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1490" yWindow="15" windowWidth="17220" windowHeight="12660" firstSheet="1" activeTab="9"/>
  </bookViews>
  <sheets>
    <sheet name="2015년" sheetId="17" r:id="rId1"/>
    <sheet name="2016년" sheetId="16" r:id="rId2"/>
    <sheet name="2017년" sheetId="15" r:id="rId3"/>
    <sheet name="2018년" sheetId="14" r:id="rId4"/>
    <sheet name="2019년" sheetId="13" r:id="rId5"/>
    <sheet name="2020년" sheetId="12" r:id="rId6"/>
    <sheet name="2021년" sheetId="11" r:id="rId7"/>
    <sheet name="2022년" sheetId="10" r:id="rId8"/>
    <sheet name="2023년" sheetId="20" r:id="rId9"/>
    <sheet name="2024년" sheetId="21" r:id="rId10"/>
  </sheets>
  <definedNames>
    <definedName name="_xlnm.Print_Area" localSheetId="0">'2015년'!$A$1:$BM$431</definedName>
    <definedName name="_xlnm.Print_Area" localSheetId="1">'2016년'!$A$1:$BM$431</definedName>
    <definedName name="_xlnm.Print_Area" localSheetId="2">'2017년'!$A$1:$BM$431</definedName>
    <definedName name="_xlnm.Print_Area" localSheetId="3">'2018년'!$A$1:$BM$431</definedName>
    <definedName name="_xlnm.Print_Area" localSheetId="4">'2019년'!$A$1:$BM$431</definedName>
    <definedName name="_xlnm.Print_Area" localSheetId="5">'2020년'!$A$1:$BM$431</definedName>
    <definedName name="_xlnm.Print_Area" localSheetId="6">'2021년'!$A$1:$BM$431</definedName>
    <definedName name="_xlnm.Print_Area" localSheetId="7">'2022년'!$A$1:$BM$431</definedName>
    <definedName name="_xlnm.Print_Area" localSheetId="8">'2023년'!$A$1:$BM$431</definedName>
    <definedName name="_xlnm.Print_Area" localSheetId="9">'2024년'!$A$1:$BM$431</definedName>
    <definedName name="_xlnm.Print_Titles" localSheetId="0">'2015년'!$1:$16</definedName>
    <definedName name="_xlnm.Print_Titles" localSheetId="1">'2016년'!$1:$16</definedName>
    <definedName name="_xlnm.Print_Titles" localSheetId="2">'2017년'!$1:$16</definedName>
    <definedName name="_xlnm.Print_Titles" localSheetId="3">'2018년'!$1:$16</definedName>
    <definedName name="_xlnm.Print_Titles" localSheetId="4">'2019년'!$1:$16</definedName>
    <definedName name="_xlnm.Print_Titles" localSheetId="5">'2020년'!$1:$16</definedName>
    <definedName name="_xlnm.Print_Titles" localSheetId="6">'2021년'!$1:$16</definedName>
    <definedName name="_xlnm.Print_Titles" localSheetId="7">'2022년'!$1:$16</definedName>
    <definedName name="_xlnm.Print_Titles" localSheetId="8">'2023년'!$1:$16</definedName>
    <definedName name="_xlnm.Print_Titles" localSheetId="9">'2024년'!$1:$16</definedName>
  </definedNames>
  <calcPr calcId="145621"/>
</workbook>
</file>

<file path=xl/calcChain.xml><?xml version="1.0" encoding="utf-8"?>
<calcChain xmlns="http://schemas.openxmlformats.org/spreadsheetml/2006/main">
  <c r="BH11" i="15" l="1"/>
  <c r="BL11" i="15"/>
  <c r="AP48" i="14" l="1"/>
  <c r="AQ48" i="14"/>
  <c r="AU48" i="14"/>
  <c r="AV48" i="14"/>
  <c r="AZ48" i="14"/>
  <c r="AU185" i="11" l="1"/>
  <c r="AV185" i="11"/>
  <c r="AN397" i="17" l="1"/>
  <c r="AN398" i="17"/>
  <c r="AN399" i="17"/>
  <c r="AN400" i="17"/>
  <c r="AN401" i="17"/>
  <c r="AN402" i="17"/>
  <c r="AN403" i="17"/>
  <c r="AN404" i="17"/>
  <c r="AN405" i="17"/>
  <c r="AN406" i="17"/>
  <c r="AN407" i="17"/>
  <c r="AN408" i="17"/>
  <c r="AN409" i="17"/>
  <c r="AN410" i="17"/>
  <c r="AN411" i="17"/>
  <c r="AN412" i="17"/>
  <c r="AN413" i="17"/>
  <c r="AN414" i="17"/>
  <c r="AN415" i="17"/>
  <c r="AN416" i="17"/>
  <c r="AN417" i="17"/>
  <c r="AN418" i="17"/>
  <c r="AN419" i="17"/>
  <c r="AN420" i="17"/>
  <c r="AN421" i="17"/>
  <c r="AN422" i="17"/>
  <c r="AN423" i="17"/>
  <c r="AN424" i="17"/>
  <c r="AN425" i="17"/>
  <c r="AN426" i="17"/>
  <c r="AN396" i="17"/>
  <c r="AN363" i="17"/>
  <c r="AN364" i="17"/>
  <c r="AN365" i="17"/>
  <c r="AN366" i="17"/>
  <c r="AN367" i="17"/>
  <c r="AN368" i="17"/>
  <c r="AN369" i="17"/>
  <c r="AN370" i="17"/>
  <c r="AN371" i="17"/>
  <c r="AN372" i="17"/>
  <c r="AN373" i="17"/>
  <c r="AN374" i="17"/>
  <c r="AN375" i="17"/>
  <c r="AN376" i="17"/>
  <c r="AN377" i="17"/>
  <c r="AN378" i="17"/>
  <c r="AN379" i="17"/>
  <c r="AN380" i="17"/>
  <c r="AN381" i="17"/>
  <c r="AN382" i="17"/>
  <c r="AN383" i="17"/>
  <c r="AN384" i="17"/>
  <c r="AN385" i="17"/>
  <c r="AN386" i="17"/>
  <c r="AN387" i="17"/>
  <c r="AN388" i="17"/>
  <c r="AN389" i="17"/>
  <c r="AN390" i="17"/>
  <c r="AN391" i="17"/>
  <c r="AN362" i="17"/>
  <c r="AN328" i="17"/>
  <c r="AN329" i="17"/>
  <c r="AN330" i="17"/>
  <c r="AN331" i="17"/>
  <c r="AN332" i="17"/>
  <c r="AN333" i="17"/>
  <c r="AN334" i="17"/>
  <c r="AN335" i="17"/>
  <c r="AN336" i="17"/>
  <c r="AN337" i="17"/>
  <c r="AN338" i="17"/>
  <c r="AN339" i="17"/>
  <c r="AN340" i="17"/>
  <c r="AN341" i="17"/>
  <c r="AN342" i="17"/>
  <c r="AN343" i="17"/>
  <c r="AN344" i="17"/>
  <c r="AN345" i="17"/>
  <c r="AN346" i="17"/>
  <c r="AN347" i="17"/>
  <c r="AN348" i="17"/>
  <c r="AN349" i="17"/>
  <c r="AN350" i="17"/>
  <c r="AN351" i="17"/>
  <c r="AN352" i="17"/>
  <c r="AN353" i="17"/>
  <c r="AN354" i="17"/>
  <c r="AN355" i="17"/>
  <c r="AN356" i="17"/>
  <c r="AN357" i="17"/>
  <c r="AN327" i="17"/>
  <c r="AN294" i="17"/>
  <c r="AN295" i="17"/>
  <c r="AN296" i="17"/>
  <c r="AN297" i="17"/>
  <c r="AN298" i="17"/>
  <c r="AN299" i="17"/>
  <c r="AN300" i="17"/>
  <c r="AN301" i="17"/>
  <c r="AN302" i="17"/>
  <c r="AN303" i="17"/>
  <c r="AN304" i="17"/>
  <c r="AN305" i="17"/>
  <c r="AN306" i="17"/>
  <c r="AN307" i="17"/>
  <c r="AN308" i="17"/>
  <c r="AN309" i="17"/>
  <c r="AN310" i="17"/>
  <c r="AN311" i="17"/>
  <c r="AN312" i="17"/>
  <c r="AN313" i="17"/>
  <c r="AN314" i="17"/>
  <c r="AN315" i="17"/>
  <c r="AN316" i="17"/>
  <c r="AN317" i="17"/>
  <c r="AN318" i="17"/>
  <c r="AN319" i="17"/>
  <c r="AN320" i="17"/>
  <c r="AN321" i="17"/>
  <c r="AN322" i="17"/>
  <c r="AN293" i="17"/>
  <c r="AN259" i="17"/>
  <c r="AN260" i="17"/>
  <c r="AN261" i="17"/>
  <c r="AN262" i="17"/>
  <c r="AN263" i="17"/>
  <c r="AN264" i="17"/>
  <c r="AN265" i="17"/>
  <c r="AN266" i="17"/>
  <c r="AN267" i="17"/>
  <c r="AN268" i="17"/>
  <c r="AN269" i="17"/>
  <c r="AN270" i="17"/>
  <c r="AN271" i="17"/>
  <c r="AN272" i="17"/>
  <c r="AN273" i="17"/>
  <c r="AN274" i="17"/>
  <c r="AN275" i="17"/>
  <c r="AN276" i="17"/>
  <c r="AN277" i="17"/>
  <c r="AN278" i="17"/>
  <c r="AN279" i="17"/>
  <c r="AN280" i="17"/>
  <c r="AN281" i="17"/>
  <c r="AN282" i="17"/>
  <c r="AN283" i="17"/>
  <c r="AN284" i="17"/>
  <c r="AN285" i="17"/>
  <c r="AN286" i="17"/>
  <c r="AN287" i="17"/>
  <c r="AN288" i="17"/>
  <c r="AN258" i="17"/>
  <c r="AN224" i="17"/>
  <c r="AN225" i="17"/>
  <c r="AN226" i="17"/>
  <c r="AN227" i="17"/>
  <c r="AN228" i="17"/>
  <c r="AN229" i="17"/>
  <c r="AN230" i="17"/>
  <c r="AN231" i="17"/>
  <c r="AN232" i="17"/>
  <c r="AN233" i="17"/>
  <c r="AN234" i="17"/>
  <c r="AN235" i="17"/>
  <c r="AN236" i="17"/>
  <c r="AN237" i="17"/>
  <c r="AN238" i="17"/>
  <c r="AN239" i="17"/>
  <c r="AN240" i="17"/>
  <c r="AN241" i="17"/>
  <c r="AN242" i="17"/>
  <c r="AN243" i="17"/>
  <c r="AN244" i="17"/>
  <c r="AN245" i="17"/>
  <c r="AN246" i="17"/>
  <c r="AN247" i="17"/>
  <c r="AN248" i="17"/>
  <c r="AN249" i="17"/>
  <c r="AN250" i="17"/>
  <c r="AN251" i="17"/>
  <c r="AN252" i="17"/>
  <c r="AN253" i="17"/>
  <c r="AN223" i="17"/>
  <c r="AN190" i="17"/>
  <c r="AN191" i="17"/>
  <c r="AN192" i="17"/>
  <c r="AN193" i="17"/>
  <c r="AN194" i="17"/>
  <c r="AN195" i="17"/>
  <c r="AN196" i="17"/>
  <c r="AN197" i="17"/>
  <c r="AN198" i="17"/>
  <c r="AN199" i="17"/>
  <c r="AN200" i="17"/>
  <c r="AN201" i="17"/>
  <c r="AN202" i="17"/>
  <c r="AN203" i="17"/>
  <c r="AN204" i="17"/>
  <c r="AN205" i="17"/>
  <c r="AN206" i="17"/>
  <c r="AN207" i="17"/>
  <c r="AN208" i="17"/>
  <c r="AN209" i="17"/>
  <c r="AN210" i="17"/>
  <c r="AN211" i="17"/>
  <c r="AN212" i="17"/>
  <c r="AN213" i="17"/>
  <c r="AN214" i="17"/>
  <c r="AN215" i="17"/>
  <c r="AN216" i="17"/>
  <c r="AN217" i="17"/>
  <c r="AN218" i="17"/>
  <c r="AN189" i="17"/>
  <c r="AN155" i="17"/>
  <c r="AN156" i="17"/>
  <c r="AN157" i="17"/>
  <c r="AN158" i="17"/>
  <c r="AN159" i="17"/>
  <c r="AN160" i="17"/>
  <c r="AN161" i="17"/>
  <c r="AN162" i="17"/>
  <c r="AN163" i="17"/>
  <c r="AN164" i="17"/>
  <c r="AN165" i="17"/>
  <c r="AN166" i="17"/>
  <c r="AN167" i="17"/>
  <c r="AN168" i="17"/>
  <c r="AN169" i="17"/>
  <c r="AN170" i="17"/>
  <c r="AN171" i="17"/>
  <c r="AN172" i="17"/>
  <c r="AN173" i="17"/>
  <c r="AN174" i="17"/>
  <c r="AN175" i="17"/>
  <c r="AN176" i="17"/>
  <c r="AN177" i="17"/>
  <c r="AN178" i="17"/>
  <c r="AN179" i="17"/>
  <c r="AN180" i="17"/>
  <c r="AN181" i="17"/>
  <c r="AN182" i="17"/>
  <c r="AN183" i="17"/>
  <c r="AN184" i="17"/>
  <c r="AN154" i="17"/>
  <c r="AN121" i="17"/>
  <c r="AN122" i="17"/>
  <c r="AN123" i="17"/>
  <c r="AN124" i="17"/>
  <c r="AN125" i="17"/>
  <c r="AN126" i="17"/>
  <c r="AN127" i="17"/>
  <c r="AN128" i="17"/>
  <c r="AN129" i="17"/>
  <c r="AN130" i="17"/>
  <c r="AN131" i="17"/>
  <c r="AN132" i="17"/>
  <c r="AN133" i="17"/>
  <c r="AN134" i="17"/>
  <c r="AN135" i="17"/>
  <c r="AN136" i="17"/>
  <c r="AN137" i="17"/>
  <c r="AN138" i="17"/>
  <c r="AN139" i="17"/>
  <c r="AN140" i="17"/>
  <c r="AN141" i="17"/>
  <c r="AN142" i="17"/>
  <c r="AN143" i="17"/>
  <c r="AN144" i="17"/>
  <c r="AN145" i="17"/>
  <c r="AN146" i="17"/>
  <c r="AN147" i="17"/>
  <c r="AN148" i="17"/>
  <c r="AN149" i="17"/>
  <c r="AN120" i="17"/>
  <c r="AN86" i="17"/>
  <c r="AN87" i="17"/>
  <c r="AN88" i="17"/>
  <c r="AN89" i="17"/>
  <c r="AN90" i="17"/>
  <c r="AN91" i="17"/>
  <c r="AN92" i="17"/>
  <c r="AN93" i="17"/>
  <c r="AN94" i="17"/>
  <c r="AN95" i="17"/>
  <c r="AN96" i="17"/>
  <c r="AN97" i="17"/>
  <c r="AN98" i="17"/>
  <c r="AN99" i="17"/>
  <c r="AN100" i="17"/>
  <c r="AN101" i="17"/>
  <c r="AN102" i="17"/>
  <c r="AN103" i="17"/>
  <c r="AN104" i="17"/>
  <c r="AN105" i="17"/>
  <c r="AN106" i="17"/>
  <c r="AN107" i="17"/>
  <c r="AN108" i="17"/>
  <c r="AN109" i="17"/>
  <c r="AN110" i="17"/>
  <c r="AN111" i="17"/>
  <c r="AN112" i="17"/>
  <c r="AN113" i="17"/>
  <c r="AN114" i="17"/>
  <c r="AN115" i="17"/>
  <c r="AN85" i="17"/>
  <c r="AN53" i="17"/>
  <c r="AN54" i="17"/>
  <c r="AN55" i="17"/>
  <c r="AN56" i="17"/>
  <c r="AN57" i="17"/>
  <c r="AN58" i="17"/>
  <c r="AN59" i="17"/>
  <c r="AN60" i="17"/>
  <c r="AN61" i="17"/>
  <c r="AN62" i="17"/>
  <c r="AN63" i="17"/>
  <c r="AN64" i="17"/>
  <c r="AN65" i="17"/>
  <c r="AN66" i="17"/>
  <c r="AN67" i="17"/>
  <c r="AN68" i="17"/>
  <c r="AN69" i="17"/>
  <c r="AN70" i="17"/>
  <c r="AN71" i="17"/>
  <c r="AN72" i="17"/>
  <c r="AN73" i="17"/>
  <c r="AN74" i="17"/>
  <c r="AN75" i="17"/>
  <c r="AN76" i="17"/>
  <c r="AN77" i="17"/>
  <c r="AN78" i="17"/>
  <c r="AN79" i="17"/>
  <c r="AN52" i="17"/>
  <c r="AN18" i="17"/>
  <c r="AN19" i="17"/>
  <c r="AN20" i="17"/>
  <c r="AN21" i="17"/>
  <c r="AN22" i="17"/>
  <c r="AN23" i="17"/>
  <c r="AN24" i="17"/>
  <c r="AN25" i="17"/>
  <c r="AN26" i="17"/>
  <c r="AN27" i="17"/>
  <c r="AN28" i="17"/>
  <c r="AN29" i="17"/>
  <c r="AN30" i="17"/>
  <c r="AN31" i="17"/>
  <c r="AN32" i="17"/>
  <c r="AN33" i="17"/>
  <c r="AN34" i="17"/>
  <c r="AN35" i="17"/>
  <c r="AN36" i="17"/>
  <c r="AN37" i="17"/>
  <c r="AN38" i="17"/>
  <c r="AN39" i="17"/>
  <c r="AN40" i="17"/>
  <c r="AN41" i="17"/>
  <c r="AN42" i="17"/>
  <c r="AN43" i="17"/>
  <c r="AN44" i="17"/>
  <c r="AN45" i="17"/>
  <c r="AN46" i="17"/>
  <c r="AN47" i="17"/>
  <c r="AN17" i="17"/>
  <c r="BH11" i="16"/>
  <c r="BG11" i="16"/>
  <c r="AN397" i="16"/>
  <c r="AN398" i="16"/>
  <c r="AN399" i="16"/>
  <c r="AN400" i="16"/>
  <c r="AN401" i="16"/>
  <c r="AN402" i="16"/>
  <c r="AN403" i="16"/>
  <c r="AN404" i="16"/>
  <c r="AN405" i="16"/>
  <c r="AN406" i="16"/>
  <c r="AN407" i="16"/>
  <c r="AN408" i="16"/>
  <c r="AN409" i="16"/>
  <c r="AN410" i="16"/>
  <c r="AN411" i="16"/>
  <c r="AN412" i="16"/>
  <c r="AN413" i="16"/>
  <c r="AN414" i="16"/>
  <c r="AN415" i="16"/>
  <c r="AN416" i="16"/>
  <c r="AN417" i="16"/>
  <c r="AN418" i="16"/>
  <c r="AN419" i="16"/>
  <c r="AN420" i="16"/>
  <c r="AN421" i="16"/>
  <c r="AN422" i="16"/>
  <c r="AN423" i="16"/>
  <c r="AN424" i="16"/>
  <c r="AN425" i="16"/>
  <c r="AN426" i="16"/>
  <c r="AN396" i="16"/>
  <c r="AN363" i="16"/>
  <c r="AN364" i="16"/>
  <c r="AN365" i="16"/>
  <c r="AN366" i="16"/>
  <c r="AN367" i="16"/>
  <c r="AN368" i="16"/>
  <c r="AN369" i="16"/>
  <c r="AN370" i="16"/>
  <c r="AN371" i="16"/>
  <c r="AN372" i="16"/>
  <c r="AN373" i="16"/>
  <c r="AN374" i="16"/>
  <c r="AN375" i="16"/>
  <c r="AN376" i="16"/>
  <c r="AN377" i="16"/>
  <c r="AN378" i="16"/>
  <c r="AN379" i="16"/>
  <c r="AN380" i="16"/>
  <c r="AN381" i="16"/>
  <c r="AN382" i="16"/>
  <c r="AN383" i="16"/>
  <c r="AN384" i="16"/>
  <c r="AN385" i="16"/>
  <c r="AN386" i="16"/>
  <c r="AN387" i="16"/>
  <c r="AN388" i="16"/>
  <c r="AN389" i="16"/>
  <c r="AN390" i="16"/>
  <c r="AN391" i="16"/>
  <c r="AN362" i="16"/>
  <c r="AN328" i="16"/>
  <c r="AN329" i="16"/>
  <c r="AN330" i="16"/>
  <c r="AN331" i="16"/>
  <c r="AN332" i="16"/>
  <c r="AN333" i="16"/>
  <c r="AN334" i="16"/>
  <c r="AN335" i="16"/>
  <c r="AN336" i="16"/>
  <c r="AN337" i="16"/>
  <c r="AN338" i="16"/>
  <c r="AN339" i="16"/>
  <c r="AN340" i="16"/>
  <c r="AN341" i="16"/>
  <c r="AN342" i="16"/>
  <c r="AN343" i="16"/>
  <c r="AN344" i="16"/>
  <c r="AN345" i="16"/>
  <c r="AN346" i="16"/>
  <c r="AN347" i="16"/>
  <c r="AN348" i="16"/>
  <c r="AN349" i="16"/>
  <c r="AN350" i="16"/>
  <c r="AN351" i="16"/>
  <c r="AN352" i="16"/>
  <c r="AN353" i="16"/>
  <c r="AN354" i="16"/>
  <c r="AN355" i="16"/>
  <c r="AN356" i="16"/>
  <c r="AN357" i="16"/>
  <c r="AN327" i="16"/>
  <c r="AN294" i="16"/>
  <c r="AN295" i="16"/>
  <c r="AN296" i="16"/>
  <c r="AN297" i="16"/>
  <c r="AN298" i="16"/>
  <c r="AN299" i="16"/>
  <c r="AN300" i="16"/>
  <c r="AN301" i="16"/>
  <c r="AN302" i="16"/>
  <c r="AN303" i="16"/>
  <c r="AN304" i="16"/>
  <c r="AN305" i="16"/>
  <c r="AN306" i="16"/>
  <c r="AN307" i="16"/>
  <c r="AN308" i="16"/>
  <c r="AN309" i="16"/>
  <c r="AN310" i="16"/>
  <c r="AN311" i="16"/>
  <c r="AN312" i="16"/>
  <c r="AN313" i="16"/>
  <c r="AN314" i="16"/>
  <c r="AN315" i="16"/>
  <c r="AN316" i="16"/>
  <c r="AN317" i="16"/>
  <c r="AN318" i="16"/>
  <c r="AN319" i="16"/>
  <c r="AN320" i="16"/>
  <c r="AN321" i="16"/>
  <c r="AN322" i="16"/>
  <c r="AN293" i="16"/>
  <c r="AN259" i="16"/>
  <c r="AN260" i="16"/>
  <c r="AN261" i="16"/>
  <c r="AN262" i="16"/>
  <c r="AN263" i="16"/>
  <c r="AN264" i="16"/>
  <c r="AN265" i="16"/>
  <c r="AN266" i="16"/>
  <c r="AN267" i="16"/>
  <c r="AN268" i="16"/>
  <c r="AN269" i="16"/>
  <c r="AN270" i="16"/>
  <c r="AN271" i="16"/>
  <c r="AN272" i="16"/>
  <c r="AN273" i="16"/>
  <c r="AN274" i="16"/>
  <c r="AN275" i="16"/>
  <c r="AN276" i="16"/>
  <c r="AN277" i="16"/>
  <c r="AN278" i="16"/>
  <c r="AN279" i="16"/>
  <c r="AN280" i="16"/>
  <c r="AN281" i="16"/>
  <c r="AN282" i="16"/>
  <c r="AN283" i="16"/>
  <c r="AN284" i="16"/>
  <c r="AN285" i="16"/>
  <c r="AN286" i="16"/>
  <c r="AN287" i="16"/>
  <c r="AN288" i="16"/>
  <c r="AN258" i="16"/>
  <c r="AN224" i="16"/>
  <c r="AN225" i="16"/>
  <c r="AN226" i="16"/>
  <c r="AN227" i="16"/>
  <c r="AN228" i="16"/>
  <c r="AN229" i="16"/>
  <c r="AN230" i="16"/>
  <c r="AN231" i="16"/>
  <c r="AN232" i="16"/>
  <c r="AN233" i="16"/>
  <c r="AN234" i="16"/>
  <c r="AN235" i="16"/>
  <c r="AN236" i="16"/>
  <c r="AN237" i="16"/>
  <c r="AN238" i="16"/>
  <c r="AN239" i="16"/>
  <c r="AN240" i="16"/>
  <c r="AN241" i="16"/>
  <c r="AN242" i="16"/>
  <c r="AN243" i="16"/>
  <c r="AN244" i="16"/>
  <c r="AN245" i="16"/>
  <c r="AN246" i="16"/>
  <c r="AN247" i="16"/>
  <c r="AN248" i="16"/>
  <c r="AN249" i="16"/>
  <c r="AN250" i="16"/>
  <c r="AN251" i="16"/>
  <c r="AN252" i="16"/>
  <c r="AN253" i="16"/>
  <c r="AN223" i="16"/>
  <c r="AN190" i="16"/>
  <c r="AN191" i="16"/>
  <c r="AN192" i="16"/>
  <c r="AN193" i="16"/>
  <c r="AN194" i="16"/>
  <c r="AN195" i="16"/>
  <c r="AN196" i="16"/>
  <c r="AN197" i="16"/>
  <c r="AN198" i="16"/>
  <c r="AN199" i="16"/>
  <c r="AN200" i="16"/>
  <c r="AN201" i="16"/>
  <c r="AN202" i="16"/>
  <c r="AN203" i="16"/>
  <c r="AN204" i="16"/>
  <c r="AN205" i="16"/>
  <c r="AN206" i="16"/>
  <c r="AN207" i="16"/>
  <c r="AN208" i="16"/>
  <c r="AN209" i="16"/>
  <c r="AN210" i="16"/>
  <c r="AN211" i="16"/>
  <c r="AN212" i="16"/>
  <c r="AN213" i="16"/>
  <c r="AN214" i="16"/>
  <c r="AN215" i="16"/>
  <c r="AN216" i="16"/>
  <c r="AN217" i="16"/>
  <c r="AN218" i="16"/>
  <c r="AN189" i="16"/>
  <c r="AN155" i="16"/>
  <c r="AN156" i="16"/>
  <c r="AN157" i="16"/>
  <c r="AN158" i="16"/>
  <c r="AN159" i="16"/>
  <c r="AN160" i="16"/>
  <c r="AN161" i="16"/>
  <c r="AN162" i="16"/>
  <c r="AN163" i="16"/>
  <c r="AN164" i="16"/>
  <c r="AN165" i="16"/>
  <c r="AN166" i="16"/>
  <c r="AN167" i="16"/>
  <c r="AN168" i="16"/>
  <c r="AN169" i="16"/>
  <c r="AN170" i="16"/>
  <c r="AN171" i="16"/>
  <c r="AN172" i="16"/>
  <c r="AN173" i="16"/>
  <c r="AN174" i="16"/>
  <c r="AN175" i="16"/>
  <c r="AN176" i="16"/>
  <c r="AN177" i="16"/>
  <c r="AN178" i="16"/>
  <c r="AN179" i="16"/>
  <c r="AN180" i="16"/>
  <c r="AN181" i="16"/>
  <c r="AN182" i="16"/>
  <c r="AN183" i="16"/>
  <c r="AN184" i="16"/>
  <c r="AN154" i="16"/>
  <c r="AN121" i="16"/>
  <c r="AN122" i="16"/>
  <c r="AN123" i="16"/>
  <c r="AN124" i="16"/>
  <c r="AN125" i="16"/>
  <c r="AN126" i="16"/>
  <c r="AN127" i="16"/>
  <c r="AN128" i="16"/>
  <c r="AN129" i="16"/>
  <c r="AN130" i="16"/>
  <c r="AN131" i="16"/>
  <c r="AN132" i="16"/>
  <c r="AN133" i="16"/>
  <c r="AN134" i="16"/>
  <c r="AN135" i="16"/>
  <c r="AN136" i="16"/>
  <c r="AN137" i="16"/>
  <c r="AN138" i="16"/>
  <c r="AN139" i="16"/>
  <c r="AN140" i="16"/>
  <c r="AN141" i="16"/>
  <c r="AN142" i="16"/>
  <c r="AN143" i="16"/>
  <c r="AN144" i="16"/>
  <c r="AN145" i="16"/>
  <c r="AN146" i="16"/>
  <c r="AN147" i="16"/>
  <c r="AN148" i="16"/>
  <c r="AN149" i="16"/>
  <c r="AN120" i="16"/>
  <c r="AN86" i="16"/>
  <c r="AN87" i="16"/>
  <c r="AN88" i="16"/>
  <c r="AN89" i="16"/>
  <c r="AN90" i="16"/>
  <c r="AN91" i="16"/>
  <c r="AN92" i="16"/>
  <c r="AN93" i="16"/>
  <c r="AN94" i="16"/>
  <c r="AN95" i="16"/>
  <c r="AN96" i="16"/>
  <c r="AN97" i="16"/>
  <c r="AN98" i="16"/>
  <c r="AN99" i="16"/>
  <c r="AN100" i="16"/>
  <c r="AN101" i="16"/>
  <c r="AN102" i="16"/>
  <c r="AN103" i="16"/>
  <c r="AN104" i="16"/>
  <c r="AN105" i="16"/>
  <c r="AN106" i="16"/>
  <c r="AN107" i="16"/>
  <c r="AN108" i="16"/>
  <c r="AN109" i="16"/>
  <c r="AN110" i="16"/>
  <c r="AN111" i="16"/>
  <c r="AN112" i="16"/>
  <c r="AN113" i="16"/>
  <c r="AN114" i="16"/>
  <c r="AN115" i="16"/>
  <c r="AN85" i="16"/>
  <c r="AN53" i="16"/>
  <c r="AN54" i="16"/>
  <c r="AN55" i="16"/>
  <c r="AN56" i="16"/>
  <c r="AN57" i="16"/>
  <c r="AN58" i="16"/>
  <c r="AN59" i="16"/>
  <c r="AN60" i="16"/>
  <c r="AN61" i="16"/>
  <c r="AN62" i="16"/>
  <c r="AN63" i="16"/>
  <c r="AN64" i="16"/>
  <c r="AN65" i="16"/>
  <c r="AN66" i="16"/>
  <c r="AN67" i="16"/>
  <c r="AN68" i="16"/>
  <c r="AN69" i="16"/>
  <c r="AN70" i="16"/>
  <c r="AN71" i="16"/>
  <c r="AN72" i="16"/>
  <c r="AN73" i="16"/>
  <c r="AN74" i="16"/>
  <c r="AN75" i="16"/>
  <c r="AN76" i="16"/>
  <c r="AN77" i="16"/>
  <c r="AN78" i="16"/>
  <c r="AN79" i="16"/>
  <c r="AN80" i="16"/>
  <c r="AN52" i="16"/>
  <c r="AN18" i="16"/>
  <c r="AN19" i="16"/>
  <c r="AN20" i="16"/>
  <c r="AN21" i="16"/>
  <c r="AN22" i="16"/>
  <c r="AN23" i="16"/>
  <c r="AN24" i="16"/>
  <c r="AN25" i="16"/>
  <c r="AN26" i="16"/>
  <c r="AN27" i="16"/>
  <c r="AN28" i="16"/>
  <c r="AN29" i="16"/>
  <c r="AN30" i="16"/>
  <c r="AN31" i="16"/>
  <c r="AN32" i="16"/>
  <c r="AN33" i="16"/>
  <c r="AN34" i="16"/>
  <c r="AN35" i="16"/>
  <c r="AN36" i="16"/>
  <c r="AN37" i="16"/>
  <c r="AN38" i="16"/>
  <c r="AN39" i="16"/>
  <c r="AN40" i="16"/>
  <c r="AN41" i="16"/>
  <c r="AN42" i="16"/>
  <c r="AN43" i="16"/>
  <c r="AN44" i="16"/>
  <c r="AN45" i="16"/>
  <c r="AN46" i="16"/>
  <c r="AN47" i="16"/>
  <c r="AN17" i="16"/>
  <c r="BG11" i="15"/>
  <c r="AN397" i="15"/>
  <c r="AN398" i="15"/>
  <c r="AN399" i="15"/>
  <c r="AN400" i="15"/>
  <c r="AN401" i="15"/>
  <c r="AN402" i="15"/>
  <c r="AN403" i="15"/>
  <c r="AN404" i="15"/>
  <c r="AN405" i="15"/>
  <c r="AN406" i="15"/>
  <c r="AN407" i="15"/>
  <c r="AN408" i="15"/>
  <c r="AN409" i="15"/>
  <c r="AN410" i="15"/>
  <c r="AN411" i="15"/>
  <c r="AN412" i="15"/>
  <c r="AN413" i="15"/>
  <c r="AN414" i="15"/>
  <c r="AN415" i="15"/>
  <c r="AN416" i="15"/>
  <c r="AN417" i="15"/>
  <c r="AN418" i="15"/>
  <c r="AN419" i="15"/>
  <c r="AN420" i="15"/>
  <c r="AN421" i="15"/>
  <c r="AN422" i="15"/>
  <c r="AN423" i="15"/>
  <c r="AN424" i="15"/>
  <c r="AN425" i="15"/>
  <c r="AN426" i="15"/>
  <c r="AN396" i="15"/>
  <c r="AN363" i="15"/>
  <c r="AN364" i="15"/>
  <c r="AN365" i="15"/>
  <c r="AN366" i="15"/>
  <c r="AN367" i="15"/>
  <c r="AN368" i="15"/>
  <c r="AN369" i="15"/>
  <c r="AN370" i="15"/>
  <c r="AN371" i="15"/>
  <c r="AN372" i="15"/>
  <c r="AN373" i="15"/>
  <c r="AN374" i="15"/>
  <c r="AN375" i="15"/>
  <c r="AN376" i="15"/>
  <c r="AN377" i="15"/>
  <c r="AN378" i="15"/>
  <c r="AN379" i="15"/>
  <c r="AN380" i="15"/>
  <c r="AN381" i="15"/>
  <c r="AN382" i="15"/>
  <c r="AN383" i="15"/>
  <c r="AN384" i="15"/>
  <c r="AN385" i="15"/>
  <c r="AN386" i="15"/>
  <c r="AN387" i="15"/>
  <c r="AN388" i="15"/>
  <c r="AN389" i="15"/>
  <c r="AN390" i="15"/>
  <c r="AN391" i="15"/>
  <c r="AN362" i="15"/>
  <c r="AN328" i="15"/>
  <c r="AN329" i="15"/>
  <c r="AN330" i="15"/>
  <c r="AN331" i="15"/>
  <c r="AN332" i="15"/>
  <c r="AN333" i="15"/>
  <c r="AN334" i="15"/>
  <c r="AN335" i="15"/>
  <c r="AN336" i="15"/>
  <c r="AN337" i="15"/>
  <c r="AN338" i="15"/>
  <c r="AN339" i="15"/>
  <c r="AN340" i="15"/>
  <c r="AN341" i="15"/>
  <c r="AN342" i="15"/>
  <c r="AN343" i="15"/>
  <c r="AN344" i="15"/>
  <c r="AN345" i="15"/>
  <c r="AN346" i="15"/>
  <c r="AN347" i="15"/>
  <c r="AN348" i="15"/>
  <c r="AN349" i="15"/>
  <c r="AN350" i="15"/>
  <c r="AN351" i="15"/>
  <c r="AN352" i="15"/>
  <c r="AN353" i="15"/>
  <c r="AN354" i="15"/>
  <c r="AN355" i="15"/>
  <c r="AN356" i="15"/>
  <c r="AN357" i="15"/>
  <c r="AN327" i="15"/>
  <c r="AN294" i="15"/>
  <c r="AN295" i="15"/>
  <c r="AN296" i="15"/>
  <c r="AN297" i="15"/>
  <c r="AN298" i="15"/>
  <c r="AN299" i="15"/>
  <c r="AN300" i="15"/>
  <c r="AN301" i="15"/>
  <c r="AN302" i="15"/>
  <c r="AN303" i="15"/>
  <c r="AN304" i="15"/>
  <c r="AN305" i="15"/>
  <c r="AN306" i="15"/>
  <c r="AN307" i="15"/>
  <c r="AN308" i="15"/>
  <c r="AN309" i="15"/>
  <c r="AN310" i="15"/>
  <c r="AN311" i="15"/>
  <c r="AN312" i="15"/>
  <c r="AN313" i="15"/>
  <c r="AN314" i="15"/>
  <c r="AN315" i="15"/>
  <c r="AN316" i="15"/>
  <c r="AN317" i="15"/>
  <c r="AN318" i="15"/>
  <c r="AN319" i="15"/>
  <c r="AN320" i="15"/>
  <c r="AN321" i="15"/>
  <c r="AN322" i="15"/>
  <c r="AN293" i="15"/>
  <c r="AN259" i="15"/>
  <c r="AN260" i="15"/>
  <c r="AN261" i="15"/>
  <c r="AN262" i="15"/>
  <c r="AN263" i="15"/>
  <c r="AN264" i="15"/>
  <c r="AN265" i="15"/>
  <c r="AN266" i="15"/>
  <c r="AN267" i="15"/>
  <c r="AN268" i="15"/>
  <c r="AN269" i="15"/>
  <c r="AN270" i="15"/>
  <c r="AN271" i="15"/>
  <c r="AN272" i="15"/>
  <c r="AN273" i="15"/>
  <c r="AN274" i="15"/>
  <c r="AN275" i="15"/>
  <c r="AN276" i="15"/>
  <c r="AN277" i="15"/>
  <c r="AN278" i="15"/>
  <c r="AN279" i="15"/>
  <c r="AN280" i="15"/>
  <c r="AN281" i="15"/>
  <c r="AN282" i="15"/>
  <c r="AN283" i="15"/>
  <c r="AN284" i="15"/>
  <c r="AN285" i="15"/>
  <c r="AN286" i="15"/>
  <c r="AN287" i="15"/>
  <c r="AN288" i="15"/>
  <c r="AN258" i="15"/>
  <c r="AN224" i="15"/>
  <c r="AN225" i="15"/>
  <c r="AN226" i="15"/>
  <c r="AN227" i="15"/>
  <c r="AN228" i="15"/>
  <c r="AN229" i="15"/>
  <c r="AN230" i="15"/>
  <c r="AN231" i="15"/>
  <c r="AN232" i="15"/>
  <c r="AN233" i="15"/>
  <c r="AN234" i="15"/>
  <c r="AN235" i="15"/>
  <c r="AN236" i="15"/>
  <c r="AN237" i="15"/>
  <c r="AN238" i="15"/>
  <c r="AN239" i="15"/>
  <c r="AN240" i="15"/>
  <c r="AN241" i="15"/>
  <c r="AN242" i="15"/>
  <c r="AN243" i="15"/>
  <c r="AN244" i="15"/>
  <c r="AN245" i="15"/>
  <c r="AN246" i="15"/>
  <c r="AN247" i="15"/>
  <c r="AN248" i="15"/>
  <c r="AN249" i="15"/>
  <c r="AN250" i="15"/>
  <c r="AN251" i="15"/>
  <c r="AN252" i="15"/>
  <c r="AN253" i="15"/>
  <c r="AN223" i="15"/>
  <c r="AN190" i="15"/>
  <c r="AN191" i="15"/>
  <c r="AN192" i="15"/>
  <c r="AN193" i="15"/>
  <c r="AN194" i="15"/>
  <c r="AN195" i="15"/>
  <c r="AN196" i="15"/>
  <c r="AN197" i="15"/>
  <c r="AN198" i="15"/>
  <c r="AN199" i="15"/>
  <c r="AN200" i="15"/>
  <c r="AN201" i="15"/>
  <c r="AN202" i="15"/>
  <c r="AN203" i="15"/>
  <c r="AN204" i="15"/>
  <c r="AN205" i="15"/>
  <c r="AN206" i="15"/>
  <c r="AN207" i="15"/>
  <c r="AN208" i="15"/>
  <c r="AN209" i="15"/>
  <c r="AN210" i="15"/>
  <c r="AN211" i="15"/>
  <c r="AN212" i="15"/>
  <c r="AN213" i="15"/>
  <c r="AN214" i="15"/>
  <c r="AN215" i="15"/>
  <c r="AN216" i="15"/>
  <c r="AN217" i="15"/>
  <c r="AN218" i="15"/>
  <c r="AN189" i="15"/>
  <c r="AN155" i="15"/>
  <c r="AN156" i="15"/>
  <c r="AN157" i="15"/>
  <c r="AN158" i="15"/>
  <c r="AN159" i="15"/>
  <c r="AN160" i="15"/>
  <c r="AN161" i="15"/>
  <c r="AN162" i="15"/>
  <c r="AN163" i="15"/>
  <c r="AN164" i="15"/>
  <c r="AN165" i="15"/>
  <c r="AN166" i="15"/>
  <c r="AN167" i="15"/>
  <c r="AN168" i="15"/>
  <c r="AN169" i="15"/>
  <c r="AN170" i="15"/>
  <c r="AN171" i="15"/>
  <c r="AN172" i="15"/>
  <c r="AN173" i="15"/>
  <c r="AN174" i="15"/>
  <c r="AN175" i="15"/>
  <c r="AN176" i="15"/>
  <c r="AN177" i="15"/>
  <c r="AN178" i="15"/>
  <c r="AN179" i="15"/>
  <c r="AN180" i="15"/>
  <c r="AN181" i="15"/>
  <c r="AN182" i="15"/>
  <c r="AN183" i="15"/>
  <c r="AN184" i="15"/>
  <c r="AN154" i="15"/>
  <c r="AN121" i="15"/>
  <c r="AN122" i="15"/>
  <c r="AN123" i="15"/>
  <c r="AN124" i="15"/>
  <c r="AN125" i="15"/>
  <c r="AN126" i="15"/>
  <c r="AN127" i="15"/>
  <c r="AN128" i="15"/>
  <c r="AN129" i="15"/>
  <c r="AN130" i="15"/>
  <c r="AN131" i="15"/>
  <c r="AN132" i="15"/>
  <c r="AN133" i="15"/>
  <c r="AN134" i="15"/>
  <c r="AN135" i="15"/>
  <c r="AN136" i="15"/>
  <c r="AN137" i="15"/>
  <c r="AN138" i="15"/>
  <c r="AN139" i="15"/>
  <c r="AN140" i="15"/>
  <c r="AN141" i="15"/>
  <c r="AN142" i="15"/>
  <c r="AN143" i="15"/>
  <c r="AN144" i="15"/>
  <c r="AN145" i="15"/>
  <c r="AN146" i="15"/>
  <c r="AN147" i="15"/>
  <c r="AN148" i="15"/>
  <c r="AN149" i="15"/>
  <c r="AN120" i="15"/>
  <c r="AN86" i="15"/>
  <c r="AN87" i="15"/>
  <c r="AN88" i="15"/>
  <c r="AN89" i="15"/>
  <c r="AN90" i="15"/>
  <c r="AN91" i="15"/>
  <c r="AN92" i="15"/>
  <c r="AN93" i="15"/>
  <c r="AN94" i="15"/>
  <c r="AN95" i="15"/>
  <c r="AN96" i="15"/>
  <c r="AN97" i="15"/>
  <c r="AN98" i="15"/>
  <c r="AN99" i="15"/>
  <c r="AN100" i="15"/>
  <c r="AN101" i="15"/>
  <c r="AN102" i="15"/>
  <c r="AN103" i="15"/>
  <c r="AN104" i="15"/>
  <c r="AN105" i="15"/>
  <c r="AN106" i="15"/>
  <c r="AN107" i="15"/>
  <c r="AN108" i="15"/>
  <c r="AN109" i="15"/>
  <c r="AN110" i="15"/>
  <c r="AN111" i="15"/>
  <c r="AN112" i="15"/>
  <c r="AN113" i="15"/>
  <c r="AN114" i="15"/>
  <c r="AN115" i="15"/>
  <c r="AN85" i="15"/>
  <c r="AN53" i="15"/>
  <c r="AN54" i="15"/>
  <c r="AN55" i="15"/>
  <c r="AN56" i="15"/>
  <c r="AN57" i="15"/>
  <c r="AN58" i="15"/>
  <c r="AN59" i="15"/>
  <c r="AN60" i="15"/>
  <c r="AN61" i="15"/>
  <c r="AN62" i="15"/>
  <c r="AN63" i="15"/>
  <c r="AN64" i="15"/>
  <c r="AN65" i="15"/>
  <c r="AN66" i="15"/>
  <c r="AN67" i="15"/>
  <c r="AN68" i="15"/>
  <c r="AN69" i="15"/>
  <c r="AN70" i="15"/>
  <c r="AN71" i="15"/>
  <c r="AN72" i="15"/>
  <c r="AN73" i="15"/>
  <c r="AN74" i="15"/>
  <c r="AN75" i="15"/>
  <c r="AN76" i="15"/>
  <c r="AN77" i="15"/>
  <c r="AN78" i="15"/>
  <c r="AN79" i="15"/>
  <c r="AN52" i="15"/>
  <c r="AN18" i="15"/>
  <c r="AN19" i="15"/>
  <c r="AN20" i="15"/>
  <c r="AN21" i="15"/>
  <c r="AN22" i="15"/>
  <c r="AN23" i="15"/>
  <c r="AN24" i="15"/>
  <c r="AN25" i="15"/>
  <c r="AN26" i="15"/>
  <c r="AN27" i="15"/>
  <c r="AN28" i="15"/>
  <c r="AN29" i="15"/>
  <c r="AN30" i="15"/>
  <c r="AN31" i="15"/>
  <c r="AN32" i="15"/>
  <c r="AN33" i="15"/>
  <c r="AN34" i="15"/>
  <c r="AN35" i="15"/>
  <c r="AN36" i="15"/>
  <c r="AN37" i="15"/>
  <c r="AN38" i="15"/>
  <c r="AN39" i="15"/>
  <c r="AN40" i="15"/>
  <c r="AN41" i="15"/>
  <c r="AN42" i="15"/>
  <c r="AN43" i="15"/>
  <c r="AN44" i="15"/>
  <c r="AN45" i="15"/>
  <c r="AN46" i="15"/>
  <c r="AN47" i="15"/>
  <c r="AN17" i="15"/>
  <c r="BH11" i="14"/>
  <c r="BG11" i="14"/>
  <c r="AN397" i="14"/>
  <c r="AN398" i="14"/>
  <c r="AN399" i="14"/>
  <c r="AN400" i="14"/>
  <c r="AN401" i="14"/>
  <c r="AN402" i="14"/>
  <c r="AN403" i="14"/>
  <c r="AN404" i="14"/>
  <c r="AN405" i="14"/>
  <c r="AN406" i="14"/>
  <c r="AN407" i="14"/>
  <c r="AN408" i="14"/>
  <c r="AN409" i="14"/>
  <c r="AN410" i="14"/>
  <c r="AN411" i="14"/>
  <c r="AN412" i="14"/>
  <c r="AN413" i="14"/>
  <c r="AN414" i="14"/>
  <c r="AN415" i="14"/>
  <c r="AN416" i="14"/>
  <c r="AN417" i="14"/>
  <c r="AN418" i="14"/>
  <c r="AN419" i="14"/>
  <c r="AN420" i="14"/>
  <c r="AN421" i="14"/>
  <c r="AN422" i="14"/>
  <c r="AN423" i="14"/>
  <c r="AN424" i="14"/>
  <c r="AN425" i="14"/>
  <c r="AN426" i="14"/>
  <c r="AN396" i="14"/>
  <c r="AN363" i="14"/>
  <c r="AN364" i="14"/>
  <c r="AN365" i="14"/>
  <c r="AN366" i="14"/>
  <c r="AN367" i="14"/>
  <c r="AN368" i="14"/>
  <c r="AN369" i="14"/>
  <c r="AN370" i="14"/>
  <c r="AN371" i="14"/>
  <c r="AN372" i="14"/>
  <c r="AN373" i="14"/>
  <c r="AN374" i="14"/>
  <c r="AN375" i="14"/>
  <c r="AN376" i="14"/>
  <c r="AN377" i="14"/>
  <c r="AN378" i="14"/>
  <c r="AN379" i="14"/>
  <c r="AN380" i="14"/>
  <c r="AN381" i="14"/>
  <c r="AN382" i="14"/>
  <c r="AN383" i="14"/>
  <c r="AN384" i="14"/>
  <c r="AN385" i="14"/>
  <c r="AN386" i="14"/>
  <c r="AN387" i="14"/>
  <c r="AN388" i="14"/>
  <c r="AN389" i="14"/>
  <c r="AN390" i="14"/>
  <c r="AN391" i="14"/>
  <c r="AN362" i="14"/>
  <c r="AN328" i="14"/>
  <c r="AN329" i="14"/>
  <c r="AN330" i="14"/>
  <c r="AN331" i="14"/>
  <c r="AN332" i="14"/>
  <c r="AN333" i="14"/>
  <c r="AN334" i="14"/>
  <c r="AN335" i="14"/>
  <c r="AN336" i="14"/>
  <c r="AN337" i="14"/>
  <c r="AN338" i="14"/>
  <c r="AN339" i="14"/>
  <c r="AN340" i="14"/>
  <c r="AN341" i="14"/>
  <c r="AN342" i="14"/>
  <c r="AN343" i="14"/>
  <c r="AN344" i="14"/>
  <c r="AN345" i="14"/>
  <c r="AN346" i="14"/>
  <c r="AN347" i="14"/>
  <c r="AN348" i="14"/>
  <c r="AN349" i="14"/>
  <c r="AN350" i="14"/>
  <c r="AN351" i="14"/>
  <c r="AN352" i="14"/>
  <c r="AN353" i="14"/>
  <c r="AN354" i="14"/>
  <c r="AN355" i="14"/>
  <c r="AN356" i="14"/>
  <c r="AN357" i="14"/>
  <c r="AN327" i="14"/>
  <c r="AN294" i="14"/>
  <c r="AN295" i="14"/>
  <c r="AN296" i="14"/>
  <c r="AN297" i="14"/>
  <c r="AN298" i="14"/>
  <c r="AN299" i="14"/>
  <c r="AN300" i="14"/>
  <c r="AN301" i="14"/>
  <c r="AN302" i="14"/>
  <c r="AN303" i="14"/>
  <c r="AN304" i="14"/>
  <c r="AN305" i="14"/>
  <c r="AN306" i="14"/>
  <c r="AN307" i="14"/>
  <c r="AN308" i="14"/>
  <c r="AN309" i="14"/>
  <c r="AN310" i="14"/>
  <c r="AN311" i="14"/>
  <c r="AN312" i="14"/>
  <c r="AN313" i="14"/>
  <c r="AN314" i="14"/>
  <c r="AN315" i="14"/>
  <c r="AN316" i="14"/>
  <c r="AN317" i="14"/>
  <c r="AN318" i="14"/>
  <c r="AN319" i="14"/>
  <c r="AN320" i="14"/>
  <c r="AN321" i="14"/>
  <c r="AN322" i="14"/>
  <c r="AN293" i="14"/>
  <c r="AN259" i="14"/>
  <c r="AN260" i="14"/>
  <c r="AN261" i="14"/>
  <c r="AN262" i="14"/>
  <c r="AN263" i="14"/>
  <c r="AN264" i="14"/>
  <c r="AN265" i="14"/>
  <c r="AN266" i="14"/>
  <c r="AN267" i="14"/>
  <c r="AN268" i="14"/>
  <c r="AN269" i="14"/>
  <c r="AN270" i="14"/>
  <c r="AN271" i="14"/>
  <c r="AN272" i="14"/>
  <c r="AN273" i="14"/>
  <c r="AN274" i="14"/>
  <c r="AN275" i="14"/>
  <c r="AN276" i="14"/>
  <c r="AN277" i="14"/>
  <c r="AN278" i="14"/>
  <c r="AN279" i="14"/>
  <c r="AN280" i="14"/>
  <c r="AN281" i="14"/>
  <c r="AN282" i="14"/>
  <c r="AN283" i="14"/>
  <c r="AN284" i="14"/>
  <c r="AN285" i="14"/>
  <c r="AN286" i="14"/>
  <c r="AN287" i="14"/>
  <c r="AN288" i="14"/>
  <c r="AN258" i="14"/>
  <c r="AN224" i="14"/>
  <c r="AN225" i="14"/>
  <c r="AN226" i="14"/>
  <c r="AN227" i="14"/>
  <c r="AN228" i="14"/>
  <c r="AN229" i="14"/>
  <c r="AN230" i="14"/>
  <c r="AN231" i="14"/>
  <c r="AN232" i="14"/>
  <c r="AN233" i="14"/>
  <c r="AN234" i="14"/>
  <c r="AN235" i="14"/>
  <c r="AN236" i="14"/>
  <c r="AN237" i="14"/>
  <c r="AN238" i="14"/>
  <c r="AN239" i="14"/>
  <c r="AN240" i="14"/>
  <c r="AN241" i="14"/>
  <c r="AN242" i="14"/>
  <c r="AN243" i="14"/>
  <c r="AN244" i="14"/>
  <c r="AN245" i="14"/>
  <c r="AN246" i="14"/>
  <c r="AN247" i="14"/>
  <c r="AN248" i="14"/>
  <c r="AN249" i="14"/>
  <c r="AN250" i="14"/>
  <c r="AN251" i="14"/>
  <c r="AN252" i="14"/>
  <c r="AN253" i="14"/>
  <c r="AN223" i="14"/>
  <c r="AN190" i="14"/>
  <c r="AN191" i="14"/>
  <c r="AN192" i="14"/>
  <c r="AN193" i="14"/>
  <c r="AN194" i="14"/>
  <c r="AN195" i="14"/>
  <c r="AN196" i="14"/>
  <c r="AN197" i="14"/>
  <c r="AN198" i="14"/>
  <c r="AN199" i="14"/>
  <c r="AN200" i="14"/>
  <c r="AN201" i="14"/>
  <c r="AN202" i="14"/>
  <c r="AN203" i="14"/>
  <c r="AN204" i="14"/>
  <c r="AN205" i="14"/>
  <c r="AN206" i="14"/>
  <c r="AN207" i="14"/>
  <c r="AN208" i="14"/>
  <c r="AN209" i="14"/>
  <c r="AN210" i="14"/>
  <c r="AN211" i="14"/>
  <c r="AN212" i="14"/>
  <c r="AN213" i="14"/>
  <c r="AN214" i="14"/>
  <c r="AN215" i="14"/>
  <c r="AN216" i="14"/>
  <c r="AN217" i="14"/>
  <c r="AN218" i="14"/>
  <c r="AN189" i="14"/>
  <c r="AN155" i="14"/>
  <c r="AN156" i="14"/>
  <c r="AN157" i="14"/>
  <c r="AN158" i="14"/>
  <c r="AN159" i="14"/>
  <c r="AN160" i="14"/>
  <c r="AN161" i="14"/>
  <c r="AN162" i="14"/>
  <c r="AN163" i="14"/>
  <c r="AN164" i="14"/>
  <c r="AN165" i="14"/>
  <c r="AN166" i="14"/>
  <c r="AN167" i="14"/>
  <c r="AN168" i="14"/>
  <c r="AN169" i="14"/>
  <c r="AN170" i="14"/>
  <c r="AN171" i="14"/>
  <c r="AN172" i="14"/>
  <c r="AN173" i="14"/>
  <c r="AN174" i="14"/>
  <c r="AN175" i="14"/>
  <c r="AN176" i="14"/>
  <c r="AN177" i="14"/>
  <c r="AN178" i="14"/>
  <c r="AN179" i="14"/>
  <c r="AN180" i="14"/>
  <c r="AN181" i="14"/>
  <c r="AN182" i="14"/>
  <c r="AN183" i="14"/>
  <c r="AN184" i="14"/>
  <c r="AN154" i="14"/>
  <c r="AN121" i="14"/>
  <c r="AN122" i="14"/>
  <c r="AN123" i="14"/>
  <c r="AN124" i="14"/>
  <c r="AN125" i="14"/>
  <c r="AN126" i="14"/>
  <c r="AN127" i="14"/>
  <c r="AN128" i="14"/>
  <c r="AN129" i="14"/>
  <c r="AN130" i="14"/>
  <c r="AN131" i="14"/>
  <c r="AN132" i="14"/>
  <c r="AN133" i="14"/>
  <c r="AN134" i="14"/>
  <c r="AN135" i="14"/>
  <c r="AN136" i="14"/>
  <c r="AN137" i="14"/>
  <c r="AN138" i="14"/>
  <c r="AN139" i="14"/>
  <c r="AN140" i="14"/>
  <c r="AN141" i="14"/>
  <c r="AN142" i="14"/>
  <c r="AN143" i="14"/>
  <c r="AN144" i="14"/>
  <c r="AN145" i="14"/>
  <c r="AN146" i="14"/>
  <c r="AN147" i="14"/>
  <c r="AN148" i="14"/>
  <c r="AN149" i="14"/>
  <c r="AN120" i="14"/>
  <c r="AN86" i="14"/>
  <c r="AN87" i="14"/>
  <c r="AN88" i="14"/>
  <c r="AN89" i="14"/>
  <c r="AN90" i="14"/>
  <c r="AN91" i="14"/>
  <c r="AN92" i="14"/>
  <c r="AN93" i="14"/>
  <c r="AN94" i="14"/>
  <c r="AN95" i="14"/>
  <c r="AN96" i="14"/>
  <c r="AN97" i="14"/>
  <c r="AN98" i="14"/>
  <c r="AN99" i="14"/>
  <c r="AN100" i="14"/>
  <c r="AN101" i="14"/>
  <c r="AN102" i="14"/>
  <c r="AN103" i="14"/>
  <c r="AN104" i="14"/>
  <c r="AN105" i="14"/>
  <c r="AN106" i="14"/>
  <c r="AN107" i="14"/>
  <c r="AN108" i="14"/>
  <c r="AN109" i="14"/>
  <c r="AN110" i="14"/>
  <c r="AN111" i="14"/>
  <c r="AN112" i="14"/>
  <c r="AN113" i="14"/>
  <c r="AN114" i="14"/>
  <c r="AN115" i="14"/>
  <c r="AN85" i="14"/>
  <c r="AN53" i="14"/>
  <c r="AN54" i="14"/>
  <c r="AN55" i="14"/>
  <c r="AN56" i="14"/>
  <c r="AN57" i="14"/>
  <c r="AN58" i="14"/>
  <c r="AN59" i="14"/>
  <c r="AN60" i="14"/>
  <c r="AN61" i="14"/>
  <c r="AN62" i="14"/>
  <c r="AN63" i="14"/>
  <c r="AN64" i="14"/>
  <c r="AN65" i="14"/>
  <c r="AN66" i="14"/>
  <c r="AN67" i="14"/>
  <c r="AN68" i="14"/>
  <c r="AN69" i="14"/>
  <c r="AN70" i="14"/>
  <c r="AN71" i="14"/>
  <c r="AN72" i="14"/>
  <c r="AN73" i="14"/>
  <c r="AN74" i="14"/>
  <c r="AN75" i="14"/>
  <c r="AN76" i="14"/>
  <c r="AN77" i="14"/>
  <c r="AN78" i="14"/>
  <c r="AN79" i="14"/>
  <c r="AN52" i="14"/>
  <c r="AN18" i="14"/>
  <c r="AN19" i="14"/>
  <c r="AN20" i="14"/>
  <c r="AN21" i="14"/>
  <c r="AN22" i="14"/>
  <c r="AN23" i="14"/>
  <c r="AN24" i="14"/>
  <c r="AN25" i="14"/>
  <c r="AN26" i="14"/>
  <c r="AN27" i="14"/>
  <c r="AN28" i="14"/>
  <c r="AN29" i="14"/>
  <c r="AN30" i="14"/>
  <c r="AN31" i="14"/>
  <c r="AN32" i="14"/>
  <c r="AN33" i="14"/>
  <c r="AN34" i="14"/>
  <c r="AN35" i="14"/>
  <c r="AN36" i="14"/>
  <c r="AN37" i="14"/>
  <c r="AN38" i="14"/>
  <c r="AN39" i="14"/>
  <c r="AN40" i="14"/>
  <c r="AN41" i="14"/>
  <c r="AN42" i="14"/>
  <c r="AN43" i="14"/>
  <c r="AN44" i="14"/>
  <c r="AN45" i="14"/>
  <c r="AN46" i="14"/>
  <c r="AN47" i="14"/>
  <c r="AN17" i="14"/>
  <c r="BH11" i="13"/>
  <c r="BG11" i="13"/>
  <c r="AN397" i="13"/>
  <c r="AN398" i="13"/>
  <c r="AN399" i="13"/>
  <c r="AN400" i="13"/>
  <c r="AN401" i="13"/>
  <c r="AN402" i="13"/>
  <c r="AN403" i="13"/>
  <c r="AN404" i="13"/>
  <c r="AN405" i="13"/>
  <c r="AN406" i="13"/>
  <c r="AN407" i="13"/>
  <c r="AN408" i="13"/>
  <c r="AN409" i="13"/>
  <c r="AN410" i="13"/>
  <c r="AN411" i="13"/>
  <c r="AN412" i="13"/>
  <c r="AN413" i="13"/>
  <c r="AN414" i="13"/>
  <c r="AN415" i="13"/>
  <c r="AN416" i="13"/>
  <c r="AN417" i="13"/>
  <c r="AN418" i="13"/>
  <c r="AN419" i="13"/>
  <c r="AN420" i="13"/>
  <c r="AN421" i="13"/>
  <c r="AN422" i="13"/>
  <c r="AN423" i="13"/>
  <c r="AN424" i="13"/>
  <c r="AN425" i="13"/>
  <c r="AN426" i="13"/>
  <c r="AN396" i="13"/>
  <c r="AN363" i="13"/>
  <c r="AN364" i="13"/>
  <c r="AN365" i="13"/>
  <c r="AN366" i="13"/>
  <c r="AN367" i="13"/>
  <c r="AN368" i="13"/>
  <c r="AN369" i="13"/>
  <c r="AN370" i="13"/>
  <c r="AN371" i="13"/>
  <c r="AN372" i="13"/>
  <c r="AN373" i="13"/>
  <c r="AN374" i="13"/>
  <c r="AN375" i="13"/>
  <c r="AN376" i="13"/>
  <c r="AN377" i="13"/>
  <c r="AN378" i="13"/>
  <c r="AN379" i="13"/>
  <c r="AN380" i="13"/>
  <c r="AN381" i="13"/>
  <c r="AN382" i="13"/>
  <c r="AN383" i="13"/>
  <c r="AN384" i="13"/>
  <c r="AN385" i="13"/>
  <c r="AN386" i="13"/>
  <c r="AN387" i="13"/>
  <c r="AN388" i="13"/>
  <c r="AN389" i="13"/>
  <c r="AN390" i="13"/>
  <c r="AN391" i="13"/>
  <c r="AN362" i="13"/>
  <c r="AN328" i="13"/>
  <c r="AN329" i="13"/>
  <c r="AN330" i="13"/>
  <c r="AN331" i="13"/>
  <c r="AN332" i="13"/>
  <c r="AN333" i="13"/>
  <c r="AN334" i="13"/>
  <c r="AN335" i="13"/>
  <c r="AN336" i="13"/>
  <c r="AN337" i="13"/>
  <c r="AN338" i="13"/>
  <c r="AN339" i="13"/>
  <c r="AN340" i="13"/>
  <c r="AN341" i="13"/>
  <c r="AN342" i="13"/>
  <c r="AN343" i="13"/>
  <c r="AN344" i="13"/>
  <c r="AN345" i="13"/>
  <c r="AN346" i="13"/>
  <c r="AN347" i="13"/>
  <c r="AN348" i="13"/>
  <c r="AN349" i="13"/>
  <c r="AN350" i="13"/>
  <c r="AN351" i="13"/>
  <c r="AN352" i="13"/>
  <c r="AN353" i="13"/>
  <c r="AN354" i="13"/>
  <c r="AN355" i="13"/>
  <c r="AN356" i="13"/>
  <c r="AN357" i="13"/>
  <c r="AN327" i="13"/>
  <c r="AO358" i="13"/>
  <c r="AN294" i="13"/>
  <c r="AN295" i="13"/>
  <c r="AN296" i="13"/>
  <c r="AN297" i="13"/>
  <c r="AN298" i="13"/>
  <c r="AN299" i="13"/>
  <c r="AN300" i="13"/>
  <c r="AN301" i="13"/>
  <c r="AN302" i="13"/>
  <c r="AN303" i="13"/>
  <c r="AN304" i="13"/>
  <c r="AN305" i="13"/>
  <c r="AN306" i="13"/>
  <c r="AN307" i="13"/>
  <c r="AN308" i="13"/>
  <c r="AN309" i="13"/>
  <c r="AN310" i="13"/>
  <c r="AN311" i="13"/>
  <c r="AN312" i="13"/>
  <c r="AN313" i="13"/>
  <c r="AN314" i="13"/>
  <c r="AN315" i="13"/>
  <c r="AN316" i="13"/>
  <c r="AN317" i="13"/>
  <c r="AN318" i="13"/>
  <c r="AN319" i="13"/>
  <c r="AN320" i="13"/>
  <c r="AN321" i="13"/>
  <c r="AN322" i="13"/>
  <c r="AN293" i="13"/>
  <c r="AN288" i="13"/>
  <c r="AN259" i="13"/>
  <c r="AN260" i="13"/>
  <c r="AN261" i="13"/>
  <c r="AN289" i="13" s="1"/>
  <c r="AN262" i="13"/>
  <c r="AN263" i="13"/>
  <c r="AN264" i="13"/>
  <c r="AN265" i="13"/>
  <c r="AN266" i="13"/>
  <c r="AN267" i="13"/>
  <c r="AN268" i="13"/>
  <c r="AN269" i="13"/>
  <c r="AN270" i="13"/>
  <c r="AN271" i="13"/>
  <c r="AN272" i="13"/>
  <c r="AN273" i="13"/>
  <c r="AN274" i="13"/>
  <c r="AN275" i="13"/>
  <c r="AN276" i="13"/>
  <c r="AN277" i="13"/>
  <c r="AN278" i="13"/>
  <c r="AN279" i="13"/>
  <c r="AN280" i="13"/>
  <c r="AN281" i="13"/>
  <c r="AN282" i="13"/>
  <c r="AN283" i="13"/>
  <c r="AN284" i="13"/>
  <c r="AN285" i="13"/>
  <c r="AN286" i="13"/>
  <c r="AN287" i="13"/>
  <c r="AN258" i="13"/>
  <c r="AN224" i="13"/>
  <c r="AN225" i="13"/>
  <c r="AN226" i="13"/>
  <c r="AN227" i="13"/>
  <c r="AN228" i="13"/>
  <c r="AN229" i="13"/>
  <c r="AN230" i="13"/>
  <c r="AN231" i="13"/>
  <c r="AN232" i="13"/>
  <c r="AN233" i="13"/>
  <c r="AN234" i="13"/>
  <c r="AN235" i="13"/>
  <c r="AN236" i="13"/>
  <c r="AN237" i="13"/>
  <c r="AN238" i="13"/>
  <c r="AN239" i="13"/>
  <c r="AN240" i="13"/>
  <c r="AN241" i="13"/>
  <c r="AN242" i="13"/>
  <c r="AN243" i="13"/>
  <c r="AN244" i="13"/>
  <c r="AN245" i="13"/>
  <c r="AN246" i="13"/>
  <c r="AN247" i="13"/>
  <c r="AN248" i="13"/>
  <c r="AN249" i="13"/>
  <c r="AN250" i="13"/>
  <c r="AN251" i="13"/>
  <c r="AN252" i="13"/>
  <c r="AN253" i="13"/>
  <c r="AN223" i="13"/>
  <c r="AN190" i="13"/>
  <c r="AN191" i="13"/>
  <c r="AN192" i="13"/>
  <c r="AN193" i="13"/>
  <c r="AN194" i="13"/>
  <c r="AN195" i="13"/>
  <c r="AN196" i="13"/>
  <c r="AN197" i="13"/>
  <c r="AN198" i="13"/>
  <c r="AN199" i="13"/>
  <c r="AN200" i="13"/>
  <c r="AN201" i="13"/>
  <c r="AN202" i="13"/>
  <c r="AN203" i="13"/>
  <c r="AN204" i="13"/>
  <c r="AN205" i="13"/>
  <c r="AN206" i="13"/>
  <c r="AN207" i="13"/>
  <c r="AN208" i="13"/>
  <c r="AN209" i="13"/>
  <c r="AN210" i="13"/>
  <c r="AN211" i="13"/>
  <c r="AN212" i="13"/>
  <c r="AN213" i="13"/>
  <c r="AN214" i="13"/>
  <c r="AN215" i="13"/>
  <c r="AN216" i="13"/>
  <c r="AN217" i="13"/>
  <c r="AN218" i="13"/>
  <c r="AN189" i="13"/>
  <c r="AN155" i="13"/>
  <c r="AN156" i="13"/>
  <c r="AN157" i="13"/>
  <c r="AN158" i="13"/>
  <c r="AN159" i="13"/>
  <c r="AN160" i="13"/>
  <c r="AN161" i="13"/>
  <c r="AN162" i="13"/>
  <c r="AN163" i="13"/>
  <c r="AN164" i="13"/>
  <c r="AN165" i="13"/>
  <c r="AN166" i="13"/>
  <c r="AN167" i="13"/>
  <c r="AN168" i="13"/>
  <c r="AN169" i="13"/>
  <c r="AN170" i="13"/>
  <c r="AN171" i="13"/>
  <c r="AN172" i="13"/>
  <c r="AN173" i="13"/>
  <c r="AN174" i="13"/>
  <c r="AN175" i="13"/>
  <c r="AN176" i="13"/>
  <c r="AN177" i="13"/>
  <c r="AN178" i="13"/>
  <c r="AN179" i="13"/>
  <c r="AN180" i="13"/>
  <c r="AN181" i="13"/>
  <c r="AN182" i="13"/>
  <c r="AN183" i="13"/>
  <c r="AN184" i="13"/>
  <c r="AN154" i="13"/>
  <c r="AN121" i="13"/>
  <c r="AN122" i="13"/>
  <c r="AN123" i="13"/>
  <c r="AN124" i="13"/>
  <c r="AN125" i="13"/>
  <c r="AN126" i="13"/>
  <c r="AN127" i="13"/>
  <c r="AN128" i="13"/>
  <c r="AN129" i="13"/>
  <c r="AN130" i="13"/>
  <c r="AN131" i="13"/>
  <c r="AN132" i="13"/>
  <c r="AN133" i="13"/>
  <c r="AN134" i="13"/>
  <c r="AN135" i="13"/>
  <c r="AN136" i="13"/>
  <c r="AN137" i="13"/>
  <c r="AN138" i="13"/>
  <c r="AN139" i="13"/>
  <c r="AN140" i="13"/>
  <c r="AN141" i="13"/>
  <c r="AN142" i="13"/>
  <c r="AN143" i="13"/>
  <c r="AN144" i="13"/>
  <c r="AN145" i="13"/>
  <c r="AN146" i="13"/>
  <c r="AN147" i="13"/>
  <c r="AN148" i="13"/>
  <c r="AN149" i="13"/>
  <c r="AN120" i="13"/>
  <c r="AN86" i="13"/>
  <c r="AN87" i="13"/>
  <c r="AN88" i="13"/>
  <c r="AN89" i="13"/>
  <c r="AN90" i="13"/>
  <c r="AN91" i="13"/>
  <c r="AN92" i="13"/>
  <c r="AN93" i="13"/>
  <c r="AN94" i="13"/>
  <c r="AN95" i="13"/>
  <c r="AN96" i="13"/>
  <c r="AN97" i="13"/>
  <c r="AN98" i="13"/>
  <c r="AN99" i="13"/>
  <c r="AN100" i="13"/>
  <c r="AN101" i="13"/>
  <c r="AN102" i="13"/>
  <c r="AN103" i="13"/>
  <c r="AN104" i="13"/>
  <c r="AN105" i="13"/>
  <c r="AN106" i="13"/>
  <c r="AN107" i="13"/>
  <c r="AN108" i="13"/>
  <c r="AN109" i="13"/>
  <c r="AN110" i="13"/>
  <c r="AN111" i="13"/>
  <c r="AN112" i="13"/>
  <c r="AN113" i="13"/>
  <c r="AN114" i="13"/>
  <c r="AN115" i="13"/>
  <c r="AN85" i="13"/>
  <c r="AN53" i="13"/>
  <c r="AN54" i="13"/>
  <c r="AN55" i="13"/>
  <c r="AN56" i="13"/>
  <c r="AN57" i="13"/>
  <c r="AN58" i="13"/>
  <c r="AN59" i="13"/>
  <c r="AN60" i="13"/>
  <c r="AN61" i="13"/>
  <c r="AN62" i="13"/>
  <c r="AN63" i="13"/>
  <c r="AN64" i="13"/>
  <c r="AN65" i="13"/>
  <c r="AN66" i="13"/>
  <c r="AN67" i="13"/>
  <c r="AN68" i="13"/>
  <c r="AN69" i="13"/>
  <c r="AN70" i="13"/>
  <c r="AN71" i="13"/>
  <c r="AN72" i="13"/>
  <c r="AN73" i="13"/>
  <c r="AN74" i="13"/>
  <c r="AN75" i="13"/>
  <c r="AN76" i="13"/>
  <c r="AN77" i="13"/>
  <c r="AN78" i="13"/>
  <c r="AN79" i="13"/>
  <c r="AN52" i="13"/>
  <c r="AN18" i="13"/>
  <c r="AN19" i="13"/>
  <c r="AN20" i="13"/>
  <c r="AN21" i="13"/>
  <c r="AN22" i="13"/>
  <c r="AN23" i="13"/>
  <c r="AN24" i="13"/>
  <c r="AN25" i="13"/>
  <c r="AN26" i="13"/>
  <c r="AN27" i="13"/>
  <c r="AN28" i="13"/>
  <c r="AN29" i="13"/>
  <c r="AN30" i="13"/>
  <c r="AN31" i="13"/>
  <c r="AN32" i="13"/>
  <c r="AN33" i="13"/>
  <c r="AN34" i="13"/>
  <c r="AN35" i="13"/>
  <c r="AN36" i="13"/>
  <c r="AN37" i="13"/>
  <c r="AN38" i="13"/>
  <c r="AN39" i="13"/>
  <c r="AN40" i="13"/>
  <c r="AN41" i="13"/>
  <c r="AN42" i="13"/>
  <c r="AN43" i="13"/>
  <c r="AN44" i="13"/>
  <c r="AN45" i="13"/>
  <c r="AN46" i="13"/>
  <c r="AN47" i="13"/>
  <c r="AN17" i="13"/>
  <c r="BH11" i="12"/>
  <c r="BG11" i="12"/>
  <c r="AN397" i="12"/>
  <c r="AN398" i="12"/>
  <c r="AN399" i="12"/>
  <c r="AN400" i="12"/>
  <c r="AN401" i="12"/>
  <c r="AN402" i="12"/>
  <c r="AN403" i="12"/>
  <c r="AN404" i="12"/>
  <c r="AN405" i="12"/>
  <c r="AN406" i="12"/>
  <c r="AN407" i="12"/>
  <c r="AN408" i="12"/>
  <c r="AN409" i="12"/>
  <c r="AN410" i="12"/>
  <c r="AN411" i="12"/>
  <c r="AN412" i="12"/>
  <c r="AN413" i="12"/>
  <c r="AN414" i="12"/>
  <c r="AN415" i="12"/>
  <c r="AN416" i="12"/>
  <c r="AN417" i="12"/>
  <c r="AN418" i="12"/>
  <c r="AN419" i="12"/>
  <c r="AN420" i="12"/>
  <c r="AN421" i="12"/>
  <c r="AN422" i="12"/>
  <c r="AN423" i="12"/>
  <c r="AN424" i="12"/>
  <c r="AN425" i="12"/>
  <c r="AN426" i="12"/>
  <c r="AN396" i="12"/>
  <c r="AN363" i="12"/>
  <c r="AN364" i="12"/>
  <c r="AN365" i="12"/>
  <c r="AN366" i="12"/>
  <c r="AN367" i="12"/>
  <c r="AN368" i="12"/>
  <c r="AN369" i="12"/>
  <c r="AN370" i="12"/>
  <c r="AN371" i="12"/>
  <c r="AN372" i="12"/>
  <c r="AN373" i="12"/>
  <c r="AN374" i="12"/>
  <c r="AN375" i="12"/>
  <c r="AN376" i="12"/>
  <c r="AN377" i="12"/>
  <c r="AN378" i="12"/>
  <c r="AN379" i="12"/>
  <c r="AN380" i="12"/>
  <c r="AN381" i="12"/>
  <c r="AN382" i="12"/>
  <c r="AN383" i="12"/>
  <c r="AN384" i="12"/>
  <c r="AN385" i="12"/>
  <c r="AN386" i="12"/>
  <c r="AN387" i="12"/>
  <c r="AN388" i="12"/>
  <c r="AN389" i="12"/>
  <c r="AN390" i="12"/>
  <c r="AN391" i="12"/>
  <c r="AN362" i="12"/>
  <c r="AN328" i="12"/>
  <c r="AN329" i="12"/>
  <c r="AN330" i="12"/>
  <c r="AN331" i="12"/>
  <c r="AN332" i="12"/>
  <c r="AN333" i="12"/>
  <c r="AN334" i="12"/>
  <c r="AN335" i="12"/>
  <c r="AN336" i="12"/>
  <c r="AN337" i="12"/>
  <c r="AN338" i="12"/>
  <c r="AN339" i="12"/>
  <c r="AN340" i="12"/>
  <c r="AN341" i="12"/>
  <c r="AN342" i="12"/>
  <c r="AN343" i="12"/>
  <c r="AN344" i="12"/>
  <c r="AN345" i="12"/>
  <c r="AN346" i="12"/>
  <c r="AN347" i="12"/>
  <c r="AN348" i="12"/>
  <c r="AN349" i="12"/>
  <c r="AN350" i="12"/>
  <c r="AN351" i="12"/>
  <c r="AN352" i="12"/>
  <c r="AN353" i="12"/>
  <c r="AN354" i="12"/>
  <c r="AN355" i="12"/>
  <c r="AN356" i="12"/>
  <c r="AN357" i="12"/>
  <c r="AN327" i="12"/>
  <c r="AN294" i="12"/>
  <c r="AN295" i="12"/>
  <c r="AN296" i="12"/>
  <c r="AN297" i="12"/>
  <c r="AN298" i="12"/>
  <c r="AN299" i="12"/>
  <c r="AN300" i="12"/>
  <c r="AN301" i="12"/>
  <c r="AN302" i="12"/>
  <c r="AN303" i="12"/>
  <c r="AN304" i="12"/>
  <c r="AN305" i="12"/>
  <c r="AN306" i="12"/>
  <c r="AN307" i="12"/>
  <c r="AN308" i="12"/>
  <c r="AN309" i="12"/>
  <c r="AN310" i="12"/>
  <c r="AN311" i="12"/>
  <c r="AN312" i="12"/>
  <c r="AN313" i="12"/>
  <c r="AN314" i="12"/>
  <c r="AN315" i="12"/>
  <c r="AN316" i="12"/>
  <c r="AN317" i="12"/>
  <c r="AN318" i="12"/>
  <c r="AN319" i="12"/>
  <c r="AN320" i="12"/>
  <c r="AN321" i="12"/>
  <c r="AN322" i="12"/>
  <c r="AN293" i="12"/>
  <c r="AN282" i="12"/>
  <c r="AN283" i="12"/>
  <c r="AN284" i="12"/>
  <c r="AN285" i="12"/>
  <c r="AN286" i="12"/>
  <c r="AN287" i="12"/>
  <c r="AN288" i="12"/>
  <c r="AN259" i="12"/>
  <c r="AN260" i="12"/>
  <c r="AN261" i="12"/>
  <c r="AN262" i="12"/>
  <c r="AN263" i="12"/>
  <c r="AN264" i="12"/>
  <c r="AN265" i="12"/>
  <c r="AN266" i="12"/>
  <c r="AN267" i="12"/>
  <c r="AN268" i="12"/>
  <c r="AN269" i="12"/>
  <c r="AN270" i="12"/>
  <c r="AN271" i="12"/>
  <c r="AN272" i="12"/>
  <c r="AN273" i="12"/>
  <c r="AN274" i="12"/>
  <c r="AN275" i="12"/>
  <c r="AN276" i="12"/>
  <c r="AN277" i="12"/>
  <c r="AN278" i="12"/>
  <c r="AN279" i="12"/>
  <c r="AN280" i="12"/>
  <c r="AN281" i="12"/>
  <c r="AN258" i="12"/>
  <c r="AN224" i="12"/>
  <c r="AN225" i="12"/>
  <c r="AN226" i="12"/>
  <c r="AN227" i="12"/>
  <c r="AN228" i="12"/>
  <c r="AN229" i="12"/>
  <c r="AN230" i="12"/>
  <c r="AN231" i="12"/>
  <c r="AN232" i="12"/>
  <c r="AN233" i="12"/>
  <c r="AN234" i="12"/>
  <c r="AN235" i="12"/>
  <c r="AN236" i="12"/>
  <c r="AN237" i="12"/>
  <c r="AN238" i="12"/>
  <c r="AN239" i="12"/>
  <c r="AN240" i="12"/>
  <c r="AN241" i="12"/>
  <c r="AN242" i="12"/>
  <c r="AN243" i="12"/>
  <c r="AN244" i="12"/>
  <c r="AN245" i="12"/>
  <c r="AN246" i="12"/>
  <c r="AN247" i="12"/>
  <c r="AN248" i="12"/>
  <c r="AN249" i="12"/>
  <c r="AN250" i="12"/>
  <c r="AN251" i="12"/>
  <c r="AN252" i="12"/>
  <c r="AN253" i="12"/>
  <c r="AN223" i="12"/>
  <c r="AN209" i="12"/>
  <c r="AN210" i="12"/>
  <c r="AN211" i="12"/>
  <c r="AN212" i="12"/>
  <c r="AN213" i="12"/>
  <c r="AN214" i="12"/>
  <c r="AN215" i="12"/>
  <c r="AN216" i="12"/>
  <c r="AN217" i="12"/>
  <c r="AN218" i="12"/>
  <c r="AN190" i="12"/>
  <c r="AN191" i="12"/>
  <c r="AN192" i="12"/>
  <c r="AN193" i="12"/>
  <c r="AN194" i="12"/>
  <c r="AN195" i="12"/>
  <c r="AN196" i="12"/>
  <c r="AN197" i="12"/>
  <c r="AN198" i="12"/>
  <c r="AN199" i="12"/>
  <c r="AN200" i="12"/>
  <c r="AN201" i="12"/>
  <c r="AN202" i="12"/>
  <c r="AN203" i="12"/>
  <c r="AN204" i="12"/>
  <c r="AN205" i="12"/>
  <c r="AN206" i="12"/>
  <c r="AN207" i="12"/>
  <c r="AN208" i="12"/>
  <c r="AN189" i="12"/>
  <c r="AN155" i="12"/>
  <c r="AN156" i="12"/>
  <c r="AN157" i="12"/>
  <c r="AN158" i="12"/>
  <c r="AN159" i="12"/>
  <c r="AN160" i="12"/>
  <c r="AN161" i="12"/>
  <c r="AN162" i="12"/>
  <c r="AN163" i="12"/>
  <c r="AN164" i="12"/>
  <c r="AN165" i="12"/>
  <c r="AN166" i="12"/>
  <c r="AN167" i="12"/>
  <c r="AN168" i="12"/>
  <c r="AN169" i="12"/>
  <c r="AN170" i="12"/>
  <c r="AN171" i="12"/>
  <c r="AN172" i="12"/>
  <c r="AN173" i="12"/>
  <c r="AN174" i="12"/>
  <c r="AN175" i="12"/>
  <c r="AN176" i="12"/>
  <c r="AN177" i="12"/>
  <c r="AN178" i="12"/>
  <c r="AN179" i="12"/>
  <c r="AN180" i="12"/>
  <c r="AN181" i="12"/>
  <c r="AN182" i="12"/>
  <c r="AN183" i="12"/>
  <c r="AN184" i="12"/>
  <c r="AN154" i="12"/>
  <c r="AN121" i="12"/>
  <c r="AN122" i="12"/>
  <c r="AN123" i="12"/>
  <c r="AN124" i="12"/>
  <c r="AN125" i="12"/>
  <c r="AN126" i="12"/>
  <c r="AN127" i="12"/>
  <c r="AN128" i="12"/>
  <c r="AN129" i="12"/>
  <c r="AN130" i="12"/>
  <c r="AN131" i="12"/>
  <c r="AN132" i="12"/>
  <c r="AN133" i="12"/>
  <c r="AN134" i="12"/>
  <c r="AN135" i="12"/>
  <c r="AN136" i="12"/>
  <c r="AN137" i="12"/>
  <c r="AN138" i="12"/>
  <c r="AN139" i="12"/>
  <c r="AN140" i="12"/>
  <c r="AN141" i="12"/>
  <c r="AN142" i="12"/>
  <c r="AN143" i="12"/>
  <c r="AN144" i="12"/>
  <c r="AN145" i="12"/>
  <c r="AN146" i="12"/>
  <c r="AN147" i="12"/>
  <c r="AN148" i="12"/>
  <c r="AN149" i="12"/>
  <c r="AN120" i="12"/>
  <c r="AN86" i="12"/>
  <c r="AN87" i="12"/>
  <c r="AN88" i="12"/>
  <c r="AN89" i="12"/>
  <c r="AN90" i="12"/>
  <c r="AN91" i="12"/>
  <c r="AN92" i="12"/>
  <c r="AN93" i="12"/>
  <c r="AN94" i="12"/>
  <c r="AN95" i="12"/>
  <c r="AN96" i="12"/>
  <c r="AN97" i="12"/>
  <c r="AN98" i="12"/>
  <c r="AN99" i="12"/>
  <c r="AN100" i="12"/>
  <c r="AN101" i="12"/>
  <c r="AN102" i="12"/>
  <c r="AN103" i="12"/>
  <c r="AN104" i="12"/>
  <c r="AN105" i="12"/>
  <c r="AN106" i="12"/>
  <c r="AN107" i="12"/>
  <c r="AN108" i="12"/>
  <c r="AN109" i="12"/>
  <c r="AN110" i="12"/>
  <c r="AN111" i="12"/>
  <c r="AN112" i="12"/>
  <c r="AN113" i="12"/>
  <c r="AN114" i="12"/>
  <c r="AN115" i="12"/>
  <c r="AN85" i="12"/>
  <c r="AN53" i="12"/>
  <c r="AN54" i="12"/>
  <c r="AN55" i="12"/>
  <c r="AN56" i="12"/>
  <c r="AN57" i="12"/>
  <c r="AN58" i="12"/>
  <c r="AN59" i="12"/>
  <c r="AN60" i="12"/>
  <c r="AN61" i="12"/>
  <c r="AN62" i="12"/>
  <c r="AN63" i="12"/>
  <c r="AN64" i="12"/>
  <c r="AN65" i="12"/>
  <c r="AN66" i="12"/>
  <c r="AN67" i="12"/>
  <c r="AN68" i="12"/>
  <c r="AN69" i="12"/>
  <c r="AN70" i="12"/>
  <c r="AN71" i="12"/>
  <c r="AN72" i="12"/>
  <c r="AN73" i="12"/>
  <c r="AN74" i="12"/>
  <c r="AN75" i="12"/>
  <c r="AN76" i="12"/>
  <c r="AN77" i="12"/>
  <c r="AN78" i="12"/>
  <c r="AN79" i="12"/>
  <c r="AN80" i="12"/>
  <c r="AN52" i="12"/>
  <c r="AN18" i="12"/>
  <c r="AN19" i="12"/>
  <c r="AN20" i="12"/>
  <c r="AN21" i="12"/>
  <c r="AN22" i="12"/>
  <c r="AN23" i="12"/>
  <c r="AN24" i="12"/>
  <c r="AN25" i="12"/>
  <c r="AN26" i="12"/>
  <c r="AN27" i="12"/>
  <c r="AN28" i="12"/>
  <c r="AN29" i="12"/>
  <c r="AN30" i="12"/>
  <c r="AN31" i="12"/>
  <c r="AN32" i="12"/>
  <c r="AN33" i="12"/>
  <c r="AN34" i="12"/>
  <c r="AN35" i="12"/>
  <c r="AN36" i="12"/>
  <c r="AN37" i="12"/>
  <c r="AN38" i="12"/>
  <c r="AN39" i="12"/>
  <c r="AN40" i="12"/>
  <c r="AN41" i="12"/>
  <c r="AN42" i="12"/>
  <c r="AN43" i="12"/>
  <c r="AN44" i="12"/>
  <c r="AN45" i="12"/>
  <c r="AN46" i="12"/>
  <c r="AN47" i="12"/>
  <c r="AN17" i="12"/>
  <c r="BH11" i="11"/>
  <c r="BG11" i="11"/>
  <c r="AN397" i="11"/>
  <c r="AN398" i="11"/>
  <c r="AN399" i="11"/>
  <c r="AN400" i="11"/>
  <c r="AN401" i="11"/>
  <c r="AN402" i="11"/>
  <c r="AN403" i="11"/>
  <c r="AN404" i="11"/>
  <c r="AN405" i="11"/>
  <c r="AN406" i="11"/>
  <c r="AN407" i="11"/>
  <c r="AN408" i="11"/>
  <c r="AN409" i="11"/>
  <c r="AN410" i="11"/>
  <c r="AN411" i="11"/>
  <c r="AN412" i="11"/>
  <c r="AN413" i="11"/>
  <c r="AN414" i="11"/>
  <c r="AN415" i="11"/>
  <c r="AN416" i="11"/>
  <c r="AN417" i="11"/>
  <c r="AN418" i="11"/>
  <c r="AN419" i="11"/>
  <c r="AN420" i="11"/>
  <c r="AN421" i="11"/>
  <c r="AN422" i="11"/>
  <c r="AN423" i="11"/>
  <c r="AN424" i="11"/>
  <c r="AN425" i="11"/>
  <c r="AN426" i="11"/>
  <c r="AN396" i="11"/>
  <c r="AN384" i="11"/>
  <c r="AN385" i="11"/>
  <c r="AN386" i="11"/>
  <c r="AN387" i="11"/>
  <c r="AN388" i="11"/>
  <c r="AN389" i="11"/>
  <c r="AN390" i="11"/>
  <c r="AN391" i="11"/>
  <c r="AN363" i="11"/>
  <c r="AN364" i="11"/>
  <c r="AN365" i="11"/>
  <c r="AN366" i="11"/>
  <c r="AN367" i="11"/>
  <c r="AN368" i="11"/>
  <c r="AN369" i="11"/>
  <c r="AN370" i="11"/>
  <c r="AN371" i="11"/>
  <c r="AN372" i="11"/>
  <c r="AN373" i="11"/>
  <c r="AN374" i="11"/>
  <c r="AN375" i="11"/>
  <c r="AN376" i="11"/>
  <c r="AN377" i="11"/>
  <c r="AN378" i="11"/>
  <c r="AN379" i="11"/>
  <c r="AN380" i="11"/>
  <c r="AN381" i="11"/>
  <c r="AN382" i="11"/>
  <c r="AN383" i="11"/>
  <c r="AN362" i="11"/>
  <c r="AN352" i="11"/>
  <c r="AN353" i="11"/>
  <c r="AN354" i="11"/>
  <c r="AN355" i="11"/>
  <c r="AN356" i="11"/>
  <c r="AN357" i="11"/>
  <c r="AN328" i="11"/>
  <c r="AN329" i="11"/>
  <c r="AN330" i="11"/>
  <c r="AN331" i="11"/>
  <c r="AN332" i="11"/>
  <c r="AN333" i="11"/>
  <c r="AN334" i="11"/>
  <c r="AN335" i="11"/>
  <c r="AN336" i="11"/>
  <c r="AN337" i="11"/>
  <c r="AN338" i="11"/>
  <c r="AN339" i="11"/>
  <c r="AN340" i="11"/>
  <c r="AN341" i="11"/>
  <c r="AN342" i="11"/>
  <c r="AN343" i="11"/>
  <c r="AN344" i="11"/>
  <c r="AN345" i="11"/>
  <c r="AN346" i="11"/>
  <c r="AN347" i="11"/>
  <c r="AN348" i="11"/>
  <c r="AN349" i="11"/>
  <c r="AN350" i="11"/>
  <c r="AN351" i="11"/>
  <c r="AN327" i="11"/>
  <c r="AN320" i="11"/>
  <c r="AN321" i="11"/>
  <c r="AN322" i="11"/>
  <c r="AN294" i="11"/>
  <c r="AN295" i="11"/>
  <c r="AN296" i="11"/>
  <c r="AN297" i="11"/>
  <c r="AN298" i="11"/>
  <c r="AN299" i="11"/>
  <c r="AN300" i="11"/>
  <c r="AN301" i="11"/>
  <c r="AN302" i="11"/>
  <c r="AN303" i="11"/>
  <c r="AN304" i="11"/>
  <c r="AN305" i="11"/>
  <c r="AN306" i="11"/>
  <c r="AN307" i="11"/>
  <c r="AN308" i="11"/>
  <c r="AN309" i="11"/>
  <c r="AN310" i="11"/>
  <c r="AN311" i="11"/>
  <c r="AN312" i="11"/>
  <c r="AN313" i="11"/>
  <c r="AN314" i="11"/>
  <c r="AN315" i="11"/>
  <c r="AN316" i="11"/>
  <c r="AN317" i="11"/>
  <c r="AN318" i="11"/>
  <c r="AN319" i="11"/>
  <c r="AN293" i="11"/>
  <c r="AN282" i="11"/>
  <c r="AN283" i="11"/>
  <c r="AN284" i="11"/>
  <c r="AN285" i="11"/>
  <c r="AN286" i="11"/>
  <c r="AN287" i="11"/>
  <c r="AN288" i="11"/>
  <c r="AN259" i="11"/>
  <c r="AN260" i="11"/>
  <c r="AN261" i="11"/>
  <c r="AN262" i="11"/>
  <c r="AN263" i="11"/>
  <c r="AN264" i="11"/>
  <c r="AN265" i="11"/>
  <c r="AN266" i="11"/>
  <c r="AN267" i="11"/>
  <c r="AN268" i="11"/>
  <c r="AN269" i="11"/>
  <c r="AN270" i="11"/>
  <c r="AN271" i="11"/>
  <c r="AN272" i="11"/>
  <c r="AN273" i="11"/>
  <c r="AN274" i="11"/>
  <c r="AN275" i="11"/>
  <c r="AN276" i="11"/>
  <c r="AN277" i="11"/>
  <c r="AN278" i="11"/>
  <c r="AN279" i="11"/>
  <c r="AN280" i="11"/>
  <c r="AN281" i="11"/>
  <c r="AN258" i="11"/>
  <c r="AN246" i="11"/>
  <c r="AN247" i="11"/>
  <c r="AN248" i="11"/>
  <c r="AN249" i="11"/>
  <c r="AN250" i="11"/>
  <c r="AN251" i="11"/>
  <c r="AN252" i="11"/>
  <c r="AN253" i="11"/>
  <c r="AN224" i="11"/>
  <c r="AN225" i="11"/>
  <c r="AN226" i="11"/>
  <c r="AN227" i="11"/>
  <c r="AN228" i="11"/>
  <c r="AN229" i="11"/>
  <c r="AN230" i="11"/>
  <c r="AN231" i="11"/>
  <c r="AN232" i="11"/>
  <c r="AN233" i="11"/>
  <c r="AN234" i="11"/>
  <c r="AN235" i="11"/>
  <c r="AN236" i="11"/>
  <c r="AN237" i="11"/>
  <c r="AN238" i="11"/>
  <c r="AN239" i="11"/>
  <c r="AN240" i="11"/>
  <c r="AN241" i="11"/>
  <c r="AN242" i="11"/>
  <c r="AN243" i="11"/>
  <c r="AN244" i="11"/>
  <c r="AN245" i="11"/>
  <c r="AN223" i="11"/>
  <c r="AN213" i="11"/>
  <c r="AN214" i="11"/>
  <c r="AN215" i="11"/>
  <c r="AN216" i="11"/>
  <c r="AN217" i="11"/>
  <c r="AN218" i="11"/>
  <c r="AN190" i="11"/>
  <c r="AN191" i="11"/>
  <c r="AN192" i="11"/>
  <c r="AN193" i="11"/>
  <c r="AN194" i="11"/>
  <c r="AN195" i="11"/>
  <c r="AN196" i="11"/>
  <c r="AN197" i="11"/>
  <c r="AN198" i="11"/>
  <c r="AN199" i="11"/>
  <c r="AN200" i="11"/>
  <c r="AN201" i="11"/>
  <c r="AN202" i="11"/>
  <c r="AN203" i="11"/>
  <c r="AN204" i="11"/>
  <c r="AN205" i="11"/>
  <c r="AN206" i="11"/>
  <c r="AN207" i="11"/>
  <c r="AN208" i="11"/>
  <c r="AN209" i="11"/>
  <c r="AN210" i="11"/>
  <c r="AN211" i="11"/>
  <c r="AN212" i="11"/>
  <c r="AN189" i="11"/>
  <c r="AN179" i="11"/>
  <c r="AN180" i="11"/>
  <c r="AN181" i="11"/>
  <c r="AN182" i="11"/>
  <c r="AN183" i="11"/>
  <c r="AN184" i="11"/>
  <c r="AN155" i="11"/>
  <c r="AN156" i="11"/>
  <c r="AN157" i="11"/>
  <c r="AN158" i="11"/>
  <c r="AN159" i="11"/>
  <c r="AN160" i="11"/>
  <c r="AN161" i="11"/>
  <c r="AN162" i="11"/>
  <c r="AN163" i="11"/>
  <c r="AN164" i="11"/>
  <c r="AN165" i="11"/>
  <c r="AN166" i="11"/>
  <c r="AN167" i="11"/>
  <c r="AN168" i="11"/>
  <c r="AN169" i="11"/>
  <c r="AN170" i="11"/>
  <c r="AN171" i="11"/>
  <c r="AN172" i="11"/>
  <c r="AN173" i="11"/>
  <c r="AN174" i="11"/>
  <c r="AN175" i="11"/>
  <c r="AN176" i="11"/>
  <c r="AN177" i="11"/>
  <c r="AN178" i="11"/>
  <c r="AN154" i="11"/>
  <c r="AN144" i="11"/>
  <c r="AN145" i="11"/>
  <c r="AN146" i="11"/>
  <c r="AN147" i="11"/>
  <c r="AN148" i="11"/>
  <c r="AN149" i="11"/>
  <c r="AN121" i="11"/>
  <c r="AN122" i="11"/>
  <c r="AN123" i="11"/>
  <c r="AN124" i="11"/>
  <c r="AN125" i="11"/>
  <c r="AN126" i="11"/>
  <c r="AN127" i="11"/>
  <c r="AN128" i="11"/>
  <c r="AN129" i="11"/>
  <c r="AN130" i="11"/>
  <c r="AN131" i="11"/>
  <c r="AN132" i="11"/>
  <c r="AN133" i="11"/>
  <c r="AN134" i="11"/>
  <c r="AN135" i="11"/>
  <c r="AN136" i="11"/>
  <c r="AN137" i="11"/>
  <c r="AN138" i="11"/>
  <c r="AN139" i="11"/>
  <c r="AN140" i="11"/>
  <c r="AN141" i="11"/>
  <c r="AN142" i="11"/>
  <c r="AN143" i="11"/>
  <c r="AN120" i="11"/>
  <c r="AN108" i="11"/>
  <c r="AN109" i="11"/>
  <c r="AN110" i="11"/>
  <c r="AN111" i="11"/>
  <c r="AN112" i="11"/>
  <c r="AN113" i="11"/>
  <c r="AN114" i="11"/>
  <c r="AN115" i="11"/>
  <c r="AN86" i="11"/>
  <c r="AN87" i="11"/>
  <c r="AN88" i="11"/>
  <c r="AN89" i="11"/>
  <c r="AN90" i="11"/>
  <c r="AN91" i="11"/>
  <c r="AN92" i="11"/>
  <c r="AN93" i="11"/>
  <c r="AN94" i="11"/>
  <c r="AN95" i="11"/>
  <c r="AN96" i="11"/>
  <c r="AN97" i="11"/>
  <c r="AN98" i="11"/>
  <c r="AN99" i="11"/>
  <c r="AN100" i="11"/>
  <c r="AN101" i="11"/>
  <c r="AN102" i="11"/>
  <c r="AN103" i="11"/>
  <c r="AN104" i="11"/>
  <c r="AN105" i="11"/>
  <c r="AN106" i="11"/>
  <c r="AN107" i="11"/>
  <c r="AN85" i="11"/>
  <c r="AN53" i="11"/>
  <c r="AN54" i="11"/>
  <c r="AN55" i="11"/>
  <c r="AN56" i="11"/>
  <c r="AN57" i="11"/>
  <c r="AN58" i="11"/>
  <c r="AN59" i="11"/>
  <c r="AN60" i="11"/>
  <c r="AN61" i="11"/>
  <c r="AN62" i="11"/>
  <c r="AN63" i="11"/>
  <c r="AN64" i="11"/>
  <c r="AN65" i="11"/>
  <c r="AN66" i="11"/>
  <c r="AN67" i="11"/>
  <c r="AN68" i="11"/>
  <c r="AN69" i="11"/>
  <c r="AN70" i="11"/>
  <c r="AN71" i="11"/>
  <c r="AN72" i="11"/>
  <c r="AN73" i="11"/>
  <c r="AN74" i="11"/>
  <c r="AN75" i="11"/>
  <c r="AN76" i="11"/>
  <c r="AN77" i="11"/>
  <c r="AN78" i="11"/>
  <c r="AN79" i="11"/>
  <c r="AN52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33" i="11"/>
  <c r="AN34" i="11"/>
  <c r="AN35" i="11"/>
  <c r="AN36" i="11"/>
  <c r="AN37" i="11"/>
  <c r="AN38" i="11"/>
  <c r="AN39" i="11"/>
  <c r="AN40" i="11"/>
  <c r="AN41" i="11"/>
  <c r="AN42" i="11"/>
  <c r="AN43" i="11"/>
  <c r="AN44" i="11"/>
  <c r="AN45" i="11"/>
  <c r="AN46" i="11"/>
  <c r="AN47" i="11"/>
  <c r="AN17" i="11"/>
  <c r="BK11" i="10"/>
  <c r="BH11" i="10"/>
  <c r="BG11" i="10"/>
  <c r="AN420" i="10" l="1"/>
  <c r="AN421" i="10"/>
  <c r="AN422" i="10"/>
  <c r="AN423" i="10"/>
  <c r="AN424" i="10"/>
  <c r="AN425" i="10"/>
  <c r="AN426" i="10"/>
  <c r="AN397" i="10"/>
  <c r="AN398" i="10"/>
  <c r="AN399" i="10"/>
  <c r="AN400" i="10"/>
  <c r="AN401" i="10"/>
  <c r="AN402" i="10"/>
  <c r="AN403" i="10"/>
  <c r="AN404" i="10"/>
  <c r="AN405" i="10"/>
  <c r="AN406" i="10"/>
  <c r="AN407" i="10"/>
  <c r="AN408" i="10"/>
  <c r="AN409" i="10"/>
  <c r="AN410" i="10"/>
  <c r="AN411" i="10"/>
  <c r="AN412" i="10"/>
  <c r="AN413" i="10"/>
  <c r="AN414" i="10"/>
  <c r="AN415" i="10"/>
  <c r="AN416" i="10"/>
  <c r="AN417" i="10"/>
  <c r="AN418" i="10"/>
  <c r="AN419" i="10"/>
  <c r="AN396" i="10"/>
  <c r="AN385" i="10"/>
  <c r="AN386" i="10"/>
  <c r="AN387" i="10"/>
  <c r="AN388" i="10"/>
  <c r="AN389" i="10"/>
  <c r="AN390" i="10"/>
  <c r="AN391" i="10"/>
  <c r="AN363" i="10"/>
  <c r="AN364" i="10"/>
  <c r="AN365" i="10"/>
  <c r="AN366" i="10"/>
  <c r="AN367" i="10"/>
  <c r="AN368" i="10"/>
  <c r="AN369" i="10"/>
  <c r="AN370" i="10"/>
  <c r="AN371" i="10"/>
  <c r="AN372" i="10"/>
  <c r="AN373" i="10"/>
  <c r="AN374" i="10"/>
  <c r="AN375" i="10"/>
  <c r="AN376" i="10"/>
  <c r="AN377" i="10"/>
  <c r="AN378" i="10"/>
  <c r="AN379" i="10"/>
  <c r="AN380" i="10"/>
  <c r="AN381" i="10"/>
  <c r="AN382" i="10"/>
  <c r="AN383" i="10"/>
  <c r="AN384" i="10"/>
  <c r="AN362" i="10"/>
  <c r="AN351" i="10"/>
  <c r="AN352" i="10"/>
  <c r="AN353" i="10"/>
  <c r="AN354" i="10"/>
  <c r="AN355" i="10"/>
  <c r="AN356" i="10"/>
  <c r="AN357" i="10"/>
  <c r="AN328" i="10"/>
  <c r="AN329" i="10"/>
  <c r="AN330" i="10"/>
  <c r="AN331" i="10"/>
  <c r="AN332" i="10"/>
  <c r="AN333" i="10"/>
  <c r="AN334" i="10"/>
  <c r="AN335" i="10"/>
  <c r="AN336" i="10"/>
  <c r="AN337" i="10"/>
  <c r="AN338" i="10"/>
  <c r="AN339" i="10"/>
  <c r="AN340" i="10"/>
  <c r="AN341" i="10"/>
  <c r="AN342" i="10"/>
  <c r="AN343" i="10"/>
  <c r="AN344" i="10"/>
  <c r="AN345" i="10"/>
  <c r="AN346" i="10"/>
  <c r="AN347" i="10"/>
  <c r="AN348" i="10"/>
  <c r="AN349" i="10"/>
  <c r="AN350" i="10"/>
  <c r="AN327" i="10"/>
  <c r="AN315" i="10"/>
  <c r="AN316" i="10"/>
  <c r="AN317" i="10"/>
  <c r="AN318" i="10"/>
  <c r="AN319" i="10"/>
  <c r="AN320" i="10"/>
  <c r="AN321" i="10"/>
  <c r="AN322" i="10"/>
  <c r="AN294" i="10"/>
  <c r="AN295" i="10"/>
  <c r="AN296" i="10"/>
  <c r="AN297" i="10"/>
  <c r="AN298" i="10"/>
  <c r="AN299" i="10"/>
  <c r="AN300" i="10"/>
  <c r="AN301" i="10"/>
  <c r="AN302" i="10"/>
  <c r="AN303" i="10"/>
  <c r="AN304" i="10"/>
  <c r="AN305" i="10"/>
  <c r="AN306" i="10"/>
  <c r="AN307" i="10"/>
  <c r="AN308" i="10"/>
  <c r="AN309" i="10"/>
  <c r="AN310" i="10"/>
  <c r="AN311" i="10"/>
  <c r="AN312" i="10"/>
  <c r="AN313" i="10"/>
  <c r="AN314" i="10"/>
  <c r="AN293" i="10"/>
  <c r="AN274" i="10"/>
  <c r="AN275" i="10"/>
  <c r="AN276" i="10"/>
  <c r="AN277" i="10"/>
  <c r="AN278" i="10"/>
  <c r="AN279" i="10"/>
  <c r="AN280" i="10"/>
  <c r="AN281" i="10"/>
  <c r="AN282" i="10"/>
  <c r="AN283" i="10"/>
  <c r="AN284" i="10"/>
  <c r="AN285" i="10"/>
  <c r="AN286" i="10"/>
  <c r="AN287" i="10"/>
  <c r="AN288" i="10"/>
  <c r="AN259" i="10"/>
  <c r="AN260" i="10"/>
  <c r="AN261" i="10"/>
  <c r="AN262" i="10"/>
  <c r="AN263" i="10"/>
  <c r="AN264" i="10"/>
  <c r="AN265" i="10"/>
  <c r="AN266" i="10"/>
  <c r="AN267" i="10"/>
  <c r="AN268" i="10"/>
  <c r="AN269" i="10"/>
  <c r="AN270" i="10"/>
  <c r="AN271" i="10"/>
  <c r="AN272" i="10"/>
  <c r="AN273" i="10"/>
  <c r="AN258" i="10"/>
  <c r="AN245" i="10"/>
  <c r="AN246" i="10"/>
  <c r="AN247" i="10"/>
  <c r="AN248" i="10"/>
  <c r="AN249" i="10"/>
  <c r="AN250" i="10"/>
  <c r="AN251" i="10"/>
  <c r="AN252" i="10"/>
  <c r="AN253" i="10"/>
  <c r="AN224" i="10"/>
  <c r="AN225" i="10"/>
  <c r="AN226" i="10"/>
  <c r="AN227" i="10"/>
  <c r="AN228" i="10"/>
  <c r="AN229" i="10"/>
  <c r="AN230" i="10"/>
  <c r="AN231" i="10"/>
  <c r="AN232" i="10"/>
  <c r="AN233" i="10"/>
  <c r="AN234" i="10"/>
  <c r="AN235" i="10"/>
  <c r="AN236" i="10"/>
  <c r="AN237" i="10"/>
  <c r="AN238" i="10"/>
  <c r="AN239" i="10"/>
  <c r="AN240" i="10"/>
  <c r="AN241" i="10"/>
  <c r="AN242" i="10"/>
  <c r="AN243" i="10"/>
  <c r="AN244" i="10"/>
  <c r="AN223" i="10"/>
  <c r="AN190" i="10"/>
  <c r="AN191" i="10"/>
  <c r="AN192" i="10"/>
  <c r="AN193" i="10"/>
  <c r="AN194" i="10"/>
  <c r="AN195" i="10"/>
  <c r="AN196" i="10"/>
  <c r="AN197" i="10"/>
  <c r="AN198" i="10"/>
  <c r="AN199" i="10"/>
  <c r="AN200" i="10"/>
  <c r="AN201" i="10"/>
  <c r="AN202" i="10"/>
  <c r="AN203" i="10"/>
  <c r="AN204" i="10"/>
  <c r="AN205" i="10"/>
  <c r="AN206" i="10"/>
  <c r="AN207" i="10"/>
  <c r="AN208" i="10"/>
  <c r="AN209" i="10"/>
  <c r="AN210" i="10"/>
  <c r="AN211" i="10"/>
  <c r="AN212" i="10"/>
  <c r="AN213" i="10"/>
  <c r="AN214" i="10"/>
  <c r="AN215" i="10"/>
  <c r="AN216" i="10"/>
  <c r="AN217" i="10"/>
  <c r="AN218" i="10"/>
  <c r="AN189" i="10"/>
  <c r="AN155" i="10" l="1"/>
  <c r="AN156" i="10"/>
  <c r="AN157" i="10"/>
  <c r="AN158" i="10"/>
  <c r="AN159" i="10"/>
  <c r="AN160" i="10"/>
  <c r="AN161" i="10"/>
  <c r="AN162" i="10"/>
  <c r="AN163" i="10"/>
  <c r="AN164" i="10"/>
  <c r="AN165" i="10"/>
  <c r="AN166" i="10"/>
  <c r="AN167" i="10"/>
  <c r="AN168" i="10"/>
  <c r="AN169" i="10"/>
  <c r="AN170" i="10"/>
  <c r="AN171" i="10"/>
  <c r="AN172" i="10"/>
  <c r="AN173" i="10"/>
  <c r="AN174" i="10"/>
  <c r="AN175" i="10"/>
  <c r="AN176" i="10"/>
  <c r="AN177" i="10"/>
  <c r="AN178" i="10"/>
  <c r="AN179" i="10"/>
  <c r="AN180" i="10"/>
  <c r="AN181" i="10"/>
  <c r="AN182" i="10"/>
  <c r="AN183" i="10"/>
  <c r="AN184" i="10"/>
  <c r="AN154" i="10"/>
  <c r="AN121" i="10"/>
  <c r="AN122" i="10"/>
  <c r="AN123" i="10"/>
  <c r="AN124" i="10"/>
  <c r="AN125" i="10"/>
  <c r="AN126" i="10"/>
  <c r="AN127" i="10"/>
  <c r="AN128" i="10"/>
  <c r="AN129" i="10"/>
  <c r="AN130" i="10"/>
  <c r="AN131" i="10"/>
  <c r="AN132" i="10"/>
  <c r="AN133" i="10"/>
  <c r="AN134" i="10"/>
  <c r="AN135" i="10"/>
  <c r="AN136" i="10"/>
  <c r="AN137" i="10"/>
  <c r="AN138" i="10"/>
  <c r="AN139" i="10"/>
  <c r="AN140" i="10"/>
  <c r="AN141" i="10"/>
  <c r="AN142" i="10"/>
  <c r="AN143" i="10"/>
  <c r="AN144" i="10"/>
  <c r="AN145" i="10"/>
  <c r="AN146" i="10"/>
  <c r="AN147" i="10"/>
  <c r="AN148" i="10"/>
  <c r="AN149" i="10"/>
  <c r="AN120" i="10"/>
  <c r="AN103" i="10"/>
  <c r="AN104" i="10"/>
  <c r="AN105" i="10"/>
  <c r="AN106" i="10"/>
  <c r="AN107" i="10"/>
  <c r="AN108" i="10"/>
  <c r="AN109" i="10"/>
  <c r="AN110" i="10"/>
  <c r="AN111" i="10"/>
  <c r="AN112" i="10"/>
  <c r="AN113" i="10"/>
  <c r="AN114" i="10"/>
  <c r="AN115" i="10"/>
  <c r="AN86" i="10"/>
  <c r="AN87" i="10"/>
  <c r="AN88" i="10"/>
  <c r="AN89" i="10"/>
  <c r="AN90" i="10"/>
  <c r="AN91" i="10"/>
  <c r="AN92" i="10"/>
  <c r="AN93" i="10"/>
  <c r="AN94" i="10"/>
  <c r="AN95" i="10"/>
  <c r="AN96" i="10"/>
  <c r="AN97" i="10"/>
  <c r="AN98" i="10"/>
  <c r="AN99" i="10"/>
  <c r="AN100" i="10"/>
  <c r="AN101" i="10"/>
  <c r="AN102" i="10"/>
  <c r="AN85" i="10"/>
  <c r="AN53" i="10"/>
  <c r="AN54" i="10"/>
  <c r="AN55" i="10"/>
  <c r="AN56" i="10"/>
  <c r="AN57" i="10"/>
  <c r="AN58" i="10"/>
  <c r="AN59" i="10"/>
  <c r="AN60" i="10"/>
  <c r="AN61" i="10"/>
  <c r="AN62" i="10"/>
  <c r="AN63" i="10"/>
  <c r="AN64" i="10"/>
  <c r="AN65" i="10"/>
  <c r="AN66" i="10"/>
  <c r="AN67" i="10"/>
  <c r="AN68" i="10"/>
  <c r="AN69" i="10"/>
  <c r="AN70" i="10"/>
  <c r="AN71" i="10"/>
  <c r="AN72" i="10"/>
  <c r="AN73" i="10"/>
  <c r="AN74" i="10"/>
  <c r="AN75" i="10"/>
  <c r="AN76" i="10"/>
  <c r="AN77" i="10"/>
  <c r="AN78" i="10"/>
  <c r="AN79" i="10"/>
  <c r="AN52" i="10"/>
  <c r="AN42" i="10"/>
  <c r="AN43" i="10"/>
  <c r="AN44" i="10"/>
  <c r="AN45" i="10"/>
  <c r="AN46" i="10"/>
  <c r="AN47" i="10"/>
  <c r="AN18" i="10"/>
  <c r="AN19" i="10"/>
  <c r="AN20" i="10"/>
  <c r="AN21" i="10"/>
  <c r="AN22" i="10"/>
  <c r="AN23" i="10"/>
  <c r="AN24" i="10"/>
  <c r="AN25" i="10"/>
  <c r="AN26" i="10"/>
  <c r="AN27" i="10"/>
  <c r="AN28" i="10"/>
  <c r="AN29" i="10"/>
  <c r="AN30" i="10"/>
  <c r="AN31" i="10"/>
  <c r="AN32" i="10"/>
  <c r="AN33" i="10"/>
  <c r="AN34" i="10"/>
  <c r="AN35" i="10"/>
  <c r="AN36" i="10"/>
  <c r="AN37" i="10"/>
  <c r="AN38" i="10"/>
  <c r="AN39" i="10"/>
  <c r="AN40" i="10"/>
  <c r="AN41" i="10"/>
  <c r="AN17" i="10"/>
  <c r="V23" i="17" l="1"/>
  <c r="BM430" i="21"/>
  <c r="BL430" i="21"/>
  <c r="BK430" i="21"/>
  <c r="BJ430" i="21"/>
  <c r="BI430" i="21"/>
  <c r="BH430" i="21"/>
  <c r="BG430" i="21"/>
  <c r="BE430" i="21"/>
  <c r="AT430" i="21"/>
  <c r="AO430" i="21"/>
  <c r="C430" i="21"/>
  <c r="BM429" i="21"/>
  <c r="BL429" i="21"/>
  <c r="BK429" i="21"/>
  <c r="BJ429" i="21"/>
  <c r="BI429" i="21"/>
  <c r="BH429" i="21"/>
  <c r="BG429" i="21"/>
  <c r="BE429" i="21"/>
  <c r="BD429" i="21"/>
  <c r="BC429" i="21"/>
  <c r="BB429" i="21"/>
  <c r="BA429" i="21"/>
  <c r="AZ429" i="21"/>
  <c r="AV429" i="21"/>
  <c r="AU429" i="21"/>
  <c r="AT429" i="21"/>
  <c r="AQ429" i="21"/>
  <c r="AP429" i="21"/>
  <c r="AO429" i="21"/>
  <c r="AN429" i="21"/>
  <c r="AM429" i="21"/>
  <c r="AL429" i="21"/>
  <c r="AK429" i="21"/>
  <c r="AJ429" i="21"/>
  <c r="AI429" i="21"/>
  <c r="AH429" i="21"/>
  <c r="AG429" i="21"/>
  <c r="AF429" i="21"/>
  <c r="AD429" i="21"/>
  <c r="AC429" i="21"/>
  <c r="AB429" i="21"/>
  <c r="AA429" i="21"/>
  <c r="Z429" i="21"/>
  <c r="Y429" i="21"/>
  <c r="X429" i="21"/>
  <c r="W429" i="21"/>
  <c r="V429" i="21"/>
  <c r="U429" i="21"/>
  <c r="T429" i="21"/>
  <c r="S429" i="21"/>
  <c r="R429" i="21"/>
  <c r="Q429" i="21"/>
  <c r="P429" i="21"/>
  <c r="O429" i="21"/>
  <c r="N429" i="21"/>
  <c r="L429" i="21"/>
  <c r="K429" i="21"/>
  <c r="J429" i="21"/>
  <c r="I429" i="21"/>
  <c r="H429" i="21"/>
  <c r="G429" i="21"/>
  <c r="F429" i="21"/>
  <c r="E429" i="21"/>
  <c r="C429" i="21"/>
  <c r="BM428" i="21"/>
  <c r="BL428" i="21"/>
  <c r="BK428" i="21"/>
  <c r="BJ428" i="21"/>
  <c r="BI428" i="21"/>
  <c r="BH428" i="21"/>
  <c r="BG428" i="21"/>
  <c r="BE428" i="21"/>
  <c r="BD428" i="21"/>
  <c r="BC428" i="21"/>
  <c r="BB428" i="21"/>
  <c r="BA428" i="21"/>
  <c r="AZ428" i="21"/>
  <c r="AV428" i="21"/>
  <c r="AU428" i="21"/>
  <c r="AT428" i="21"/>
  <c r="AQ428" i="21"/>
  <c r="AP428" i="21"/>
  <c r="AO428" i="21"/>
  <c r="AN428" i="21"/>
  <c r="AM428" i="21"/>
  <c r="AL428" i="21"/>
  <c r="AK428" i="21"/>
  <c r="AJ428" i="21"/>
  <c r="AI428" i="21"/>
  <c r="AH428" i="21"/>
  <c r="AG428" i="21"/>
  <c r="AF428" i="21"/>
  <c r="AD428" i="21"/>
  <c r="AC428" i="21"/>
  <c r="AB428" i="21"/>
  <c r="AA428" i="21"/>
  <c r="Z428" i="21"/>
  <c r="Y428" i="21"/>
  <c r="X428" i="21"/>
  <c r="W428" i="21"/>
  <c r="V428" i="21"/>
  <c r="U428" i="21"/>
  <c r="T428" i="21"/>
  <c r="S428" i="21"/>
  <c r="R428" i="21"/>
  <c r="Q428" i="21"/>
  <c r="P428" i="21"/>
  <c r="O428" i="21"/>
  <c r="N428" i="21"/>
  <c r="L428" i="21"/>
  <c r="K428" i="21"/>
  <c r="J428" i="21"/>
  <c r="I428" i="21"/>
  <c r="H428" i="21"/>
  <c r="G428" i="21"/>
  <c r="F428" i="21"/>
  <c r="E428" i="21"/>
  <c r="C428" i="21"/>
  <c r="BM427" i="21"/>
  <c r="BL427" i="21"/>
  <c r="BK427" i="21"/>
  <c r="BJ427" i="21"/>
  <c r="BI427" i="21"/>
  <c r="BH427" i="21"/>
  <c r="BG427" i="21"/>
  <c r="BE427" i="21"/>
  <c r="BD427" i="21"/>
  <c r="BC427" i="21"/>
  <c r="BB427" i="21"/>
  <c r="BA427" i="21"/>
  <c r="AZ427" i="21"/>
  <c r="AV427" i="21"/>
  <c r="AU427" i="21"/>
  <c r="AT427" i="21"/>
  <c r="AR427" i="21"/>
  <c r="AQ427" i="21"/>
  <c r="AP427" i="21"/>
  <c r="AO427" i="21"/>
  <c r="AN427" i="21"/>
  <c r="AM427" i="21"/>
  <c r="AL427" i="21"/>
  <c r="AK427" i="21"/>
  <c r="AJ427" i="21"/>
  <c r="AI427" i="21"/>
  <c r="AH427" i="21"/>
  <c r="AG427" i="21"/>
  <c r="AF427" i="21"/>
  <c r="AD427" i="21"/>
  <c r="AC427" i="21"/>
  <c r="AB427" i="21"/>
  <c r="AA427" i="21"/>
  <c r="Z427" i="21"/>
  <c r="Y427" i="21"/>
  <c r="X427" i="21"/>
  <c r="W427" i="21"/>
  <c r="V427" i="21"/>
  <c r="U427" i="21"/>
  <c r="T427" i="21"/>
  <c r="S427" i="21"/>
  <c r="R427" i="21"/>
  <c r="Q427" i="21"/>
  <c r="P427" i="21"/>
  <c r="O427" i="21"/>
  <c r="N427" i="21"/>
  <c r="L427" i="21"/>
  <c r="K427" i="21"/>
  <c r="J427" i="21"/>
  <c r="I427" i="21"/>
  <c r="H427" i="21"/>
  <c r="G427" i="21"/>
  <c r="F427" i="21"/>
  <c r="E427" i="21"/>
  <c r="C427" i="21"/>
  <c r="BF426" i="21"/>
  <c r="AW426" i="21"/>
  <c r="AR426" i="21"/>
  <c r="AS426" i="21" s="1"/>
  <c r="AE426" i="21"/>
  <c r="V426" i="21"/>
  <c r="M426" i="21"/>
  <c r="D426" i="21"/>
  <c r="BF425" i="21"/>
  <c r="AY425" i="21"/>
  <c r="AX425" i="21"/>
  <c r="AW425" i="21"/>
  <c r="AR425" i="21"/>
  <c r="AS425" i="21" s="1"/>
  <c r="AE425" i="21"/>
  <c r="V425" i="21"/>
  <c r="M425" i="21"/>
  <c r="D425" i="21"/>
  <c r="BF424" i="21"/>
  <c r="AW424" i="21"/>
  <c r="AX424" i="21" s="1"/>
  <c r="AS424" i="21"/>
  <c r="AY424" i="21" s="1"/>
  <c r="AR424" i="21"/>
  <c r="AE424" i="21"/>
  <c r="V424" i="21"/>
  <c r="M424" i="21"/>
  <c r="D424" i="21"/>
  <c r="BF423" i="21"/>
  <c r="AX423" i="21"/>
  <c r="AY423" i="21" s="1"/>
  <c r="AW423" i="21"/>
  <c r="AR423" i="21"/>
  <c r="AS423" i="21" s="1"/>
  <c r="AE423" i="21"/>
  <c r="V423" i="21"/>
  <c r="M423" i="21"/>
  <c r="D423" i="21"/>
  <c r="BF422" i="21"/>
  <c r="AW422" i="21"/>
  <c r="AX422" i="21" s="1"/>
  <c r="AR422" i="21"/>
  <c r="AS422" i="21" s="1"/>
  <c r="AY422" i="21" s="1"/>
  <c r="AE422" i="21"/>
  <c r="V422" i="21"/>
  <c r="M422" i="21"/>
  <c r="D422" i="21"/>
  <c r="BF421" i="21"/>
  <c r="AX421" i="21"/>
  <c r="AW421" i="21"/>
  <c r="AR421" i="21"/>
  <c r="AS421" i="21" s="1"/>
  <c r="AY421" i="21" s="1"/>
  <c r="AE421" i="21"/>
  <c r="V421" i="21"/>
  <c r="M421" i="21"/>
  <c r="D421" i="21"/>
  <c r="BF420" i="21"/>
  <c r="AX420" i="21"/>
  <c r="AW420" i="21"/>
  <c r="AS420" i="21"/>
  <c r="AY420" i="21" s="1"/>
  <c r="AR420" i="21"/>
  <c r="AE420" i="21"/>
  <c r="V420" i="21"/>
  <c r="M420" i="21"/>
  <c r="D420" i="21"/>
  <c r="BF419" i="21"/>
  <c r="AY419" i="21"/>
  <c r="AX419" i="21"/>
  <c r="AW419" i="21"/>
  <c r="AR419" i="21"/>
  <c r="AS419" i="21" s="1"/>
  <c r="AE419" i="21"/>
  <c r="V419" i="21"/>
  <c r="M419" i="21"/>
  <c r="D419" i="21"/>
  <c r="BF418" i="21"/>
  <c r="AX418" i="21"/>
  <c r="AW418" i="21"/>
  <c r="AS418" i="21"/>
  <c r="AR418" i="21"/>
  <c r="AE418" i="21"/>
  <c r="V418" i="21"/>
  <c r="M418" i="21"/>
  <c r="D418" i="21"/>
  <c r="BF417" i="21"/>
  <c r="AX417" i="21"/>
  <c r="AW417" i="21"/>
  <c r="AR417" i="21"/>
  <c r="AS417" i="21" s="1"/>
  <c r="AY417" i="21" s="1"/>
  <c r="AE417" i="21"/>
  <c r="V417" i="21"/>
  <c r="M417" i="21"/>
  <c r="D417" i="21"/>
  <c r="BF416" i="21"/>
  <c r="AX416" i="21"/>
  <c r="AW416" i="21"/>
  <c r="AS416" i="21"/>
  <c r="AR416" i="21"/>
  <c r="AE416" i="21"/>
  <c r="V416" i="21"/>
  <c r="M416" i="21"/>
  <c r="D416" i="21"/>
  <c r="BF415" i="21"/>
  <c r="AX415" i="21"/>
  <c r="AW415" i="21"/>
  <c r="AR415" i="21"/>
  <c r="AS415" i="21" s="1"/>
  <c r="AY415" i="21" s="1"/>
  <c r="AE415" i="21"/>
  <c r="V415" i="21"/>
  <c r="M415" i="21"/>
  <c r="D415" i="21"/>
  <c r="BF414" i="21"/>
  <c r="AX414" i="21"/>
  <c r="AW414" i="21"/>
  <c r="AR414" i="21"/>
  <c r="AS414" i="21" s="1"/>
  <c r="AE414" i="21"/>
  <c r="V414" i="21"/>
  <c r="M414" i="21"/>
  <c r="D414" i="21"/>
  <c r="BF413" i="21"/>
  <c r="AY413" i="21"/>
  <c r="AX413" i="21"/>
  <c r="AW413" i="21"/>
  <c r="AR413" i="21"/>
  <c r="AS413" i="21" s="1"/>
  <c r="AE413" i="21"/>
  <c r="V413" i="21"/>
  <c r="M413" i="21"/>
  <c r="D413" i="21"/>
  <c r="BF412" i="21"/>
  <c r="AX412" i="21"/>
  <c r="AW412" i="21"/>
  <c r="AR412" i="21"/>
  <c r="AS412" i="21" s="1"/>
  <c r="AE412" i="21"/>
  <c r="V412" i="21"/>
  <c r="M412" i="21"/>
  <c r="D412" i="21"/>
  <c r="BF411" i="21"/>
  <c r="AX411" i="21"/>
  <c r="AW411" i="21"/>
  <c r="AR411" i="21"/>
  <c r="AS411" i="21" s="1"/>
  <c r="AY411" i="21" s="1"/>
  <c r="AE411" i="21"/>
  <c r="V411" i="21"/>
  <c r="M411" i="21"/>
  <c r="D411" i="21"/>
  <c r="BF410" i="21"/>
  <c r="AX410" i="21"/>
  <c r="AW410" i="21"/>
  <c r="AS410" i="21"/>
  <c r="AR410" i="21"/>
  <c r="AE410" i="21"/>
  <c r="V410" i="21"/>
  <c r="M410" i="21"/>
  <c r="D410" i="21"/>
  <c r="BF409" i="21"/>
  <c r="AX409" i="21"/>
  <c r="AY409" i="21" s="1"/>
  <c r="AW409" i="21"/>
  <c r="AR409" i="21"/>
  <c r="AS409" i="21" s="1"/>
  <c r="AE409" i="21"/>
  <c r="V409" i="21"/>
  <c r="M409" i="21"/>
  <c r="D409" i="21"/>
  <c r="BF408" i="21"/>
  <c r="AX408" i="21"/>
  <c r="AW408" i="21"/>
  <c r="AR408" i="21"/>
  <c r="AS408" i="21" s="1"/>
  <c r="AE408" i="21"/>
  <c r="V408" i="21"/>
  <c r="M408" i="21"/>
  <c r="D408" i="21"/>
  <c r="BF407" i="21"/>
  <c r="AY407" i="21"/>
  <c r="AX407" i="21"/>
  <c r="AW407" i="21"/>
  <c r="AR407" i="21"/>
  <c r="AS407" i="21" s="1"/>
  <c r="AE407" i="21"/>
  <c r="V407" i="21"/>
  <c r="M407" i="21"/>
  <c r="D407" i="21"/>
  <c r="BF406" i="21"/>
  <c r="AX406" i="21"/>
  <c r="AW406" i="21"/>
  <c r="AR406" i="21"/>
  <c r="AS406" i="21" s="1"/>
  <c r="AE406" i="21"/>
  <c r="V406" i="21"/>
  <c r="M406" i="21"/>
  <c r="D406" i="21"/>
  <c r="BF405" i="21"/>
  <c r="AX405" i="21"/>
  <c r="AW405" i="21"/>
  <c r="AR405" i="21"/>
  <c r="AS405" i="21" s="1"/>
  <c r="AY405" i="21" s="1"/>
  <c r="AE405" i="21"/>
  <c r="V405" i="21"/>
  <c r="M405" i="21"/>
  <c r="D405" i="21"/>
  <c r="BF404" i="21"/>
  <c r="AX404" i="21"/>
  <c r="AW404" i="21"/>
  <c r="AS404" i="21"/>
  <c r="AR404" i="21"/>
  <c r="AE404" i="21"/>
  <c r="V404" i="21"/>
  <c r="M404" i="21"/>
  <c r="D404" i="21"/>
  <c r="BF403" i="21"/>
  <c r="AX403" i="21"/>
  <c r="AY403" i="21" s="1"/>
  <c r="AW403" i="21"/>
  <c r="AR403" i="21"/>
  <c r="AS403" i="21" s="1"/>
  <c r="AE403" i="21"/>
  <c r="V403" i="21"/>
  <c r="M403" i="21"/>
  <c r="D403" i="21"/>
  <c r="BF402" i="21"/>
  <c r="AX402" i="21"/>
  <c r="AW402" i="21"/>
  <c r="AS402" i="21"/>
  <c r="AR402" i="21"/>
  <c r="AE402" i="21"/>
  <c r="V402" i="21"/>
  <c r="M402" i="21"/>
  <c r="D402" i="21"/>
  <c r="BF401" i="21"/>
  <c r="AX401" i="21"/>
  <c r="AW401" i="21"/>
  <c r="AR401" i="21"/>
  <c r="AS401" i="21" s="1"/>
  <c r="AY401" i="21" s="1"/>
  <c r="AE401" i="21"/>
  <c r="V401" i="21"/>
  <c r="M401" i="21"/>
  <c r="D401" i="21"/>
  <c r="BF400" i="21"/>
  <c r="AX400" i="21"/>
  <c r="AW400" i="21"/>
  <c r="AS400" i="21"/>
  <c r="AR400" i="21"/>
  <c r="AE400" i="21"/>
  <c r="V400" i="21"/>
  <c r="M400" i="21"/>
  <c r="D400" i="21"/>
  <c r="BF399" i="21"/>
  <c r="AX399" i="21"/>
  <c r="AW399" i="21"/>
  <c r="AR399" i="21"/>
  <c r="AS399" i="21" s="1"/>
  <c r="AY399" i="21" s="1"/>
  <c r="AE399" i="21"/>
  <c r="V399" i="21"/>
  <c r="M399" i="21"/>
  <c r="D399" i="21"/>
  <c r="BF398" i="21"/>
  <c r="AX398" i="21"/>
  <c r="AW398" i="21"/>
  <c r="AY398" i="21" s="1"/>
  <c r="AS398" i="21"/>
  <c r="AR398" i="21"/>
  <c r="AE398" i="21"/>
  <c r="V398" i="21"/>
  <c r="M398" i="21"/>
  <c r="D398" i="21"/>
  <c r="BF397" i="21"/>
  <c r="AY397" i="21"/>
  <c r="AX397" i="21"/>
  <c r="AW397" i="21"/>
  <c r="AR397" i="21"/>
  <c r="AS397" i="21" s="1"/>
  <c r="AE397" i="21"/>
  <c r="V397" i="21"/>
  <c r="M397" i="21"/>
  <c r="D397" i="21"/>
  <c r="BF396" i="21"/>
  <c r="AX396" i="21"/>
  <c r="AW396" i="21"/>
  <c r="AW427" i="21" s="1"/>
  <c r="AR396" i="21"/>
  <c r="AE396" i="21"/>
  <c r="V396" i="21"/>
  <c r="M396" i="21"/>
  <c r="D396" i="21"/>
  <c r="BM395" i="21"/>
  <c r="BL395" i="21"/>
  <c r="BK395" i="21"/>
  <c r="BJ395" i="21"/>
  <c r="BI395" i="21"/>
  <c r="BH395" i="21"/>
  <c r="BG395" i="21"/>
  <c r="BE395" i="21"/>
  <c r="AT395" i="21"/>
  <c r="AO395" i="21"/>
  <c r="C395" i="21"/>
  <c r="BM394" i="21"/>
  <c r="BL394" i="21"/>
  <c r="BK394" i="21"/>
  <c r="BJ394" i="21"/>
  <c r="BI394" i="21"/>
  <c r="BH394" i="21"/>
  <c r="BG394" i="21"/>
  <c r="BE394" i="21"/>
  <c r="BD394" i="21"/>
  <c r="BC394" i="21"/>
  <c r="BB394" i="21"/>
  <c r="BA394" i="21"/>
  <c r="AZ394" i="21"/>
  <c r="AV394" i="21"/>
  <c r="AU394" i="21"/>
  <c r="AT394" i="21"/>
  <c r="AR394" i="21"/>
  <c r="AQ394" i="21"/>
  <c r="AP394" i="21"/>
  <c r="AO394" i="21"/>
  <c r="AN394" i="21"/>
  <c r="AM394" i="21"/>
  <c r="AL394" i="21"/>
  <c r="AK394" i="21"/>
  <c r="AJ394" i="21"/>
  <c r="AI394" i="21"/>
  <c r="AH394" i="21"/>
  <c r="AG394" i="21"/>
  <c r="AF394" i="21"/>
  <c r="AD394" i="21"/>
  <c r="AC394" i="21"/>
  <c r="AB394" i="21"/>
  <c r="AA394" i="21"/>
  <c r="Z394" i="21"/>
  <c r="Y394" i="21"/>
  <c r="X394" i="21"/>
  <c r="W394" i="21"/>
  <c r="U394" i="21"/>
  <c r="T394" i="21"/>
  <c r="S394" i="21"/>
  <c r="R394" i="21"/>
  <c r="Q394" i="21"/>
  <c r="P394" i="21"/>
  <c r="O394" i="21"/>
  <c r="N394" i="21"/>
  <c r="L394" i="21"/>
  <c r="K394" i="21"/>
  <c r="J394" i="21"/>
  <c r="I394" i="21"/>
  <c r="H394" i="21"/>
  <c r="G394" i="21"/>
  <c r="F394" i="21"/>
  <c r="E394" i="21"/>
  <c r="C394" i="21"/>
  <c r="BM393" i="21"/>
  <c r="BL393" i="21"/>
  <c r="BK393" i="21"/>
  <c r="BJ393" i="21"/>
  <c r="BI393" i="21"/>
  <c r="BH393" i="21"/>
  <c r="BG393" i="21"/>
  <c r="BE393" i="21"/>
  <c r="BD393" i="21"/>
  <c r="BC393" i="21"/>
  <c r="BB393" i="21"/>
  <c r="BA393" i="21"/>
  <c r="AZ393" i="21"/>
  <c r="AV393" i="21"/>
  <c r="AU393" i="21"/>
  <c r="AT393" i="21"/>
  <c r="AQ393" i="21"/>
  <c r="AP393" i="21"/>
  <c r="AO393" i="21"/>
  <c r="AN393" i="21"/>
  <c r="AM393" i="21"/>
  <c r="AL393" i="21"/>
  <c r="AK393" i="21"/>
  <c r="AJ393" i="21"/>
  <c r="AI393" i="21"/>
  <c r="AH393" i="21"/>
  <c r="AG393" i="21"/>
  <c r="AF393" i="21"/>
  <c r="AD393" i="21"/>
  <c r="AC393" i="21"/>
  <c r="AB393" i="21"/>
  <c r="AA393" i="21"/>
  <c r="Z393" i="21"/>
  <c r="Y393" i="21"/>
  <c r="X393" i="21"/>
  <c r="W393" i="21"/>
  <c r="U393" i="21"/>
  <c r="T393" i="21"/>
  <c r="S393" i="21"/>
  <c r="R393" i="21"/>
  <c r="Q393" i="21"/>
  <c r="P393" i="21"/>
  <c r="O393" i="21"/>
  <c r="N393" i="21"/>
  <c r="L393" i="21"/>
  <c r="K393" i="21"/>
  <c r="J393" i="21"/>
  <c r="I393" i="21"/>
  <c r="H393" i="21"/>
  <c r="G393" i="21"/>
  <c r="F393" i="21"/>
  <c r="E393" i="21"/>
  <c r="C393" i="21"/>
  <c r="BM392" i="21"/>
  <c r="BL392" i="21"/>
  <c r="BK392" i="21"/>
  <c r="BJ392" i="21"/>
  <c r="BI392" i="21"/>
  <c r="BH392" i="21"/>
  <c r="BG392" i="21"/>
  <c r="BE392" i="21"/>
  <c r="BD392" i="21"/>
  <c r="BC392" i="21"/>
  <c r="BB392" i="21"/>
  <c r="BA392" i="21"/>
  <c r="AZ392" i="21"/>
  <c r="AV392" i="21"/>
  <c r="AU392" i="21"/>
  <c r="AT392" i="21"/>
  <c r="AQ392" i="21"/>
  <c r="AP392" i="21"/>
  <c r="AO392" i="21"/>
  <c r="AN392" i="21"/>
  <c r="AM392" i="21"/>
  <c r="AL392" i="21"/>
  <c r="AK392" i="21"/>
  <c r="AJ392" i="21"/>
  <c r="AI392" i="21"/>
  <c r="AH392" i="21"/>
  <c r="AG392" i="21"/>
  <c r="AF392" i="21"/>
  <c r="AD392" i="21"/>
  <c r="AC392" i="21"/>
  <c r="AB392" i="21"/>
  <c r="AA392" i="21"/>
  <c r="Z392" i="21"/>
  <c r="Y392" i="21"/>
  <c r="X392" i="21"/>
  <c r="W392" i="21"/>
  <c r="U392" i="21"/>
  <c r="T392" i="21"/>
  <c r="S392" i="21"/>
  <c r="R392" i="21"/>
  <c r="Q392" i="21"/>
  <c r="P392" i="21"/>
  <c r="O392" i="21"/>
  <c r="N392" i="21"/>
  <c r="L392" i="21"/>
  <c r="K392" i="21"/>
  <c r="J392" i="21"/>
  <c r="I392" i="21"/>
  <c r="H392" i="21"/>
  <c r="G392" i="21"/>
  <c r="F392" i="21"/>
  <c r="E392" i="21"/>
  <c r="C392" i="21"/>
  <c r="BF391" i="21"/>
  <c r="AY391" i="21"/>
  <c r="AW391" i="21"/>
  <c r="AX391" i="21" s="1"/>
  <c r="AR391" i="21"/>
  <c r="AS391" i="21" s="1"/>
  <c r="AE391" i="21"/>
  <c r="V391" i="21"/>
  <c r="M391" i="21"/>
  <c r="D391" i="21"/>
  <c r="BF390" i="21"/>
  <c r="AW390" i="21"/>
  <c r="AR390" i="21"/>
  <c r="AS390" i="21" s="1"/>
  <c r="AE390" i="21"/>
  <c r="V390" i="21"/>
  <c r="M390" i="21"/>
  <c r="D390" i="21"/>
  <c r="BF389" i="21"/>
  <c r="AW389" i="21"/>
  <c r="AX389" i="21" s="1"/>
  <c r="AR389" i="21"/>
  <c r="AS389" i="21" s="1"/>
  <c r="AY389" i="21" s="1"/>
  <c r="AE389" i="21"/>
  <c r="V389" i="21"/>
  <c r="M389" i="21"/>
  <c r="D389" i="21"/>
  <c r="BF388" i="21"/>
  <c r="AW388" i="21"/>
  <c r="AR388" i="21"/>
  <c r="AS388" i="21" s="1"/>
  <c r="AE388" i="21"/>
  <c r="V388" i="21"/>
  <c r="M388" i="21"/>
  <c r="D388" i="21"/>
  <c r="BF387" i="21"/>
  <c r="AW387" i="21"/>
  <c r="AX387" i="21" s="1"/>
  <c r="AR387" i="21"/>
  <c r="AS387" i="21" s="1"/>
  <c r="AY387" i="21" s="1"/>
  <c r="AE387" i="21"/>
  <c r="V387" i="21"/>
  <c r="M387" i="21"/>
  <c r="D387" i="21"/>
  <c r="BF386" i="21"/>
  <c r="AW386" i="21"/>
  <c r="AR386" i="21"/>
  <c r="AS386" i="21" s="1"/>
  <c r="AE386" i="21"/>
  <c r="V386" i="21"/>
  <c r="M386" i="21"/>
  <c r="D386" i="21"/>
  <c r="BF385" i="21"/>
  <c r="AY385" i="21"/>
  <c r="AW385" i="21"/>
  <c r="AX385" i="21" s="1"/>
  <c r="AR385" i="21"/>
  <c r="AS385" i="21" s="1"/>
  <c r="AE385" i="21"/>
  <c r="V385" i="21"/>
  <c r="M385" i="21"/>
  <c r="D385" i="21"/>
  <c r="BF384" i="21"/>
  <c r="AW384" i="21"/>
  <c r="AR384" i="21"/>
  <c r="AS384" i="21" s="1"/>
  <c r="AE384" i="21"/>
  <c r="V384" i="21"/>
  <c r="M384" i="21"/>
  <c r="D384" i="21"/>
  <c r="BF383" i="21"/>
  <c r="AY383" i="21"/>
  <c r="AW383" i="21"/>
  <c r="AX383" i="21" s="1"/>
  <c r="AR383" i="21"/>
  <c r="AS383" i="21" s="1"/>
  <c r="AE383" i="21"/>
  <c r="V383" i="21"/>
  <c r="M383" i="21"/>
  <c r="D383" i="21"/>
  <c r="BF382" i="21"/>
  <c r="AW382" i="21"/>
  <c r="AS382" i="21"/>
  <c r="AR382" i="21"/>
  <c r="AE382" i="21"/>
  <c r="V382" i="21"/>
  <c r="M382" i="21"/>
  <c r="D382" i="21"/>
  <c r="BF381" i="21"/>
  <c r="AY381" i="21"/>
  <c r="AW381" i="21"/>
  <c r="AX381" i="21" s="1"/>
  <c r="AR381" i="21"/>
  <c r="AS381" i="21" s="1"/>
  <c r="AE381" i="21"/>
  <c r="V381" i="21"/>
  <c r="M381" i="21"/>
  <c r="D381" i="21"/>
  <c r="BF380" i="21"/>
  <c r="AW380" i="21"/>
  <c r="AS380" i="21"/>
  <c r="AR380" i="21"/>
  <c r="AE380" i="21"/>
  <c r="V380" i="21"/>
  <c r="M380" i="21"/>
  <c r="D380" i="21"/>
  <c r="BF379" i="21"/>
  <c r="AW379" i="21"/>
  <c r="AX379" i="21" s="1"/>
  <c r="AR379" i="21"/>
  <c r="AS379" i="21" s="1"/>
  <c r="AY379" i="21" s="1"/>
  <c r="AE379" i="21"/>
  <c r="V379" i="21"/>
  <c r="M379" i="21"/>
  <c r="D379" i="21"/>
  <c r="BF378" i="21"/>
  <c r="AW378" i="21"/>
  <c r="AR378" i="21"/>
  <c r="AS378" i="21" s="1"/>
  <c r="AE378" i="21"/>
  <c r="V378" i="21"/>
  <c r="M378" i="21"/>
  <c r="D378" i="21"/>
  <c r="BF377" i="21"/>
  <c r="AW377" i="21"/>
  <c r="AX377" i="21" s="1"/>
  <c r="AR377" i="21"/>
  <c r="AS377" i="21" s="1"/>
  <c r="AY377" i="21" s="1"/>
  <c r="AE377" i="21"/>
  <c r="V377" i="21"/>
  <c r="M377" i="21"/>
  <c r="D377" i="21"/>
  <c r="BF376" i="21"/>
  <c r="AW376" i="21"/>
  <c r="AS376" i="21"/>
  <c r="AR376" i="21"/>
  <c r="AE376" i="21"/>
  <c r="V376" i="21"/>
  <c r="M376" i="21"/>
  <c r="D376" i="21"/>
  <c r="BF375" i="21"/>
  <c r="AY375" i="21"/>
  <c r="AW375" i="21"/>
  <c r="AX375" i="21" s="1"/>
  <c r="AR375" i="21"/>
  <c r="AS375" i="21" s="1"/>
  <c r="AE375" i="21"/>
  <c r="V375" i="21"/>
  <c r="M375" i="21"/>
  <c r="D375" i="21"/>
  <c r="BF374" i="21"/>
  <c r="AW374" i="21"/>
  <c r="AR374" i="21"/>
  <c r="AS374" i="21" s="1"/>
  <c r="AE374" i="21"/>
  <c r="V374" i="21"/>
  <c r="M374" i="21"/>
  <c r="D374" i="21"/>
  <c r="BF373" i="21"/>
  <c r="AW373" i="21"/>
  <c r="AX373" i="21" s="1"/>
  <c r="AR373" i="21"/>
  <c r="AS373" i="21" s="1"/>
  <c r="AY373" i="21" s="1"/>
  <c r="AE373" i="21"/>
  <c r="V373" i="21"/>
  <c r="M373" i="21"/>
  <c r="D373" i="21"/>
  <c r="BF372" i="21"/>
  <c r="AW372" i="21"/>
  <c r="AR372" i="21"/>
  <c r="AS372" i="21" s="1"/>
  <c r="AE372" i="21"/>
  <c r="V372" i="21"/>
  <c r="M372" i="21"/>
  <c r="D372" i="21"/>
  <c r="BF371" i="21"/>
  <c r="AW371" i="21"/>
  <c r="AX371" i="21" s="1"/>
  <c r="AR371" i="21"/>
  <c r="AS371" i="21" s="1"/>
  <c r="AE371" i="21"/>
  <c r="V371" i="21"/>
  <c r="M371" i="21"/>
  <c r="D371" i="21"/>
  <c r="BF370" i="21"/>
  <c r="AW370" i="21"/>
  <c r="AS370" i="21"/>
  <c r="AR370" i="21"/>
  <c r="AE370" i="21"/>
  <c r="V370" i="21"/>
  <c r="M370" i="21"/>
  <c r="D370" i="21"/>
  <c r="BF369" i="21"/>
  <c r="AW369" i="21"/>
  <c r="AX369" i="21" s="1"/>
  <c r="AY369" i="21" s="1"/>
  <c r="AR369" i="21"/>
  <c r="AS369" i="21" s="1"/>
  <c r="AE369" i="21"/>
  <c r="V369" i="21"/>
  <c r="M369" i="21"/>
  <c r="D369" i="21"/>
  <c r="BF368" i="21"/>
  <c r="AW368" i="21"/>
  <c r="AS368" i="21"/>
  <c r="AR368" i="21"/>
  <c r="AE368" i="21"/>
  <c r="V368" i="21"/>
  <c r="M368" i="21"/>
  <c r="D368" i="21"/>
  <c r="BF367" i="21"/>
  <c r="AW367" i="21"/>
  <c r="AX367" i="21" s="1"/>
  <c r="AY367" i="21" s="1"/>
  <c r="AR367" i="21"/>
  <c r="AS367" i="21" s="1"/>
  <c r="AE367" i="21"/>
  <c r="V367" i="21"/>
  <c r="M367" i="21"/>
  <c r="D367" i="21"/>
  <c r="BF366" i="21"/>
  <c r="AW366" i="21"/>
  <c r="AS366" i="21"/>
  <c r="AR366" i="21"/>
  <c r="AE366" i="21"/>
  <c r="V366" i="21"/>
  <c r="M366" i="21"/>
  <c r="D366" i="21"/>
  <c r="BF365" i="21"/>
  <c r="AY365" i="21"/>
  <c r="AW365" i="21"/>
  <c r="AX365" i="21" s="1"/>
  <c r="AR365" i="21"/>
  <c r="AS365" i="21" s="1"/>
  <c r="AE365" i="21"/>
  <c r="V365" i="21"/>
  <c r="M365" i="21"/>
  <c r="D365" i="21"/>
  <c r="BF364" i="21"/>
  <c r="AW364" i="21"/>
  <c r="AS364" i="21"/>
  <c r="AR364" i="21"/>
  <c r="AE364" i="21"/>
  <c r="V364" i="21"/>
  <c r="M364" i="21"/>
  <c r="D364" i="21"/>
  <c r="BF363" i="21"/>
  <c r="AW363" i="21"/>
  <c r="AX363" i="21" s="1"/>
  <c r="AR363" i="21"/>
  <c r="AS363" i="21" s="1"/>
  <c r="AY363" i="21" s="1"/>
  <c r="AE363" i="21"/>
  <c r="V363" i="21"/>
  <c r="M363" i="21"/>
  <c r="D363" i="21"/>
  <c r="D394" i="21" s="1"/>
  <c r="BF362" i="21"/>
  <c r="AW362" i="21"/>
  <c r="AR362" i="21"/>
  <c r="AE362" i="21"/>
  <c r="AE392" i="21" s="1"/>
  <c r="V362" i="21"/>
  <c r="M362" i="21"/>
  <c r="D362" i="21"/>
  <c r="D392" i="21" s="1"/>
  <c r="BM361" i="21"/>
  <c r="BL361" i="21"/>
  <c r="BK361" i="21"/>
  <c r="BJ361" i="21"/>
  <c r="BI361" i="21"/>
  <c r="BH361" i="21"/>
  <c r="BG361" i="21"/>
  <c r="BE361" i="21"/>
  <c r="AT361" i="21"/>
  <c r="AO361" i="21"/>
  <c r="C361" i="21"/>
  <c r="BM360" i="21"/>
  <c r="BL360" i="21"/>
  <c r="BK360" i="21"/>
  <c r="BJ360" i="21"/>
  <c r="BI360" i="21"/>
  <c r="BH360" i="21"/>
  <c r="BG360" i="21"/>
  <c r="BE360" i="21"/>
  <c r="BD360" i="21"/>
  <c r="BC360" i="21"/>
  <c r="BB360" i="21"/>
  <c r="BA360" i="21"/>
  <c r="AZ360" i="21"/>
  <c r="AV360" i="21"/>
  <c r="AU360" i="21"/>
  <c r="AT360" i="21"/>
  <c r="AR360" i="21"/>
  <c r="AQ360" i="21"/>
  <c r="AP360" i="21"/>
  <c r="AO360" i="21"/>
  <c r="AN360" i="21"/>
  <c r="AM360" i="21"/>
  <c r="AL360" i="21"/>
  <c r="AK360" i="21"/>
  <c r="AJ360" i="21"/>
  <c r="AI360" i="21"/>
  <c r="AH360" i="21"/>
  <c r="AG360" i="21"/>
  <c r="AF360" i="21"/>
  <c r="AD360" i="21"/>
  <c r="AC360" i="21"/>
  <c r="AB360" i="21"/>
  <c r="AA360" i="21"/>
  <c r="Z360" i="21"/>
  <c r="Y360" i="21"/>
  <c r="X360" i="21"/>
  <c r="W360" i="21"/>
  <c r="U360" i="21"/>
  <c r="T360" i="21"/>
  <c r="S360" i="21"/>
  <c r="R360" i="21"/>
  <c r="Q360" i="21"/>
  <c r="P360" i="21"/>
  <c r="O360" i="21"/>
  <c r="N360" i="21"/>
  <c r="L360" i="21"/>
  <c r="K360" i="21"/>
  <c r="J360" i="21"/>
  <c r="I360" i="21"/>
  <c r="H360" i="21"/>
  <c r="G360" i="21"/>
  <c r="F360" i="21"/>
  <c r="E360" i="21"/>
  <c r="D360" i="21"/>
  <c r="C360" i="21"/>
  <c r="BM359" i="21"/>
  <c r="BL359" i="21"/>
  <c r="BK359" i="21"/>
  <c r="BJ359" i="21"/>
  <c r="BI359" i="21"/>
  <c r="BH359" i="21"/>
  <c r="BG359" i="21"/>
  <c r="BE359" i="21"/>
  <c r="BD359" i="21"/>
  <c r="BC359" i="21"/>
  <c r="BB359" i="21"/>
  <c r="BA359" i="21"/>
  <c r="AZ359" i="21"/>
  <c r="AV359" i="21"/>
  <c r="AU359" i="21"/>
  <c r="AT359" i="21"/>
  <c r="AR359" i="21"/>
  <c r="AQ359" i="21"/>
  <c r="AP359" i="21"/>
  <c r="AO359" i="21"/>
  <c r="AN359" i="21"/>
  <c r="AM359" i="21"/>
  <c r="AL359" i="21"/>
  <c r="AK359" i="21"/>
  <c r="AJ359" i="21"/>
  <c r="AI359" i="21"/>
  <c r="AH359" i="21"/>
  <c r="AG359" i="21"/>
  <c r="AF359" i="21"/>
  <c r="AD359" i="21"/>
  <c r="AC359" i="21"/>
  <c r="AB359" i="21"/>
  <c r="AA359" i="21"/>
  <c r="Z359" i="21"/>
  <c r="Y359" i="21"/>
  <c r="X359" i="21"/>
  <c r="W359" i="21"/>
  <c r="U359" i="21"/>
  <c r="T359" i="21"/>
  <c r="S359" i="21"/>
  <c r="R359" i="21"/>
  <c r="Q359" i="21"/>
  <c r="P359" i="21"/>
  <c r="O359" i="21"/>
  <c r="N359" i="21"/>
  <c r="M359" i="21"/>
  <c r="L359" i="21"/>
  <c r="K359" i="21"/>
  <c r="J359" i="21"/>
  <c r="I359" i="21"/>
  <c r="H359" i="21"/>
  <c r="G359" i="21"/>
  <c r="F359" i="21"/>
  <c r="E359" i="21"/>
  <c r="D359" i="21"/>
  <c r="C359" i="21"/>
  <c r="BM358" i="21"/>
  <c r="BL358" i="21"/>
  <c r="BK358" i="21"/>
  <c r="BJ358" i="21"/>
  <c r="BI358" i="21"/>
  <c r="BH358" i="21"/>
  <c r="BG358" i="21"/>
  <c r="BE358" i="21"/>
  <c r="BD358" i="21"/>
  <c r="BC358" i="21"/>
  <c r="BB358" i="21"/>
  <c r="BA358" i="21"/>
  <c r="AZ358" i="21"/>
  <c r="AV358" i="21"/>
  <c r="AU358" i="21"/>
  <c r="AT358" i="21"/>
  <c r="AR358" i="21"/>
  <c r="AQ358" i="21"/>
  <c r="AP358" i="21"/>
  <c r="AO358" i="21"/>
  <c r="AN358" i="21"/>
  <c r="AM358" i="21"/>
  <c r="AL358" i="21"/>
  <c r="AK358" i="21"/>
  <c r="AJ358" i="21"/>
  <c r="AI358" i="21"/>
  <c r="AH358" i="21"/>
  <c r="AG358" i="21"/>
  <c r="AF358" i="21"/>
  <c r="AD358" i="21"/>
  <c r="AC358" i="21"/>
  <c r="AB358" i="21"/>
  <c r="AA358" i="21"/>
  <c r="Z358" i="21"/>
  <c r="Y358" i="21"/>
  <c r="X358" i="21"/>
  <c r="W358" i="21"/>
  <c r="U358" i="21"/>
  <c r="T358" i="21"/>
  <c r="S358" i="21"/>
  <c r="R358" i="21"/>
  <c r="Q358" i="21"/>
  <c r="P358" i="21"/>
  <c r="O358" i="21"/>
  <c r="N358" i="21"/>
  <c r="L358" i="21"/>
  <c r="K358" i="21"/>
  <c r="J358" i="21"/>
  <c r="I358" i="21"/>
  <c r="H358" i="21"/>
  <c r="G358" i="21"/>
  <c r="F358" i="21"/>
  <c r="E358" i="21"/>
  <c r="D358" i="21"/>
  <c r="C358" i="21"/>
  <c r="BF357" i="21"/>
  <c r="AX357" i="21"/>
  <c r="AW357" i="21"/>
  <c r="AY357" i="21" s="1"/>
  <c r="AS357" i="21"/>
  <c r="AR357" i="21"/>
  <c r="AE357" i="21"/>
  <c r="V357" i="21"/>
  <c r="M357" i="21"/>
  <c r="D357" i="21"/>
  <c r="BF356" i="21"/>
  <c r="AW356" i="21"/>
  <c r="AS356" i="21"/>
  <c r="AR356" i="21"/>
  <c r="AE356" i="21"/>
  <c r="V356" i="21"/>
  <c r="M356" i="21"/>
  <c r="D356" i="21"/>
  <c r="BF355" i="21"/>
  <c r="AX355" i="21"/>
  <c r="AW355" i="21"/>
  <c r="AY355" i="21" s="1"/>
  <c r="AS355" i="21"/>
  <c r="AR355" i="21"/>
  <c r="AE355" i="21"/>
  <c r="V355" i="21"/>
  <c r="M355" i="21"/>
  <c r="D355" i="21"/>
  <c r="BF354" i="21"/>
  <c r="AX354" i="21"/>
  <c r="AW354" i="21"/>
  <c r="AS354" i="21"/>
  <c r="AR354" i="21"/>
  <c r="AE354" i="21"/>
  <c r="V354" i="21"/>
  <c r="M354" i="21"/>
  <c r="D354" i="21"/>
  <c r="BF353" i="21"/>
  <c r="AX353" i="21"/>
  <c r="AW353" i="21"/>
  <c r="AY353" i="21" s="1"/>
  <c r="AS353" i="21"/>
  <c r="AR353" i="21"/>
  <c r="AE353" i="21"/>
  <c r="V353" i="21"/>
  <c r="M353" i="21"/>
  <c r="D353" i="21"/>
  <c r="BF352" i="21"/>
  <c r="AW352" i="21"/>
  <c r="AS352" i="21"/>
  <c r="AR352" i="21"/>
  <c r="AE352" i="21"/>
  <c r="V352" i="21"/>
  <c r="M352" i="21"/>
  <c r="D352" i="21"/>
  <c r="BF351" i="21"/>
  <c r="AX351" i="21"/>
  <c r="AW351" i="21"/>
  <c r="AY351" i="21" s="1"/>
  <c r="AS351" i="21"/>
  <c r="AR351" i="21"/>
  <c r="AE351" i="21"/>
  <c r="V351" i="21"/>
  <c r="M351" i="21"/>
  <c r="D351" i="21"/>
  <c r="BF350" i="21"/>
  <c r="AX350" i="21"/>
  <c r="AW350" i="21"/>
  <c r="AS350" i="21"/>
  <c r="AR350" i="21"/>
  <c r="AE350" i="21"/>
  <c r="V350" i="21"/>
  <c r="M350" i="21"/>
  <c r="D350" i="21"/>
  <c r="BF349" i="21"/>
  <c r="AX349" i="21"/>
  <c r="AW349" i="21"/>
  <c r="AY349" i="21" s="1"/>
  <c r="AS349" i="21"/>
  <c r="AR349" i="21"/>
  <c r="AE349" i="21"/>
  <c r="V349" i="21"/>
  <c r="M349" i="21"/>
  <c r="D349" i="21"/>
  <c r="BF348" i="21"/>
  <c r="AW348" i="21"/>
  <c r="AS348" i="21"/>
  <c r="AR348" i="21"/>
  <c r="AE348" i="21"/>
  <c r="V348" i="21"/>
  <c r="M348" i="21"/>
  <c r="D348" i="21"/>
  <c r="BF347" i="21"/>
  <c r="AX347" i="21"/>
  <c r="AW347" i="21"/>
  <c r="AY347" i="21" s="1"/>
  <c r="AS347" i="21"/>
  <c r="AR347" i="21"/>
  <c r="AE347" i="21"/>
  <c r="V347" i="21"/>
  <c r="M347" i="21"/>
  <c r="D347" i="21"/>
  <c r="BF346" i="21"/>
  <c r="AX346" i="21"/>
  <c r="AW346" i="21"/>
  <c r="AS346" i="21"/>
  <c r="AR346" i="21"/>
  <c r="AE346" i="21"/>
  <c r="V346" i="21"/>
  <c r="M346" i="21"/>
  <c r="D346" i="21"/>
  <c r="BF345" i="21"/>
  <c r="AX345" i="21"/>
  <c r="AW345" i="21"/>
  <c r="AY345" i="21" s="1"/>
  <c r="AS345" i="21"/>
  <c r="AR345" i="21"/>
  <c r="AE345" i="21"/>
  <c r="V345" i="21"/>
  <c r="M345" i="21"/>
  <c r="D345" i="21"/>
  <c r="BF344" i="21"/>
  <c r="AW344" i="21"/>
  <c r="AS344" i="21"/>
  <c r="AR344" i="21"/>
  <c r="AE344" i="21"/>
  <c r="V344" i="21"/>
  <c r="M344" i="21"/>
  <c r="D344" i="21"/>
  <c r="BF343" i="21"/>
  <c r="AX343" i="21"/>
  <c r="AW343" i="21"/>
  <c r="AY343" i="21" s="1"/>
  <c r="AS343" i="21"/>
  <c r="AR343" i="21"/>
  <c r="AE343" i="21"/>
  <c r="V343" i="21"/>
  <c r="M343" i="21"/>
  <c r="D343" i="21"/>
  <c r="BF342" i="21"/>
  <c r="AX342" i="21"/>
  <c r="AW342" i="21"/>
  <c r="AS342" i="21"/>
  <c r="AR342" i="21"/>
  <c r="AE342" i="21"/>
  <c r="V342" i="21"/>
  <c r="M342" i="21"/>
  <c r="D342" i="21"/>
  <c r="BF341" i="21"/>
  <c r="AX341" i="21"/>
  <c r="AW341" i="21"/>
  <c r="AY341" i="21" s="1"/>
  <c r="AS341" i="21"/>
  <c r="AR341" i="21"/>
  <c r="AE341" i="21"/>
  <c r="V341" i="21"/>
  <c r="M341" i="21"/>
  <c r="D341" i="21"/>
  <c r="BF340" i="21"/>
  <c r="AW340" i="21"/>
  <c r="AS340" i="21"/>
  <c r="AR340" i="21"/>
  <c r="AE340" i="21"/>
  <c r="V340" i="21"/>
  <c r="M340" i="21"/>
  <c r="D340" i="21"/>
  <c r="BF339" i="21"/>
  <c r="AX339" i="21"/>
  <c r="AW339" i="21"/>
  <c r="AY339" i="21" s="1"/>
  <c r="AS339" i="21"/>
  <c r="AR339" i="21"/>
  <c r="AE339" i="21"/>
  <c r="V339" i="21"/>
  <c r="M339" i="21"/>
  <c r="D339" i="21"/>
  <c r="BF338" i="21"/>
  <c r="AX338" i="21"/>
  <c r="AW338" i="21"/>
  <c r="AS338" i="21"/>
  <c r="AR338" i="21"/>
  <c r="AE338" i="21"/>
  <c r="V338" i="21"/>
  <c r="M338" i="21"/>
  <c r="D338" i="21"/>
  <c r="BF337" i="21"/>
  <c r="AX337" i="21"/>
  <c r="AW337" i="21"/>
  <c r="AS337" i="21"/>
  <c r="AY337" i="21" s="1"/>
  <c r="AR337" i="21"/>
  <c r="AE337" i="21"/>
  <c r="V337" i="21"/>
  <c r="M337" i="21"/>
  <c r="D337" i="21"/>
  <c r="BF336" i="21"/>
  <c r="AW336" i="21"/>
  <c r="AS336" i="21"/>
  <c r="AR336" i="21"/>
  <c r="AE336" i="21"/>
  <c r="V336" i="21"/>
  <c r="M336" i="21"/>
  <c r="D336" i="21"/>
  <c r="BF335" i="21"/>
  <c r="AX335" i="21"/>
  <c r="AW335" i="21"/>
  <c r="AY335" i="21" s="1"/>
  <c r="AS335" i="21"/>
  <c r="AR335" i="21"/>
  <c r="AE335" i="21"/>
  <c r="V335" i="21"/>
  <c r="M335" i="21"/>
  <c r="D335" i="21"/>
  <c r="BF334" i="21"/>
  <c r="AX334" i="21"/>
  <c r="AW334" i="21"/>
  <c r="AS334" i="21"/>
  <c r="AR334" i="21"/>
  <c r="AE334" i="21"/>
  <c r="V334" i="21"/>
  <c r="M334" i="21"/>
  <c r="D334" i="21"/>
  <c r="BF333" i="21"/>
  <c r="AX333" i="21"/>
  <c r="AW333" i="21"/>
  <c r="AY333" i="21" s="1"/>
  <c r="AS333" i="21"/>
  <c r="AR333" i="21"/>
  <c r="AE333" i="21"/>
  <c r="V333" i="21"/>
  <c r="M333" i="21"/>
  <c r="D333" i="21"/>
  <c r="BF332" i="21"/>
  <c r="AW332" i="21"/>
  <c r="AS332" i="21"/>
  <c r="AR332" i="21"/>
  <c r="AE332" i="21"/>
  <c r="V332" i="21"/>
  <c r="M332" i="21"/>
  <c r="D332" i="21"/>
  <c r="BF331" i="21"/>
  <c r="AX331" i="21"/>
  <c r="AW331" i="21"/>
  <c r="AS331" i="21"/>
  <c r="AY331" i="21" s="1"/>
  <c r="AR331" i="21"/>
  <c r="AE331" i="21"/>
  <c r="V331" i="21"/>
  <c r="M331" i="21"/>
  <c r="D331" i="21"/>
  <c r="BF330" i="21"/>
  <c r="AX330" i="21"/>
  <c r="AW330" i="21"/>
  <c r="AS330" i="21"/>
  <c r="AR330" i="21"/>
  <c r="AE330" i="21"/>
  <c r="V330" i="21"/>
  <c r="M330" i="21"/>
  <c r="D330" i="21"/>
  <c r="BF329" i="21"/>
  <c r="AX329" i="21"/>
  <c r="AW329" i="21"/>
  <c r="AY329" i="21" s="1"/>
  <c r="AS329" i="21"/>
  <c r="AR329" i="21"/>
  <c r="AE329" i="21"/>
  <c r="V329" i="21"/>
  <c r="M329" i="21"/>
  <c r="D329" i="21"/>
  <c r="BF328" i="21"/>
  <c r="AW328" i="21"/>
  <c r="AS328" i="21"/>
  <c r="AR328" i="21"/>
  <c r="AE328" i="21"/>
  <c r="V328" i="21"/>
  <c r="M328" i="21"/>
  <c r="D328" i="21"/>
  <c r="BF327" i="21"/>
  <c r="AX327" i="21"/>
  <c r="AW327" i="21"/>
  <c r="AS327" i="21"/>
  <c r="AR327" i="21"/>
  <c r="AE327" i="21"/>
  <c r="V327" i="21"/>
  <c r="M327" i="21"/>
  <c r="D327" i="21"/>
  <c r="BM326" i="21"/>
  <c r="BL326" i="21"/>
  <c r="BK326" i="21"/>
  <c r="BJ326" i="21"/>
  <c r="BI326" i="21"/>
  <c r="BH326" i="21"/>
  <c r="BG326" i="21"/>
  <c r="BE326" i="21"/>
  <c r="AT326" i="21"/>
  <c r="AO326" i="21"/>
  <c r="C326" i="21"/>
  <c r="BM325" i="21"/>
  <c r="BL325" i="21"/>
  <c r="BK325" i="21"/>
  <c r="BJ325" i="21"/>
  <c r="BI325" i="21"/>
  <c r="BH325" i="21"/>
  <c r="BG325" i="21"/>
  <c r="BE325" i="21"/>
  <c r="BD325" i="21"/>
  <c r="BC325" i="21"/>
  <c r="BB325" i="21"/>
  <c r="BA325" i="21"/>
  <c r="AZ325" i="21"/>
  <c r="AV325" i="21"/>
  <c r="AU325" i="21"/>
  <c r="AT325" i="21"/>
  <c r="AQ325" i="21"/>
  <c r="AP325" i="21"/>
  <c r="AO325" i="21"/>
  <c r="AN325" i="21"/>
  <c r="AM325" i="21"/>
  <c r="AL325" i="21"/>
  <c r="AK325" i="21"/>
  <c r="AJ325" i="21"/>
  <c r="AI325" i="21"/>
  <c r="AH325" i="21"/>
  <c r="AG325" i="21"/>
  <c r="AF325" i="21"/>
  <c r="AD325" i="21"/>
  <c r="AC325" i="21"/>
  <c r="AB325" i="21"/>
  <c r="AA325" i="21"/>
  <c r="Z325" i="21"/>
  <c r="Y325" i="21"/>
  <c r="X325" i="21"/>
  <c r="W325" i="21"/>
  <c r="U325" i="21"/>
  <c r="T325" i="21"/>
  <c r="S325" i="21"/>
  <c r="R325" i="21"/>
  <c r="Q325" i="21"/>
  <c r="P325" i="21"/>
  <c r="O325" i="21"/>
  <c r="N325" i="21"/>
  <c r="L325" i="21"/>
  <c r="K325" i="21"/>
  <c r="J325" i="21"/>
  <c r="I325" i="21"/>
  <c r="H325" i="21"/>
  <c r="G325" i="21"/>
  <c r="F325" i="21"/>
  <c r="E325" i="21"/>
  <c r="C325" i="21"/>
  <c r="BM324" i="21"/>
  <c r="BL324" i="21"/>
  <c r="BK324" i="21"/>
  <c r="BJ324" i="21"/>
  <c r="BI324" i="21"/>
  <c r="BH324" i="21"/>
  <c r="BG324" i="21"/>
  <c r="BE324" i="21"/>
  <c r="BD324" i="21"/>
  <c r="BC324" i="21"/>
  <c r="BB324" i="21"/>
  <c r="BA324" i="21"/>
  <c r="AZ324" i="21"/>
  <c r="AV324" i="21"/>
  <c r="AU324" i="21"/>
  <c r="AT324" i="21"/>
  <c r="AQ324" i="21"/>
  <c r="AP324" i="21"/>
  <c r="AO324" i="21"/>
  <c r="AN324" i="21"/>
  <c r="AM324" i="21"/>
  <c r="AL324" i="21"/>
  <c r="AK324" i="21"/>
  <c r="AJ324" i="21"/>
  <c r="AI324" i="21"/>
  <c r="AH324" i="21"/>
  <c r="AG324" i="21"/>
  <c r="AF324" i="21"/>
  <c r="AD324" i="21"/>
  <c r="AC324" i="21"/>
  <c r="AB324" i="21"/>
  <c r="AA324" i="21"/>
  <c r="Z324" i="21"/>
  <c r="Y324" i="21"/>
  <c r="X324" i="21"/>
  <c r="W324" i="21"/>
  <c r="U324" i="21"/>
  <c r="T324" i="21"/>
  <c r="S324" i="21"/>
  <c r="R324" i="21"/>
  <c r="Q324" i="21"/>
  <c r="P324" i="21"/>
  <c r="O324" i="21"/>
  <c r="N324" i="21"/>
  <c r="L324" i="21"/>
  <c r="K324" i="21"/>
  <c r="J324" i="21"/>
  <c r="I324" i="21"/>
  <c r="H324" i="21"/>
  <c r="G324" i="21"/>
  <c r="F324" i="21"/>
  <c r="E324" i="21"/>
  <c r="C324" i="21"/>
  <c r="BM323" i="21"/>
  <c r="BL323" i="21"/>
  <c r="BK323" i="21"/>
  <c r="BJ323" i="21"/>
  <c r="BI323" i="21"/>
  <c r="BH323" i="21"/>
  <c r="BG323" i="21"/>
  <c r="BE323" i="21"/>
  <c r="BD323" i="21"/>
  <c r="BC323" i="21"/>
  <c r="BB323" i="21"/>
  <c r="BA323" i="21"/>
  <c r="AZ323" i="21"/>
  <c r="AV323" i="21"/>
  <c r="AU323" i="21"/>
  <c r="AT323" i="21"/>
  <c r="AQ323" i="21"/>
  <c r="AP323" i="21"/>
  <c r="AO323" i="21"/>
  <c r="AN323" i="21"/>
  <c r="AM323" i="21"/>
  <c r="AL323" i="21"/>
  <c r="AK323" i="21"/>
  <c r="AJ323" i="21"/>
  <c r="AI323" i="21"/>
  <c r="AH323" i="21"/>
  <c r="AG323" i="21"/>
  <c r="AF323" i="21"/>
  <c r="AD323" i="21"/>
  <c r="AC323" i="21"/>
  <c r="AB323" i="21"/>
  <c r="AA323" i="21"/>
  <c r="Z323" i="21"/>
  <c r="Y323" i="21"/>
  <c r="X323" i="21"/>
  <c r="W323" i="21"/>
  <c r="U323" i="21"/>
  <c r="T323" i="21"/>
  <c r="S323" i="21"/>
  <c r="R323" i="21"/>
  <c r="Q323" i="21"/>
  <c r="P323" i="21"/>
  <c r="O323" i="21"/>
  <c r="N323" i="21"/>
  <c r="L323" i="21"/>
  <c r="K323" i="21"/>
  <c r="J323" i="21"/>
  <c r="I323" i="21"/>
  <c r="H323" i="21"/>
  <c r="G323" i="21"/>
  <c r="F323" i="21"/>
  <c r="E323" i="21"/>
  <c r="C323" i="21"/>
  <c r="BF322" i="21"/>
  <c r="AW322" i="21"/>
  <c r="AX322" i="21" s="1"/>
  <c r="AY322" i="21" s="1"/>
  <c r="AR322" i="21"/>
  <c r="AS322" i="21" s="1"/>
  <c r="AE322" i="21"/>
  <c r="V322" i="21"/>
  <c r="M322" i="21"/>
  <c r="D322" i="21"/>
  <c r="BF321" i="21"/>
  <c r="AW321" i="21"/>
  <c r="AR321" i="21"/>
  <c r="AS321" i="21" s="1"/>
  <c r="AE321" i="21"/>
  <c r="V321" i="21"/>
  <c r="M321" i="21"/>
  <c r="D321" i="21"/>
  <c r="BF320" i="21"/>
  <c r="AW320" i="21"/>
  <c r="AR320" i="21"/>
  <c r="AS320" i="21" s="1"/>
  <c r="AE320" i="21"/>
  <c r="V320" i="21"/>
  <c r="M320" i="21"/>
  <c r="D320" i="21"/>
  <c r="BF319" i="21"/>
  <c r="AW319" i="21"/>
  <c r="AR319" i="21"/>
  <c r="AS319" i="21" s="1"/>
  <c r="AE319" i="21"/>
  <c r="V319" i="21"/>
  <c r="M319" i="21"/>
  <c r="D319" i="21"/>
  <c r="BF318" i="21"/>
  <c r="AX318" i="21"/>
  <c r="AY318" i="21" s="1"/>
  <c r="AW318" i="21"/>
  <c r="AR318" i="21"/>
  <c r="AS318" i="21" s="1"/>
  <c r="AE318" i="21"/>
  <c r="V318" i="21"/>
  <c r="M318" i="21"/>
  <c r="D318" i="21"/>
  <c r="BF317" i="21"/>
  <c r="AW317" i="21"/>
  <c r="AR317" i="21"/>
  <c r="AS317" i="21" s="1"/>
  <c r="AE317" i="21"/>
  <c r="V317" i="21"/>
  <c r="M317" i="21"/>
  <c r="D317" i="21"/>
  <c r="BF316" i="21"/>
  <c r="AX316" i="21"/>
  <c r="AW316" i="21"/>
  <c r="AY316" i="21" s="1"/>
  <c r="AR316" i="21"/>
  <c r="AS316" i="21" s="1"/>
  <c r="AE316" i="21"/>
  <c r="V316" i="21"/>
  <c r="M316" i="21"/>
  <c r="D316" i="21"/>
  <c r="BF315" i="21"/>
  <c r="AW315" i="21"/>
  <c r="AR315" i="21"/>
  <c r="AS315" i="21" s="1"/>
  <c r="AE315" i="21"/>
  <c r="V315" i="21"/>
  <c r="M315" i="21"/>
  <c r="D315" i="21"/>
  <c r="BF314" i="21"/>
  <c r="AW314" i="21"/>
  <c r="AR314" i="21"/>
  <c r="AS314" i="21" s="1"/>
  <c r="AE314" i="21"/>
  <c r="V314" i="21"/>
  <c r="M314" i="21"/>
  <c r="D314" i="21"/>
  <c r="BF313" i="21"/>
  <c r="AY313" i="21"/>
  <c r="AW313" i="21"/>
  <c r="AX313" i="21" s="1"/>
  <c r="AR313" i="21"/>
  <c r="AS313" i="21" s="1"/>
  <c r="AE313" i="21"/>
  <c r="V313" i="21"/>
  <c r="M313" i="21"/>
  <c r="D313" i="21"/>
  <c r="BF312" i="21"/>
  <c r="AW312" i="21"/>
  <c r="AX312" i="21" s="1"/>
  <c r="AY312" i="21" s="1"/>
  <c r="AR312" i="21"/>
  <c r="AS312" i="21" s="1"/>
  <c r="AE312" i="21"/>
  <c r="V312" i="21"/>
  <c r="M312" i="21"/>
  <c r="D312" i="21"/>
  <c r="BF311" i="21"/>
  <c r="AW311" i="21"/>
  <c r="AX311" i="21" s="1"/>
  <c r="AR311" i="21"/>
  <c r="AS311" i="21" s="1"/>
  <c r="AE311" i="21"/>
  <c r="V311" i="21"/>
  <c r="M311" i="21"/>
  <c r="D311" i="21"/>
  <c r="BF310" i="21"/>
  <c r="AW310" i="21"/>
  <c r="AR310" i="21"/>
  <c r="AS310" i="21" s="1"/>
  <c r="AE310" i="21"/>
  <c r="V310" i="21"/>
  <c r="M310" i="21"/>
  <c r="D310" i="21"/>
  <c r="BF309" i="21"/>
  <c r="AY309" i="21"/>
  <c r="AW309" i="21"/>
  <c r="AX309" i="21" s="1"/>
  <c r="AR309" i="21"/>
  <c r="AS309" i="21" s="1"/>
  <c r="AE309" i="21"/>
  <c r="V309" i="21"/>
  <c r="M309" i="21"/>
  <c r="D309" i="21"/>
  <c r="BF308" i="21"/>
  <c r="AX308" i="21"/>
  <c r="AW308" i="21"/>
  <c r="AY308" i="21" s="1"/>
  <c r="AR308" i="21"/>
  <c r="AS308" i="21" s="1"/>
  <c r="AE308" i="21"/>
  <c r="V308" i="21"/>
  <c r="M308" i="21"/>
  <c r="D308" i="21"/>
  <c r="BF307" i="21"/>
  <c r="AX307" i="21"/>
  <c r="AY307" i="21" s="1"/>
  <c r="AW307" i="21"/>
  <c r="AS307" i="21"/>
  <c r="AR307" i="21"/>
  <c r="AE307" i="21"/>
  <c r="V307" i="21"/>
  <c r="M307" i="21"/>
  <c r="D307" i="21"/>
  <c r="BF306" i="21"/>
  <c r="AW306" i="21"/>
  <c r="AR306" i="21"/>
  <c r="AS306" i="21" s="1"/>
  <c r="AE306" i="21"/>
  <c r="V306" i="21"/>
  <c r="M306" i="21"/>
  <c r="D306" i="21"/>
  <c r="BF305" i="21"/>
  <c r="AX305" i="21"/>
  <c r="AW305" i="21"/>
  <c r="AY305" i="21" s="1"/>
  <c r="AS305" i="21"/>
  <c r="AR305" i="21"/>
  <c r="AE305" i="21"/>
  <c r="V305" i="21"/>
  <c r="M305" i="21"/>
  <c r="D305" i="21"/>
  <c r="BF304" i="21"/>
  <c r="AW304" i="21"/>
  <c r="AR304" i="21"/>
  <c r="AS304" i="21" s="1"/>
  <c r="AE304" i="21"/>
  <c r="V304" i="21"/>
  <c r="M304" i="21"/>
  <c r="D304" i="21"/>
  <c r="BF303" i="21"/>
  <c r="AX303" i="21"/>
  <c r="AY303" i="21" s="1"/>
  <c r="AW303" i="21"/>
  <c r="AS303" i="21"/>
  <c r="AR303" i="21"/>
  <c r="AE303" i="21"/>
  <c r="V303" i="21"/>
  <c r="M303" i="21"/>
  <c r="D303" i="21"/>
  <c r="BF302" i="21"/>
  <c r="AW302" i="21"/>
  <c r="AR302" i="21"/>
  <c r="AS302" i="21" s="1"/>
  <c r="AE302" i="21"/>
  <c r="V302" i="21"/>
  <c r="M302" i="21"/>
  <c r="D302" i="21"/>
  <c r="BF301" i="21"/>
  <c r="AW301" i="21"/>
  <c r="AX301" i="21" s="1"/>
  <c r="AY301" i="21" s="1"/>
  <c r="AS301" i="21"/>
  <c r="AR301" i="21"/>
  <c r="AE301" i="21"/>
  <c r="V301" i="21"/>
  <c r="M301" i="21"/>
  <c r="D301" i="21"/>
  <c r="BF300" i="21"/>
  <c r="AW300" i="21"/>
  <c r="AR300" i="21"/>
  <c r="AS300" i="21" s="1"/>
  <c r="AE300" i="21"/>
  <c r="AE323" i="21" s="1"/>
  <c r="V300" i="21"/>
  <c r="M300" i="21"/>
  <c r="D300" i="21"/>
  <c r="BF299" i="21"/>
  <c r="AW299" i="21"/>
  <c r="AX299" i="21" s="1"/>
  <c r="AY299" i="21" s="1"/>
  <c r="AS299" i="21"/>
  <c r="AR299" i="21"/>
  <c r="AE299" i="21"/>
  <c r="V299" i="21"/>
  <c r="M299" i="21"/>
  <c r="D299" i="21"/>
  <c r="BF298" i="21"/>
  <c r="AW298" i="21"/>
  <c r="AR298" i="21"/>
  <c r="AS298" i="21" s="1"/>
  <c r="AE298" i="21"/>
  <c r="V298" i="21"/>
  <c r="M298" i="21"/>
  <c r="D298" i="21"/>
  <c r="BF297" i="21"/>
  <c r="AW297" i="21"/>
  <c r="AX297" i="21" s="1"/>
  <c r="AY297" i="21" s="1"/>
  <c r="AS297" i="21"/>
  <c r="AR297" i="21"/>
  <c r="AE297" i="21"/>
  <c r="V297" i="21"/>
  <c r="M297" i="21"/>
  <c r="D297" i="21"/>
  <c r="BF296" i="21"/>
  <c r="AW296" i="21"/>
  <c r="AR296" i="21"/>
  <c r="AS296" i="21" s="1"/>
  <c r="AE296" i="21"/>
  <c r="V296" i="21"/>
  <c r="M296" i="21"/>
  <c r="D296" i="21"/>
  <c r="BF295" i="21"/>
  <c r="AW295" i="21"/>
  <c r="AS295" i="21"/>
  <c r="AR295" i="21"/>
  <c r="AE295" i="21"/>
  <c r="V295" i="21"/>
  <c r="M295" i="21"/>
  <c r="D295" i="21"/>
  <c r="BF294" i="21"/>
  <c r="AW294" i="21"/>
  <c r="AR294" i="21"/>
  <c r="AS294" i="21" s="1"/>
  <c r="AE294" i="21"/>
  <c r="V294" i="21"/>
  <c r="M294" i="21"/>
  <c r="D294" i="21"/>
  <c r="BF293" i="21"/>
  <c r="AW293" i="21"/>
  <c r="AS293" i="21"/>
  <c r="AR293" i="21"/>
  <c r="AE293" i="21"/>
  <c r="V293" i="21"/>
  <c r="M293" i="21"/>
  <c r="D293" i="21"/>
  <c r="BM292" i="21"/>
  <c r="BL292" i="21"/>
  <c r="BK292" i="21"/>
  <c r="BJ292" i="21"/>
  <c r="BI292" i="21"/>
  <c r="BH292" i="21"/>
  <c r="BG292" i="21"/>
  <c r="BE292" i="21"/>
  <c r="AT292" i="21"/>
  <c r="AO292" i="21"/>
  <c r="C292" i="21"/>
  <c r="BM291" i="21"/>
  <c r="BL291" i="21"/>
  <c r="BK291" i="21"/>
  <c r="BJ291" i="21"/>
  <c r="BI291" i="21"/>
  <c r="BH291" i="21"/>
  <c r="BG291" i="21"/>
  <c r="BE291" i="21"/>
  <c r="BD291" i="21"/>
  <c r="BC291" i="21"/>
  <c r="BB291" i="21"/>
  <c r="BA291" i="21"/>
  <c r="AZ291" i="21"/>
  <c r="AV291" i="21"/>
  <c r="AU291" i="21"/>
  <c r="AT291" i="21"/>
  <c r="AQ291" i="21"/>
  <c r="AP291" i="21"/>
  <c r="AO291" i="21"/>
  <c r="AN291" i="21"/>
  <c r="AM291" i="21"/>
  <c r="AL291" i="21"/>
  <c r="AK291" i="21"/>
  <c r="AJ291" i="21"/>
  <c r="AI291" i="21"/>
  <c r="AH291" i="21"/>
  <c r="AG291" i="21"/>
  <c r="AF291" i="21"/>
  <c r="AD291" i="21"/>
  <c r="AC291" i="21"/>
  <c r="AB291" i="21"/>
  <c r="AA291" i="21"/>
  <c r="Z291" i="21"/>
  <c r="Y291" i="21"/>
  <c r="X291" i="21"/>
  <c r="W291" i="21"/>
  <c r="V291" i="21"/>
  <c r="U291" i="21"/>
  <c r="T291" i="21"/>
  <c r="S291" i="21"/>
  <c r="R291" i="21"/>
  <c r="Q291" i="21"/>
  <c r="P291" i="21"/>
  <c r="O291" i="21"/>
  <c r="N291" i="21"/>
  <c r="L291" i="21"/>
  <c r="K291" i="21"/>
  <c r="J291" i="21"/>
  <c r="I291" i="21"/>
  <c r="H291" i="21"/>
  <c r="G291" i="21"/>
  <c r="F291" i="21"/>
  <c r="E291" i="21"/>
  <c r="C291" i="21"/>
  <c r="BM290" i="21"/>
  <c r="BL290" i="21"/>
  <c r="BK290" i="21"/>
  <c r="BJ290" i="21"/>
  <c r="BI290" i="21"/>
  <c r="BH290" i="21"/>
  <c r="BG290" i="21"/>
  <c r="BE290" i="21"/>
  <c r="BD290" i="21"/>
  <c r="BC290" i="21"/>
  <c r="BB290" i="21"/>
  <c r="BA290" i="21"/>
  <c r="AZ290" i="21"/>
  <c r="AV290" i="21"/>
  <c r="AU290" i="21"/>
  <c r="AT290" i="21"/>
  <c r="AQ290" i="21"/>
  <c r="AP290" i="21"/>
  <c r="AO290" i="21"/>
  <c r="AN290" i="21"/>
  <c r="AM290" i="21"/>
  <c r="AL290" i="21"/>
  <c r="AK290" i="21"/>
  <c r="AJ290" i="21"/>
  <c r="AI290" i="21"/>
  <c r="AH290" i="21"/>
  <c r="AG290" i="21"/>
  <c r="AF290" i="21"/>
  <c r="AD290" i="21"/>
  <c r="AC290" i="21"/>
  <c r="AB290" i="21"/>
  <c r="AA290" i="21"/>
  <c r="Z290" i="21"/>
  <c r="Y290" i="21"/>
  <c r="X290" i="21"/>
  <c r="W290" i="21"/>
  <c r="V290" i="21"/>
  <c r="U290" i="21"/>
  <c r="T290" i="21"/>
  <c r="S290" i="21"/>
  <c r="R290" i="21"/>
  <c r="Q290" i="21"/>
  <c r="P290" i="21"/>
  <c r="O290" i="21"/>
  <c r="N290" i="21"/>
  <c r="L290" i="21"/>
  <c r="K290" i="21"/>
  <c r="J290" i="21"/>
  <c r="I290" i="21"/>
  <c r="H290" i="21"/>
  <c r="G290" i="21"/>
  <c r="F290" i="21"/>
  <c r="E290" i="21"/>
  <c r="C290" i="21"/>
  <c r="BM289" i="21"/>
  <c r="BL289" i="21"/>
  <c r="BK289" i="21"/>
  <c r="BJ289" i="21"/>
  <c r="BI289" i="21"/>
  <c r="BH289" i="21"/>
  <c r="BG289" i="21"/>
  <c r="BE289" i="21"/>
  <c r="BD289" i="21"/>
  <c r="BC289" i="21"/>
  <c r="BB289" i="21"/>
  <c r="BA289" i="21"/>
  <c r="AZ289" i="21"/>
  <c r="AV289" i="21"/>
  <c r="AU289" i="21"/>
  <c r="AT289" i="21"/>
  <c r="AQ289" i="21"/>
  <c r="AP289" i="21"/>
  <c r="AO289" i="21"/>
  <c r="AN289" i="21"/>
  <c r="AM289" i="21"/>
  <c r="AL289" i="21"/>
  <c r="AK289" i="21"/>
  <c r="AJ289" i="21"/>
  <c r="AI289" i="21"/>
  <c r="AH289" i="21"/>
  <c r="AG289" i="21"/>
  <c r="AF289" i="21"/>
  <c r="AD289" i="21"/>
  <c r="AC289" i="21"/>
  <c r="AB289" i="21"/>
  <c r="AA289" i="21"/>
  <c r="Z289" i="21"/>
  <c r="Y289" i="21"/>
  <c r="X289" i="21"/>
  <c r="W289" i="21"/>
  <c r="V289" i="21"/>
  <c r="U289" i="21"/>
  <c r="T289" i="21"/>
  <c r="S289" i="21"/>
  <c r="R289" i="21"/>
  <c r="Q289" i="21"/>
  <c r="P289" i="21"/>
  <c r="O289" i="21"/>
  <c r="N289" i="21"/>
  <c r="L289" i="21"/>
  <c r="K289" i="21"/>
  <c r="J289" i="21"/>
  <c r="I289" i="21"/>
  <c r="H289" i="21"/>
  <c r="G289" i="21"/>
  <c r="F289" i="21"/>
  <c r="E289" i="21"/>
  <c r="D289" i="21"/>
  <c r="C289" i="21"/>
  <c r="BF288" i="21"/>
  <c r="AW288" i="21"/>
  <c r="AR288" i="21"/>
  <c r="AS288" i="21" s="1"/>
  <c r="AE288" i="21"/>
  <c r="V288" i="21"/>
  <c r="M288" i="21"/>
  <c r="D288" i="21"/>
  <c r="BF287" i="21"/>
  <c r="AY287" i="21"/>
  <c r="AX287" i="21"/>
  <c r="AW287" i="21"/>
  <c r="AR287" i="21"/>
  <c r="AS287" i="21" s="1"/>
  <c r="AE287" i="21"/>
  <c r="V287" i="21"/>
  <c r="M287" i="21"/>
  <c r="D287" i="21"/>
  <c r="BF286" i="21"/>
  <c r="AW286" i="21"/>
  <c r="AX286" i="21" s="1"/>
  <c r="AS286" i="21"/>
  <c r="AR286" i="21"/>
  <c r="AE286" i="21"/>
  <c r="V286" i="21"/>
  <c r="M286" i="21"/>
  <c r="D286" i="21"/>
  <c r="BF285" i="21"/>
  <c r="AX285" i="21"/>
  <c r="AW285" i="21"/>
  <c r="AR285" i="21"/>
  <c r="AS285" i="21" s="1"/>
  <c r="AY285" i="21" s="1"/>
  <c r="AE285" i="21"/>
  <c r="V285" i="21"/>
  <c r="M285" i="21"/>
  <c r="D285" i="21"/>
  <c r="BF284" i="21"/>
  <c r="AW284" i="21"/>
  <c r="AS284" i="21"/>
  <c r="AR284" i="21"/>
  <c r="AE284" i="21"/>
  <c r="V284" i="21"/>
  <c r="M284" i="21"/>
  <c r="D284" i="21"/>
  <c r="BF283" i="21"/>
  <c r="AX283" i="21"/>
  <c r="AW283" i="21"/>
  <c r="AR283" i="21"/>
  <c r="AS283" i="21" s="1"/>
  <c r="AE283" i="21"/>
  <c r="V283" i="21"/>
  <c r="M283" i="21"/>
  <c r="D283" i="21"/>
  <c r="BF282" i="21"/>
  <c r="AW282" i="21"/>
  <c r="AX282" i="21" s="1"/>
  <c r="AR282" i="21"/>
  <c r="AS282" i="21" s="1"/>
  <c r="AY282" i="21" s="1"/>
  <c r="AE282" i="21"/>
  <c r="V282" i="21"/>
  <c r="M282" i="21"/>
  <c r="D282" i="21"/>
  <c r="BF281" i="21"/>
  <c r="AX281" i="21"/>
  <c r="AW281" i="21"/>
  <c r="AR281" i="21"/>
  <c r="AS281" i="21" s="1"/>
  <c r="AY281" i="21" s="1"/>
  <c r="AE281" i="21"/>
  <c r="V281" i="21"/>
  <c r="M281" i="21"/>
  <c r="D281" i="21"/>
  <c r="BF280" i="21"/>
  <c r="AW280" i="21"/>
  <c r="AX280" i="21" s="1"/>
  <c r="AR280" i="21"/>
  <c r="AS280" i="21" s="1"/>
  <c r="AE280" i="21"/>
  <c r="V280" i="21"/>
  <c r="M280" i="21"/>
  <c r="D280" i="21"/>
  <c r="BF279" i="21"/>
  <c r="AY279" i="21"/>
  <c r="AX279" i="21"/>
  <c r="AW279" i="21"/>
  <c r="AR279" i="21"/>
  <c r="AS279" i="21" s="1"/>
  <c r="AE279" i="21"/>
  <c r="V279" i="21"/>
  <c r="M279" i="21"/>
  <c r="D279" i="21"/>
  <c r="BF278" i="21"/>
  <c r="AW278" i="21"/>
  <c r="AS278" i="21"/>
  <c r="AR278" i="21"/>
  <c r="AE278" i="21"/>
  <c r="V278" i="21"/>
  <c r="M278" i="21"/>
  <c r="D278" i="21"/>
  <c r="BF277" i="21"/>
  <c r="AX277" i="21"/>
  <c r="AW277" i="21"/>
  <c r="AR277" i="21"/>
  <c r="AS277" i="21" s="1"/>
  <c r="AY277" i="21" s="1"/>
  <c r="AE277" i="21"/>
  <c r="V277" i="21"/>
  <c r="M277" i="21"/>
  <c r="D277" i="21"/>
  <c r="BF276" i="21"/>
  <c r="AW276" i="21"/>
  <c r="AS276" i="21"/>
  <c r="AR276" i="21"/>
  <c r="AE276" i="21"/>
  <c r="V276" i="21"/>
  <c r="M276" i="21"/>
  <c r="D276" i="21"/>
  <c r="BF275" i="21"/>
  <c r="AX275" i="21"/>
  <c r="AW275" i="21"/>
  <c r="AR275" i="21"/>
  <c r="AS275" i="21" s="1"/>
  <c r="AE275" i="21"/>
  <c r="V275" i="21"/>
  <c r="M275" i="21"/>
  <c r="D275" i="21"/>
  <c r="BF274" i="21"/>
  <c r="AW274" i="21"/>
  <c r="AR274" i="21"/>
  <c r="AS274" i="21" s="1"/>
  <c r="AE274" i="21"/>
  <c r="V274" i="21"/>
  <c r="M274" i="21"/>
  <c r="D274" i="21"/>
  <c r="BF273" i="21"/>
  <c r="AX273" i="21"/>
  <c r="AW273" i="21"/>
  <c r="AR273" i="21"/>
  <c r="AS273" i="21" s="1"/>
  <c r="AY273" i="21" s="1"/>
  <c r="AE273" i="21"/>
  <c r="V273" i="21"/>
  <c r="M273" i="21"/>
  <c r="D273" i="21"/>
  <c r="BF272" i="21"/>
  <c r="AW272" i="21"/>
  <c r="AR272" i="21"/>
  <c r="AS272" i="21" s="1"/>
  <c r="AE272" i="21"/>
  <c r="V272" i="21"/>
  <c r="M272" i="21"/>
  <c r="D272" i="21"/>
  <c r="BF271" i="21"/>
  <c r="AY271" i="21"/>
  <c r="AX271" i="21"/>
  <c r="AW271" i="21"/>
  <c r="AR271" i="21"/>
  <c r="AS271" i="21" s="1"/>
  <c r="AE271" i="21"/>
  <c r="V271" i="21"/>
  <c r="M271" i="21"/>
  <c r="D271" i="21"/>
  <c r="BF270" i="21"/>
  <c r="AW270" i="21"/>
  <c r="AS270" i="21"/>
  <c r="AR270" i="21"/>
  <c r="AE270" i="21"/>
  <c r="V270" i="21"/>
  <c r="M270" i="21"/>
  <c r="D270" i="21"/>
  <c r="BF269" i="21"/>
  <c r="AX269" i="21"/>
  <c r="AW269" i="21"/>
  <c r="AR269" i="21"/>
  <c r="AS269" i="21" s="1"/>
  <c r="AY269" i="21" s="1"/>
  <c r="AE269" i="21"/>
  <c r="V269" i="21"/>
  <c r="M269" i="21"/>
  <c r="D269" i="21"/>
  <c r="BF268" i="21"/>
  <c r="AW268" i="21"/>
  <c r="AX268" i="21" s="1"/>
  <c r="AS268" i="21"/>
  <c r="AY268" i="21" s="1"/>
  <c r="AR268" i="21"/>
  <c r="AE268" i="21"/>
  <c r="V268" i="21"/>
  <c r="M268" i="21"/>
  <c r="D268" i="21"/>
  <c r="BF267" i="21"/>
  <c r="AX267" i="21"/>
  <c r="AW267" i="21"/>
  <c r="AR267" i="21"/>
  <c r="AS267" i="21" s="1"/>
  <c r="AE267" i="21"/>
  <c r="V267" i="21"/>
  <c r="M267" i="21"/>
  <c r="D267" i="21"/>
  <c r="BF266" i="21"/>
  <c r="AW266" i="21"/>
  <c r="AX266" i="21" s="1"/>
  <c r="AR266" i="21"/>
  <c r="AS266" i="21" s="1"/>
  <c r="AY266" i="21" s="1"/>
  <c r="AE266" i="21"/>
  <c r="V266" i="21"/>
  <c r="M266" i="21"/>
  <c r="D266" i="21"/>
  <c r="BF265" i="21"/>
  <c r="BF292" i="21" s="1"/>
  <c r="AX265" i="21"/>
  <c r="AW265" i="21"/>
  <c r="AR265" i="21"/>
  <c r="AS265" i="21" s="1"/>
  <c r="AY265" i="21" s="1"/>
  <c r="AE265" i="21"/>
  <c r="V265" i="21"/>
  <c r="M265" i="21"/>
  <c r="D265" i="21"/>
  <c r="BF264" i="21"/>
  <c r="AW264" i="21"/>
  <c r="AX264" i="21" s="1"/>
  <c r="AR264" i="21"/>
  <c r="AS264" i="21" s="1"/>
  <c r="AE264" i="21"/>
  <c r="V264" i="21"/>
  <c r="M264" i="21"/>
  <c r="D264" i="21"/>
  <c r="BF263" i="21"/>
  <c r="AY263" i="21"/>
  <c r="AX263" i="21"/>
  <c r="AW263" i="21"/>
  <c r="AR263" i="21"/>
  <c r="AS263" i="21" s="1"/>
  <c r="AE263" i="21"/>
  <c r="V263" i="21"/>
  <c r="M263" i="21"/>
  <c r="D263" i="21"/>
  <c r="BF262" i="21"/>
  <c r="AW262" i="21"/>
  <c r="AS262" i="21"/>
  <c r="AR262" i="21"/>
  <c r="AE262" i="21"/>
  <c r="V262" i="21"/>
  <c r="M262" i="21"/>
  <c r="D262" i="21"/>
  <c r="BF261" i="21"/>
  <c r="AX261" i="21"/>
  <c r="AW261" i="21"/>
  <c r="AR261" i="21"/>
  <c r="AS261" i="21" s="1"/>
  <c r="AY261" i="21" s="1"/>
  <c r="AE261" i="21"/>
  <c r="V261" i="21"/>
  <c r="M261" i="21"/>
  <c r="D261" i="21"/>
  <c r="BF260" i="21"/>
  <c r="AW260" i="21"/>
  <c r="AS260" i="21"/>
  <c r="AR260" i="21"/>
  <c r="AE260" i="21"/>
  <c r="V260" i="21"/>
  <c r="M260" i="21"/>
  <c r="D260" i="21"/>
  <c r="BF259" i="21"/>
  <c r="AX259" i="21"/>
  <c r="AW259" i="21"/>
  <c r="AR259" i="21"/>
  <c r="AS259" i="21" s="1"/>
  <c r="AY259" i="21" s="1"/>
  <c r="AE259" i="21"/>
  <c r="V259" i="21"/>
  <c r="M259" i="21"/>
  <c r="M290" i="21" s="1"/>
  <c r="D259" i="21"/>
  <c r="BF258" i="21"/>
  <c r="BF289" i="21" s="1"/>
  <c r="AW258" i="21"/>
  <c r="AW289" i="21" s="1"/>
  <c r="AR258" i="21"/>
  <c r="AE258" i="21"/>
  <c r="V258" i="21"/>
  <c r="M258" i="21"/>
  <c r="D258" i="21"/>
  <c r="BM257" i="21"/>
  <c r="BL257" i="21"/>
  <c r="BK257" i="21"/>
  <c r="BJ257" i="21"/>
  <c r="BI257" i="21"/>
  <c r="BH257" i="21"/>
  <c r="BG257" i="21"/>
  <c r="BE257" i="21"/>
  <c r="AT257" i="21"/>
  <c r="AO257" i="21"/>
  <c r="C257" i="21"/>
  <c r="BM256" i="21"/>
  <c r="BL256" i="21"/>
  <c r="BK256" i="21"/>
  <c r="BJ256" i="21"/>
  <c r="BI256" i="21"/>
  <c r="BH256" i="21"/>
  <c r="BG256" i="21"/>
  <c r="BE256" i="21"/>
  <c r="BD256" i="21"/>
  <c r="BC256" i="21"/>
  <c r="BB256" i="21"/>
  <c r="BA256" i="21"/>
  <c r="AZ256" i="21"/>
  <c r="AV256" i="21"/>
  <c r="AU256" i="21"/>
  <c r="AT256" i="21"/>
  <c r="AQ256" i="21"/>
  <c r="AP256" i="21"/>
  <c r="AO256" i="21"/>
  <c r="AN256" i="21"/>
  <c r="AM256" i="21"/>
  <c r="AL256" i="21"/>
  <c r="AK256" i="21"/>
  <c r="AJ256" i="21"/>
  <c r="AI256" i="21"/>
  <c r="AH256" i="21"/>
  <c r="AG256" i="21"/>
  <c r="AF256" i="21"/>
  <c r="AD256" i="21"/>
  <c r="AC256" i="21"/>
  <c r="AB256" i="21"/>
  <c r="AA256" i="21"/>
  <c r="Z256" i="21"/>
  <c r="Y256" i="21"/>
  <c r="X256" i="21"/>
  <c r="W256" i="21"/>
  <c r="U256" i="21"/>
  <c r="T256" i="21"/>
  <c r="S256" i="21"/>
  <c r="R256" i="21"/>
  <c r="Q256" i="21"/>
  <c r="P256" i="21"/>
  <c r="O256" i="21"/>
  <c r="N256" i="21"/>
  <c r="L256" i="21"/>
  <c r="K256" i="21"/>
  <c r="J256" i="21"/>
  <c r="I256" i="21"/>
  <c r="H256" i="21"/>
  <c r="G256" i="21"/>
  <c r="F256" i="21"/>
  <c r="E256" i="21"/>
  <c r="C256" i="21"/>
  <c r="BM255" i="21"/>
  <c r="BL255" i="21"/>
  <c r="BK255" i="21"/>
  <c r="BJ255" i="21"/>
  <c r="BI255" i="21"/>
  <c r="BH255" i="21"/>
  <c r="BG255" i="21"/>
  <c r="BE255" i="21"/>
  <c r="BD255" i="21"/>
  <c r="BC255" i="21"/>
  <c r="BB255" i="21"/>
  <c r="BA255" i="21"/>
  <c r="AZ255" i="21"/>
  <c r="AV255" i="21"/>
  <c r="AU255" i="21"/>
  <c r="AT255" i="21"/>
  <c r="AQ255" i="21"/>
  <c r="AP255" i="21"/>
  <c r="AO255" i="21"/>
  <c r="AN255" i="21"/>
  <c r="AM255" i="21"/>
  <c r="AL255" i="21"/>
  <c r="AK255" i="21"/>
  <c r="AJ255" i="21"/>
  <c r="AI255" i="21"/>
  <c r="AH255" i="21"/>
  <c r="AG255" i="21"/>
  <c r="AF255" i="21"/>
  <c r="AD255" i="21"/>
  <c r="AC255" i="21"/>
  <c r="AB255" i="21"/>
  <c r="AA255" i="21"/>
  <c r="Z255" i="21"/>
  <c r="Y255" i="21"/>
  <c r="X255" i="21"/>
  <c r="W255" i="21"/>
  <c r="U255" i="21"/>
  <c r="T255" i="21"/>
  <c r="S255" i="21"/>
  <c r="R255" i="21"/>
  <c r="Q255" i="21"/>
  <c r="P255" i="21"/>
  <c r="O255" i="21"/>
  <c r="N255" i="21"/>
  <c r="L255" i="21"/>
  <c r="K255" i="21"/>
  <c r="J255" i="21"/>
  <c r="I255" i="21"/>
  <c r="H255" i="21"/>
  <c r="G255" i="21"/>
  <c r="F255" i="21"/>
  <c r="E255" i="21"/>
  <c r="C255" i="21"/>
  <c r="BM254" i="21"/>
  <c r="BL254" i="21"/>
  <c r="BK254" i="21"/>
  <c r="BJ254" i="21"/>
  <c r="BI254" i="21"/>
  <c r="BH254" i="21"/>
  <c r="BG254" i="21"/>
  <c r="BE254" i="21"/>
  <c r="BD254" i="21"/>
  <c r="BC254" i="21"/>
  <c r="BB254" i="21"/>
  <c r="BA254" i="21"/>
  <c r="AZ254" i="21"/>
  <c r="AV254" i="21"/>
  <c r="AU254" i="21"/>
  <c r="AT254" i="21"/>
  <c r="AQ254" i="21"/>
  <c r="AP254" i="21"/>
  <c r="AO254" i="21"/>
  <c r="AN254" i="21"/>
  <c r="AM254" i="21"/>
  <c r="AL254" i="21"/>
  <c r="AK254" i="21"/>
  <c r="AJ254" i="21"/>
  <c r="AI254" i="21"/>
  <c r="AH254" i="21"/>
  <c r="AG254" i="21"/>
  <c r="AF254" i="21"/>
  <c r="AD254" i="21"/>
  <c r="AC254" i="21"/>
  <c r="AB254" i="21"/>
  <c r="AA254" i="21"/>
  <c r="Z254" i="21"/>
  <c r="Y254" i="21"/>
  <c r="X254" i="21"/>
  <c r="W254" i="21"/>
  <c r="U254" i="21"/>
  <c r="T254" i="21"/>
  <c r="S254" i="21"/>
  <c r="R254" i="21"/>
  <c r="Q254" i="21"/>
  <c r="P254" i="21"/>
  <c r="O254" i="21"/>
  <c r="N254" i="21"/>
  <c r="L254" i="21"/>
  <c r="K254" i="21"/>
  <c r="J254" i="21"/>
  <c r="I254" i="21"/>
  <c r="H254" i="21"/>
  <c r="G254" i="21"/>
  <c r="F254" i="21"/>
  <c r="E254" i="21"/>
  <c r="C254" i="21"/>
  <c r="BF253" i="21"/>
  <c r="AW253" i="21"/>
  <c r="AX253" i="21" s="1"/>
  <c r="AR253" i="21"/>
  <c r="AS253" i="21" s="1"/>
  <c r="AY253" i="21" s="1"/>
  <c r="AE253" i="21"/>
  <c r="V253" i="21"/>
  <c r="M253" i="21"/>
  <c r="D253" i="21"/>
  <c r="BF252" i="21"/>
  <c r="AW252" i="21"/>
  <c r="AR252" i="21"/>
  <c r="AS252" i="21" s="1"/>
  <c r="AE252" i="21"/>
  <c r="V252" i="21"/>
  <c r="M252" i="21"/>
  <c r="D252" i="21"/>
  <c r="BF251" i="21"/>
  <c r="AW251" i="21"/>
  <c r="AX251" i="21" s="1"/>
  <c r="AY251" i="21" s="1"/>
  <c r="AR251" i="21"/>
  <c r="AS251" i="21" s="1"/>
  <c r="AE251" i="21"/>
  <c r="V251" i="21"/>
  <c r="M251" i="21"/>
  <c r="D251" i="21"/>
  <c r="BF250" i="21"/>
  <c r="AW250" i="21"/>
  <c r="AS250" i="21"/>
  <c r="AR250" i="21"/>
  <c r="AE250" i="21"/>
  <c r="V250" i="21"/>
  <c r="M250" i="21"/>
  <c r="D250" i="21"/>
  <c r="BF249" i="21"/>
  <c r="AW249" i="21"/>
  <c r="AX249" i="21" s="1"/>
  <c r="AR249" i="21"/>
  <c r="AS249" i="21" s="1"/>
  <c r="AY249" i="21" s="1"/>
  <c r="AE249" i="21"/>
  <c r="V249" i="21"/>
  <c r="M249" i="21"/>
  <c r="D249" i="21"/>
  <c r="BF248" i="21"/>
  <c r="AW248" i="21"/>
  <c r="AR248" i="21"/>
  <c r="AS248" i="21" s="1"/>
  <c r="AE248" i="21"/>
  <c r="V248" i="21"/>
  <c r="M248" i="21"/>
  <c r="D248" i="21"/>
  <c r="BF247" i="21"/>
  <c r="AW247" i="21"/>
  <c r="AX247" i="21" s="1"/>
  <c r="AY247" i="21" s="1"/>
  <c r="AR247" i="21"/>
  <c r="AS247" i="21" s="1"/>
  <c r="AE247" i="21"/>
  <c r="V247" i="21"/>
  <c r="M247" i="21"/>
  <c r="D247" i="21"/>
  <c r="BF246" i="21"/>
  <c r="AW246" i="21"/>
  <c r="AS246" i="21"/>
  <c r="AR246" i="21"/>
  <c r="AE246" i="21"/>
  <c r="V246" i="21"/>
  <c r="M246" i="21"/>
  <c r="D246" i="21"/>
  <c r="BF245" i="21"/>
  <c r="AY245" i="21"/>
  <c r="AW245" i="21"/>
  <c r="AX245" i="21" s="1"/>
  <c r="AR245" i="21"/>
  <c r="AS245" i="21" s="1"/>
  <c r="AE245" i="21"/>
  <c r="V245" i="21"/>
  <c r="M245" i="21"/>
  <c r="D245" i="21"/>
  <c r="BF244" i="21"/>
  <c r="AW244" i="21"/>
  <c r="AS244" i="21"/>
  <c r="AR244" i="21"/>
  <c r="AE244" i="21"/>
  <c r="V244" i="21"/>
  <c r="M244" i="21"/>
  <c r="D244" i="21"/>
  <c r="BF243" i="21"/>
  <c r="AW243" i="21"/>
  <c r="AX243" i="21" s="1"/>
  <c r="AR243" i="21"/>
  <c r="AS243" i="21" s="1"/>
  <c r="AY243" i="21" s="1"/>
  <c r="AE243" i="21"/>
  <c r="V243" i="21"/>
  <c r="M243" i="21"/>
  <c r="D243" i="21"/>
  <c r="BF242" i="21"/>
  <c r="AW242" i="21"/>
  <c r="AR242" i="21"/>
  <c r="AS242" i="21" s="1"/>
  <c r="AE242" i="21"/>
  <c r="V242" i="21"/>
  <c r="M242" i="21"/>
  <c r="D242" i="21"/>
  <c r="BF241" i="21"/>
  <c r="AW241" i="21"/>
  <c r="AX241" i="21" s="1"/>
  <c r="AY241" i="21" s="1"/>
  <c r="AR241" i="21"/>
  <c r="AS241" i="21" s="1"/>
  <c r="AE241" i="21"/>
  <c r="V241" i="21"/>
  <c r="M241" i="21"/>
  <c r="D241" i="21"/>
  <c r="BF240" i="21"/>
  <c r="AW240" i="21"/>
  <c r="AS240" i="21"/>
  <c r="AR240" i="21"/>
  <c r="AE240" i="21"/>
  <c r="V240" i="21"/>
  <c r="M240" i="21"/>
  <c r="D240" i="21"/>
  <c r="BF239" i="21"/>
  <c r="AY239" i="21"/>
  <c r="AW239" i="21"/>
  <c r="AX239" i="21" s="1"/>
  <c r="AR239" i="21"/>
  <c r="AS239" i="21" s="1"/>
  <c r="AE239" i="21"/>
  <c r="V239" i="21"/>
  <c r="M239" i="21"/>
  <c r="D239" i="21"/>
  <c r="BF238" i="21"/>
  <c r="AW238" i="21"/>
  <c r="AR238" i="21"/>
  <c r="AS238" i="21" s="1"/>
  <c r="AE238" i="21"/>
  <c r="V238" i="21"/>
  <c r="M238" i="21"/>
  <c r="D238" i="21"/>
  <c r="BF237" i="21"/>
  <c r="AW237" i="21"/>
  <c r="AX237" i="21" s="1"/>
  <c r="AR237" i="21"/>
  <c r="AS237" i="21" s="1"/>
  <c r="AY237" i="21" s="1"/>
  <c r="AE237" i="21"/>
  <c r="V237" i="21"/>
  <c r="M237" i="21"/>
  <c r="D237" i="21"/>
  <c r="BF236" i="21"/>
  <c r="AW236" i="21"/>
  <c r="AR236" i="21"/>
  <c r="AS236" i="21" s="1"/>
  <c r="AE236" i="21"/>
  <c r="V236" i="21"/>
  <c r="M236" i="21"/>
  <c r="D236" i="21"/>
  <c r="BF235" i="21"/>
  <c r="AW235" i="21"/>
  <c r="AX235" i="21" s="1"/>
  <c r="AY235" i="21" s="1"/>
  <c r="AR235" i="21"/>
  <c r="AS235" i="21" s="1"/>
  <c r="AE235" i="21"/>
  <c r="V235" i="21"/>
  <c r="M235" i="21"/>
  <c r="D235" i="21"/>
  <c r="BF234" i="21"/>
  <c r="AW234" i="21"/>
  <c r="AS234" i="21"/>
  <c r="AR234" i="21"/>
  <c r="AE234" i="21"/>
  <c r="V234" i="21"/>
  <c r="M234" i="21"/>
  <c r="D234" i="21"/>
  <c r="BF233" i="21"/>
  <c r="AY233" i="21"/>
  <c r="AW233" i="21"/>
  <c r="AX233" i="21" s="1"/>
  <c r="AR233" i="21"/>
  <c r="AS233" i="21" s="1"/>
  <c r="AE233" i="21"/>
  <c r="V233" i="21"/>
  <c r="M233" i="21"/>
  <c r="D233" i="21"/>
  <c r="BF232" i="21"/>
  <c r="AW232" i="21"/>
  <c r="AR232" i="21"/>
  <c r="AS232" i="21" s="1"/>
  <c r="AE232" i="21"/>
  <c r="V232" i="21"/>
  <c r="M232" i="21"/>
  <c r="D232" i="21"/>
  <c r="BF231" i="21"/>
  <c r="AW231" i="21"/>
  <c r="AX231" i="21" s="1"/>
  <c r="AR231" i="21"/>
  <c r="AS231" i="21" s="1"/>
  <c r="AY231" i="21" s="1"/>
  <c r="AE231" i="21"/>
  <c r="V231" i="21"/>
  <c r="M231" i="21"/>
  <c r="D231" i="21"/>
  <c r="BF230" i="21"/>
  <c r="AW230" i="21"/>
  <c r="AS230" i="21"/>
  <c r="AR230" i="21"/>
  <c r="AE230" i="21"/>
  <c r="V230" i="21"/>
  <c r="M230" i="21"/>
  <c r="D230" i="21"/>
  <c r="BF229" i="21"/>
  <c r="AW229" i="21"/>
  <c r="AX229" i="21" s="1"/>
  <c r="AR229" i="21"/>
  <c r="AS229" i="21" s="1"/>
  <c r="AY229" i="21" s="1"/>
  <c r="AE229" i="21"/>
  <c r="V229" i="21"/>
  <c r="M229" i="21"/>
  <c r="D229" i="21"/>
  <c r="BF228" i="21"/>
  <c r="AW228" i="21"/>
  <c r="AS228" i="21"/>
  <c r="AR228" i="21"/>
  <c r="AE228" i="21"/>
  <c r="V228" i="21"/>
  <c r="M228" i="21"/>
  <c r="D228" i="21"/>
  <c r="BF227" i="21"/>
  <c r="AY227" i="21"/>
  <c r="AW227" i="21"/>
  <c r="AX227" i="21" s="1"/>
  <c r="AR227" i="21"/>
  <c r="AS227" i="21" s="1"/>
  <c r="AE227" i="21"/>
  <c r="V227" i="21"/>
  <c r="M227" i="21"/>
  <c r="D227" i="21"/>
  <c r="BF226" i="21"/>
  <c r="AW226" i="21"/>
  <c r="AX226" i="21" s="1"/>
  <c r="AS226" i="21"/>
  <c r="AR226" i="21"/>
  <c r="AE226" i="21"/>
  <c r="V226" i="21"/>
  <c r="M226" i="21"/>
  <c r="D226" i="21"/>
  <c r="BF225" i="21"/>
  <c r="AY225" i="21"/>
  <c r="AW225" i="21"/>
  <c r="AX225" i="21" s="1"/>
  <c r="AR225" i="21"/>
  <c r="AS225" i="21" s="1"/>
  <c r="AE225" i="21"/>
  <c r="V225" i="21"/>
  <c r="M225" i="21"/>
  <c r="D225" i="21"/>
  <c r="BF224" i="21"/>
  <c r="AW224" i="21"/>
  <c r="AS224" i="21"/>
  <c r="AR224" i="21"/>
  <c r="AE224" i="21"/>
  <c r="V224" i="21"/>
  <c r="M224" i="21"/>
  <c r="D224" i="21"/>
  <c r="BF223" i="21"/>
  <c r="AW223" i="21"/>
  <c r="AR223" i="21"/>
  <c r="AE223" i="21"/>
  <c r="AE254" i="21" s="1"/>
  <c r="V223" i="21"/>
  <c r="M223" i="21"/>
  <c r="D223" i="21"/>
  <c r="BM222" i="21"/>
  <c r="BL222" i="21"/>
  <c r="BK222" i="21"/>
  <c r="BJ222" i="21"/>
  <c r="BI222" i="21"/>
  <c r="BH222" i="21"/>
  <c r="BG222" i="21"/>
  <c r="BE222" i="21"/>
  <c r="AT222" i="21"/>
  <c r="AO222" i="21"/>
  <c r="C222" i="21"/>
  <c r="BM221" i="21"/>
  <c r="BL221" i="21"/>
  <c r="BK221" i="21"/>
  <c r="BJ221" i="21"/>
  <c r="BI221" i="21"/>
  <c r="BH221" i="21"/>
  <c r="BG221" i="21"/>
  <c r="BE221" i="21"/>
  <c r="BD221" i="21"/>
  <c r="BC221" i="21"/>
  <c r="BB221" i="21"/>
  <c r="BA221" i="21"/>
  <c r="AZ221" i="21"/>
  <c r="AV221" i="21"/>
  <c r="AU221" i="21"/>
  <c r="AT221" i="21"/>
  <c r="AQ221" i="21"/>
  <c r="AP221" i="21"/>
  <c r="AO221" i="21"/>
  <c r="AN221" i="21"/>
  <c r="AM221" i="21"/>
  <c r="AL221" i="21"/>
  <c r="AK221" i="21"/>
  <c r="AJ221" i="21"/>
  <c r="AI221" i="21"/>
  <c r="AH221" i="21"/>
  <c r="AG221" i="21"/>
  <c r="AF221" i="21"/>
  <c r="AD221" i="21"/>
  <c r="AC221" i="21"/>
  <c r="AB221" i="21"/>
  <c r="AA221" i="21"/>
  <c r="Z221" i="21"/>
  <c r="Y221" i="21"/>
  <c r="X221" i="21"/>
  <c r="W221" i="21"/>
  <c r="V221" i="21"/>
  <c r="U221" i="21"/>
  <c r="T221" i="21"/>
  <c r="S221" i="21"/>
  <c r="R221" i="21"/>
  <c r="Q221" i="21"/>
  <c r="P221" i="21"/>
  <c r="O221" i="21"/>
  <c r="N221" i="21"/>
  <c r="L221" i="21"/>
  <c r="K221" i="21"/>
  <c r="J221" i="21"/>
  <c r="I221" i="21"/>
  <c r="H221" i="21"/>
  <c r="G221" i="21"/>
  <c r="F221" i="21"/>
  <c r="E221" i="21"/>
  <c r="C221" i="21"/>
  <c r="BM220" i="21"/>
  <c r="BL220" i="21"/>
  <c r="BK220" i="21"/>
  <c r="BJ220" i="21"/>
  <c r="BI220" i="21"/>
  <c r="BH220" i="21"/>
  <c r="BG220" i="21"/>
  <c r="BE220" i="21"/>
  <c r="BD220" i="21"/>
  <c r="BC220" i="21"/>
  <c r="BB220" i="21"/>
  <c r="BA220" i="21"/>
  <c r="AZ220" i="21"/>
  <c r="AV220" i="21"/>
  <c r="AU220" i="21"/>
  <c r="AT220" i="21"/>
  <c r="AQ220" i="21"/>
  <c r="AP220" i="21"/>
  <c r="AO220" i="21"/>
  <c r="AN220" i="21"/>
  <c r="AM220" i="21"/>
  <c r="AL220" i="21"/>
  <c r="AK220" i="21"/>
  <c r="AJ220" i="21"/>
  <c r="AI220" i="21"/>
  <c r="AH220" i="21"/>
  <c r="AG220" i="21"/>
  <c r="AF220" i="21"/>
  <c r="AD220" i="21"/>
  <c r="AC220" i="21"/>
  <c r="AB220" i="21"/>
  <c r="AA220" i="21"/>
  <c r="Z220" i="21"/>
  <c r="Y220" i="21"/>
  <c r="X220" i="21"/>
  <c r="W220" i="21"/>
  <c r="U220" i="21"/>
  <c r="T220" i="21"/>
  <c r="S220" i="21"/>
  <c r="R220" i="21"/>
  <c r="Q220" i="21"/>
  <c r="P220" i="21"/>
  <c r="O220" i="21"/>
  <c r="N220" i="21"/>
  <c r="L220" i="21"/>
  <c r="K220" i="21"/>
  <c r="J220" i="21"/>
  <c r="I220" i="21"/>
  <c r="H220" i="21"/>
  <c r="G220" i="21"/>
  <c r="F220" i="21"/>
  <c r="E220" i="21"/>
  <c r="C220" i="21"/>
  <c r="BM219" i="21"/>
  <c r="BL219" i="21"/>
  <c r="BK219" i="21"/>
  <c r="BJ219" i="21"/>
  <c r="BI219" i="21"/>
  <c r="BH219" i="21"/>
  <c r="BG219" i="21"/>
  <c r="BE219" i="21"/>
  <c r="BD219" i="21"/>
  <c r="BC219" i="21"/>
  <c r="BB219" i="21"/>
  <c r="BA219" i="21"/>
  <c r="AZ219" i="21"/>
  <c r="AW219" i="21"/>
  <c r="AV219" i="21"/>
  <c r="AU219" i="21"/>
  <c r="AT219" i="21"/>
  <c r="AQ219" i="21"/>
  <c r="AP219" i="21"/>
  <c r="AO219" i="21"/>
  <c r="AN219" i="21"/>
  <c r="AM219" i="21"/>
  <c r="AL219" i="21"/>
  <c r="AK219" i="21"/>
  <c r="AJ219" i="21"/>
  <c r="AI219" i="21"/>
  <c r="AH219" i="21"/>
  <c r="AG219" i="21"/>
  <c r="AF219" i="21"/>
  <c r="V219" i="21"/>
  <c r="U219" i="21"/>
  <c r="T219" i="21"/>
  <c r="S219" i="21"/>
  <c r="R219" i="21"/>
  <c r="Q219" i="21"/>
  <c r="P219" i="21"/>
  <c r="O219" i="21"/>
  <c r="N219" i="21"/>
  <c r="L219" i="21"/>
  <c r="K219" i="21"/>
  <c r="J219" i="21"/>
  <c r="I219" i="21"/>
  <c r="H219" i="21"/>
  <c r="G219" i="21"/>
  <c r="F219" i="21"/>
  <c r="E219" i="21"/>
  <c r="C219" i="21"/>
  <c r="BF218" i="21"/>
  <c r="AY218" i="21"/>
  <c r="AW218" i="21"/>
  <c r="AX218" i="21" s="1"/>
  <c r="AS218" i="21"/>
  <c r="AR218" i="21"/>
  <c r="AE218" i="21"/>
  <c r="V218" i="21"/>
  <c r="M218" i="21"/>
  <c r="D218" i="21"/>
  <c r="BF217" i="21"/>
  <c r="AX217" i="21"/>
  <c r="AW217" i="21"/>
  <c r="AR217" i="21"/>
  <c r="AS217" i="21" s="1"/>
  <c r="AY217" i="21" s="1"/>
  <c r="AE217" i="21"/>
  <c r="V217" i="21"/>
  <c r="M217" i="21"/>
  <c r="D217" i="21"/>
  <c r="BF216" i="21"/>
  <c r="AW216" i="21"/>
  <c r="AX216" i="21" s="1"/>
  <c r="AY216" i="21" s="1"/>
  <c r="AS216" i="21"/>
  <c r="AR216" i="21"/>
  <c r="AE216" i="21"/>
  <c r="V216" i="21"/>
  <c r="M216" i="21"/>
  <c r="D216" i="21"/>
  <c r="BF215" i="21"/>
  <c r="AX215" i="21"/>
  <c r="AW215" i="21"/>
  <c r="AR215" i="21"/>
  <c r="AS215" i="21" s="1"/>
  <c r="AE215" i="21"/>
  <c r="V215" i="21"/>
  <c r="M215" i="21"/>
  <c r="D215" i="21"/>
  <c r="BF214" i="21"/>
  <c r="AW214" i="21"/>
  <c r="AX214" i="21" s="1"/>
  <c r="AY214" i="21" s="1"/>
  <c r="AS214" i="21"/>
  <c r="AR214" i="21"/>
  <c r="AE214" i="21"/>
  <c r="V214" i="21"/>
  <c r="M214" i="21"/>
  <c r="D214" i="21"/>
  <c r="BF213" i="21"/>
  <c r="AX213" i="21"/>
  <c r="AW213" i="21"/>
  <c r="AR213" i="21"/>
  <c r="AS213" i="21" s="1"/>
  <c r="AE213" i="21"/>
  <c r="V213" i="21"/>
  <c r="M213" i="21"/>
  <c r="D213" i="21"/>
  <c r="BF212" i="21"/>
  <c r="AW212" i="21"/>
  <c r="AX212" i="21" s="1"/>
  <c r="AS212" i="21"/>
  <c r="AY212" i="21" s="1"/>
  <c r="AR212" i="21"/>
  <c r="AE212" i="21"/>
  <c r="V212" i="21"/>
  <c r="M212" i="21"/>
  <c r="D212" i="21"/>
  <c r="BF211" i="21"/>
  <c r="AX211" i="21"/>
  <c r="AW211" i="21"/>
  <c r="AY211" i="21" s="1"/>
  <c r="AR211" i="21"/>
  <c r="AS211" i="21" s="1"/>
  <c r="AE211" i="21"/>
  <c r="V211" i="21"/>
  <c r="M211" i="21"/>
  <c r="D211" i="21"/>
  <c r="BF210" i="21"/>
  <c r="AY210" i="21"/>
  <c r="AW210" i="21"/>
  <c r="AX210" i="21" s="1"/>
  <c r="AS210" i="21"/>
  <c r="AR210" i="21"/>
  <c r="AE210" i="21"/>
  <c r="V210" i="21"/>
  <c r="M210" i="21"/>
  <c r="D210" i="21"/>
  <c r="BF209" i="21"/>
  <c r="AX209" i="21"/>
  <c r="AW209" i="21"/>
  <c r="AR209" i="21"/>
  <c r="AS209" i="21" s="1"/>
  <c r="AE209" i="21"/>
  <c r="V209" i="21"/>
  <c r="M209" i="21"/>
  <c r="D209" i="21"/>
  <c r="BF208" i="21"/>
  <c r="AW208" i="21"/>
  <c r="AX208" i="21" s="1"/>
  <c r="AY208" i="21" s="1"/>
  <c r="AS208" i="21"/>
  <c r="AR208" i="21"/>
  <c r="AE208" i="21"/>
  <c r="V208" i="21"/>
  <c r="M208" i="21"/>
  <c r="D208" i="21"/>
  <c r="BF207" i="21"/>
  <c r="AX207" i="21"/>
  <c r="AW207" i="21"/>
  <c r="AR207" i="21"/>
  <c r="AS207" i="21" s="1"/>
  <c r="AE207" i="21"/>
  <c r="V207" i="21"/>
  <c r="M207" i="21"/>
  <c r="D207" i="21"/>
  <c r="BF206" i="21"/>
  <c r="AW206" i="21"/>
  <c r="AX206" i="21" s="1"/>
  <c r="AY206" i="21" s="1"/>
  <c r="AS206" i="21"/>
  <c r="AR206" i="21"/>
  <c r="AE206" i="21"/>
  <c r="V206" i="21"/>
  <c r="M206" i="21"/>
  <c r="D206" i="21"/>
  <c r="BF205" i="21"/>
  <c r="AX205" i="21"/>
  <c r="AW205" i="21"/>
  <c r="AR205" i="21"/>
  <c r="AS205" i="21" s="1"/>
  <c r="AE205" i="21"/>
  <c r="V205" i="21"/>
  <c r="M205" i="21"/>
  <c r="D205" i="21"/>
  <c r="BF204" i="21"/>
  <c r="AW204" i="21"/>
  <c r="AX204" i="21" s="1"/>
  <c r="AS204" i="21"/>
  <c r="AY204" i="21" s="1"/>
  <c r="AR204" i="21"/>
  <c r="AE204" i="21"/>
  <c r="V204" i="21"/>
  <c r="M204" i="21"/>
  <c r="D204" i="21"/>
  <c r="BF203" i="21"/>
  <c r="AX203" i="21"/>
  <c r="AW203" i="21"/>
  <c r="AY203" i="21" s="1"/>
  <c r="AR203" i="21"/>
  <c r="AS203" i="21" s="1"/>
  <c r="AE203" i="21"/>
  <c r="V203" i="21"/>
  <c r="M203" i="21"/>
  <c r="D203" i="21"/>
  <c r="BF202" i="21"/>
  <c r="AY202" i="21"/>
  <c r="AW202" i="21"/>
  <c r="AX202" i="21" s="1"/>
  <c r="AS202" i="21"/>
  <c r="AR202" i="21"/>
  <c r="AE202" i="21"/>
  <c r="V202" i="21"/>
  <c r="M202" i="21"/>
  <c r="D202" i="21"/>
  <c r="BF201" i="21"/>
  <c r="AX201" i="21"/>
  <c r="AW201" i="21"/>
  <c r="AR201" i="21"/>
  <c r="AS201" i="21" s="1"/>
  <c r="AE201" i="21"/>
  <c r="V201" i="21"/>
  <c r="M201" i="21"/>
  <c r="D201" i="21"/>
  <c r="BF200" i="21"/>
  <c r="AW200" i="21"/>
  <c r="AX200" i="21" s="1"/>
  <c r="AY200" i="21" s="1"/>
  <c r="AS200" i="21"/>
  <c r="AR200" i="21"/>
  <c r="AE200" i="21"/>
  <c r="V200" i="21"/>
  <c r="M200" i="21"/>
  <c r="D200" i="21"/>
  <c r="BF199" i="21"/>
  <c r="AX199" i="21"/>
  <c r="AW199" i="21"/>
  <c r="AR199" i="21"/>
  <c r="AS199" i="21" s="1"/>
  <c r="AE199" i="21"/>
  <c r="V199" i="21"/>
  <c r="M199" i="21"/>
  <c r="D199" i="21"/>
  <c r="BF198" i="21"/>
  <c r="AW198" i="21"/>
  <c r="AX198" i="21" s="1"/>
  <c r="AY198" i="21" s="1"/>
  <c r="AS198" i="21"/>
  <c r="AR198" i="21"/>
  <c r="AE198" i="21"/>
  <c r="V198" i="21"/>
  <c r="M198" i="21"/>
  <c r="D198" i="21"/>
  <c r="BF197" i="21"/>
  <c r="AX197" i="21"/>
  <c r="AW197" i="21"/>
  <c r="AR197" i="21"/>
  <c r="AS197" i="21" s="1"/>
  <c r="AE197" i="21"/>
  <c r="V197" i="21"/>
  <c r="M197" i="21"/>
  <c r="D197" i="21"/>
  <c r="BF196" i="21"/>
  <c r="AW196" i="21"/>
  <c r="AX196" i="21" s="1"/>
  <c r="AS196" i="21"/>
  <c r="AY196" i="21" s="1"/>
  <c r="AR196" i="21"/>
  <c r="AE196" i="21"/>
  <c r="V196" i="21"/>
  <c r="M196" i="21"/>
  <c r="D196" i="21"/>
  <c r="BF195" i="21"/>
  <c r="AX195" i="21"/>
  <c r="AW195" i="21"/>
  <c r="AY195" i="21" s="1"/>
  <c r="AR195" i="21"/>
  <c r="AS195" i="21" s="1"/>
  <c r="AE195" i="21"/>
  <c r="V195" i="21"/>
  <c r="M195" i="21"/>
  <c r="D195" i="21"/>
  <c r="BF194" i="21"/>
  <c r="AY194" i="21"/>
  <c r="AW194" i="21"/>
  <c r="AX194" i="21" s="1"/>
  <c r="AS194" i="21"/>
  <c r="AR194" i="21"/>
  <c r="AE194" i="21"/>
  <c r="V194" i="21"/>
  <c r="M194" i="21"/>
  <c r="D194" i="21"/>
  <c r="BF193" i="21"/>
  <c r="AX193" i="21"/>
  <c r="AW193" i="21"/>
  <c r="AR193" i="21"/>
  <c r="AS193" i="21" s="1"/>
  <c r="AE193" i="21"/>
  <c r="V193" i="21"/>
  <c r="M193" i="21"/>
  <c r="D193" i="21"/>
  <c r="BF192" i="21"/>
  <c r="AW192" i="21"/>
  <c r="AX192" i="21" s="1"/>
  <c r="AY192" i="21" s="1"/>
  <c r="AS192" i="21"/>
  <c r="AR192" i="21"/>
  <c r="AE192" i="21"/>
  <c r="V192" i="21"/>
  <c r="M192" i="21"/>
  <c r="D192" i="21"/>
  <c r="BF191" i="21"/>
  <c r="AX191" i="21"/>
  <c r="AW191" i="21"/>
  <c r="AR191" i="21"/>
  <c r="AS191" i="21" s="1"/>
  <c r="AE191" i="21"/>
  <c r="V191" i="21"/>
  <c r="M191" i="21"/>
  <c r="D191" i="21"/>
  <c r="BF190" i="21"/>
  <c r="AW190" i="21"/>
  <c r="AX190" i="21" s="1"/>
  <c r="AY190" i="21" s="1"/>
  <c r="AS190" i="21"/>
  <c r="AR190" i="21"/>
  <c r="AE190" i="21"/>
  <c r="V190" i="21"/>
  <c r="M190" i="21"/>
  <c r="D190" i="21"/>
  <c r="BF189" i="21"/>
  <c r="AX189" i="21"/>
  <c r="AW189" i="21"/>
  <c r="AR189" i="21"/>
  <c r="AE189" i="21"/>
  <c r="V189" i="21"/>
  <c r="V220" i="21" s="1"/>
  <c r="M189" i="21"/>
  <c r="D189" i="21"/>
  <c r="BM188" i="21"/>
  <c r="BL188" i="21"/>
  <c r="BK188" i="21"/>
  <c r="BJ188" i="21"/>
  <c r="BI188" i="21"/>
  <c r="BH188" i="21"/>
  <c r="BG188" i="21"/>
  <c r="BE188" i="21"/>
  <c r="AT188" i="21"/>
  <c r="AO188" i="21"/>
  <c r="C188" i="21"/>
  <c r="BM187" i="21"/>
  <c r="BL187" i="21"/>
  <c r="BK187" i="21"/>
  <c r="BJ187" i="21"/>
  <c r="BI187" i="21"/>
  <c r="BH187" i="21"/>
  <c r="BG187" i="21"/>
  <c r="BE187" i="21"/>
  <c r="BD187" i="21"/>
  <c r="BC187" i="21"/>
  <c r="BB187" i="21"/>
  <c r="BA187" i="21"/>
  <c r="AZ187" i="21"/>
  <c r="AV187" i="21"/>
  <c r="AU187" i="21"/>
  <c r="AT187" i="21"/>
  <c r="AQ187" i="21"/>
  <c r="AP187" i="21"/>
  <c r="AO187" i="21"/>
  <c r="AN187" i="21"/>
  <c r="AM187" i="21"/>
  <c r="AL187" i="21"/>
  <c r="AK187" i="21"/>
  <c r="AJ187" i="21"/>
  <c r="AI187" i="21"/>
  <c r="AH187" i="21"/>
  <c r="AG187" i="21"/>
  <c r="AF187" i="21"/>
  <c r="AD187" i="21"/>
  <c r="AC187" i="21"/>
  <c r="AB187" i="21"/>
  <c r="AA187" i="21"/>
  <c r="Z187" i="21"/>
  <c r="Y187" i="21"/>
  <c r="X187" i="21"/>
  <c r="W187" i="21"/>
  <c r="U187" i="21"/>
  <c r="T187" i="21"/>
  <c r="T10" i="21" s="1"/>
  <c r="S187" i="21"/>
  <c r="R187" i="21"/>
  <c r="Q187" i="21"/>
  <c r="P187" i="21"/>
  <c r="O187" i="21"/>
  <c r="N187" i="21"/>
  <c r="L187" i="21"/>
  <c r="K187" i="21"/>
  <c r="J187" i="21"/>
  <c r="I187" i="21"/>
  <c r="H187" i="21"/>
  <c r="G187" i="21"/>
  <c r="F187" i="21"/>
  <c r="E187" i="21"/>
  <c r="C187" i="21"/>
  <c r="BM186" i="21"/>
  <c r="BL186" i="21"/>
  <c r="BK186" i="21"/>
  <c r="BJ186" i="21"/>
  <c r="BI186" i="21"/>
  <c r="BH186" i="21"/>
  <c r="BG186" i="21"/>
  <c r="BE186" i="21"/>
  <c r="BD186" i="21"/>
  <c r="BC186" i="21"/>
  <c r="BB186" i="21"/>
  <c r="BA186" i="21"/>
  <c r="AZ186" i="21"/>
  <c r="AV186" i="21"/>
  <c r="AU186" i="21"/>
  <c r="AT186" i="21"/>
  <c r="AQ186" i="21"/>
  <c r="AP186" i="21"/>
  <c r="AO186" i="21"/>
  <c r="AN186" i="21"/>
  <c r="AM186" i="21"/>
  <c r="AL186" i="21"/>
  <c r="AK186" i="21"/>
  <c r="AJ186" i="21"/>
  <c r="AI186" i="21"/>
  <c r="AH186" i="21"/>
  <c r="AG186" i="21"/>
  <c r="AF186" i="21"/>
  <c r="AD186" i="21"/>
  <c r="AC186" i="21"/>
  <c r="AB186" i="21"/>
  <c r="AA186" i="21"/>
  <c r="Z186" i="21"/>
  <c r="Y186" i="21"/>
  <c r="X186" i="21"/>
  <c r="W186" i="21"/>
  <c r="U186" i="21"/>
  <c r="T186" i="21"/>
  <c r="S186" i="21"/>
  <c r="R186" i="21"/>
  <c r="Q186" i="21"/>
  <c r="P186" i="21"/>
  <c r="O186" i="21"/>
  <c r="N186" i="21"/>
  <c r="L186" i="21"/>
  <c r="K186" i="21"/>
  <c r="J186" i="21"/>
  <c r="I186" i="21"/>
  <c r="H186" i="21"/>
  <c r="G186" i="21"/>
  <c r="F186" i="21"/>
  <c r="E186" i="21"/>
  <c r="C186" i="21"/>
  <c r="BM185" i="21"/>
  <c r="BL185" i="21"/>
  <c r="BK185" i="21"/>
  <c r="BJ185" i="21"/>
  <c r="BI185" i="21"/>
  <c r="BH185" i="21"/>
  <c r="BG185" i="21"/>
  <c r="BE185" i="21"/>
  <c r="BD185" i="21"/>
  <c r="BC185" i="21"/>
  <c r="BB185" i="21"/>
  <c r="BA185" i="21"/>
  <c r="AZ185" i="21"/>
  <c r="AV185" i="21"/>
  <c r="AU185" i="21"/>
  <c r="AT185" i="21"/>
  <c r="AQ185" i="21"/>
  <c r="AP185" i="21"/>
  <c r="AO185" i="21"/>
  <c r="AN185" i="21"/>
  <c r="AM185" i="21"/>
  <c r="AL185" i="21"/>
  <c r="AK185" i="21"/>
  <c r="AJ185" i="21"/>
  <c r="AI185" i="21"/>
  <c r="AH185" i="21"/>
  <c r="AG185" i="21"/>
  <c r="AF185" i="21"/>
  <c r="AD185" i="21"/>
  <c r="AC185" i="21"/>
  <c r="AB185" i="21"/>
  <c r="AA185" i="21"/>
  <c r="Z185" i="21"/>
  <c r="Y185" i="21"/>
  <c r="X185" i="21"/>
  <c r="W185" i="21"/>
  <c r="U185" i="21"/>
  <c r="T185" i="21"/>
  <c r="S185" i="21"/>
  <c r="R185" i="21"/>
  <c r="Q185" i="21"/>
  <c r="P185" i="21"/>
  <c r="O185" i="21"/>
  <c r="N185" i="21"/>
  <c r="L185" i="21"/>
  <c r="K185" i="21"/>
  <c r="J185" i="21"/>
  <c r="I185" i="21"/>
  <c r="H185" i="21"/>
  <c r="G185" i="21"/>
  <c r="F185" i="21"/>
  <c r="E185" i="21"/>
  <c r="C185" i="21"/>
  <c r="BF184" i="21"/>
  <c r="AW184" i="21"/>
  <c r="AR184" i="21"/>
  <c r="AS184" i="21" s="1"/>
  <c r="AE184" i="21"/>
  <c r="V184" i="21"/>
  <c r="M184" i="21"/>
  <c r="D184" i="21"/>
  <c r="BF183" i="21"/>
  <c r="AY183" i="21"/>
  <c r="AX183" i="21"/>
  <c r="AW183" i="21"/>
  <c r="AS183" i="21"/>
  <c r="AR183" i="21"/>
  <c r="AE183" i="21"/>
  <c r="V183" i="21"/>
  <c r="M183" i="21"/>
  <c r="D183" i="21"/>
  <c r="BF182" i="21"/>
  <c r="AW182" i="21"/>
  <c r="AR182" i="21"/>
  <c r="AS182" i="21" s="1"/>
  <c r="AE182" i="21"/>
  <c r="V182" i="21"/>
  <c r="M182" i="21"/>
  <c r="D182" i="21"/>
  <c r="BF181" i="21"/>
  <c r="AX181" i="21"/>
  <c r="AW181" i="21"/>
  <c r="AS181" i="21"/>
  <c r="AY181" i="21" s="1"/>
  <c r="AR181" i="21"/>
  <c r="AE181" i="21"/>
  <c r="V181" i="21"/>
  <c r="M181" i="21"/>
  <c r="D181" i="21"/>
  <c r="BF180" i="21"/>
  <c r="AW180" i="21"/>
  <c r="AR180" i="21"/>
  <c r="AS180" i="21" s="1"/>
  <c r="AE180" i="21"/>
  <c r="V180" i="21"/>
  <c r="M180" i="21"/>
  <c r="D180" i="21"/>
  <c r="BF179" i="21"/>
  <c r="AX179" i="21"/>
  <c r="AW179" i="21"/>
  <c r="AS179" i="21"/>
  <c r="AY179" i="21" s="1"/>
  <c r="AR179" i="21"/>
  <c r="AE179" i="21"/>
  <c r="V179" i="21"/>
  <c r="M179" i="21"/>
  <c r="D179" i="21"/>
  <c r="BF178" i="21"/>
  <c r="AW178" i="21"/>
  <c r="AR178" i="21"/>
  <c r="AS178" i="21" s="1"/>
  <c r="AE178" i="21"/>
  <c r="V178" i="21"/>
  <c r="M178" i="21"/>
  <c r="D178" i="21"/>
  <c r="BF177" i="21"/>
  <c r="AX177" i="21"/>
  <c r="AW177" i="21"/>
  <c r="AS177" i="21"/>
  <c r="AY177" i="21" s="1"/>
  <c r="AR177" i="21"/>
  <c r="AE177" i="21"/>
  <c r="V177" i="21"/>
  <c r="M177" i="21"/>
  <c r="D177" i="21"/>
  <c r="BF176" i="21"/>
  <c r="AW176" i="21"/>
  <c r="AR176" i="21"/>
  <c r="AS176" i="21" s="1"/>
  <c r="AE176" i="21"/>
  <c r="V176" i="21"/>
  <c r="M176" i="21"/>
  <c r="D176" i="21"/>
  <c r="BF175" i="21"/>
  <c r="AY175" i="21"/>
  <c r="AX175" i="21"/>
  <c r="AW175" i="21"/>
  <c r="AS175" i="21"/>
  <c r="AR175" i="21"/>
  <c r="AE175" i="21"/>
  <c r="V175" i="21"/>
  <c r="M175" i="21"/>
  <c r="D175" i="21"/>
  <c r="BF174" i="21"/>
  <c r="AW174" i="21"/>
  <c r="AR174" i="21"/>
  <c r="AS174" i="21" s="1"/>
  <c r="AE174" i="21"/>
  <c r="V174" i="21"/>
  <c r="M174" i="21"/>
  <c r="D174" i="21"/>
  <c r="BF173" i="21"/>
  <c r="AX173" i="21"/>
  <c r="AW173" i="21"/>
  <c r="AS173" i="21"/>
  <c r="AY173" i="21" s="1"/>
  <c r="AR173" i="21"/>
  <c r="AE173" i="21"/>
  <c r="V173" i="21"/>
  <c r="M173" i="21"/>
  <c r="D173" i="21"/>
  <c r="BF172" i="21"/>
  <c r="AW172" i="21"/>
  <c r="AR172" i="21"/>
  <c r="AS172" i="21" s="1"/>
  <c r="AE172" i="21"/>
  <c r="V172" i="21"/>
  <c r="M172" i="21"/>
  <c r="D172" i="21"/>
  <c r="BF171" i="21"/>
  <c r="AX171" i="21"/>
  <c r="AW171" i="21"/>
  <c r="AS171" i="21"/>
  <c r="AY171" i="21" s="1"/>
  <c r="AR171" i="21"/>
  <c r="AE171" i="21"/>
  <c r="V171" i="21"/>
  <c r="M171" i="21"/>
  <c r="D171" i="21"/>
  <c r="BF170" i="21"/>
  <c r="AW170" i="21"/>
  <c r="AR170" i="21"/>
  <c r="AS170" i="21" s="1"/>
  <c r="AE170" i="21"/>
  <c r="V170" i="21"/>
  <c r="M170" i="21"/>
  <c r="D170" i="21"/>
  <c r="BF169" i="21"/>
  <c r="AX169" i="21"/>
  <c r="AW169" i="21"/>
  <c r="AS169" i="21"/>
  <c r="AY169" i="21" s="1"/>
  <c r="AR169" i="21"/>
  <c r="AE169" i="21"/>
  <c r="V169" i="21"/>
  <c r="M169" i="21"/>
  <c r="D169" i="21"/>
  <c r="BF168" i="21"/>
  <c r="AW168" i="21"/>
  <c r="AR168" i="21"/>
  <c r="AS168" i="21" s="1"/>
  <c r="AE168" i="21"/>
  <c r="V168" i="21"/>
  <c r="M168" i="21"/>
  <c r="D168" i="21"/>
  <c r="BF167" i="21"/>
  <c r="AX167" i="21"/>
  <c r="AY167" i="21" s="1"/>
  <c r="AW167" i="21"/>
  <c r="AS167" i="21"/>
  <c r="AR167" i="21"/>
  <c r="AE167" i="21"/>
  <c r="V167" i="21"/>
  <c r="M167" i="21"/>
  <c r="D167" i="21"/>
  <c r="BF166" i="21"/>
  <c r="AW166" i="21"/>
  <c r="AR166" i="21"/>
  <c r="AS166" i="21" s="1"/>
  <c r="AE166" i="21"/>
  <c r="V166" i="21"/>
  <c r="M166" i="21"/>
  <c r="D166" i="21"/>
  <c r="BF165" i="21"/>
  <c r="AX165" i="21"/>
  <c r="AW165" i="21"/>
  <c r="AS165" i="21"/>
  <c r="AY165" i="21" s="1"/>
  <c r="AR165" i="21"/>
  <c r="AE165" i="21"/>
  <c r="V165" i="21"/>
  <c r="M165" i="21"/>
  <c r="D165" i="21"/>
  <c r="BF164" i="21"/>
  <c r="AW164" i="21"/>
  <c r="AR164" i="21"/>
  <c r="AS164" i="21" s="1"/>
  <c r="AE164" i="21"/>
  <c r="V164" i="21"/>
  <c r="M164" i="21"/>
  <c r="D164" i="21"/>
  <c r="BF163" i="21"/>
  <c r="AX163" i="21"/>
  <c r="AW163" i="21"/>
  <c r="AS163" i="21"/>
  <c r="AR163" i="21"/>
  <c r="AE163" i="21"/>
  <c r="V163" i="21"/>
  <c r="M163" i="21"/>
  <c r="D163" i="21"/>
  <c r="BF162" i="21"/>
  <c r="AW162" i="21"/>
  <c r="AR162" i="21"/>
  <c r="AS162" i="21" s="1"/>
  <c r="AE162" i="21"/>
  <c r="V162" i="21"/>
  <c r="M162" i="21"/>
  <c r="D162" i="21"/>
  <c r="BF161" i="21"/>
  <c r="AX161" i="21"/>
  <c r="AW161" i="21"/>
  <c r="AS161" i="21"/>
  <c r="AY161" i="21" s="1"/>
  <c r="AR161" i="21"/>
  <c r="AE161" i="21"/>
  <c r="V161" i="21"/>
  <c r="M161" i="21"/>
  <c r="D161" i="21"/>
  <c r="BF160" i="21"/>
  <c r="AW160" i="21"/>
  <c r="AR160" i="21"/>
  <c r="AS160" i="21" s="1"/>
  <c r="AE160" i="21"/>
  <c r="V160" i="21"/>
  <c r="M160" i="21"/>
  <c r="D160" i="21"/>
  <c r="BF159" i="21"/>
  <c r="AX159" i="21"/>
  <c r="AW159" i="21"/>
  <c r="AS159" i="21"/>
  <c r="AY159" i="21" s="1"/>
  <c r="AR159" i="21"/>
  <c r="AE159" i="21"/>
  <c r="V159" i="21"/>
  <c r="M159" i="21"/>
  <c r="D159" i="21"/>
  <c r="BF158" i="21"/>
  <c r="AW158" i="21"/>
  <c r="AR158" i="21"/>
  <c r="AS158" i="21" s="1"/>
  <c r="AE158" i="21"/>
  <c r="V158" i="21"/>
  <c r="M158" i="21"/>
  <c r="D158" i="21"/>
  <c r="BF157" i="21"/>
  <c r="AY157" i="21"/>
  <c r="AX157" i="21"/>
  <c r="AW157" i="21"/>
  <c r="AS157" i="21"/>
  <c r="AR157" i="21"/>
  <c r="AE157" i="21"/>
  <c r="V157" i="21"/>
  <c r="M157" i="21"/>
  <c r="D157" i="21"/>
  <c r="BF156" i="21"/>
  <c r="AW156" i="21"/>
  <c r="AR156" i="21"/>
  <c r="AS156" i="21" s="1"/>
  <c r="AE156" i="21"/>
  <c r="V156" i="21"/>
  <c r="M156" i="21"/>
  <c r="D156" i="21"/>
  <c r="BF155" i="21"/>
  <c r="AX155" i="21"/>
  <c r="AW155" i="21"/>
  <c r="AS155" i="21"/>
  <c r="AR155" i="21"/>
  <c r="AE155" i="21"/>
  <c r="V155" i="21"/>
  <c r="M155" i="21"/>
  <c r="D155" i="21"/>
  <c r="BF154" i="21"/>
  <c r="AW154" i="21"/>
  <c r="AR154" i="21"/>
  <c r="AR187" i="21" s="1"/>
  <c r="AE154" i="21"/>
  <c r="V154" i="21"/>
  <c r="M154" i="21"/>
  <c r="D154" i="21"/>
  <c r="BM153" i="21"/>
  <c r="BL153" i="21"/>
  <c r="BK153" i="21"/>
  <c r="BJ153" i="21"/>
  <c r="BI153" i="21"/>
  <c r="BH153" i="21"/>
  <c r="BG153" i="21"/>
  <c r="BE153" i="21"/>
  <c r="AT153" i="21"/>
  <c r="AO153" i="21"/>
  <c r="C153" i="21"/>
  <c r="BM152" i="21"/>
  <c r="BL152" i="21"/>
  <c r="BK152" i="21"/>
  <c r="BJ152" i="21"/>
  <c r="BI152" i="21"/>
  <c r="BH152" i="21"/>
  <c r="BG152" i="21"/>
  <c r="BE152" i="21"/>
  <c r="BD152" i="21"/>
  <c r="BC152" i="21"/>
  <c r="BB152" i="21"/>
  <c r="BA152" i="21"/>
  <c r="AZ152" i="21"/>
  <c r="AV152" i="21"/>
  <c r="AU152" i="21"/>
  <c r="AT152" i="21"/>
  <c r="AQ152" i="21"/>
  <c r="AP152" i="21"/>
  <c r="AO152" i="21"/>
  <c r="AN152" i="21"/>
  <c r="AM152" i="21"/>
  <c r="AL152" i="21"/>
  <c r="AK152" i="21"/>
  <c r="AJ152" i="21"/>
  <c r="AI152" i="21"/>
  <c r="AH152" i="21"/>
  <c r="AG152" i="21"/>
  <c r="AF152" i="21"/>
  <c r="AD152" i="21"/>
  <c r="AC152" i="21"/>
  <c r="AB152" i="21"/>
  <c r="AA152" i="21"/>
  <c r="Z152" i="21"/>
  <c r="Y152" i="21"/>
  <c r="X152" i="21"/>
  <c r="W152" i="21"/>
  <c r="U152" i="21"/>
  <c r="T152" i="21"/>
  <c r="S152" i="21"/>
  <c r="R152" i="21"/>
  <c r="Q152" i="21"/>
  <c r="P152" i="21"/>
  <c r="O152" i="21"/>
  <c r="N152" i="21"/>
  <c r="L152" i="21"/>
  <c r="K152" i="21"/>
  <c r="J152" i="21"/>
  <c r="I152" i="21"/>
  <c r="H152" i="21"/>
  <c r="G152" i="21"/>
  <c r="F152" i="21"/>
  <c r="E152" i="21"/>
  <c r="C152" i="21"/>
  <c r="BM151" i="21"/>
  <c r="BL151" i="21"/>
  <c r="BK151" i="21"/>
  <c r="BJ151" i="21"/>
  <c r="BI151" i="21"/>
  <c r="BI8" i="21" s="1"/>
  <c r="BH151" i="21"/>
  <c r="BG151" i="21"/>
  <c r="BE151" i="21"/>
  <c r="BD151" i="21"/>
  <c r="BC151" i="21"/>
  <c r="BB151" i="21"/>
  <c r="BA151" i="21"/>
  <c r="AZ151" i="21"/>
  <c r="AV151" i="21"/>
  <c r="AU151" i="21"/>
  <c r="AT151" i="21"/>
  <c r="AQ151" i="21"/>
  <c r="AP151" i="21"/>
  <c r="AO151" i="21"/>
  <c r="AN151" i="21"/>
  <c r="AM151" i="21"/>
  <c r="AL151" i="21"/>
  <c r="AK151" i="21"/>
  <c r="AJ151" i="21"/>
  <c r="AI151" i="21"/>
  <c r="AH151" i="21"/>
  <c r="AG151" i="21"/>
  <c r="AF151" i="21"/>
  <c r="AD151" i="21"/>
  <c r="AC151" i="21"/>
  <c r="AB151" i="21"/>
  <c r="AA151" i="21"/>
  <c r="Z151" i="21"/>
  <c r="Y151" i="21"/>
  <c r="X151" i="21"/>
  <c r="W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C151" i="21"/>
  <c r="BM150" i="21"/>
  <c r="BL150" i="21"/>
  <c r="BK150" i="21"/>
  <c r="BJ150" i="21"/>
  <c r="BI150" i="21"/>
  <c r="BH150" i="21"/>
  <c r="BG150" i="21"/>
  <c r="BE150" i="21"/>
  <c r="BD150" i="21"/>
  <c r="BC150" i="21"/>
  <c r="BB150" i="21"/>
  <c r="BA150" i="21"/>
  <c r="AZ150" i="21"/>
  <c r="AV150" i="21"/>
  <c r="AU150" i="21"/>
  <c r="AT150" i="21"/>
  <c r="AR150" i="21"/>
  <c r="AQ150" i="21"/>
  <c r="AP150" i="21"/>
  <c r="AO150" i="21"/>
  <c r="AN150" i="21"/>
  <c r="AM150" i="21"/>
  <c r="AL150" i="21"/>
  <c r="AK150" i="21"/>
  <c r="AJ150" i="21"/>
  <c r="AJ10" i="21" s="1"/>
  <c r="AI150" i="21"/>
  <c r="AH150" i="21"/>
  <c r="AG150" i="21"/>
  <c r="AF150" i="21"/>
  <c r="AD150" i="21"/>
  <c r="AC150" i="21"/>
  <c r="AB150" i="21"/>
  <c r="AB10" i="21" s="1"/>
  <c r="AA150" i="21"/>
  <c r="Z150" i="21"/>
  <c r="Y150" i="21"/>
  <c r="X150" i="21"/>
  <c r="W150" i="21"/>
  <c r="U150" i="21"/>
  <c r="T150" i="21"/>
  <c r="S150" i="21"/>
  <c r="R150" i="21"/>
  <c r="Q150" i="21"/>
  <c r="P150" i="21"/>
  <c r="O150" i="21"/>
  <c r="N150" i="21"/>
  <c r="L150" i="21"/>
  <c r="K150" i="21"/>
  <c r="J150" i="21"/>
  <c r="I150" i="21"/>
  <c r="H150" i="21"/>
  <c r="G150" i="21"/>
  <c r="F150" i="21"/>
  <c r="E150" i="21"/>
  <c r="D150" i="21"/>
  <c r="C150" i="21"/>
  <c r="BF149" i="21"/>
  <c r="AW149" i="21"/>
  <c r="AR149" i="21"/>
  <c r="AS149" i="21" s="1"/>
  <c r="AE149" i="21"/>
  <c r="V149" i="21"/>
  <c r="M149" i="21"/>
  <c r="D149" i="21"/>
  <c r="BF148" i="21"/>
  <c r="AX148" i="21"/>
  <c r="AW148" i="21"/>
  <c r="AS148" i="21"/>
  <c r="AR148" i="21"/>
  <c r="AE148" i="21"/>
  <c r="V148" i="21"/>
  <c r="M148" i="21"/>
  <c r="D148" i="21"/>
  <c r="BF147" i="21"/>
  <c r="AW147" i="21"/>
  <c r="AR147" i="21"/>
  <c r="AS147" i="21" s="1"/>
  <c r="AE147" i="21"/>
  <c r="V147" i="21"/>
  <c r="M147" i="21"/>
  <c r="D147" i="21"/>
  <c r="BF146" i="21"/>
  <c r="AX146" i="21"/>
  <c r="AW146" i="21"/>
  <c r="AS146" i="21"/>
  <c r="AY146" i="21" s="1"/>
  <c r="AR146" i="21"/>
  <c r="AE146" i="21"/>
  <c r="V146" i="21"/>
  <c r="M146" i="21"/>
  <c r="D146" i="21"/>
  <c r="BF145" i="21"/>
  <c r="AW145" i="21"/>
  <c r="AR145" i="21"/>
  <c r="AS145" i="21" s="1"/>
  <c r="AE145" i="21"/>
  <c r="V145" i="21"/>
  <c r="M145" i="21"/>
  <c r="D145" i="21"/>
  <c r="BF144" i="21"/>
  <c r="AX144" i="21"/>
  <c r="AW144" i="21"/>
  <c r="AS144" i="21"/>
  <c r="AR144" i="21"/>
  <c r="AE144" i="21"/>
  <c r="V144" i="21"/>
  <c r="M144" i="21"/>
  <c r="D144" i="21"/>
  <c r="BF143" i="21"/>
  <c r="AW143" i="21"/>
  <c r="AR143" i="21"/>
  <c r="AS143" i="21" s="1"/>
  <c r="AE143" i="21"/>
  <c r="V143" i="21"/>
  <c r="M143" i="21"/>
  <c r="D143" i="21"/>
  <c r="BF142" i="21"/>
  <c r="AX142" i="21"/>
  <c r="AW142" i="21"/>
  <c r="AS142" i="21"/>
  <c r="AY142" i="21" s="1"/>
  <c r="AR142" i="21"/>
  <c r="AE142" i="21"/>
  <c r="V142" i="21"/>
  <c r="M142" i="21"/>
  <c r="D142" i="21"/>
  <c r="BF141" i="21"/>
  <c r="AW141" i="21"/>
  <c r="AR141" i="21"/>
  <c r="AS141" i="21" s="1"/>
  <c r="AE141" i="21"/>
  <c r="V141" i="21"/>
  <c r="M141" i="21"/>
  <c r="D141" i="21"/>
  <c r="BF140" i="21"/>
  <c r="AX140" i="21"/>
  <c r="AW140" i="21"/>
  <c r="AS140" i="21"/>
  <c r="AR140" i="21"/>
  <c r="AE140" i="21"/>
  <c r="V140" i="21"/>
  <c r="M140" i="21"/>
  <c r="D140" i="21"/>
  <c r="BF139" i="21"/>
  <c r="AW139" i="21"/>
  <c r="AR139" i="21"/>
  <c r="AS139" i="21" s="1"/>
  <c r="AE139" i="21"/>
  <c r="V139" i="21"/>
  <c r="M139" i="21"/>
  <c r="D139" i="21"/>
  <c r="BF138" i="21"/>
  <c r="AX138" i="21"/>
  <c r="AW138" i="21"/>
  <c r="AS138" i="21"/>
  <c r="AY138" i="21" s="1"/>
  <c r="AR138" i="21"/>
  <c r="AE138" i="21"/>
  <c r="V138" i="21"/>
  <c r="M138" i="21"/>
  <c r="D138" i="21"/>
  <c r="BF137" i="21"/>
  <c r="AW137" i="21"/>
  <c r="AR137" i="21"/>
  <c r="AS137" i="21" s="1"/>
  <c r="AE137" i="21"/>
  <c r="V137" i="21"/>
  <c r="M137" i="21"/>
  <c r="D137" i="21"/>
  <c r="BF136" i="21"/>
  <c r="AX136" i="21"/>
  <c r="AW136" i="21"/>
  <c r="AS136" i="21"/>
  <c r="AR136" i="21"/>
  <c r="AE136" i="21"/>
  <c r="V136" i="21"/>
  <c r="M136" i="21"/>
  <c r="D136" i="21"/>
  <c r="BF135" i="21"/>
  <c r="AW135" i="21"/>
  <c r="AR135" i="21"/>
  <c r="AS135" i="21" s="1"/>
  <c r="AE135" i="21"/>
  <c r="V135" i="21"/>
  <c r="M135" i="21"/>
  <c r="D135" i="21"/>
  <c r="BF134" i="21"/>
  <c r="AX134" i="21"/>
  <c r="AW134" i="21"/>
  <c r="AS134" i="21"/>
  <c r="AY134" i="21" s="1"/>
  <c r="AR134" i="21"/>
  <c r="AE134" i="21"/>
  <c r="V134" i="21"/>
  <c r="M134" i="21"/>
  <c r="D134" i="21"/>
  <c r="BF133" i="21"/>
  <c r="AW133" i="21"/>
  <c r="AR133" i="21"/>
  <c r="AS133" i="21" s="1"/>
  <c r="AE133" i="21"/>
  <c r="V133" i="21"/>
  <c r="M133" i="21"/>
  <c r="D133" i="21"/>
  <c r="BF132" i="21"/>
  <c r="AX132" i="21"/>
  <c r="AW132" i="21"/>
  <c r="AS132" i="21"/>
  <c r="AR132" i="21"/>
  <c r="AE132" i="21"/>
  <c r="V132" i="21"/>
  <c r="M132" i="21"/>
  <c r="D132" i="21"/>
  <c r="BF131" i="21"/>
  <c r="AW131" i="21"/>
  <c r="AR131" i="21"/>
  <c r="AS131" i="21" s="1"/>
  <c r="AE131" i="21"/>
  <c r="V131" i="21"/>
  <c r="M131" i="21"/>
  <c r="D131" i="21"/>
  <c r="BF130" i="21"/>
  <c r="AX130" i="21"/>
  <c r="AW130" i="21"/>
  <c r="AS130" i="21"/>
  <c r="AY130" i="21" s="1"/>
  <c r="AR130" i="21"/>
  <c r="AE130" i="21"/>
  <c r="V130" i="21"/>
  <c r="M130" i="21"/>
  <c r="D130" i="21"/>
  <c r="BF129" i="21"/>
  <c r="AW129" i="21"/>
  <c r="AR129" i="21"/>
  <c r="AS129" i="21" s="1"/>
  <c r="AE129" i="21"/>
  <c r="V129" i="21"/>
  <c r="M129" i="21"/>
  <c r="D129" i="21"/>
  <c r="BF128" i="21"/>
  <c r="AX128" i="21"/>
  <c r="AW128" i="21"/>
  <c r="AS128" i="21"/>
  <c r="AR128" i="21"/>
  <c r="AE128" i="21"/>
  <c r="V128" i="21"/>
  <c r="M128" i="21"/>
  <c r="D128" i="21"/>
  <c r="BF127" i="21"/>
  <c r="AW127" i="21"/>
  <c r="AR127" i="21"/>
  <c r="AS127" i="21" s="1"/>
  <c r="AE127" i="21"/>
  <c r="V127" i="21"/>
  <c r="M127" i="21"/>
  <c r="D127" i="21"/>
  <c r="BF126" i="21"/>
  <c r="AX126" i="21"/>
  <c r="AW126" i="21"/>
  <c r="AS126" i="21"/>
  <c r="AY126" i="21" s="1"/>
  <c r="AR126" i="21"/>
  <c r="AE126" i="21"/>
  <c r="V126" i="21"/>
  <c r="M126" i="21"/>
  <c r="D126" i="21"/>
  <c r="BF125" i="21"/>
  <c r="AW125" i="21"/>
  <c r="AR125" i="21"/>
  <c r="AS125" i="21" s="1"/>
  <c r="AE125" i="21"/>
  <c r="V125" i="21"/>
  <c r="M125" i="21"/>
  <c r="D125" i="21"/>
  <c r="BF124" i="21"/>
  <c r="AX124" i="21"/>
  <c r="AW124" i="21"/>
  <c r="AS124" i="21"/>
  <c r="AR124" i="21"/>
  <c r="AE124" i="21"/>
  <c r="V124" i="21"/>
  <c r="M124" i="21"/>
  <c r="D124" i="21"/>
  <c r="BF123" i="21"/>
  <c r="AW123" i="21"/>
  <c r="AR123" i="21"/>
  <c r="AS123" i="21" s="1"/>
  <c r="AE123" i="21"/>
  <c r="AE150" i="21" s="1"/>
  <c r="V123" i="21"/>
  <c r="M123" i="21"/>
  <c r="D123" i="21"/>
  <c r="BF122" i="21"/>
  <c r="AX122" i="21"/>
  <c r="AW122" i="21"/>
  <c r="AS122" i="21"/>
  <c r="AY122" i="21" s="1"/>
  <c r="AR122" i="21"/>
  <c r="AE122" i="21"/>
  <c r="V122" i="21"/>
  <c r="M122" i="21"/>
  <c r="D122" i="21"/>
  <c r="BF121" i="21"/>
  <c r="BF150" i="21" s="1"/>
  <c r="AW121" i="21"/>
  <c r="AR121" i="21"/>
  <c r="AS121" i="21" s="1"/>
  <c r="AE121" i="21"/>
  <c r="V121" i="21"/>
  <c r="M121" i="21"/>
  <c r="D121" i="21"/>
  <c r="BF120" i="21"/>
  <c r="BF153" i="21" s="1"/>
  <c r="AX120" i="21"/>
  <c r="AW120" i="21"/>
  <c r="AS120" i="21"/>
  <c r="AR120" i="21"/>
  <c r="AR151" i="21" s="1"/>
  <c r="AE120" i="21"/>
  <c r="V120" i="21"/>
  <c r="M120" i="21"/>
  <c r="M152" i="21" s="1"/>
  <c r="D120" i="21"/>
  <c r="D151" i="21" s="1"/>
  <c r="BM119" i="21"/>
  <c r="BL119" i="21"/>
  <c r="BK119" i="21"/>
  <c r="BJ119" i="21"/>
  <c r="BI119" i="21"/>
  <c r="BH119" i="21"/>
  <c r="BG119" i="21"/>
  <c r="BE119" i="21"/>
  <c r="AT119" i="21"/>
  <c r="AO119" i="21"/>
  <c r="C119" i="21"/>
  <c r="BM118" i="21"/>
  <c r="BL118" i="21"/>
  <c r="BK118" i="21"/>
  <c r="BJ118" i="21"/>
  <c r="BI118" i="21"/>
  <c r="BH118" i="21"/>
  <c r="BG118" i="21"/>
  <c r="BE118" i="21"/>
  <c r="BD118" i="21"/>
  <c r="BC118" i="21"/>
  <c r="BB118" i="21"/>
  <c r="BA118" i="21"/>
  <c r="AZ118" i="21"/>
  <c r="AV118" i="21"/>
  <c r="AU118" i="21"/>
  <c r="AT118" i="21"/>
  <c r="AQ118" i="21"/>
  <c r="AP118" i="21"/>
  <c r="AO118" i="21"/>
  <c r="AN118" i="21"/>
  <c r="AM118" i="21"/>
  <c r="AL118" i="21"/>
  <c r="AK118" i="21"/>
  <c r="AJ118" i="21"/>
  <c r="AI118" i="21"/>
  <c r="AH118" i="21"/>
  <c r="AG118" i="21"/>
  <c r="AF118" i="21"/>
  <c r="AD118" i="21"/>
  <c r="AC118" i="21"/>
  <c r="AB118" i="21"/>
  <c r="AA118" i="21"/>
  <c r="Z118" i="21"/>
  <c r="Y118" i="21"/>
  <c r="X118" i="21"/>
  <c r="W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C118" i="21"/>
  <c r="BM117" i="21"/>
  <c r="BL117" i="21"/>
  <c r="BK117" i="21"/>
  <c r="BJ117" i="21"/>
  <c r="BI117" i="21"/>
  <c r="BH117" i="21"/>
  <c r="BG117" i="21"/>
  <c r="BE117" i="21"/>
  <c r="BD117" i="21"/>
  <c r="BC117" i="21"/>
  <c r="BB117" i="21"/>
  <c r="BA117" i="21"/>
  <c r="AZ117" i="21"/>
  <c r="AV117" i="21"/>
  <c r="AU117" i="21"/>
  <c r="AT117" i="21"/>
  <c r="AQ117" i="21"/>
  <c r="AP117" i="21"/>
  <c r="AO117" i="21"/>
  <c r="AN117" i="21"/>
  <c r="AM117" i="21"/>
  <c r="AL117" i="21"/>
  <c r="AL8" i="21" s="1"/>
  <c r="AK117" i="21"/>
  <c r="AJ117" i="21"/>
  <c r="AI117" i="21"/>
  <c r="AH117" i="21"/>
  <c r="AG117" i="21"/>
  <c r="AF117" i="21"/>
  <c r="AD117" i="21"/>
  <c r="AC117" i="21"/>
  <c r="AB117" i="21"/>
  <c r="AA117" i="21"/>
  <c r="Z117" i="21"/>
  <c r="Y117" i="21"/>
  <c r="X117" i="21"/>
  <c r="W117" i="21"/>
  <c r="U117" i="21"/>
  <c r="T117" i="21"/>
  <c r="S117" i="21"/>
  <c r="R117" i="21"/>
  <c r="Q117" i="21"/>
  <c r="P117" i="21"/>
  <c r="O117" i="21"/>
  <c r="N117" i="21"/>
  <c r="L117" i="21"/>
  <c r="K117" i="21"/>
  <c r="J117" i="21"/>
  <c r="I117" i="21"/>
  <c r="H117" i="21"/>
  <c r="G117" i="21"/>
  <c r="F117" i="21"/>
  <c r="E117" i="21"/>
  <c r="C117" i="21"/>
  <c r="BM116" i="21"/>
  <c r="BL116" i="21"/>
  <c r="BK116" i="21"/>
  <c r="BJ116" i="21"/>
  <c r="BI116" i="21"/>
  <c r="BH116" i="21"/>
  <c r="BG116" i="21"/>
  <c r="BE116" i="21"/>
  <c r="BD116" i="21"/>
  <c r="BC116" i="21"/>
  <c r="BB116" i="21"/>
  <c r="BA116" i="21"/>
  <c r="AZ116" i="21"/>
  <c r="AV116" i="21"/>
  <c r="AU116" i="21"/>
  <c r="AT116" i="21"/>
  <c r="AQ116" i="21"/>
  <c r="AP116" i="21"/>
  <c r="AO116" i="21"/>
  <c r="AN116" i="21"/>
  <c r="AM116" i="21"/>
  <c r="AL116" i="21"/>
  <c r="AK116" i="21"/>
  <c r="AK8" i="21" s="1"/>
  <c r="AJ116" i="21"/>
  <c r="AI116" i="21"/>
  <c r="AH116" i="21"/>
  <c r="AG116" i="21"/>
  <c r="AF116" i="21"/>
  <c r="AD116" i="21"/>
  <c r="AC116" i="21"/>
  <c r="AB116" i="21"/>
  <c r="AA116" i="21"/>
  <c r="Z116" i="21"/>
  <c r="Y116" i="21"/>
  <c r="X116" i="21"/>
  <c r="W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C116" i="21"/>
  <c r="BF115" i="21"/>
  <c r="AX115" i="21"/>
  <c r="AW115" i="21"/>
  <c r="AR115" i="21"/>
  <c r="AS115" i="21" s="1"/>
  <c r="AE115" i="21"/>
  <c r="V115" i="21"/>
  <c r="M115" i="21"/>
  <c r="D115" i="21"/>
  <c r="BF114" i="21"/>
  <c r="AW114" i="21"/>
  <c r="AX114" i="21" s="1"/>
  <c r="AR114" i="21"/>
  <c r="AS114" i="21" s="1"/>
  <c r="AY114" i="21" s="1"/>
  <c r="AE114" i="21"/>
  <c r="V114" i="21"/>
  <c r="M114" i="21"/>
  <c r="D114" i="21"/>
  <c r="BF113" i="21"/>
  <c r="AX113" i="21"/>
  <c r="AW113" i="21"/>
  <c r="AR113" i="21"/>
  <c r="AS113" i="21" s="1"/>
  <c r="AE113" i="21"/>
  <c r="V113" i="21"/>
  <c r="M113" i="21"/>
  <c r="D113" i="21"/>
  <c r="BF112" i="21"/>
  <c r="AW112" i="21"/>
  <c r="AX112" i="21" s="1"/>
  <c r="AR112" i="21"/>
  <c r="AS112" i="21" s="1"/>
  <c r="AY112" i="21" s="1"/>
  <c r="AE112" i="21"/>
  <c r="V112" i="21"/>
  <c r="M112" i="21"/>
  <c r="D112" i="21"/>
  <c r="BF111" i="21"/>
  <c r="AX111" i="21"/>
  <c r="AW111" i="21"/>
  <c r="AR111" i="21"/>
  <c r="AS111" i="21" s="1"/>
  <c r="AE111" i="21"/>
  <c r="V111" i="21"/>
  <c r="M111" i="21"/>
  <c r="D111" i="21"/>
  <c r="BF110" i="21"/>
  <c r="AW110" i="21"/>
  <c r="AX110" i="21" s="1"/>
  <c r="AY110" i="21" s="1"/>
  <c r="AR110" i="21"/>
  <c r="AS110" i="21" s="1"/>
  <c r="AE110" i="21"/>
  <c r="V110" i="21"/>
  <c r="M110" i="21"/>
  <c r="D110" i="21"/>
  <c r="BF109" i="21"/>
  <c r="AX109" i="21"/>
  <c r="AW109" i="21"/>
  <c r="AR109" i="21"/>
  <c r="AS109" i="21" s="1"/>
  <c r="AE109" i="21"/>
  <c r="V109" i="21"/>
  <c r="M109" i="21"/>
  <c r="D109" i="21"/>
  <c r="BF108" i="21"/>
  <c r="AW108" i="21"/>
  <c r="AX108" i="21" s="1"/>
  <c r="AR108" i="21"/>
  <c r="AS108" i="21" s="1"/>
  <c r="AE108" i="21"/>
  <c r="V108" i="21"/>
  <c r="M108" i="21"/>
  <c r="D108" i="21"/>
  <c r="BF107" i="21"/>
  <c r="AX107" i="21"/>
  <c r="AW107" i="21"/>
  <c r="AY107" i="21" s="1"/>
  <c r="AR107" i="21"/>
  <c r="AS107" i="21" s="1"/>
  <c r="AE107" i="21"/>
  <c r="V107" i="21"/>
  <c r="M107" i="21"/>
  <c r="D107" i="21"/>
  <c r="BF106" i="21"/>
  <c r="AY106" i="21"/>
  <c r="AW106" i="21"/>
  <c r="AX106" i="21" s="1"/>
  <c r="AR106" i="21"/>
  <c r="AS106" i="21" s="1"/>
  <c r="AE106" i="21"/>
  <c r="V106" i="21"/>
  <c r="M106" i="21"/>
  <c r="D106" i="21"/>
  <c r="BF105" i="21"/>
  <c r="AX105" i="21"/>
  <c r="AW105" i="21"/>
  <c r="AR105" i="21"/>
  <c r="AS105" i="21" s="1"/>
  <c r="AE105" i="21"/>
  <c r="V105" i="21"/>
  <c r="M105" i="21"/>
  <c r="D105" i="21"/>
  <c r="BF104" i="21"/>
  <c r="AW104" i="21"/>
  <c r="AX104" i="21" s="1"/>
  <c r="AR104" i="21"/>
  <c r="AS104" i="21" s="1"/>
  <c r="AE104" i="21"/>
  <c r="V104" i="21"/>
  <c r="M104" i="21"/>
  <c r="D104" i="21"/>
  <c r="BF103" i="21"/>
  <c r="AX103" i="21"/>
  <c r="AW103" i="21"/>
  <c r="AR103" i="21"/>
  <c r="AS103" i="21" s="1"/>
  <c r="AE103" i="21"/>
  <c r="V103" i="21"/>
  <c r="M103" i="21"/>
  <c r="D103" i="21"/>
  <c r="BF102" i="21"/>
  <c r="AW102" i="21"/>
  <c r="AR102" i="21"/>
  <c r="AS102" i="21" s="1"/>
  <c r="AE102" i="21"/>
  <c r="V102" i="21"/>
  <c r="M102" i="21"/>
  <c r="D102" i="21"/>
  <c r="BF101" i="21"/>
  <c r="AX101" i="21"/>
  <c r="AW101" i="21"/>
  <c r="AR101" i="21"/>
  <c r="AS101" i="21" s="1"/>
  <c r="AE101" i="21"/>
  <c r="V101" i="21"/>
  <c r="M101" i="21"/>
  <c r="D101" i="21"/>
  <c r="BF100" i="21"/>
  <c r="AW100" i="21"/>
  <c r="AX100" i="21" s="1"/>
  <c r="AR100" i="21"/>
  <c r="AS100" i="21" s="1"/>
  <c r="AE100" i="21"/>
  <c r="V100" i="21"/>
  <c r="M100" i="21"/>
  <c r="D100" i="21"/>
  <c r="BF99" i="21"/>
  <c r="AX99" i="21"/>
  <c r="AW99" i="21"/>
  <c r="AY99" i="21" s="1"/>
  <c r="AR99" i="21"/>
  <c r="AS99" i="21" s="1"/>
  <c r="AE99" i="21"/>
  <c r="V99" i="21"/>
  <c r="M99" i="21"/>
  <c r="D99" i="21"/>
  <c r="BF98" i="21"/>
  <c r="AY98" i="21"/>
  <c r="AW98" i="21"/>
  <c r="AX98" i="21" s="1"/>
  <c r="AR98" i="21"/>
  <c r="AS98" i="21" s="1"/>
  <c r="AE98" i="21"/>
  <c r="V98" i="21"/>
  <c r="M98" i="21"/>
  <c r="D98" i="21"/>
  <c r="BF97" i="21"/>
  <c r="AX97" i="21"/>
  <c r="AW97" i="21"/>
  <c r="AR97" i="21"/>
  <c r="AS97" i="21" s="1"/>
  <c r="AE97" i="21"/>
  <c r="V97" i="21"/>
  <c r="M97" i="21"/>
  <c r="D97" i="21"/>
  <c r="BF96" i="21"/>
  <c r="AW96" i="21"/>
  <c r="AX96" i="21" s="1"/>
  <c r="AR96" i="21"/>
  <c r="AS96" i="21" s="1"/>
  <c r="AE96" i="21"/>
  <c r="V96" i="21"/>
  <c r="M96" i="21"/>
  <c r="D96" i="21"/>
  <c r="BF95" i="21"/>
  <c r="AX95" i="21"/>
  <c r="AW95" i="21"/>
  <c r="AR95" i="21"/>
  <c r="AS95" i="21" s="1"/>
  <c r="AE95" i="21"/>
  <c r="V95" i="21"/>
  <c r="M95" i="21"/>
  <c r="D95" i="21"/>
  <c r="BF94" i="21"/>
  <c r="AW94" i="21"/>
  <c r="AR94" i="21"/>
  <c r="AS94" i="21" s="1"/>
  <c r="AE94" i="21"/>
  <c r="V94" i="21"/>
  <c r="M94" i="21"/>
  <c r="D94" i="21"/>
  <c r="BF93" i="21"/>
  <c r="AX93" i="21"/>
  <c r="AW93" i="21"/>
  <c r="AR93" i="21"/>
  <c r="AS93" i="21" s="1"/>
  <c r="AE93" i="21"/>
  <c r="V93" i="21"/>
  <c r="M93" i="21"/>
  <c r="D93" i="21"/>
  <c r="BF92" i="21"/>
  <c r="AW92" i="21"/>
  <c r="AX92" i="21" s="1"/>
  <c r="AR92" i="21"/>
  <c r="AS92" i="21" s="1"/>
  <c r="AE92" i="21"/>
  <c r="V92" i="21"/>
  <c r="M92" i="21"/>
  <c r="D92" i="21"/>
  <c r="BF91" i="21"/>
  <c r="AX91" i="21"/>
  <c r="AW91" i="21"/>
  <c r="AY91" i="21" s="1"/>
  <c r="AR91" i="21"/>
  <c r="AS91" i="21" s="1"/>
  <c r="AE91" i="21"/>
  <c r="V91" i="21"/>
  <c r="M91" i="21"/>
  <c r="D91" i="21"/>
  <c r="BF90" i="21"/>
  <c r="AY90" i="21"/>
  <c r="AW90" i="21"/>
  <c r="AX90" i="21" s="1"/>
  <c r="AR90" i="21"/>
  <c r="AS90" i="21" s="1"/>
  <c r="AE90" i="21"/>
  <c r="V90" i="21"/>
  <c r="M90" i="21"/>
  <c r="D90" i="21"/>
  <c r="BF89" i="21"/>
  <c r="AX89" i="21"/>
  <c r="AW89" i="21"/>
  <c r="AR89" i="21"/>
  <c r="AS89" i="21" s="1"/>
  <c r="AE89" i="21"/>
  <c r="V89" i="21"/>
  <c r="M89" i="21"/>
  <c r="D89" i="21"/>
  <c r="BF88" i="21"/>
  <c r="AW88" i="21"/>
  <c r="AX88" i="21" s="1"/>
  <c r="AR88" i="21"/>
  <c r="AS88" i="21" s="1"/>
  <c r="AE88" i="21"/>
  <c r="V88" i="21"/>
  <c r="M88" i="21"/>
  <c r="D88" i="21"/>
  <c r="BF87" i="21"/>
  <c r="AX87" i="21"/>
  <c r="AW87" i="21"/>
  <c r="AR87" i="21"/>
  <c r="AS87" i="21" s="1"/>
  <c r="AE87" i="21"/>
  <c r="V87" i="21"/>
  <c r="M87" i="21"/>
  <c r="D87" i="21"/>
  <c r="BF86" i="21"/>
  <c r="AW86" i="21"/>
  <c r="AR86" i="21"/>
  <c r="AS86" i="21" s="1"/>
  <c r="AE86" i="21"/>
  <c r="V86" i="21"/>
  <c r="M86" i="21"/>
  <c r="D86" i="21"/>
  <c r="BF85" i="21"/>
  <c r="AX85" i="21"/>
  <c r="AW85" i="21"/>
  <c r="AR85" i="21"/>
  <c r="AE85" i="21"/>
  <c r="V85" i="21"/>
  <c r="V117" i="21" s="1"/>
  <c r="M85" i="21"/>
  <c r="M117" i="21" s="1"/>
  <c r="D85" i="21"/>
  <c r="BM84" i="21"/>
  <c r="BL84" i="21"/>
  <c r="BK84" i="21"/>
  <c r="BJ84" i="21"/>
  <c r="BI84" i="21"/>
  <c r="BH84" i="21"/>
  <c r="BG84" i="21"/>
  <c r="BE84" i="21"/>
  <c r="AT84" i="21"/>
  <c r="AO84" i="21"/>
  <c r="C84" i="21"/>
  <c r="BM83" i="21"/>
  <c r="BL83" i="21"/>
  <c r="BK83" i="21"/>
  <c r="BJ83" i="21"/>
  <c r="BI83" i="21"/>
  <c r="BH83" i="21"/>
  <c r="BG83" i="21"/>
  <c r="BE83" i="21"/>
  <c r="BD83" i="21"/>
  <c r="BC83" i="21"/>
  <c r="BB83" i="21"/>
  <c r="BA83" i="21"/>
  <c r="AZ83" i="21"/>
  <c r="AZ10" i="21" s="1"/>
  <c r="AV83" i="21"/>
  <c r="AU83" i="21"/>
  <c r="AT83" i="21"/>
  <c r="AQ83" i="21"/>
  <c r="AP83" i="21"/>
  <c r="AO83" i="21"/>
  <c r="AN83" i="21"/>
  <c r="AM83" i="21"/>
  <c r="AL83" i="21"/>
  <c r="AK83" i="21"/>
  <c r="AJ83" i="21"/>
  <c r="AI83" i="21"/>
  <c r="AH83" i="21"/>
  <c r="AG83" i="21"/>
  <c r="AF83" i="21"/>
  <c r="AD83" i="21"/>
  <c r="AC83" i="21"/>
  <c r="AB83" i="21"/>
  <c r="AA83" i="21"/>
  <c r="Z83" i="21"/>
  <c r="Y83" i="21"/>
  <c r="X83" i="21"/>
  <c r="W83" i="21"/>
  <c r="U83" i="21"/>
  <c r="T83" i="21"/>
  <c r="S83" i="21"/>
  <c r="R83" i="21"/>
  <c r="Q83" i="21"/>
  <c r="P83" i="21"/>
  <c r="O83" i="21"/>
  <c r="N83" i="21"/>
  <c r="L83" i="21"/>
  <c r="L10" i="21" s="1"/>
  <c r="K83" i="21"/>
  <c r="J83" i="21"/>
  <c r="I83" i="21"/>
  <c r="H83" i="21"/>
  <c r="G83" i="21"/>
  <c r="G8" i="21" s="1"/>
  <c r="F83" i="21"/>
  <c r="E83" i="21"/>
  <c r="C83" i="21"/>
  <c r="BM82" i="21"/>
  <c r="BL82" i="21"/>
  <c r="BK82" i="21"/>
  <c r="BJ82" i="21"/>
  <c r="BI82" i="21"/>
  <c r="BH82" i="21"/>
  <c r="BG82" i="21"/>
  <c r="BE82" i="21"/>
  <c r="BD82" i="21"/>
  <c r="BC82" i="21"/>
  <c r="BB82" i="21"/>
  <c r="BA82" i="21"/>
  <c r="AZ82" i="21"/>
  <c r="AW82" i="21"/>
  <c r="AV82" i="21"/>
  <c r="AU82" i="21"/>
  <c r="AT82" i="21"/>
  <c r="AQ82" i="21"/>
  <c r="AP82" i="21"/>
  <c r="AO82" i="21"/>
  <c r="AN82" i="21"/>
  <c r="AM82" i="21"/>
  <c r="AL82" i="21"/>
  <c r="AK82" i="21"/>
  <c r="AJ82" i="21"/>
  <c r="AI82" i="21"/>
  <c r="AH82" i="21"/>
  <c r="AG82" i="21"/>
  <c r="AF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L82" i="21"/>
  <c r="K82" i="21"/>
  <c r="J82" i="21"/>
  <c r="I82" i="21"/>
  <c r="H82" i="21"/>
  <c r="G82" i="21"/>
  <c r="F82" i="21"/>
  <c r="E82" i="21"/>
  <c r="C82" i="21"/>
  <c r="BM81" i="21"/>
  <c r="BL81" i="21"/>
  <c r="BK81" i="21"/>
  <c r="BJ81" i="21"/>
  <c r="BI81" i="21"/>
  <c r="BH81" i="21"/>
  <c r="BG81" i="21"/>
  <c r="BE81" i="21"/>
  <c r="BD81" i="21"/>
  <c r="BC81" i="21"/>
  <c r="BB81" i="21"/>
  <c r="BA81" i="21"/>
  <c r="AZ81" i="21"/>
  <c r="AX81" i="21"/>
  <c r="AV81" i="21"/>
  <c r="AU81" i="21"/>
  <c r="AT81" i="21"/>
  <c r="AQ81" i="21"/>
  <c r="AP81" i="21"/>
  <c r="AO81" i="21"/>
  <c r="AN81" i="21"/>
  <c r="AN8" i="21" s="1"/>
  <c r="AM81" i="21"/>
  <c r="AL81" i="21"/>
  <c r="AK81" i="21"/>
  <c r="AJ81" i="21"/>
  <c r="AI81" i="21"/>
  <c r="AH81" i="21"/>
  <c r="AG81" i="21"/>
  <c r="AF81" i="21"/>
  <c r="AF8" i="21" s="1"/>
  <c r="AD81" i="21"/>
  <c r="AC81" i="21"/>
  <c r="AB81" i="21"/>
  <c r="AA81" i="21"/>
  <c r="Z81" i="21"/>
  <c r="Y81" i="21"/>
  <c r="X81" i="21"/>
  <c r="W81" i="21"/>
  <c r="U81" i="21"/>
  <c r="T81" i="21"/>
  <c r="S81" i="21"/>
  <c r="R81" i="21"/>
  <c r="Q81" i="21"/>
  <c r="P81" i="21"/>
  <c r="O81" i="21"/>
  <c r="N81" i="21"/>
  <c r="L81" i="21"/>
  <c r="K81" i="21"/>
  <c r="J81" i="21"/>
  <c r="I81" i="21"/>
  <c r="H81" i="21"/>
  <c r="G81" i="21"/>
  <c r="F81" i="21"/>
  <c r="E81" i="21"/>
  <c r="C81" i="21"/>
  <c r="BF80" i="21"/>
  <c r="AX80" i="21"/>
  <c r="AW80" i="21"/>
  <c r="AR80" i="21"/>
  <c r="AS80" i="21" s="1"/>
  <c r="AE80" i="21"/>
  <c r="V80" i="21"/>
  <c r="M80" i="21"/>
  <c r="D80" i="21"/>
  <c r="BF79" i="21"/>
  <c r="AY79" i="21"/>
  <c r="AX79" i="21"/>
  <c r="AW79" i="21"/>
  <c r="AS79" i="21"/>
  <c r="AR79" i="21"/>
  <c r="AE79" i="21"/>
  <c r="V79" i="21"/>
  <c r="M79" i="21"/>
  <c r="D79" i="21"/>
  <c r="BF78" i="21"/>
  <c r="AX78" i="21"/>
  <c r="AW78" i="21"/>
  <c r="AR78" i="21"/>
  <c r="AS78" i="21" s="1"/>
  <c r="AY78" i="21" s="1"/>
  <c r="AE78" i="21"/>
  <c r="V78" i="21"/>
  <c r="M78" i="21"/>
  <c r="D78" i="21"/>
  <c r="BF77" i="21"/>
  <c r="AX77" i="21"/>
  <c r="AW77" i="21"/>
  <c r="AR77" i="21"/>
  <c r="AS77" i="21" s="1"/>
  <c r="AY77" i="21" s="1"/>
  <c r="AE77" i="21"/>
  <c r="V77" i="21"/>
  <c r="M77" i="21"/>
  <c r="D77" i="21"/>
  <c r="BF76" i="21"/>
  <c r="AY76" i="21"/>
  <c r="AX76" i="21"/>
  <c r="AW76" i="21"/>
  <c r="AR76" i="21"/>
  <c r="AS76" i="21" s="1"/>
  <c r="AE76" i="21"/>
  <c r="V76" i="21"/>
  <c r="M76" i="21"/>
  <c r="D76" i="21"/>
  <c r="BF75" i="21"/>
  <c r="AX75" i="21"/>
  <c r="AW75" i="21"/>
  <c r="AR75" i="21"/>
  <c r="AS75" i="21" s="1"/>
  <c r="AE75" i="21"/>
  <c r="V75" i="21"/>
  <c r="M75" i="21"/>
  <c r="D75" i="21"/>
  <c r="BF74" i="21"/>
  <c r="AY74" i="21"/>
  <c r="AX74" i="21"/>
  <c r="AW74" i="21"/>
  <c r="AR74" i="21"/>
  <c r="AS74" i="21" s="1"/>
  <c r="AE74" i="21"/>
  <c r="V74" i="21"/>
  <c r="M74" i="21"/>
  <c r="D74" i="21"/>
  <c r="BF73" i="21"/>
  <c r="AX73" i="21"/>
  <c r="AW73" i="21"/>
  <c r="AR73" i="21"/>
  <c r="AS73" i="21" s="1"/>
  <c r="AE73" i="21"/>
  <c r="V73" i="21"/>
  <c r="M73" i="21"/>
  <c r="D73" i="21"/>
  <c r="BF72" i="21"/>
  <c r="AY72" i="21"/>
  <c r="AX72" i="21"/>
  <c r="AW72" i="21"/>
  <c r="AR72" i="21"/>
  <c r="AS72" i="21" s="1"/>
  <c r="AE72" i="21"/>
  <c r="V72" i="21"/>
  <c r="M72" i="21"/>
  <c r="D72" i="21"/>
  <c r="BF71" i="21"/>
  <c r="AX71" i="21"/>
  <c r="AW71" i="21"/>
  <c r="AR71" i="21"/>
  <c r="AS71" i="21" s="1"/>
  <c r="AY71" i="21" s="1"/>
  <c r="AE71" i="21"/>
  <c r="V71" i="21"/>
  <c r="M71" i="21"/>
  <c r="D71" i="21"/>
  <c r="BF70" i="21"/>
  <c r="AX70" i="21"/>
  <c r="AW70" i="21"/>
  <c r="AR70" i="21"/>
  <c r="AS70" i="21" s="1"/>
  <c r="AY70" i="21" s="1"/>
  <c r="AE70" i="21"/>
  <c r="V70" i="21"/>
  <c r="M70" i="21"/>
  <c r="D70" i="21"/>
  <c r="BF69" i="21"/>
  <c r="AX69" i="21"/>
  <c r="AW69" i="21"/>
  <c r="AR69" i="21"/>
  <c r="AS69" i="21" s="1"/>
  <c r="AY69" i="21" s="1"/>
  <c r="AE69" i="21"/>
  <c r="V69" i="21"/>
  <c r="M69" i="21"/>
  <c r="D69" i="21"/>
  <c r="BF68" i="21"/>
  <c r="AY68" i="21"/>
  <c r="AX68" i="21"/>
  <c r="AW68" i="21"/>
  <c r="AR68" i="21"/>
  <c r="AS68" i="21" s="1"/>
  <c r="AE68" i="21"/>
  <c r="V68" i="21"/>
  <c r="M68" i="21"/>
  <c r="D68" i="21"/>
  <c r="BF67" i="21"/>
  <c r="AX67" i="21"/>
  <c r="AW67" i="21"/>
  <c r="AR67" i="21"/>
  <c r="AS67" i="21" s="1"/>
  <c r="AE67" i="21"/>
  <c r="V67" i="21"/>
  <c r="M67" i="21"/>
  <c r="D67" i="21"/>
  <c r="BF66" i="21"/>
  <c r="AY66" i="21"/>
  <c r="AX66" i="21"/>
  <c r="AW66" i="21"/>
  <c r="AR66" i="21"/>
  <c r="AS66" i="21" s="1"/>
  <c r="AE66" i="21"/>
  <c r="V66" i="21"/>
  <c r="M66" i="21"/>
  <c r="D66" i="21"/>
  <c r="BF65" i="21"/>
  <c r="AX65" i="21"/>
  <c r="AW65" i="21"/>
  <c r="AR65" i="21"/>
  <c r="AS65" i="21" s="1"/>
  <c r="AE65" i="21"/>
  <c r="V65" i="21"/>
  <c r="M65" i="21"/>
  <c r="D65" i="21"/>
  <c r="BF64" i="21"/>
  <c r="AY64" i="21"/>
  <c r="AX64" i="21"/>
  <c r="AW64" i="21"/>
  <c r="AR64" i="21"/>
  <c r="AS64" i="21" s="1"/>
  <c r="AE64" i="21"/>
  <c r="V64" i="21"/>
  <c r="M64" i="21"/>
  <c r="D64" i="21"/>
  <c r="BF63" i="21"/>
  <c r="AX63" i="21"/>
  <c r="AW63" i="21"/>
  <c r="AR63" i="21"/>
  <c r="AS63" i="21" s="1"/>
  <c r="AY63" i="21" s="1"/>
  <c r="AE63" i="21"/>
  <c r="V63" i="21"/>
  <c r="M63" i="21"/>
  <c r="D63" i="21"/>
  <c r="BF62" i="21"/>
  <c r="AX62" i="21"/>
  <c r="AW62" i="21"/>
  <c r="AR62" i="21"/>
  <c r="AS62" i="21" s="1"/>
  <c r="AY62" i="21" s="1"/>
  <c r="AE62" i="21"/>
  <c r="V62" i="21"/>
  <c r="M62" i="21"/>
  <c r="D62" i="21"/>
  <c r="BF61" i="21"/>
  <c r="AX61" i="21"/>
  <c r="AW61" i="21"/>
  <c r="AR61" i="21"/>
  <c r="AS61" i="21" s="1"/>
  <c r="AY61" i="21" s="1"/>
  <c r="AE61" i="21"/>
  <c r="V61" i="21"/>
  <c r="M61" i="21"/>
  <c r="D61" i="21"/>
  <c r="BF60" i="21"/>
  <c r="AY60" i="21"/>
  <c r="AX60" i="21"/>
  <c r="AW60" i="21"/>
  <c r="AR60" i="21"/>
  <c r="AS60" i="21" s="1"/>
  <c r="AE60" i="21"/>
  <c r="V60" i="21"/>
  <c r="M60" i="21"/>
  <c r="D60" i="21"/>
  <c r="BF59" i="21"/>
  <c r="AX59" i="21"/>
  <c r="AW59" i="21"/>
  <c r="AR59" i="21"/>
  <c r="AS59" i="21" s="1"/>
  <c r="AE59" i="21"/>
  <c r="V59" i="21"/>
  <c r="M59" i="21"/>
  <c r="D59" i="21"/>
  <c r="BF58" i="21"/>
  <c r="AY58" i="21"/>
  <c r="AX58" i="21"/>
  <c r="AW58" i="21"/>
  <c r="AR58" i="21"/>
  <c r="AS58" i="21" s="1"/>
  <c r="AE58" i="21"/>
  <c r="V58" i="21"/>
  <c r="M58" i="21"/>
  <c r="D58" i="21"/>
  <c r="D83" i="21" s="1"/>
  <c r="BF57" i="21"/>
  <c r="AX57" i="21"/>
  <c r="AW57" i="21"/>
  <c r="AR57" i="21"/>
  <c r="AS57" i="21" s="1"/>
  <c r="AE57" i="21"/>
  <c r="V57" i="21"/>
  <c r="M57" i="21"/>
  <c r="D57" i="21"/>
  <c r="BF56" i="21"/>
  <c r="AY56" i="21"/>
  <c r="AX56" i="21"/>
  <c r="AW56" i="21"/>
  <c r="AR56" i="21"/>
  <c r="AS56" i="21" s="1"/>
  <c r="AE56" i="21"/>
  <c r="V56" i="21"/>
  <c r="M56" i="21"/>
  <c r="D56" i="21"/>
  <c r="BF55" i="21"/>
  <c r="AX55" i="21"/>
  <c r="AW55" i="21"/>
  <c r="AR55" i="21"/>
  <c r="AS55" i="21" s="1"/>
  <c r="AY55" i="21" s="1"/>
  <c r="AE55" i="21"/>
  <c r="V55" i="21"/>
  <c r="M55" i="21"/>
  <c r="D55" i="21"/>
  <c r="BF54" i="21"/>
  <c r="AX54" i="21"/>
  <c r="AW54" i="21"/>
  <c r="AR54" i="21"/>
  <c r="AS54" i="21" s="1"/>
  <c r="AY54" i="21" s="1"/>
  <c r="AE54" i="21"/>
  <c r="V54" i="21"/>
  <c r="M54" i="21"/>
  <c r="D54" i="21"/>
  <c r="BF53" i="21"/>
  <c r="AX53" i="21"/>
  <c r="AW53" i="21"/>
  <c r="AR53" i="21"/>
  <c r="AS53" i="21" s="1"/>
  <c r="AY53" i="21" s="1"/>
  <c r="AE53" i="21"/>
  <c r="V53" i="21"/>
  <c r="M53" i="21"/>
  <c r="D53" i="21"/>
  <c r="BF52" i="21"/>
  <c r="AX52" i="21"/>
  <c r="AX83" i="21" s="1"/>
  <c r="AW52" i="21"/>
  <c r="AR52" i="21"/>
  <c r="AE52" i="21"/>
  <c r="V52" i="21"/>
  <c r="M52" i="21"/>
  <c r="D52" i="21"/>
  <c r="BM51" i="21"/>
  <c r="BL51" i="21"/>
  <c r="BK51" i="21"/>
  <c r="BJ51" i="21"/>
  <c r="BI51" i="21"/>
  <c r="BH51" i="21"/>
  <c r="BG51" i="21"/>
  <c r="BE51" i="21"/>
  <c r="AT51" i="21"/>
  <c r="AO51" i="21"/>
  <c r="C51" i="21"/>
  <c r="BM50" i="21"/>
  <c r="BL50" i="21"/>
  <c r="BK50" i="21"/>
  <c r="BJ50" i="21"/>
  <c r="BI50" i="21"/>
  <c r="BH50" i="21"/>
  <c r="BG50" i="21"/>
  <c r="BE50" i="21"/>
  <c r="BD50" i="21"/>
  <c r="BC50" i="21"/>
  <c r="BB50" i="21"/>
  <c r="BA50" i="21"/>
  <c r="AZ50" i="21"/>
  <c r="AV50" i="21"/>
  <c r="AV10" i="21" s="1"/>
  <c r="AU50" i="21"/>
  <c r="AT50" i="21"/>
  <c r="AQ50" i="21"/>
  <c r="AQ9" i="21" s="1"/>
  <c r="AP50" i="21"/>
  <c r="AO50" i="21"/>
  <c r="AN50" i="21"/>
  <c r="AM50" i="21"/>
  <c r="AL50" i="21"/>
  <c r="AK50" i="21"/>
  <c r="AJ50" i="21"/>
  <c r="AI50" i="21"/>
  <c r="AI9" i="21" s="1"/>
  <c r="AH50" i="21"/>
  <c r="AG50" i="21"/>
  <c r="AF50" i="21"/>
  <c r="AD50" i="21"/>
  <c r="AC50" i="21"/>
  <c r="AB50" i="21"/>
  <c r="AA50" i="21"/>
  <c r="AA9" i="21" s="1"/>
  <c r="Z50" i="21"/>
  <c r="Y50" i="21"/>
  <c r="X50" i="21"/>
  <c r="X9" i="21" s="1"/>
  <c r="W50" i="21"/>
  <c r="U50" i="21"/>
  <c r="T50" i="21"/>
  <c r="S50" i="21"/>
  <c r="S9" i="21" s="1"/>
  <c r="R50" i="21"/>
  <c r="Q50" i="21"/>
  <c r="P50" i="21"/>
  <c r="P9" i="21" s="1"/>
  <c r="O50" i="21"/>
  <c r="N50" i="21"/>
  <c r="L50" i="21"/>
  <c r="K50" i="21"/>
  <c r="K9" i="21" s="1"/>
  <c r="J50" i="21"/>
  <c r="I50" i="21"/>
  <c r="H50" i="21"/>
  <c r="H9" i="21" s="1"/>
  <c r="G50" i="21"/>
  <c r="F50" i="21"/>
  <c r="E50" i="21"/>
  <c r="C50" i="21"/>
  <c r="BM49" i="21"/>
  <c r="BL49" i="21"/>
  <c r="BK49" i="21"/>
  <c r="BJ49" i="21"/>
  <c r="BI49" i="21"/>
  <c r="BH49" i="21"/>
  <c r="BG49" i="21"/>
  <c r="BE49" i="21"/>
  <c r="BD49" i="21"/>
  <c r="BC49" i="21"/>
  <c r="BC10" i="21" s="1"/>
  <c r="BB49" i="21"/>
  <c r="BA49" i="21"/>
  <c r="AZ49" i="21"/>
  <c r="AV49" i="21"/>
  <c r="AU49" i="21"/>
  <c r="AU10" i="21" s="1"/>
  <c r="AT49" i="21"/>
  <c r="AQ49" i="21"/>
  <c r="AP49" i="21"/>
  <c r="AP10" i="21" s="1"/>
  <c r="AO49" i="21"/>
  <c r="AN49" i="21"/>
  <c r="AM49" i="21"/>
  <c r="AM10" i="21" s="1"/>
  <c r="AL49" i="21"/>
  <c r="AK49" i="21"/>
  <c r="AJ49" i="21"/>
  <c r="AI49" i="21"/>
  <c r="AH49" i="21"/>
  <c r="AH10" i="21" s="1"/>
  <c r="AG49" i="21"/>
  <c r="AF49" i="21"/>
  <c r="AE49" i="21"/>
  <c r="AD49" i="21"/>
  <c r="AC49" i="21"/>
  <c r="AB49" i="21"/>
  <c r="AA49" i="21"/>
  <c r="Z49" i="21"/>
  <c r="Z10" i="21" s="1"/>
  <c r="Y49" i="21"/>
  <c r="X49" i="21"/>
  <c r="W49" i="21"/>
  <c r="W10" i="21" s="1"/>
  <c r="U49" i="21"/>
  <c r="T49" i="21"/>
  <c r="S49" i="21"/>
  <c r="R49" i="21"/>
  <c r="R10" i="21" s="1"/>
  <c r="Q49" i="21"/>
  <c r="P49" i="21"/>
  <c r="O49" i="21"/>
  <c r="O10" i="21" s="1"/>
  <c r="N49" i="21"/>
  <c r="L49" i="21"/>
  <c r="K49" i="21"/>
  <c r="J49" i="21"/>
  <c r="J10" i="21" s="1"/>
  <c r="I49" i="21"/>
  <c r="H49" i="21"/>
  <c r="G49" i="21"/>
  <c r="F49" i="21"/>
  <c r="E49" i="21"/>
  <c r="C49" i="21"/>
  <c r="BM48" i="21"/>
  <c r="BL48" i="21"/>
  <c r="BK48" i="21"/>
  <c r="BJ48" i="21"/>
  <c r="BI48" i="21"/>
  <c r="BH48" i="21"/>
  <c r="BG48" i="21"/>
  <c r="BE48" i="21"/>
  <c r="BD48" i="21"/>
  <c r="BC48" i="21"/>
  <c r="BB48" i="21"/>
  <c r="BB10" i="21" s="1"/>
  <c r="BA48" i="21"/>
  <c r="AZ48" i="21"/>
  <c r="AW48" i="21"/>
  <c r="AV48" i="21"/>
  <c r="AU48" i="21"/>
  <c r="AT48" i="21"/>
  <c r="AQ48" i="21"/>
  <c r="AP48" i="21"/>
  <c r="AO48" i="21"/>
  <c r="AO11" i="21" s="1"/>
  <c r="AN48" i="21"/>
  <c r="AM48" i="21"/>
  <c r="AL48" i="21"/>
  <c r="AK48" i="21"/>
  <c r="AJ48" i="21"/>
  <c r="AI48" i="21"/>
  <c r="AH48" i="21"/>
  <c r="AG48" i="21"/>
  <c r="AF48" i="21"/>
  <c r="AD48" i="21"/>
  <c r="AD10" i="21" s="1"/>
  <c r="AC48" i="21"/>
  <c r="AB48" i="21"/>
  <c r="AA48" i="21"/>
  <c r="Z48" i="21"/>
  <c r="Y48" i="21"/>
  <c r="X48" i="21"/>
  <c r="W48" i="21"/>
  <c r="V48" i="21"/>
  <c r="U48" i="21"/>
  <c r="T48" i="21"/>
  <c r="S48" i="21"/>
  <c r="R48" i="21"/>
  <c r="Q48" i="21"/>
  <c r="P48" i="21"/>
  <c r="O48" i="21"/>
  <c r="N48" i="21"/>
  <c r="N10" i="21" s="1"/>
  <c r="L48" i="21"/>
  <c r="K48" i="21"/>
  <c r="J48" i="21"/>
  <c r="I48" i="21"/>
  <c r="H48" i="21"/>
  <c r="G48" i="21"/>
  <c r="F48" i="21"/>
  <c r="F10" i="21" s="1"/>
  <c r="E48" i="21"/>
  <c r="C48" i="21"/>
  <c r="BF47" i="21"/>
  <c r="AW47" i="21"/>
  <c r="AX47" i="21" s="1"/>
  <c r="AY47" i="21" s="1"/>
  <c r="AS47" i="21"/>
  <c r="AR47" i="21"/>
  <c r="AE47" i="21"/>
  <c r="V47" i="21"/>
  <c r="M47" i="21"/>
  <c r="D47" i="21"/>
  <c r="BF46" i="21"/>
  <c r="AW46" i="21"/>
  <c r="AX46" i="21" s="1"/>
  <c r="AR46" i="21"/>
  <c r="AS46" i="21" s="1"/>
  <c r="AE46" i="21"/>
  <c r="V46" i="21"/>
  <c r="M46" i="21"/>
  <c r="D46" i="21"/>
  <c r="BF45" i="21"/>
  <c r="AW45" i="21"/>
  <c r="AX45" i="21" s="1"/>
  <c r="AY45" i="21" s="1"/>
  <c r="AS45" i="21"/>
  <c r="AR45" i="21"/>
  <c r="AE45" i="21"/>
  <c r="V45" i="21"/>
  <c r="M45" i="21"/>
  <c r="D45" i="21"/>
  <c r="BF44" i="21"/>
  <c r="AW44" i="21"/>
  <c r="AX44" i="21" s="1"/>
  <c r="AR44" i="21"/>
  <c r="AS44" i="21" s="1"/>
  <c r="AE44" i="21"/>
  <c r="V44" i="21"/>
  <c r="M44" i="21"/>
  <c r="D44" i="21"/>
  <c r="BF43" i="21"/>
  <c r="AW43" i="21"/>
  <c r="AX43" i="21" s="1"/>
  <c r="AY43" i="21" s="1"/>
  <c r="AS43" i="21"/>
  <c r="AR43" i="21"/>
  <c r="AE43" i="21"/>
  <c r="V43" i="21"/>
  <c r="M43" i="21"/>
  <c r="D43" i="21"/>
  <c r="BF42" i="21"/>
  <c r="AW42" i="21"/>
  <c r="AX42" i="21" s="1"/>
  <c r="AR42" i="21"/>
  <c r="AS42" i="21" s="1"/>
  <c r="AE42" i="21"/>
  <c r="V42" i="21"/>
  <c r="M42" i="21"/>
  <c r="D42" i="21"/>
  <c r="BF41" i="21"/>
  <c r="AW41" i="21"/>
  <c r="AX41" i="21" s="1"/>
  <c r="AY41" i="21" s="1"/>
  <c r="AS41" i="21"/>
  <c r="AR41" i="21"/>
  <c r="AE41" i="21"/>
  <c r="V41" i="21"/>
  <c r="M41" i="21"/>
  <c r="D41" i="21"/>
  <c r="BF40" i="21"/>
  <c r="AW40" i="21"/>
  <c r="AX40" i="21" s="1"/>
  <c r="AR40" i="21"/>
  <c r="AS40" i="21" s="1"/>
  <c r="AE40" i="21"/>
  <c r="V40" i="21"/>
  <c r="M40" i="21"/>
  <c r="D40" i="21"/>
  <c r="BF39" i="21"/>
  <c r="AW39" i="21"/>
  <c r="AX39" i="21" s="1"/>
  <c r="AY39" i="21" s="1"/>
  <c r="AS39" i="21"/>
  <c r="AR39" i="21"/>
  <c r="AE39" i="21"/>
  <c r="V39" i="21"/>
  <c r="M39" i="21"/>
  <c r="D39" i="21"/>
  <c r="BF38" i="21"/>
  <c r="AW38" i="21"/>
  <c r="AX38" i="21" s="1"/>
  <c r="AR38" i="21"/>
  <c r="AS38" i="21" s="1"/>
  <c r="AE38" i="21"/>
  <c r="V38" i="21"/>
  <c r="M38" i="21"/>
  <c r="D38" i="21"/>
  <c r="BF37" i="21"/>
  <c r="AW37" i="21"/>
  <c r="AX37" i="21" s="1"/>
  <c r="AY37" i="21" s="1"/>
  <c r="AS37" i="21"/>
  <c r="AR37" i="21"/>
  <c r="AE37" i="21"/>
  <c r="V37" i="21"/>
  <c r="M37" i="21"/>
  <c r="D37" i="21"/>
  <c r="BF36" i="21"/>
  <c r="AW36" i="21"/>
  <c r="AX36" i="21" s="1"/>
  <c r="AR36" i="21"/>
  <c r="AS36" i="21" s="1"/>
  <c r="AE36" i="21"/>
  <c r="V36" i="21"/>
  <c r="M36" i="21"/>
  <c r="D36" i="21"/>
  <c r="BF35" i="21"/>
  <c r="AW35" i="21"/>
  <c r="AX35" i="21" s="1"/>
  <c r="AY35" i="21" s="1"/>
  <c r="AS35" i="21"/>
  <c r="AR35" i="21"/>
  <c r="AE35" i="21"/>
  <c r="V35" i="21"/>
  <c r="M35" i="21"/>
  <c r="D35" i="21"/>
  <c r="BF34" i="21"/>
  <c r="AW34" i="21"/>
  <c r="AX34" i="21" s="1"/>
  <c r="AR34" i="21"/>
  <c r="AS34" i="21" s="1"/>
  <c r="AE34" i="21"/>
  <c r="V34" i="21"/>
  <c r="M34" i="21"/>
  <c r="D34" i="21"/>
  <c r="BF33" i="21"/>
  <c r="AW33" i="21"/>
  <c r="AX33" i="21" s="1"/>
  <c r="AY33" i="21" s="1"/>
  <c r="AS33" i="21"/>
  <c r="AR33" i="21"/>
  <c r="AE33" i="21"/>
  <c r="V33" i="21"/>
  <c r="M33" i="21"/>
  <c r="D33" i="21"/>
  <c r="BF32" i="21"/>
  <c r="AX32" i="21"/>
  <c r="AW32" i="21"/>
  <c r="AR32" i="21"/>
  <c r="AS32" i="21" s="1"/>
  <c r="AY32" i="21" s="1"/>
  <c r="AE32" i="21"/>
  <c r="V32" i="21"/>
  <c r="M32" i="21"/>
  <c r="D32" i="21"/>
  <c r="BF31" i="21"/>
  <c r="AY31" i="21"/>
  <c r="AW31" i="21"/>
  <c r="AX31" i="21" s="1"/>
  <c r="AS31" i="21"/>
  <c r="AR31" i="21"/>
  <c r="AE31" i="21"/>
  <c r="V31" i="21"/>
  <c r="M31" i="21"/>
  <c r="D31" i="21"/>
  <c r="BF30" i="21"/>
  <c r="AX30" i="21"/>
  <c r="AW30" i="21"/>
  <c r="AR30" i="21"/>
  <c r="AS30" i="21" s="1"/>
  <c r="AY30" i="21" s="1"/>
  <c r="AE30" i="21"/>
  <c r="V30" i="21"/>
  <c r="M30" i="21"/>
  <c r="D30" i="21"/>
  <c r="BF29" i="21"/>
  <c r="AW29" i="21"/>
  <c r="AX29" i="21" s="1"/>
  <c r="AY29" i="21" s="1"/>
  <c r="AS29" i="21"/>
  <c r="AR29" i="21"/>
  <c r="AE29" i="21"/>
  <c r="V29" i="21"/>
  <c r="M29" i="21"/>
  <c r="D29" i="21"/>
  <c r="BF28" i="21"/>
  <c r="AX28" i="21"/>
  <c r="AW28" i="21"/>
  <c r="AR28" i="21"/>
  <c r="AS28" i="21" s="1"/>
  <c r="AY28" i="21" s="1"/>
  <c r="AE28" i="21"/>
  <c r="V28" i="21"/>
  <c r="M28" i="21"/>
  <c r="D28" i="21"/>
  <c r="BF27" i="21"/>
  <c r="AY27" i="21"/>
  <c r="AW27" i="21"/>
  <c r="AX27" i="21" s="1"/>
  <c r="AS27" i="21"/>
  <c r="AR27" i="21"/>
  <c r="AE27" i="21"/>
  <c r="V27" i="21"/>
  <c r="M27" i="21"/>
  <c r="D27" i="21"/>
  <c r="BF26" i="21"/>
  <c r="AX26" i="21"/>
  <c r="AW26" i="21"/>
  <c r="AR26" i="21"/>
  <c r="AS26" i="21" s="1"/>
  <c r="AY26" i="21" s="1"/>
  <c r="AE26" i="21"/>
  <c r="V26" i="21"/>
  <c r="M26" i="21"/>
  <c r="D26" i="21"/>
  <c r="BF25" i="21"/>
  <c r="AW25" i="21"/>
  <c r="AX25" i="21" s="1"/>
  <c r="AY25" i="21" s="1"/>
  <c r="AS25" i="21"/>
  <c r="AR25" i="21"/>
  <c r="AE25" i="21"/>
  <c r="V25" i="21"/>
  <c r="M25" i="21"/>
  <c r="D25" i="21"/>
  <c r="BF24" i="21"/>
  <c r="AX24" i="21"/>
  <c r="AW24" i="21"/>
  <c r="AR24" i="21"/>
  <c r="AS24" i="21" s="1"/>
  <c r="AY24" i="21" s="1"/>
  <c r="AE24" i="21"/>
  <c r="V24" i="21"/>
  <c r="M24" i="21"/>
  <c r="D24" i="21"/>
  <c r="BF23" i="21"/>
  <c r="AY23" i="21"/>
  <c r="AW23" i="21"/>
  <c r="AX23" i="21" s="1"/>
  <c r="AS23" i="21"/>
  <c r="AR23" i="21"/>
  <c r="AE23" i="21"/>
  <c r="V23" i="21"/>
  <c r="M23" i="21"/>
  <c r="D23" i="21"/>
  <c r="BF22" i="21"/>
  <c r="AX22" i="21"/>
  <c r="AW22" i="21"/>
  <c r="AR22" i="21"/>
  <c r="AS22" i="21" s="1"/>
  <c r="AY22" i="21" s="1"/>
  <c r="AE22" i="21"/>
  <c r="V22" i="21"/>
  <c r="M22" i="21"/>
  <c r="D22" i="21"/>
  <c r="BF21" i="21"/>
  <c r="AW21" i="21"/>
  <c r="AX21" i="21" s="1"/>
  <c r="AS21" i="21"/>
  <c r="AY21" i="21" s="1"/>
  <c r="AR21" i="21"/>
  <c r="AE21" i="21"/>
  <c r="V21" i="21"/>
  <c r="M21" i="21"/>
  <c r="D21" i="21"/>
  <c r="BF20" i="21"/>
  <c r="AX20" i="21"/>
  <c r="AW20" i="21"/>
  <c r="AR20" i="21"/>
  <c r="AS20" i="21" s="1"/>
  <c r="AY20" i="21" s="1"/>
  <c r="AE20" i="21"/>
  <c r="V20" i="21"/>
  <c r="M20" i="21"/>
  <c r="D20" i="21"/>
  <c r="BF19" i="21"/>
  <c r="AW19" i="21"/>
  <c r="AX19" i="21" s="1"/>
  <c r="AS19" i="21"/>
  <c r="AY19" i="21" s="1"/>
  <c r="AR19" i="21"/>
  <c r="AE19" i="21"/>
  <c r="V19" i="21"/>
  <c r="M19" i="21"/>
  <c r="D19" i="21"/>
  <c r="BF18" i="21"/>
  <c r="AX18" i="21"/>
  <c r="AW18" i="21"/>
  <c r="AR18" i="21"/>
  <c r="AS18" i="21" s="1"/>
  <c r="AY18" i="21" s="1"/>
  <c r="AE18" i="21"/>
  <c r="V18" i="21"/>
  <c r="M18" i="21"/>
  <c r="D18" i="21"/>
  <c r="B18" i="21"/>
  <c r="A18" i="21" s="1"/>
  <c r="BF17" i="21"/>
  <c r="AW17" i="21"/>
  <c r="AW49" i="21" s="1"/>
  <c r="AS17" i="21"/>
  <c r="AR17" i="21"/>
  <c r="AE17" i="21"/>
  <c r="AE50" i="21" s="1"/>
  <c r="V17" i="21"/>
  <c r="V49" i="21" s="1"/>
  <c r="M17" i="21"/>
  <c r="D17" i="21"/>
  <c r="A17" i="21"/>
  <c r="BH11" i="21"/>
  <c r="BL10" i="21"/>
  <c r="BG10" i="21"/>
  <c r="BD10" i="21"/>
  <c r="BA10" i="21"/>
  <c r="AN10" i="21"/>
  <c r="AK10" i="21"/>
  <c r="AC10" i="21"/>
  <c r="AA10" i="21"/>
  <c r="X10" i="21"/>
  <c r="U10" i="21"/>
  <c r="P10" i="21"/>
  <c r="E10" i="21"/>
  <c r="C10" i="21"/>
  <c r="BH9" i="21"/>
  <c r="BC9" i="21"/>
  <c r="BB9" i="21"/>
  <c r="BA9" i="21"/>
  <c r="AT9" i="21"/>
  <c r="AP9" i="21"/>
  <c r="AM9" i="21"/>
  <c r="AJ9" i="21"/>
  <c r="AH9" i="21"/>
  <c r="AD9" i="21"/>
  <c r="AC9" i="21"/>
  <c r="AB9" i="21"/>
  <c r="W9" i="21"/>
  <c r="U9" i="21"/>
  <c r="T9" i="21"/>
  <c r="R9" i="21"/>
  <c r="O9" i="21"/>
  <c r="N9" i="21"/>
  <c r="G9" i="21"/>
  <c r="F9" i="21"/>
  <c r="E9" i="21"/>
  <c r="C9" i="21"/>
  <c r="BH8" i="21"/>
  <c r="BG8" i="21"/>
  <c r="BE8" i="21"/>
  <c r="BC8" i="21"/>
  <c r="BB8" i="21"/>
  <c r="BA8" i="21"/>
  <c r="AP8" i="21"/>
  <c r="AO8" i="21"/>
  <c r="AM8" i="21"/>
  <c r="AJ8" i="21"/>
  <c r="AH8" i="21"/>
  <c r="AG8" i="21"/>
  <c r="AD8" i="21"/>
  <c r="AC8" i="21"/>
  <c r="AB8" i="21"/>
  <c r="AA8" i="21"/>
  <c r="Z8" i="21"/>
  <c r="Y8" i="21"/>
  <c r="X8" i="21"/>
  <c r="W8" i="21"/>
  <c r="U8" i="21"/>
  <c r="T8" i="21"/>
  <c r="R8" i="21"/>
  <c r="Q8" i="21"/>
  <c r="P8" i="21"/>
  <c r="O8" i="21"/>
  <c r="N8" i="21"/>
  <c r="I8" i="21"/>
  <c r="F8" i="21"/>
  <c r="E8" i="21"/>
  <c r="C8" i="21"/>
  <c r="BM430" i="20"/>
  <c r="BL430" i="20"/>
  <c r="BK430" i="20"/>
  <c r="BJ430" i="20"/>
  <c r="BI430" i="20"/>
  <c r="BH430" i="20"/>
  <c r="BG430" i="20"/>
  <c r="BE430" i="20"/>
  <c r="AT430" i="20"/>
  <c r="AO430" i="20"/>
  <c r="C430" i="20"/>
  <c r="BM429" i="20"/>
  <c r="BL429" i="20"/>
  <c r="BK429" i="20"/>
  <c r="BJ429" i="20"/>
  <c r="BI429" i="20"/>
  <c r="BH429" i="20"/>
  <c r="BG429" i="20"/>
  <c r="BE429" i="20"/>
  <c r="BD429" i="20"/>
  <c r="BC429" i="20"/>
  <c r="BB429" i="20"/>
  <c r="BA429" i="20"/>
  <c r="AZ429" i="20"/>
  <c r="AV429" i="20"/>
  <c r="AU429" i="20"/>
  <c r="AT429" i="20"/>
  <c r="AQ429" i="20"/>
  <c r="AP429" i="20"/>
  <c r="AO429" i="20"/>
  <c r="AN429" i="20"/>
  <c r="AM429" i="20"/>
  <c r="AL429" i="20"/>
  <c r="AK429" i="20"/>
  <c r="AJ429" i="20"/>
  <c r="AI429" i="20"/>
  <c r="AH429" i="20"/>
  <c r="AG429" i="20"/>
  <c r="AF429" i="20"/>
  <c r="AE429" i="20"/>
  <c r="AD429" i="20"/>
  <c r="AC429" i="20"/>
  <c r="AB429" i="20"/>
  <c r="AA429" i="20"/>
  <c r="Z429" i="20"/>
  <c r="Y429" i="20"/>
  <c r="X429" i="20"/>
  <c r="W429" i="20"/>
  <c r="U429" i="20"/>
  <c r="T429" i="20"/>
  <c r="S429" i="20"/>
  <c r="R429" i="20"/>
  <c r="Q429" i="20"/>
  <c r="P429" i="20"/>
  <c r="O429" i="20"/>
  <c r="N429" i="20"/>
  <c r="L429" i="20"/>
  <c r="K429" i="20"/>
  <c r="J429" i="20"/>
  <c r="I429" i="20"/>
  <c r="H429" i="20"/>
  <c r="G429" i="20"/>
  <c r="F429" i="20"/>
  <c r="E429" i="20"/>
  <c r="C429" i="20"/>
  <c r="BM428" i="20"/>
  <c r="BL428" i="20"/>
  <c r="BK428" i="20"/>
  <c r="BJ428" i="20"/>
  <c r="BI428" i="20"/>
  <c r="BH428" i="20"/>
  <c r="BG428" i="20"/>
  <c r="BE428" i="20"/>
  <c r="BD428" i="20"/>
  <c r="BC428" i="20"/>
  <c r="BB428" i="20"/>
  <c r="BA428" i="20"/>
  <c r="AZ428" i="20"/>
  <c r="AV428" i="20"/>
  <c r="AU428" i="20"/>
  <c r="AT428" i="20"/>
  <c r="AQ428" i="20"/>
  <c r="AP428" i="20"/>
  <c r="AO428" i="20"/>
  <c r="AN428" i="20"/>
  <c r="AM428" i="20"/>
  <c r="AL428" i="20"/>
  <c r="AK428" i="20"/>
  <c r="AJ428" i="20"/>
  <c r="AI428" i="20"/>
  <c r="AH428" i="20"/>
  <c r="AG428" i="20"/>
  <c r="AF428" i="20"/>
  <c r="AD428" i="20"/>
  <c r="AC428" i="20"/>
  <c r="AB428" i="20"/>
  <c r="AA428" i="20"/>
  <c r="Z428" i="20"/>
  <c r="Y428" i="20"/>
  <c r="X428" i="20"/>
  <c r="W428" i="20"/>
  <c r="V428" i="20"/>
  <c r="U428" i="20"/>
  <c r="T428" i="20"/>
  <c r="S428" i="20"/>
  <c r="R428" i="20"/>
  <c r="Q428" i="20"/>
  <c r="P428" i="20"/>
  <c r="O428" i="20"/>
  <c r="N428" i="20"/>
  <c r="L428" i="20"/>
  <c r="K428" i="20"/>
  <c r="J428" i="20"/>
  <c r="I428" i="20"/>
  <c r="H428" i="20"/>
  <c r="G428" i="20"/>
  <c r="F428" i="20"/>
  <c r="E428" i="20"/>
  <c r="C428" i="20"/>
  <c r="BM427" i="20"/>
  <c r="BL427" i="20"/>
  <c r="BK427" i="20"/>
  <c r="BJ427" i="20"/>
  <c r="BI427" i="20"/>
  <c r="BH427" i="20"/>
  <c r="BG427" i="20"/>
  <c r="BE427" i="20"/>
  <c r="BD427" i="20"/>
  <c r="BC427" i="20"/>
  <c r="BB427" i="20"/>
  <c r="BA427" i="20"/>
  <c r="AZ427" i="20"/>
  <c r="AV427" i="20"/>
  <c r="AU427" i="20"/>
  <c r="AT427" i="20"/>
  <c r="AQ427" i="20"/>
  <c r="AP427" i="20"/>
  <c r="AO427" i="20"/>
  <c r="AN427" i="20"/>
  <c r="AM427" i="20"/>
  <c r="AL427" i="20"/>
  <c r="AK427" i="20"/>
  <c r="AJ427" i="20"/>
  <c r="AI427" i="20"/>
  <c r="AH427" i="20"/>
  <c r="AG427" i="20"/>
  <c r="AF427" i="20"/>
  <c r="AD427" i="20"/>
  <c r="AC427" i="20"/>
  <c r="AB427" i="20"/>
  <c r="AA427" i="20"/>
  <c r="Z427" i="20"/>
  <c r="Y427" i="20"/>
  <c r="X427" i="20"/>
  <c r="W427" i="20"/>
  <c r="U427" i="20"/>
  <c r="T427" i="20"/>
  <c r="S427" i="20"/>
  <c r="R427" i="20"/>
  <c r="Q427" i="20"/>
  <c r="P427" i="20"/>
  <c r="O427" i="20"/>
  <c r="N427" i="20"/>
  <c r="M427" i="20"/>
  <c r="L427" i="20"/>
  <c r="K427" i="20"/>
  <c r="J427" i="20"/>
  <c r="I427" i="20"/>
  <c r="H427" i="20"/>
  <c r="G427" i="20"/>
  <c r="F427" i="20"/>
  <c r="E427" i="20"/>
  <c r="C427" i="20"/>
  <c r="BF426" i="20"/>
  <c r="AW426" i="20"/>
  <c r="AR426" i="20"/>
  <c r="AS426" i="20" s="1"/>
  <c r="AE426" i="20"/>
  <c r="V426" i="20"/>
  <c r="M426" i="20"/>
  <c r="D426" i="20"/>
  <c r="BF425" i="20"/>
  <c r="AY425" i="20"/>
  <c r="AW425" i="20"/>
  <c r="AX425" i="20" s="1"/>
  <c r="AR425" i="20"/>
  <c r="AS425" i="20" s="1"/>
  <c r="AE425" i="20"/>
  <c r="V425" i="20"/>
  <c r="M425" i="20"/>
  <c r="D425" i="20"/>
  <c r="BF424" i="20"/>
  <c r="AW424" i="20"/>
  <c r="AR424" i="20"/>
  <c r="AS424" i="20" s="1"/>
  <c r="AE424" i="20"/>
  <c r="V424" i="20"/>
  <c r="M424" i="20"/>
  <c r="D424" i="20"/>
  <c r="BF423" i="20"/>
  <c r="AW423" i="20"/>
  <c r="AX423" i="20" s="1"/>
  <c r="AR423" i="20"/>
  <c r="AS423" i="20" s="1"/>
  <c r="AY423" i="20" s="1"/>
  <c r="AE423" i="20"/>
  <c r="V423" i="20"/>
  <c r="M423" i="20"/>
  <c r="D423" i="20"/>
  <c r="BF422" i="20"/>
  <c r="AW422" i="20"/>
  <c r="AR422" i="20"/>
  <c r="AS422" i="20" s="1"/>
  <c r="AE422" i="20"/>
  <c r="V422" i="20"/>
  <c r="M422" i="20"/>
  <c r="D422" i="20"/>
  <c r="BF421" i="20"/>
  <c r="AW421" i="20"/>
  <c r="AX421" i="20" s="1"/>
  <c r="AR421" i="20"/>
  <c r="AS421" i="20" s="1"/>
  <c r="AY421" i="20" s="1"/>
  <c r="AE421" i="20"/>
  <c r="V421" i="20"/>
  <c r="M421" i="20"/>
  <c r="D421" i="20"/>
  <c r="BF420" i="20"/>
  <c r="AW420" i="20"/>
  <c r="AR420" i="20"/>
  <c r="AS420" i="20" s="1"/>
  <c r="AE420" i="20"/>
  <c r="V420" i="20"/>
  <c r="M420" i="20"/>
  <c r="D420" i="20"/>
  <c r="BF419" i="20"/>
  <c r="AW419" i="20"/>
  <c r="AX419" i="20" s="1"/>
  <c r="AR419" i="20"/>
  <c r="AS419" i="20" s="1"/>
  <c r="AY419" i="20" s="1"/>
  <c r="AE419" i="20"/>
  <c r="V419" i="20"/>
  <c r="M419" i="20"/>
  <c r="D419" i="20"/>
  <c r="BF418" i="20"/>
  <c r="AW418" i="20"/>
  <c r="AR418" i="20"/>
  <c r="AS418" i="20" s="1"/>
  <c r="AE418" i="20"/>
  <c r="V418" i="20"/>
  <c r="M418" i="20"/>
  <c r="D418" i="20"/>
  <c r="BF417" i="20"/>
  <c r="AW417" i="20"/>
  <c r="AX417" i="20" s="1"/>
  <c r="AR417" i="20"/>
  <c r="AS417" i="20" s="1"/>
  <c r="AY417" i="20" s="1"/>
  <c r="AE417" i="20"/>
  <c r="V417" i="20"/>
  <c r="M417" i="20"/>
  <c r="D417" i="20"/>
  <c r="BF416" i="20"/>
  <c r="AW416" i="20"/>
  <c r="AR416" i="20"/>
  <c r="AS416" i="20" s="1"/>
  <c r="AE416" i="20"/>
  <c r="V416" i="20"/>
  <c r="M416" i="20"/>
  <c r="D416" i="20"/>
  <c r="BF415" i="20"/>
  <c r="AW415" i="20"/>
  <c r="AX415" i="20" s="1"/>
  <c r="AR415" i="20"/>
  <c r="AS415" i="20" s="1"/>
  <c r="AY415" i="20" s="1"/>
  <c r="AE415" i="20"/>
  <c r="V415" i="20"/>
  <c r="M415" i="20"/>
  <c r="D415" i="20"/>
  <c r="BF414" i="20"/>
  <c r="AW414" i="20"/>
  <c r="AR414" i="20"/>
  <c r="AS414" i="20" s="1"/>
  <c r="AE414" i="20"/>
  <c r="V414" i="20"/>
  <c r="M414" i="20"/>
  <c r="D414" i="20"/>
  <c r="BF413" i="20"/>
  <c r="AW413" i="20"/>
  <c r="AX413" i="20" s="1"/>
  <c r="AR413" i="20"/>
  <c r="AS413" i="20" s="1"/>
  <c r="AY413" i="20" s="1"/>
  <c r="AE413" i="20"/>
  <c r="V413" i="20"/>
  <c r="M413" i="20"/>
  <c r="D413" i="20"/>
  <c r="BF412" i="20"/>
  <c r="AW412" i="20"/>
  <c r="AR412" i="20"/>
  <c r="AS412" i="20" s="1"/>
  <c r="AE412" i="20"/>
  <c r="V412" i="20"/>
  <c r="M412" i="20"/>
  <c r="D412" i="20"/>
  <c r="BF411" i="20"/>
  <c r="AY411" i="20"/>
  <c r="AW411" i="20"/>
  <c r="AX411" i="20" s="1"/>
  <c r="AR411" i="20"/>
  <c r="AS411" i="20" s="1"/>
  <c r="AE411" i="20"/>
  <c r="V411" i="20"/>
  <c r="M411" i="20"/>
  <c r="D411" i="20"/>
  <c r="BF410" i="20"/>
  <c r="AW410" i="20"/>
  <c r="AR410" i="20"/>
  <c r="AS410" i="20" s="1"/>
  <c r="AE410" i="20"/>
  <c r="V410" i="20"/>
  <c r="M410" i="20"/>
  <c r="D410" i="20"/>
  <c r="BF409" i="20"/>
  <c r="AY409" i="20"/>
  <c r="AW409" i="20"/>
  <c r="AX409" i="20" s="1"/>
  <c r="AR409" i="20"/>
  <c r="AS409" i="20" s="1"/>
  <c r="AE409" i="20"/>
  <c r="V409" i="20"/>
  <c r="M409" i="20"/>
  <c r="D409" i="20"/>
  <c r="BF408" i="20"/>
  <c r="AW408" i="20"/>
  <c r="AR408" i="20"/>
  <c r="AS408" i="20" s="1"/>
  <c r="AE408" i="20"/>
  <c r="V408" i="20"/>
  <c r="M408" i="20"/>
  <c r="D408" i="20"/>
  <c r="BF407" i="20"/>
  <c r="AW407" i="20"/>
  <c r="AX407" i="20" s="1"/>
  <c r="AR407" i="20"/>
  <c r="AS407" i="20" s="1"/>
  <c r="AE407" i="20"/>
  <c r="V407" i="20"/>
  <c r="M407" i="20"/>
  <c r="D407" i="20"/>
  <c r="BF406" i="20"/>
  <c r="AW406" i="20"/>
  <c r="AR406" i="20"/>
  <c r="AS406" i="20" s="1"/>
  <c r="AE406" i="20"/>
  <c r="V406" i="20"/>
  <c r="M406" i="20"/>
  <c r="D406" i="20"/>
  <c r="BF405" i="20"/>
  <c r="AW405" i="20"/>
  <c r="AX405" i="20" s="1"/>
  <c r="AR405" i="20"/>
  <c r="AS405" i="20" s="1"/>
  <c r="AY405" i="20" s="1"/>
  <c r="AE405" i="20"/>
  <c r="V405" i="20"/>
  <c r="M405" i="20"/>
  <c r="D405" i="20"/>
  <c r="BF404" i="20"/>
  <c r="AW404" i="20"/>
  <c r="AR404" i="20"/>
  <c r="AS404" i="20" s="1"/>
  <c r="AE404" i="20"/>
  <c r="V404" i="20"/>
  <c r="M404" i="20"/>
  <c r="D404" i="20"/>
  <c r="BF403" i="20"/>
  <c r="AW403" i="20"/>
  <c r="AX403" i="20" s="1"/>
  <c r="AR403" i="20"/>
  <c r="AS403" i="20" s="1"/>
  <c r="AY403" i="20" s="1"/>
  <c r="AE403" i="20"/>
  <c r="V403" i="20"/>
  <c r="M403" i="20"/>
  <c r="D403" i="20"/>
  <c r="BF402" i="20"/>
  <c r="AW402" i="20"/>
  <c r="AR402" i="20"/>
  <c r="AS402" i="20" s="1"/>
  <c r="AE402" i="20"/>
  <c r="V402" i="20"/>
  <c r="M402" i="20"/>
  <c r="D402" i="20"/>
  <c r="BF401" i="20"/>
  <c r="AW401" i="20"/>
  <c r="AX401" i="20" s="1"/>
  <c r="AR401" i="20"/>
  <c r="AS401" i="20" s="1"/>
  <c r="AY401" i="20" s="1"/>
  <c r="AE401" i="20"/>
  <c r="V401" i="20"/>
  <c r="M401" i="20"/>
  <c r="D401" i="20"/>
  <c r="BF400" i="20"/>
  <c r="AW400" i="20"/>
  <c r="AR400" i="20"/>
  <c r="AS400" i="20" s="1"/>
  <c r="AE400" i="20"/>
  <c r="V400" i="20"/>
  <c r="M400" i="20"/>
  <c r="D400" i="20"/>
  <c r="BF399" i="20"/>
  <c r="AW399" i="20"/>
  <c r="AX399" i="20" s="1"/>
  <c r="AR399" i="20"/>
  <c r="AS399" i="20" s="1"/>
  <c r="AY399" i="20" s="1"/>
  <c r="AE399" i="20"/>
  <c r="V399" i="20"/>
  <c r="M399" i="20"/>
  <c r="D399" i="20"/>
  <c r="BF398" i="20"/>
  <c r="AW398" i="20"/>
  <c r="AR398" i="20"/>
  <c r="AS398" i="20" s="1"/>
  <c r="AE398" i="20"/>
  <c r="V398" i="20"/>
  <c r="M398" i="20"/>
  <c r="D398" i="20"/>
  <c r="BF397" i="20"/>
  <c r="AW397" i="20"/>
  <c r="AX397" i="20" s="1"/>
  <c r="AR397" i="20"/>
  <c r="AS397" i="20" s="1"/>
  <c r="AY397" i="20" s="1"/>
  <c r="AE397" i="20"/>
  <c r="V397" i="20"/>
  <c r="M397" i="20"/>
  <c r="D397" i="20"/>
  <c r="BF396" i="20"/>
  <c r="BF427" i="20" s="1"/>
  <c r="AW396" i="20"/>
  <c r="AW427" i="20" s="1"/>
  <c r="AR396" i="20"/>
  <c r="AE396" i="20"/>
  <c r="AE427" i="20" s="1"/>
  <c r="V396" i="20"/>
  <c r="V427" i="20" s="1"/>
  <c r="M396" i="20"/>
  <c r="M429" i="20" s="1"/>
  <c r="D396" i="20"/>
  <c r="BM395" i="20"/>
  <c r="BL395" i="20"/>
  <c r="BK395" i="20"/>
  <c r="BJ395" i="20"/>
  <c r="BI395" i="20"/>
  <c r="BH395" i="20"/>
  <c r="BG395" i="20"/>
  <c r="BE395" i="20"/>
  <c r="AT395" i="20"/>
  <c r="AO395" i="20"/>
  <c r="C395" i="20"/>
  <c r="BM394" i="20"/>
  <c r="BL394" i="20"/>
  <c r="BK394" i="20"/>
  <c r="BJ394" i="20"/>
  <c r="BI394" i="20"/>
  <c r="BH394" i="20"/>
  <c r="BG394" i="20"/>
  <c r="BE394" i="20"/>
  <c r="BD394" i="20"/>
  <c r="BC394" i="20"/>
  <c r="BB394" i="20"/>
  <c r="BA394" i="20"/>
  <c r="AZ394" i="20"/>
  <c r="AV394" i="20"/>
  <c r="AU394" i="20"/>
  <c r="AT394" i="20"/>
  <c r="AR394" i="20"/>
  <c r="AQ394" i="20"/>
  <c r="AP394" i="20"/>
  <c r="AO394" i="20"/>
  <c r="AN394" i="20"/>
  <c r="AM394" i="20"/>
  <c r="AL394" i="20"/>
  <c r="AK394" i="20"/>
  <c r="AJ394" i="20"/>
  <c r="AI394" i="20"/>
  <c r="AH394" i="20"/>
  <c r="AG394" i="20"/>
  <c r="AF394" i="20"/>
  <c r="AD394" i="20"/>
  <c r="AC394" i="20"/>
  <c r="AB394" i="20"/>
  <c r="AA394" i="20"/>
  <c r="Z394" i="20"/>
  <c r="Y394" i="20"/>
  <c r="X394" i="20"/>
  <c r="W394" i="20"/>
  <c r="U394" i="20"/>
  <c r="T394" i="20"/>
  <c r="S394" i="20"/>
  <c r="R394" i="20"/>
  <c r="Q394" i="20"/>
  <c r="P394" i="20"/>
  <c r="O394" i="20"/>
  <c r="N394" i="20"/>
  <c r="L394" i="20"/>
  <c r="K394" i="20"/>
  <c r="J394" i="20"/>
  <c r="I394" i="20"/>
  <c r="H394" i="20"/>
  <c r="G394" i="20"/>
  <c r="F394" i="20"/>
  <c r="E394" i="20"/>
  <c r="D394" i="20"/>
  <c r="C394" i="20"/>
  <c r="BM393" i="20"/>
  <c r="BL393" i="20"/>
  <c r="BK393" i="20"/>
  <c r="BJ393" i="20"/>
  <c r="BI393" i="20"/>
  <c r="BH393" i="20"/>
  <c r="BG393" i="20"/>
  <c r="BE393" i="20"/>
  <c r="BD393" i="20"/>
  <c r="BC393" i="20"/>
  <c r="BB393" i="20"/>
  <c r="BA393" i="20"/>
  <c r="AZ393" i="20"/>
  <c r="AV393" i="20"/>
  <c r="AU393" i="20"/>
  <c r="AT393" i="20"/>
  <c r="AQ393" i="20"/>
  <c r="AP393" i="20"/>
  <c r="AO393" i="20"/>
  <c r="AN393" i="20"/>
  <c r="AM393" i="20"/>
  <c r="AL393" i="20"/>
  <c r="AK393" i="20"/>
  <c r="AJ393" i="20"/>
  <c r="AI393" i="20"/>
  <c r="AH393" i="20"/>
  <c r="AG393" i="20"/>
  <c r="AF393" i="20"/>
  <c r="AD393" i="20"/>
  <c r="AC393" i="20"/>
  <c r="AB393" i="20"/>
  <c r="AA393" i="20"/>
  <c r="Z393" i="20"/>
  <c r="Y393" i="20"/>
  <c r="X393" i="20"/>
  <c r="W393" i="20"/>
  <c r="U393" i="20"/>
  <c r="T393" i="20"/>
  <c r="S393" i="20"/>
  <c r="R393" i="20"/>
  <c r="Q393" i="20"/>
  <c r="P393" i="20"/>
  <c r="O393" i="20"/>
  <c r="N393" i="20"/>
  <c r="L393" i="20"/>
  <c r="K393" i="20"/>
  <c r="J393" i="20"/>
  <c r="I393" i="20"/>
  <c r="H393" i="20"/>
  <c r="G393" i="20"/>
  <c r="F393" i="20"/>
  <c r="E393" i="20"/>
  <c r="C393" i="20"/>
  <c r="BM392" i="20"/>
  <c r="BL392" i="20"/>
  <c r="BK392" i="20"/>
  <c r="BJ392" i="20"/>
  <c r="BI392" i="20"/>
  <c r="BH392" i="20"/>
  <c r="BG392" i="20"/>
  <c r="BE392" i="20"/>
  <c r="BD392" i="20"/>
  <c r="BC392" i="20"/>
  <c r="BB392" i="20"/>
  <c r="BA392" i="20"/>
  <c r="AZ392" i="20"/>
  <c r="AX392" i="20"/>
  <c r="AV392" i="20"/>
  <c r="AU392" i="20"/>
  <c r="AT392" i="20"/>
  <c r="AQ392" i="20"/>
  <c r="AP392" i="20"/>
  <c r="AO392" i="20"/>
  <c r="AN392" i="20"/>
  <c r="AM392" i="20"/>
  <c r="AL392" i="20"/>
  <c r="AK392" i="20"/>
  <c r="AJ392" i="20"/>
  <c r="AI392" i="20"/>
  <c r="AH392" i="20"/>
  <c r="AG392" i="20"/>
  <c r="AF392" i="20"/>
  <c r="AD392" i="20"/>
  <c r="AC392" i="20"/>
  <c r="AB392" i="20"/>
  <c r="AA392" i="20"/>
  <c r="Z392" i="20"/>
  <c r="Y392" i="20"/>
  <c r="X392" i="20"/>
  <c r="W392" i="20"/>
  <c r="U392" i="20"/>
  <c r="T392" i="20"/>
  <c r="S392" i="20"/>
  <c r="R392" i="20"/>
  <c r="Q392" i="20"/>
  <c r="P392" i="20"/>
  <c r="O392" i="20"/>
  <c r="N392" i="20"/>
  <c r="L392" i="20"/>
  <c r="K392" i="20"/>
  <c r="J392" i="20"/>
  <c r="I392" i="20"/>
  <c r="H392" i="20"/>
  <c r="G392" i="20"/>
  <c r="F392" i="20"/>
  <c r="E392" i="20"/>
  <c r="C392" i="20"/>
  <c r="BF391" i="20"/>
  <c r="AX391" i="20"/>
  <c r="AW391" i="20"/>
  <c r="AY391" i="20" s="1"/>
  <c r="AR391" i="20"/>
  <c r="AS391" i="20" s="1"/>
  <c r="AE391" i="20"/>
  <c r="V391" i="20"/>
  <c r="M391" i="20"/>
  <c r="D391" i="20"/>
  <c r="BF390" i="20"/>
  <c r="AX390" i="20"/>
  <c r="AW390" i="20"/>
  <c r="AS390" i="20"/>
  <c r="AY390" i="20" s="1"/>
  <c r="AR390" i="20"/>
  <c r="AE390" i="20"/>
  <c r="V390" i="20"/>
  <c r="M390" i="20"/>
  <c r="D390" i="20"/>
  <c r="BF389" i="20"/>
  <c r="AX389" i="20"/>
  <c r="AW389" i="20"/>
  <c r="AY389" i="20" s="1"/>
  <c r="AR389" i="20"/>
  <c r="AS389" i="20" s="1"/>
  <c r="AE389" i="20"/>
  <c r="V389" i="20"/>
  <c r="M389" i="20"/>
  <c r="D389" i="20"/>
  <c r="BF388" i="20"/>
  <c r="AX388" i="20"/>
  <c r="AW388" i="20"/>
  <c r="AS388" i="20"/>
  <c r="AY388" i="20" s="1"/>
  <c r="AR388" i="20"/>
  <c r="AE388" i="20"/>
  <c r="V388" i="20"/>
  <c r="M388" i="20"/>
  <c r="D388" i="20"/>
  <c r="BF387" i="20"/>
  <c r="AX387" i="20"/>
  <c r="AW387" i="20"/>
  <c r="AY387" i="20" s="1"/>
  <c r="AR387" i="20"/>
  <c r="AS387" i="20" s="1"/>
  <c r="AE387" i="20"/>
  <c r="V387" i="20"/>
  <c r="M387" i="20"/>
  <c r="D387" i="20"/>
  <c r="BF386" i="20"/>
  <c r="AX386" i="20"/>
  <c r="AW386" i="20"/>
  <c r="AS386" i="20"/>
  <c r="AY386" i="20" s="1"/>
  <c r="AR386" i="20"/>
  <c r="AE386" i="20"/>
  <c r="V386" i="20"/>
  <c r="M386" i="20"/>
  <c r="D386" i="20"/>
  <c r="BF385" i="20"/>
  <c r="AX385" i="20"/>
  <c r="AW385" i="20"/>
  <c r="AY385" i="20" s="1"/>
  <c r="AR385" i="20"/>
  <c r="AS385" i="20" s="1"/>
  <c r="AE385" i="20"/>
  <c r="V385" i="20"/>
  <c r="M385" i="20"/>
  <c r="D385" i="20"/>
  <c r="BF384" i="20"/>
  <c r="AX384" i="20"/>
  <c r="AW384" i="20"/>
  <c r="AS384" i="20"/>
  <c r="AY384" i="20" s="1"/>
  <c r="AR384" i="20"/>
  <c r="AE384" i="20"/>
  <c r="V384" i="20"/>
  <c r="M384" i="20"/>
  <c r="D384" i="20"/>
  <c r="BF383" i="20"/>
  <c r="AX383" i="20"/>
  <c r="AW383" i="20"/>
  <c r="AR383" i="20"/>
  <c r="AS383" i="20" s="1"/>
  <c r="AE383" i="20"/>
  <c r="V383" i="20"/>
  <c r="M383" i="20"/>
  <c r="D383" i="20"/>
  <c r="BF382" i="20"/>
  <c r="AX382" i="20"/>
  <c r="AW382" i="20"/>
  <c r="AS382" i="20"/>
  <c r="AY382" i="20" s="1"/>
  <c r="AR382" i="20"/>
  <c r="AE382" i="20"/>
  <c r="V382" i="20"/>
  <c r="M382" i="20"/>
  <c r="D382" i="20"/>
  <c r="BF381" i="20"/>
  <c r="AX381" i="20"/>
  <c r="AW381" i="20"/>
  <c r="AY381" i="20" s="1"/>
  <c r="AR381" i="20"/>
  <c r="AS381" i="20" s="1"/>
  <c r="AE381" i="20"/>
  <c r="V381" i="20"/>
  <c r="M381" i="20"/>
  <c r="D381" i="20"/>
  <c r="BF380" i="20"/>
  <c r="AX380" i="20"/>
  <c r="AW380" i="20"/>
  <c r="AS380" i="20"/>
  <c r="AY380" i="20" s="1"/>
  <c r="AR380" i="20"/>
  <c r="AE380" i="20"/>
  <c r="V380" i="20"/>
  <c r="M380" i="20"/>
  <c r="D380" i="20"/>
  <c r="BF379" i="20"/>
  <c r="AX379" i="20"/>
  <c r="AW379" i="20"/>
  <c r="AR379" i="20"/>
  <c r="AS379" i="20" s="1"/>
  <c r="AE379" i="20"/>
  <c r="V379" i="20"/>
  <c r="M379" i="20"/>
  <c r="D379" i="20"/>
  <c r="BF378" i="20"/>
  <c r="AX378" i="20"/>
  <c r="AW378" i="20"/>
  <c r="AS378" i="20"/>
  <c r="AY378" i="20" s="1"/>
  <c r="AR378" i="20"/>
  <c r="AE378" i="20"/>
  <c r="V378" i="20"/>
  <c r="M378" i="20"/>
  <c r="D378" i="20"/>
  <c r="BF377" i="20"/>
  <c r="AX377" i="20"/>
  <c r="AW377" i="20"/>
  <c r="AY377" i="20" s="1"/>
  <c r="AR377" i="20"/>
  <c r="AS377" i="20" s="1"/>
  <c r="AE377" i="20"/>
  <c r="V377" i="20"/>
  <c r="M377" i="20"/>
  <c r="D377" i="20"/>
  <c r="BF376" i="20"/>
  <c r="AX376" i="20"/>
  <c r="AW376" i="20"/>
  <c r="AS376" i="20"/>
  <c r="AY376" i="20" s="1"/>
  <c r="AR376" i="20"/>
  <c r="AE376" i="20"/>
  <c r="V376" i="20"/>
  <c r="M376" i="20"/>
  <c r="D376" i="20"/>
  <c r="BF375" i="20"/>
  <c r="AX375" i="20"/>
  <c r="AW375" i="20"/>
  <c r="AY375" i="20" s="1"/>
  <c r="AR375" i="20"/>
  <c r="AS375" i="20" s="1"/>
  <c r="AE375" i="20"/>
  <c r="V375" i="20"/>
  <c r="M375" i="20"/>
  <c r="D375" i="20"/>
  <c r="BF374" i="20"/>
  <c r="AX374" i="20"/>
  <c r="AW374" i="20"/>
  <c r="AS374" i="20"/>
  <c r="AY374" i="20" s="1"/>
  <c r="AR374" i="20"/>
  <c r="AE374" i="20"/>
  <c r="V374" i="20"/>
  <c r="M374" i="20"/>
  <c r="D374" i="20"/>
  <c r="BF373" i="20"/>
  <c r="AX373" i="20"/>
  <c r="AW373" i="20"/>
  <c r="AY373" i="20" s="1"/>
  <c r="AR373" i="20"/>
  <c r="AS373" i="20" s="1"/>
  <c r="AE373" i="20"/>
  <c r="V373" i="20"/>
  <c r="M373" i="20"/>
  <c r="D373" i="20"/>
  <c r="BF372" i="20"/>
  <c r="AX372" i="20"/>
  <c r="AW372" i="20"/>
  <c r="AS372" i="20"/>
  <c r="AY372" i="20" s="1"/>
  <c r="AR372" i="20"/>
  <c r="AE372" i="20"/>
  <c r="V372" i="20"/>
  <c r="M372" i="20"/>
  <c r="D372" i="20"/>
  <c r="BF371" i="20"/>
  <c r="AX371" i="20"/>
  <c r="AW371" i="20"/>
  <c r="AY371" i="20" s="1"/>
  <c r="AR371" i="20"/>
  <c r="AS371" i="20" s="1"/>
  <c r="AE371" i="20"/>
  <c r="V371" i="20"/>
  <c r="M371" i="20"/>
  <c r="D371" i="20"/>
  <c r="BF370" i="20"/>
  <c r="AX370" i="20"/>
  <c r="AW370" i="20"/>
  <c r="AS370" i="20"/>
  <c r="AY370" i="20" s="1"/>
  <c r="AR370" i="20"/>
  <c r="AE370" i="20"/>
  <c r="V370" i="20"/>
  <c r="M370" i="20"/>
  <c r="D370" i="20"/>
  <c r="BF369" i="20"/>
  <c r="AX369" i="20"/>
  <c r="AW369" i="20"/>
  <c r="AY369" i="20" s="1"/>
  <c r="AR369" i="20"/>
  <c r="AS369" i="20" s="1"/>
  <c r="AE369" i="20"/>
  <c r="V369" i="20"/>
  <c r="M369" i="20"/>
  <c r="D369" i="20"/>
  <c r="BF368" i="20"/>
  <c r="AX368" i="20"/>
  <c r="AW368" i="20"/>
  <c r="AS368" i="20"/>
  <c r="AY368" i="20" s="1"/>
  <c r="AR368" i="20"/>
  <c r="AE368" i="20"/>
  <c r="V368" i="20"/>
  <c r="M368" i="20"/>
  <c r="D368" i="20"/>
  <c r="BF367" i="20"/>
  <c r="AX367" i="20"/>
  <c r="AW367" i="20"/>
  <c r="AR367" i="20"/>
  <c r="AS367" i="20" s="1"/>
  <c r="AE367" i="20"/>
  <c r="V367" i="20"/>
  <c r="M367" i="20"/>
  <c r="D367" i="20"/>
  <c r="BF366" i="20"/>
  <c r="AX366" i="20"/>
  <c r="AW366" i="20"/>
  <c r="AS366" i="20"/>
  <c r="AY366" i="20" s="1"/>
  <c r="AR366" i="20"/>
  <c r="AE366" i="20"/>
  <c r="V366" i="20"/>
  <c r="M366" i="20"/>
  <c r="D366" i="20"/>
  <c r="BF365" i="20"/>
  <c r="AX365" i="20"/>
  <c r="AW365" i="20"/>
  <c r="AY365" i="20" s="1"/>
  <c r="AR365" i="20"/>
  <c r="AS365" i="20" s="1"/>
  <c r="AE365" i="20"/>
  <c r="V365" i="20"/>
  <c r="M365" i="20"/>
  <c r="D365" i="20"/>
  <c r="BF364" i="20"/>
  <c r="AX364" i="20"/>
  <c r="AW364" i="20"/>
  <c r="AS364" i="20"/>
  <c r="AY364" i="20" s="1"/>
  <c r="AR364" i="20"/>
  <c r="AE364" i="20"/>
  <c r="V364" i="20"/>
  <c r="M364" i="20"/>
  <c r="D364" i="20"/>
  <c r="BF363" i="20"/>
  <c r="AX363" i="20"/>
  <c r="AW363" i="20"/>
  <c r="AR363" i="20"/>
  <c r="AS363" i="20" s="1"/>
  <c r="AE363" i="20"/>
  <c r="V363" i="20"/>
  <c r="M363" i="20"/>
  <c r="D363" i="20"/>
  <c r="BF362" i="20"/>
  <c r="AX362" i="20"/>
  <c r="AX394" i="20" s="1"/>
  <c r="AW362" i="20"/>
  <c r="AW393" i="20" s="1"/>
  <c r="AS362" i="20"/>
  <c r="AR362" i="20"/>
  <c r="AR392" i="20" s="1"/>
  <c r="AE362" i="20"/>
  <c r="AE392" i="20" s="1"/>
  <c r="V362" i="20"/>
  <c r="V392" i="20" s="1"/>
  <c r="M362" i="20"/>
  <c r="D362" i="20"/>
  <c r="D392" i="20" s="1"/>
  <c r="BM361" i="20"/>
  <c r="BL361" i="20"/>
  <c r="BK361" i="20"/>
  <c r="BJ361" i="20"/>
  <c r="BI361" i="20"/>
  <c r="BH361" i="20"/>
  <c r="BG361" i="20"/>
  <c r="BE361" i="20"/>
  <c r="AT361" i="20"/>
  <c r="AO361" i="20"/>
  <c r="C361" i="20"/>
  <c r="BM360" i="20"/>
  <c r="BL360" i="20"/>
  <c r="BK360" i="20"/>
  <c r="BJ360" i="20"/>
  <c r="BI360" i="20"/>
  <c r="BH360" i="20"/>
  <c r="BG360" i="20"/>
  <c r="BE360" i="20"/>
  <c r="BD360" i="20"/>
  <c r="BC360" i="20"/>
  <c r="BB360" i="20"/>
  <c r="BA360" i="20"/>
  <c r="AZ360" i="20"/>
  <c r="AV360" i="20"/>
  <c r="AU360" i="20"/>
  <c r="AT360" i="20"/>
  <c r="AQ360" i="20"/>
  <c r="AP360" i="20"/>
  <c r="AO360" i="20"/>
  <c r="AN360" i="20"/>
  <c r="AM360" i="20"/>
  <c r="AL360" i="20"/>
  <c r="AK360" i="20"/>
  <c r="AJ360" i="20"/>
  <c r="AI360" i="20"/>
  <c r="AH360" i="20"/>
  <c r="AG360" i="20"/>
  <c r="AF360" i="20"/>
  <c r="AD360" i="20"/>
  <c r="AC360" i="20"/>
  <c r="AB360" i="20"/>
  <c r="AA360" i="20"/>
  <c r="Z360" i="20"/>
  <c r="Y360" i="20"/>
  <c r="X360" i="20"/>
  <c r="W360" i="20"/>
  <c r="U360" i="20"/>
  <c r="T360" i="20"/>
  <c r="S360" i="20"/>
  <c r="R360" i="20"/>
  <c r="Q360" i="20"/>
  <c r="P360" i="20"/>
  <c r="O360" i="20"/>
  <c r="N360" i="20"/>
  <c r="M360" i="20"/>
  <c r="L360" i="20"/>
  <c r="K360" i="20"/>
  <c r="J360" i="20"/>
  <c r="I360" i="20"/>
  <c r="H360" i="20"/>
  <c r="G360" i="20"/>
  <c r="F360" i="20"/>
  <c r="E360" i="20"/>
  <c r="C360" i="20"/>
  <c r="BM359" i="20"/>
  <c r="BL359" i="20"/>
  <c r="BK359" i="20"/>
  <c r="BJ359" i="20"/>
  <c r="BI359" i="20"/>
  <c r="BH359" i="20"/>
  <c r="BG359" i="20"/>
  <c r="BE359" i="20"/>
  <c r="BD359" i="20"/>
  <c r="BC359" i="20"/>
  <c r="BB359" i="20"/>
  <c r="BA359" i="20"/>
  <c r="AZ359" i="20"/>
  <c r="AV359" i="20"/>
  <c r="AU359" i="20"/>
  <c r="AT359" i="20"/>
  <c r="AR359" i="20"/>
  <c r="AQ359" i="20"/>
  <c r="AP359" i="20"/>
  <c r="AO359" i="20"/>
  <c r="AN359" i="20"/>
  <c r="AM359" i="20"/>
  <c r="AL359" i="20"/>
  <c r="AK359" i="20"/>
  <c r="AJ359" i="20"/>
  <c r="AI359" i="20"/>
  <c r="AH359" i="20"/>
  <c r="AG359" i="20"/>
  <c r="AF359" i="20"/>
  <c r="AD359" i="20"/>
  <c r="AC359" i="20"/>
  <c r="AB359" i="20"/>
  <c r="AA359" i="20"/>
  <c r="Z359" i="20"/>
  <c r="Y359" i="20"/>
  <c r="X359" i="20"/>
  <c r="W359" i="20"/>
  <c r="U359" i="20"/>
  <c r="T359" i="20"/>
  <c r="S359" i="20"/>
  <c r="R359" i="20"/>
  <c r="Q359" i="20"/>
  <c r="P359" i="20"/>
  <c r="O359" i="20"/>
  <c r="N359" i="20"/>
  <c r="L359" i="20"/>
  <c r="K359" i="20"/>
  <c r="J359" i="20"/>
  <c r="I359" i="20"/>
  <c r="H359" i="20"/>
  <c r="G359" i="20"/>
  <c r="F359" i="20"/>
  <c r="E359" i="20"/>
  <c r="D359" i="20"/>
  <c r="C359" i="20"/>
  <c r="BM358" i="20"/>
  <c r="BL358" i="20"/>
  <c r="BK358" i="20"/>
  <c r="BJ358" i="20"/>
  <c r="BI358" i="20"/>
  <c r="BH358" i="20"/>
  <c r="BG358" i="20"/>
  <c r="BE358" i="20"/>
  <c r="BD358" i="20"/>
  <c r="BC358" i="20"/>
  <c r="BB358" i="20"/>
  <c r="BA358" i="20"/>
  <c r="AZ358" i="20"/>
  <c r="AV358" i="20"/>
  <c r="AU358" i="20"/>
  <c r="AT358" i="20"/>
  <c r="AQ358" i="20"/>
  <c r="AP358" i="20"/>
  <c r="AO358" i="20"/>
  <c r="AN358" i="20"/>
  <c r="AM358" i="20"/>
  <c r="AL358" i="20"/>
  <c r="AK358" i="20"/>
  <c r="AJ358" i="20"/>
  <c r="AI358" i="20"/>
  <c r="AH358" i="20"/>
  <c r="AG358" i="20"/>
  <c r="AF358" i="20"/>
  <c r="AD358" i="20"/>
  <c r="AC358" i="20"/>
  <c r="AB358" i="20"/>
  <c r="AA358" i="20"/>
  <c r="Z358" i="20"/>
  <c r="Y358" i="20"/>
  <c r="X358" i="20"/>
  <c r="W358" i="20"/>
  <c r="U358" i="20"/>
  <c r="T358" i="20"/>
  <c r="S358" i="20"/>
  <c r="R358" i="20"/>
  <c r="Q358" i="20"/>
  <c r="P358" i="20"/>
  <c r="O358" i="20"/>
  <c r="N358" i="20"/>
  <c r="L358" i="20"/>
  <c r="K358" i="20"/>
  <c r="J358" i="20"/>
  <c r="I358" i="20"/>
  <c r="H358" i="20"/>
  <c r="G358" i="20"/>
  <c r="F358" i="20"/>
  <c r="E358" i="20"/>
  <c r="C358" i="20"/>
  <c r="BF357" i="20"/>
  <c r="AW357" i="20"/>
  <c r="AX357" i="20" s="1"/>
  <c r="AR357" i="20"/>
  <c r="AS357" i="20" s="1"/>
  <c r="AE357" i="20"/>
  <c r="V357" i="20"/>
  <c r="M357" i="20"/>
  <c r="D357" i="20"/>
  <c r="BF356" i="20"/>
  <c r="AW356" i="20"/>
  <c r="AR356" i="20"/>
  <c r="AS356" i="20" s="1"/>
  <c r="AE356" i="20"/>
  <c r="V356" i="20"/>
  <c r="M356" i="20"/>
  <c r="D356" i="20"/>
  <c r="BF355" i="20"/>
  <c r="AW355" i="20"/>
  <c r="AX355" i="20" s="1"/>
  <c r="AR355" i="20"/>
  <c r="AS355" i="20" s="1"/>
  <c r="AY355" i="20" s="1"/>
  <c r="AE355" i="20"/>
  <c r="V355" i="20"/>
  <c r="M355" i="20"/>
  <c r="D355" i="20"/>
  <c r="BF354" i="20"/>
  <c r="AW354" i="20"/>
  <c r="AR354" i="20"/>
  <c r="AS354" i="20" s="1"/>
  <c r="AE354" i="20"/>
  <c r="V354" i="20"/>
  <c r="M354" i="20"/>
  <c r="D354" i="20"/>
  <c r="BF353" i="20"/>
  <c r="AW353" i="20"/>
  <c r="AX353" i="20" s="1"/>
  <c r="AR353" i="20"/>
  <c r="AS353" i="20" s="1"/>
  <c r="AY353" i="20" s="1"/>
  <c r="AE353" i="20"/>
  <c r="V353" i="20"/>
  <c r="M353" i="20"/>
  <c r="D353" i="20"/>
  <c r="BF352" i="20"/>
  <c r="AW352" i="20"/>
  <c r="AR352" i="20"/>
  <c r="AS352" i="20" s="1"/>
  <c r="AE352" i="20"/>
  <c r="V352" i="20"/>
  <c r="M352" i="20"/>
  <c r="D352" i="20"/>
  <c r="BF351" i="20"/>
  <c r="AW351" i="20"/>
  <c r="AX351" i="20" s="1"/>
  <c r="AR351" i="20"/>
  <c r="AS351" i="20" s="1"/>
  <c r="AY351" i="20" s="1"/>
  <c r="AE351" i="20"/>
  <c r="V351" i="20"/>
  <c r="M351" i="20"/>
  <c r="D351" i="20"/>
  <c r="BF350" i="20"/>
  <c r="AW350" i="20"/>
  <c r="AR350" i="20"/>
  <c r="AS350" i="20" s="1"/>
  <c r="AE350" i="20"/>
  <c r="V350" i="20"/>
  <c r="M350" i="20"/>
  <c r="D350" i="20"/>
  <c r="BF349" i="20"/>
  <c r="AW349" i="20"/>
  <c r="AX349" i="20" s="1"/>
  <c r="AR349" i="20"/>
  <c r="AS349" i="20" s="1"/>
  <c r="AY349" i="20" s="1"/>
  <c r="AE349" i="20"/>
  <c r="V349" i="20"/>
  <c r="M349" i="20"/>
  <c r="D349" i="20"/>
  <c r="BF348" i="20"/>
  <c r="AW348" i="20"/>
  <c r="AR348" i="20"/>
  <c r="AS348" i="20" s="1"/>
  <c r="AE348" i="20"/>
  <c r="V348" i="20"/>
  <c r="M348" i="20"/>
  <c r="D348" i="20"/>
  <c r="BF347" i="20"/>
  <c r="AW347" i="20"/>
  <c r="AX347" i="20" s="1"/>
  <c r="AR347" i="20"/>
  <c r="AS347" i="20" s="1"/>
  <c r="AE347" i="20"/>
  <c r="V347" i="20"/>
  <c r="M347" i="20"/>
  <c r="D347" i="20"/>
  <c r="BF346" i="20"/>
  <c r="AW346" i="20"/>
  <c r="AR346" i="20"/>
  <c r="AS346" i="20" s="1"/>
  <c r="AE346" i="20"/>
  <c r="V346" i="20"/>
  <c r="M346" i="20"/>
  <c r="D346" i="20"/>
  <c r="BF345" i="20"/>
  <c r="AW345" i="20"/>
  <c r="AX345" i="20" s="1"/>
  <c r="AR345" i="20"/>
  <c r="AS345" i="20" s="1"/>
  <c r="AE345" i="20"/>
  <c r="V345" i="20"/>
  <c r="M345" i="20"/>
  <c r="D345" i="20"/>
  <c r="BF344" i="20"/>
  <c r="AW344" i="20"/>
  <c r="AR344" i="20"/>
  <c r="AS344" i="20" s="1"/>
  <c r="AE344" i="20"/>
  <c r="V344" i="20"/>
  <c r="M344" i="20"/>
  <c r="D344" i="20"/>
  <c r="BF343" i="20"/>
  <c r="AW343" i="20"/>
  <c r="AX343" i="20" s="1"/>
  <c r="AR343" i="20"/>
  <c r="AS343" i="20" s="1"/>
  <c r="AY343" i="20" s="1"/>
  <c r="AE343" i="20"/>
  <c r="V343" i="20"/>
  <c r="M343" i="20"/>
  <c r="D343" i="20"/>
  <c r="BF342" i="20"/>
  <c r="AW342" i="20"/>
  <c r="AR342" i="20"/>
  <c r="AS342" i="20" s="1"/>
  <c r="AE342" i="20"/>
  <c r="V342" i="20"/>
  <c r="M342" i="20"/>
  <c r="D342" i="20"/>
  <c r="BF341" i="20"/>
  <c r="AW341" i="20"/>
  <c r="AX341" i="20" s="1"/>
  <c r="AR341" i="20"/>
  <c r="AS341" i="20" s="1"/>
  <c r="AE341" i="20"/>
  <c r="V341" i="20"/>
  <c r="M341" i="20"/>
  <c r="D341" i="20"/>
  <c r="BF340" i="20"/>
  <c r="AW340" i="20"/>
  <c r="AR340" i="20"/>
  <c r="AS340" i="20" s="1"/>
  <c r="AE340" i="20"/>
  <c r="V340" i="20"/>
  <c r="M340" i="20"/>
  <c r="D340" i="20"/>
  <c r="BF339" i="20"/>
  <c r="AW339" i="20"/>
  <c r="AX339" i="20" s="1"/>
  <c r="AR339" i="20"/>
  <c r="AS339" i="20" s="1"/>
  <c r="AY339" i="20" s="1"/>
  <c r="AE339" i="20"/>
  <c r="V339" i="20"/>
  <c r="M339" i="20"/>
  <c r="D339" i="20"/>
  <c r="BF338" i="20"/>
  <c r="AW338" i="20"/>
  <c r="AR338" i="20"/>
  <c r="AS338" i="20" s="1"/>
  <c r="AE338" i="20"/>
  <c r="V338" i="20"/>
  <c r="M338" i="20"/>
  <c r="D338" i="20"/>
  <c r="BF337" i="20"/>
  <c r="AW337" i="20"/>
  <c r="AX337" i="20" s="1"/>
  <c r="AR337" i="20"/>
  <c r="AS337" i="20" s="1"/>
  <c r="AY337" i="20" s="1"/>
  <c r="AE337" i="20"/>
  <c r="V337" i="20"/>
  <c r="M337" i="20"/>
  <c r="D337" i="20"/>
  <c r="BF336" i="20"/>
  <c r="AW336" i="20"/>
  <c r="AR336" i="20"/>
  <c r="AS336" i="20" s="1"/>
  <c r="AE336" i="20"/>
  <c r="V336" i="20"/>
  <c r="M336" i="20"/>
  <c r="D336" i="20"/>
  <c r="BF335" i="20"/>
  <c r="AW335" i="20"/>
  <c r="AX335" i="20" s="1"/>
  <c r="AR335" i="20"/>
  <c r="AS335" i="20" s="1"/>
  <c r="AY335" i="20" s="1"/>
  <c r="AE335" i="20"/>
  <c r="V335" i="20"/>
  <c r="M335" i="20"/>
  <c r="D335" i="20"/>
  <c r="BF334" i="20"/>
  <c r="AW334" i="20"/>
  <c r="AR334" i="20"/>
  <c r="AS334" i="20" s="1"/>
  <c r="AE334" i="20"/>
  <c r="V334" i="20"/>
  <c r="M334" i="20"/>
  <c r="D334" i="20"/>
  <c r="BF333" i="20"/>
  <c r="AW333" i="20"/>
  <c r="AX333" i="20" s="1"/>
  <c r="AR333" i="20"/>
  <c r="AS333" i="20" s="1"/>
  <c r="AY333" i="20" s="1"/>
  <c r="AE333" i="20"/>
  <c r="V333" i="20"/>
  <c r="M333" i="20"/>
  <c r="D333" i="20"/>
  <c r="BF332" i="20"/>
  <c r="AW332" i="20"/>
  <c r="AR332" i="20"/>
  <c r="AS332" i="20" s="1"/>
  <c r="AE332" i="20"/>
  <c r="V332" i="20"/>
  <c r="M332" i="20"/>
  <c r="D332" i="20"/>
  <c r="BF331" i="20"/>
  <c r="AW331" i="20"/>
  <c r="AX331" i="20" s="1"/>
  <c r="AR331" i="20"/>
  <c r="AS331" i="20" s="1"/>
  <c r="AE331" i="20"/>
  <c r="V331" i="20"/>
  <c r="M331" i="20"/>
  <c r="D331" i="20"/>
  <c r="BF330" i="20"/>
  <c r="AW330" i="20"/>
  <c r="AR330" i="20"/>
  <c r="AS330" i="20" s="1"/>
  <c r="AE330" i="20"/>
  <c r="V330" i="20"/>
  <c r="M330" i="20"/>
  <c r="D330" i="20"/>
  <c r="BF329" i="20"/>
  <c r="AW329" i="20"/>
  <c r="AX329" i="20" s="1"/>
  <c r="AR329" i="20"/>
  <c r="AS329" i="20" s="1"/>
  <c r="AE329" i="20"/>
  <c r="V329" i="20"/>
  <c r="M329" i="20"/>
  <c r="D329" i="20"/>
  <c r="BF328" i="20"/>
  <c r="AW328" i="20"/>
  <c r="AR328" i="20"/>
  <c r="AS328" i="20" s="1"/>
  <c r="AE328" i="20"/>
  <c r="V328" i="20"/>
  <c r="M328" i="20"/>
  <c r="D328" i="20"/>
  <c r="BF327" i="20"/>
  <c r="BF359" i="20" s="1"/>
  <c r="AW327" i="20"/>
  <c r="AR327" i="20"/>
  <c r="AS327" i="20" s="1"/>
  <c r="AE327" i="20"/>
  <c r="AE358" i="20" s="1"/>
  <c r="V327" i="20"/>
  <c r="M327" i="20"/>
  <c r="M358" i="20" s="1"/>
  <c r="D327" i="20"/>
  <c r="D358" i="20" s="1"/>
  <c r="BM326" i="20"/>
  <c r="BL326" i="20"/>
  <c r="BK326" i="20"/>
  <c r="BJ326" i="20"/>
  <c r="BI326" i="20"/>
  <c r="BH326" i="20"/>
  <c r="BG326" i="20"/>
  <c r="BE326" i="20"/>
  <c r="AT326" i="20"/>
  <c r="AO326" i="20"/>
  <c r="C326" i="20"/>
  <c r="BM325" i="20"/>
  <c r="BL325" i="20"/>
  <c r="BK325" i="20"/>
  <c r="BJ325" i="20"/>
  <c r="BI325" i="20"/>
  <c r="BH325" i="20"/>
  <c r="BG325" i="20"/>
  <c r="BE325" i="20"/>
  <c r="BD325" i="20"/>
  <c r="BB325" i="20"/>
  <c r="BA325" i="20"/>
  <c r="AZ325" i="20"/>
  <c r="AV325" i="20"/>
  <c r="AU325" i="20"/>
  <c r="AT325" i="20"/>
  <c r="AQ325" i="20"/>
  <c r="AP325" i="20"/>
  <c r="AO325" i="20"/>
  <c r="AN325" i="20"/>
  <c r="AM325" i="20"/>
  <c r="AL325" i="20"/>
  <c r="AK325" i="20"/>
  <c r="AJ325" i="20"/>
  <c r="AI325" i="20"/>
  <c r="AH325" i="20"/>
  <c r="AG325" i="20"/>
  <c r="AF325" i="20"/>
  <c r="AD325" i="20"/>
  <c r="AC325" i="20"/>
  <c r="AB325" i="20"/>
  <c r="AA325" i="20"/>
  <c r="Z325" i="20"/>
  <c r="Y325" i="20"/>
  <c r="X325" i="20"/>
  <c r="W325" i="20"/>
  <c r="U325" i="20"/>
  <c r="T325" i="20"/>
  <c r="S325" i="20"/>
  <c r="R325" i="20"/>
  <c r="Q325" i="20"/>
  <c r="P325" i="20"/>
  <c r="O325" i="20"/>
  <c r="N325" i="20"/>
  <c r="L325" i="20"/>
  <c r="K325" i="20"/>
  <c r="J325" i="20"/>
  <c r="I325" i="20"/>
  <c r="H325" i="20"/>
  <c r="G325" i="20"/>
  <c r="F325" i="20"/>
  <c r="E325" i="20"/>
  <c r="C325" i="20"/>
  <c r="BM324" i="20"/>
  <c r="BL324" i="20"/>
  <c r="BK324" i="20"/>
  <c r="BJ324" i="20"/>
  <c r="BI324" i="20"/>
  <c r="BH324" i="20"/>
  <c r="BG324" i="20"/>
  <c r="BE324" i="20"/>
  <c r="BD324" i="20"/>
  <c r="BB324" i="20"/>
  <c r="BA324" i="20"/>
  <c r="AZ324" i="20"/>
  <c r="AV324" i="20"/>
  <c r="AU324" i="20"/>
  <c r="AT324" i="20"/>
  <c r="AQ324" i="20"/>
  <c r="AP324" i="20"/>
  <c r="AO324" i="20"/>
  <c r="AN324" i="20"/>
  <c r="AM324" i="20"/>
  <c r="AL324" i="20"/>
  <c r="AK324" i="20"/>
  <c r="AJ324" i="20"/>
  <c r="AI324" i="20"/>
  <c r="AH324" i="20"/>
  <c r="AG324" i="20"/>
  <c r="AF324" i="20"/>
  <c r="AD324" i="20"/>
  <c r="AC324" i="20"/>
  <c r="AB324" i="20"/>
  <c r="AA324" i="20"/>
  <c r="Z324" i="20"/>
  <c r="Y324" i="20"/>
  <c r="X324" i="20"/>
  <c r="W324" i="20"/>
  <c r="U324" i="20"/>
  <c r="T324" i="20"/>
  <c r="S324" i="20"/>
  <c r="R324" i="20"/>
  <c r="Q324" i="20"/>
  <c r="P324" i="20"/>
  <c r="O324" i="20"/>
  <c r="N324" i="20"/>
  <c r="L324" i="20"/>
  <c r="K324" i="20"/>
  <c r="J324" i="20"/>
  <c r="I324" i="20"/>
  <c r="H324" i="20"/>
  <c r="G324" i="20"/>
  <c r="F324" i="20"/>
  <c r="E324" i="20"/>
  <c r="C324" i="20"/>
  <c r="BM323" i="20"/>
  <c r="BL323" i="20"/>
  <c r="BK323" i="20"/>
  <c r="BJ323" i="20"/>
  <c r="BI323" i="20"/>
  <c r="BH323" i="20"/>
  <c r="BG323" i="20"/>
  <c r="BE323" i="20"/>
  <c r="BD323" i="20"/>
  <c r="BB323" i="20"/>
  <c r="BA323" i="20"/>
  <c r="AZ323" i="20"/>
  <c r="AV323" i="20"/>
  <c r="AU323" i="20"/>
  <c r="AT323" i="20"/>
  <c r="AQ323" i="20"/>
  <c r="AP323" i="20"/>
  <c r="AO323" i="20"/>
  <c r="AN323" i="20"/>
  <c r="AM323" i="20"/>
  <c r="AL323" i="20"/>
  <c r="AK323" i="20"/>
  <c r="AJ323" i="20"/>
  <c r="AI323" i="20"/>
  <c r="AH323" i="20"/>
  <c r="AG323" i="20"/>
  <c r="AF323" i="20"/>
  <c r="AD323" i="20"/>
  <c r="AC323" i="20"/>
  <c r="AB323" i="20"/>
  <c r="AA323" i="20"/>
  <c r="Z323" i="20"/>
  <c r="Y323" i="20"/>
  <c r="X323" i="20"/>
  <c r="W323" i="20"/>
  <c r="U323" i="20"/>
  <c r="T323" i="20"/>
  <c r="S323" i="20"/>
  <c r="R323" i="20"/>
  <c r="Q323" i="20"/>
  <c r="P323" i="20"/>
  <c r="O323" i="20"/>
  <c r="N323" i="20"/>
  <c r="L323" i="20"/>
  <c r="K323" i="20"/>
  <c r="J323" i="20"/>
  <c r="I323" i="20"/>
  <c r="H323" i="20"/>
  <c r="G323" i="20"/>
  <c r="F323" i="20"/>
  <c r="E323" i="20"/>
  <c r="C323" i="20"/>
  <c r="BF322" i="20"/>
  <c r="AX322" i="20"/>
  <c r="AW322" i="20"/>
  <c r="AS322" i="20"/>
  <c r="AR322" i="20"/>
  <c r="AE322" i="20"/>
  <c r="V322" i="20"/>
  <c r="M322" i="20"/>
  <c r="D322" i="20"/>
  <c r="BF321" i="20"/>
  <c r="AW321" i="20"/>
  <c r="AS321" i="20"/>
  <c r="AR321" i="20"/>
  <c r="AE321" i="20"/>
  <c r="V321" i="20"/>
  <c r="M321" i="20"/>
  <c r="D321" i="20"/>
  <c r="BF320" i="20"/>
  <c r="AX320" i="20"/>
  <c r="AW320" i="20"/>
  <c r="AS320" i="20"/>
  <c r="AR320" i="20"/>
  <c r="AE320" i="20"/>
  <c r="V320" i="20"/>
  <c r="M320" i="20"/>
  <c r="D320" i="20"/>
  <c r="BF319" i="20"/>
  <c r="AW319" i="20"/>
  <c r="AS319" i="20"/>
  <c r="AR319" i="20"/>
  <c r="AE319" i="20"/>
  <c r="V319" i="20"/>
  <c r="M319" i="20"/>
  <c r="D319" i="20"/>
  <c r="BF318" i="20"/>
  <c r="AX318" i="20"/>
  <c r="AW318" i="20"/>
  <c r="AS318" i="20"/>
  <c r="AR318" i="20"/>
  <c r="AE318" i="20"/>
  <c r="V318" i="20"/>
  <c r="M318" i="20"/>
  <c r="D318" i="20"/>
  <c r="BF317" i="20"/>
  <c r="AW317" i="20"/>
  <c r="AS317" i="20"/>
  <c r="AR317" i="20"/>
  <c r="AE317" i="20"/>
  <c r="V317" i="20"/>
  <c r="M317" i="20"/>
  <c r="D317" i="20"/>
  <c r="BF316" i="20"/>
  <c r="AX316" i="20"/>
  <c r="AW316" i="20"/>
  <c r="AY316" i="20" s="1"/>
  <c r="AS316" i="20"/>
  <c r="AR316" i="20"/>
  <c r="AE316" i="20"/>
  <c r="V316" i="20"/>
  <c r="M316" i="20"/>
  <c r="D316" i="20"/>
  <c r="BF315" i="20"/>
  <c r="AW315" i="20"/>
  <c r="AS315" i="20"/>
  <c r="AR315" i="20"/>
  <c r="AE315" i="20"/>
  <c r="V315" i="20"/>
  <c r="M315" i="20"/>
  <c r="D315" i="20"/>
  <c r="BF314" i="20"/>
  <c r="BC314" i="20"/>
  <c r="AW314" i="20"/>
  <c r="AX314" i="20" s="1"/>
  <c r="AR314" i="20"/>
  <c r="AS314" i="20" s="1"/>
  <c r="AE314" i="20"/>
  <c r="V314" i="20"/>
  <c r="M314" i="20"/>
  <c r="D314" i="20"/>
  <c r="BF313" i="20"/>
  <c r="AW313" i="20"/>
  <c r="AR313" i="20"/>
  <c r="AS313" i="20" s="1"/>
  <c r="AE313" i="20"/>
  <c r="V313" i="20"/>
  <c r="M313" i="20"/>
  <c r="D313" i="20"/>
  <c r="BF312" i="20"/>
  <c r="AW312" i="20"/>
  <c r="AX312" i="20" s="1"/>
  <c r="AR312" i="20"/>
  <c r="AS312" i="20" s="1"/>
  <c r="AY312" i="20" s="1"/>
  <c r="AE312" i="20"/>
  <c r="V312" i="20"/>
  <c r="M312" i="20"/>
  <c r="D312" i="20"/>
  <c r="BF311" i="20"/>
  <c r="AX311" i="20"/>
  <c r="AW311" i="20"/>
  <c r="AR311" i="20"/>
  <c r="AS311" i="20" s="1"/>
  <c r="AE311" i="20"/>
  <c r="V311" i="20"/>
  <c r="M311" i="20"/>
  <c r="D311" i="20"/>
  <c r="BF310" i="20"/>
  <c r="AW310" i="20"/>
  <c r="AX310" i="20" s="1"/>
  <c r="AY310" i="20" s="1"/>
  <c r="AR310" i="20"/>
  <c r="AS310" i="20" s="1"/>
  <c r="AE310" i="20"/>
  <c r="V310" i="20"/>
  <c r="M310" i="20"/>
  <c r="D310" i="20"/>
  <c r="BF309" i="20"/>
  <c r="AX309" i="20"/>
  <c r="AW309" i="20"/>
  <c r="AS309" i="20"/>
  <c r="AY309" i="20" s="1"/>
  <c r="AR309" i="20"/>
  <c r="AE309" i="20"/>
  <c r="V309" i="20"/>
  <c r="M309" i="20"/>
  <c r="D309" i="20"/>
  <c r="BF308" i="20"/>
  <c r="AX308" i="20"/>
  <c r="AY308" i="20" s="1"/>
  <c r="AW308" i="20"/>
  <c r="AR308" i="20"/>
  <c r="AS308" i="20" s="1"/>
  <c r="AE308" i="20"/>
  <c r="V308" i="20"/>
  <c r="M308" i="20"/>
  <c r="D308" i="20"/>
  <c r="BF307" i="20"/>
  <c r="AW307" i="20"/>
  <c r="AR307" i="20"/>
  <c r="AS307" i="20" s="1"/>
  <c r="AE307" i="20"/>
  <c r="V307" i="20"/>
  <c r="M307" i="20"/>
  <c r="D307" i="20"/>
  <c r="BF306" i="20"/>
  <c r="BC306" i="20"/>
  <c r="AX306" i="20"/>
  <c r="AW306" i="20"/>
  <c r="AR306" i="20"/>
  <c r="AS306" i="20" s="1"/>
  <c r="AY306" i="20" s="1"/>
  <c r="AE306" i="20"/>
  <c r="V306" i="20"/>
  <c r="M306" i="20"/>
  <c r="D306" i="20"/>
  <c r="BF305" i="20"/>
  <c r="AX305" i="20"/>
  <c r="AW305" i="20"/>
  <c r="AS305" i="20"/>
  <c r="AY305" i="20" s="1"/>
  <c r="AR305" i="20"/>
  <c r="AE305" i="20"/>
  <c r="V305" i="20"/>
  <c r="M305" i="20"/>
  <c r="D305" i="20"/>
  <c r="BF304" i="20"/>
  <c r="AX304" i="20"/>
  <c r="AW304" i="20"/>
  <c r="AR304" i="20"/>
  <c r="AS304" i="20" s="1"/>
  <c r="AY304" i="20" s="1"/>
  <c r="AE304" i="20"/>
  <c r="V304" i="20"/>
  <c r="M304" i="20"/>
  <c r="D304" i="20"/>
  <c r="BF303" i="20"/>
  <c r="AX303" i="20"/>
  <c r="AW303" i="20"/>
  <c r="AS303" i="20"/>
  <c r="AY303" i="20" s="1"/>
  <c r="AR303" i="20"/>
  <c r="AE303" i="20"/>
  <c r="V303" i="20"/>
  <c r="M303" i="20"/>
  <c r="D303" i="20"/>
  <c r="BF302" i="20"/>
  <c r="AX302" i="20"/>
  <c r="AW302" i="20"/>
  <c r="AR302" i="20"/>
  <c r="AS302" i="20" s="1"/>
  <c r="AY302" i="20" s="1"/>
  <c r="AE302" i="20"/>
  <c r="V302" i="20"/>
  <c r="M302" i="20"/>
  <c r="D302" i="20"/>
  <c r="BF301" i="20"/>
  <c r="AX301" i="20"/>
  <c r="AW301" i="20"/>
  <c r="AS301" i="20"/>
  <c r="AY301" i="20" s="1"/>
  <c r="AR301" i="20"/>
  <c r="AE301" i="20"/>
  <c r="V301" i="20"/>
  <c r="M301" i="20"/>
  <c r="D301" i="20"/>
  <c r="BF300" i="20"/>
  <c r="AX300" i="20"/>
  <c r="AW300" i="20"/>
  <c r="AR300" i="20"/>
  <c r="AS300" i="20" s="1"/>
  <c r="AY300" i="20" s="1"/>
  <c r="AE300" i="20"/>
  <c r="V300" i="20"/>
  <c r="M300" i="20"/>
  <c r="D300" i="20"/>
  <c r="BF299" i="20"/>
  <c r="BC299" i="20"/>
  <c r="AW299" i="20"/>
  <c r="AR299" i="20"/>
  <c r="AS299" i="20" s="1"/>
  <c r="AE299" i="20"/>
  <c r="V299" i="20"/>
  <c r="M299" i="20"/>
  <c r="D299" i="20"/>
  <c r="BF298" i="20"/>
  <c r="AW298" i="20"/>
  <c r="AX298" i="20" s="1"/>
  <c r="AR298" i="20"/>
  <c r="AS298" i="20" s="1"/>
  <c r="AE298" i="20"/>
  <c r="V298" i="20"/>
  <c r="M298" i="20"/>
  <c r="D298" i="20"/>
  <c r="BF297" i="20"/>
  <c r="AW297" i="20"/>
  <c r="AR297" i="20"/>
  <c r="AS297" i="20" s="1"/>
  <c r="AE297" i="20"/>
  <c r="V297" i="20"/>
  <c r="M297" i="20"/>
  <c r="D297" i="20"/>
  <c r="BF296" i="20"/>
  <c r="AW296" i="20"/>
  <c r="AX296" i="20" s="1"/>
  <c r="AR296" i="20"/>
  <c r="AS296" i="20" s="1"/>
  <c r="AY296" i="20" s="1"/>
  <c r="AE296" i="20"/>
  <c r="V296" i="20"/>
  <c r="M296" i="20"/>
  <c r="D296" i="20"/>
  <c r="BF295" i="20"/>
  <c r="AW295" i="20"/>
  <c r="AR295" i="20"/>
  <c r="AS295" i="20" s="1"/>
  <c r="AE295" i="20"/>
  <c r="V295" i="20"/>
  <c r="M295" i="20"/>
  <c r="D295" i="20"/>
  <c r="BF294" i="20"/>
  <c r="AW294" i="20"/>
  <c r="AX294" i="20" s="1"/>
  <c r="AR294" i="20"/>
  <c r="AS294" i="20" s="1"/>
  <c r="AY294" i="20" s="1"/>
  <c r="AE294" i="20"/>
  <c r="V294" i="20"/>
  <c r="M294" i="20"/>
  <c r="D294" i="20"/>
  <c r="BF293" i="20"/>
  <c r="BC293" i="20"/>
  <c r="BC324" i="20" s="1"/>
  <c r="AX293" i="20"/>
  <c r="AW293" i="20"/>
  <c r="AS293" i="20"/>
  <c r="AR293" i="20"/>
  <c r="AR325" i="20" s="1"/>
  <c r="AE293" i="20"/>
  <c r="AE324" i="20" s="1"/>
  <c r="V293" i="20"/>
  <c r="M293" i="20"/>
  <c r="D293" i="20"/>
  <c r="BM292" i="20"/>
  <c r="BL292" i="20"/>
  <c r="BK292" i="20"/>
  <c r="BJ292" i="20"/>
  <c r="BI292" i="20"/>
  <c r="BH292" i="20"/>
  <c r="BG292" i="20"/>
  <c r="BE292" i="20"/>
  <c r="AT292" i="20"/>
  <c r="AO292" i="20"/>
  <c r="C292" i="20"/>
  <c r="BM291" i="20"/>
  <c r="BL291" i="20"/>
  <c r="BK291" i="20"/>
  <c r="BJ291" i="20"/>
  <c r="BI291" i="20"/>
  <c r="BH291" i="20"/>
  <c r="BG291" i="20"/>
  <c r="BE291" i="20"/>
  <c r="BD291" i="20"/>
  <c r="BB291" i="20"/>
  <c r="BA291" i="20"/>
  <c r="AZ291" i="20"/>
  <c r="AV291" i="20"/>
  <c r="AU291" i="20"/>
  <c r="AT291" i="20"/>
  <c r="AQ291" i="20"/>
  <c r="AP291" i="20"/>
  <c r="AO291" i="20"/>
  <c r="AM291" i="20"/>
  <c r="AL291" i="20"/>
  <c r="AK291" i="20"/>
  <c r="AJ291" i="20"/>
  <c r="AI291" i="20"/>
  <c r="AH291" i="20"/>
  <c r="AG291" i="20"/>
  <c r="AF291" i="20"/>
  <c r="AD291" i="20"/>
  <c r="AC291" i="20"/>
  <c r="AB291" i="20"/>
  <c r="AA291" i="20"/>
  <c r="Z291" i="20"/>
  <c r="Y291" i="20"/>
  <c r="X291" i="20"/>
  <c r="W291" i="20"/>
  <c r="U291" i="20"/>
  <c r="T291" i="20"/>
  <c r="S291" i="20"/>
  <c r="R291" i="20"/>
  <c r="Q291" i="20"/>
  <c r="P291" i="20"/>
  <c r="O291" i="20"/>
  <c r="N291" i="20"/>
  <c r="L291" i="20"/>
  <c r="K291" i="20"/>
  <c r="J291" i="20"/>
  <c r="I291" i="20"/>
  <c r="H291" i="20"/>
  <c r="G291" i="20"/>
  <c r="F291" i="20"/>
  <c r="E291" i="20"/>
  <c r="C291" i="20"/>
  <c r="BM290" i="20"/>
  <c r="BL290" i="20"/>
  <c r="BK290" i="20"/>
  <c r="BJ290" i="20"/>
  <c r="BI290" i="20"/>
  <c r="BH290" i="20"/>
  <c r="BG290" i="20"/>
  <c r="BE290" i="20"/>
  <c r="BD290" i="20"/>
  <c r="BB290" i="20"/>
  <c r="BA290" i="20"/>
  <c r="AZ290" i="20"/>
  <c r="AV290" i="20"/>
  <c r="AU290" i="20"/>
  <c r="AT290" i="20"/>
  <c r="AQ290" i="20"/>
  <c r="AP290" i="20"/>
  <c r="AO290" i="20"/>
  <c r="AM290" i="20"/>
  <c r="AL290" i="20"/>
  <c r="AK290" i="20"/>
  <c r="AJ290" i="20"/>
  <c r="AI290" i="20"/>
  <c r="AH290" i="20"/>
  <c r="AG290" i="20"/>
  <c r="AF290" i="20"/>
  <c r="AD290" i="20"/>
  <c r="AC290" i="20"/>
  <c r="AB290" i="20"/>
  <c r="AA290" i="20"/>
  <c r="Z290" i="20"/>
  <c r="Y290" i="20"/>
  <c r="X290" i="20"/>
  <c r="W290" i="20"/>
  <c r="U290" i="20"/>
  <c r="T290" i="20"/>
  <c r="S290" i="20"/>
  <c r="R290" i="20"/>
  <c r="Q290" i="20"/>
  <c r="P290" i="20"/>
  <c r="O290" i="20"/>
  <c r="N290" i="20"/>
  <c r="L290" i="20"/>
  <c r="K290" i="20"/>
  <c r="J290" i="20"/>
  <c r="I290" i="20"/>
  <c r="H290" i="20"/>
  <c r="G290" i="20"/>
  <c r="F290" i="20"/>
  <c r="E290" i="20"/>
  <c r="C290" i="20"/>
  <c r="BM289" i="20"/>
  <c r="BL289" i="20"/>
  <c r="BK289" i="20"/>
  <c r="BJ289" i="20"/>
  <c r="BI289" i="20"/>
  <c r="BH289" i="20"/>
  <c r="BG289" i="20"/>
  <c r="BE289" i="20"/>
  <c r="BD289" i="20"/>
  <c r="BB289" i="20"/>
  <c r="BA289" i="20"/>
  <c r="AZ289" i="20"/>
  <c r="AV289" i="20"/>
  <c r="AU289" i="20"/>
  <c r="AT289" i="20"/>
  <c r="AQ289" i="20"/>
  <c r="AP289" i="20"/>
  <c r="AO289" i="20"/>
  <c r="AM289" i="20"/>
  <c r="AL289" i="20"/>
  <c r="AK289" i="20"/>
  <c r="AJ289" i="20"/>
  <c r="AI289" i="20"/>
  <c r="AH289" i="20"/>
  <c r="AG289" i="20"/>
  <c r="AF289" i="20"/>
  <c r="AD289" i="20"/>
  <c r="AC289" i="20"/>
  <c r="AB289" i="20"/>
  <c r="AA289" i="20"/>
  <c r="Z289" i="20"/>
  <c r="Y289" i="20"/>
  <c r="X289" i="20"/>
  <c r="W289" i="20"/>
  <c r="U289" i="20"/>
  <c r="T289" i="20"/>
  <c r="S289" i="20"/>
  <c r="R289" i="20"/>
  <c r="Q289" i="20"/>
  <c r="P289" i="20"/>
  <c r="O289" i="20"/>
  <c r="N289" i="20"/>
  <c r="L289" i="20"/>
  <c r="K289" i="20"/>
  <c r="J289" i="20"/>
  <c r="I289" i="20"/>
  <c r="H289" i="20"/>
  <c r="G289" i="20"/>
  <c r="F289" i="20"/>
  <c r="E289" i="20"/>
  <c r="C289" i="20"/>
  <c r="BF288" i="20"/>
  <c r="AW288" i="20"/>
  <c r="AR288" i="20"/>
  <c r="AS288" i="20" s="1"/>
  <c r="AN288" i="20"/>
  <c r="AE288" i="20"/>
  <c r="V288" i="20"/>
  <c r="M288" i="20"/>
  <c r="D288" i="20"/>
  <c r="BF287" i="20"/>
  <c r="AX287" i="20"/>
  <c r="AW287" i="20"/>
  <c r="AR287" i="20"/>
  <c r="AS287" i="20" s="1"/>
  <c r="AY287" i="20" s="1"/>
  <c r="AN287" i="20"/>
  <c r="AE287" i="20"/>
  <c r="V287" i="20"/>
  <c r="M287" i="20"/>
  <c r="D287" i="20"/>
  <c r="BF286" i="20"/>
  <c r="AW286" i="20"/>
  <c r="AR286" i="20"/>
  <c r="AS286" i="20" s="1"/>
  <c r="AN286" i="20"/>
  <c r="AE286" i="20"/>
  <c r="V286" i="20"/>
  <c r="M286" i="20"/>
  <c r="D286" i="20"/>
  <c r="BF285" i="20"/>
  <c r="AW285" i="20"/>
  <c r="AS285" i="20"/>
  <c r="AR285" i="20"/>
  <c r="AN285" i="20"/>
  <c r="AE285" i="20"/>
  <c r="V285" i="20"/>
  <c r="M285" i="20"/>
  <c r="D285" i="20"/>
  <c r="BF284" i="20"/>
  <c r="AW284" i="20"/>
  <c r="AX284" i="20" s="1"/>
  <c r="AR284" i="20"/>
  <c r="AS284" i="20" s="1"/>
  <c r="AY284" i="20" s="1"/>
  <c r="AN284" i="20"/>
  <c r="AE284" i="20"/>
  <c r="V284" i="20"/>
  <c r="M284" i="20"/>
  <c r="D284" i="20"/>
  <c r="BF283" i="20"/>
  <c r="AX283" i="20"/>
  <c r="AW283" i="20"/>
  <c r="AS283" i="20"/>
  <c r="AY283" i="20" s="1"/>
  <c r="AR283" i="20"/>
  <c r="AN283" i="20"/>
  <c r="AE283" i="20"/>
  <c r="V283" i="20"/>
  <c r="M283" i="20"/>
  <c r="D283" i="20"/>
  <c r="BF282" i="20"/>
  <c r="AW282" i="20"/>
  <c r="AX282" i="20" s="1"/>
  <c r="AR282" i="20"/>
  <c r="AS282" i="20" s="1"/>
  <c r="AN282" i="20"/>
  <c r="AE282" i="20"/>
  <c r="V282" i="20"/>
  <c r="M282" i="20"/>
  <c r="D282" i="20"/>
  <c r="BF281" i="20"/>
  <c r="AX281" i="20"/>
  <c r="AW281" i="20"/>
  <c r="AS281" i="20"/>
  <c r="AR281" i="20"/>
  <c r="AN281" i="20"/>
  <c r="AE281" i="20"/>
  <c r="V281" i="20"/>
  <c r="M281" i="20"/>
  <c r="D281" i="20"/>
  <c r="BF280" i="20"/>
  <c r="AW280" i="20"/>
  <c r="AR280" i="20"/>
  <c r="AS280" i="20" s="1"/>
  <c r="AN280" i="20"/>
  <c r="AE280" i="20"/>
  <c r="V280" i="20"/>
  <c r="M280" i="20"/>
  <c r="D280" i="20"/>
  <c r="BF279" i="20"/>
  <c r="AX279" i="20"/>
  <c r="AW279" i="20"/>
  <c r="AR279" i="20"/>
  <c r="AS279" i="20" s="1"/>
  <c r="AY279" i="20" s="1"/>
  <c r="AN279" i="20"/>
  <c r="AE279" i="20"/>
  <c r="V279" i="20"/>
  <c r="M279" i="20"/>
  <c r="D279" i="20"/>
  <c r="BF278" i="20"/>
  <c r="AW278" i="20"/>
  <c r="AR278" i="20"/>
  <c r="AS278" i="20" s="1"/>
  <c r="AN278" i="20"/>
  <c r="AE278" i="20"/>
  <c r="V278" i="20"/>
  <c r="M278" i="20"/>
  <c r="D278" i="20"/>
  <c r="BF277" i="20"/>
  <c r="AW277" i="20"/>
  <c r="AS277" i="20"/>
  <c r="AR277" i="20"/>
  <c r="AN277" i="20"/>
  <c r="AE277" i="20"/>
  <c r="V277" i="20"/>
  <c r="M277" i="20"/>
  <c r="D277" i="20"/>
  <c r="BF276" i="20"/>
  <c r="AW276" i="20"/>
  <c r="AX276" i="20" s="1"/>
  <c r="AR276" i="20"/>
  <c r="AS276" i="20" s="1"/>
  <c r="AY276" i="20" s="1"/>
  <c r="AN276" i="20"/>
  <c r="AE276" i="20"/>
  <c r="V276" i="20"/>
  <c r="M276" i="20"/>
  <c r="D276" i="20"/>
  <c r="BF275" i="20"/>
  <c r="AX275" i="20"/>
  <c r="AW275" i="20"/>
  <c r="AS275" i="20"/>
  <c r="AY275" i="20" s="1"/>
  <c r="AR275" i="20"/>
  <c r="AN275" i="20"/>
  <c r="AE275" i="20"/>
  <c r="V275" i="20"/>
  <c r="M275" i="20"/>
  <c r="D275" i="20"/>
  <c r="BF274" i="20"/>
  <c r="AW274" i="20"/>
  <c r="AX274" i="20" s="1"/>
  <c r="AR274" i="20"/>
  <c r="AS274" i="20" s="1"/>
  <c r="AN274" i="20"/>
  <c r="AE274" i="20"/>
  <c r="V274" i="20"/>
  <c r="M274" i="20"/>
  <c r="D274" i="20"/>
  <c r="BF273" i="20"/>
  <c r="AX273" i="20"/>
  <c r="AW273" i="20"/>
  <c r="AS273" i="20"/>
  <c r="AR273" i="20"/>
  <c r="AN273" i="20"/>
  <c r="AE273" i="20"/>
  <c r="V273" i="20"/>
  <c r="M273" i="20"/>
  <c r="D273" i="20"/>
  <c r="BF272" i="20"/>
  <c r="AW272" i="20"/>
  <c r="AR272" i="20"/>
  <c r="AS272" i="20" s="1"/>
  <c r="AN272" i="20"/>
  <c r="AE272" i="20"/>
  <c r="V272" i="20"/>
  <c r="M272" i="20"/>
  <c r="D272" i="20"/>
  <c r="BF271" i="20"/>
  <c r="AX271" i="20"/>
  <c r="AW271" i="20"/>
  <c r="AR271" i="20"/>
  <c r="AS271" i="20" s="1"/>
  <c r="AY271" i="20" s="1"/>
  <c r="AN271" i="20"/>
  <c r="AE271" i="20"/>
  <c r="V271" i="20"/>
  <c r="V290" i="20" s="1"/>
  <c r="M271" i="20"/>
  <c r="D271" i="20"/>
  <c r="BF270" i="20"/>
  <c r="AW270" i="20"/>
  <c r="AR270" i="20"/>
  <c r="AS270" i="20" s="1"/>
  <c r="AN270" i="20"/>
  <c r="AE270" i="20"/>
  <c r="V270" i="20"/>
  <c r="M270" i="20"/>
  <c r="D270" i="20"/>
  <c r="BF269" i="20"/>
  <c r="AW269" i="20"/>
  <c r="AS269" i="20"/>
  <c r="AR269" i="20"/>
  <c r="AN269" i="20"/>
  <c r="AE269" i="20"/>
  <c r="V269" i="20"/>
  <c r="M269" i="20"/>
  <c r="D269" i="20"/>
  <c r="BF268" i="20"/>
  <c r="BC268" i="20"/>
  <c r="BC291" i="20" s="1"/>
  <c r="AX268" i="20"/>
  <c r="AW268" i="20"/>
  <c r="AR268" i="20"/>
  <c r="AS268" i="20" s="1"/>
  <c r="AY268" i="20" s="1"/>
  <c r="AN268" i="20"/>
  <c r="AE268" i="20"/>
  <c r="V268" i="20"/>
  <c r="M268" i="20"/>
  <c r="D268" i="20"/>
  <c r="BF267" i="20"/>
  <c r="AW267" i="20"/>
  <c r="AR267" i="20"/>
  <c r="AS267" i="20" s="1"/>
  <c r="AN267" i="20"/>
  <c r="AE267" i="20"/>
  <c r="V267" i="20"/>
  <c r="M267" i="20"/>
  <c r="D267" i="20"/>
  <c r="BF266" i="20"/>
  <c r="AW266" i="20"/>
  <c r="AS266" i="20"/>
  <c r="AR266" i="20"/>
  <c r="AN266" i="20"/>
  <c r="AE266" i="20"/>
  <c r="V266" i="20"/>
  <c r="M266" i="20"/>
  <c r="D266" i="20"/>
  <c r="BF265" i="20"/>
  <c r="AW265" i="20"/>
  <c r="AX265" i="20" s="1"/>
  <c r="AR265" i="20"/>
  <c r="AS265" i="20" s="1"/>
  <c r="AY265" i="20" s="1"/>
  <c r="AN265" i="20"/>
  <c r="AE265" i="20"/>
  <c r="V265" i="20"/>
  <c r="M265" i="20"/>
  <c r="M289" i="20" s="1"/>
  <c r="D265" i="20"/>
  <c r="BF264" i="20"/>
  <c r="AX264" i="20"/>
  <c r="AW264" i="20"/>
  <c r="AS264" i="20"/>
  <c r="AY264" i="20" s="1"/>
  <c r="AR264" i="20"/>
  <c r="AN264" i="20"/>
  <c r="AE264" i="20"/>
  <c r="V264" i="20"/>
  <c r="M264" i="20"/>
  <c r="D264" i="20"/>
  <c r="BF263" i="20"/>
  <c r="AW263" i="20"/>
  <c r="AX263" i="20" s="1"/>
  <c r="AR263" i="20"/>
  <c r="AS263" i="20" s="1"/>
  <c r="AY263" i="20" s="1"/>
  <c r="AN263" i="20"/>
  <c r="AE263" i="20"/>
  <c r="V263" i="20"/>
  <c r="M263" i="20"/>
  <c r="D263" i="20"/>
  <c r="BF262" i="20"/>
  <c r="AX262" i="20"/>
  <c r="AW262" i="20"/>
  <c r="AY262" i="20" s="1"/>
  <c r="AS262" i="20"/>
  <c r="AR262" i="20"/>
  <c r="AN262" i="20"/>
  <c r="AE262" i="20"/>
  <c r="V262" i="20"/>
  <c r="M262" i="20"/>
  <c r="D262" i="20"/>
  <c r="BF261" i="20"/>
  <c r="BC261" i="20"/>
  <c r="BC289" i="20" s="1"/>
  <c r="AX261" i="20"/>
  <c r="AW261" i="20"/>
  <c r="AS261" i="20"/>
  <c r="AY261" i="20" s="1"/>
  <c r="AR261" i="20"/>
  <c r="AN261" i="20"/>
  <c r="AE261" i="20"/>
  <c r="V261" i="20"/>
  <c r="M261" i="20"/>
  <c r="D261" i="20"/>
  <c r="BF260" i="20"/>
  <c r="AW260" i="20"/>
  <c r="AX260" i="20" s="1"/>
  <c r="AR260" i="20"/>
  <c r="AS260" i="20" s="1"/>
  <c r="AY260" i="20" s="1"/>
  <c r="AN260" i="20"/>
  <c r="AE260" i="20"/>
  <c r="AE291" i="20" s="1"/>
  <c r="V260" i="20"/>
  <c r="M260" i="20"/>
  <c r="D260" i="20"/>
  <c r="BF259" i="20"/>
  <c r="AX259" i="20"/>
  <c r="AW259" i="20"/>
  <c r="AY259" i="20" s="1"/>
  <c r="AS259" i="20"/>
  <c r="AR259" i="20"/>
  <c r="AN259" i="20"/>
  <c r="AE259" i="20"/>
  <c r="V259" i="20"/>
  <c r="M259" i="20"/>
  <c r="D259" i="20"/>
  <c r="BF258" i="20"/>
  <c r="AW258" i="20"/>
  <c r="AR258" i="20"/>
  <c r="AN258" i="20"/>
  <c r="AE258" i="20"/>
  <c r="V258" i="20"/>
  <c r="M258" i="20"/>
  <c r="D258" i="20"/>
  <c r="BM257" i="20"/>
  <c r="BL257" i="20"/>
  <c r="BK257" i="20"/>
  <c r="BJ257" i="20"/>
  <c r="BI257" i="20"/>
  <c r="BH257" i="20"/>
  <c r="BG257" i="20"/>
  <c r="BE257" i="20"/>
  <c r="AT257" i="20"/>
  <c r="AO257" i="20"/>
  <c r="C257" i="20"/>
  <c r="BM256" i="20"/>
  <c r="BL256" i="20"/>
  <c r="BK256" i="20"/>
  <c r="BJ256" i="20"/>
  <c r="BI256" i="20"/>
  <c r="BH256" i="20"/>
  <c r="BG256" i="20"/>
  <c r="BE256" i="20"/>
  <c r="BD256" i="20"/>
  <c r="BB256" i="20"/>
  <c r="BA256" i="20"/>
  <c r="AZ256" i="20"/>
  <c r="AV256" i="20"/>
  <c r="AU256" i="20"/>
  <c r="AT256" i="20"/>
  <c r="AQ256" i="20"/>
  <c r="AP256" i="20"/>
  <c r="AO256" i="20"/>
  <c r="AM256" i="20"/>
  <c r="AL256" i="20"/>
  <c r="AK256" i="20"/>
  <c r="AJ256" i="20"/>
  <c r="AI256" i="20"/>
  <c r="AH256" i="20"/>
  <c r="AG256" i="20"/>
  <c r="AF256" i="20"/>
  <c r="AD256" i="20"/>
  <c r="AC256" i="20"/>
  <c r="AB256" i="20"/>
  <c r="AA256" i="20"/>
  <c r="Z256" i="20"/>
  <c r="Y256" i="20"/>
  <c r="X256" i="20"/>
  <c r="W256" i="20"/>
  <c r="U256" i="20"/>
  <c r="T256" i="20"/>
  <c r="S256" i="20"/>
  <c r="R256" i="20"/>
  <c r="Q256" i="20"/>
  <c r="P256" i="20"/>
  <c r="O256" i="20"/>
  <c r="N256" i="20"/>
  <c r="L256" i="20"/>
  <c r="K256" i="20"/>
  <c r="J256" i="20"/>
  <c r="I256" i="20"/>
  <c r="H256" i="20"/>
  <c r="G256" i="20"/>
  <c r="F256" i="20"/>
  <c r="E256" i="20"/>
  <c r="C256" i="20"/>
  <c r="BM255" i="20"/>
  <c r="BL255" i="20"/>
  <c r="BK255" i="20"/>
  <c r="BJ255" i="20"/>
  <c r="BI255" i="20"/>
  <c r="BH255" i="20"/>
  <c r="BG255" i="20"/>
  <c r="BE255" i="20"/>
  <c r="BD255" i="20"/>
  <c r="BB255" i="20"/>
  <c r="BA255" i="20"/>
  <c r="AZ255" i="20"/>
  <c r="AV255" i="20"/>
  <c r="AU255" i="20"/>
  <c r="AT255" i="20"/>
  <c r="AQ255" i="20"/>
  <c r="AP255" i="20"/>
  <c r="AO255" i="20"/>
  <c r="AM255" i="20"/>
  <c r="AL255" i="20"/>
  <c r="AK255" i="20"/>
  <c r="AJ255" i="20"/>
  <c r="AI255" i="20"/>
  <c r="AH255" i="20"/>
  <c r="AG255" i="20"/>
  <c r="AF255" i="20"/>
  <c r="AD255" i="20"/>
  <c r="AC255" i="20"/>
  <c r="AB255" i="20"/>
  <c r="AA255" i="20"/>
  <c r="Z255" i="20"/>
  <c r="Y255" i="20"/>
  <c r="X255" i="20"/>
  <c r="W255" i="20"/>
  <c r="U255" i="20"/>
  <c r="T255" i="20"/>
  <c r="S255" i="20"/>
  <c r="R255" i="20"/>
  <c r="Q255" i="20"/>
  <c r="P255" i="20"/>
  <c r="O255" i="20"/>
  <c r="N255" i="20"/>
  <c r="L255" i="20"/>
  <c r="K255" i="20"/>
  <c r="J255" i="20"/>
  <c r="I255" i="20"/>
  <c r="H255" i="20"/>
  <c r="G255" i="20"/>
  <c r="F255" i="20"/>
  <c r="E255" i="20"/>
  <c r="D255" i="20"/>
  <c r="C255" i="20"/>
  <c r="BM254" i="20"/>
  <c r="BL254" i="20"/>
  <c r="BK254" i="20"/>
  <c r="BJ254" i="20"/>
  <c r="BI254" i="20"/>
  <c r="BH254" i="20"/>
  <c r="BG254" i="20"/>
  <c r="BE254" i="20"/>
  <c r="BD254" i="20"/>
  <c r="BB254" i="20"/>
  <c r="BA254" i="20"/>
  <c r="AZ254" i="20"/>
  <c r="AV254" i="20"/>
  <c r="AU254" i="20"/>
  <c r="AT254" i="20"/>
  <c r="AQ254" i="20"/>
  <c r="AP254" i="20"/>
  <c r="AO254" i="20"/>
  <c r="AM254" i="20"/>
  <c r="AL254" i="20"/>
  <c r="AK254" i="20"/>
  <c r="AJ254" i="20"/>
  <c r="AI254" i="20"/>
  <c r="AH254" i="20"/>
  <c r="AG254" i="20"/>
  <c r="AF254" i="20"/>
  <c r="AD254" i="20"/>
  <c r="AC254" i="20"/>
  <c r="AB254" i="20"/>
  <c r="AA254" i="20"/>
  <c r="Z254" i="20"/>
  <c r="Y254" i="20"/>
  <c r="X254" i="20"/>
  <c r="W254" i="20"/>
  <c r="U254" i="20"/>
  <c r="T254" i="20"/>
  <c r="S254" i="20"/>
  <c r="R254" i="20"/>
  <c r="Q254" i="20"/>
  <c r="P254" i="20"/>
  <c r="O254" i="20"/>
  <c r="N254" i="20"/>
  <c r="L254" i="20"/>
  <c r="K254" i="20"/>
  <c r="J254" i="20"/>
  <c r="I254" i="20"/>
  <c r="H254" i="20"/>
  <c r="G254" i="20"/>
  <c r="F254" i="20"/>
  <c r="E254" i="20"/>
  <c r="C254" i="20"/>
  <c r="BF253" i="20"/>
  <c r="AW253" i="20"/>
  <c r="AX253" i="20" s="1"/>
  <c r="AR253" i="20"/>
  <c r="AS253" i="20" s="1"/>
  <c r="AY253" i="20" s="1"/>
  <c r="AN253" i="20"/>
  <c r="AE253" i="20"/>
  <c r="V253" i="20"/>
  <c r="M253" i="20"/>
  <c r="D253" i="20"/>
  <c r="BF252" i="20"/>
  <c r="AX252" i="20"/>
  <c r="AW252" i="20"/>
  <c r="AY252" i="20" s="1"/>
  <c r="AS252" i="20"/>
  <c r="AR252" i="20"/>
  <c r="AN252" i="20"/>
  <c r="AE252" i="20"/>
  <c r="V252" i="20"/>
  <c r="M252" i="20"/>
  <c r="D252" i="20"/>
  <c r="BF251" i="20"/>
  <c r="AW251" i="20"/>
  <c r="AR251" i="20"/>
  <c r="AS251" i="20" s="1"/>
  <c r="AN251" i="20"/>
  <c r="AE251" i="20"/>
  <c r="V251" i="20"/>
  <c r="M251" i="20"/>
  <c r="D251" i="20"/>
  <c r="BF250" i="20"/>
  <c r="BC250" i="20"/>
  <c r="AY250" i="20"/>
  <c r="AX250" i="20"/>
  <c r="AW250" i="20"/>
  <c r="AR250" i="20"/>
  <c r="AS250" i="20" s="1"/>
  <c r="AN250" i="20"/>
  <c r="AE250" i="20"/>
  <c r="V250" i="20"/>
  <c r="M250" i="20"/>
  <c r="D250" i="20"/>
  <c r="BF249" i="20"/>
  <c r="AX249" i="20"/>
  <c r="AW249" i="20"/>
  <c r="AS249" i="20"/>
  <c r="AR249" i="20"/>
  <c r="AN249" i="20"/>
  <c r="AE249" i="20"/>
  <c r="V249" i="20"/>
  <c r="M249" i="20"/>
  <c r="D249" i="20"/>
  <c r="BF248" i="20"/>
  <c r="AW248" i="20"/>
  <c r="AR248" i="20"/>
  <c r="AS248" i="20" s="1"/>
  <c r="AN248" i="20"/>
  <c r="AE248" i="20"/>
  <c r="V248" i="20"/>
  <c r="M248" i="20"/>
  <c r="D248" i="20"/>
  <c r="BF247" i="20"/>
  <c r="AX247" i="20"/>
  <c r="AW247" i="20"/>
  <c r="AR247" i="20"/>
  <c r="AS247" i="20" s="1"/>
  <c r="AN247" i="20"/>
  <c r="AE247" i="20"/>
  <c r="V247" i="20"/>
  <c r="M247" i="20"/>
  <c r="D247" i="20"/>
  <c r="BF246" i="20"/>
  <c r="AW246" i="20"/>
  <c r="AR246" i="20"/>
  <c r="AS246" i="20" s="1"/>
  <c r="AN246" i="20"/>
  <c r="AE246" i="20"/>
  <c r="V246" i="20"/>
  <c r="M246" i="20"/>
  <c r="D246" i="20"/>
  <c r="BF245" i="20"/>
  <c r="AW245" i="20"/>
  <c r="AS245" i="20"/>
  <c r="AR245" i="20"/>
  <c r="AN245" i="20"/>
  <c r="AE245" i="20"/>
  <c r="V245" i="20"/>
  <c r="M245" i="20"/>
  <c r="D245" i="20"/>
  <c r="BF244" i="20"/>
  <c r="AW244" i="20"/>
  <c r="AX244" i="20" s="1"/>
  <c r="AS244" i="20"/>
  <c r="AR244" i="20"/>
  <c r="AN244" i="20"/>
  <c r="AE244" i="20"/>
  <c r="V244" i="20"/>
  <c r="M244" i="20"/>
  <c r="D244" i="20"/>
  <c r="BF243" i="20"/>
  <c r="BC243" i="20"/>
  <c r="AY243" i="20"/>
  <c r="AW243" i="20"/>
  <c r="AX243" i="20" s="1"/>
  <c r="AR243" i="20"/>
  <c r="AS243" i="20" s="1"/>
  <c r="AN243" i="20"/>
  <c r="AE243" i="20"/>
  <c r="V243" i="20"/>
  <c r="M243" i="20"/>
  <c r="D243" i="20"/>
  <c r="BF242" i="20"/>
  <c r="AW242" i="20"/>
  <c r="AX242" i="20" s="1"/>
  <c r="AS242" i="20"/>
  <c r="AY242" i="20" s="1"/>
  <c r="AR242" i="20"/>
  <c r="AN242" i="20"/>
  <c r="AE242" i="20"/>
  <c r="V242" i="20"/>
  <c r="M242" i="20"/>
  <c r="D242" i="20"/>
  <c r="BF241" i="20"/>
  <c r="AW241" i="20"/>
  <c r="AX241" i="20" s="1"/>
  <c r="AS241" i="20"/>
  <c r="AR241" i="20"/>
  <c r="AN241" i="20"/>
  <c r="AE241" i="20"/>
  <c r="V241" i="20"/>
  <c r="M241" i="20"/>
  <c r="D241" i="20"/>
  <c r="BF240" i="20"/>
  <c r="AX240" i="20"/>
  <c r="AW240" i="20"/>
  <c r="AY240" i="20" s="1"/>
  <c r="AS240" i="20"/>
  <c r="AR240" i="20"/>
  <c r="AN240" i="20"/>
  <c r="AE240" i="20"/>
  <c r="V240" i="20"/>
  <c r="M240" i="20"/>
  <c r="D240" i="20"/>
  <c r="BF239" i="20"/>
  <c r="AX239" i="20"/>
  <c r="AW239" i="20"/>
  <c r="AR239" i="20"/>
  <c r="AS239" i="20" s="1"/>
  <c r="AY239" i="20" s="1"/>
  <c r="AN239" i="20"/>
  <c r="AE239" i="20"/>
  <c r="V239" i="20"/>
  <c r="M239" i="20"/>
  <c r="D239" i="20"/>
  <c r="BF238" i="20"/>
  <c r="AX238" i="20"/>
  <c r="AW238" i="20"/>
  <c r="AS238" i="20"/>
  <c r="AY238" i="20" s="1"/>
  <c r="AR238" i="20"/>
  <c r="AN238" i="20"/>
  <c r="AE238" i="20"/>
  <c r="V238" i="20"/>
  <c r="M238" i="20"/>
  <c r="D238" i="20"/>
  <c r="BF237" i="20"/>
  <c r="AW237" i="20"/>
  <c r="AR237" i="20"/>
  <c r="AS237" i="20" s="1"/>
  <c r="AN237" i="20"/>
  <c r="AE237" i="20"/>
  <c r="V237" i="20"/>
  <c r="M237" i="20"/>
  <c r="D237" i="20"/>
  <c r="BF236" i="20"/>
  <c r="AX236" i="20"/>
  <c r="AW236" i="20"/>
  <c r="AR236" i="20"/>
  <c r="AS236" i="20" s="1"/>
  <c r="AN236" i="20"/>
  <c r="AE236" i="20"/>
  <c r="V236" i="20"/>
  <c r="M236" i="20"/>
  <c r="D236" i="20"/>
  <c r="BF235" i="20"/>
  <c r="BC235" i="20"/>
  <c r="AX235" i="20"/>
  <c r="AW235" i="20"/>
  <c r="AS235" i="20"/>
  <c r="AR235" i="20"/>
  <c r="AN235" i="20"/>
  <c r="AE235" i="20"/>
  <c r="V235" i="20"/>
  <c r="M235" i="20"/>
  <c r="D235" i="20"/>
  <c r="BF234" i="20"/>
  <c r="AW234" i="20"/>
  <c r="AR234" i="20"/>
  <c r="AS234" i="20" s="1"/>
  <c r="AN234" i="20"/>
  <c r="AE234" i="20"/>
  <c r="V234" i="20"/>
  <c r="M234" i="20"/>
  <c r="D234" i="20"/>
  <c r="BF233" i="20"/>
  <c r="AX233" i="20"/>
  <c r="AW233" i="20"/>
  <c r="AR233" i="20"/>
  <c r="AS233" i="20" s="1"/>
  <c r="AN233" i="20"/>
  <c r="AE233" i="20"/>
  <c r="V233" i="20"/>
  <c r="M233" i="20"/>
  <c r="D233" i="20"/>
  <c r="BF232" i="20"/>
  <c r="AW232" i="20"/>
  <c r="AR232" i="20"/>
  <c r="AS232" i="20" s="1"/>
  <c r="AN232" i="20"/>
  <c r="AE232" i="20"/>
  <c r="V232" i="20"/>
  <c r="M232" i="20"/>
  <c r="D232" i="20"/>
  <c r="BF231" i="20"/>
  <c r="AW231" i="20"/>
  <c r="AX231" i="20" s="1"/>
  <c r="AS231" i="20"/>
  <c r="AR231" i="20"/>
  <c r="AN231" i="20"/>
  <c r="AE231" i="20"/>
  <c r="V231" i="20"/>
  <c r="M231" i="20"/>
  <c r="D231" i="20"/>
  <c r="BF230" i="20"/>
  <c r="AY230" i="20"/>
  <c r="AW230" i="20"/>
  <c r="AX230" i="20" s="1"/>
  <c r="AS230" i="20"/>
  <c r="AR230" i="20"/>
  <c r="AN230" i="20"/>
  <c r="AE230" i="20"/>
  <c r="V230" i="20"/>
  <c r="M230" i="20"/>
  <c r="D230" i="20"/>
  <c r="BF229" i="20"/>
  <c r="AX229" i="20"/>
  <c r="AW229" i="20"/>
  <c r="AS229" i="20"/>
  <c r="AR229" i="20"/>
  <c r="AN229" i="20"/>
  <c r="AE229" i="20"/>
  <c r="V229" i="20"/>
  <c r="M229" i="20"/>
  <c r="D229" i="20"/>
  <c r="BF228" i="20"/>
  <c r="BC228" i="20"/>
  <c r="AW228" i="20"/>
  <c r="AX228" i="20" s="1"/>
  <c r="AS228" i="20"/>
  <c r="AY228" i="20" s="1"/>
  <c r="AR228" i="20"/>
  <c r="AN228" i="20"/>
  <c r="AE228" i="20"/>
  <c r="V228" i="20"/>
  <c r="M228" i="20"/>
  <c r="D228" i="20"/>
  <c r="BF227" i="20"/>
  <c r="AW227" i="20"/>
  <c r="AX227" i="20" s="1"/>
  <c r="AS227" i="20"/>
  <c r="AR227" i="20"/>
  <c r="AN227" i="20"/>
  <c r="AE227" i="20"/>
  <c r="V227" i="20"/>
  <c r="M227" i="20"/>
  <c r="D227" i="20"/>
  <c r="BF226" i="20"/>
  <c r="AX226" i="20"/>
  <c r="AW226" i="20"/>
  <c r="AY226" i="20" s="1"/>
  <c r="AS226" i="20"/>
  <c r="AR226" i="20"/>
  <c r="AN226" i="20"/>
  <c r="AE226" i="20"/>
  <c r="V226" i="20"/>
  <c r="M226" i="20"/>
  <c r="D226" i="20"/>
  <c r="BF225" i="20"/>
  <c r="AX225" i="20"/>
  <c r="AW225" i="20"/>
  <c r="AR225" i="20"/>
  <c r="AS225" i="20" s="1"/>
  <c r="AY225" i="20" s="1"/>
  <c r="AN225" i="20"/>
  <c r="AE225" i="20"/>
  <c r="V225" i="20"/>
  <c r="M225" i="20"/>
  <c r="M254" i="20" s="1"/>
  <c r="D225" i="20"/>
  <c r="BF224" i="20"/>
  <c r="AX224" i="20"/>
  <c r="AW224" i="20"/>
  <c r="AS224" i="20"/>
  <c r="AY224" i="20" s="1"/>
  <c r="AR224" i="20"/>
  <c r="AN224" i="20"/>
  <c r="AE224" i="20"/>
  <c r="V224" i="20"/>
  <c r="M224" i="20"/>
  <c r="D224" i="20"/>
  <c r="BF223" i="20"/>
  <c r="AW223" i="20"/>
  <c r="AR223" i="20"/>
  <c r="AN223" i="20"/>
  <c r="AN254" i="20" s="1"/>
  <c r="AE223" i="20"/>
  <c r="V223" i="20"/>
  <c r="M223" i="20"/>
  <c r="D223" i="20"/>
  <c r="D254" i="20" s="1"/>
  <c r="BM222" i="20"/>
  <c r="BL222" i="20"/>
  <c r="BK222" i="20"/>
  <c r="BJ222" i="20"/>
  <c r="BI222" i="20"/>
  <c r="BH222" i="20"/>
  <c r="BG222" i="20"/>
  <c r="BE222" i="20"/>
  <c r="AT222" i="20"/>
  <c r="AO222" i="20"/>
  <c r="C222" i="20"/>
  <c r="BM221" i="20"/>
  <c r="BL221" i="20"/>
  <c r="BK221" i="20"/>
  <c r="BJ221" i="20"/>
  <c r="BI221" i="20"/>
  <c r="BH221" i="20"/>
  <c r="BG221" i="20"/>
  <c r="BE221" i="20"/>
  <c r="BD221" i="20"/>
  <c r="BB221" i="20"/>
  <c r="BA221" i="20"/>
  <c r="AZ221" i="20"/>
  <c r="AV221" i="20"/>
  <c r="AU221" i="20"/>
  <c r="AT221" i="20"/>
  <c r="AQ221" i="20"/>
  <c r="AP221" i="20"/>
  <c r="AO221" i="20"/>
  <c r="AM221" i="20"/>
  <c r="AL221" i="20"/>
  <c r="AK221" i="20"/>
  <c r="AJ221" i="20"/>
  <c r="AI221" i="20"/>
  <c r="AH221" i="20"/>
  <c r="AG221" i="20"/>
  <c r="AF221" i="20"/>
  <c r="AD221" i="20"/>
  <c r="AC221" i="20"/>
  <c r="AB221" i="20"/>
  <c r="AA221" i="20"/>
  <c r="Z221" i="20"/>
  <c r="Y221" i="20"/>
  <c r="X221" i="20"/>
  <c r="W221" i="20"/>
  <c r="U221" i="20"/>
  <c r="T221" i="20"/>
  <c r="S221" i="20"/>
  <c r="R221" i="20"/>
  <c r="Q221" i="20"/>
  <c r="P221" i="20"/>
  <c r="O221" i="20"/>
  <c r="N221" i="20"/>
  <c r="L221" i="20"/>
  <c r="K221" i="20"/>
  <c r="J221" i="20"/>
  <c r="I221" i="20"/>
  <c r="H221" i="20"/>
  <c r="G221" i="20"/>
  <c r="F221" i="20"/>
  <c r="E221" i="20"/>
  <c r="C221" i="20"/>
  <c r="BM220" i="20"/>
  <c r="BL220" i="20"/>
  <c r="BK220" i="20"/>
  <c r="BJ220" i="20"/>
  <c r="BI220" i="20"/>
  <c r="BH220" i="20"/>
  <c r="BG220" i="20"/>
  <c r="BE220" i="20"/>
  <c r="BD220" i="20"/>
  <c r="BB220" i="20"/>
  <c r="BA220" i="20"/>
  <c r="AZ220" i="20"/>
  <c r="AV220" i="20"/>
  <c r="AU220" i="20"/>
  <c r="AT220" i="20"/>
  <c r="AQ220" i="20"/>
  <c r="AP220" i="20"/>
  <c r="AO220" i="20"/>
  <c r="AM220" i="20"/>
  <c r="AL220" i="20"/>
  <c r="AK220" i="20"/>
  <c r="AJ220" i="20"/>
  <c r="AI220" i="20"/>
  <c r="AH220" i="20"/>
  <c r="AG220" i="20"/>
  <c r="AF220" i="20"/>
  <c r="AD220" i="20"/>
  <c r="AC220" i="20"/>
  <c r="AB220" i="20"/>
  <c r="AA220" i="20"/>
  <c r="Z220" i="20"/>
  <c r="Y220" i="20"/>
  <c r="X220" i="20"/>
  <c r="W220" i="20"/>
  <c r="U220" i="20"/>
  <c r="T220" i="20"/>
  <c r="S220" i="20"/>
  <c r="R220" i="20"/>
  <c r="Q220" i="20"/>
  <c r="P220" i="20"/>
  <c r="O220" i="20"/>
  <c r="N220" i="20"/>
  <c r="L220" i="20"/>
  <c r="K220" i="20"/>
  <c r="J220" i="20"/>
  <c r="I220" i="20"/>
  <c r="H220" i="20"/>
  <c r="G220" i="20"/>
  <c r="F220" i="20"/>
  <c r="E220" i="20"/>
  <c r="C220" i="20"/>
  <c r="BM219" i="20"/>
  <c r="BL219" i="20"/>
  <c r="BK219" i="20"/>
  <c r="BJ219" i="20"/>
  <c r="BI219" i="20"/>
  <c r="BH219" i="20"/>
  <c r="BG219" i="20"/>
  <c r="BE219" i="20"/>
  <c r="BD219" i="20"/>
  <c r="BB219" i="20"/>
  <c r="BA219" i="20"/>
  <c r="AZ219" i="20"/>
  <c r="AV219" i="20"/>
  <c r="AU219" i="20"/>
  <c r="AT219" i="20"/>
  <c r="AQ219" i="20"/>
  <c r="AP219" i="20"/>
  <c r="AO219" i="20"/>
  <c r="AM219" i="20"/>
  <c r="AL219" i="20"/>
  <c r="AK219" i="20"/>
  <c r="AJ219" i="20"/>
  <c r="AI219" i="20"/>
  <c r="AH219" i="20"/>
  <c r="AG219" i="20"/>
  <c r="AF219" i="20"/>
  <c r="AD219" i="20"/>
  <c r="AC219" i="20"/>
  <c r="AB219" i="20"/>
  <c r="AA219" i="20"/>
  <c r="Z219" i="20"/>
  <c r="Y219" i="20"/>
  <c r="X219" i="20"/>
  <c r="W219" i="20"/>
  <c r="U219" i="20"/>
  <c r="T219" i="20"/>
  <c r="S219" i="20"/>
  <c r="R219" i="20"/>
  <c r="Q219" i="20"/>
  <c r="P219" i="20"/>
  <c r="O219" i="20"/>
  <c r="N219" i="20"/>
  <c r="L219" i="20"/>
  <c r="K219" i="20"/>
  <c r="J219" i="20"/>
  <c r="I219" i="20"/>
  <c r="H219" i="20"/>
  <c r="G219" i="20"/>
  <c r="F219" i="20"/>
  <c r="E219" i="20"/>
  <c r="C219" i="20"/>
  <c r="BF218" i="20"/>
  <c r="AW218" i="20"/>
  <c r="AS218" i="20"/>
  <c r="AR218" i="20"/>
  <c r="AN218" i="20"/>
  <c r="AE218" i="20"/>
  <c r="V218" i="20"/>
  <c r="M218" i="20"/>
  <c r="D218" i="20"/>
  <c r="BF217" i="20"/>
  <c r="AX217" i="20"/>
  <c r="AW217" i="20"/>
  <c r="AS217" i="20"/>
  <c r="AY217" i="20" s="1"/>
  <c r="AR217" i="20"/>
  <c r="AN217" i="20"/>
  <c r="AE217" i="20"/>
  <c r="V217" i="20"/>
  <c r="M217" i="20"/>
  <c r="D217" i="20"/>
  <c r="BF216" i="20"/>
  <c r="AX216" i="20"/>
  <c r="AW216" i="20"/>
  <c r="AY216" i="20" s="1"/>
  <c r="AR216" i="20"/>
  <c r="AS216" i="20" s="1"/>
  <c r="AN216" i="20"/>
  <c r="AE216" i="20"/>
  <c r="V216" i="20"/>
  <c r="M216" i="20"/>
  <c r="D216" i="20"/>
  <c r="BF215" i="20"/>
  <c r="AX215" i="20"/>
  <c r="AW215" i="20"/>
  <c r="AR215" i="20"/>
  <c r="AS215" i="20" s="1"/>
  <c r="AN215" i="20"/>
  <c r="AE215" i="20"/>
  <c r="V215" i="20"/>
  <c r="M215" i="20"/>
  <c r="D215" i="20"/>
  <c r="BF214" i="20"/>
  <c r="AW214" i="20"/>
  <c r="AX214" i="20" s="1"/>
  <c r="AR214" i="20"/>
  <c r="AS214" i="20" s="1"/>
  <c r="AY214" i="20" s="1"/>
  <c r="AN214" i="20"/>
  <c r="AE214" i="20"/>
  <c r="V214" i="20"/>
  <c r="M214" i="20"/>
  <c r="D214" i="20"/>
  <c r="BF213" i="20"/>
  <c r="AW213" i="20"/>
  <c r="AS213" i="20"/>
  <c r="AR213" i="20"/>
  <c r="AN213" i="20"/>
  <c r="AE213" i="20"/>
  <c r="V213" i="20"/>
  <c r="M213" i="20"/>
  <c r="D213" i="20"/>
  <c r="BF212" i="20"/>
  <c r="AW212" i="20"/>
  <c r="AR212" i="20"/>
  <c r="AS212" i="20" s="1"/>
  <c r="AN212" i="20"/>
  <c r="AE212" i="20"/>
  <c r="V212" i="20"/>
  <c r="M212" i="20"/>
  <c r="D212" i="20"/>
  <c r="BF211" i="20"/>
  <c r="BC211" i="20"/>
  <c r="AW211" i="20"/>
  <c r="AX211" i="20" s="1"/>
  <c r="AR211" i="20"/>
  <c r="AS211" i="20" s="1"/>
  <c r="AY211" i="20" s="1"/>
  <c r="AN211" i="20"/>
  <c r="AE211" i="20"/>
  <c r="V211" i="20"/>
  <c r="V219" i="20" s="1"/>
  <c r="M211" i="20"/>
  <c r="D211" i="20"/>
  <c r="BF210" i="20"/>
  <c r="AW210" i="20"/>
  <c r="AS210" i="20"/>
  <c r="AR210" i="20"/>
  <c r="AN210" i="20"/>
  <c r="AE210" i="20"/>
  <c r="V210" i="20"/>
  <c r="M210" i="20"/>
  <c r="D210" i="20"/>
  <c r="BF209" i="20"/>
  <c r="AW209" i="20"/>
  <c r="AR209" i="20"/>
  <c r="AS209" i="20" s="1"/>
  <c r="AN209" i="20"/>
  <c r="AE209" i="20"/>
  <c r="V209" i="20"/>
  <c r="M209" i="20"/>
  <c r="D209" i="20"/>
  <c r="BF208" i="20"/>
  <c r="AY208" i="20"/>
  <c r="AX208" i="20"/>
  <c r="AW208" i="20"/>
  <c r="AS208" i="20"/>
  <c r="AR208" i="20"/>
  <c r="AN208" i="20"/>
  <c r="AE208" i="20"/>
  <c r="V208" i="20"/>
  <c r="M208" i="20"/>
  <c r="D208" i="20"/>
  <c r="BF207" i="20"/>
  <c r="AW207" i="20"/>
  <c r="AS207" i="20"/>
  <c r="AR207" i="20"/>
  <c r="AN207" i="20"/>
  <c r="AE207" i="20"/>
  <c r="V207" i="20"/>
  <c r="M207" i="20"/>
  <c r="D207" i="20"/>
  <c r="BF206" i="20"/>
  <c r="AX206" i="20"/>
  <c r="AW206" i="20"/>
  <c r="AS206" i="20"/>
  <c r="AY206" i="20" s="1"/>
  <c r="AR206" i="20"/>
  <c r="AN206" i="20"/>
  <c r="AE206" i="20"/>
  <c r="V206" i="20"/>
  <c r="M206" i="20"/>
  <c r="D206" i="20"/>
  <c r="BF205" i="20"/>
  <c r="AX205" i="20"/>
  <c r="AW205" i="20"/>
  <c r="AR205" i="20"/>
  <c r="AS205" i="20" s="1"/>
  <c r="AN205" i="20"/>
  <c r="AE205" i="20"/>
  <c r="V205" i="20"/>
  <c r="M205" i="20"/>
  <c r="D205" i="20"/>
  <c r="BF204" i="20"/>
  <c r="BC204" i="20"/>
  <c r="AW204" i="20"/>
  <c r="AS204" i="20"/>
  <c r="AR204" i="20"/>
  <c r="AN204" i="20"/>
  <c r="AE204" i="20"/>
  <c r="V204" i="20"/>
  <c r="M204" i="20"/>
  <c r="D204" i="20"/>
  <c r="BF203" i="20"/>
  <c r="AX203" i="20"/>
  <c r="AW203" i="20"/>
  <c r="AY203" i="20" s="1"/>
  <c r="AS203" i="20"/>
  <c r="AR203" i="20"/>
  <c r="AN203" i="20"/>
  <c r="AE203" i="20"/>
  <c r="V203" i="20"/>
  <c r="M203" i="20"/>
  <c r="D203" i="20"/>
  <c r="BF202" i="20"/>
  <c r="AX202" i="20"/>
  <c r="AW202" i="20"/>
  <c r="AR202" i="20"/>
  <c r="AS202" i="20" s="1"/>
  <c r="AN202" i="20"/>
  <c r="AE202" i="20"/>
  <c r="V202" i="20"/>
  <c r="M202" i="20"/>
  <c r="D202" i="20"/>
  <c r="BF201" i="20"/>
  <c r="AX201" i="20"/>
  <c r="AW201" i="20"/>
  <c r="AY201" i="20" s="1"/>
  <c r="AR201" i="20"/>
  <c r="AS201" i="20" s="1"/>
  <c r="AN201" i="20"/>
  <c r="AE201" i="20"/>
  <c r="V201" i="20"/>
  <c r="M201" i="20"/>
  <c r="D201" i="20"/>
  <c r="BF200" i="20"/>
  <c r="AW200" i="20"/>
  <c r="AX200" i="20" s="1"/>
  <c r="AR200" i="20"/>
  <c r="AS200" i="20" s="1"/>
  <c r="AN200" i="20"/>
  <c r="AE200" i="20"/>
  <c r="V200" i="20"/>
  <c r="M200" i="20"/>
  <c r="D200" i="20"/>
  <c r="BF199" i="20"/>
  <c r="AW199" i="20"/>
  <c r="AS199" i="20"/>
  <c r="AR199" i="20"/>
  <c r="AN199" i="20"/>
  <c r="AE199" i="20"/>
  <c r="V199" i="20"/>
  <c r="M199" i="20"/>
  <c r="D199" i="20"/>
  <c r="BF198" i="20"/>
  <c r="AW198" i="20"/>
  <c r="AR198" i="20"/>
  <c r="AS198" i="20" s="1"/>
  <c r="AN198" i="20"/>
  <c r="AE198" i="20"/>
  <c r="V198" i="20"/>
  <c r="M198" i="20"/>
  <c r="D198" i="20"/>
  <c r="BF197" i="20"/>
  <c r="AY197" i="20"/>
  <c r="AX197" i="20"/>
  <c r="AW197" i="20"/>
  <c r="AS197" i="20"/>
  <c r="AR197" i="20"/>
  <c r="AN197" i="20"/>
  <c r="AE197" i="20"/>
  <c r="V197" i="20"/>
  <c r="M197" i="20"/>
  <c r="D197" i="20"/>
  <c r="BF196" i="20"/>
  <c r="BC196" i="20"/>
  <c r="AW196" i="20"/>
  <c r="AS196" i="20"/>
  <c r="AR196" i="20"/>
  <c r="AN196" i="20"/>
  <c r="AE196" i="20"/>
  <c r="V196" i="20"/>
  <c r="M196" i="20"/>
  <c r="D196" i="20"/>
  <c r="BF195" i="20"/>
  <c r="AW195" i="20"/>
  <c r="AR195" i="20"/>
  <c r="AS195" i="20" s="1"/>
  <c r="AN195" i="20"/>
  <c r="AE195" i="20"/>
  <c r="V195" i="20"/>
  <c r="M195" i="20"/>
  <c r="D195" i="20"/>
  <c r="BF194" i="20"/>
  <c r="AY194" i="20"/>
  <c r="AX194" i="20"/>
  <c r="AW194" i="20"/>
  <c r="AS194" i="20"/>
  <c r="AR194" i="20"/>
  <c r="AN194" i="20"/>
  <c r="AE194" i="20"/>
  <c r="V194" i="20"/>
  <c r="M194" i="20"/>
  <c r="M221" i="20" s="1"/>
  <c r="D194" i="20"/>
  <c r="BF193" i="20"/>
  <c r="AW193" i="20"/>
  <c r="AS193" i="20"/>
  <c r="AR193" i="20"/>
  <c r="AN193" i="20"/>
  <c r="AE193" i="20"/>
  <c r="V193" i="20"/>
  <c r="M193" i="20"/>
  <c r="D193" i="20"/>
  <c r="BF192" i="20"/>
  <c r="AX192" i="20"/>
  <c r="AW192" i="20"/>
  <c r="AY192" i="20" s="1"/>
  <c r="AS192" i="20"/>
  <c r="AR192" i="20"/>
  <c r="AN192" i="20"/>
  <c r="AE192" i="20"/>
  <c r="V192" i="20"/>
  <c r="M192" i="20"/>
  <c r="D192" i="20"/>
  <c r="BF191" i="20"/>
  <c r="AX191" i="20"/>
  <c r="AW191" i="20"/>
  <c r="AY191" i="20" s="1"/>
  <c r="AR191" i="20"/>
  <c r="AS191" i="20" s="1"/>
  <c r="AN191" i="20"/>
  <c r="AE191" i="20"/>
  <c r="V191" i="20"/>
  <c r="M191" i="20"/>
  <c r="M219" i="20" s="1"/>
  <c r="D191" i="20"/>
  <c r="BF190" i="20"/>
  <c r="AX190" i="20"/>
  <c r="AW190" i="20"/>
  <c r="AR190" i="20"/>
  <c r="AS190" i="20" s="1"/>
  <c r="AN190" i="20"/>
  <c r="AE190" i="20"/>
  <c r="V190" i="20"/>
  <c r="M190" i="20"/>
  <c r="D190" i="20"/>
  <c r="BF189" i="20"/>
  <c r="BC189" i="20"/>
  <c r="AX189" i="20"/>
  <c r="AW189" i="20"/>
  <c r="AW219" i="20" s="1"/>
  <c r="AS189" i="20"/>
  <c r="AR189" i="20"/>
  <c r="AN189" i="20"/>
  <c r="AE189" i="20"/>
  <c r="V189" i="20"/>
  <c r="M189" i="20"/>
  <c r="D189" i="20"/>
  <c r="BM188" i="20"/>
  <c r="BL188" i="20"/>
  <c r="BK188" i="20"/>
  <c r="BJ188" i="20"/>
  <c r="BI188" i="20"/>
  <c r="BH188" i="20"/>
  <c r="BG188" i="20"/>
  <c r="BE188" i="20"/>
  <c r="AT188" i="20"/>
  <c r="AO188" i="20"/>
  <c r="C188" i="20"/>
  <c r="BM187" i="20"/>
  <c r="BL187" i="20"/>
  <c r="BK187" i="20"/>
  <c r="BJ187" i="20"/>
  <c r="BI187" i="20"/>
  <c r="BH187" i="20"/>
  <c r="BG187" i="20"/>
  <c r="BE187" i="20"/>
  <c r="BD187" i="20"/>
  <c r="BB187" i="20"/>
  <c r="BA187" i="20"/>
  <c r="AZ187" i="20"/>
  <c r="AV187" i="20"/>
  <c r="AU187" i="20"/>
  <c r="AT187" i="20"/>
  <c r="AQ187" i="20"/>
  <c r="AP187" i="20"/>
  <c r="AO187" i="20"/>
  <c r="AM187" i="20"/>
  <c r="AL187" i="20"/>
  <c r="AK187" i="20"/>
  <c r="AJ187" i="20"/>
  <c r="AI187" i="20"/>
  <c r="AH187" i="20"/>
  <c r="AG187" i="20"/>
  <c r="AF187" i="20"/>
  <c r="AD187" i="20"/>
  <c r="AC187" i="20"/>
  <c r="AB187" i="20"/>
  <c r="AA187" i="20"/>
  <c r="Z187" i="20"/>
  <c r="Y187" i="20"/>
  <c r="X187" i="20"/>
  <c r="W187" i="20"/>
  <c r="U187" i="20"/>
  <c r="T187" i="20"/>
  <c r="S187" i="20"/>
  <c r="R187" i="20"/>
  <c r="Q187" i="20"/>
  <c r="P187" i="20"/>
  <c r="O187" i="20"/>
  <c r="N187" i="20"/>
  <c r="L187" i="20"/>
  <c r="K187" i="20"/>
  <c r="J187" i="20"/>
  <c r="I187" i="20"/>
  <c r="H187" i="20"/>
  <c r="G187" i="20"/>
  <c r="F187" i="20"/>
  <c r="E187" i="20"/>
  <c r="C187" i="20"/>
  <c r="BM186" i="20"/>
  <c r="BL186" i="20"/>
  <c r="BK186" i="20"/>
  <c r="BJ186" i="20"/>
  <c r="BI186" i="20"/>
  <c r="BH186" i="20"/>
  <c r="BG186" i="20"/>
  <c r="BE186" i="20"/>
  <c r="BD186" i="20"/>
  <c r="BB186" i="20"/>
  <c r="BA186" i="20"/>
  <c r="AZ186" i="20"/>
  <c r="AV186" i="20"/>
  <c r="AU186" i="20"/>
  <c r="AT186" i="20"/>
  <c r="AQ186" i="20"/>
  <c r="AP186" i="20"/>
  <c r="AO186" i="20"/>
  <c r="AM186" i="20"/>
  <c r="AL186" i="20"/>
  <c r="AK186" i="20"/>
  <c r="AJ186" i="20"/>
  <c r="AI186" i="20"/>
  <c r="AH186" i="20"/>
  <c r="AG186" i="20"/>
  <c r="AF186" i="20"/>
  <c r="AD186" i="20"/>
  <c r="AC186" i="20"/>
  <c r="AB186" i="20"/>
  <c r="AA186" i="20"/>
  <c r="Z186" i="20"/>
  <c r="Y186" i="20"/>
  <c r="X186" i="20"/>
  <c r="W186" i="20"/>
  <c r="U186" i="20"/>
  <c r="T186" i="20"/>
  <c r="S186" i="20"/>
  <c r="R186" i="20"/>
  <c r="Q186" i="20"/>
  <c r="P186" i="20"/>
  <c r="O186" i="20"/>
  <c r="N186" i="20"/>
  <c r="L186" i="20"/>
  <c r="K186" i="20"/>
  <c r="J186" i="20"/>
  <c r="I186" i="20"/>
  <c r="H186" i="20"/>
  <c r="G186" i="20"/>
  <c r="F186" i="20"/>
  <c r="E186" i="20"/>
  <c r="C186" i="20"/>
  <c r="BM185" i="20"/>
  <c r="BL185" i="20"/>
  <c r="BK185" i="20"/>
  <c r="BJ185" i="20"/>
  <c r="BI185" i="20"/>
  <c r="BH185" i="20"/>
  <c r="BG185" i="20"/>
  <c r="BE185" i="20"/>
  <c r="BD185" i="20"/>
  <c r="BB185" i="20"/>
  <c r="BA185" i="20"/>
  <c r="AZ185" i="20"/>
  <c r="AV185" i="20"/>
  <c r="AU185" i="20"/>
  <c r="AT185" i="20"/>
  <c r="AQ185" i="20"/>
  <c r="AP185" i="20"/>
  <c r="AO185" i="20"/>
  <c r="AM185" i="20"/>
  <c r="AL185" i="20"/>
  <c r="AK185" i="20"/>
  <c r="AJ185" i="20"/>
  <c r="AI185" i="20"/>
  <c r="AH185" i="20"/>
  <c r="AG185" i="20"/>
  <c r="AF185" i="20"/>
  <c r="AD185" i="20"/>
  <c r="AC185" i="20"/>
  <c r="AB185" i="20"/>
  <c r="AA185" i="20"/>
  <c r="Z185" i="20"/>
  <c r="Y185" i="20"/>
  <c r="X185" i="20"/>
  <c r="W185" i="20"/>
  <c r="U185" i="20"/>
  <c r="T185" i="20"/>
  <c r="S185" i="20"/>
  <c r="R185" i="20"/>
  <c r="Q185" i="20"/>
  <c r="P185" i="20"/>
  <c r="O185" i="20"/>
  <c r="N185" i="20"/>
  <c r="L185" i="20"/>
  <c r="K185" i="20"/>
  <c r="J185" i="20"/>
  <c r="I185" i="20"/>
  <c r="H185" i="20"/>
  <c r="G185" i="20"/>
  <c r="F185" i="20"/>
  <c r="E185" i="20"/>
  <c r="C185" i="20"/>
  <c r="BF184" i="20"/>
  <c r="AY184" i="20"/>
  <c r="AX184" i="20"/>
  <c r="AW184" i="20"/>
  <c r="AS184" i="20"/>
  <c r="AR184" i="20"/>
  <c r="AN184" i="20"/>
  <c r="AE184" i="20"/>
  <c r="V184" i="20"/>
  <c r="M184" i="20"/>
  <c r="D184" i="20"/>
  <c r="BF183" i="20"/>
  <c r="AW183" i="20"/>
  <c r="AX183" i="20" s="1"/>
  <c r="AS183" i="20"/>
  <c r="AY183" i="20" s="1"/>
  <c r="AR183" i="20"/>
  <c r="AN183" i="20"/>
  <c r="AE183" i="20"/>
  <c r="V183" i="20"/>
  <c r="M183" i="20"/>
  <c r="D183" i="20"/>
  <c r="BF182" i="20"/>
  <c r="AX182" i="20"/>
  <c r="AW182" i="20"/>
  <c r="AY182" i="20" s="1"/>
  <c r="AS182" i="20"/>
  <c r="AR182" i="20"/>
  <c r="AN182" i="20"/>
  <c r="AE182" i="20"/>
  <c r="V182" i="20"/>
  <c r="M182" i="20"/>
  <c r="D182" i="20"/>
  <c r="BF181" i="20"/>
  <c r="AX181" i="20"/>
  <c r="AW181" i="20"/>
  <c r="AR181" i="20"/>
  <c r="AS181" i="20" s="1"/>
  <c r="AN181" i="20"/>
  <c r="AE181" i="20"/>
  <c r="V181" i="20"/>
  <c r="M181" i="20"/>
  <c r="D181" i="20"/>
  <c r="BF180" i="20"/>
  <c r="AX180" i="20"/>
  <c r="AW180" i="20"/>
  <c r="AY180" i="20" s="1"/>
  <c r="AR180" i="20"/>
  <c r="AS180" i="20" s="1"/>
  <c r="AN180" i="20"/>
  <c r="AE180" i="20"/>
  <c r="V180" i="20"/>
  <c r="M180" i="20"/>
  <c r="D180" i="20"/>
  <c r="BF179" i="20"/>
  <c r="AW179" i="20"/>
  <c r="AX179" i="20" s="1"/>
  <c r="AR179" i="20"/>
  <c r="AS179" i="20" s="1"/>
  <c r="AN179" i="20"/>
  <c r="AE179" i="20"/>
  <c r="V179" i="20"/>
  <c r="M179" i="20"/>
  <c r="D179" i="20"/>
  <c r="BF178" i="20"/>
  <c r="AW178" i="20"/>
  <c r="AS178" i="20"/>
  <c r="AR178" i="20"/>
  <c r="AN178" i="20"/>
  <c r="AE178" i="20"/>
  <c r="V178" i="20"/>
  <c r="M178" i="20"/>
  <c r="D178" i="20"/>
  <c r="BF177" i="20"/>
  <c r="BC177" i="20"/>
  <c r="AX177" i="20"/>
  <c r="AW177" i="20"/>
  <c r="AR177" i="20"/>
  <c r="AS177" i="20" s="1"/>
  <c r="AN177" i="20"/>
  <c r="AE177" i="20"/>
  <c r="V177" i="20"/>
  <c r="M177" i="20"/>
  <c r="D177" i="20"/>
  <c r="BF176" i="20"/>
  <c r="AW176" i="20"/>
  <c r="AX176" i="20" s="1"/>
  <c r="AR176" i="20"/>
  <c r="AS176" i="20" s="1"/>
  <c r="AY176" i="20" s="1"/>
  <c r="AN176" i="20"/>
  <c r="AE176" i="20"/>
  <c r="V176" i="20"/>
  <c r="M176" i="20"/>
  <c r="D176" i="20"/>
  <c r="BF175" i="20"/>
  <c r="AW175" i="20"/>
  <c r="AS175" i="20"/>
  <c r="AR175" i="20"/>
  <c r="AN175" i="20"/>
  <c r="AE175" i="20"/>
  <c r="V175" i="20"/>
  <c r="M175" i="20"/>
  <c r="D175" i="20"/>
  <c r="BF174" i="20"/>
  <c r="AW174" i="20"/>
  <c r="AR174" i="20"/>
  <c r="AS174" i="20" s="1"/>
  <c r="AN174" i="20"/>
  <c r="AE174" i="20"/>
  <c r="V174" i="20"/>
  <c r="M174" i="20"/>
  <c r="D174" i="20"/>
  <c r="BF173" i="20"/>
  <c r="AY173" i="20"/>
  <c r="AX173" i="20"/>
  <c r="AW173" i="20"/>
  <c r="AS173" i="20"/>
  <c r="AR173" i="20"/>
  <c r="AN173" i="20"/>
  <c r="AE173" i="20"/>
  <c r="V173" i="20"/>
  <c r="M173" i="20"/>
  <c r="D173" i="20"/>
  <c r="BF172" i="20"/>
  <c r="BC172" i="20"/>
  <c r="AW172" i="20"/>
  <c r="AS172" i="20"/>
  <c r="AR172" i="20"/>
  <c r="AN172" i="20"/>
  <c r="AE172" i="20"/>
  <c r="V172" i="20"/>
  <c r="M172" i="20"/>
  <c r="D172" i="20"/>
  <c r="BF171" i="20"/>
  <c r="AW171" i="20"/>
  <c r="AR171" i="20"/>
  <c r="AS171" i="20" s="1"/>
  <c r="AN171" i="20"/>
  <c r="AE171" i="20"/>
  <c r="V171" i="20"/>
  <c r="M171" i="20"/>
  <c r="D171" i="20"/>
  <c r="BF170" i="20"/>
  <c r="AY170" i="20"/>
  <c r="AX170" i="20"/>
  <c r="AW170" i="20"/>
  <c r="AS170" i="20"/>
  <c r="AR170" i="20"/>
  <c r="AN170" i="20"/>
  <c r="AE170" i="20"/>
  <c r="V170" i="20"/>
  <c r="M170" i="20"/>
  <c r="D170" i="20"/>
  <c r="BF169" i="20"/>
  <c r="AW169" i="20"/>
  <c r="AX169" i="20" s="1"/>
  <c r="AS169" i="20"/>
  <c r="AY169" i="20" s="1"/>
  <c r="AR169" i="20"/>
  <c r="AN169" i="20"/>
  <c r="AE169" i="20"/>
  <c r="V169" i="20"/>
  <c r="M169" i="20"/>
  <c r="D169" i="20"/>
  <c r="BF168" i="20"/>
  <c r="AX168" i="20"/>
  <c r="AW168" i="20"/>
  <c r="AS168" i="20"/>
  <c r="AY168" i="20" s="1"/>
  <c r="AR168" i="20"/>
  <c r="AN168" i="20"/>
  <c r="AE168" i="20"/>
  <c r="V168" i="20"/>
  <c r="M168" i="20"/>
  <c r="D168" i="20"/>
  <c r="BF167" i="20"/>
  <c r="AX167" i="20"/>
  <c r="AW167" i="20"/>
  <c r="AR167" i="20"/>
  <c r="AS167" i="20" s="1"/>
  <c r="AN167" i="20"/>
  <c r="AE167" i="20"/>
  <c r="V167" i="20"/>
  <c r="M167" i="20"/>
  <c r="D167" i="20"/>
  <c r="BF166" i="20"/>
  <c r="AX166" i="20"/>
  <c r="AW166" i="20"/>
  <c r="AR166" i="20"/>
  <c r="AS166" i="20" s="1"/>
  <c r="AN166" i="20"/>
  <c r="AE166" i="20"/>
  <c r="V166" i="20"/>
  <c r="M166" i="20"/>
  <c r="D166" i="20"/>
  <c r="BF165" i="20"/>
  <c r="BF186" i="20" s="1"/>
  <c r="AW165" i="20"/>
  <c r="AX165" i="20" s="1"/>
  <c r="AR165" i="20"/>
  <c r="AS165" i="20" s="1"/>
  <c r="AY165" i="20" s="1"/>
  <c r="AN165" i="20"/>
  <c r="AE165" i="20"/>
  <c r="V165" i="20"/>
  <c r="M165" i="20"/>
  <c r="D165" i="20"/>
  <c r="BF164" i="20"/>
  <c r="BC164" i="20"/>
  <c r="AX164" i="20"/>
  <c r="AW164" i="20"/>
  <c r="AR164" i="20"/>
  <c r="AS164" i="20" s="1"/>
  <c r="AN164" i="20"/>
  <c r="AE164" i="20"/>
  <c r="V164" i="20"/>
  <c r="M164" i="20"/>
  <c r="D164" i="20"/>
  <c r="BF163" i="20"/>
  <c r="AX163" i="20"/>
  <c r="AW163" i="20"/>
  <c r="AY163" i="20" s="1"/>
  <c r="AR163" i="20"/>
  <c r="AS163" i="20" s="1"/>
  <c r="AN163" i="20"/>
  <c r="AE163" i="20"/>
  <c r="V163" i="20"/>
  <c r="M163" i="20"/>
  <c r="D163" i="20"/>
  <c r="BF162" i="20"/>
  <c r="AW162" i="20"/>
  <c r="AX162" i="20" s="1"/>
  <c r="AR162" i="20"/>
  <c r="AS162" i="20" s="1"/>
  <c r="AN162" i="20"/>
  <c r="AE162" i="20"/>
  <c r="V162" i="20"/>
  <c r="M162" i="20"/>
  <c r="D162" i="20"/>
  <c r="BF161" i="20"/>
  <c r="AW161" i="20"/>
  <c r="AW185" i="20" s="1"/>
  <c r="AS161" i="20"/>
  <c r="AR161" i="20"/>
  <c r="AN161" i="20"/>
  <c r="AE161" i="20"/>
  <c r="V161" i="20"/>
  <c r="M161" i="20"/>
  <c r="D161" i="20"/>
  <c r="BF160" i="20"/>
  <c r="AW160" i="20"/>
  <c r="AR160" i="20"/>
  <c r="AS160" i="20" s="1"/>
  <c r="AN160" i="20"/>
  <c r="AE160" i="20"/>
  <c r="V160" i="20"/>
  <c r="M160" i="20"/>
  <c r="D160" i="20"/>
  <c r="BF159" i="20"/>
  <c r="AY159" i="20"/>
  <c r="AX159" i="20"/>
  <c r="AW159" i="20"/>
  <c r="AS159" i="20"/>
  <c r="AR159" i="20"/>
  <c r="AN159" i="20"/>
  <c r="AE159" i="20"/>
  <c r="V159" i="20"/>
  <c r="M159" i="20"/>
  <c r="D159" i="20"/>
  <c r="BF158" i="20"/>
  <c r="AW158" i="20"/>
  <c r="AX158" i="20" s="1"/>
  <c r="AS158" i="20"/>
  <c r="AY158" i="20" s="1"/>
  <c r="AR158" i="20"/>
  <c r="AN158" i="20"/>
  <c r="AE158" i="20"/>
  <c r="V158" i="20"/>
  <c r="M158" i="20"/>
  <c r="D158" i="20"/>
  <c r="BF157" i="20"/>
  <c r="BC157" i="20"/>
  <c r="BC185" i="20" s="1"/>
  <c r="AW157" i="20"/>
  <c r="AR157" i="20"/>
  <c r="AS157" i="20" s="1"/>
  <c r="AN157" i="20"/>
  <c r="AE157" i="20"/>
  <c r="V157" i="20"/>
  <c r="M157" i="20"/>
  <c r="D157" i="20"/>
  <c r="BF156" i="20"/>
  <c r="AY156" i="20"/>
  <c r="AX156" i="20"/>
  <c r="AW156" i="20"/>
  <c r="AS156" i="20"/>
  <c r="AR156" i="20"/>
  <c r="AN156" i="20"/>
  <c r="AE156" i="20"/>
  <c r="V156" i="20"/>
  <c r="M156" i="20"/>
  <c r="D156" i="20"/>
  <c r="BF155" i="20"/>
  <c r="AW155" i="20"/>
  <c r="AX155" i="20" s="1"/>
  <c r="AS155" i="20"/>
  <c r="AR155" i="20"/>
  <c r="AN155" i="20"/>
  <c r="AE155" i="20"/>
  <c r="V155" i="20"/>
  <c r="M155" i="20"/>
  <c r="D155" i="20"/>
  <c r="BF154" i="20"/>
  <c r="AX154" i="20"/>
  <c r="AW154" i="20"/>
  <c r="AS154" i="20"/>
  <c r="AY154" i="20" s="1"/>
  <c r="AR154" i="20"/>
  <c r="AR186" i="20" s="1"/>
  <c r="AN154" i="20"/>
  <c r="AE154" i="20"/>
  <c r="V154" i="20"/>
  <c r="M154" i="20"/>
  <c r="D154" i="20"/>
  <c r="D185" i="20" s="1"/>
  <c r="BM153" i="20"/>
  <c r="BL153" i="20"/>
  <c r="BK153" i="20"/>
  <c r="BJ153" i="20"/>
  <c r="BI153" i="20"/>
  <c r="BH153" i="20"/>
  <c r="BG153" i="20"/>
  <c r="BE153" i="20"/>
  <c r="AT153" i="20"/>
  <c r="AO153" i="20"/>
  <c r="C153" i="20"/>
  <c r="BM152" i="20"/>
  <c r="BL152" i="20"/>
  <c r="BK152" i="20"/>
  <c r="BJ152" i="20"/>
  <c r="BI152" i="20"/>
  <c r="BH152" i="20"/>
  <c r="BG152" i="20"/>
  <c r="BE152" i="20"/>
  <c r="BD152" i="20"/>
  <c r="BB152" i="20"/>
  <c r="BA152" i="20"/>
  <c r="AZ152" i="20"/>
  <c r="AV152" i="20"/>
  <c r="AU152" i="20"/>
  <c r="AT152" i="20"/>
  <c r="AQ152" i="20"/>
  <c r="AP152" i="20"/>
  <c r="AO152" i="20"/>
  <c r="AM152" i="20"/>
  <c r="AL152" i="20"/>
  <c r="AK152" i="20"/>
  <c r="AJ152" i="20"/>
  <c r="AI152" i="20"/>
  <c r="AH152" i="20"/>
  <c r="AG152" i="20"/>
  <c r="AF152" i="20"/>
  <c r="AD152" i="20"/>
  <c r="AD8" i="20" s="1"/>
  <c r="AC152" i="20"/>
  <c r="AB152" i="20"/>
  <c r="AA152" i="20"/>
  <c r="Z152" i="20"/>
  <c r="Y152" i="20"/>
  <c r="X152" i="20"/>
  <c r="W152" i="20"/>
  <c r="V152" i="20"/>
  <c r="U152" i="20"/>
  <c r="T152" i="20"/>
  <c r="S152" i="20"/>
  <c r="R152" i="20"/>
  <c r="Q152" i="20"/>
  <c r="P152" i="20"/>
  <c r="O152" i="20"/>
  <c r="N152" i="20"/>
  <c r="N8" i="20" s="1"/>
  <c r="L152" i="20"/>
  <c r="K152" i="20"/>
  <c r="J152" i="20"/>
  <c r="I152" i="20"/>
  <c r="H152" i="20"/>
  <c r="G152" i="20"/>
  <c r="F152" i="20"/>
  <c r="E152" i="20"/>
  <c r="C152" i="20"/>
  <c r="BM151" i="20"/>
  <c r="BL151" i="20"/>
  <c r="BK151" i="20"/>
  <c r="BJ151" i="20"/>
  <c r="BI151" i="20"/>
  <c r="BH151" i="20"/>
  <c r="BG151" i="20"/>
  <c r="BE151" i="20"/>
  <c r="BD151" i="20"/>
  <c r="BB151" i="20"/>
  <c r="BA151" i="20"/>
  <c r="AZ151" i="20"/>
  <c r="AV151" i="20"/>
  <c r="AU151" i="20"/>
  <c r="AT151" i="20"/>
  <c r="AQ151" i="20"/>
  <c r="AP151" i="20"/>
  <c r="AO151" i="20"/>
  <c r="AM151" i="20"/>
  <c r="AL151" i="20"/>
  <c r="AK151" i="20"/>
  <c r="AJ151" i="20"/>
  <c r="AI151" i="20"/>
  <c r="AH151" i="20"/>
  <c r="AG151" i="20"/>
  <c r="AF151" i="20"/>
  <c r="AD151" i="20"/>
  <c r="AC151" i="20"/>
  <c r="AB151" i="20"/>
  <c r="AA151" i="20"/>
  <c r="Z151" i="20"/>
  <c r="Y151" i="20"/>
  <c r="X151" i="20"/>
  <c r="W151" i="20"/>
  <c r="U151" i="20"/>
  <c r="T151" i="20"/>
  <c r="S151" i="20"/>
  <c r="R151" i="20"/>
  <c r="Q151" i="20"/>
  <c r="P151" i="20"/>
  <c r="O151" i="20"/>
  <c r="N151" i="20"/>
  <c r="L151" i="20"/>
  <c r="K151" i="20"/>
  <c r="J151" i="20"/>
  <c r="I151" i="20"/>
  <c r="H151" i="20"/>
  <c r="G151" i="20"/>
  <c r="F151" i="20"/>
  <c r="E151" i="20"/>
  <c r="C151" i="20"/>
  <c r="BM150" i="20"/>
  <c r="BL150" i="20"/>
  <c r="BK150" i="20"/>
  <c r="BJ150" i="20"/>
  <c r="BI150" i="20"/>
  <c r="BH150" i="20"/>
  <c r="BG150" i="20"/>
  <c r="BE150" i="20"/>
  <c r="BD150" i="20"/>
  <c r="BB150" i="20"/>
  <c r="BA150" i="20"/>
  <c r="AZ150" i="20"/>
  <c r="AV150" i="20"/>
  <c r="AU150" i="20"/>
  <c r="AT150" i="20"/>
  <c r="AQ150" i="20"/>
  <c r="AP150" i="20"/>
  <c r="AO150" i="20"/>
  <c r="AM150" i="20"/>
  <c r="AL150" i="20"/>
  <c r="AK150" i="20"/>
  <c r="AJ150" i="20"/>
  <c r="AI150" i="20"/>
  <c r="AH150" i="20"/>
  <c r="AG150" i="20"/>
  <c r="AF150" i="20"/>
  <c r="AD150" i="20"/>
  <c r="AC150" i="20"/>
  <c r="AB150" i="20"/>
  <c r="AA150" i="20"/>
  <c r="Z150" i="20"/>
  <c r="Y150" i="20"/>
  <c r="X150" i="20"/>
  <c r="W150" i="20"/>
  <c r="U150" i="20"/>
  <c r="T150" i="20"/>
  <c r="S150" i="20"/>
  <c r="R150" i="20"/>
  <c r="Q150" i="20"/>
  <c r="P150" i="20"/>
  <c r="O150" i="20"/>
  <c r="N150" i="20"/>
  <c r="L150" i="20"/>
  <c r="K150" i="20"/>
  <c r="J150" i="20"/>
  <c r="I150" i="20"/>
  <c r="H150" i="20"/>
  <c r="G150" i="20"/>
  <c r="F150" i="20"/>
  <c r="E150" i="20"/>
  <c r="C150" i="20"/>
  <c r="BF149" i="20"/>
  <c r="AX149" i="20"/>
  <c r="AW149" i="20"/>
  <c r="AS149" i="20"/>
  <c r="AY149" i="20" s="1"/>
  <c r="AR149" i="20"/>
  <c r="AN149" i="20"/>
  <c r="AE149" i="20"/>
  <c r="V149" i="20"/>
  <c r="M149" i="20"/>
  <c r="D149" i="20"/>
  <c r="BF148" i="20"/>
  <c r="AW148" i="20"/>
  <c r="AS148" i="20"/>
  <c r="AR148" i="20"/>
  <c r="AN148" i="20"/>
  <c r="AE148" i="20"/>
  <c r="V148" i="20"/>
  <c r="M148" i="20"/>
  <c r="D148" i="20"/>
  <c r="BF147" i="20"/>
  <c r="AX147" i="20"/>
  <c r="AW147" i="20"/>
  <c r="AS147" i="20"/>
  <c r="AR147" i="20"/>
  <c r="AN147" i="20"/>
  <c r="AE147" i="20"/>
  <c r="V147" i="20"/>
  <c r="M147" i="20"/>
  <c r="D147" i="20"/>
  <c r="BF146" i="20"/>
  <c r="AW146" i="20"/>
  <c r="AX146" i="20" s="1"/>
  <c r="AR146" i="20"/>
  <c r="AS146" i="20" s="1"/>
  <c r="AN146" i="20"/>
  <c r="AE146" i="20"/>
  <c r="V146" i="20"/>
  <c r="M146" i="20"/>
  <c r="D146" i="20"/>
  <c r="BF145" i="20"/>
  <c r="BC145" i="20"/>
  <c r="AW145" i="20"/>
  <c r="AX145" i="20" s="1"/>
  <c r="AR145" i="20"/>
  <c r="AS145" i="20" s="1"/>
  <c r="AN145" i="20"/>
  <c r="AE145" i="20"/>
  <c r="V145" i="20"/>
  <c r="M145" i="20"/>
  <c r="D145" i="20"/>
  <c r="BF144" i="20"/>
  <c r="AX144" i="20"/>
  <c r="AW144" i="20"/>
  <c r="AS144" i="20"/>
  <c r="AR144" i="20"/>
  <c r="AN144" i="20"/>
  <c r="AE144" i="20"/>
  <c r="V144" i="20"/>
  <c r="M144" i="20"/>
  <c r="D144" i="20"/>
  <c r="BF143" i="20"/>
  <c r="AW143" i="20"/>
  <c r="AR143" i="20"/>
  <c r="AS143" i="20" s="1"/>
  <c r="AN143" i="20"/>
  <c r="AE143" i="20"/>
  <c r="V143" i="20"/>
  <c r="M143" i="20"/>
  <c r="D143" i="20"/>
  <c r="BF142" i="20"/>
  <c r="AX142" i="20"/>
  <c r="AW142" i="20"/>
  <c r="AS142" i="20"/>
  <c r="AR142" i="20"/>
  <c r="AN142" i="20"/>
  <c r="AE142" i="20"/>
  <c r="V142" i="20"/>
  <c r="M142" i="20"/>
  <c r="D142" i="20"/>
  <c r="BF141" i="20"/>
  <c r="AW141" i="20"/>
  <c r="AR141" i="20"/>
  <c r="AS141" i="20" s="1"/>
  <c r="AN141" i="20"/>
  <c r="AE141" i="20"/>
  <c r="V141" i="20"/>
  <c r="M141" i="20"/>
  <c r="D141" i="20"/>
  <c r="BF140" i="20"/>
  <c r="BC140" i="20"/>
  <c r="AX140" i="20"/>
  <c r="AW140" i="20"/>
  <c r="AY140" i="20" s="1"/>
  <c r="AR140" i="20"/>
  <c r="AS140" i="20" s="1"/>
  <c r="AN140" i="20"/>
  <c r="AE140" i="20"/>
  <c r="V140" i="20"/>
  <c r="M140" i="20"/>
  <c r="D140" i="20"/>
  <c r="BF139" i="20"/>
  <c r="AX139" i="20"/>
  <c r="AW139" i="20"/>
  <c r="AY139" i="20" s="1"/>
  <c r="AR139" i="20"/>
  <c r="AS139" i="20" s="1"/>
  <c r="AN139" i="20"/>
  <c r="AE139" i="20"/>
  <c r="V139" i="20"/>
  <c r="M139" i="20"/>
  <c r="D139" i="20"/>
  <c r="BF138" i="20"/>
  <c r="AY138" i="20"/>
  <c r="AW138" i="20"/>
  <c r="AX138" i="20" s="1"/>
  <c r="AR138" i="20"/>
  <c r="AS138" i="20" s="1"/>
  <c r="AN138" i="20"/>
  <c r="AE138" i="20"/>
  <c r="V138" i="20"/>
  <c r="M138" i="20"/>
  <c r="D138" i="20"/>
  <c r="BF137" i="20"/>
  <c r="AW137" i="20"/>
  <c r="AS137" i="20"/>
  <c r="AR137" i="20"/>
  <c r="AN137" i="20"/>
  <c r="AE137" i="20"/>
  <c r="V137" i="20"/>
  <c r="M137" i="20"/>
  <c r="D137" i="20"/>
  <c r="BF136" i="20"/>
  <c r="AW136" i="20"/>
  <c r="AX136" i="20" s="1"/>
  <c r="AR136" i="20"/>
  <c r="AS136" i="20" s="1"/>
  <c r="AY136" i="20" s="1"/>
  <c r="AN136" i="20"/>
  <c r="AE136" i="20"/>
  <c r="V136" i="20"/>
  <c r="M136" i="20"/>
  <c r="D136" i="20"/>
  <c r="BF135" i="20"/>
  <c r="AY135" i="20"/>
  <c r="AX135" i="20"/>
  <c r="AW135" i="20"/>
  <c r="AS135" i="20"/>
  <c r="AR135" i="20"/>
  <c r="AN135" i="20"/>
  <c r="AE135" i="20"/>
  <c r="V135" i="20"/>
  <c r="M135" i="20"/>
  <c r="D135" i="20"/>
  <c r="BF134" i="20"/>
  <c r="AW134" i="20"/>
  <c r="AX134" i="20" s="1"/>
  <c r="AS134" i="20"/>
  <c r="AR134" i="20"/>
  <c r="AN134" i="20"/>
  <c r="AE134" i="20"/>
  <c r="V134" i="20"/>
  <c r="M134" i="20"/>
  <c r="D134" i="20"/>
  <c r="BF133" i="20"/>
  <c r="BC133" i="20"/>
  <c r="AW133" i="20"/>
  <c r="AX133" i="20" s="1"/>
  <c r="AR133" i="20"/>
  <c r="AS133" i="20" s="1"/>
  <c r="AY133" i="20" s="1"/>
  <c r="AN133" i="20"/>
  <c r="AE133" i="20"/>
  <c r="V133" i="20"/>
  <c r="M133" i="20"/>
  <c r="D133" i="20"/>
  <c r="BF132" i="20"/>
  <c r="AX132" i="20"/>
  <c r="AW132" i="20"/>
  <c r="AS132" i="20"/>
  <c r="AY132" i="20" s="1"/>
  <c r="AR132" i="20"/>
  <c r="AN132" i="20"/>
  <c r="AE132" i="20"/>
  <c r="V132" i="20"/>
  <c r="M132" i="20"/>
  <c r="D132" i="20"/>
  <c r="BF131" i="20"/>
  <c r="AW131" i="20"/>
  <c r="AS131" i="20"/>
  <c r="AR131" i="20"/>
  <c r="AN131" i="20"/>
  <c r="AE131" i="20"/>
  <c r="V131" i="20"/>
  <c r="M131" i="20"/>
  <c r="D131" i="20"/>
  <c r="BF130" i="20"/>
  <c r="AX130" i="20"/>
  <c r="AW130" i="20"/>
  <c r="AS130" i="20"/>
  <c r="AR130" i="20"/>
  <c r="AN130" i="20"/>
  <c r="AE130" i="20"/>
  <c r="V130" i="20"/>
  <c r="M130" i="20"/>
  <c r="D130" i="20"/>
  <c r="BF129" i="20"/>
  <c r="AW129" i="20"/>
  <c r="AX129" i="20" s="1"/>
  <c r="AR129" i="20"/>
  <c r="AS129" i="20" s="1"/>
  <c r="AN129" i="20"/>
  <c r="AE129" i="20"/>
  <c r="V129" i="20"/>
  <c r="M129" i="20"/>
  <c r="D129" i="20"/>
  <c r="BF128" i="20"/>
  <c r="AX128" i="20"/>
  <c r="AW128" i="20"/>
  <c r="AS128" i="20"/>
  <c r="AR128" i="20"/>
  <c r="AN128" i="20"/>
  <c r="AE128" i="20"/>
  <c r="V128" i="20"/>
  <c r="M128" i="20"/>
  <c r="D128" i="20"/>
  <c r="BF127" i="20"/>
  <c r="AW127" i="20"/>
  <c r="AR127" i="20"/>
  <c r="AS127" i="20" s="1"/>
  <c r="AN127" i="20"/>
  <c r="AE127" i="20"/>
  <c r="V127" i="20"/>
  <c r="M127" i="20"/>
  <c r="D127" i="20"/>
  <c r="BF126" i="20"/>
  <c r="BC126" i="20"/>
  <c r="BC151" i="20" s="1"/>
  <c r="AX126" i="20"/>
  <c r="AW126" i="20"/>
  <c r="AY126" i="20" s="1"/>
  <c r="AR126" i="20"/>
  <c r="AS126" i="20" s="1"/>
  <c r="AN126" i="20"/>
  <c r="AE126" i="20"/>
  <c r="V126" i="20"/>
  <c r="M126" i="20"/>
  <c r="D126" i="20"/>
  <c r="BF125" i="20"/>
  <c r="AX125" i="20"/>
  <c r="AW125" i="20"/>
  <c r="AS125" i="20"/>
  <c r="AR125" i="20"/>
  <c r="AN125" i="20"/>
  <c r="AE125" i="20"/>
  <c r="V125" i="20"/>
  <c r="M125" i="20"/>
  <c r="D125" i="20"/>
  <c r="BF124" i="20"/>
  <c r="AX124" i="20"/>
  <c r="AW124" i="20"/>
  <c r="AR124" i="20"/>
  <c r="AS124" i="20" s="1"/>
  <c r="AN124" i="20"/>
  <c r="AE124" i="20"/>
  <c r="V124" i="20"/>
  <c r="M124" i="20"/>
  <c r="D124" i="20"/>
  <c r="BF123" i="20"/>
  <c r="AX123" i="20"/>
  <c r="AW123" i="20"/>
  <c r="AR123" i="20"/>
  <c r="AS123" i="20" s="1"/>
  <c r="AN123" i="20"/>
  <c r="AE123" i="20"/>
  <c r="V123" i="20"/>
  <c r="M123" i="20"/>
  <c r="D123" i="20"/>
  <c r="D150" i="20" s="1"/>
  <c r="BF122" i="20"/>
  <c r="AW122" i="20"/>
  <c r="AW150" i="20" s="1"/>
  <c r="AR122" i="20"/>
  <c r="AS122" i="20" s="1"/>
  <c r="AN122" i="20"/>
  <c r="AE122" i="20"/>
  <c r="V122" i="20"/>
  <c r="M122" i="20"/>
  <c r="D122" i="20"/>
  <c r="BF121" i="20"/>
  <c r="BF152" i="20" s="1"/>
  <c r="AW121" i="20"/>
  <c r="AR121" i="20"/>
  <c r="AS121" i="20" s="1"/>
  <c r="AN121" i="20"/>
  <c r="AN150" i="20" s="1"/>
  <c r="AE121" i="20"/>
  <c r="V121" i="20"/>
  <c r="M121" i="20"/>
  <c r="D121" i="20"/>
  <c r="BF120" i="20"/>
  <c r="AW120" i="20"/>
  <c r="AS120" i="20"/>
  <c r="AR120" i="20"/>
  <c r="AN120" i="20"/>
  <c r="AE120" i="20"/>
  <c r="V120" i="20"/>
  <c r="M120" i="20"/>
  <c r="M151" i="20" s="1"/>
  <c r="D120" i="20"/>
  <c r="BM119" i="20"/>
  <c r="BL119" i="20"/>
  <c r="BK119" i="20"/>
  <c r="BJ119" i="20"/>
  <c r="BI119" i="20"/>
  <c r="BH119" i="20"/>
  <c r="BG119" i="20"/>
  <c r="BE119" i="20"/>
  <c r="AT119" i="20"/>
  <c r="AO119" i="20"/>
  <c r="C119" i="20"/>
  <c r="BM118" i="20"/>
  <c r="BM12" i="20" s="1"/>
  <c r="BL118" i="20"/>
  <c r="BK118" i="20"/>
  <c r="BJ118" i="20"/>
  <c r="BI118" i="20"/>
  <c r="BH118" i="20"/>
  <c r="BG118" i="20"/>
  <c r="BE118" i="20"/>
  <c r="BD118" i="20"/>
  <c r="BC118" i="20"/>
  <c r="BB118" i="20"/>
  <c r="BA118" i="20"/>
  <c r="AZ118" i="20"/>
  <c r="AV118" i="20"/>
  <c r="AU118" i="20"/>
  <c r="AT118" i="20"/>
  <c r="AQ118" i="20"/>
  <c r="AP118" i="20"/>
  <c r="AO118" i="20"/>
  <c r="AM118" i="20"/>
  <c r="AL118" i="20"/>
  <c r="AK118" i="20"/>
  <c r="AJ118" i="20"/>
  <c r="AI118" i="20"/>
  <c r="AH118" i="20"/>
  <c r="AG118" i="20"/>
  <c r="AF118" i="20"/>
  <c r="AD118" i="20"/>
  <c r="AC118" i="20"/>
  <c r="AB118" i="20"/>
  <c r="AA118" i="20"/>
  <c r="Z118" i="20"/>
  <c r="Y118" i="20"/>
  <c r="X118" i="20"/>
  <c r="W118" i="20"/>
  <c r="U118" i="20"/>
  <c r="T118" i="20"/>
  <c r="S118" i="20"/>
  <c r="R118" i="20"/>
  <c r="Q118" i="20"/>
  <c r="P118" i="20"/>
  <c r="O118" i="20"/>
  <c r="N118" i="20"/>
  <c r="L118" i="20"/>
  <c r="K118" i="20"/>
  <c r="J118" i="20"/>
  <c r="I118" i="20"/>
  <c r="H118" i="20"/>
  <c r="G118" i="20"/>
  <c r="F118" i="20"/>
  <c r="E118" i="20"/>
  <c r="C118" i="20"/>
  <c r="BM117" i="20"/>
  <c r="BL117" i="20"/>
  <c r="BK117" i="20"/>
  <c r="BJ117" i="20"/>
  <c r="BI117" i="20"/>
  <c r="BH117" i="20"/>
  <c r="BG117" i="20"/>
  <c r="BE117" i="20"/>
  <c r="BD117" i="20"/>
  <c r="BB117" i="20"/>
  <c r="BA117" i="20"/>
  <c r="AZ117" i="20"/>
  <c r="AV117" i="20"/>
  <c r="AU117" i="20"/>
  <c r="AT117" i="20"/>
  <c r="AQ117" i="20"/>
  <c r="AP117" i="20"/>
  <c r="AO117" i="20"/>
  <c r="AN117" i="20"/>
  <c r="AM117" i="20"/>
  <c r="AL117" i="20"/>
  <c r="AK117" i="20"/>
  <c r="AJ117" i="20"/>
  <c r="AI117" i="20"/>
  <c r="AH117" i="20"/>
  <c r="AG117" i="20"/>
  <c r="AF117" i="20"/>
  <c r="AD117" i="20"/>
  <c r="AC117" i="20"/>
  <c r="AB117" i="20"/>
  <c r="AA117" i="20"/>
  <c r="Z117" i="20"/>
  <c r="Y117" i="20"/>
  <c r="X117" i="20"/>
  <c r="W117" i="20"/>
  <c r="U117" i="20"/>
  <c r="T117" i="20"/>
  <c r="S117" i="20"/>
  <c r="R117" i="20"/>
  <c r="Q117" i="20"/>
  <c r="P117" i="20"/>
  <c r="O117" i="20"/>
  <c r="N117" i="20"/>
  <c r="L117" i="20"/>
  <c r="K117" i="20"/>
  <c r="J117" i="20"/>
  <c r="I117" i="20"/>
  <c r="H117" i="20"/>
  <c r="G117" i="20"/>
  <c r="F117" i="20"/>
  <c r="F8" i="20" s="1"/>
  <c r="E117" i="20"/>
  <c r="C117" i="20"/>
  <c r="BM116" i="20"/>
  <c r="BL116" i="20"/>
  <c r="BK116" i="20"/>
  <c r="BJ116" i="20"/>
  <c r="BI116" i="20"/>
  <c r="BH116" i="20"/>
  <c r="BG116" i="20"/>
  <c r="BE116" i="20"/>
  <c r="BD116" i="20"/>
  <c r="BC116" i="20"/>
  <c r="BB116" i="20"/>
  <c r="BA116" i="20"/>
  <c r="AZ116" i="20"/>
  <c r="AV116" i="20"/>
  <c r="AU116" i="20"/>
  <c r="AT116" i="20"/>
  <c r="AQ116" i="20"/>
  <c r="AP116" i="20"/>
  <c r="AO116" i="20"/>
  <c r="AM116" i="20"/>
  <c r="AL116" i="20"/>
  <c r="AK116" i="20"/>
  <c r="AJ116" i="20"/>
  <c r="AI116" i="20"/>
  <c r="AH116" i="20"/>
  <c r="AG116" i="20"/>
  <c r="AF116" i="20"/>
  <c r="AD116" i="20"/>
  <c r="AC116" i="20"/>
  <c r="AB116" i="20"/>
  <c r="AA116" i="20"/>
  <c r="Z116" i="20"/>
  <c r="Y116" i="20"/>
  <c r="X116" i="20"/>
  <c r="W116" i="20"/>
  <c r="U116" i="20"/>
  <c r="U8" i="20" s="1"/>
  <c r="T116" i="20"/>
  <c r="S116" i="20"/>
  <c r="R116" i="20"/>
  <c r="Q116" i="20"/>
  <c r="P116" i="20"/>
  <c r="O116" i="20"/>
  <c r="N116" i="20"/>
  <c r="L116" i="20"/>
  <c r="K116" i="20"/>
  <c r="J116" i="20"/>
  <c r="I116" i="20"/>
  <c r="H116" i="20"/>
  <c r="G116" i="20"/>
  <c r="F116" i="20"/>
  <c r="E116" i="20"/>
  <c r="E8" i="20" s="1"/>
  <c r="C116" i="20"/>
  <c r="BF115" i="20"/>
  <c r="AW115" i="20"/>
  <c r="AR115" i="20"/>
  <c r="AS115" i="20" s="1"/>
  <c r="AN115" i="20"/>
  <c r="AE115" i="20"/>
  <c r="V115" i="20"/>
  <c r="M115" i="20"/>
  <c r="D115" i="20"/>
  <c r="BF114" i="20"/>
  <c r="BC114" i="20"/>
  <c r="AX114" i="20"/>
  <c r="AW114" i="20"/>
  <c r="AY114" i="20" s="1"/>
  <c r="AR114" i="20"/>
  <c r="AS114" i="20" s="1"/>
  <c r="AN114" i="20"/>
  <c r="AE114" i="20"/>
  <c r="V114" i="20"/>
  <c r="M114" i="20"/>
  <c r="D114" i="20"/>
  <c r="BF113" i="20"/>
  <c r="AX113" i="20"/>
  <c r="AW113" i="20"/>
  <c r="AR113" i="20"/>
  <c r="AS113" i="20" s="1"/>
  <c r="AN113" i="20"/>
  <c r="AE113" i="20"/>
  <c r="V113" i="20"/>
  <c r="M113" i="20"/>
  <c r="D113" i="20"/>
  <c r="BF112" i="20"/>
  <c r="AW112" i="20"/>
  <c r="AR112" i="20"/>
  <c r="AS112" i="20" s="1"/>
  <c r="AN112" i="20"/>
  <c r="AE112" i="20"/>
  <c r="V112" i="20"/>
  <c r="M112" i="20"/>
  <c r="D112" i="20"/>
  <c r="BF111" i="20"/>
  <c r="AW111" i="20"/>
  <c r="AR111" i="20"/>
  <c r="AS111" i="20" s="1"/>
  <c r="AN111" i="20"/>
  <c r="AE111" i="20"/>
  <c r="V111" i="20"/>
  <c r="M111" i="20"/>
  <c r="D111" i="20"/>
  <c r="BF110" i="20"/>
  <c r="AY110" i="20"/>
  <c r="AW110" i="20"/>
  <c r="AX110" i="20" s="1"/>
  <c r="AS110" i="20"/>
  <c r="AR110" i="20"/>
  <c r="AN110" i="20"/>
  <c r="AE110" i="20"/>
  <c r="V110" i="20"/>
  <c r="M110" i="20"/>
  <c r="D110" i="20"/>
  <c r="BF109" i="20"/>
  <c r="AW109" i="20"/>
  <c r="AX109" i="20" s="1"/>
  <c r="AS109" i="20"/>
  <c r="AR109" i="20"/>
  <c r="AN109" i="20"/>
  <c r="AE109" i="20"/>
  <c r="V109" i="20"/>
  <c r="M109" i="20"/>
  <c r="D109" i="20"/>
  <c r="BF108" i="20"/>
  <c r="AY108" i="20"/>
  <c r="AX108" i="20"/>
  <c r="AW108" i="20"/>
  <c r="AS108" i="20"/>
  <c r="AR108" i="20"/>
  <c r="AN108" i="20"/>
  <c r="AE108" i="20"/>
  <c r="V108" i="20"/>
  <c r="M108" i="20"/>
  <c r="D108" i="20"/>
  <c r="BF107" i="20"/>
  <c r="BC107" i="20"/>
  <c r="AW107" i="20"/>
  <c r="AX107" i="20" s="1"/>
  <c r="AS107" i="20"/>
  <c r="AR107" i="20"/>
  <c r="AN107" i="20"/>
  <c r="AE107" i="20"/>
  <c r="V107" i="20"/>
  <c r="M107" i="20"/>
  <c r="M116" i="20" s="1"/>
  <c r="D107" i="20"/>
  <c r="BF106" i="20"/>
  <c r="AW106" i="20"/>
  <c r="AX106" i="20" s="1"/>
  <c r="AS106" i="20"/>
  <c r="AY106" i="20" s="1"/>
  <c r="AR106" i="20"/>
  <c r="AN106" i="20"/>
  <c r="AE106" i="20"/>
  <c r="V106" i="20"/>
  <c r="M106" i="20"/>
  <c r="D106" i="20"/>
  <c r="BF105" i="20"/>
  <c r="AY105" i="20"/>
  <c r="AX105" i="20"/>
  <c r="AW105" i="20"/>
  <c r="AS105" i="20"/>
  <c r="AR105" i="20"/>
  <c r="AN105" i="20"/>
  <c r="AE105" i="20"/>
  <c r="V105" i="20"/>
  <c r="M105" i="20"/>
  <c r="D105" i="20"/>
  <c r="BF104" i="20"/>
  <c r="AX104" i="20"/>
  <c r="AW104" i="20"/>
  <c r="AS104" i="20"/>
  <c r="AY104" i="20" s="1"/>
  <c r="AR104" i="20"/>
  <c r="AN104" i="20"/>
  <c r="AE104" i="20"/>
  <c r="V104" i="20"/>
  <c r="M104" i="20"/>
  <c r="D104" i="20"/>
  <c r="BF103" i="20"/>
  <c r="AX103" i="20"/>
  <c r="AW103" i="20"/>
  <c r="AY103" i="20" s="1"/>
  <c r="AR103" i="20"/>
  <c r="AS103" i="20" s="1"/>
  <c r="AN103" i="20"/>
  <c r="AE103" i="20"/>
  <c r="V103" i="20"/>
  <c r="M103" i="20"/>
  <c r="D103" i="20"/>
  <c r="BF102" i="20"/>
  <c r="AX102" i="20"/>
  <c r="AW102" i="20"/>
  <c r="AR102" i="20"/>
  <c r="AS102" i="20" s="1"/>
  <c r="AN102" i="20"/>
  <c r="AE102" i="20"/>
  <c r="V102" i="20"/>
  <c r="M102" i="20"/>
  <c r="D102" i="20"/>
  <c r="BF101" i="20"/>
  <c r="AW101" i="20"/>
  <c r="AR101" i="20"/>
  <c r="AS101" i="20" s="1"/>
  <c r="AN101" i="20"/>
  <c r="AE101" i="20"/>
  <c r="V101" i="20"/>
  <c r="M101" i="20"/>
  <c r="D101" i="20"/>
  <c r="BF100" i="20"/>
  <c r="AW100" i="20"/>
  <c r="AR100" i="20"/>
  <c r="AS100" i="20" s="1"/>
  <c r="AN100" i="20"/>
  <c r="AE100" i="20"/>
  <c r="V100" i="20"/>
  <c r="M100" i="20"/>
  <c r="D100" i="20"/>
  <c r="BF99" i="20"/>
  <c r="AW99" i="20"/>
  <c r="AX99" i="20" s="1"/>
  <c r="AS99" i="20"/>
  <c r="AR99" i="20"/>
  <c r="AN99" i="20"/>
  <c r="AE99" i="20"/>
  <c r="V99" i="20"/>
  <c r="M99" i="20"/>
  <c r="D99" i="20"/>
  <c r="BF98" i="20"/>
  <c r="BC98" i="20"/>
  <c r="AW98" i="20"/>
  <c r="AR98" i="20"/>
  <c r="AS98" i="20" s="1"/>
  <c r="AN98" i="20"/>
  <c r="AE98" i="20"/>
  <c r="V98" i="20"/>
  <c r="M98" i="20"/>
  <c r="D98" i="20"/>
  <c r="BF97" i="20"/>
  <c r="AW97" i="20"/>
  <c r="AR97" i="20"/>
  <c r="AS97" i="20" s="1"/>
  <c r="AN97" i="20"/>
  <c r="AE97" i="20"/>
  <c r="V97" i="20"/>
  <c r="M97" i="20"/>
  <c r="D97" i="20"/>
  <c r="BF96" i="20"/>
  <c r="AW96" i="20"/>
  <c r="AX96" i="20" s="1"/>
  <c r="AS96" i="20"/>
  <c r="AR96" i="20"/>
  <c r="AN96" i="20"/>
  <c r="AE96" i="20"/>
  <c r="V96" i="20"/>
  <c r="M96" i="20"/>
  <c r="D96" i="20"/>
  <c r="BF95" i="20"/>
  <c r="AW95" i="20"/>
  <c r="AX95" i="20" s="1"/>
  <c r="AS95" i="20"/>
  <c r="AY95" i="20" s="1"/>
  <c r="AR95" i="20"/>
  <c r="AN95" i="20"/>
  <c r="AE95" i="20"/>
  <c r="V95" i="20"/>
  <c r="M95" i="20"/>
  <c r="D95" i="20"/>
  <c r="BF94" i="20"/>
  <c r="AY94" i="20"/>
  <c r="AX94" i="20"/>
  <c r="AW94" i="20"/>
  <c r="AS94" i="20"/>
  <c r="AR94" i="20"/>
  <c r="AN94" i="20"/>
  <c r="AE94" i="20"/>
  <c r="V94" i="20"/>
  <c r="M94" i="20"/>
  <c r="D94" i="20"/>
  <c r="BF93" i="20"/>
  <c r="AX93" i="20"/>
  <c r="AW93" i="20"/>
  <c r="AS93" i="20"/>
  <c r="AY93" i="20" s="1"/>
  <c r="AR93" i="20"/>
  <c r="AN93" i="20"/>
  <c r="AE93" i="20"/>
  <c r="V93" i="20"/>
  <c r="M93" i="20"/>
  <c r="D93" i="20"/>
  <c r="BF92" i="20"/>
  <c r="AX92" i="20"/>
  <c r="AW92" i="20"/>
  <c r="AY92" i="20" s="1"/>
  <c r="AR92" i="20"/>
  <c r="AS92" i="20" s="1"/>
  <c r="AN92" i="20"/>
  <c r="AE92" i="20"/>
  <c r="V92" i="20"/>
  <c r="M92" i="20"/>
  <c r="D92" i="20"/>
  <c r="BF91" i="20"/>
  <c r="BC91" i="20"/>
  <c r="AY91" i="20"/>
  <c r="AX91" i="20"/>
  <c r="AW91" i="20"/>
  <c r="AS91" i="20"/>
  <c r="AR91" i="20"/>
  <c r="AN91" i="20"/>
  <c r="AE91" i="20"/>
  <c r="V91" i="20"/>
  <c r="M91" i="20"/>
  <c r="D91" i="20"/>
  <c r="BF90" i="20"/>
  <c r="AX90" i="20"/>
  <c r="AW90" i="20"/>
  <c r="AS90" i="20"/>
  <c r="AY90" i="20" s="1"/>
  <c r="AR90" i="20"/>
  <c r="AN90" i="20"/>
  <c r="AE90" i="20"/>
  <c r="V90" i="20"/>
  <c r="M90" i="20"/>
  <c r="D90" i="20"/>
  <c r="BF89" i="20"/>
  <c r="AX89" i="20"/>
  <c r="AW89" i="20"/>
  <c r="AY89" i="20" s="1"/>
  <c r="AR89" i="20"/>
  <c r="AS89" i="20" s="1"/>
  <c r="AN89" i="20"/>
  <c r="AE89" i="20"/>
  <c r="V89" i="20"/>
  <c r="M89" i="20"/>
  <c r="D89" i="20"/>
  <c r="BF88" i="20"/>
  <c r="AX88" i="20"/>
  <c r="AW88" i="20"/>
  <c r="AR88" i="20"/>
  <c r="AS88" i="20" s="1"/>
  <c r="AN88" i="20"/>
  <c r="AE88" i="20"/>
  <c r="V88" i="20"/>
  <c r="M88" i="20"/>
  <c r="D88" i="20"/>
  <c r="BF87" i="20"/>
  <c r="BC87" i="20"/>
  <c r="BC117" i="20" s="1"/>
  <c r="AX87" i="20"/>
  <c r="AW87" i="20"/>
  <c r="AS87" i="20"/>
  <c r="AR87" i="20"/>
  <c r="AN87" i="20"/>
  <c r="AE87" i="20"/>
  <c r="V87" i="20"/>
  <c r="M87" i="20"/>
  <c r="D87" i="20"/>
  <c r="BF86" i="20"/>
  <c r="AX86" i="20"/>
  <c r="AW86" i="20"/>
  <c r="AY86" i="20" s="1"/>
  <c r="AR86" i="20"/>
  <c r="AS86" i="20" s="1"/>
  <c r="AN86" i="20"/>
  <c r="AE86" i="20"/>
  <c r="AE118" i="20" s="1"/>
  <c r="V86" i="20"/>
  <c r="M86" i="20"/>
  <c r="D86" i="20"/>
  <c r="BF85" i="20"/>
  <c r="AX85" i="20"/>
  <c r="AW85" i="20"/>
  <c r="AR85" i="20"/>
  <c r="AR116" i="20" s="1"/>
  <c r="AN85" i="20"/>
  <c r="AN118" i="20" s="1"/>
  <c r="AE85" i="20"/>
  <c r="V85" i="20"/>
  <c r="M85" i="20"/>
  <c r="D85" i="20"/>
  <c r="BM84" i="20"/>
  <c r="BL84" i="20"/>
  <c r="BK84" i="20"/>
  <c r="BJ84" i="20"/>
  <c r="BI84" i="20"/>
  <c r="BH84" i="20"/>
  <c r="BG84" i="20"/>
  <c r="BE84" i="20"/>
  <c r="AT84" i="20"/>
  <c r="AO84" i="20"/>
  <c r="C84" i="20"/>
  <c r="C12" i="20" s="1"/>
  <c r="BM83" i="20"/>
  <c r="BL83" i="20"/>
  <c r="BK83" i="20"/>
  <c r="BJ83" i="20"/>
  <c r="BI83" i="20"/>
  <c r="BH83" i="20"/>
  <c r="BG83" i="20"/>
  <c r="BE83" i="20"/>
  <c r="BD83" i="20"/>
  <c r="BB83" i="20"/>
  <c r="BA83" i="20"/>
  <c r="AZ83" i="20"/>
  <c r="AV83" i="20"/>
  <c r="AU83" i="20"/>
  <c r="AT83" i="20"/>
  <c r="AQ83" i="20"/>
  <c r="AP83" i="20"/>
  <c r="AO83" i="20"/>
  <c r="AM83" i="20"/>
  <c r="AL83" i="20"/>
  <c r="AK83" i="20"/>
  <c r="AJ83" i="20"/>
  <c r="AI83" i="20"/>
  <c r="AH83" i="20"/>
  <c r="AG83" i="20"/>
  <c r="AF83" i="20"/>
  <c r="AD83" i="20"/>
  <c r="AC83" i="20"/>
  <c r="AB83" i="20"/>
  <c r="AA83" i="20"/>
  <c r="Z83" i="20"/>
  <c r="Y83" i="20"/>
  <c r="X83" i="20"/>
  <c r="W83" i="20"/>
  <c r="U83" i="20"/>
  <c r="T83" i="20"/>
  <c r="S83" i="20"/>
  <c r="R83" i="20"/>
  <c r="Q83" i="20"/>
  <c r="P83" i="20"/>
  <c r="O83" i="20"/>
  <c r="N83" i="20"/>
  <c r="L83" i="20"/>
  <c r="K83" i="20"/>
  <c r="J83" i="20"/>
  <c r="J8" i="20" s="1"/>
  <c r="I83" i="20"/>
  <c r="H83" i="20"/>
  <c r="G83" i="20"/>
  <c r="F83" i="20"/>
  <c r="E83" i="20"/>
  <c r="C83" i="20"/>
  <c r="BM82" i="20"/>
  <c r="BL82" i="20"/>
  <c r="BK82" i="20"/>
  <c r="BJ82" i="20"/>
  <c r="BI82" i="20"/>
  <c r="BH82" i="20"/>
  <c r="BG82" i="20"/>
  <c r="BE82" i="20"/>
  <c r="BD82" i="20"/>
  <c r="BC82" i="20"/>
  <c r="BB82" i="20"/>
  <c r="BA82" i="20"/>
  <c r="AZ82" i="20"/>
  <c r="AV82" i="20"/>
  <c r="AU82" i="20"/>
  <c r="AT82" i="20"/>
  <c r="AR82" i="20"/>
  <c r="AQ82" i="20"/>
  <c r="AP82" i="20"/>
  <c r="AO82" i="20"/>
  <c r="AM82" i="20"/>
  <c r="AL82" i="20"/>
  <c r="AK82" i="20"/>
  <c r="AJ82" i="20"/>
  <c r="AI82" i="20"/>
  <c r="AH82" i="20"/>
  <c r="AG82" i="20"/>
  <c r="AF82" i="20"/>
  <c r="AD82" i="20"/>
  <c r="AC82" i="20"/>
  <c r="AB82" i="20"/>
  <c r="AA82" i="20"/>
  <c r="Z82" i="20"/>
  <c r="Y82" i="20"/>
  <c r="X82" i="20"/>
  <c r="W82" i="20"/>
  <c r="U82" i="20"/>
  <c r="T82" i="20"/>
  <c r="S82" i="20"/>
  <c r="R82" i="20"/>
  <c r="Q82" i="20"/>
  <c r="P82" i="20"/>
  <c r="O82" i="20"/>
  <c r="N82" i="20"/>
  <c r="L82" i="20"/>
  <c r="K82" i="20"/>
  <c r="J82" i="20"/>
  <c r="I82" i="20"/>
  <c r="I10" i="20" s="1"/>
  <c r="H82" i="20"/>
  <c r="G82" i="20"/>
  <c r="F82" i="20"/>
  <c r="E82" i="20"/>
  <c r="C82" i="20"/>
  <c r="BM81" i="20"/>
  <c r="BL81" i="20"/>
  <c r="BL9" i="20" s="1"/>
  <c r="BK81" i="20"/>
  <c r="BJ81" i="20"/>
  <c r="BI81" i="20"/>
  <c r="BH81" i="20"/>
  <c r="BG81" i="20"/>
  <c r="BE81" i="20"/>
  <c r="BD81" i="20"/>
  <c r="BB81" i="20"/>
  <c r="BB8" i="20" s="1"/>
  <c r="BA81" i="20"/>
  <c r="AZ81" i="20"/>
  <c r="AV81" i="20"/>
  <c r="AU81" i="20"/>
  <c r="AT81" i="20"/>
  <c r="AQ81" i="20"/>
  <c r="AP81" i="20"/>
  <c r="AO81" i="20"/>
  <c r="AM81" i="20"/>
  <c r="AL81" i="20"/>
  <c r="AK81" i="20"/>
  <c r="AJ81" i="20"/>
  <c r="AI81" i="20"/>
  <c r="AH81" i="20"/>
  <c r="AG81" i="20"/>
  <c r="AF81" i="20"/>
  <c r="AD81" i="20"/>
  <c r="AC81" i="20"/>
  <c r="AB81" i="20"/>
  <c r="AA81" i="20"/>
  <c r="Z81" i="20"/>
  <c r="Y81" i="20"/>
  <c r="X81" i="20"/>
  <c r="W81" i="20"/>
  <c r="U81" i="20"/>
  <c r="T81" i="20"/>
  <c r="S81" i="20"/>
  <c r="R81" i="20"/>
  <c r="Q81" i="20"/>
  <c r="P81" i="20"/>
  <c r="O81" i="20"/>
  <c r="N81" i="20"/>
  <c r="L81" i="20"/>
  <c r="K81" i="20"/>
  <c r="J81" i="20"/>
  <c r="I81" i="20"/>
  <c r="H81" i="20"/>
  <c r="H9" i="20" s="1"/>
  <c r="G81" i="20"/>
  <c r="F81" i="20"/>
  <c r="E81" i="20"/>
  <c r="C81" i="20"/>
  <c r="BF80" i="20"/>
  <c r="AX80" i="20"/>
  <c r="AW80" i="20"/>
  <c r="AS80" i="20"/>
  <c r="AY80" i="20" s="1"/>
  <c r="AR80" i="20"/>
  <c r="AE80" i="20"/>
  <c r="V80" i="20"/>
  <c r="M80" i="20"/>
  <c r="D80" i="20"/>
  <c r="A80" i="20"/>
  <c r="BF79" i="20"/>
  <c r="AY79" i="20"/>
  <c r="AX79" i="20"/>
  <c r="AW79" i="20"/>
  <c r="AS79" i="20"/>
  <c r="AR79" i="20"/>
  <c r="AN79" i="20"/>
  <c r="AE79" i="20"/>
  <c r="V79" i="20"/>
  <c r="M79" i="20"/>
  <c r="D79" i="20"/>
  <c r="BF78" i="20"/>
  <c r="AX78" i="20"/>
  <c r="AW78" i="20"/>
  <c r="AS78" i="20"/>
  <c r="AY78" i="20" s="1"/>
  <c r="AR78" i="20"/>
  <c r="AN78" i="20"/>
  <c r="AE78" i="20"/>
  <c r="V78" i="20"/>
  <c r="M78" i="20"/>
  <c r="D78" i="20"/>
  <c r="BF77" i="20"/>
  <c r="AX77" i="20"/>
  <c r="AW77" i="20"/>
  <c r="AY77" i="20" s="1"/>
  <c r="AR77" i="20"/>
  <c r="AS77" i="20" s="1"/>
  <c r="AN77" i="20"/>
  <c r="AE77" i="20"/>
  <c r="V77" i="20"/>
  <c r="M77" i="20"/>
  <c r="D77" i="20"/>
  <c r="BF76" i="20"/>
  <c r="AX76" i="20"/>
  <c r="AW76" i="20"/>
  <c r="AR76" i="20"/>
  <c r="AS76" i="20" s="1"/>
  <c r="AN76" i="20"/>
  <c r="AE76" i="20"/>
  <c r="V76" i="20"/>
  <c r="M76" i="20"/>
  <c r="D76" i="20"/>
  <c r="BF75" i="20"/>
  <c r="BF83" i="20" s="1"/>
  <c r="AW75" i="20"/>
  <c r="AR75" i="20"/>
  <c r="AS75" i="20" s="1"/>
  <c r="AN75" i="20"/>
  <c r="AE75" i="20"/>
  <c r="V75" i="20"/>
  <c r="M75" i="20"/>
  <c r="D75" i="20"/>
  <c r="BF74" i="20"/>
  <c r="BC74" i="20"/>
  <c r="AX74" i="20"/>
  <c r="AW74" i="20"/>
  <c r="AR74" i="20"/>
  <c r="AS74" i="20" s="1"/>
  <c r="AN74" i="20"/>
  <c r="AE74" i="20"/>
  <c r="V74" i="20"/>
  <c r="M74" i="20"/>
  <c r="D74" i="20"/>
  <c r="BF73" i="20"/>
  <c r="AX73" i="20"/>
  <c r="AW73" i="20"/>
  <c r="AY73" i="20" s="1"/>
  <c r="AR73" i="20"/>
  <c r="AS73" i="20" s="1"/>
  <c r="AN73" i="20"/>
  <c r="AE73" i="20"/>
  <c r="V73" i="20"/>
  <c r="M73" i="20"/>
  <c r="D73" i="20"/>
  <c r="BF72" i="20"/>
  <c r="AW72" i="20"/>
  <c r="AR72" i="20"/>
  <c r="AS72" i="20" s="1"/>
  <c r="AN72" i="20"/>
  <c r="AE72" i="20"/>
  <c r="V72" i="20"/>
  <c r="M72" i="20"/>
  <c r="D72" i="20"/>
  <c r="BF71" i="20"/>
  <c r="AW71" i="20"/>
  <c r="AR71" i="20"/>
  <c r="AS71" i="20" s="1"/>
  <c r="AN71" i="20"/>
  <c r="AE71" i="20"/>
  <c r="V71" i="20"/>
  <c r="M71" i="20"/>
  <c r="D71" i="20"/>
  <c r="BF70" i="20"/>
  <c r="AW70" i="20"/>
  <c r="AX70" i="20" s="1"/>
  <c r="AS70" i="20"/>
  <c r="AR70" i="20"/>
  <c r="AN70" i="20"/>
  <c r="AE70" i="20"/>
  <c r="V70" i="20"/>
  <c r="M70" i="20"/>
  <c r="D70" i="20"/>
  <c r="BF69" i="20"/>
  <c r="AW69" i="20"/>
  <c r="AX69" i="20" s="1"/>
  <c r="AY69" i="20" s="1"/>
  <c r="AS69" i="20"/>
  <c r="AR69" i="20"/>
  <c r="AN69" i="20"/>
  <c r="AE69" i="20"/>
  <c r="V69" i="20"/>
  <c r="M69" i="20"/>
  <c r="D69" i="20"/>
  <c r="BF68" i="20"/>
  <c r="BC68" i="20"/>
  <c r="AW68" i="20"/>
  <c r="AR68" i="20"/>
  <c r="AS68" i="20" s="1"/>
  <c r="AN68" i="20"/>
  <c r="AE68" i="20"/>
  <c r="V68" i="20"/>
  <c r="M68" i="20"/>
  <c r="D68" i="20"/>
  <c r="BF67" i="20"/>
  <c r="AW67" i="20"/>
  <c r="AX67" i="20" s="1"/>
  <c r="AS67" i="20"/>
  <c r="AR67" i="20"/>
  <c r="AN67" i="20"/>
  <c r="AE67" i="20"/>
  <c r="V67" i="20"/>
  <c r="M67" i="20"/>
  <c r="D67" i="20"/>
  <c r="BF66" i="20"/>
  <c r="AW66" i="20"/>
  <c r="AX66" i="20" s="1"/>
  <c r="AY66" i="20" s="1"/>
  <c r="AS66" i="20"/>
  <c r="AR66" i="20"/>
  <c r="AN66" i="20"/>
  <c r="AE66" i="20"/>
  <c r="V66" i="20"/>
  <c r="M66" i="20"/>
  <c r="D66" i="20"/>
  <c r="BF65" i="20"/>
  <c r="AX65" i="20"/>
  <c r="AW65" i="20"/>
  <c r="AS65" i="20"/>
  <c r="AY65" i="20" s="1"/>
  <c r="AR65" i="20"/>
  <c r="AN65" i="20"/>
  <c r="AE65" i="20"/>
  <c r="V65" i="20"/>
  <c r="M65" i="20"/>
  <c r="D65" i="20"/>
  <c r="BF64" i="20"/>
  <c r="AX64" i="20"/>
  <c r="AW64" i="20"/>
  <c r="AS64" i="20"/>
  <c r="AY64" i="20" s="1"/>
  <c r="AR64" i="20"/>
  <c r="AN64" i="20"/>
  <c r="AE64" i="20"/>
  <c r="V64" i="20"/>
  <c r="M64" i="20"/>
  <c r="D64" i="20"/>
  <c r="BF63" i="20"/>
  <c r="AX63" i="20"/>
  <c r="AW63" i="20"/>
  <c r="AR63" i="20"/>
  <c r="AS63" i="20" s="1"/>
  <c r="AN63" i="20"/>
  <c r="AE63" i="20"/>
  <c r="V63" i="20"/>
  <c r="M63" i="20"/>
  <c r="D63" i="20"/>
  <c r="BF62" i="20"/>
  <c r="AX62" i="20"/>
  <c r="AW62" i="20"/>
  <c r="AY62" i="20" s="1"/>
  <c r="AR62" i="20"/>
  <c r="AS62" i="20" s="1"/>
  <c r="AN62" i="20"/>
  <c r="AE62" i="20"/>
  <c r="V62" i="20"/>
  <c r="M62" i="20"/>
  <c r="D62" i="20"/>
  <c r="BF61" i="20"/>
  <c r="BC61" i="20"/>
  <c r="AX61" i="20"/>
  <c r="AW61" i="20"/>
  <c r="AS61" i="20"/>
  <c r="AY61" i="20" s="1"/>
  <c r="AR61" i="20"/>
  <c r="AN61" i="20"/>
  <c r="AE61" i="20"/>
  <c r="V61" i="20"/>
  <c r="M61" i="20"/>
  <c r="D61" i="20"/>
  <c r="BF60" i="20"/>
  <c r="AX60" i="20"/>
  <c r="AW60" i="20"/>
  <c r="AY60" i="20" s="1"/>
  <c r="AR60" i="20"/>
  <c r="AS60" i="20" s="1"/>
  <c r="AN60" i="20"/>
  <c r="AE60" i="20"/>
  <c r="V60" i="20"/>
  <c r="M60" i="20"/>
  <c r="D60" i="20"/>
  <c r="BF59" i="20"/>
  <c r="AX59" i="20"/>
  <c r="AW59" i="20"/>
  <c r="AR59" i="20"/>
  <c r="AS59" i="20" s="1"/>
  <c r="AN59" i="20"/>
  <c r="AE59" i="20"/>
  <c r="V59" i="20"/>
  <c r="M59" i="20"/>
  <c r="D59" i="20"/>
  <c r="BF58" i="20"/>
  <c r="AW58" i="20"/>
  <c r="AR58" i="20"/>
  <c r="AS58" i="20" s="1"/>
  <c r="AN58" i="20"/>
  <c r="AE58" i="20"/>
  <c r="V58" i="20"/>
  <c r="V81" i="20" s="1"/>
  <c r="M58" i="20"/>
  <c r="D58" i="20"/>
  <c r="BF57" i="20"/>
  <c r="AW57" i="20"/>
  <c r="AR57" i="20"/>
  <c r="AS57" i="20" s="1"/>
  <c r="AN57" i="20"/>
  <c r="AE57" i="20"/>
  <c r="V57" i="20"/>
  <c r="M57" i="20"/>
  <c r="D57" i="20"/>
  <c r="BF56" i="20"/>
  <c r="AY56" i="20"/>
  <c r="AW56" i="20"/>
  <c r="AX56" i="20" s="1"/>
  <c r="AS56" i="20"/>
  <c r="AR56" i="20"/>
  <c r="AN56" i="20"/>
  <c r="AE56" i="20"/>
  <c r="V56" i="20"/>
  <c r="M56" i="20"/>
  <c r="D56" i="20"/>
  <c r="BF55" i="20"/>
  <c r="AW55" i="20"/>
  <c r="AX55" i="20" s="1"/>
  <c r="AS55" i="20"/>
  <c r="AY55" i="20" s="1"/>
  <c r="AR55" i="20"/>
  <c r="AN55" i="20"/>
  <c r="AE55" i="20"/>
  <c r="V55" i="20"/>
  <c r="M55" i="20"/>
  <c r="D55" i="20"/>
  <c r="BF54" i="20"/>
  <c r="AX54" i="20"/>
  <c r="AW54" i="20"/>
  <c r="AS54" i="20"/>
  <c r="AY54" i="20" s="1"/>
  <c r="AR54" i="20"/>
  <c r="AN54" i="20"/>
  <c r="AE54" i="20"/>
  <c r="V54" i="20"/>
  <c r="M54" i="20"/>
  <c r="D54" i="20"/>
  <c r="BF53" i="20"/>
  <c r="AX53" i="20"/>
  <c r="AW53" i="20"/>
  <c r="AS53" i="20"/>
  <c r="AR53" i="20"/>
  <c r="AN53" i="20"/>
  <c r="AE53" i="20"/>
  <c r="AE82" i="20" s="1"/>
  <c r="V53" i="20"/>
  <c r="M53" i="20"/>
  <c r="D53" i="20"/>
  <c r="D82" i="20" s="1"/>
  <c r="BF52" i="20"/>
  <c r="BC52" i="20"/>
  <c r="BC81" i="20" s="1"/>
  <c r="AW52" i="20"/>
  <c r="AS52" i="20"/>
  <c r="AR52" i="20"/>
  <c r="AN52" i="20"/>
  <c r="AN82" i="20" s="1"/>
  <c r="AE52" i="20"/>
  <c r="V52" i="20"/>
  <c r="M52" i="20"/>
  <c r="D52" i="20"/>
  <c r="BM51" i="20"/>
  <c r="BL51" i="20"/>
  <c r="BK51" i="20"/>
  <c r="BJ51" i="20"/>
  <c r="BI51" i="20"/>
  <c r="BH51" i="20"/>
  <c r="BG51" i="20"/>
  <c r="BE51" i="20"/>
  <c r="AT51" i="20"/>
  <c r="AO51" i="20"/>
  <c r="C51" i="20"/>
  <c r="BM50" i="20"/>
  <c r="BL50" i="20"/>
  <c r="BK50" i="20"/>
  <c r="BJ50" i="20"/>
  <c r="BI50" i="20"/>
  <c r="BH50" i="20"/>
  <c r="BG50" i="20"/>
  <c r="BE50" i="20"/>
  <c r="BD50" i="20"/>
  <c r="BB50" i="20"/>
  <c r="BA50" i="20"/>
  <c r="AZ50" i="20"/>
  <c r="AV50" i="20"/>
  <c r="AU50" i="20"/>
  <c r="AU8" i="20" s="1"/>
  <c r="AT50" i="20"/>
  <c r="AQ50" i="20"/>
  <c r="AP50" i="20"/>
  <c r="AO50" i="20"/>
  <c r="AM50" i="20"/>
  <c r="AL50" i="20"/>
  <c r="AK50" i="20"/>
  <c r="AJ50" i="20"/>
  <c r="AI50" i="20"/>
  <c r="AH50" i="20"/>
  <c r="AG50" i="20"/>
  <c r="AF50" i="20"/>
  <c r="AD50" i="20"/>
  <c r="AC50" i="20"/>
  <c r="AB50" i="20"/>
  <c r="AA50" i="20"/>
  <c r="Z50" i="20"/>
  <c r="Y50" i="20"/>
  <c r="X50" i="20"/>
  <c r="W50" i="20"/>
  <c r="U50" i="20"/>
  <c r="T50" i="20"/>
  <c r="S50" i="20"/>
  <c r="R50" i="20"/>
  <c r="Q50" i="20"/>
  <c r="P50" i="20"/>
  <c r="O50" i="20"/>
  <c r="N50" i="20"/>
  <c r="L50" i="20"/>
  <c r="L8" i="20" s="1"/>
  <c r="K50" i="20"/>
  <c r="J50" i="20"/>
  <c r="I50" i="20"/>
  <c r="H50" i="20"/>
  <c r="G50" i="20"/>
  <c r="F50" i="20"/>
  <c r="E50" i="20"/>
  <c r="C50" i="20"/>
  <c r="BM49" i="20"/>
  <c r="BL49" i="20"/>
  <c r="BK49" i="20"/>
  <c r="BJ49" i="20"/>
  <c r="BI49" i="20"/>
  <c r="BH49" i="20"/>
  <c r="BG49" i="20"/>
  <c r="BG11" i="20" s="1"/>
  <c r="BE49" i="20"/>
  <c r="BD49" i="20"/>
  <c r="BB49" i="20"/>
  <c r="BA49" i="20"/>
  <c r="AZ49" i="20"/>
  <c r="AV49" i="20"/>
  <c r="AU49" i="20"/>
  <c r="AT49" i="20"/>
  <c r="AQ49" i="20"/>
  <c r="AP49" i="20"/>
  <c r="AO49" i="20"/>
  <c r="AM49" i="20"/>
  <c r="AL49" i="20"/>
  <c r="AK49" i="20"/>
  <c r="AJ49" i="20"/>
  <c r="AI49" i="20"/>
  <c r="AH49" i="20"/>
  <c r="AG49" i="20"/>
  <c r="AF49" i="20"/>
  <c r="AF9" i="20" s="1"/>
  <c r="AD49" i="20"/>
  <c r="AC49" i="20"/>
  <c r="AB49" i="20"/>
  <c r="AA49" i="20"/>
  <c r="Z49" i="20"/>
  <c r="Y49" i="20"/>
  <c r="X49" i="20"/>
  <c r="W49" i="20"/>
  <c r="U49" i="20"/>
  <c r="T49" i="20"/>
  <c r="S49" i="20"/>
  <c r="R49" i="20"/>
  <c r="Q49" i="20"/>
  <c r="P49" i="20"/>
  <c r="O49" i="20"/>
  <c r="N49" i="20"/>
  <c r="L49" i="20"/>
  <c r="K49" i="20"/>
  <c r="J49" i="20"/>
  <c r="I49" i="20"/>
  <c r="H49" i="20"/>
  <c r="G49" i="20"/>
  <c r="G8" i="20" s="1"/>
  <c r="F49" i="20"/>
  <c r="E49" i="20"/>
  <c r="C49" i="20"/>
  <c r="BM48" i="20"/>
  <c r="BL48" i="20"/>
  <c r="BK48" i="20"/>
  <c r="BJ48" i="20"/>
  <c r="BI48" i="20"/>
  <c r="BI11" i="20" s="1"/>
  <c r="BH48" i="20"/>
  <c r="BG48" i="20"/>
  <c r="BE48" i="20"/>
  <c r="BD48" i="20"/>
  <c r="BB48" i="20"/>
  <c r="BA48" i="20"/>
  <c r="BA8" i="20" s="1"/>
  <c r="AZ48" i="20"/>
  <c r="AV48" i="20"/>
  <c r="AU48" i="20"/>
  <c r="AT48" i="20"/>
  <c r="AQ48" i="20"/>
  <c r="AP48" i="20"/>
  <c r="AO48" i="20"/>
  <c r="AM48" i="20"/>
  <c r="AL48" i="20"/>
  <c r="AK48" i="20"/>
  <c r="AJ48" i="20"/>
  <c r="AI48" i="20"/>
  <c r="AH48" i="20"/>
  <c r="AG48" i="20"/>
  <c r="AF48" i="20"/>
  <c r="AD48" i="20"/>
  <c r="AC48" i="20"/>
  <c r="AB48" i="20"/>
  <c r="AA48" i="20"/>
  <c r="Z48" i="20"/>
  <c r="Y48" i="20"/>
  <c r="X48" i="20"/>
  <c r="W48" i="20"/>
  <c r="U48" i="20"/>
  <c r="T48" i="20"/>
  <c r="S48" i="20"/>
  <c r="R48" i="20"/>
  <c r="Q48" i="20"/>
  <c r="P48" i="20"/>
  <c r="O48" i="20"/>
  <c r="N48" i="20"/>
  <c r="L48" i="20"/>
  <c r="K48" i="20"/>
  <c r="J48" i="20"/>
  <c r="I48" i="20"/>
  <c r="H48" i="20"/>
  <c r="G48" i="20"/>
  <c r="F48" i="20"/>
  <c r="E48" i="20"/>
  <c r="C48" i="20"/>
  <c r="BF47" i="20"/>
  <c r="AW47" i="20"/>
  <c r="AX47" i="20" s="1"/>
  <c r="AR47" i="20"/>
  <c r="AS47" i="20" s="1"/>
  <c r="AN47" i="20"/>
  <c r="AE47" i="20"/>
  <c r="V47" i="20"/>
  <c r="M47" i="20"/>
  <c r="D47" i="20"/>
  <c r="BF46" i="20"/>
  <c r="BC46" i="20"/>
  <c r="AW46" i="20"/>
  <c r="AR46" i="20"/>
  <c r="AS46" i="20" s="1"/>
  <c r="AN46" i="20"/>
  <c r="AE46" i="20"/>
  <c r="V46" i="20"/>
  <c r="M46" i="20"/>
  <c r="D46" i="20"/>
  <c r="BF45" i="20"/>
  <c r="AW45" i="20"/>
  <c r="AR45" i="20"/>
  <c r="AS45" i="20" s="1"/>
  <c r="AN45" i="20"/>
  <c r="AE45" i="20"/>
  <c r="V45" i="20"/>
  <c r="M45" i="20"/>
  <c r="D45" i="20"/>
  <c r="BF44" i="20"/>
  <c r="AW44" i="20"/>
  <c r="AX44" i="20" s="1"/>
  <c r="AS44" i="20"/>
  <c r="AR44" i="20"/>
  <c r="AN44" i="20"/>
  <c r="AE44" i="20"/>
  <c r="V44" i="20"/>
  <c r="M44" i="20"/>
  <c r="D44" i="20"/>
  <c r="BF43" i="20"/>
  <c r="BC43" i="20"/>
  <c r="AX43" i="20"/>
  <c r="AW43" i="20"/>
  <c r="AR43" i="20"/>
  <c r="AS43" i="20" s="1"/>
  <c r="AN43" i="20"/>
  <c r="AE43" i="20"/>
  <c r="V43" i="20"/>
  <c r="M43" i="20"/>
  <c r="D43" i="20"/>
  <c r="BF42" i="20"/>
  <c r="AW42" i="20"/>
  <c r="AR42" i="20"/>
  <c r="AS42" i="20" s="1"/>
  <c r="AN42" i="20"/>
  <c r="AE42" i="20"/>
  <c r="V42" i="20"/>
  <c r="M42" i="20"/>
  <c r="D42" i="20"/>
  <c r="BF41" i="20"/>
  <c r="AW41" i="20"/>
  <c r="AX41" i="20" s="1"/>
  <c r="AS41" i="20"/>
  <c r="AY41" i="20" s="1"/>
  <c r="AR41" i="20"/>
  <c r="AN41" i="20"/>
  <c r="AE41" i="20"/>
  <c r="V41" i="20"/>
  <c r="M41" i="20"/>
  <c r="D41" i="20"/>
  <c r="BF40" i="20"/>
  <c r="AW40" i="20"/>
  <c r="AX40" i="20" s="1"/>
  <c r="AS40" i="20"/>
  <c r="AR40" i="20"/>
  <c r="AN40" i="20"/>
  <c r="AE40" i="20"/>
  <c r="V40" i="20"/>
  <c r="M40" i="20"/>
  <c r="D40" i="20"/>
  <c r="BF39" i="20"/>
  <c r="AW39" i="20"/>
  <c r="AS39" i="20"/>
  <c r="AR39" i="20"/>
  <c r="AN39" i="20"/>
  <c r="AE39" i="20"/>
  <c r="V39" i="20"/>
  <c r="M39" i="20"/>
  <c r="D39" i="20"/>
  <c r="BF38" i="20"/>
  <c r="AY38" i="20"/>
  <c r="AX38" i="20"/>
  <c r="AW38" i="20"/>
  <c r="AS38" i="20"/>
  <c r="AR38" i="20"/>
  <c r="AN38" i="20"/>
  <c r="AE38" i="20"/>
  <c r="V38" i="20"/>
  <c r="M38" i="20"/>
  <c r="D38" i="20"/>
  <c r="BF37" i="20"/>
  <c r="AX37" i="20"/>
  <c r="AW37" i="20"/>
  <c r="AR37" i="20"/>
  <c r="AS37" i="20" s="1"/>
  <c r="AY37" i="20" s="1"/>
  <c r="AN37" i="20"/>
  <c r="AE37" i="20"/>
  <c r="V37" i="20"/>
  <c r="M37" i="20"/>
  <c r="D37" i="20"/>
  <c r="BF36" i="20"/>
  <c r="AW36" i="20"/>
  <c r="AR36" i="20"/>
  <c r="AS36" i="20" s="1"/>
  <c r="AN36" i="20"/>
  <c r="AE36" i="20"/>
  <c r="V36" i="20"/>
  <c r="M36" i="20"/>
  <c r="D36" i="20"/>
  <c r="BF35" i="20"/>
  <c r="AW35" i="20"/>
  <c r="AR35" i="20"/>
  <c r="AS35" i="20" s="1"/>
  <c r="AN35" i="20"/>
  <c r="AE35" i="20"/>
  <c r="V35" i="20"/>
  <c r="M35" i="20"/>
  <c r="D35" i="20"/>
  <c r="BF34" i="20"/>
  <c r="BC34" i="20"/>
  <c r="AX34" i="20"/>
  <c r="AW34" i="20"/>
  <c r="AY34" i="20" s="1"/>
  <c r="AR34" i="20"/>
  <c r="AS34" i="20" s="1"/>
  <c r="AN34" i="20"/>
  <c r="AE34" i="20"/>
  <c r="V34" i="20"/>
  <c r="M34" i="20"/>
  <c r="D34" i="20"/>
  <c r="BF33" i="20"/>
  <c r="AW33" i="20"/>
  <c r="AR33" i="20"/>
  <c r="AS33" i="20" s="1"/>
  <c r="AN33" i="20"/>
  <c r="AE33" i="20"/>
  <c r="V33" i="20"/>
  <c r="M33" i="20"/>
  <c r="D33" i="20"/>
  <c r="BF32" i="20"/>
  <c r="AW32" i="20"/>
  <c r="AR32" i="20"/>
  <c r="AS32" i="20" s="1"/>
  <c r="AN32" i="20"/>
  <c r="AE32" i="20"/>
  <c r="V32" i="20"/>
  <c r="M32" i="20"/>
  <c r="D32" i="20"/>
  <c r="BF31" i="20"/>
  <c r="AW31" i="20"/>
  <c r="AS31" i="20"/>
  <c r="AR31" i="20"/>
  <c r="AN31" i="20"/>
  <c r="AE31" i="20"/>
  <c r="V31" i="20"/>
  <c r="M31" i="20"/>
  <c r="D31" i="20"/>
  <c r="BF30" i="20"/>
  <c r="AW30" i="20"/>
  <c r="AX30" i="20" s="1"/>
  <c r="AY30" i="20" s="1"/>
  <c r="AS30" i="20"/>
  <c r="AR30" i="20"/>
  <c r="AN30" i="20"/>
  <c r="AE30" i="20"/>
  <c r="V30" i="20"/>
  <c r="M30" i="20"/>
  <c r="D30" i="20"/>
  <c r="BF29" i="20"/>
  <c r="AY29" i="20"/>
  <c r="AX29" i="20"/>
  <c r="AW29" i="20"/>
  <c r="AS29" i="20"/>
  <c r="AR29" i="20"/>
  <c r="AN29" i="20"/>
  <c r="AE29" i="20"/>
  <c r="V29" i="20"/>
  <c r="M29" i="20"/>
  <c r="D29" i="20"/>
  <c r="BF28" i="20"/>
  <c r="BC28" i="20"/>
  <c r="AW28" i="20"/>
  <c r="AS28" i="20"/>
  <c r="AR28" i="20"/>
  <c r="AN28" i="20"/>
  <c r="AE28" i="20"/>
  <c r="V28" i="20"/>
  <c r="M28" i="20"/>
  <c r="D28" i="20"/>
  <c r="BF27" i="20"/>
  <c r="AW27" i="20"/>
  <c r="AX27" i="20" s="1"/>
  <c r="AY27" i="20" s="1"/>
  <c r="AS27" i="20"/>
  <c r="AR27" i="20"/>
  <c r="AN27" i="20"/>
  <c r="AE27" i="20"/>
  <c r="V27" i="20"/>
  <c r="M27" i="20"/>
  <c r="D27" i="20"/>
  <c r="BF26" i="20"/>
  <c r="AY26" i="20"/>
  <c r="AX26" i="20"/>
  <c r="AW26" i="20"/>
  <c r="AS26" i="20"/>
  <c r="AR26" i="20"/>
  <c r="AN26" i="20"/>
  <c r="AE26" i="20"/>
  <c r="V26" i="20"/>
  <c r="M26" i="20"/>
  <c r="D26" i="20"/>
  <c r="BF25" i="20"/>
  <c r="AX25" i="20"/>
  <c r="AW25" i="20"/>
  <c r="AS25" i="20"/>
  <c r="AY25" i="20" s="1"/>
  <c r="AR25" i="20"/>
  <c r="AN25" i="20"/>
  <c r="AE25" i="20"/>
  <c r="V25" i="20"/>
  <c r="M25" i="20"/>
  <c r="D25" i="20"/>
  <c r="BF24" i="20"/>
  <c r="AX24" i="20"/>
  <c r="AW24" i="20"/>
  <c r="AR24" i="20"/>
  <c r="AS24" i="20" s="1"/>
  <c r="AN24" i="20"/>
  <c r="AE24" i="20"/>
  <c r="V24" i="20"/>
  <c r="M24" i="20"/>
  <c r="D24" i="20"/>
  <c r="BF23" i="20"/>
  <c r="AX23" i="20"/>
  <c r="AW23" i="20"/>
  <c r="AR23" i="20"/>
  <c r="AS23" i="20" s="1"/>
  <c r="AN23" i="20"/>
  <c r="AE23" i="20"/>
  <c r="V23" i="20"/>
  <c r="M23" i="20"/>
  <c r="D23" i="20"/>
  <c r="BF22" i="20"/>
  <c r="BC22" i="20"/>
  <c r="BC48" i="20" s="1"/>
  <c r="AX22" i="20"/>
  <c r="AW22" i="20"/>
  <c r="AS22" i="20"/>
  <c r="AY22" i="20" s="1"/>
  <c r="AR22" i="20"/>
  <c r="AN22" i="20"/>
  <c r="AE22" i="20"/>
  <c r="V22" i="20"/>
  <c r="M22" i="20"/>
  <c r="D22" i="20"/>
  <c r="BF21" i="20"/>
  <c r="AX21" i="20"/>
  <c r="AW21" i="20"/>
  <c r="AY21" i="20" s="1"/>
  <c r="AR21" i="20"/>
  <c r="AS21" i="20" s="1"/>
  <c r="AN21" i="20"/>
  <c r="AE21" i="20"/>
  <c r="V21" i="20"/>
  <c r="M21" i="20"/>
  <c r="D21" i="20"/>
  <c r="BF20" i="20"/>
  <c r="AX20" i="20"/>
  <c r="AW20" i="20"/>
  <c r="AR20" i="20"/>
  <c r="AS20" i="20" s="1"/>
  <c r="AN20" i="20"/>
  <c r="AE20" i="20"/>
  <c r="V20" i="20"/>
  <c r="M20" i="20"/>
  <c r="D20" i="20"/>
  <c r="D50" i="20" s="1"/>
  <c r="BF19" i="20"/>
  <c r="AW19" i="20"/>
  <c r="AR19" i="20"/>
  <c r="AN19" i="20"/>
  <c r="AE19" i="20"/>
  <c r="V19" i="20"/>
  <c r="M19" i="20"/>
  <c r="D19" i="20"/>
  <c r="BF18" i="20"/>
  <c r="AW18" i="20"/>
  <c r="AR18" i="20"/>
  <c r="AS18" i="20" s="1"/>
  <c r="AN18" i="20"/>
  <c r="AE18" i="20"/>
  <c r="V18" i="20"/>
  <c r="M18" i="20"/>
  <c r="D18" i="20"/>
  <c r="B18" i="20"/>
  <c r="A18" i="20" s="1"/>
  <c r="BF17" i="20"/>
  <c r="AW17" i="20"/>
  <c r="AW49" i="20" s="1"/>
  <c r="AS17" i="20"/>
  <c r="AR17" i="20"/>
  <c r="AN17" i="20"/>
  <c r="AE17" i="20"/>
  <c r="AE50" i="20" s="1"/>
  <c r="V17" i="20"/>
  <c r="V49" i="20" s="1"/>
  <c r="M17" i="20"/>
  <c r="D17" i="20"/>
  <c r="A17" i="20"/>
  <c r="BK12" i="20"/>
  <c r="BJ12" i="20"/>
  <c r="BH12" i="20"/>
  <c r="BE12" i="20"/>
  <c r="AT12" i="20"/>
  <c r="AO12" i="20"/>
  <c r="BK11" i="20"/>
  <c r="BJ11" i="20"/>
  <c r="BH11" i="20"/>
  <c r="BE11" i="20"/>
  <c r="AT11" i="20"/>
  <c r="AO11" i="20"/>
  <c r="C11" i="20"/>
  <c r="BK10" i="20"/>
  <c r="BJ10" i="20"/>
  <c r="BH10" i="20"/>
  <c r="BE10" i="20"/>
  <c r="BD10" i="20"/>
  <c r="AZ10" i="20"/>
  <c r="AV10" i="20"/>
  <c r="AT10" i="20"/>
  <c r="AQ10" i="20"/>
  <c r="AP10" i="20"/>
  <c r="AO10" i="20"/>
  <c r="AM10" i="20"/>
  <c r="AL10" i="20"/>
  <c r="AK10" i="20"/>
  <c r="AJ10" i="20"/>
  <c r="AI10" i="20"/>
  <c r="AH10" i="20"/>
  <c r="AG10" i="20"/>
  <c r="AC10" i="20"/>
  <c r="AB10" i="20"/>
  <c r="AA10" i="20"/>
  <c r="Z10" i="20"/>
  <c r="Y10" i="20"/>
  <c r="X10" i="20"/>
  <c r="W10" i="20"/>
  <c r="T10" i="20"/>
  <c r="S10" i="20"/>
  <c r="R10" i="20"/>
  <c r="Q10" i="20"/>
  <c r="P10" i="20"/>
  <c r="O10" i="20"/>
  <c r="K10" i="20"/>
  <c r="J10" i="20"/>
  <c r="BM9" i="20"/>
  <c r="BK9" i="20"/>
  <c r="BJ9" i="20"/>
  <c r="BH9" i="20"/>
  <c r="BE9" i="20"/>
  <c r="BD9" i="20"/>
  <c r="AZ9" i="20"/>
  <c r="AV9" i="20"/>
  <c r="AT9" i="20"/>
  <c r="AQ9" i="20"/>
  <c r="AP9" i="20"/>
  <c r="AO9" i="20"/>
  <c r="AM9" i="20"/>
  <c r="AL9" i="20"/>
  <c r="AK9" i="20"/>
  <c r="AJ9" i="20"/>
  <c r="AI9" i="20"/>
  <c r="AH9" i="20"/>
  <c r="AG9" i="20"/>
  <c r="AC9" i="20"/>
  <c r="AB9" i="20"/>
  <c r="AA9" i="20"/>
  <c r="Z9" i="20"/>
  <c r="Y9" i="20"/>
  <c r="X9" i="20"/>
  <c r="W9" i="20"/>
  <c r="T9" i="20"/>
  <c r="S9" i="20"/>
  <c r="R9" i="20"/>
  <c r="Q9" i="20"/>
  <c r="P9" i="20"/>
  <c r="O9" i="20"/>
  <c r="K9" i="20"/>
  <c r="I9" i="20"/>
  <c r="BL8" i="20"/>
  <c r="BK8" i="20"/>
  <c r="BJ8" i="20"/>
  <c r="BH8" i="20"/>
  <c r="BE8" i="20"/>
  <c r="BD8" i="20"/>
  <c r="AZ8" i="20"/>
  <c r="AV8" i="20"/>
  <c r="AT8" i="20"/>
  <c r="AQ8" i="20"/>
  <c r="AP8" i="20"/>
  <c r="AO8" i="20"/>
  <c r="AM8" i="20"/>
  <c r="AL8" i="20"/>
  <c r="AK8" i="20"/>
  <c r="AJ8" i="20"/>
  <c r="AI8" i="20"/>
  <c r="AH8" i="20"/>
  <c r="AG8" i="20"/>
  <c r="AF8" i="20"/>
  <c r="AC8" i="20"/>
  <c r="AB8" i="20"/>
  <c r="AA8" i="20"/>
  <c r="Z8" i="20"/>
  <c r="Y8" i="20"/>
  <c r="X8" i="20"/>
  <c r="W8" i="20"/>
  <c r="T8" i="20"/>
  <c r="S8" i="20"/>
  <c r="R8" i="20"/>
  <c r="Q8" i="20"/>
  <c r="P8" i="20"/>
  <c r="O8" i="20"/>
  <c r="K8" i="20"/>
  <c r="H8" i="20"/>
  <c r="BK11" i="21" l="1"/>
  <c r="BF118" i="21"/>
  <c r="BF119" i="21"/>
  <c r="BF151" i="21"/>
  <c r="BJ8" i="21"/>
  <c r="I9" i="21"/>
  <c r="I10" i="21"/>
  <c r="AT10" i="21"/>
  <c r="AT11" i="21"/>
  <c r="BM11" i="21"/>
  <c r="BM9" i="21"/>
  <c r="BM12" i="21"/>
  <c r="BM10" i="21"/>
  <c r="AX102" i="21"/>
  <c r="AY102" i="21"/>
  <c r="K8" i="21"/>
  <c r="S8" i="21"/>
  <c r="AI8" i="21"/>
  <c r="AQ8" i="21"/>
  <c r="AZ8" i="21"/>
  <c r="J9" i="21"/>
  <c r="AU9" i="21"/>
  <c r="BK9" i="21"/>
  <c r="AQ10" i="21"/>
  <c r="M48" i="21"/>
  <c r="M10" i="21" s="1"/>
  <c r="BE11" i="21"/>
  <c r="BE9" i="21"/>
  <c r="BE12" i="21"/>
  <c r="BE10" i="21"/>
  <c r="BF49" i="21"/>
  <c r="C12" i="21"/>
  <c r="C11" i="21"/>
  <c r="AX94" i="21"/>
  <c r="AY94" i="21" s="1"/>
  <c r="BI9" i="21"/>
  <c r="BI12" i="21"/>
  <c r="BI10" i="21"/>
  <c r="BI11" i="21"/>
  <c r="BF220" i="21"/>
  <c r="AE118" i="21"/>
  <c r="L8" i="21"/>
  <c r="L9" i="21"/>
  <c r="AK9" i="21"/>
  <c r="AL10" i="21"/>
  <c r="AF9" i="21"/>
  <c r="AN9" i="21"/>
  <c r="D81" i="21"/>
  <c r="D82" i="21"/>
  <c r="D10" i="21" s="1"/>
  <c r="AX86" i="21"/>
  <c r="AY86" i="21" s="1"/>
  <c r="AW117" i="21"/>
  <c r="AX145" i="21"/>
  <c r="AY145" i="21" s="1"/>
  <c r="BF51" i="21"/>
  <c r="BG11" i="21"/>
  <c r="BG9" i="21"/>
  <c r="AE116" i="21"/>
  <c r="V152" i="21"/>
  <c r="BM8" i="21"/>
  <c r="Z9" i="21"/>
  <c r="AL9" i="21"/>
  <c r="AZ9" i="21"/>
  <c r="AS151" i="21"/>
  <c r="AX158" i="21"/>
  <c r="AY158" i="21" s="1"/>
  <c r="S10" i="21"/>
  <c r="D48" i="21"/>
  <c r="D8" i="21" s="1"/>
  <c r="D49" i="21"/>
  <c r="D50" i="21"/>
  <c r="AY137" i="21"/>
  <c r="AX137" i="21"/>
  <c r="AT8" i="21"/>
  <c r="H10" i="21"/>
  <c r="AT12" i="21"/>
  <c r="AR48" i="21"/>
  <c r="G10" i="21"/>
  <c r="BH12" i="21"/>
  <c r="BH10" i="21"/>
  <c r="AY57" i="21"/>
  <c r="AY65" i="21"/>
  <c r="AY73" i="21"/>
  <c r="AY121" i="21"/>
  <c r="AX121" i="21"/>
  <c r="AW152" i="21"/>
  <c r="J8" i="21"/>
  <c r="AV8" i="21"/>
  <c r="AV9" i="21"/>
  <c r="AU8" i="21"/>
  <c r="D9" i="21"/>
  <c r="K10" i="21"/>
  <c r="AF10" i="21"/>
  <c r="BG12" i="21"/>
  <c r="AS48" i="21"/>
  <c r="AS49" i="21"/>
  <c r="AS50" i="21"/>
  <c r="AG9" i="21"/>
  <c r="AG10" i="21"/>
  <c r="AO12" i="21"/>
  <c r="AO9" i="21"/>
  <c r="AO10" i="21"/>
  <c r="BJ9" i="21"/>
  <c r="BJ12" i="21"/>
  <c r="BJ10" i="21"/>
  <c r="BJ11" i="21"/>
  <c r="BL11" i="21"/>
  <c r="BL8" i="21"/>
  <c r="BL9" i="21"/>
  <c r="AE81" i="21"/>
  <c r="AE82" i="21"/>
  <c r="AE83" i="21"/>
  <c r="AE220" i="21"/>
  <c r="H8" i="21"/>
  <c r="AI10" i="21"/>
  <c r="BL12" i="21"/>
  <c r="AY34" i="21"/>
  <c r="AY36" i="21"/>
  <c r="AY38" i="21"/>
  <c r="AY40" i="21"/>
  <c r="AY42" i="21"/>
  <c r="AY44" i="21"/>
  <c r="AY46" i="21"/>
  <c r="Q9" i="21"/>
  <c r="Q10" i="21"/>
  <c r="Y9" i="21"/>
  <c r="Y10" i="21"/>
  <c r="BK12" i="21"/>
  <c r="BK10" i="21"/>
  <c r="BK8" i="21"/>
  <c r="BD8" i="21"/>
  <c r="BD9" i="21"/>
  <c r="AY59" i="21"/>
  <c r="AY67" i="21"/>
  <c r="AY75" i="21"/>
  <c r="AY129" i="21"/>
  <c r="AX129" i="21"/>
  <c r="AE48" i="21"/>
  <c r="AW50" i="21"/>
  <c r="M82" i="21"/>
  <c r="M83" i="21"/>
  <c r="BF82" i="21"/>
  <c r="BF84" i="21"/>
  <c r="BF83" i="21"/>
  <c r="AR116" i="21"/>
  <c r="AR117" i="21"/>
  <c r="AR118" i="21"/>
  <c r="AS85" i="21"/>
  <c r="AY85" i="21" s="1"/>
  <c r="AS152" i="21"/>
  <c r="AX127" i="21"/>
  <c r="AX152" i="21" s="1"/>
  <c r="AY128" i="21"/>
  <c r="AX135" i="21"/>
  <c r="AY135" i="21" s="1"/>
  <c r="AY136" i="21"/>
  <c r="AY143" i="21"/>
  <c r="AX143" i="21"/>
  <c r="AY144" i="21"/>
  <c r="AW185" i="21"/>
  <c r="AW186" i="21"/>
  <c r="AW187" i="21"/>
  <c r="AX154" i="21"/>
  <c r="AY155" i="21"/>
  <c r="D220" i="21"/>
  <c r="D219" i="21"/>
  <c r="BF222" i="21"/>
  <c r="D256" i="21"/>
  <c r="D255" i="21"/>
  <c r="AE427" i="21"/>
  <c r="AE429" i="21"/>
  <c r="AE428" i="21"/>
  <c r="AX17" i="21"/>
  <c r="B19" i="21"/>
  <c r="BF50" i="21"/>
  <c r="V81" i="21"/>
  <c r="V83" i="21"/>
  <c r="AY80" i="21"/>
  <c r="AW116" i="21"/>
  <c r="AY92" i="21"/>
  <c r="AY93" i="21"/>
  <c r="AY100" i="21"/>
  <c r="AY101" i="21"/>
  <c r="AY108" i="21"/>
  <c r="AY109" i="21"/>
  <c r="AW150" i="21"/>
  <c r="AY176" i="21"/>
  <c r="AX176" i="21"/>
  <c r="AY272" i="21"/>
  <c r="AS359" i="21"/>
  <c r="BF48" i="21"/>
  <c r="AR50" i="21"/>
  <c r="AR81" i="21"/>
  <c r="AR82" i="21"/>
  <c r="AY87" i="21"/>
  <c r="AY95" i="21"/>
  <c r="AY103" i="21"/>
  <c r="AY111" i="21"/>
  <c r="D187" i="21"/>
  <c r="AX160" i="21"/>
  <c r="AY160" i="21" s="1"/>
  <c r="AY184" i="21"/>
  <c r="AX184" i="21"/>
  <c r="AE221" i="21"/>
  <c r="AR49" i="21"/>
  <c r="AR10" i="21" s="1"/>
  <c r="M50" i="21"/>
  <c r="AS52" i="21"/>
  <c r="D116" i="21"/>
  <c r="AY113" i="21"/>
  <c r="AY123" i="21"/>
  <c r="AX123" i="21"/>
  <c r="AX150" i="21" s="1"/>
  <c r="AY124" i="21"/>
  <c r="AY131" i="21"/>
  <c r="AX131" i="21"/>
  <c r="AY132" i="21"/>
  <c r="AX139" i="21"/>
  <c r="AY139" i="21" s="1"/>
  <c r="AY140" i="21"/>
  <c r="AX147" i="21"/>
  <c r="AY147" i="21" s="1"/>
  <c r="AY148" i="21"/>
  <c r="M186" i="21"/>
  <c r="M187" i="21"/>
  <c r="AY163" i="21"/>
  <c r="AX352" i="21"/>
  <c r="AY352" i="21" s="1"/>
  <c r="M49" i="21"/>
  <c r="M8" i="21" s="1"/>
  <c r="V50" i="21"/>
  <c r="V9" i="21" s="1"/>
  <c r="AW81" i="21"/>
  <c r="AW9" i="21" s="1"/>
  <c r="AW83" i="21"/>
  <c r="AR83" i="21"/>
  <c r="D117" i="21"/>
  <c r="AY88" i="21"/>
  <c r="AY89" i="21"/>
  <c r="AY96" i="21"/>
  <c r="AY97" i="21"/>
  <c r="AY104" i="21"/>
  <c r="AY105" i="21"/>
  <c r="AY115" i="21"/>
  <c r="V150" i="21"/>
  <c r="V151" i="21"/>
  <c r="V186" i="21"/>
  <c r="AS223" i="21"/>
  <c r="AR254" i="21"/>
  <c r="AR256" i="21"/>
  <c r="AR255" i="21"/>
  <c r="AY232" i="21"/>
  <c r="AX232" i="21"/>
  <c r="AX82" i="21"/>
  <c r="M81" i="21"/>
  <c r="BF81" i="21"/>
  <c r="V118" i="21"/>
  <c r="V116" i="21"/>
  <c r="AE151" i="21"/>
  <c r="AY125" i="21"/>
  <c r="AX125" i="21"/>
  <c r="AX133" i="21"/>
  <c r="AY133" i="21" s="1"/>
  <c r="AX141" i="21"/>
  <c r="AY141" i="21" s="1"/>
  <c r="AY149" i="21"/>
  <c r="AX149" i="21"/>
  <c r="AE185" i="21"/>
  <c r="M185" i="21"/>
  <c r="AX220" i="21"/>
  <c r="AY244" i="21"/>
  <c r="AX244" i="21"/>
  <c r="AE117" i="21"/>
  <c r="AY120" i="21"/>
  <c r="M150" i="21"/>
  <c r="AS150" i="21"/>
  <c r="AE152" i="21"/>
  <c r="AX164" i="21"/>
  <c r="AY164" i="21" s="1"/>
  <c r="M219" i="21"/>
  <c r="M221" i="21"/>
  <c r="AY193" i="21"/>
  <c r="AY201" i="21"/>
  <c r="AY209" i="21"/>
  <c r="AX224" i="21"/>
  <c r="AY224" i="21"/>
  <c r="AY230" i="21"/>
  <c r="AX230" i="21"/>
  <c r="AW325" i="21"/>
  <c r="AW324" i="21"/>
  <c r="AY293" i="21"/>
  <c r="AX293" i="21"/>
  <c r="AX295" i="21"/>
  <c r="AY295" i="21" s="1"/>
  <c r="AX328" i="21"/>
  <c r="AX359" i="21" s="1"/>
  <c r="AW118" i="21"/>
  <c r="D185" i="21"/>
  <c r="BF188" i="21"/>
  <c r="BF186" i="21"/>
  <c r="BF187" i="21"/>
  <c r="AY170" i="21"/>
  <c r="AX170" i="21"/>
  <c r="AX178" i="21"/>
  <c r="AY178" i="21" s="1"/>
  <c r="BF256" i="21"/>
  <c r="BF257" i="21"/>
  <c r="BF255" i="21"/>
  <c r="BF254" i="21"/>
  <c r="AY248" i="21"/>
  <c r="AX248" i="21"/>
  <c r="BF359" i="21"/>
  <c r="BF360" i="21"/>
  <c r="BF361" i="21"/>
  <c r="BF358" i="21"/>
  <c r="BF117" i="21"/>
  <c r="AW151" i="21"/>
  <c r="BF152" i="21"/>
  <c r="V185" i="21"/>
  <c r="AY166" i="21"/>
  <c r="AX166" i="21"/>
  <c r="AY172" i="21"/>
  <c r="AX172" i="21"/>
  <c r="AX180" i="21"/>
  <c r="AY180" i="21" s="1"/>
  <c r="BF185" i="21"/>
  <c r="AR220" i="21"/>
  <c r="AR221" i="21"/>
  <c r="AS189" i="21"/>
  <c r="AR219" i="21"/>
  <c r="BF116" i="21"/>
  <c r="D118" i="21"/>
  <c r="AE186" i="21"/>
  <c r="AX156" i="21"/>
  <c r="AY156" i="21" s="1"/>
  <c r="AE187" i="21"/>
  <c r="AY189" i="21"/>
  <c r="AY197" i="21"/>
  <c r="AY205" i="21"/>
  <c r="AY213" i="21"/>
  <c r="M254" i="21"/>
  <c r="M255" i="21"/>
  <c r="M256" i="21"/>
  <c r="AY238" i="21"/>
  <c r="AX238" i="21"/>
  <c r="AY267" i="21"/>
  <c r="AY275" i="21"/>
  <c r="AY283" i="21"/>
  <c r="AY344" i="21"/>
  <c r="AX344" i="21"/>
  <c r="AX384" i="21"/>
  <c r="AY384" i="21" s="1"/>
  <c r="D152" i="21"/>
  <c r="AR152" i="21"/>
  <c r="AR185" i="21"/>
  <c r="AR186" i="21"/>
  <c r="AY162" i="21"/>
  <c r="AX162" i="21"/>
  <c r="AX174" i="21"/>
  <c r="AY174" i="21" s="1"/>
  <c r="AY182" i="21"/>
  <c r="AX182" i="21"/>
  <c r="AX219" i="21"/>
  <c r="AX221" i="21"/>
  <c r="AY215" i="21"/>
  <c r="AR290" i="21"/>
  <c r="AR291" i="21"/>
  <c r="AR289" i="21"/>
  <c r="AS258" i="21"/>
  <c r="AY364" i="21"/>
  <c r="AX364" i="21"/>
  <c r="AX382" i="21"/>
  <c r="AY382" i="21" s="1"/>
  <c r="AS154" i="21"/>
  <c r="AX168" i="21"/>
  <c r="AY168" i="21" s="1"/>
  <c r="BF219" i="21"/>
  <c r="BF221" i="21"/>
  <c r="AY191" i="21"/>
  <c r="AY199" i="21"/>
  <c r="AY207" i="21"/>
  <c r="M220" i="21"/>
  <c r="AY264" i="21"/>
  <c r="AY280" i="21"/>
  <c r="AS325" i="21"/>
  <c r="AY319" i="21"/>
  <c r="AX319" i="21"/>
  <c r="AW323" i="21"/>
  <c r="AY336" i="21"/>
  <c r="AX336" i="21"/>
  <c r="BF393" i="21"/>
  <c r="BF392" i="21"/>
  <c r="AE219" i="21"/>
  <c r="AW221" i="21"/>
  <c r="V254" i="21"/>
  <c r="V255" i="21"/>
  <c r="V256" i="21"/>
  <c r="AX234" i="21"/>
  <c r="AY234" i="21" s="1"/>
  <c r="AY250" i="21"/>
  <c r="AX250" i="21"/>
  <c r="AY314" i="21"/>
  <c r="M358" i="21"/>
  <c r="M360" i="21"/>
  <c r="M429" i="21"/>
  <c r="D427" i="21"/>
  <c r="BF430" i="21"/>
  <c r="AY410" i="21"/>
  <c r="AW220" i="21"/>
  <c r="AY226" i="21"/>
  <c r="AY236" i="21"/>
  <c r="AX236" i="21"/>
  <c r="AX252" i="21"/>
  <c r="AY252" i="21" s="1"/>
  <c r="D323" i="21"/>
  <c r="D325" i="21"/>
  <c r="AX310" i="21"/>
  <c r="AY310" i="21" s="1"/>
  <c r="AX314" i="21"/>
  <c r="AX320" i="21"/>
  <c r="AY320" i="21" s="1"/>
  <c r="D324" i="21"/>
  <c r="AY371" i="21"/>
  <c r="M428" i="21"/>
  <c r="M427" i="21"/>
  <c r="D186" i="21"/>
  <c r="D221" i="21"/>
  <c r="AW255" i="21"/>
  <c r="AX223" i="21"/>
  <c r="AW256" i="21"/>
  <c r="AY228" i="21"/>
  <c r="AX228" i="21"/>
  <c r="AX240" i="21"/>
  <c r="AY240" i="21" s="1"/>
  <c r="AW254" i="21"/>
  <c r="D290" i="21"/>
  <c r="AY260" i="21"/>
  <c r="M289" i="21"/>
  <c r="AY332" i="21"/>
  <c r="AX332" i="21"/>
  <c r="AX340" i="21"/>
  <c r="AY340" i="21" s="1"/>
  <c r="AY348" i="21"/>
  <c r="AX348" i="21"/>
  <c r="AY356" i="21"/>
  <c r="AX356" i="21"/>
  <c r="BF394" i="21"/>
  <c r="AX366" i="21"/>
  <c r="AY366" i="21" s="1"/>
  <c r="AY368" i="21"/>
  <c r="AX368" i="21"/>
  <c r="V187" i="21"/>
  <c r="AY242" i="21"/>
  <c r="AX242" i="21"/>
  <c r="M291" i="21"/>
  <c r="AY286" i="21"/>
  <c r="AY302" i="21"/>
  <c r="AY404" i="21"/>
  <c r="M394" i="21"/>
  <c r="D254" i="21"/>
  <c r="AX246" i="21"/>
  <c r="AY246" i="21" s="1"/>
  <c r="AE289" i="21"/>
  <c r="AE290" i="21"/>
  <c r="AE291" i="21"/>
  <c r="AS360" i="21"/>
  <c r="M392" i="21"/>
  <c r="AX380" i="21"/>
  <c r="AY380" i="21" s="1"/>
  <c r="D393" i="21"/>
  <c r="AY414" i="21"/>
  <c r="AW291" i="21"/>
  <c r="M323" i="21"/>
  <c r="M324" i="21"/>
  <c r="BF326" i="21"/>
  <c r="BF323" i="21"/>
  <c r="AY315" i="21"/>
  <c r="AX315" i="21"/>
  <c r="BF324" i="21"/>
  <c r="V358" i="21"/>
  <c r="V359" i="21"/>
  <c r="V392" i="21"/>
  <c r="AX370" i="21"/>
  <c r="AY370" i="21" s="1"/>
  <c r="AY386" i="21"/>
  <c r="AX386" i="21"/>
  <c r="AR428" i="21"/>
  <c r="AR429" i="21"/>
  <c r="AY400" i="21"/>
  <c r="AY416" i="21"/>
  <c r="AE256" i="21"/>
  <c r="AX258" i="21"/>
  <c r="AY258" i="21" s="1"/>
  <c r="AX260" i="21"/>
  <c r="AX262" i="21"/>
  <c r="AY262" i="21" s="1"/>
  <c r="AX270" i="21"/>
  <c r="AY270" i="21" s="1"/>
  <c r="AX272" i="21"/>
  <c r="AX274" i="21"/>
  <c r="AY274" i="21" s="1"/>
  <c r="AX276" i="21"/>
  <c r="AY276" i="21" s="1"/>
  <c r="AX278" i="21"/>
  <c r="AY278" i="21" s="1"/>
  <c r="AX284" i="21"/>
  <c r="AY284" i="21" s="1"/>
  <c r="AX288" i="21"/>
  <c r="AY288" i="21" s="1"/>
  <c r="AW290" i="21"/>
  <c r="BF291" i="21"/>
  <c r="V323" i="21"/>
  <c r="V324" i="21"/>
  <c r="V325" i="21"/>
  <c r="AY311" i="21"/>
  <c r="AY321" i="21"/>
  <c r="AX321" i="21"/>
  <c r="M325" i="21"/>
  <c r="AE358" i="21"/>
  <c r="AE359" i="21"/>
  <c r="AE360" i="21"/>
  <c r="AX372" i="21"/>
  <c r="AY372" i="21" s="1"/>
  <c r="AY388" i="21"/>
  <c r="AX388" i="21"/>
  <c r="AS396" i="21"/>
  <c r="AY406" i="21"/>
  <c r="AE255" i="21"/>
  <c r="BF290" i="21"/>
  <c r="AE324" i="21"/>
  <c r="AE325" i="21"/>
  <c r="AX294" i="21"/>
  <c r="AY294" i="21" s="1"/>
  <c r="AX296" i="21"/>
  <c r="AY296" i="21" s="1"/>
  <c r="AX298" i="21"/>
  <c r="AY298" i="21" s="1"/>
  <c r="AX300" i="21"/>
  <c r="AY300" i="21" s="1"/>
  <c r="AX302" i="21"/>
  <c r="AX304" i="21"/>
  <c r="AY304" i="21" s="1"/>
  <c r="AX306" i="21"/>
  <c r="AY306" i="21" s="1"/>
  <c r="V360" i="21"/>
  <c r="AR392" i="21"/>
  <c r="AY374" i="21"/>
  <c r="AX374" i="21"/>
  <c r="AX390" i="21"/>
  <c r="AY390" i="21" s="1"/>
  <c r="AY412" i="21"/>
  <c r="D291" i="21"/>
  <c r="AR323" i="21"/>
  <c r="AR325" i="21"/>
  <c r="AY317" i="21"/>
  <c r="AX317" i="21"/>
  <c r="BF325" i="21"/>
  <c r="AS358" i="21"/>
  <c r="AY330" i="21"/>
  <c r="AY334" i="21"/>
  <c r="AY338" i="21"/>
  <c r="AY342" i="21"/>
  <c r="AY346" i="21"/>
  <c r="AY350" i="21"/>
  <c r="AY354" i="21"/>
  <c r="AS362" i="21"/>
  <c r="AY362" i="21" s="1"/>
  <c r="AX376" i="21"/>
  <c r="AY376" i="21" s="1"/>
  <c r="AR393" i="21"/>
  <c r="AY402" i="21"/>
  <c r="AY418" i="21"/>
  <c r="AS323" i="21"/>
  <c r="AS324" i="21"/>
  <c r="AR324" i="21"/>
  <c r="AW358" i="21"/>
  <c r="AW393" i="21"/>
  <c r="AW394" i="21"/>
  <c r="AX362" i="21"/>
  <c r="AX378" i="21"/>
  <c r="AY378" i="21" s="1"/>
  <c r="AW392" i="21"/>
  <c r="D428" i="21"/>
  <c r="BF427" i="21"/>
  <c r="AY408" i="21"/>
  <c r="M393" i="21"/>
  <c r="V394" i="21"/>
  <c r="BF395" i="21"/>
  <c r="AW429" i="21"/>
  <c r="V393" i="21"/>
  <c r="AE394" i="21"/>
  <c r="AX426" i="21"/>
  <c r="AX427" i="21" s="1"/>
  <c r="AW428" i="21"/>
  <c r="BF429" i="21"/>
  <c r="AW360" i="21"/>
  <c r="AE393" i="21"/>
  <c r="AY396" i="21"/>
  <c r="BF428" i="21"/>
  <c r="AW359" i="21"/>
  <c r="D429" i="21"/>
  <c r="AY327" i="21"/>
  <c r="AY23" i="20"/>
  <c r="AY24" i="20"/>
  <c r="AY36" i="20"/>
  <c r="AY20" i="20"/>
  <c r="AY45" i="20"/>
  <c r="AX178" i="20"/>
  <c r="AY178" i="20" s="1"/>
  <c r="I8" i="20"/>
  <c r="BM8" i="20"/>
  <c r="J9" i="20"/>
  <c r="C10" i="20"/>
  <c r="BG10" i="20"/>
  <c r="BG12" i="20"/>
  <c r="D49" i="20"/>
  <c r="AX17" i="20"/>
  <c r="AS19" i="20"/>
  <c r="AX28" i="20"/>
  <c r="AY28" i="20" s="1"/>
  <c r="AX31" i="20"/>
  <c r="AY31" i="20" s="1"/>
  <c r="AX39" i="20"/>
  <c r="AY39" i="20" s="1"/>
  <c r="AX46" i="20"/>
  <c r="AY46" i="20" s="1"/>
  <c r="D48" i="20"/>
  <c r="D10" i="20" s="1"/>
  <c r="AS48" i="20"/>
  <c r="V50" i="20"/>
  <c r="AR81" i="20"/>
  <c r="AY67" i="20"/>
  <c r="AY70" i="20"/>
  <c r="AY99" i="20"/>
  <c r="AY112" i="20"/>
  <c r="AX112" i="20"/>
  <c r="AY113" i="20"/>
  <c r="AE116" i="20"/>
  <c r="AY125" i="20"/>
  <c r="AY129" i="20"/>
  <c r="BG9" i="20"/>
  <c r="L10" i="20"/>
  <c r="BL11" i="20"/>
  <c r="M50" i="20"/>
  <c r="AY17" i="20"/>
  <c r="B19" i="20"/>
  <c r="M48" i="20"/>
  <c r="M8" i="20" s="1"/>
  <c r="AW50" i="20"/>
  <c r="AS81" i="20"/>
  <c r="AS82" i="20"/>
  <c r="AS83" i="20"/>
  <c r="AX68" i="20"/>
  <c r="AY68" i="20" s="1"/>
  <c r="AX71" i="20"/>
  <c r="AY71" i="20" s="1"/>
  <c r="AY101" i="20"/>
  <c r="AX101" i="20"/>
  <c r="AY102" i="20"/>
  <c r="C9" i="20"/>
  <c r="BG8" i="20"/>
  <c r="L9" i="20"/>
  <c r="E10" i="20"/>
  <c r="U10" i="20"/>
  <c r="BA10" i="20"/>
  <c r="BI10" i="20"/>
  <c r="BM11" i="20"/>
  <c r="BI12" i="20"/>
  <c r="BF50" i="20"/>
  <c r="AX19" i="20"/>
  <c r="AX33" i="20"/>
  <c r="AY33" i="20" s="1"/>
  <c r="AX36" i="20"/>
  <c r="V48" i="20"/>
  <c r="BF51" i="20"/>
  <c r="AW83" i="20"/>
  <c r="AX57" i="20"/>
  <c r="AY57" i="20" s="1"/>
  <c r="AY63" i="20"/>
  <c r="AY72" i="20"/>
  <c r="AX72" i="20"/>
  <c r="AN83" i="20"/>
  <c r="D116" i="20"/>
  <c r="D117" i="20"/>
  <c r="D118" i="20"/>
  <c r="BF119" i="20"/>
  <c r="BF116" i="20"/>
  <c r="BF117" i="20"/>
  <c r="BF118" i="20"/>
  <c r="AW118" i="20"/>
  <c r="AX161" i="20"/>
  <c r="AY161" i="20" s="1"/>
  <c r="AR48" i="20"/>
  <c r="AR8" i="20" s="1"/>
  <c r="AN49" i="20"/>
  <c r="C8" i="20"/>
  <c r="E9" i="20"/>
  <c r="U9" i="20"/>
  <c r="BA9" i="20"/>
  <c r="BI9" i="20"/>
  <c r="F10" i="20"/>
  <c r="N10" i="20"/>
  <c r="AD10" i="20"/>
  <c r="BB10" i="20"/>
  <c r="AE49" i="20"/>
  <c r="BC49" i="20"/>
  <c r="BC8" i="20" s="1"/>
  <c r="BC50" i="20"/>
  <c r="AX42" i="20"/>
  <c r="AY42" i="20" s="1"/>
  <c r="AY44" i="20"/>
  <c r="AE48" i="20"/>
  <c r="AE10" i="20" s="1"/>
  <c r="D81" i="20"/>
  <c r="D9" i="20" s="1"/>
  <c r="AX58" i="20"/>
  <c r="AY58" i="20" s="1"/>
  <c r="AY59" i="20"/>
  <c r="AY74" i="20"/>
  <c r="AW82" i="20"/>
  <c r="M117" i="20"/>
  <c r="AY87" i="20"/>
  <c r="AY96" i="20"/>
  <c r="AY109" i="20"/>
  <c r="AW152" i="20"/>
  <c r="AW151" i="20"/>
  <c r="AX120" i="20"/>
  <c r="AS151" i="20"/>
  <c r="AY146" i="20"/>
  <c r="F9" i="20"/>
  <c r="BB9" i="20"/>
  <c r="G10" i="20"/>
  <c r="AU10" i="20"/>
  <c r="AN48" i="20"/>
  <c r="AN9" i="20" s="1"/>
  <c r="AN50" i="20"/>
  <c r="AW48" i="20"/>
  <c r="BF48" i="20"/>
  <c r="M81" i="20"/>
  <c r="M82" i="20"/>
  <c r="M83" i="20"/>
  <c r="V116" i="20"/>
  <c r="V118" i="20"/>
  <c r="AX98" i="20"/>
  <c r="AY98" i="20" s="1"/>
  <c r="AY115" i="20"/>
  <c r="AX115" i="20"/>
  <c r="AX131" i="20"/>
  <c r="AY131" i="20"/>
  <c r="BI8" i="20"/>
  <c r="N9" i="20"/>
  <c r="AD9" i="20"/>
  <c r="G9" i="20"/>
  <c r="AU9" i="20"/>
  <c r="H10" i="20"/>
  <c r="AF10" i="20"/>
  <c r="BL10" i="20"/>
  <c r="BL12" i="20"/>
  <c r="AR49" i="20"/>
  <c r="AX18" i="20"/>
  <c r="AY18" i="20" s="1"/>
  <c r="AX32" i="20"/>
  <c r="AY32" i="20" s="1"/>
  <c r="AX35" i="20"/>
  <c r="AY35" i="20" s="1"/>
  <c r="AY40" i="20"/>
  <c r="AY43" i="20"/>
  <c r="AX45" i="20"/>
  <c r="AY47" i="20"/>
  <c r="M49" i="20"/>
  <c r="M9" i="20" s="1"/>
  <c r="AR50" i="20"/>
  <c r="V82" i="20"/>
  <c r="V10" i="20" s="1"/>
  <c r="BF84" i="20"/>
  <c r="AY53" i="20"/>
  <c r="AN81" i="20"/>
  <c r="AE117" i="20"/>
  <c r="M150" i="20"/>
  <c r="M152" i="20"/>
  <c r="AY122" i="20"/>
  <c r="AX122" i="20"/>
  <c r="AY123" i="20"/>
  <c r="AX127" i="20"/>
  <c r="AY127" i="20" s="1"/>
  <c r="AX141" i="20"/>
  <c r="AY141" i="20"/>
  <c r="AX148" i="20"/>
  <c r="AY148" i="20" s="1"/>
  <c r="BM10" i="20"/>
  <c r="AS50" i="20"/>
  <c r="BF49" i="20"/>
  <c r="AE81" i="20"/>
  <c r="AE9" i="20" s="1"/>
  <c r="AX75" i="20"/>
  <c r="AY75" i="20" s="1"/>
  <c r="AY76" i="20"/>
  <c r="AY88" i="20"/>
  <c r="AY107" i="20"/>
  <c r="V117" i="20"/>
  <c r="AY124" i="20"/>
  <c r="AW187" i="20"/>
  <c r="AN220" i="20"/>
  <c r="AW81" i="20"/>
  <c r="AW10" i="20" s="1"/>
  <c r="BF82" i="20"/>
  <c r="AN116" i="20"/>
  <c r="AW117" i="20"/>
  <c r="V151" i="20"/>
  <c r="BF153" i="20"/>
  <c r="BF150" i="20"/>
  <c r="AY142" i="20"/>
  <c r="AR185" i="20"/>
  <c r="AY166" i="20"/>
  <c r="AX52" i="20"/>
  <c r="AY52" i="20" s="1"/>
  <c r="BF81" i="20"/>
  <c r="D83" i="20"/>
  <c r="AR83" i="20"/>
  <c r="AW116" i="20"/>
  <c r="AE150" i="20"/>
  <c r="AE152" i="20"/>
  <c r="AY130" i="20"/>
  <c r="AY134" i="20"/>
  <c r="AY147" i="20"/>
  <c r="M185" i="20"/>
  <c r="BF188" i="20"/>
  <c r="AY155" i="20"/>
  <c r="AY167" i="20"/>
  <c r="AX175" i="20"/>
  <c r="AY175" i="20" s="1"/>
  <c r="AY177" i="20"/>
  <c r="M220" i="20"/>
  <c r="AY190" i="20"/>
  <c r="AY200" i="20"/>
  <c r="AY205" i="20"/>
  <c r="AN289" i="20"/>
  <c r="AR118" i="20"/>
  <c r="AN151" i="20"/>
  <c r="AN152" i="20"/>
  <c r="V185" i="20"/>
  <c r="V186" i="20"/>
  <c r="V8" i="20" s="1"/>
  <c r="V187" i="20"/>
  <c r="BF221" i="20"/>
  <c r="BF222" i="20"/>
  <c r="BF219" i="20"/>
  <c r="BF220" i="20"/>
  <c r="AX199" i="20"/>
  <c r="AY199" i="20" s="1"/>
  <c r="AW220" i="20"/>
  <c r="AX232" i="20"/>
  <c r="AY232" i="20"/>
  <c r="V83" i="20"/>
  <c r="V9" i="20" s="1"/>
  <c r="AS85" i="20"/>
  <c r="AX97" i="20"/>
  <c r="AX116" i="20" s="1"/>
  <c r="AX100" i="20"/>
  <c r="AY100" i="20" s="1"/>
  <c r="AX111" i="20"/>
  <c r="AY111" i="20" s="1"/>
  <c r="AR117" i="20"/>
  <c r="M118" i="20"/>
  <c r="AR151" i="20"/>
  <c r="AR152" i="20"/>
  <c r="AX121" i="20"/>
  <c r="AY121" i="20" s="1"/>
  <c r="AY128" i="20"/>
  <c r="AX137" i="20"/>
  <c r="AY137" i="20" s="1"/>
  <c r="AX143" i="20"/>
  <c r="AY143" i="20" s="1"/>
  <c r="AY145" i="20"/>
  <c r="AR150" i="20"/>
  <c r="AE185" i="20"/>
  <c r="AE186" i="20"/>
  <c r="AE187" i="20"/>
  <c r="AX172" i="20"/>
  <c r="AY172" i="20" s="1"/>
  <c r="AE220" i="20"/>
  <c r="AE221" i="20"/>
  <c r="AE219" i="20"/>
  <c r="AY202" i="20"/>
  <c r="AY210" i="20"/>
  <c r="AX210" i="20"/>
  <c r="AR254" i="20"/>
  <c r="AS223" i="20"/>
  <c r="AR256" i="20"/>
  <c r="AR255" i="20"/>
  <c r="AE83" i="20"/>
  <c r="BC83" i="20"/>
  <c r="AS150" i="20"/>
  <c r="AS152" i="20"/>
  <c r="BC150" i="20"/>
  <c r="BC152" i="20"/>
  <c r="AN186" i="20"/>
  <c r="AY162" i="20"/>
  <c r="AY179" i="20"/>
  <c r="AX196" i="20"/>
  <c r="AY196" i="20" s="1"/>
  <c r="AY267" i="20"/>
  <c r="AX267" i="20"/>
  <c r="AX299" i="20"/>
  <c r="AY299" i="20" s="1"/>
  <c r="D151" i="20"/>
  <c r="D152" i="20"/>
  <c r="AY144" i="20"/>
  <c r="V150" i="20"/>
  <c r="AE151" i="20"/>
  <c r="BF151" i="20"/>
  <c r="AY164" i="20"/>
  <c r="AY181" i="20"/>
  <c r="AS219" i="20"/>
  <c r="AY213" i="20"/>
  <c r="AX213" i="20"/>
  <c r="AY215" i="20"/>
  <c r="AN185" i="20"/>
  <c r="AW186" i="20"/>
  <c r="BF187" i="20"/>
  <c r="V221" i="20"/>
  <c r="BC220" i="20"/>
  <c r="V220" i="20"/>
  <c r="BC254" i="20"/>
  <c r="BC255" i="20"/>
  <c r="BC256" i="20"/>
  <c r="AY236" i="20"/>
  <c r="AX246" i="20"/>
  <c r="AY246" i="20" s="1"/>
  <c r="AY247" i="20"/>
  <c r="AE289" i="20"/>
  <c r="AY281" i="20"/>
  <c r="AY282" i="20"/>
  <c r="AY298" i="20"/>
  <c r="AS392" i="20"/>
  <c r="AY362" i="20"/>
  <c r="AS393" i="20"/>
  <c r="AS394" i="20"/>
  <c r="AY407" i="20"/>
  <c r="BF185" i="20"/>
  <c r="D187" i="20"/>
  <c r="AR187" i="20"/>
  <c r="AR10" i="20" s="1"/>
  <c r="AN221" i="20"/>
  <c r="BC219" i="20"/>
  <c r="AW254" i="20"/>
  <c r="AW255" i="20"/>
  <c r="AW256" i="20"/>
  <c r="AX223" i="20"/>
  <c r="AY229" i="20"/>
  <c r="AY233" i="20"/>
  <c r="AY237" i="20"/>
  <c r="AX237" i="20"/>
  <c r="AR290" i="20"/>
  <c r="AR291" i="20"/>
  <c r="AS258" i="20"/>
  <c r="AR289" i="20"/>
  <c r="AY297" i="20"/>
  <c r="AX297" i="20"/>
  <c r="D186" i="20"/>
  <c r="M187" i="20"/>
  <c r="AS187" i="20"/>
  <c r="AR221" i="20"/>
  <c r="AX193" i="20"/>
  <c r="AX221" i="20" s="1"/>
  <c r="AX204" i="20"/>
  <c r="AY204" i="20" s="1"/>
  <c r="AX207" i="20"/>
  <c r="AY207" i="20" s="1"/>
  <c r="AX218" i="20"/>
  <c r="AY218" i="20" s="1"/>
  <c r="AN219" i="20"/>
  <c r="BF255" i="20"/>
  <c r="AY249" i="20"/>
  <c r="AW289" i="20"/>
  <c r="AY295" i="20"/>
  <c r="AX295" i="20"/>
  <c r="AX325" i="20" s="1"/>
  <c r="BF392" i="20"/>
  <c r="M186" i="20"/>
  <c r="AS186" i="20"/>
  <c r="AS220" i="20"/>
  <c r="AY234" i="20"/>
  <c r="AX234" i="20"/>
  <c r="BF289" i="20"/>
  <c r="AX157" i="20"/>
  <c r="AX186" i="20" s="1"/>
  <c r="AX160" i="20"/>
  <c r="AY160" i="20" s="1"/>
  <c r="AX171" i="20"/>
  <c r="AY171" i="20" s="1"/>
  <c r="AX174" i="20"/>
  <c r="AY174" i="20" s="1"/>
  <c r="AS185" i="20"/>
  <c r="BC187" i="20"/>
  <c r="AW221" i="20"/>
  <c r="AX195" i="20"/>
  <c r="AY195" i="20" s="1"/>
  <c r="AX198" i="20"/>
  <c r="AY198" i="20" s="1"/>
  <c r="AX209" i="20"/>
  <c r="AY209" i="20" s="1"/>
  <c r="AX212" i="20"/>
  <c r="AY212" i="20" s="1"/>
  <c r="AR220" i="20"/>
  <c r="M255" i="20"/>
  <c r="AY227" i="20"/>
  <c r="AY235" i="20"/>
  <c r="AY241" i="20"/>
  <c r="AY244" i="20"/>
  <c r="D290" i="20"/>
  <c r="AX270" i="20"/>
  <c r="AY270" i="20" s="1"/>
  <c r="BF325" i="20"/>
  <c r="AY307" i="20"/>
  <c r="AX330" i="20"/>
  <c r="AY330" i="20" s="1"/>
  <c r="BC186" i="20"/>
  <c r="AN187" i="20"/>
  <c r="D221" i="20"/>
  <c r="D220" i="20"/>
  <c r="AS221" i="20"/>
  <c r="BC221" i="20"/>
  <c r="V254" i="20"/>
  <c r="M256" i="20"/>
  <c r="M291" i="20"/>
  <c r="AY272" i="20"/>
  <c r="AY278" i="20"/>
  <c r="AX278" i="20"/>
  <c r="AX346" i="20"/>
  <c r="AY346" i="20" s="1"/>
  <c r="AY189" i="20"/>
  <c r="D219" i="20"/>
  <c r="AR219" i="20"/>
  <c r="AE254" i="20"/>
  <c r="AE255" i="20"/>
  <c r="AE256" i="20"/>
  <c r="AY231" i="20"/>
  <c r="V289" i="20"/>
  <c r="AY273" i="20"/>
  <c r="AY274" i="20"/>
  <c r="AY286" i="20"/>
  <c r="AX286" i="20"/>
  <c r="AY327" i="20"/>
  <c r="AS358" i="20"/>
  <c r="AS359" i="20"/>
  <c r="AS360" i="20"/>
  <c r="BF254" i="20"/>
  <c r="D256" i="20"/>
  <c r="D289" i="20"/>
  <c r="M290" i="20"/>
  <c r="V291" i="20"/>
  <c r="BF292" i="20"/>
  <c r="AW323" i="20"/>
  <c r="AW325" i="20"/>
  <c r="AY311" i="20"/>
  <c r="AX315" i="20"/>
  <c r="AY315" i="20" s="1"/>
  <c r="AY322" i="20"/>
  <c r="AY329" i="20"/>
  <c r="AX332" i="20"/>
  <c r="AY332" i="20" s="1"/>
  <c r="AY345" i="20"/>
  <c r="AY348" i="20"/>
  <c r="AX348" i="20"/>
  <c r="V256" i="20"/>
  <c r="BF257" i="20"/>
  <c r="AE290" i="20"/>
  <c r="BC290" i="20"/>
  <c r="AN291" i="20"/>
  <c r="D323" i="20"/>
  <c r="D324" i="20"/>
  <c r="AY293" i="20"/>
  <c r="BF323" i="20"/>
  <c r="AW358" i="20"/>
  <c r="AX328" i="20"/>
  <c r="AY328" i="20" s="1"/>
  <c r="AY341" i="20"/>
  <c r="AX344" i="20"/>
  <c r="AY344" i="20" s="1"/>
  <c r="AY357" i="20"/>
  <c r="AY363" i="20"/>
  <c r="AY379" i="20"/>
  <c r="D428" i="20"/>
  <c r="AY406" i="20"/>
  <c r="V255" i="20"/>
  <c r="AN290" i="20"/>
  <c r="AW291" i="20"/>
  <c r="M323" i="20"/>
  <c r="M324" i="20"/>
  <c r="M325" i="20"/>
  <c r="BC325" i="20"/>
  <c r="BC323" i="20"/>
  <c r="AW324" i="20"/>
  <c r="D325" i="20"/>
  <c r="AY342" i="20"/>
  <c r="AX342" i="20"/>
  <c r="AY420" i="20"/>
  <c r="AX248" i="20"/>
  <c r="AY248" i="20" s="1"/>
  <c r="AX251" i="20"/>
  <c r="AY251" i="20" s="1"/>
  <c r="AN256" i="20"/>
  <c r="AX258" i="20"/>
  <c r="AX272" i="20"/>
  <c r="AX280" i="20"/>
  <c r="AY280" i="20" s="1"/>
  <c r="AX288" i="20"/>
  <c r="AY288" i="20" s="1"/>
  <c r="AW290" i="20"/>
  <c r="BF291" i="20"/>
  <c r="V324" i="20"/>
  <c r="V325" i="20"/>
  <c r="BF326" i="20"/>
  <c r="BF324" i="20"/>
  <c r="AX307" i="20"/>
  <c r="AY318" i="20"/>
  <c r="V323" i="20"/>
  <c r="AX340" i="20"/>
  <c r="AY340" i="20" s="1"/>
  <c r="AX356" i="20"/>
  <c r="AY356" i="20" s="1"/>
  <c r="BF394" i="20"/>
  <c r="AY367" i="20"/>
  <c r="AY383" i="20"/>
  <c r="AX245" i="20"/>
  <c r="AY245" i="20" s="1"/>
  <c r="AN255" i="20"/>
  <c r="AY258" i="20"/>
  <c r="AX266" i="20"/>
  <c r="AY266" i="20" s="1"/>
  <c r="AX269" i="20"/>
  <c r="AY269" i="20" s="1"/>
  <c r="AX277" i="20"/>
  <c r="AY277" i="20" s="1"/>
  <c r="AX285" i="20"/>
  <c r="AY285" i="20" s="1"/>
  <c r="BF290" i="20"/>
  <c r="AE325" i="20"/>
  <c r="AE323" i="20"/>
  <c r="AX313" i="20"/>
  <c r="AY313" i="20" s="1"/>
  <c r="AX338" i="20"/>
  <c r="AY338" i="20" s="1"/>
  <c r="AY354" i="20"/>
  <c r="AX354" i="20"/>
  <c r="M392" i="20"/>
  <c r="AY416" i="20"/>
  <c r="BF256" i="20"/>
  <c r="D291" i="20"/>
  <c r="AR323" i="20"/>
  <c r="AR324" i="20"/>
  <c r="AY314" i="20"/>
  <c r="AY320" i="20"/>
  <c r="AX336" i="20"/>
  <c r="AY336" i="20" s="1"/>
  <c r="AX352" i="20"/>
  <c r="AY352" i="20" s="1"/>
  <c r="AR428" i="20"/>
  <c r="AR429" i="20"/>
  <c r="AS396" i="20"/>
  <c r="AR427" i="20"/>
  <c r="AY398" i="20"/>
  <c r="AY414" i="20"/>
  <c r="AS323" i="20"/>
  <c r="AS324" i="20"/>
  <c r="AS325" i="20"/>
  <c r="V358" i="20"/>
  <c r="V359" i="20"/>
  <c r="V360" i="20"/>
  <c r="AY331" i="20"/>
  <c r="AX334" i="20"/>
  <c r="AY334" i="20" s="1"/>
  <c r="AY347" i="20"/>
  <c r="AY350" i="20"/>
  <c r="AX350" i="20"/>
  <c r="BF358" i="20"/>
  <c r="D360" i="20"/>
  <c r="AR360" i="20"/>
  <c r="AW392" i="20"/>
  <c r="AX393" i="20"/>
  <c r="BF393" i="20"/>
  <c r="D427" i="20"/>
  <c r="M428" i="20"/>
  <c r="V429" i="20"/>
  <c r="BF430" i="20"/>
  <c r="AR358" i="20"/>
  <c r="M359" i="20"/>
  <c r="BF361" i="20"/>
  <c r="D393" i="20"/>
  <c r="AR393" i="20"/>
  <c r="M394" i="20"/>
  <c r="AE428" i="20"/>
  <c r="AE360" i="20"/>
  <c r="M393" i="20"/>
  <c r="V394" i="20"/>
  <c r="BF395" i="20"/>
  <c r="AW429" i="20"/>
  <c r="AE359" i="20"/>
  <c r="V393" i="20"/>
  <c r="AE394" i="20"/>
  <c r="AX396" i="20"/>
  <c r="AX398" i="20"/>
  <c r="AX400" i="20"/>
  <c r="AY400" i="20" s="1"/>
  <c r="AX402" i="20"/>
  <c r="AY402" i="20" s="1"/>
  <c r="AX404" i="20"/>
  <c r="AY404" i="20" s="1"/>
  <c r="AX406" i="20"/>
  <c r="AX408" i="20"/>
  <c r="AY408" i="20" s="1"/>
  <c r="AX410" i="20"/>
  <c r="AY410" i="20" s="1"/>
  <c r="AX412" i="20"/>
  <c r="AY412" i="20" s="1"/>
  <c r="AX414" i="20"/>
  <c r="AX416" i="20"/>
  <c r="AX418" i="20"/>
  <c r="AY418" i="20" s="1"/>
  <c r="AX420" i="20"/>
  <c r="AX422" i="20"/>
  <c r="AY422" i="20" s="1"/>
  <c r="AX424" i="20"/>
  <c r="AY424" i="20" s="1"/>
  <c r="AX426" i="20"/>
  <c r="AY426" i="20" s="1"/>
  <c r="AW428" i="20"/>
  <c r="BF429" i="20"/>
  <c r="AX317" i="20"/>
  <c r="AY317" i="20" s="1"/>
  <c r="AX319" i="20"/>
  <c r="AY319" i="20" s="1"/>
  <c r="AX321" i="20"/>
  <c r="AY321" i="20" s="1"/>
  <c r="AW360" i="20"/>
  <c r="AE393" i="20"/>
  <c r="BF428" i="20"/>
  <c r="AX327" i="20"/>
  <c r="AW359" i="20"/>
  <c r="BF360" i="20"/>
  <c r="AW394" i="20"/>
  <c r="D429" i="20"/>
  <c r="BF10" i="21" l="1"/>
  <c r="BF11" i="21"/>
  <c r="AY289" i="21"/>
  <c r="AY290" i="21"/>
  <c r="AY291" i="21"/>
  <c r="AY394" i="21"/>
  <c r="AY393" i="21"/>
  <c r="AY392" i="21"/>
  <c r="AY116" i="21"/>
  <c r="AY117" i="21"/>
  <c r="AY118" i="21"/>
  <c r="AX428" i="21"/>
  <c r="AY127" i="21"/>
  <c r="V10" i="21"/>
  <c r="AR8" i="21"/>
  <c r="AY427" i="21"/>
  <c r="AY428" i="21"/>
  <c r="AS186" i="21"/>
  <c r="AS187" i="21"/>
  <c r="AS185" i="21"/>
  <c r="AY328" i="21"/>
  <c r="AY359" i="21" s="1"/>
  <c r="AS254" i="21"/>
  <c r="AS255" i="21"/>
  <c r="AS256" i="21"/>
  <c r="AY223" i="21"/>
  <c r="B20" i="21"/>
  <c r="A19" i="21"/>
  <c r="AY358" i="21"/>
  <c r="AX186" i="21"/>
  <c r="AX187" i="21"/>
  <c r="AX185" i="21"/>
  <c r="AW8" i="21"/>
  <c r="AX118" i="21"/>
  <c r="BF12" i="21"/>
  <c r="M9" i="21"/>
  <c r="AX358" i="21"/>
  <c r="AX151" i="21"/>
  <c r="AX394" i="21"/>
  <c r="AX393" i="21"/>
  <c r="AX392" i="21"/>
  <c r="AY426" i="21"/>
  <c r="AY429" i="21" s="1"/>
  <c r="AE10" i="21"/>
  <c r="AE9" i="21"/>
  <c r="AE8" i="21"/>
  <c r="AR9" i="21"/>
  <c r="AX117" i="21"/>
  <c r="AX289" i="21"/>
  <c r="AX290" i="21"/>
  <c r="AX291" i="21"/>
  <c r="AY150" i="21"/>
  <c r="AY151" i="21"/>
  <c r="AY152" i="21"/>
  <c r="V8" i="21"/>
  <c r="AS117" i="21"/>
  <c r="AS118" i="21"/>
  <c r="AS116" i="21"/>
  <c r="AX360" i="21"/>
  <c r="AX429" i="21"/>
  <c r="AS429" i="21"/>
  <c r="AS428" i="21"/>
  <c r="AS427" i="21"/>
  <c r="AX323" i="21"/>
  <c r="AX325" i="21"/>
  <c r="AX324" i="21"/>
  <c r="AS82" i="21"/>
  <c r="AS83" i="21"/>
  <c r="AS81" i="21"/>
  <c r="AS8" i="21" s="1"/>
  <c r="AY52" i="21"/>
  <c r="BF9" i="21"/>
  <c r="AX116" i="21"/>
  <c r="BF8" i="21"/>
  <c r="AX256" i="21"/>
  <c r="AX255" i="21"/>
  <c r="AX254" i="21"/>
  <c r="AX48" i="21"/>
  <c r="AX10" i="21" s="1"/>
  <c r="AX50" i="21"/>
  <c r="AY17" i="21"/>
  <c r="AX49" i="21"/>
  <c r="AS392" i="21"/>
  <c r="AS393" i="21"/>
  <c r="AS394" i="21"/>
  <c r="AS291" i="21"/>
  <c r="AS290" i="21"/>
  <c r="AS289" i="21"/>
  <c r="AY219" i="21"/>
  <c r="AY220" i="21"/>
  <c r="AY221" i="21"/>
  <c r="AS219" i="21"/>
  <c r="AS221" i="21"/>
  <c r="AS220" i="21"/>
  <c r="AY324" i="21"/>
  <c r="AY325" i="21"/>
  <c r="AY323" i="21"/>
  <c r="AY154" i="21"/>
  <c r="AW10" i="21"/>
  <c r="AY82" i="20"/>
  <c r="AY83" i="20"/>
  <c r="AY81" i="20"/>
  <c r="AS254" i="20"/>
  <c r="AS255" i="20"/>
  <c r="AS256" i="20"/>
  <c r="AX219" i="20"/>
  <c r="AX118" i="20"/>
  <c r="AS291" i="20"/>
  <c r="AS290" i="20"/>
  <c r="AS289" i="20"/>
  <c r="AY223" i="20"/>
  <c r="AW9" i="20"/>
  <c r="AY97" i="20"/>
  <c r="AR9" i="20"/>
  <c r="AX117" i="20"/>
  <c r="AX324" i="20"/>
  <c r="AX255" i="20"/>
  <c r="AX256" i="20"/>
  <c r="AX254" i="20"/>
  <c r="BF10" i="20"/>
  <c r="AX359" i="20"/>
  <c r="AX360" i="20"/>
  <c r="AX358" i="20"/>
  <c r="AX187" i="20"/>
  <c r="BC9" i="20"/>
  <c r="AY157" i="20"/>
  <c r="BF11" i="20"/>
  <c r="AX50" i="20"/>
  <c r="AX48" i="20"/>
  <c r="AX10" i="20" s="1"/>
  <c r="AX49" i="20"/>
  <c r="AW8" i="20"/>
  <c r="AY19" i="20"/>
  <c r="AY289" i="20"/>
  <c r="AY290" i="20"/>
  <c r="AY291" i="20"/>
  <c r="AY360" i="20"/>
  <c r="AY359" i="20"/>
  <c r="AY358" i="20"/>
  <c r="AS117" i="20"/>
  <c r="AS10" i="20" s="1"/>
  <c r="AS118" i="20"/>
  <c r="AS116" i="20"/>
  <c r="AX185" i="20"/>
  <c r="AN8" i="20"/>
  <c r="BF12" i="20"/>
  <c r="AX427" i="20"/>
  <c r="AX428" i="20"/>
  <c r="AX429" i="20"/>
  <c r="AY396" i="20"/>
  <c r="AX289" i="20"/>
  <c r="AX290" i="20"/>
  <c r="AX291" i="20"/>
  <c r="AY323" i="20"/>
  <c r="AY325" i="20"/>
  <c r="AY324" i="20"/>
  <c r="AY193" i="20"/>
  <c r="AY220" i="20" s="1"/>
  <c r="BC10" i="20"/>
  <c r="B20" i="20"/>
  <c r="A19" i="20"/>
  <c r="BF8" i="20"/>
  <c r="AE8" i="20"/>
  <c r="AX220" i="20"/>
  <c r="AX81" i="20"/>
  <c r="AX9" i="20" s="1"/>
  <c r="AX82" i="20"/>
  <c r="AX83" i="20"/>
  <c r="AX150" i="20"/>
  <c r="AX152" i="20"/>
  <c r="AY120" i="20"/>
  <c r="AX151" i="20"/>
  <c r="D8" i="20"/>
  <c r="AY48" i="20"/>
  <c r="AY50" i="20"/>
  <c r="AS49" i="20"/>
  <c r="AS8" i="20" s="1"/>
  <c r="AS429" i="20"/>
  <c r="AS428" i="20"/>
  <c r="AS427" i="20"/>
  <c r="AX323" i="20"/>
  <c r="AY85" i="20"/>
  <c r="AY392" i="20"/>
  <c r="AY394" i="20"/>
  <c r="AY393" i="20"/>
  <c r="AN10" i="20"/>
  <c r="M10" i="20"/>
  <c r="BF9" i="20"/>
  <c r="AY185" i="21" l="1"/>
  <c r="AY187" i="21"/>
  <c r="AY186" i="21"/>
  <c r="AX9" i="21"/>
  <c r="AY83" i="21"/>
  <c r="AY81" i="21"/>
  <c r="AY82" i="21"/>
  <c r="AY360" i="21"/>
  <c r="AS9" i="21"/>
  <c r="AY48" i="21"/>
  <c r="AY49" i="21"/>
  <c r="AY50" i="21"/>
  <c r="AY9" i="21" s="1"/>
  <c r="AS10" i="21"/>
  <c r="A20" i="21"/>
  <c r="B21" i="21"/>
  <c r="AX8" i="21"/>
  <c r="AY255" i="21"/>
  <c r="AY254" i="21"/>
  <c r="AY256" i="21"/>
  <c r="AY185" i="20"/>
  <c r="AY186" i="20"/>
  <c r="AY187" i="20"/>
  <c r="AX8" i="20"/>
  <c r="AY221" i="20"/>
  <c r="AY256" i="20"/>
  <c r="AY255" i="20"/>
  <c r="AY254" i="20"/>
  <c r="AY219" i="20"/>
  <c r="AS9" i="20"/>
  <c r="AY150" i="20"/>
  <c r="AY151" i="20"/>
  <c r="AY152" i="20"/>
  <c r="AY116" i="20"/>
  <c r="AY117" i="20"/>
  <c r="AY118" i="20"/>
  <c r="AY49" i="20"/>
  <c r="AY8" i="20" s="1"/>
  <c r="A20" i="20"/>
  <c r="B21" i="20"/>
  <c r="AY427" i="20"/>
  <c r="AY428" i="20"/>
  <c r="AY429" i="20"/>
  <c r="AY10" i="21" l="1"/>
  <c r="AY8" i="21"/>
  <c r="B22" i="21"/>
  <c r="A21" i="21"/>
  <c r="AY10" i="20"/>
  <c r="A21" i="20"/>
  <c r="B22" i="20"/>
  <c r="AY9" i="20"/>
  <c r="A22" i="21" l="1"/>
  <c r="B23" i="21"/>
  <c r="B23" i="20"/>
  <c r="A22" i="20"/>
  <c r="B24" i="21" l="1"/>
  <c r="A23" i="21"/>
  <c r="A23" i="20"/>
  <c r="B24" i="20"/>
  <c r="A24" i="21" l="1"/>
  <c r="B25" i="21"/>
  <c r="A24" i="20"/>
  <c r="B25" i="20"/>
  <c r="B26" i="21" l="1"/>
  <c r="A25" i="21"/>
  <c r="B26" i="20"/>
  <c r="A25" i="20"/>
  <c r="A26" i="21" l="1"/>
  <c r="B27" i="21"/>
  <c r="A26" i="20"/>
  <c r="B27" i="20"/>
  <c r="B28" i="21" l="1"/>
  <c r="A27" i="21"/>
  <c r="B28" i="20"/>
  <c r="A27" i="20"/>
  <c r="A28" i="21" l="1"/>
  <c r="B29" i="21"/>
  <c r="A28" i="20"/>
  <c r="B29" i="20"/>
  <c r="B30" i="21" l="1"/>
  <c r="A29" i="21"/>
  <c r="A29" i="20"/>
  <c r="B30" i="20"/>
  <c r="A30" i="21" l="1"/>
  <c r="B31" i="21"/>
  <c r="A30" i="20"/>
  <c r="B31" i="20"/>
  <c r="B32" i="21" l="1"/>
  <c r="A31" i="21"/>
  <c r="A31" i="20"/>
  <c r="B32" i="20"/>
  <c r="A32" i="21" l="1"/>
  <c r="B33" i="21"/>
  <c r="A32" i="20"/>
  <c r="B33" i="20"/>
  <c r="B34" i="21" l="1"/>
  <c r="A33" i="21"/>
  <c r="B34" i="20"/>
  <c r="A33" i="20"/>
  <c r="A34" i="21" l="1"/>
  <c r="B35" i="21"/>
  <c r="A34" i="20"/>
  <c r="B35" i="20"/>
  <c r="B36" i="21" l="1"/>
  <c r="A35" i="21"/>
  <c r="A35" i="20"/>
  <c r="B36" i="20"/>
  <c r="A36" i="21" l="1"/>
  <c r="B37" i="21"/>
  <c r="B37" i="20"/>
  <c r="A36" i="20"/>
  <c r="B38" i="21" l="1"/>
  <c r="A37" i="21"/>
  <c r="B38" i="20"/>
  <c r="A37" i="20"/>
  <c r="A38" i="21" l="1"/>
  <c r="B39" i="21"/>
  <c r="B39" i="20"/>
  <c r="A38" i="20"/>
  <c r="B40" i="21" l="1"/>
  <c r="A39" i="21"/>
  <c r="A39" i="20"/>
  <c r="B40" i="20"/>
  <c r="A40" i="21" l="1"/>
  <c r="B41" i="21"/>
  <c r="A40" i="20"/>
  <c r="B41" i="20"/>
  <c r="B42" i="21" l="1"/>
  <c r="A41" i="21"/>
  <c r="B42" i="20"/>
  <c r="A41" i="20"/>
  <c r="A42" i="21" l="1"/>
  <c r="B43" i="21"/>
  <c r="A42" i="20"/>
  <c r="B43" i="20"/>
  <c r="B44" i="21" l="1"/>
  <c r="A43" i="21"/>
  <c r="A43" i="20"/>
  <c r="B44" i="20"/>
  <c r="A44" i="21" l="1"/>
  <c r="B45" i="21"/>
  <c r="B45" i="20"/>
  <c r="A44" i="20"/>
  <c r="B46" i="21" l="1"/>
  <c r="A45" i="21"/>
  <c r="A45" i="20"/>
  <c r="B46" i="20"/>
  <c r="A46" i="21" l="1"/>
  <c r="B47" i="21"/>
  <c r="A46" i="20"/>
  <c r="B47" i="20"/>
  <c r="B52" i="21" l="1"/>
  <c r="A47" i="21"/>
  <c r="B52" i="20"/>
  <c r="A47" i="20"/>
  <c r="A52" i="21" l="1"/>
  <c r="B53" i="21"/>
  <c r="B53" i="20"/>
  <c r="A52" i="20"/>
  <c r="B54" i="21" l="1"/>
  <c r="A53" i="21"/>
  <c r="B54" i="20"/>
  <c r="A53" i="20"/>
  <c r="A54" i="21" l="1"/>
  <c r="B55" i="21"/>
  <c r="B55" i="20"/>
  <c r="A54" i="20"/>
  <c r="B56" i="21" l="1"/>
  <c r="A55" i="21"/>
  <c r="A55" i="20"/>
  <c r="B56" i="20"/>
  <c r="A56" i="21" l="1"/>
  <c r="B57" i="21"/>
  <c r="A56" i="20"/>
  <c r="B57" i="20"/>
  <c r="B58" i="21" l="1"/>
  <c r="A57" i="21"/>
  <c r="A57" i="20"/>
  <c r="B58" i="20"/>
  <c r="A58" i="21" l="1"/>
  <c r="B59" i="21"/>
  <c r="A58" i="20"/>
  <c r="B59" i="20"/>
  <c r="B60" i="21" l="1"/>
  <c r="A59" i="21"/>
  <c r="A59" i="20"/>
  <c r="B60" i="20"/>
  <c r="A60" i="21" l="1"/>
  <c r="B61" i="21"/>
  <c r="B61" i="20"/>
  <c r="A60" i="20"/>
  <c r="B62" i="21" l="1"/>
  <c r="A61" i="21"/>
  <c r="B62" i="20"/>
  <c r="A61" i="20"/>
  <c r="A62" i="21" l="1"/>
  <c r="B63" i="21"/>
  <c r="A62" i="20"/>
  <c r="B63" i="20"/>
  <c r="B64" i="21" l="1"/>
  <c r="A63" i="21"/>
  <c r="B64" i="20"/>
  <c r="A63" i="20"/>
  <c r="A64" i="21" l="1"/>
  <c r="B65" i="21"/>
  <c r="B65" i="20"/>
  <c r="A64" i="20"/>
  <c r="B66" i="21" l="1"/>
  <c r="A65" i="21"/>
  <c r="B66" i="20"/>
  <c r="A65" i="20"/>
  <c r="A66" i="21" l="1"/>
  <c r="B67" i="21"/>
  <c r="B67" i="20"/>
  <c r="A66" i="20"/>
  <c r="B68" i="21" l="1"/>
  <c r="A67" i="21"/>
  <c r="A67" i="20"/>
  <c r="B68" i="20"/>
  <c r="A68" i="21" l="1"/>
  <c r="B69" i="21"/>
  <c r="A68" i="20"/>
  <c r="B69" i="20"/>
  <c r="B70" i="21" l="1"/>
  <c r="A69" i="21"/>
  <c r="B70" i="20"/>
  <c r="A69" i="20"/>
  <c r="A70" i="21" l="1"/>
  <c r="B71" i="21"/>
  <c r="A70" i="20"/>
  <c r="B71" i="20"/>
  <c r="B72" i="21" l="1"/>
  <c r="A71" i="21"/>
  <c r="A71" i="20"/>
  <c r="B72" i="20"/>
  <c r="A72" i="21" l="1"/>
  <c r="B73" i="21"/>
  <c r="A72" i="20"/>
  <c r="B73" i="20"/>
  <c r="B74" i="21" l="1"/>
  <c r="A73" i="21"/>
  <c r="A73" i="20"/>
  <c r="B74" i="20"/>
  <c r="A74" i="21" l="1"/>
  <c r="B75" i="21"/>
  <c r="A74" i="20"/>
  <c r="B75" i="20"/>
  <c r="B76" i="21" l="1"/>
  <c r="A75" i="21"/>
  <c r="A75" i="20"/>
  <c r="B76" i="20"/>
  <c r="A76" i="21" l="1"/>
  <c r="B77" i="21"/>
  <c r="A76" i="20"/>
  <c r="B77" i="20"/>
  <c r="B78" i="21" l="1"/>
  <c r="A77" i="21"/>
  <c r="B78" i="20"/>
  <c r="A77" i="20"/>
  <c r="A78" i="21" l="1"/>
  <c r="B79" i="21"/>
  <c r="B79" i="20"/>
  <c r="A78" i="20"/>
  <c r="A79" i="21" l="1"/>
  <c r="B80" i="21"/>
  <c r="B85" i="20"/>
  <c r="A79" i="20"/>
  <c r="A80" i="21" l="1"/>
  <c r="B85" i="21"/>
  <c r="A85" i="20"/>
  <c r="B86" i="20"/>
  <c r="B86" i="21" l="1"/>
  <c r="A85" i="21"/>
  <c r="B87" i="20"/>
  <c r="A86" i="20"/>
  <c r="B87" i="21" l="1"/>
  <c r="A86" i="21"/>
  <c r="B88" i="20"/>
  <c r="A87" i="20"/>
  <c r="B88" i="21" l="1"/>
  <c r="A87" i="21"/>
  <c r="A88" i="20"/>
  <c r="B89" i="20"/>
  <c r="A88" i="21" l="1"/>
  <c r="B89" i="21"/>
  <c r="B90" i="20"/>
  <c r="A89" i="20"/>
  <c r="B90" i="21" l="1"/>
  <c r="A89" i="21"/>
  <c r="B91" i="20"/>
  <c r="A90" i="20"/>
  <c r="B91" i="21" l="1"/>
  <c r="A90" i="21"/>
  <c r="A91" i="20"/>
  <c r="B92" i="20"/>
  <c r="B92" i="21" l="1"/>
  <c r="A91" i="21"/>
  <c r="B93" i="20"/>
  <c r="A92" i="20"/>
  <c r="B93" i="21" l="1"/>
  <c r="A92" i="21"/>
  <c r="B94" i="20"/>
  <c r="A93" i="20"/>
  <c r="B94" i="21" l="1"/>
  <c r="A93" i="21"/>
  <c r="A94" i="20"/>
  <c r="B95" i="20"/>
  <c r="B95" i="21" l="1"/>
  <c r="A94" i="21"/>
  <c r="B96" i="20"/>
  <c r="A95" i="20"/>
  <c r="B96" i="21" l="1"/>
  <c r="A95" i="21"/>
  <c r="A96" i="20"/>
  <c r="B97" i="20"/>
  <c r="A96" i="21" l="1"/>
  <c r="B97" i="21"/>
  <c r="A97" i="20"/>
  <c r="B98" i="20"/>
  <c r="B98" i="21" l="1"/>
  <c r="A97" i="21"/>
  <c r="A98" i="20"/>
  <c r="B99" i="20"/>
  <c r="B99" i="21" l="1"/>
  <c r="A98" i="21"/>
  <c r="A99" i="20"/>
  <c r="B100" i="20"/>
  <c r="B100" i="21" l="1"/>
  <c r="A99" i="21"/>
  <c r="A100" i="20"/>
  <c r="B101" i="20"/>
  <c r="B101" i="21" l="1"/>
  <c r="A100" i="21"/>
  <c r="A101" i="20"/>
  <c r="B102" i="20"/>
  <c r="B102" i="21" l="1"/>
  <c r="A101" i="21"/>
  <c r="A102" i="20"/>
  <c r="B103" i="20"/>
  <c r="B103" i="21" l="1"/>
  <c r="A102" i="21"/>
  <c r="B104" i="20"/>
  <c r="A103" i="20"/>
  <c r="B104" i="21" l="1"/>
  <c r="A103" i="21"/>
  <c r="B105" i="20"/>
  <c r="A104" i="20"/>
  <c r="A104" i="21" l="1"/>
  <c r="B105" i="21"/>
  <c r="A105" i="20"/>
  <c r="B106" i="20"/>
  <c r="B106" i="21" l="1"/>
  <c r="A105" i="21"/>
  <c r="B107" i="20"/>
  <c r="A106" i="20"/>
  <c r="B107" i="21" l="1"/>
  <c r="A106" i="21"/>
  <c r="A107" i="20"/>
  <c r="B108" i="20"/>
  <c r="B108" i="21" l="1"/>
  <c r="A107" i="21"/>
  <c r="A108" i="20"/>
  <c r="B109" i="20"/>
  <c r="B109" i="21" l="1"/>
  <c r="A108" i="21"/>
  <c r="B110" i="20"/>
  <c r="A109" i="20"/>
  <c r="B110" i="21" l="1"/>
  <c r="A109" i="21"/>
  <c r="A110" i="20"/>
  <c r="B111" i="20"/>
  <c r="B111" i="21" l="1"/>
  <c r="A110" i="21"/>
  <c r="A111" i="20"/>
  <c r="B112" i="20"/>
  <c r="B112" i="21" l="1"/>
  <c r="A111" i="21"/>
  <c r="A112" i="20"/>
  <c r="B113" i="20"/>
  <c r="A112" i="21" l="1"/>
  <c r="B113" i="21"/>
  <c r="A113" i="20"/>
  <c r="B114" i="20"/>
  <c r="B114" i="21" l="1"/>
  <c r="A113" i="21"/>
  <c r="A114" i="20"/>
  <c r="B115" i="20"/>
  <c r="A114" i="21" l="1"/>
  <c r="B115" i="21"/>
  <c r="A115" i="20"/>
  <c r="B120" i="20"/>
  <c r="A115" i="21" l="1"/>
  <c r="B120" i="21"/>
  <c r="A120" i="20"/>
  <c r="B121" i="20"/>
  <c r="A120" i="21" l="1"/>
  <c r="B121" i="21"/>
  <c r="A121" i="20"/>
  <c r="B122" i="20"/>
  <c r="B122" i="21" l="1"/>
  <c r="A121" i="21"/>
  <c r="A122" i="20"/>
  <c r="B123" i="20"/>
  <c r="A122" i="21" l="1"/>
  <c r="B123" i="21"/>
  <c r="A123" i="20"/>
  <c r="B124" i="20"/>
  <c r="B124" i="21" l="1"/>
  <c r="A123" i="21"/>
  <c r="B125" i="20"/>
  <c r="A124" i="20"/>
  <c r="A124" i="21" l="1"/>
  <c r="B125" i="21"/>
  <c r="B126" i="20"/>
  <c r="A125" i="20"/>
  <c r="B126" i="21" l="1"/>
  <c r="A125" i="21"/>
  <c r="A126" i="20"/>
  <c r="B127" i="20"/>
  <c r="A126" i="21" l="1"/>
  <c r="B127" i="21"/>
  <c r="A127" i="20"/>
  <c r="B128" i="20"/>
  <c r="B128" i="21" l="1"/>
  <c r="A127" i="21"/>
  <c r="B129" i="20"/>
  <c r="A128" i="20"/>
  <c r="A128" i="21" l="1"/>
  <c r="B129" i="21"/>
  <c r="A129" i="20"/>
  <c r="B130" i="20"/>
  <c r="B130" i="21" l="1"/>
  <c r="A129" i="21"/>
  <c r="A130" i="20"/>
  <c r="B131" i="20"/>
  <c r="A130" i="21" l="1"/>
  <c r="B131" i="21"/>
  <c r="B132" i="20"/>
  <c r="A131" i="20"/>
  <c r="B132" i="21" l="1"/>
  <c r="A131" i="21"/>
  <c r="B133" i="20"/>
  <c r="A132" i="20"/>
  <c r="A132" i="21" l="1"/>
  <c r="B133" i="21"/>
  <c r="A133" i="20"/>
  <c r="B134" i="20"/>
  <c r="B134" i="21" l="1"/>
  <c r="A133" i="21"/>
  <c r="B135" i="20"/>
  <c r="A134" i="20"/>
  <c r="A134" i="21" l="1"/>
  <c r="B135" i="21"/>
  <c r="A135" i="20"/>
  <c r="B136" i="20"/>
  <c r="B136" i="21" l="1"/>
  <c r="A135" i="21"/>
  <c r="A136" i="20"/>
  <c r="B137" i="20"/>
  <c r="A136" i="21" l="1"/>
  <c r="B137" i="21"/>
  <c r="A137" i="20"/>
  <c r="B138" i="20"/>
  <c r="B138" i="21" l="1"/>
  <c r="A137" i="21"/>
  <c r="A138" i="20"/>
  <c r="B139" i="20"/>
  <c r="A138" i="21" l="1"/>
  <c r="B139" i="21"/>
  <c r="B140" i="20"/>
  <c r="A139" i="20"/>
  <c r="B140" i="21" l="1"/>
  <c r="A139" i="21"/>
  <c r="A140" i="20"/>
  <c r="B141" i="20"/>
  <c r="A140" i="21" l="1"/>
  <c r="B141" i="21"/>
  <c r="A141" i="20"/>
  <c r="B142" i="20"/>
  <c r="B142" i="21" l="1"/>
  <c r="A141" i="21"/>
  <c r="B143" i="20"/>
  <c r="A142" i="20"/>
  <c r="A142" i="21" l="1"/>
  <c r="B143" i="21"/>
  <c r="A143" i="20"/>
  <c r="B144" i="20"/>
  <c r="B144" i="21" l="1"/>
  <c r="A143" i="21"/>
  <c r="A144" i="20"/>
  <c r="B145" i="20"/>
  <c r="A144" i="21" l="1"/>
  <c r="B145" i="21"/>
  <c r="B146" i="20"/>
  <c r="A145" i="20"/>
  <c r="B146" i="21" l="1"/>
  <c r="A145" i="21"/>
  <c r="A146" i="20"/>
  <c r="B147" i="20"/>
  <c r="A146" i="21" l="1"/>
  <c r="B147" i="21"/>
  <c r="A147" i="20"/>
  <c r="B148" i="20"/>
  <c r="B148" i="21" l="1"/>
  <c r="A147" i="21"/>
  <c r="B149" i="20"/>
  <c r="A148" i="20"/>
  <c r="A148" i="21" l="1"/>
  <c r="B149" i="21"/>
  <c r="B154" i="20"/>
  <c r="A149" i="20"/>
  <c r="B154" i="21" l="1"/>
  <c r="A149" i="21"/>
  <c r="A154" i="20"/>
  <c r="B155" i="20"/>
  <c r="B155" i="21" l="1"/>
  <c r="A154" i="21"/>
  <c r="B156" i="20"/>
  <c r="A155" i="20"/>
  <c r="A155" i="21" l="1"/>
  <c r="B156" i="21"/>
  <c r="A156" i="20"/>
  <c r="B157" i="20"/>
  <c r="B157" i="21" l="1"/>
  <c r="A156" i="21"/>
  <c r="A157" i="20"/>
  <c r="B158" i="20"/>
  <c r="A157" i="21" l="1"/>
  <c r="B158" i="21"/>
  <c r="B159" i="20"/>
  <c r="A158" i="20"/>
  <c r="B159" i="21" l="1"/>
  <c r="A158" i="21"/>
  <c r="A159" i="20"/>
  <c r="B160" i="20"/>
  <c r="A159" i="21" l="1"/>
  <c r="B160" i="21"/>
  <c r="A160" i="20"/>
  <c r="B161" i="20"/>
  <c r="B161" i="21" l="1"/>
  <c r="A160" i="21"/>
  <c r="B162" i="20"/>
  <c r="A161" i="20"/>
  <c r="A161" i="21" l="1"/>
  <c r="B162" i="21"/>
  <c r="A162" i="20"/>
  <c r="B163" i="20"/>
  <c r="B163" i="21" l="1"/>
  <c r="A162" i="21"/>
  <c r="A163" i="20"/>
  <c r="B164" i="20"/>
  <c r="A163" i="21" l="1"/>
  <c r="B164" i="21"/>
  <c r="A164" i="20"/>
  <c r="B165" i="20"/>
  <c r="B165" i="21" l="1"/>
  <c r="A164" i="21"/>
  <c r="A165" i="20"/>
  <c r="B166" i="20"/>
  <c r="A165" i="21" l="1"/>
  <c r="B166" i="21"/>
  <c r="A166" i="20"/>
  <c r="B167" i="20"/>
  <c r="B167" i="21" l="1"/>
  <c r="A166" i="21"/>
  <c r="A167" i="20"/>
  <c r="B168" i="20"/>
  <c r="A167" i="21" l="1"/>
  <c r="B168" i="21"/>
  <c r="A168" i="20"/>
  <c r="B169" i="20"/>
  <c r="B169" i="21" l="1"/>
  <c r="A168" i="21"/>
  <c r="B170" i="20"/>
  <c r="A169" i="20"/>
  <c r="A169" i="21" l="1"/>
  <c r="B170" i="21"/>
  <c r="A170" i="20"/>
  <c r="B171" i="20"/>
  <c r="B171" i="21" l="1"/>
  <c r="A170" i="21"/>
  <c r="A171" i="20"/>
  <c r="B172" i="20"/>
  <c r="A171" i="21" l="1"/>
  <c r="B172" i="21"/>
  <c r="B173" i="20"/>
  <c r="A172" i="20"/>
  <c r="B173" i="21" l="1"/>
  <c r="A172" i="21"/>
  <c r="A173" i="20"/>
  <c r="B174" i="20"/>
  <c r="A173" i="21" l="1"/>
  <c r="B174" i="21"/>
  <c r="A174" i="20"/>
  <c r="B175" i="20"/>
  <c r="B175" i="21" l="1"/>
  <c r="A174" i="21"/>
  <c r="B176" i="20"/>
  <c r="A175" i="20"/>
  <c r="A175" i="21" l="1"/>
  <c r="B176" i="21"/>
  <c r="A176" i="20"/>
  <c r="B177" i="20"/>
  <c r="B177" i="21" l="1"/>
  <c r="A176" i="21"/>
  <c r="A177" i="20"/>
  <c r="B178" i="20"/>
  <c r="A177" i="21" l="1"/>
  <c r="B178" i="21"/>
  <c r="B179" i="20"/>
  <c r="A178" i="20"/>
  <c r="B179" i="21" l="1"/>
  <c r="A178" i="21"/>
  <c r="A179" i="20"/>
  <c r="B180" i="20"/>
  <c r="A179" i="21" l="1"/>
  <c r="B180" i="21"/>
  <c r="A180" i="20"/>
  <c r="B181" i="20"/>
  <c r="B181" i="21" l="1"/>
  <c r="A180" i="21"/>
  <c r="A181" i="20"/>
  <c r="B182" i="20"/>
  <c r="A181" i="21" l="1"/>
  <c r="B182" i="21"/>
  <c r="A182" i="20"/>
  <c r="B183" i="20"/>
  <c r="B183" i="21" l="1"/>
  <c r="A182" i="21"/>
  <c r="B184" i="20"/>
  <c r="A183" i="20"/>
  <c r="A183" i="21" l="1"/>
  <c r="B184" i="21"/>
  <c r="A184" i="20"/>
  <c r="B189" i="20"/>
  <c r="B189" i="21" l="1"/>
  <c r="A184" i="21"/>
  <c r="A189" i="20"/>
  <c r="B190" i="20"/>
  <c r="A189" i="21" l="1"/>
  <c r="B190" i="21"/>
  <c r="A190" i="20"/>
  <c r="B191" i="20"/>
  <c r="A190" i="21" l="1"/>
  <c r="B191" i="21"/>
  <c r="A191" i="20"/>
  <c r="B192" i="20"/>
  <c r="A191" i="21" l="1"/>
  <c r="B192" i="21"/>
  <c r="A192" i="20"/>
  <c r="B193" i="20"/>
  <c r="A192" i="21" l="1"/>
  <c r="B193" i="21"/>
  <c r="B194" i="20"/>
  <c r="A193" i="20"/>
  <c r="A193" i="21" l="1"/>
  <c r="B194" i="21"/>
  <c r="A194" i="20"/>
  <c r="B195" i="20"/>
  <c r="A194" i="21" l="1"/>
  <c r="B195" i="21"/>
  <c r="A195" i="20"/>
  <c r="B196" i="20"/>
  <c r="A195" i="21" l="1"/>
  <c r="B196" i="21"/>
  <c r="B197" i="20"/>
  <c r="A196" i="20"/>
  <c r="A196" i="21" l="1"/>
  <c r="B197" i="21"/>
  <c r="A197" i="20"/>
  <c r="B198" i="20"/>
  <c r="A197" i="21" l="1"/>
  <c r="B198" i="21"/>
  <c r="A198" i="20"/>
  <c r="B199" i="20"/>
  <c r="A198" i="21" l="1"/>
  <c r="B199" i="21"/>
  <c r="B200" i="20"/>
  <c r="A199" i="20"/>
  <c r="A199" i="21" l="1"/>
  <c r="B200" i="21"/>
  <c r="A200" i="20"/>
  <c r="B201" i="20"/>
  <c r="A200" i="21" l="1"/>
  <c r="B201" i="21"/>
  <c r="A201" i="20"/>
  <c r="B202" i="20"/>
  <c r="A201" i="21" l="1"/>
  <c r="B202" i="21"/>
  <c r="A202" i="20"/>
  <c r="B203" i="20"/>
  <c r="A202" i="21" l="1"/>
  <c r="B203" i="21"/>
  <c r="A203" i="20"/>
  <c r="B204" i="20"/>
  <c r="A203" i="21" l="1"/>
  <c r="B204" i="21"/>
  <c r="B205" i="20"/>
  <c r="A204" i="20"/>
  <c r="A204" i="21" l="1"/>
  <c r="B205" i="21"/>
  <c r="A205" i="20"/>
  <c r="B206" i="20"/>
  <c r="A205" i="21" l="1"/>
  <c r="B206" i="21"/>
  <c r="A206" i="20"/>
  <c r="B207" i="20"/>
  <c r="A206" i="21" l="1"/>
  <c r="B207" i="21"/>
  <c r="B208" i="20"/>
  <c r="A207" i="20"/>
  <c r="A207" i="21" l="1"/>
  <c r="B208" i="21"/>
  <c r="A208" i="20"/>
  <c r="B209" i="20"/>
  <c r="A208" i="21" l="1"/>
  <c r="B209" i="21"/>
  <c r="A209" i="20"/>
  <c r="B210" i="20"/>
  <c r="A209" i="21" l="1"/>
  <c r="B210" i="21"/>
  <c r="B211" i="20"/>
  <c r="A210" i="20"/>
  <c r="A210" i="21" l="1"/>
  <c r="B211" i="21"/>
  <c r="A211" i="20"/>
  <c r="B212" i="20"/>
  <c r="A211" i="21" l="1"/>
  <c r="B212" i="21"/>
  <c r="A212" i="20"/>
  <c r="B213" i="20"/>
  <c r="A212" i="21" l="1"/>
  <c r="B213" i="21"/>
  <c r="B214" i="20"/>
  <c r="A213" i="20"/>
  <c r="A213" i="21" l="1"/>
  <c r="B214" i="21"/>
  <c r="A214" i="20"/>
  <c r="B215" i="20"/>
  <c r="A214" i="21" l="1"/>
  <c r="B215" i="21"/>
  <c r="A215" i="20"/>
  <c r="B216" i="20"/>
  <c r="A215" i="21" l="1"/>
  <c r="B216" i="21"/>
  <c r="A216" i="20"/>
  <c r="B217" i="20"/>
  <c r="A216" i="21" l="1"/>
  <c r="B217" i="21"/>
  <c r="A217" i="20"/>
  <c r="B218" i="20"/>
  <c r="A217" i="21" l="1"/>
  <c r="B218" i="21"/>
  <c r="B223" i="20"/>
  <c r="A218" i="20"/>
  <c r="B223" i="21" l="1"/>
  <c r="A218" i="21"/>
  <c r="A223" i="20"/>
  <c r="B224" i="20"/>
  <c r="B224" i="21" l="1"/>
  <c r="A223" i="21"/>
  <c r="B225" i="20"/>
  <c r="A224" i="20"/>
  <c r="B225" i="21" l="1"/>
  <c r="A224" i="21"/>
  <c r="A225" i="20"/>
  <c r="B226" i="20"/>
  <c r="B226" i="21" l="1"/>
  <c r="A225" i="21"/>
  <c r="B227" i="20"/>
  <c r="A226" i="20"/>
  <c r="B227" i="21" l="1"/>
  <c r="A226" i="21"/>
  <c r="A227" i="20"/>
  <c r="B228" i="20"/>
  <c r="B228" i="21" l="1"/>
  <c r="A227" i="21"/>
  <c r="B229" i="20"/>
  <c r="A228" i="20"/>
  <c r="B229" i="21" l="1"/>
  <c r="A228" i="21"/>
  <c r="B230" i="20"/>
  <c r="A229" i="20"/>
  <c r="B230" i="21" l="1"/>
  <c r="A229" i="21"/>
  <c r="A230" i="20"/>
  <c r="B231" i="20"/>
  <c r="B231" i="21" l="1"/>
  <c r="A230" i="21"/>
  <c r="B232" i="20"/>
  <c r="A231" i="20"/>
  <c r="B232" i="21" l="1"/>
  <c r="A231" i="21"/>
  <c r="B233" i="20"/>
  <c r="A232" i="20"/>
  <c r="B233" i="21" l="1"/>
  <c r="A232" i="21"/>
  <c r="A233" i="20"/>
  <c r="B234" i="20"/>
  <c r="A233" i="21" l="1"/>
  <c r="B234" i="21"/>
  <c r="A234" i="20"/>
  <c r="B235" i="20"/>
  <c r="B235" i="21" l="1"/>
  <c r="A234" i="21"/>
  <c r="B236" i="20"/>
  <c r="A235" i="20"/>
  <c r="A235" i="21" l="1"/>
  <c r="B236" i="21"/>
  <c r="A236" i="20"/>
  <c r="B237" i="20"/>
  <c r="B237" i="21" l="1"/>
  <c r="A236" i="21"/>
  <c r="A237" i="20"/>
  <c r="B238" i="20"/>
  <c r="A237" i="21" l="1"/>
  <c r="B238" i="21"/>
  <c r="B239" i="20"/>
  <c r="A238" i="20"/>
  <c r="B239" i="21" l="1"/>
  <c r="A238" i="21"/>
  <c r="A239" i="20"/>
  <c r="B240" i="20"/>
  <c r="A239" i="21" l="1"/>
  <c r="B240" i="21"/>
  <c r="B241" i="20"/>
  <c r="A240" i="20"/>
  <c r="B241" i="21" l="1"/>
  <c r="A240" i="21"/>
  <c r="A241" i="20"/>
  <c r="B242" i="20"/>
  <c r="A241" i="21" l="1"/>
  <c r="B242" i="21"/>
  <c r="A242" i="20"/>
  <c r="B243" i="20"/>
  <c r="B243" i="21" l="1"/>
  <c r="A242" i="21"/>
  <c r="A243" i="20"/>
  <c r="B244" i="20"/>
  <c r="A243" i="21" l="1"/>
  <c r="B244" i="21"/>
  <c r="A244" i="20"/>
  <c r="B245" i="20"/>
  <c r="B245" i="21" l="1"/>
  <c r="A244" i="21"/>
  <c r="A245" i="20"/>
  <c r="B246" i="20"/>
  <c r="A245" i="21" l="1"/>
  <c r="B246" i="21"/>
  <c r="B247" i="20"/>
  <c r="A246" i="20"/>
  <c r="B247" i="21" l="1"/>
  <c r="A246" i="21"/>
  <c r="A247" i="20"/>
  <c r="B248" i="20"/>
  <c r="A247" i="21" l="1"/>
  <c r="B248" i="21"/>
  <c r="A248" i="20"/>
  <c r="B249" i="20"/>
  <c r="B249" i="21" l="1"/>
  <c r="A248" i="21"/>
  <c r="B250" i="20"/>
  <c r="A249" i="20"/>
  <c r="A249" i="21" l="1"/>
  <c r="B250" i="21"/>
  <c r="A250" i="20"/>
  <c r="B251" i="20"/>
  <c r="B251" i="21" l="1"/>
  <c r="A250" i="21"/>
  <c r="A251" i="20"/>
  <c r="B252" i="20"/>
  <c r="A251" i="21" l="1"/>
  <c r="B252" i="21"/>
  <c r="B253" i="20"/>
  <c r="A252" i="20"/>
  <c r="B253" i="21" l="1"/>
  <c r="A252" i="21"/>
  <c r="A253" i="20"/>
  <c r="B258" i="20"/>
  <c r="A253" i="21" l="1"/>
  <c r="B258" i="21"/>
  <c r="A258" i="20"/>
  <c r="B259" i="20"/>
  <c r="A258" i="21" l="1"/>
  <c r="B259" i="21"/>
  <c r="A259" i="20"/>
  <c r="B260" i="20"/>
  <c r="A259" i="21" l="1"/>
  <c r="B260" i="21"/>
  <c r="A260" i="20"/>
  <c r="B261" i="20"/>
  <c r="A260" i="21" l="1"/>
  <c r="B261" i="21"/>
  <c r="B262" i="20"/>
  <c r="A261" i="20"/>
  <c r="A261" i="21" l="1"/>
  <c r="B262" i="21"/>
  <c r="A262" i="20"/>
  <c r="B263" i="20"/>
  <c r="A262" i="21" l="1"/>
  <c r="B263" i="21"/>
  <c r="A263" i="20"/>
  <c r="B264" i="20"/>
  <c r="A263" i="21" l="1"/>
  <c r="B264" i="21"/>
  <c r="B265" i="20"/>
  <c r="A264" i="20"/>
  <c r="A264" i="21" l="1"/>
  <c r="B265" i="21"/>
  <c r="A265" i="20"/>
  <c r="B266" i="20"/>
  <c r="A265" i="21" l="1"/>
  <c r="B266" i="21"/>
  <c r="A266" i="20"/>
  <c r="B267" i="20"/>
  <c r="A266" i="21" l="1"/>
  <c r="B267" i="21"/>
  <c r="B268" i="20"/>
  <c r="A267" i="20"/>
  <c r="A267" i="21" l="1"/>
  <c r="B268" i="21"/>
  <c r="A268" i="20"/>
  <c r="B269" i="20"/>
  <c r="A268" i="21" l="1"/>
  <c r="B269" i="21"/>
  <c r="A269" i="20"/>
  <c r="B270" i="20"/>
  <c r="A269" i="21" l="1"/>
  <c r="B270" i="21"/>
  <c r="B271" i="20"/>
  <c r="A270" i="20"/>
  <c r="A270" i="21" l="1"/>
  <c r="B271" i="21"/>
  <c r="A271" i="20"/>
  <c r="B272" i="20"/>
  <c r="A271" i="21" l="1"/>
  <c r="B272" i="21"/>
  <c r="A272" i="20"/>
  <c r="B273" i="20"/>
  <c r="A272" i="21" l="1"/>
  <c r="B273" i="21"/>
  <c r="A273" i="20"/>
  <c r="B274" i="20"/>
  <c r="A273" i="21" l="1"/>
  <c r="B274" i="21"/>
  <c r="A274" i="20"/>
  <c r="B275" i="20"/>
  <c r="A274" i="21" l="1"/>
  <c r="B275" i="21"/>
  <c r="B276" i="20"/>
  <c r="A275" i="20"/>
  <c r="A275" i="21" l="1"/>
  <c r="B276" i="21"/>
  <c r="A276" i="20"/>
  <c r="B277" i="20"/>
  <c r="A276" i="21" l="1"/>
  <c r="B277" i="21"/>
  <c r="A277" i="20"/>
  <c r="B278" i="20"/>
  <c r="A277" i="21" l="1"/>
  <c r="B278" i="21"/>
  <c r="B279" i="20"/>
  <c r="A278" i="20"/>
  <c r="A278" i="21" l="1"/>
  <c r="B279" i="21"/>
  <c r="A279" i="20"/>
  <c r="B280" i="20"/>
  <c r="A279" i="21" l="1"/>
  <c r="B280" i="21"/>
  <c r="A280" i="20"/>
  <c r="B281" i="20"/>
  <c r="A280" i="21" l="1"/>
  <c r="B281" i="21"/>
  <c r="A281" i="20"/>
  <c r="B282" i="20"/>
  <c r="A281" i="21" l="1"/>
  <c r="B282" i="21"/>
  <c r="A282" i="20"/>
  <c r="B283" i="20"/>
  <c r="A282" i="21" l="1"/>
  <c r="B283" i="21"/>
  <c r="B284" i="20"/>
  <c r="A283" i="20"/>
  <c r="A283" i="21" l="1"/>
  <c r="B284" i="21"/>
  <c r="A284" i="20"/>
  <c r="B285" i="20"/>
  <c r="A284" i="21" l="1"/>
  <c r="B285" i="21"/>
  <c r="A285" i="20"/>
  <c r="B286" i="20"/>
  <c r="A285" i="21" l="1"/>
  <c r="B286" i="21"/>
  <c r="B287" i="20"/>
  <c r="A286" i="20"/>
  <c r="A286" i="21" l="1"/>
  <c r="B287" i="21"/>
  <c r="A287" i="20"/>
  <c r="B288" i="20"/>
  <c r="A287" i="21" l="1"/>
  <c r="B288" i="21"/>
  <c r="A288" i="20"/>
  <c r="B293" i="20"/>
  <c r="A288" i="21" l="1"/>
  <c r="B293" i="21"/>
  <c r="B294" i="20"/>
  <c r="A293" i="20"/>
  <c r="B294" i="21" l="1"/>
  <c r="A293" i="21"/>
  <c r="A294" i="20"/>
  <c r="B295" i="20"/>
  <c r="A294" i="21" l="1"/>
  <c r="B295" i="21"/>
  <c r="B296" i="20"/>
  <c r="A295" i="20"/>
  <c r="B296" i="21" l="1"/>
  <c r="A295" i="21"/>
  <c r="A296" i="20"/>
  <c r="B297" i="20"/>
  <c r="A296" i="21" l="1"/>
  <c r="B297" i="21"/>
  <c r="B298" i="20"/>
  <c r="A297" i="20"/>
  <c r="B298" i="21" l="1"/>
  <c r="A297" i="21"/>
  <c r="A298" i="20"/>
  <c r="B299" i="20"/>
  <c r="A298" i="21" l="1"/>
  <c r="B299" i="21"/>
  <c r="B300" i="20"/>
  <c r="A299" i="20"/>
  <c r="B300" i="21" l="1"/>
  <c r="A299" i="21"/>
  <c r="A300" i="20"/>
  <c r="B301" i="20"/>
  <c r="A300" i="21" l="1"/>
  <c r="B301" i="21"/>
  <c r="B302" i="20"/>
  <c r="A301" i="20"/>
  <c r="B302" i="21" l="1"/>
  <c r="A301" i="21"/>
  <c r="A302" i="20"/>
  <c r="B303" i="20"/>
  <c r="A302" i="21" l="1"/>
  <c r="B303" i="21"/>
  <c r="B304" i="20"/>
  <c r="A303" i="20"/>
  <c r="B304" i="21" l="1"/>
  <c r="A303" i="21"/>
  <c r="A304" i="20"/>
  <c r="B305" i="20"/>
  <c r="A304" i="21" l="1"/>
  <c r="B305" i="21"/>
  <c r="B306" i="20"/>
  <c r="A305" i="20"/>
  <c r="B306" i="21" l="1"/>
  <c r="A305" i="21"/>
  <c r="A306" i="20"/>
  <c r="B307" i="20"/>
  <c r="A306" i="21" l="1"/>
  <c r="B307" i="21"/>
  <c r="A307" i="20"/>
  <c r="B308" i="20"/>
  <c r="B308" i="21" l="1"/>
  <c r="A307" i="21"/>
  <c r="A308" i="20"/>
  <c r="B309" i="20"/>
  <c r="A308" i="21" l="1"/>
  <c r="B309" i="21"/>
  <c r="B310" i="20"/>
  <c r="A309" i="20"/>
  <c r="B310" i="21" l="1"/>
  <c r="A309" i="21"/>
  <c r="A310" i="20"/>
  <c r="B311" i="20"/>
  <c r="B311" i="21" l="1"/>
  <c r="A310" i="21"/>
  <c r="B312" i="20"/>
  <c r="A311" i="20"/>
  <c r="B312" i="21" l="1"/>
  <c r="A311" i="21"/>
  <c r="B313" i="20"/>
  <c r="A312" i="20"/>
  <c r="B313" i="21" l="1"/>
  <c r="A312" i="21"/>
  <c r="B314" i="20"/>
  <c r="A313" i="20"/>
  <c r="B314" i="21" l="1"/>
  <c r="A313" i="21"/>
  <c r="B315" i="20"/>
  <c r="A314" i="20"/>
  <c r="B315" i="21" l="1"/>
  <c r="A314" i="21"/>
  <c r="B316" i="20"/>
  <c r="A315" i="20"/>
  <c r="B316" i="21" l="1"/>
  <c r="A315" i="21"/>
  <c r="B317" i="20"/>
  <c r="A316" i="20"/>
  <c r="B317" i="21" l="1"/>
  <c r="A316" i="21"/>
  <c r="B318" i="20"/>
  <c r="A317" i="20"/>
  <c r="B318" i="21" l="1"/>
  <c r="A317" i="21"/>
  <c r="B319" i="20"/>
  <c r="A318" i="20"/>
  <c r="B319" i="21" l="1"/>
  <c r="A318" i="21"/>
  <c r="A319" i="20"/>
  <c r="B320" i="20"/>
  <c r="B320" i="21" l="1"/>
  <c r="A319" i="21"/>
  <c r="B321" i="20"/>
  <c r="A320" i="20"/>
  <c r="B321" i="21" l="1"/>
  <c r="A320" i="21"/>
  <c r="A321" i="20"/>
  <c r="B322" i="20"/>
  <c r="B322" i="21" l="1"/>
  <c r="A321" i="21"/>
  <c r="B327" i="20"/>
  <c r="A322" i="20"/>
  <c r="B327" i="21" l="1"/>
  <c r="A322" i="21"/>
  <c r="A327" i="20"/>
  <c r="B328" i="20"/>
  <c r="A327" i="21" l="1"/>
  <c r="B328" i="21"/>
  <c r="B329" i="20"/>
  <c r="A328" i="20"/>
  <c r="B329" i="21" l="1"/>
  <c r="A328" i="21"/>
  <c r="A329" i="20"/>
  <c r="B330" i="20"/>
  <c r="A329" i="21" l="1"/>
  <c r="B330" i="21"/>
  <c r="B331" i="20"/>
  <c r="A330" i="20"/>
  <c r="B331" i="21" l="1"/>
  <c r="A330" i="21"/>
  <c r="A331" i="20"/>
  <c r="B332" i="20"/>
  <c r="A331" i="21" l="1"/>
  <c r="B332" i="21"/>
  <c r="B333" i="20"/>
  <c r="A332" i="20"/>
  <c r="B333" i="21" l="1"/>
  <c r="A332" i="21"/>
  <c r="A333" i="20"/>
  <c r="B334" i="20"/>
  <c r="A333" i="21" l="1"/>
  <c r="B334" i="21"/>
  <c r="B335" i="20"/>
  <c r="A334" i="20"/>
  <c r="B335" i="21" l="1"/>
  <c r="A334" i="21"/>
  <c r="A335" i="20"/>
  <c r="B336" i="20"/>
  <c r="A335" i="21" l="1"/>
  <c r="B336" i="21"/>
  <c r="B337" i="20"/>
  <c r="A336" i="20"/>
  <c r="B337" i="21" l="1"/>
  <c r="A336" i="21"/>
  <c r="A337" i="20"/>
  <c r="B338" i="20"/>
  <c r="A337" i="21" l="1"/>
  <c r="B338" i="21"/>
  <c r="B339" i="20"/>
  <c r="A338" i="20"/>
  <c r="B339" i="21" l="1"/>
  <c r="A338" i="21"/>
  <c r="A339" i="20"/>
  <c r="B340" i="20"/>
  <c r="A339" i="21" l="1"/>
  <c r="B340" i="21"/>
  <c r="B341" i="20"/>
  <c r="A340" i="20"/>
  <c r="B341" i="21" l="1"/>
  <c r="A340" i="21"/>
  <c r="A341" i="20"/>
  <c r="B342" i="20"/>
  <c r="A341" i="21" l="1"/>
  <c r="B342" i="21"/>
  <c r="B343" i="20"/>
  <c r="A342" i="20"/>
  <c r="B343" i="21" l="1"/>
  <c r="A342" i="21"/>
  <c r="A343" i="20"/>
  <c r="B344" i="20"/>
  <c r="A343" i="21" l="1"/>
  <c r="B344" i="21"/>
  <c r="B345" i="20"/>
  <c r="A344" i="20"/>
  <c r="B345" i="21" l="1"/>
  <c r="A344" i="21"/>
  <c r="A345" i="20"/>
  <c r="B346" i="20"/>
  <c r="A345" i="21" l="1"/>
  <c r="B346" i="21"/>
  <c r="B347" i="20"/>
  <c r="A346" i="20"/>
  <c r="B347" i="21" l="1"/>
  <c r="A346" i="21"/>
  <c r="A347" i="20"/>
  <c r="B348" i="20"/>
  <c r="A347" i="21" l="1"/>
  <c r="B348" i="21"/>
  <c r="B349" i="20"/>
  <c r="A348" i="20"/>
  <c r="B349" i="21" l="1"/>
  <c r="A348" i="21"/>
  <c r="A349" i="20"/>
  <c r="B350" i="20"/>
  <c r="A349" i="21" l="1"/>
  <c r="B350" i="21"/>
  <c r="B351" i="20"/>
  <c r="A350" i="20"/>
  <c r="B351" i="21" l="1"/>
  <c r="A350" i="21"/>
  <c r="A351" i="20"/>
  <c r="B352" i="20"/>
  <c r="A351" i="21" l="1"/>
  <c r="B352" i="21"/>
  <c r="B353" i="20"/>
  <c r="A352" i="20"/>
  <c r="B353" i="21" l="1"/>
  <c r="A352" i="21"/>
  <c r="A353" i="20"/>
  <c r="B354" i="20"/>
  <c r="A353" i="21" l="1"/>
  <c r="B354" i="21"/>
  <c r="B355" i="20"/>
  <c r="A354" i="20"/>
  <c r="B355" i="21" l="1"/>
  <c r="A354" i="21"/>
  <c r="A355" i="20"/>
  <c r="B356" i="20"/>
  <c r="A355" i="21" l="1"/>
  <c r="B356" i="21"/>
  <c r="B357" i="20"/>
  <c r="A356" i="20"/>
  <c r="B357" i="21" l="1"/>
  <c r="A356" i="21"/>
  <c r="A357" i="20"/>
  <c r="B362" i="20"/>
  <c r="A357" i="21" l="1"/>
  <c r="B362" i="21"/>
  <c r="B363" i="20"/>
  <c r="A362" i="20"/>
  <c r="B363" i="21" l="1"/>
  <c r="A362" i="21"/>
  <c r="A363" i="20"/>
  <c r="B364" i="20"/>
  <c r="A363" i="21" l="1"/>
  <c r="B364" i="21"/>
  <c r="B365" i="20"/>
  <c r="A364" i="20"/>
  <c r="B365" i="21" l="1"/>
  <c r="A364" i="21"/>
  <c r="A365" i="20"/>
  <c r="B366" i="20"/>
  <c r="A365" i="21" l="1"/>
  <c r="B366" i="21"/>
  <c r="B367" i="20"/>
  <c r="A366" i="20"/>
  <c r="B367" i="21" l="1"/>
  <c r="A366" i="21"/>
  <c r="A367" i="20"/>
  <c r="B368" i="20"/>
  <c r="A367" i="21" l="1"/>
  <c r="B368" i="21"/>
  <c r="B369" i="20"/>
  <c r="A368" i="20"/>
  <c r="B369" i="21" l="1"/>
  <c r="A368" i="21"/>
  <c r="A369" i="20"/>
  <c r="B370" i="20"/>
  <c r="A369" i="21" l="1"/>
  <c r="B370" i="21"/>
  <c r="B371" i="20"/>
  <c r="A370" i="20"/>
  <c r="B371" i="21" l="1"/>
  <c r="A370" i="21"/>
  <c r="A371" i="20"/>
  <c r="B372" i="20"/>
  <c r="A371" i="21" l="1"/>
  <c r="B372" i="21"/>
  <c r="B373" i="20"/>
  <c r="A372" i="20"/>
  <c r="B373" i="21" l="1"/>
  <c r="A372" i="21"/>
  <c r="A373" i="20"/>
  <c r="B374" i="20"/>
  <c r="A373" i="21" l="1"/>
  <c r="B374" i="21"/>
  <c r="B375" i="20"/>
  <c r="A374" i="20"/>
  <c r="B375" i="21" l="1"/>
  <c r="A374" i="21"/>
  <c r="A375" i="20"/>
  <c r="B376" i="20"/>
  <c r="A375" i="21" l="1"/>
  <c r="B376" i="21"/>
  <c r="B377" i="20"/>
  <c r="A376" i="20"/>
  <c r="B377" i="21" l="1"/>
  <c r="A376" i="21"/>
  <c r="A377" i="20"/>
  <c r="B378" i="20"/>
  <c r="A377" i="21" l="1"/>
  <c r="B378" i="21"/>
  <c r="B379" i="20"/>
  <c r="A378" i="20"/>
  <c r="B379" i="21" l="1"/>
  <c r="A378" i="21"/>
  <c r="A379" i="20"/>
  <c r="B380" i="20"/>
  <c r="A379" i="21" l="1"/>
  <c r="B380" i="21"/>
  <c r="B381" i="20"/>
  <c r="A380" i="20"/>
  <c r="B381" i="21" l="1"/>
  <c r="A380" i="21"/>
  <c r="A381" i="20"/>
  <c r="B382" i="20"/>
  <c r="A381" i="21" l="1"/>
  <c r="B382" i="21"/>
  <c r="B383" i="20"/>
  <c r="A382" i="20"/>
  <c r="B383" i="21" l="1"/>
  <c r="A382" i="21"/>
  <c r="A383" i="20"/>
  <c r="B384" i="20"/>
  <c r="A383" i="21" l="1"/>
  <c r="B384" i="21"/>
  <c r="B385" i="20"/>
  <c r="A384" i="20"/>
  <c r="B385" i="21" l="1"/>
  <c r="A384" i="21"/>
  <c r="A385" i="20"/>
  <c r="B386" i="20"/>
  <c r="A385" i="21" l="1"/>
  <c r="B386" i="21"/>
  <c r="B387" i="20"/>
  <c r="A386" i="20"/>
  <c r="B387" i="21" l="1"/>
  <c r="A386" i="21"/>
  <c r="A387" i="20"/>
  <c r="B388" i="20"/>
  <c r="A387" i="21" l="1"/>
  <c r="B388" i="21"/>
  <c r="B389" i="20"/>
  <c r="A388" i="20"/>
  <c r="B389" i="21" l="1"/>
  <c r="A388" i="21"/>
  <c r="A389" i="20"/>
  <c r="B390" i="20"/>
  <c r="A389" i="21" l="1"/>
  <c r="B390" i="21"/>
  <c r="B391" i="20"/>
  <c r="A390" i="20"/>
  <c r="B391" i="21" l="1"/>
  <c r="A390" i="21"/>
  <c r="A391" i="20"/>
  <c r="B396" i="20"/>
  <c r="A391" i="21" l="1"/>
  <c r="B396" i="21"/>
  <c r="A396" i="20"/>
  <c r="B397" i="20"/>
  <c r="A396" i="21" l="1"/>
  <c r="B397" i="21"/>
  <c r="A397" i="20"/>
  <c r="B398" i="20"/>
  <c r="A397" i="21" l="1"/>
  <c r="B398" i="21"/>
  <c r="A398" i="20"/>
  <c r="B399" i="20"/>
  <c r="A398" i="21" l="1"/>
  <c r="B399" i="21"/>
  <c r="A399" i="20"/>
  <c r="B400" i="20"/>
  <c r="A399" i="21" l="1"/>
  <c r="B400" i="21"/>
  <c r="A400" i="20"/>
  <c r="B401" i="20"/>
  <c r="A400" i="21" l="1"/>
  <c r="B401" i="21"/>
  <c r="A401" i="20"/>
  <c r="B402" i="20"/>
  <c r="A401" i="21" l="1"/>
  <c r="B402" i="21"/>
  <c r="A402" i="20"/>
  <c r="B403" i="20"/>
  <c r="A402" i="21" l="1"/>
  <c r="B403" i="21"/>
  <c r="A403" i="20"/>
  <c r="B404" i="20"/>
  <c r="A403" i="21" l="1"/>
  <c r="B404" i="21"/>
  <c r="A404" i="20"/>
  <c r="B405" i="20"/>
  <c r="A404" i="21" l="1"/>
  <c r="B405" i="21"/>
  <c r="A405" i="20"/>
  <c r="B406" i="20"/>
  <c r="A405" i="21" l="1"/>
  <c r="B406" i="21"/>
  <c r="A406" i="20"/>
  <c r="B407" i="20"/>
  <c r="A406" i="21" l="1"/>
  <c r="B407" i="21"/>
  <c r="A407" i="20"/>
  <c r="B408" i="20"/>
  <c r="A407" i="21" l="1"/>
  <c r="B408" i="21"/>
  <c r="A408" i="20"/>
  <c r="B409" i="20"/>
  <c r="A408" i="21" l="1"/>
  <c r="B409" i="21"/>
  <c r="A409" i="20"/>
  <c r="B410" i="20"/>
  <c r="A409" i="21" l="1"/>
  <c r="B410" i="21"/>
  <c r="A410" i="20"/>
  <c r="B411" i="20"/>
  <c r="A410" i="21" l="1"/>
  <c r="B411" i="21"/>
  <c r="A411" i="20"/>
  <c r="B412" i="20"/>
  <c r="A411" i="21" l="1"/>
  <c r="B412" i="21"/>
  <c r="A412" i="20"/>
  <c r="B413" i="20"/>
  <c r="A412" i="21" l="1"/>
  <c r="B413" i="21"/>
  <c r="A413" i="20"/>
  <c r="B414" i="20"/>
  <c r="A413" i="21" l="1"/>
  <c r="B414" i="21"/>
  <c r="A414" i="20"/>
  <c r="B415" i="20"/>
  <c r="A414" i="21" l="1"/>
  <c r="B415" i="21"/>
  <c r="A415" i="20"/>
  <c r="B416" i="20"/>
  <c r="A415" i="21" l="1"/>
  <c r="B416" i="21"/>
  <c r="A416" i="20"/>
  <c r="B417" i="20"/>
  <c r="A416" i="21" l="1"/>
  <c r="B417" i="21"/>
  <c r="A417" i="20"/>
  <c r="B418" i="20"/>
  <c r="A417" i="21" l="1"/>
  <c r="B418" i="21"/>
  <c r="A418" i="20"/>
  <c r="B419" i="20"/>
  <c r="A418" i="21" l="1"/>
  <c r="B419" i="21"/>
  <c r="A419" i="20"/>
  <c r="B420" i="20"/>
  <c r="A419" i="21" l="1"/>
  <c r="B420" i="21"/>
  <c r="A420" i="20"/>
  <c r="B421" i="20"/>
  <c r="A420" i="21" l="1"/>
  <c r="B421" i="21"/>
  <c r="A421" i="20"/>
  <c r="B422" i="20"/>
  <c r="A421" i="21" l="1"/>
  <c r="B422" i="21"/>
  <c r="A422" i="20"/>
  <c r="B423" i="20"/>
  <c r="A422" i="21" l="1"/>
  <c r="B423" i="21"/>
  <c r="A423" i="20"/>
  <c r="B424" i="20"/>
  <c r="A423" i="21" l="1"/>
  <c r="B424" i="21"/>
  <c r="A424" i="20"/>
  <c r="B425" i="20"/>
  <c r="A424" i="21" l="1"/>
  <c r="B425" i="21"/>
  <c r="A425" i="20"/>
  <c r="B426" i="20"/>
  <c r="A426" i="20" s="1"/>
  <c r="A425" i="21" l="1"/>
  <c r="B426" i="21"/>
  <c r="A426" i="21" s="1"/>
  <c r="B85" i="17"/>
  <c r="BM430" i="17"/>
  <c r="BL430" i="17"/>
  <c r="BK430" i="17"/>
  <c r="BJ430" i="17"/>
  <c r="BI430" i="17"/>
  <c r="BH430" i="17"/>
  <c r="BG430" i="17"/>
  <c r="BE430" i="17"/>
  <c r="AT430" i="17"/>
  <c r="AO430" i="17"/>
  <c r="C430" i="17"/>
  <c r="BM429" i="17"/>
  <c r="BL429" i="17"/>
  <c r="BK429" i="17"/>
  <c r="BJ429" i="17"/>
  <c r="BI429" i="17"/>
  <c r="BH429" i="17"/>
  <c r="BG429" i="17"/>
  <c r="BE429" i="17"/>
  <c r="BD429" i="17"/>
  <c r="BC429" i="17"/>
  <c r="BB429" i="17"/>
  <c r="BA429" i="17"/>
  <c r="AZ429" i="17"/>
  <c r="AV429" i="17"/>
  <c r="AU429" i="17"/>
  <c r="AT429" i="17"/>
  <c r="AQ429" i="17"/>
  <c r="AP429" i="17"/>
  <c r="AO429" i="17"/>
  <c r="AN429" i="17"/>
  <c r="AM429" i="17"/>
  <c r="AL429" i="17"/>
  <c r="AK429" i="17"/>
  <c r="AJ429" i="17"/>
  <c r="AI429" i="17"/>
  <c r="AH429" i="17"/>
  <c r="AG429" i="17"/>
  <c r="AF429" i="17"/>
  <c r="AD429" i="17"/>
  <c r="AC429" i="17"/>
  <c r="AB429" i="17"/>
  <c r="AA429" i="17"/>
  <c r="Z429" i="17"/>
  <c r="Y429" i="17"/>
  <c r="X429" i="17"/>
  <c r="W429" i="17"/>
  <c r="V429" i="17"/>
  <c r="U429" i="17"/>
  <c r="T429" i="17"/>
  <c r="S429" i="17"/>
  <c r="R429" i="17"/>
  <c r="Q429" i="17"/>
  <c r="P429" i="17"/>
  <c r="O429" i="17"/>
  <c r="N429" i="17"/>
  <c r="L429" i="17"/>
  <c r="K429" i="17"/>
  <c r="J429" i="17"/>
  <c r="I429" i="17"/>
  <c r="H429" i="17"/>
  <c r="G429" i="17"/>
  <c r="F429" i="17"/>
  <c r="E429" i="17"/>
  <c r="C429" i="17"/>
  <c r="BM428" i="17"/>
  <c r="BL428" i="17"/>
  <c r="BK428" i="17"/>
  <c r="BJ428" i="17"/>
  <c r="BI428" i="17"/>
  <c r="BH428" i="17"/>
  <c r="BG428" i="17"/>
  <c r="BE428" i="17"/>
  <c r="BD428" i="17"/>
  <c r="BC428" i="17"/>
  <c r="BB428" i="17"/>
  <c r="BA428" i="17"/>
  <c r="AZ428" i="17"/>
  <c r="AV428" i="17"/>
  <c r="AU428" i="17"/>
  <c r="AT428" i="17"/>
  <c r="AQ428" i="17"/>
  <c r="AP428" i="17"/>
  <c r="AO428" i="17"/>
  <c r="AN428" i="17"/>
  <c r="AM428" i="17"/>
  <c r="AL428" i="17"/>
  <c r="AK428" i="17"/>
  <c r="AJ428" i="17"/>
  <c r="AI428" i="17"/>
  <c r="AH428" i="17"/>
  <c r="AG428" i="17"/>
  <c r="AF428" i="17"/>
  <c r="AD428" i="17"/>
  <c r="AC428" i="17"/>
  <c r="AB428" i="17"/>
  <c r="AA428" i="17"/>
  <c r="Z428" i="17"/>
  <c r="Y428" i="17"/>
  <c r="X428" i="17"/>
  <c r="W428" i="17"/>
  <c r="U428" i="17"/>
  <c r="T428" i="17"/>
  <c r="S428" i="17"/>
  <c r="R428" i="17"/>
  <c r="Q428" i="17"/>
  <c r="P428" i="17"/>
  <c r="O428" i="17"/>
  <c r="N428" i="17"/>
  <c r="L428" i="17"/>
  <c r="K428" i="17"/>
  <c r="J428" i="17"/>
  <c r="I428" i="17"/>
  <c r="H428" i="17"/>
  <c r="G428" i="17"/>
  <c r="F428" i="17"/>
  <c r="E428" i="17"/>
  <c r="C428" i="17"/>
  <c r="BM427" i="17"/>
  <c r="BL427" i="17"/>
  <c r="BK427" i="17"/>
  <c r="BJ427" i="17"/>
  <c r="BI427" i="17"/>
  <c r="BH427" i="17"/>
  <c r="BG427" i="17"/>
  <c r="BE427" i="17"/>
  <c r="BD427" i="17"/>
  <c r="BC427" i="17"/>
  <c r="BB427" i="17"/>
  <c r="BA427" i="17"/>
  <c r="AZ427" i="17"/>
  <c r="AV427" i="17"/>
  <c r="AU427" i="17"/>
  <c r="AT427" i="17"/>
  <c r="AQ427" i="17"/>
  <c r="AP427" i="17"/>
  <c r="AO427" i="17"/>
  <c r="AN427" i="17"/>
  <c r="AM427" i="17"/>
  <c r="AL427" i="17"/>
  <c r="AK427" i="17"/>
  <c r="AJ427" i="17"/>
  <c r="AI427" i="17"/>
  <c r="AH427" i="17"/>
  <c r="AG427" i="17"/>
  <c r="AF427" i="17"/>
  <c r="AD427" i="17"/>
  <c r="AC427" i="17"/>
  <c r="AB427" i="17"/>
  <c r="AA427" i="17"/>
  <c r="Z427" i="17"/>
  <c r="Y427" i="17"/>
  <c r="X427" i="17"/>
  <c r="W427" i="17"/>
  <c r="U427" i="17"/>
  <c r="T427" i="17"/>
  <c r="S427" i="17"/>
  <c r="R427" i="17"/>
  <c r="Q427" i="17"/>
  <c r="P427" i="17"/>
  <c r="O427" i="17"/>
  <c r="N427" i="17"/>
  <c r="L427" i="17"/>
  <c r="K427" i="17"/>
  <c r="J427" i="17"/>
  <c r="I427" i="17"/>
  <c r="H427" i="17"/>
  <c r="G427" i="17"/>
  <c r="F427" i="17"/>
  <c r="E427" i="17"/>
  <c r="C427" i="17"/>
  <c r="BF426" i="17"/>
  <c r="AW426" i="17"/>
  <c r="AR426" i="17"/>
  <c r="AS426" i="17" s="1"/>
  <c r="AE426" i="17"/>
  <c r="V426" i="17"/>
  <c r="M426" i="17"/>
  <c r="D426" i="17"/>
  <c r="BF425" i="17"/>
  <c r="AW425" i="17"/>
  <c r="AX425" i="17" s="1"/>
  <c r="AR425" i="17"/>
  <c r="AS425" i="17" s="1"/>
  <c r="AE425" i="17"/>
  <c r="V425" i="17"/>
  <c r="M425" i="17"/>
  <c r="D425" i="17"/>
  <c r="BF424" i="17"/>
  <c r="AW424" i="17"/>
  <c r="AR424" i="17"/>
  <c r="AS424" i="17" s="1"/>
  <c r="AE424" i="17"/>
  <c r="V424" i="17"/>
  <c r="M424" i="17"/>
  <c r="D424" i="17"/>
  <c r="BF423" i="17"/>
  <c r="AW423" i="17"/>
  <c r="AX423" i="17" s="1"/>
  <c r="AR423" i="17"/>
  <c r="AS423" i="17" s="1"/>
  <c r="AE423" i="17"/>
  <c r="V423" i="17"/>
  <c r="M423" i="17"/>
  <c r="D423" i="17"/>
  <c r="BF422" i="17"/>
  <c r="AW422" i="17"/>
  <c r="AR422" i="17"/>
  <c r="AS422" i="17" s="1"/>
  <c r="AE422" i="17"/>
  <c r="V422" i="17"/>
  <c r="M422" i="17"/>
  <c r="D422" i="17"/>
  <c r="BF421" i="17"/>
  <c r="AW421" i="17"/>
  <c r="AX421" i="17" s="1"/>
  <c r="AR421" i="17"/>
  <c r="AS421" i="17" s="1"/>
  <c r="AE421" i="17"/>
  <c r="V421" i="17"/>
  <c r="M421" i="17"/>
  <c r="D421" i="17"/>
  <c r="BF420" i="17"/>
  <c r="AW420" i="17"/>
  <c r="AR420" i="17"/>
  <c r="AS420" i="17" s="1"/>
  <c r="AE420" i="17"/>
  <c r="V420" i="17"/>
  <c r="M420" i="17"/>
  <c r="D420" i="17"/>
  <c r="BF419" i="17"/>
  <c r="AW419" i="17"/>
  <c r="AX419" i="17" s="1"/>
  <c r="AR419" i="17"/>
  <c r="AS419" i="17" s="1"/>
  <c r="AE419" i="17"/>
  <c r="V419" i="17"/>
  <c r="M419" i="17"/>
  <c r="D419" i="17"/>
  <c r="BF418" i="17"/>
  <c r="AW418" i="17"/>
  <c r="AR418" i="17"/>
  <c r="AS418" i="17" s="1"/>
  <c r="AE418" i="17"/>
  <c r="V418" i="17"/>
  <c r="M418" i="17"/>
  <c r="D418" i="17"/>
  <c r="BF417" i="17"/>
  <c r="AW417" i="17"/>
  <c r="AX417" i="17" s="1"/>
  <c r="AR417" i="17"/>
  <c r="AS417" i="17" s="1"/>
  <c r="AE417" i="17"/>
  <c r="V417" i="17"/>
  <c r="M417" i="17"/>
  <c r="D417" i="17"/>
  <c r="BF416" i="17"/>
  <c r="AW416" i="17"/>
  <c r="AR416" i="17"/>
  <c r="AS416" i="17" s="1"/>
  <c r="AE416" i="17"/>
  <c r="V416" i="17"/>
  <c r="M416" i="17"/>
  <c r="D416" i="17"/>
  <c r="BF415" i="17"/>
  <c r="AW415" i="17"/>
  <c r="AX415" i="17" s="1"/>
  <c r="AR415" i="17"/>
  <c r="AS415" i="17" s="1"/>
  <c r="AE415" i="17"/>
  <c r="V415" i="17"/>
  <c r="M415" i="17"/>
  <c r="D415" i="17"/>
  <c r="BF414" i="17"/>
  <c r="AW414" i="17"/>
  <c r="AR414" i="17"/>
  <c r="AS414" i="17" s="1"/>
  <c r="AE414" i="17"/>
  <c r="V414" i="17"/>
  <c r="M414" i="17"/>
  <c r="D414" i="17"/>
  <c r="BF413" i="17"/>
  <c r="AW413" i="17"/>
  <c r="AX413" i="17" s="1"/>
  <c r="AR413" i="17"/>
  <c r="AS413" i="17" s="1"/>
  <c r="AE413" i="17"/>
  <c r="V413" i="17"/>
  <c r="M413" i="17"/>
  <c r="D413" i="17"/>
  <c r="BF412" i="17"/>
  <c r="AW412" i="17"/>
  <c r="AR412" i="17"/>
  <c r="AS412" i="17" s="1"/>
  <c r="AE412" i="17"/>
  <c r="V412" i="17"/>
  <c r="M412" i="17"/>
  <c r="D412" i="17"/>
  <c r="BF411" i="17"/>
  <c r="AX411" i="17"/>
  <c r="AW411" i="17"/>
  <c r="AR411" i="17"/>
  <c r="AS411" i="17" s="1"/>
  <c r="AE411" i="17"/>
  <c r="V411" i="17"/>
  <c r="M411" i="17"/>
  <c r="D411" i="17"/>
  <c r="BF410" i="17"/>
  <c r="AW410" i="17"/>
  <c r="AR410" i="17"/>
  <c r="AS410" i="17" s="1"/>
  <c r="AE410" i="17"/>
  <c r="V410" i="17"/>
  <c r="M410" i="17"/>
  <c r="D410" i="17"/>
  <c r="BF409" i="17"/>
  <c r="AW409" i="17"/>
  <c r="AX409" i="17" s="1"/>
  <c r="AR409" i="17"/>
  <c r="AS409" i="17" s="1"/>
  <c r="AE409" i="17"/>
  <c r="V409" i="17"/>
  <c r="M409" i="17"/>
  <c r="D409" i="17"/>
  <c r="BF408" i="17"/>
  <c r="AW408" i="17"/>
  <c r="AR408" i="17"/>
  <c r="AS408" i="17" s="1"/>
  <c r="AE408" i="17"/>
  <c r="V408" i="17"/>
  <c r="M408" i="17"/>
  <c r="D408" i="17"/>
  <c r="BF407" i="17"/>
  <c r="AW407" i="17"/>
  <c r="AX407" i="17" s="1"/>
  <c r="AS407" i="17"/>
  <c r="AR407" i="17"/>
  <c r="AE407" i="17"/>
  <c r="V407" i="17"/>
  <c r="M407" i="17"/>
  <c r="D407" i="17"/>
  <c r="BF406" i="17"/>
  <c r="AW406" i="17"/>
  <c r="AR406" i="17"/>
  <c r="AS406" i="17" s="1"/>
  <c r="AE406" i="17"/>
  <c r="V406" i="17"/>
  <c r="M406" i="17"/>
  <c r="D406" i="17"/>
  <c r="BF405" i="17"/>
  <c r="AW405" i="17"/>
  <c r="AX405" i="17" s="1"/>
  <c r="AS405" i="17"/>
  <c r="AR405" i="17"/>
  <c r="AE405" i="17"/>
  <c r="V405" i="17"/>
  <c r="M405" i="17"/>
  <c r="D405" i="17"/>
  <c r="BF404" i="17"/>
  <c r="AW404" i="17"/>
  <c r="AR404" i="17"/>
  <c r="AS404" i="17" s="1"/>
  <c r="AE404" i="17"/>
  <c r="V404" i="17"/>
  <c r="M404" i="17"/>
  <c r="D404" i="17"/>
  <c r="BF403" i="17"/>
  <c r="AW403" i="17"/>
  <c r="AX403" i="17" s="1"/>
  <c r="AS403" i="17"/>
  <c r="AR403" i="17"/>
  <c r="AE403" i="17"/>
  <c r="V403" i="17"/>
  <c r="M403" i="17"/>
  <c r="D403" i="17"/>
  <c r="BF402" i="17"/>
  <c r="AW402" i="17"/>
  <c r="AR402" i="17"/>
  <c r="AS402" i="17" s="1"/>
  <c r="AE402" i="17"/>
  <c r="V402" i="17"/>
  <c r="M402" i="17"/>
  <c r="D402" i="17"/>
  <c r="BF401" i="17"/>
  <c r="AW401" i="17"/>
  <c r="AX401" i="17" s="1"/>
  <c r="AS401" i="17"/>
  <c r="AR401" i="17"/>
  <c r="AE401" i="17"/>
  <c r="V401" i="17"/>
  <c r="M401" i="17"/>
  <c r="D401" i="17"/>
  <c r="BF400" i="17"/>
  <c r="AW400" i="17"/>
  <c r="AR400" i="17"/>
  <c r="AS400" i="17" s="1"/>
  <c r="AE400" i="17"/>
  <c r="V400" i="17"/>
  <c r="M400" i="17"/>
  <c r="D400" i="17"/>
  <c r="BF399" i="17"/>
  <c r="AW399" i="17"/>
  <c r="AX399" i="17" s="1"/>
  <c r="AS399" i="17"/>
  <c r="AR399" i="17"/>
  <c r="AE399" i="17"/>
  <c r="V399" i="17"/>
  <c r="M399" i="17"/>
  <c r="D399" i="17"/>
  <c r="BF398" i="17"/>
  <c r="AW398" i="17"/>
  <c r="AR398" i="17"/>
  <c r="AS398" i="17" s="1"/>
  <c r="AE398" i="17"/>
  <c r="V398" i="17"/>
  <c r="M398" i="17"/>
  <c r="D398" i="17"/>
  <c r="BF397" i="17"/>
  <c r="AW397" i="17"/>
  <c r="AX397" i="17" s="1"/>
  <c r="AS397" i="17"/>
  <c r="AR397" i="17"/>
  <c r="AE397" i="17"/>
  <c r="V397" i="17"/>
  <c r="M397" i="17"/>
  <c r="D397" i="17"/>
  <c r="BF396" i="17"/>
  <c r="AW396" i="17"/>
  <c r="AW427" i="17" s="1"/>
  <c r="AR396" i="17"/>
  <c r="AR428" i="17" s="1"/>
  <c r="AE396" i="17"/>
  <c r="V396" i="17"/>
  <c r="V427" i="17" s="1"/>
  <c r="M396" i="17"/>
  <c r="M429" i="17" s="1"/>
  <c r="D396" i="17"/>
  <c r="D428" i="17" s="1"/>
  <c r="BM395" i="17"/>
  <c r="BL395" i="17"/>
  <c r="BK395" i="17"/>
  <c r="BJ395" i="17"/>
  <c r="BI395" i="17"/>
  <c r="BH395" i="17"/>
  <c r="BG395" i="17"/>
  <c r="BE395" i="17"/>
  <c r="AT395" i="17"/>
  <c r="AO395" i="17"/>
  <c r="C395" i="17"/>
  <c r="BM394" i="17"/>
  <c r="BL394" i="17"/>
  <c r="BK394" i="17"/>
  <c r="BJ394" i="17"/>
  <c r="BI394" i="17"/>
  <c r="BH394" i="17"/>
  <c r="BG394" i="17"/>
  <c r="BE394" i="17"/>
  <c r="BD394" i="17"/>
  <c r="BC394" i="17"/>
  <c r="BB394" i="17"/>
  <c r="BA394" i="17"/>
  <c r="AZ394" i="17"/>
  <c r="AV394" i="17"/>
  <c r="AU394" i="17"/>
  <c r="AT394" i="17"/>
  <c r="AQ394" i="17"/>
  <c r="AP394" i="17"/>
  <c r="AO394" i="17"/>
  <c r="AN394" i="17"/>
  <c r="AM394" i="17"/>
  <c r="AL394" i="17"/>
  <c r="AK394" i="17"/>
  <c r="AJ394" i="17"/>
  <c r="AI394" i="17"/>
  <c r="AH394" i="17"/>
  <c r="AG394" i="17"/>
  <c r="AG9" i="17" s="1"/>
  <c r="AF394" i="17"/>
  <c r="AD394" i="17"/>
  <c r="AC394" i="17"/>
  <c r="AB394" i="17"/>
  <c r="AA394" i="17"/>
  <c r="Z394" i="17"/>
  <c r="Y394" i="17"/>
  <c r="X394" i="17"/>
  <c r="W394" i="17"/>
  <c r="U394" i="17"/>
  <c r="T394" i="17"/>
  <c r="S394" i="17"/>
  <c r="R394" i="17"/>
  <c r="Q394" i="17"/>
  <c r="P394" i="17"/>
  <c r="O394" i="17"/>
  <c r="N394" i="17"/>
  <c r="L394" i="17"/>
  <c r="K394" i="17"/>
  <c r="J394" i="17"/>
  <c r="I394" i="17"/>
  <c r="H394" i="17"/>
  <c r="G394" i="17"/>
  <c r="F394" i="17"/>
  <c r="E394" i="17"/>
  <c r="C394" i="17"/>
  <c r="BM393" i="17"/>
  <c r="BL393" i="17"/>
  <c r="BK393" i="17"/>
  <c r="BJ393" i="17"/>
  <c r="BI393" i="17"/>
  <c r="BH393" i="17"/>
  <c r="BG393" i="17"/>
  <c r="BE393" i="17"/>
  <c r="BD393" i="17"/>
  <c r="BC393" i="17"/>
  <c r="BB393" i="17"/>
  <c r="BA393" i="17"/>
  <c r="AZ393" i="17"/>
  <c r="AV393" i="17"/>
  <c r="AU393" i="17"/>
  <c r="AT393" i="17"/>
  <c r="AQ393" i="17"/>
  <c r="AP393" i="17"/>
  <c r="AO393" i="17"/>
  <c r="AN393" i="17"/>
  <c r="AM393" i="17"/>
  <c r="AL393" i="17"/>
  <c r="AK393" i="17"/>
  <c r="AJ393" i="17"/>
  <c r="AI393" i="17"/>
  <c r="AH393" i="17"/>
  <c r="AG393" i="17"/>
  <c r="AF393" i="17"/>
  <c r="AD393" i="17"/>
  <c r="AC393" i="17"/>
  <c r="AB393" i="17"/>
  <c r="AA393" i="17"/>
  <c r="Z393" i="17"/>
  <c r="Y393" i="17"/>
  <c r="X393" i="17"/>
  <c r="W393" i="17"/>
  <c r="U393" i="17"/>
  <c r="T393" i="17"/>
  <c r="S393" i="17"/>
  <c r="R393" i="17"/>
  <c r="Q393" i="17"/>
  <c r="P393" i="17"/>
  <c r="O393" i="17"/>
  <c r="N393" i="17"/>
  <c r="L393" i="17"/>
  <c r="K393" i="17"/>
  <c r="J393" i="17"/>
  <c r="I393" i="17"/>
  <c r="H393" i="17"/>
  <c r="G393" i="17"/>
  <c r="F393" i="17"/>
  <c r="E393" i="17"/>
  <c r="C393" i="17"/>
  <c r="BM392" i="17"/>
  <c r="BL392" i="17"/>
  <c r="BK392" i="17"/>
  <c r="BJ392" i="17"/>
  <c r="BI392" i="17"/>
  <c r="BH392" i="17"/>
  <c r="BG392" i="17"/>
  <c r="BE392" i="17"/>
  <c r="BD392" i="17"/>
  <c r="BC392" i="17"/>
  <c r="BB392" i="17"/>
  <c r="BA392" i="17"/>
  <c r="AZ392" i="17"/>
  <c r="AV392" i="17"/>
  <c r="AU392" i="17"/>
  <c r="AT392" i="17"/>
  <c r="AQ392" i="17"/>
  <c r="AP392" i="17"/>
  <c r="AO392" i="17"/>
  <c r="AN392" i="17"/>
  <c r="AM392" i="17"/>
  <c r="AL392" i="17"/>
  <c r="AK392" i="17"/>
  <c r="AJ392" i="17"/>
  <c r="AI392" i="17"/>
  <c r="AH392" i="17"/>
  <c r="AG392" i="17"/>
  <c r="AF392" i="17"/>
  <c r="AD392" i="17"/>
  <c r="AC392" i="17"/>
  <c r="AB392" i="17"/>
  <c r="AA392" i="17"/>
  <c r="Z392" i="17"/>
  <c r="Y392" i="17"/>
  <c r="X392" i="17"/>
  <c r="W392" i="17"/>
  <c r="U392" i="17"/>
  <c r="T392" i="17"/>
  <c r="S392" i="17"/>
  <c r="R392" i="17"/>
  <c r="Q392" i="17"/>
  <c r="P392" i="17"/>
  <c r="O392" i="17"/>
  <c r="N392" i="17"/>
  <c r="L392" i="17"/>
  <c r="K392" i="17"/>
  <c r="J392" i="17"/>
  <c r="I392" i="17"/>
  <c r="H392" i="17"/>
  <c r="G392" i="17"/>
  <c r="F392" i="17"/>
  <c r="E392" i="17"/>
  <c r="C392" i="17"/>
  <c r="BF391" i="17"/>
  <c r="AW391" i="17"/>
  <c r="AX391" i="17" s="1"/>
  <c r="AR391" i="17"/>
  <c r="AS391" i="17" s="1"/>
  <c r="AE391" i="17"/>
  <c r="V391" i="17"/>
  <c r="M391" i="17"/>
  <c r="D391" i="17"/>
  <c r="BF390" i="17"/>
  <c r="AW390" i="17"/>
  <c r="AX390" i="17" s="1"/>
  <c r="AR390" i="17"/>
  <c r="AS390" i="17" s="1"/>
  <c r="AE390" i="17"/>
  <c r="V390" i="17"/>
  <c r="M390" i="17"/>
  <c r="D390" i="17"/>
  <c r="BF389" i="17"/>
  <c r="AW389" i="17"/>
  <c r="AX389" i="17" s="1"/>
  <c r="AS389" i="17"/>
  <c r="AY389" i="17" s="1"/>
  <c r="AR389" i="17"/>
  <c r="AE389" i="17"/>
  <c r="V389" i="17"/>
  <c r="M389" i="17"/>
  <c r="D389" i="17"/>
  <c r="BF388" i="17"/>
  <c r="AW388" i="17"/>
  <c r="AR388" i="17"/>
  <c r="AS388" i="17" s="1"/>
  <c r="AE388" i="17"/>
  <c r="V388" i="17"/>
  <c r="M388" i="17"/>
  <c r="D388" i="17"/>
  <c r="BF387" i="17"/>
  <c r="AW387" i="17"/>
  <c r="AX387" i="17" s="1"/>
  <c r="AS387" i="17"/>
  <c r="AR387" i="17"/>
  <c r="AE387" i="17"/>
  <c r="V387" i="17"/>
  <c r="M387" i="17"/>
  <c r="D387" i="17"/>
  <c r="BF386" i="17"/>
  <c r="AW386" i="17"/>
  <c r="AX386" i="17" s="1"/>
  <c r="AR386" i="17"/>
  <c r="AS386" i="17" s="1"/>
  <c r="AE386" i="17"/>
  <c r="V386" i="17"/>
  <c r="M386" i="17"/>
  <c r="D386" i="17"/>
  <c r="BF385" i="17"/>
  <c r="AW385" i="17"/>
  <c r="AX385" i="17" s="1"/>
  <c r="AS385" i="17"/>
  <c r="AY385" i="17" s="1"/>
  <c r="AR385" i="17"/>
  <c r="AE385" i="17"/>
  <c r="V385" i="17"/>
  <c r="M385" i="17"/>
  <c r="D385" i="17"/>
  <c r="BF384" i="17"/>
  <c r="AW384" i="17"/>
  <c r="AR384" i="17"/>
  <c r="AS384" i="17" s="1"/>
  <c r="AE384" i="17"/>
  <c r="V384" i="17"/>
  <c r="M384" i="17"/>
  <c r="D384" i="17"/>
  <c r="BF383" i="17"/>
  <c r="AW383" i="17"/>
  <c r="AX383" i="17" s="1"/>
  <c r="AS383" i="17"/>
  <c r="AR383" i="17"/>
  <c r="AE383" i="17"/>
  <c r="V383" i="17"/>
  <c r="M383" i="17"/>
  <c r="D383" i="17"/>
  <c r="BF382" i="17"/>
  <c r="AW382" i="17"/>
  <c r="AR382" i="17"/>
  <c r="AS382" i="17" s="1"/>
  <c r="AE382" i="17"/>
  <c r="V382" i="17"/>
  <c r="M382" i="17"/>
  <c r="D382" i="17"/>
  <c r="BF381" i="17"/>
  <c r="AW381" i="17"/>
  <c r="AX381" i="17" s="1"/>
  <c r="AS381" i="17"/>
  <c r="AR381" i="17"/>
  <c r="AE381" i="17"/>
  <c r="V381" i="17"/>
  <c r="M381" i="17"/>
  <c r="D381" i="17"/>
  <c r="BF380" i="17"/>
  <c r="AX380" i="17"/>
  <c r="AW380" i="17"/>
  <c r="AR380" i="17"/>
  <c r="AS380" i="17" s="1"/>
  <c r="AE380" i="17"/>
  <c r="V380" i="17"/>
  <c r="M380" i="17"/>
  <c r="D380" i="17"/>
  <c r="BF379" i="17"/>
  <c r="AY379" i="17"/>
  <c r="AW379" i="17"/>
  <c r="AX379" i="17" s="1"/>
  <c r="AS379" i="17"/>
  <c r="AR379" i="17"/>
  <c r="AE379" i="17"/>
  <c r="V379" i="17"/>
  <c r="M379" i="17"/>
  <c r="D379" i="17"/>
  <c r="BF378" i="17"/>
  <c r="AX378" i="17"/>
  <c r="AW378" i="17"/>
  <c r="AR378" i="17"/>
  <c r="AS378" i="17" s="1"/>
  <c r="AE378" i="17"/>
  <c r="V378" i="17"/>
  <c r="M378" i="17"/>
  <c r="D378" i="17"/>
  <c r="BF377" i="17"/>
  <c r="AY377" i="17"/>
  <c r="AW377" i="17"/>
  <c r="AX377" i="17" s="1"/>
  <c r="AS377" i="17"/>
  <c r="AR377" i="17"/>
  <c r="AE377" i="17"/>
  <c r="V377" i="17"/>
  <c r="M377" i="17"/>
  <c r="D377" i="17"/>
  <c r="BF376" i="17"/>
  <c r="AX376" i="17"/>
  <c r="AW376" i="17"/>
  <c r="AR376" i="17"/>
  <c r="AS376" i="17" s="1"/>
  <c r="AE376" i="17"/>
  <c r="V376" i="17"/>
  <c r="M376" i="17"/>
  <c r="D376" i="17"/>
  <c r="BF375" i="17"/>
  <c r="AW375" i="17"/>
  <c r="AX375" i="17" s="1"/>
  <c r="AS375" i="17"/>
  <c r="AR375" i="17"/>
  <c r="AE375" i="17"/>
  <c r="V375" i="17"/>
  <c r="M375" i="17"/>
  <c r="D375" i="17"/>
  <c r="BF374" i="17"/>
  <c r="AX374" i="17"/>
  <c r="AW374" i="17"/>
  <c r="AR374" i="17"/>
  <c r="AS374" i="17" s="1"/>
  <c r="AE374" i="17"/>
  <c r="V374" i="17"/>
  <c r="M374" i="17"/>
  <c r="D374" i="17"/>
  <c r="BF373" i="17"/>
  <c r="AW373" i="17"/>
  <c r="AX373" i="17" s="1"/>
  <c r="AS373" i="17"/>
  <c r="AR373" i="17"/>
  <c r="AE373" i="17"/>
  <c r="V373" i="17"/>
  <c r="M373" i="17"/>
  <c r="D373" i="17"/>
  <c r="BF372" i="17"/>
  <c r="AX372" i="17"/>
  <c r="AW372" i="17"/>
  <c r="AR372" i="17"/>
  <c r="AS372" i="17" s="1"/>
  <c r="AE372" i="17"/>
  <c r="V372" i="17"/>
  <c r="M372" i="17"/>
  <c r="D372" i="17"/>
  <c r="BF371" i="17"/>
  <c r="AW371" i="17"/>
  <c r="AX371" i="17" s="1"/>
  <c r="AS371" i="17"/>
  <c r="AR371" i="17"/>
  <c r="AE371" i="17"/>
  <c r="V371" i="17"/>
  <c r="M371" i="17"/>
  <c r="D371" i="17"/>
  <c r="BF370" i="17"/>
  <c r="AX370" i="17"/>
  <c r="AW370" i="17"/>
  <c r="AR370" i="17"/>
  <c r="AS370" i="17" s="1"/>
  <c r="AE370" i="17"/>
  <c r="V370" i="17"/>
  <c r="M370" i="17"/>
  <c r="D370" i="17"/>
  <c r="BF369" i="17"/>
  <c r="AY369" i="17"/>
  <c r="AW369" i="17"/>
  <c r="AX369" i="17" s="1"/>
  <c r="AS369" i="17"/>
  <c r="AR369" i="17"/>
  <c r="AE369" i="17"/>
  <c r="V369" i="17"/>
  <c r="M369" i="17"/>
  <c r="D369" i="17"/>
  <c r="BF368" i="17"/>
  <c r="AX368" i="17"/>
  <c r="AW368" i="17"/>
  <c r="AR368" i="17"/>
  <c r="AS368" i="17" s="1"/>
  <c r="AE368" i="17"/>
  <c r="V368" i="17"/>
  <c r="M368" i="17"/>
  <c r="D368" i="17"/>
  <c r="BF367" i="17"/>
  <c r="AW367" i="17"/>
  <c r="AX367" i="17" s="1"/>
  <c r="AY367" i="17" s="1"/>
  <c r="AS367" i="17"/>
  <c r="AR367" i="17"/>
  <c r="AE367" i="17"/>
  <c r="V367" i="17"/>
  <c r="M367" i="17"/>
  <c r="D367" i="17"/>
  <c r="BF366" i="17"/>
  <c r="AX366" i="17"/>
  <c r="AW366" i="17"/>
  <c r="AR366" i="17"/>
  <c r="AS366" i="17" s="1"/>
  <c r="AE366" i="17"/>
  <c r="V366" i="17"/>
  <c r="M366" i="17"/>
  <c r="D366" i="17"/>
  <c r="BF365" i="17"/>
  <c r="AW365" i="17"/>
  <c r="AX365" i="17" s="1"/>
  <c r="AR365" i="17"/>
  <c r="AS365" i="17" s="1"/>
  <c r="AE365" i="17"/>
  <c r="V365" i="17"/>
  <c r="M365" i="17"/>
  <c r="D365" i="17"/>
  <c r="BF364" i="17"/>
  <c r="AW364" i="17"/>
  <c r="AX364" i="17" s="1"/>
  <c r="AR364" i="17"/>
  <c r="AS364" i="17" s="1"/>
  <c r="AE364" i="17"/>
  <c r="V364" i="17"/>
  <c r="M364" i="17"/>
  <c r="D364" i="17"/>
  <c r="BF363" i="17"/>
  <c r="AW363" i="17"/>
  <c r="AX363" i="17" s="1"/>
  <c r="AR363" i="17"/>
  <c r="AS363" i="17" s="1"/>
  <c r="AY363" i="17" s="1"/>
  <c r="AE363" i="17"/>
  <c r="V363" i="17"/>
  <c r="M363" i="17"/>
  <c r="D363" i="17"/>
  <c r="BF362" i="17"/>
  <c r="AW362" i="17"/>
  <c r="AW393" i="17" s="1"/>
  <c r="AR362" i="17"/>
  <c r="AE362" i="17"/>
  <c r="AE393" i="17" s="1"/>
  <c r="V362" i="17"/>
  <c r="V392" i="17" s="1"/>
  <c r="M362" i="17"/>
  <c r="M392" i="17" s="1"/>
  <c r="D362" i="17"/>
  <c r="D392" i="17" s="1"/>
  <c r="BM361" i="17"/>
  <c r="BL361" i="17"/>
  <c r="BK361" i="17"/>
  <c r="BJ361" i="17"/>
  <c r="BI361" i="17"/>
  <c r="BH361" i="17"/>
  <c r="BG361" i="17"/>
  <c r="BE361" i="17"/>
  <c r="AT361" i="17"/>
  <c r="AO361" i="17"/>
  <c r="C361" i="17"/>
  <c r="BM360" i="17"/>
  <c r="BL360" i="17"/>
  <c r="BK360" i="17"/>
  <c r="BJ360" i="17"/>
  <c r="BI360" i="17"/>
  <c r="BH360" i="17"/>
  <c r="BG360" i="17"/>
  <c r="BE360" i="17"/>
  <c r="BD360" i="17"/>
  <c r="BC360" i="17"/>
  <c r="BB360" i="17"/>
  <c r="BA360" i="17"/>
  <c r="AZ360" i="17"/>
  <c r="AV360" i="17"/>
  <c r="AU360" i="17"/>
  <c r="AT360" i="17"/>
  <c r="AQ360" i="17"/>
  <c r="AP360" i="17"/>
  <c r="AO360" i="17"/>
  <c r="AN360" i="17"/>
  <c r="AM360" i="17"/>
  <c r="AL360" i="17"/>
  <c r="AK360" i="17"/>
  <c r="AJ360" i="17"/>
  <c r="AI360" i="17"/>
  <c r="AH360" i="17"/>
  <c r="AG360" i="17"/>
  <c r="AF360" i="17"/>
  <c r="AD360" i="17"/>
  <c r="AC360" i="17"/>
  <c r="AB360" i="17"/>
  <c r="AA360" i="17"/>
  <c r="Z360" i="17"/>
  <c r="Y360" i="17"/>
  <c r="X360" i="17"/>
  <c r="W360" i="17"/>
  <c r="U360" i="17"/>
  <c r="T360" i="17"/>
  <c r="S360" i="17"/>
  <c r="R360" i="17"/>
  <c r="Q360" i="17"/>
  <c r="P360" i="17"/>
  <c r="O360" i="17"/>
  <c r="N360" i="17"/>
  <c r="L360" i="17"/>
  <c r="K360" i="17"/>
  <c r="J360" i="17"/>
  <c r="I360" i="17"/>
  <c r="H360" i="17"/>
  <c r="G360" i="17"/>
  <c r="F360" i="17"/>
  <c r="E360" i="17"/>
  <c r="C360" i="17"/>
  <c r="BM359" i="17"/>
  <c r="BL359" i="17"/>
  <c r="BK359" i="17"/>
  <c r="BJ359" i="17"/>
  <c r="BI359" i="17"/>
  <c r="BH359" i="17"/>
  <c r="BG359" i="17"/>
  <c r="BE359" i="17"/>
  <c r="BD359" i="17"/>
  <c r="BC359" i="17"/>
  <c r="BB359" i="17"/>
  <c r="BA359" i="17"/>
  <c r="AZ359" i="17"/>
  <c r="AV359" i="17"/>
  <c r="AU359" i="17"/>
  <c r="AT359" i="17"/>
  <c r="AQ359" i="17"/>
  <c r="AP359" i="17"/>
  <c r="AO359" i="17"/>
  <c r="AN359" i="17"/>
  <c r="AM359" i="17"/>
  <c r="AL359" i="17"/>
  <c r="AK359" i="17"/>
  <c r="AJ359" i="17"/>
  <c r="AI359" i="17"/>
  <c r="AH359" i="17"/>
  <c r="AG359" i="17"/>
  <c r="AF359" i="17"/>
  <c r="AD359" i="17"/>
  <c r="AC359" i="17"/>
  <c r="AB359" i="17"/>
  <c r="AA359" i="17"/>
  <c r="Z359" i="17"/>
  <c r="Y359" i="17"/>
  <c r="X359" i="17"/>
  <c r="W359" i="17"/>
  <c r="U359" i="17"/>
  <c r="T359" i="17"/>
  <c r="S359" i="17"/>
  <c r="R359" i="17"/>
  <c r="Q359" i="17"/>
  <c r="P359" i="17"/>
  <c r="O359" i="17"/>
  <c r="N359" i="17"/>
  <c r="L359" i="17"/>
  <c r="K359" i="17"/>
  <c r="J359" i="17"/>
  <c r="I359" i="17"/>
  <c r="H359" i="17"/>
  <c r="G359" i="17"/>
  <c r="F359" i="17"/>
  <c r="E359" i="17"/>
  <c r="C359" i="17"/>
  <c r="BM358" i="17"/>
  <c r="BL358" i="17"/>
  <c r="BK358" i="17"/>
  <c r="BJ358" i="17"/>
  <c r="BI358" i="17"/>
  <c r="BH358" i="17"/>
  <c r="BG358" i="17"/>
  <c r="BE358" i="17"/>
  <c r="BD358" i="17"/>
  <c r="BC358" i="17"/>
  <c r="BB358" i="17"/>
  <c r="BA358" i="17"/>
  <c r="AZ358" i="17"/>
  <c r="AV358" i="17"/>
  <c r="AU358" i="17"/>
  <c r="AT358" i="17"/>
  <c r="AQ358" i="17"/>
  <c r="AP358" i="17"/>
  <c r="AO358" i="17"/>
  <c r="AN358" i="17"/>
  <c r="AM358" i="17"/>
  <c r="AL358" i="17"/>
  <c r="AK358" i="17"/>
  <c r="AJ358" i="17"/>
  <c r="AI358" i="17"/>
  <c r="AH358" i="17"/>
  <c r="AG358" i="17"/>
  <c r="AF358" i="17"/>
  <c r="AD358" i="17"/>
  <c r="AC358" i="17"/>
  <c r="AB358" i="17"/>
  <c r="AA358" i="17"/>
  <c r="Z358" i="17"/>
  <c r="Y358" i="17"/>
  <c r="X358" i="17"/>
  <c r="W358" i="17"/>
  <c r="U358" i="17"/>
  <c r="T358" i="17"/>
  <c r="S358" i="17"/>
  <c r="R358" i="17"/>
  <c r="Q358" i="17"/>
  <c r="P358" i="17"/>
  <c r="O358" i="17"/>
  <c r="N358" i="17"/>
  <c r="L358" i="17"/>
  <c r="K358" i="17"/>
  <c r="J358" i="17"/>
  <c r="I358" i="17"/>
  <c r="H358" i="17"/>
  <c r="G358" i="17"/>
  <c r="F358" i="17"/>
  <c r="E358" i="17"/>
  <c r="C358" i="17"/>
  <c r="BF357" i="17"/>
  <c r="AW357" i="17"/>
  <c r="AX357" i="17" s="1"/>
  <c r="AR357" i="17"/>
  <c r="AS357" i="17" s="1"/>
  <c r="AE357" i="17"/>
  <c r="V357" i="17"/>
  <c r="M357" i="17"/>
  <c r="D357" i="17"/>
  <c r="BF356" i="17"/>
  <c r="AW356" i="17"/>
  <c r="AX356" i="17" s="1"/>
  <c r="AR356" i="17"/>
  <c r="AS356" i="17" s="1"/>
  <c r="AE356" i="17"/>
  <c r="V356" i="17"/>
  <c r="M356" i="17"/>
  <c r="D356" i="17"/>
  <c r="BF355" i="17"/>
  <c r="AW355" i="17"/>
  <c r="AX355" i="17" s="1"/>
  <c r="AR355" i="17"/>
  <c r="AS355" i="17" s="1"/>
  <c r="AE355" i="17"/>
  <c r="V355" i="17"/>
  <c r="M355" i="17"/>
  <c r="D355" i="17"/>
  <c r="BF354" i="17"/>
  <c r="AW354" i="17"/>
  <c r="AX354" i="17" s="1"/>
  <c r="AR354" i="17"/>
  <c r="AS354" i="17" s="1"/>
  <c r="AE354" i="17"/>
  <c r="V354" i="17"/>
  <c r="M354" i="17"/>
  <c r="D354" i="17"/>
  <c r="BF353" i="17"/>
  <c r="AW353" i="17"/>
  <c r="AX353" i="17" s="1"/>
  <c r="AR353" i="17"/>
  <c r="AS353" i="17" s="1"/>
  <c r="AE353" i="17"/>
  <c r="V353" i="17"/>
  <c r="M353" i="17"/>
  <c r="D353" i="17"/>
  <c r="BF352" i="17"/>
  <c r="AW352" i="17"/>
  <c r="AX352" i="17" s="1"/>
  <c r="AR352" i="17"/>
  <c r="AS352" i="17" s="1"/>
  <c r="AE352" i="17"/>
  <c r="V352" i="17"/>
  <c r="M352" i="17"/>
  <c r="D352" i="17"/>
  <c r="BF351" i="17"/>
  <c r="AW351" i="17"/>
  <c r="AX351" i="17" s="1"/>
  <c r="AR351" i="17"/>
  <c r="AS351" i="17" s="1"/>
  <c r="AE351" i="17"/>
  <c r="V351" i="17"/>
  <c r="M351" i="17"/>
  <c r="D351" i="17"/>
  <c r="BF350" i="17"/>
  <c r="AW350" i="17"/>
  <c r="AX350" i="17" s="1"/>
  <c r="AR350" i="17"/>
  <c r="AS350" i="17" s="1"/>
  <c r="AY350" i="17" s="1"/>
  <c r="AE350" i="17"/>
  <c r="V350" i="17"/>
  <c r="M350" i="17"/>
  <c r="D350" i="17"/>
  <c r="BF349" i="17"/>
  <c r="AW349" i="17"/>
  <c r="AX349" i="17" s="1"/>
  <c r="AR349" i="17"/>
  <c r="AS349" i="17" s="1"/>
  <c r="AE349" i="17"/>
  <c r="V349" i="17"/>
  <c r="M349" i="17"/>
  <c r="D349" i="17"/>
  <c r="BF348" i="17"/>
  <c r="AW348" i="17"/>
  <c r="AX348" i="17" s="1"/>
  <c r="AR348" i="17"/>
  <c r="AS348" i="17" s="1"/>
  <c r="AY348" i="17" s="1"/>
  <c r="AE348" i="17"/>
  <c r="V348" i="17"/>
  <c r="M348" i="17"/>
  <c r="D348" i="17"/>
  <c r="BF347" i="17"/>
  <c r="AW347" i="17"/>
  <c r="AX347" i="17" s="1"/>
  <c r="AR347" i="17"/>
  <c r="AS347" i="17" s="1"/>
  <c r="AE347" i="17"/>
  <c r="V347" i="17"/>
  <c r="M347" i="17"/>
  <c r="D347" i="17"/>
  <c r="BF346" i="17"/>
  <c r="AW346" i="17"/>
  <c r="AX346" i="17" s="1"/>
  <c r="AR346" i="17"/>
  <c r="AS346" i="17" s="1"/>
  <c r="AY346" i="17" s="1"/>
  <c r="AE346" i="17"/>
  <c r="V346" i="17"/>
  <c r="M346" i="17"/>
  <c r="D346" i="17"/>
  <c r="BF345" i="17"/>
  <c r="AW345" i="17"/>
  <c r="AX345" i="17" s="1"/>
  <c r="AR345" i="17"/>
  <c r="AS345" i="17" s="1"/>
  <c r="AE345" i="17"/>
  <c r="V345" i="17"/>
  <c r="M345" i="17"/>
  <c r="D345" i="17"/>
  <c r="BF344" i="17"/>
  <c r="AW344" i="17"/>
  <c r="AX344" i="17" s="1"/>
  <c r="AR344" i="17"/>
  <c r="AS344" i="17" s="1"/>
  <c r="AY344" i="17" s="1"/>
  <c r="AE344" i="17"/>
  <c r="V344" i="17"/>
  <c r="M344" i="17"/>
  <c r="D344" i="17"/>
  <c r="BF343" i="17"/>
  <c r="AW343" i="17"/>
  <c r="AX343" i="17" s="1"/>
  <c r="AR343" i="17"/>
  <c r="AS343" i="17" s="1"/>
  <c r="AE343" i="17"/>
  <c r="V343" i="17"/>
  <c r="M343" i="17"/>
  <c r="D343" i="17"/>
  <c r="BF342" i="17"/>
  <c r="AW342" i="17"/>
  <c r="AX342" i="17" s="1"/>
  <c r="AR342" i="17"/>
  <c r="AS342" i="17" s="1"/>
  <c r="AY342" i="17" s="1"/>
  <c r="AE342" i="17"/>
  <c r="V342" i="17"/>
  <c r="M342" i="17"/>
  <c r="D342" i="17"/>
  <c r="BF341" i="17"/>
  <c r="AW341" i="17"/>
  <c r="AX341" i="17" s="1"/>
  <c r="AR341" i="17"/>
  <c r="AS341" i="17" s="1"/>
  <c r="AE341" i="17"/>
  <c r="V341" i="17"/>
  <c r="M341" i="17"/>
  <c r="D341" i="17"/>
  <c r="BF340" i="17"/>
  <c r="AW340" i="17"/>
  <c r="AX340" i="17" s="1"/>
  <c r="AR340" i="17"/>
  <c r="AS340" i="17" s="1"/>
  <c r="AE340" i="17"/>
  <c r="V340" i="17"/>
  <c r="M340" i="17"/>
  <c r="D340" i="17"/>
  <c r="BF339" i="17"/>
  <c r="AW339" i="17"/>
  <c r="AX339" i="17" s="1"/>
  <c r="AR339" i="17"/>
  <c r="AS339" i="17" s="1"/>
  <c r="AE339" i="17"/>
  <c r="V339" i="17"/>
  <c r="M339" i="17"/>
  <c r="D339" i="17"/>
  <c r="BF338" i="17"/>
  <c r="AW338" i="17"/>
  <c r="AX338" i="17" s="1"/>
  <c r="AR338" i="17"/>
  <c r="AS338" i="17" s="1"/>
  <c r="AY338" i="17" s="1"/>
  <c r="AE338" i="17"/>
  <c r="V338" i="17"/>
  <c r="M338" i="17"/>
  <c r="D338" i="17"/>
  <c r="BF337" i="17"/>
  <c r="AW337" i="17"/>
  <c r="AX337" i="17" s="1"/>
  <c r="AR337" i="17"/>
  <c r="AS337" i="17" s="1"/>
  <c r="AE337" i="17"/>
  <c r="V337" i="17"/>
  <c r="M337" i="17"/>
  <c r="D337" i="17"/>
  <c r="BF336" i="17"/>
  <c r="AW336" i="17"/>
  <c r="AX336" i="17" s="1"/>
  <c r="AR336" i="17"/>
  <c r="AS336" i="17" s="1"/>
  <c r="AE336" i="17"/>
  <c r="V336" i="17"/>
  <c r="M336" i="17"/>
  <c r="D336" i="17"/>
  <c r="BF335" i="17"/>
  <c r="AW335" i="17"/>
  <c r="AX335" i="17" s="1"/>
  <c r="AR335" i="17"/>
  <c r="AS335" i="17" s="1"/>
  <c r="AE335" i="17"/>
  <c r="V335" i="17"/>
  <c r="M335" i="17"/>
  <c r="D335" i="17"/>
  <c r="BF334" i="17"/>
  <c r="AW334" i="17"/>
  <c r="AX334" i="17" s="1"/>
  <c r="AR334" i="17"/>
  <c r="AS334" i="17" s="1"/>
  <c r="AY334" i="17" s="1"/>
  <c r="AE334" i="17"/>
  <c r="V334" i="17"/>
  <c r="M334" i="17"/>
  <c r="D334" i="17"/>
  <c r="BF333" i="17"/>
  <c r="AW333" i="17"/>
  <c r="AX333" i="17" s="1"/>
  <c r="AR333" i="17"/>
  <c r="AS333" i="17" s="1"/>
  <c r="AE333" i="17"/>
  <c r="V333" i="17"/>
  <c r="M333" i="17"/>
  <c r="D333" i="17"/>
  <c r="BF332" i="17"/>
  <c r="AW332" i="17"/>
  <c r="AX332" i="17" s="1"/>
  <c r="AR332" i="17"/>
  <c r="AS332" i="17" s="1"/>
  <c r="AY332" i="17" s="1"/>
  <c r="AE332" i="17"/>
  <c r="V332" i="17"/>
  <c r="M332" i="17"/>
  <c r="D332" i="17"/>
  <c r="BF331" i="17"/>
  <c r="AW331" i="17"/>
  <c r="AX331" i="17" s="1"/>
  <c r="AR331" i="17"/>
  <c r="AS331" i="17" s="1"/>
  <c r="AE331" i="17"/>
  <c r="V331" i="17"/>
  <c r="M331" i="17"/>
  <c r="D331" i="17"/>
  <c r="BF330" i="17"/>
  <c r="AW330" i="17"/>
  <c r="AX330" i="17" s="1"/>
  <c r="AR330" i="17"/>
  <c r="AS330" i="17" s="1"/>
  <c r="AY330" i="17" s="1"/>
  <c r="AE330" i="17"/>
  <c r="V330" i="17"/>
  <c r="M330" i="17"/>
  <c r="D330" i="17"/>
  <c r="BF329" i="17"/>
  <c r="AW329" i="17"/>
  <c r="AX329" i="17" s="1"/>
  <c r="AR329" i="17"/>
  <c r="AS329" i="17" s="1"/>
  <c r="AE329" i="17"/>
  <c r="V329" i="17"/>
  <c r="M329" i="17"/>
  <c r="D329" i="17"/>
  <c r="BF328" i="17"/>
  <c r="AW328" i="17"/>
  <c r="AX328" i="17" s="1"/>
  <c r="AR328" i="17"/>
  <c r="AS328" i="17" s="1"/>
  <c r="AY328" i="17" s="1"/>
  <c r="AE328" i="17"/>
  <c r="V328" i="17"/>
  <c r="M328" i="17"/>
  <c r="D328" i="17"/>
  <c r="BF327" i="17"/>
  <c r="AW327" i="17"/>
  <c r="AW358" i="17" s="1"/>
  <c r="AR327" i="17"/>
  <c r="AS327" i="17" s="1"/>
  <c r="AE327" i="17"/>
  <c r="AE358" i="17" s="1"/>
  <c r="V327" i="17"/>
  <c r="V358" i="17" s="1"/>
  <c r="M327" i="17"/>
  <c r="D327" i="17"/>
  <c r="D358" i="17" s="1"/>
  <c r="BM326" i="17"/>
  <c r="BL326" i="17"/>
  <c r="BK326" i="17"/>
  <c r="BJ326" i="17"/>
  <c r="BI326" i="17"/>
  <c r="BH326" i="17"/>
  <c r="BG326" i="17"/>
  <c r="BE326" i="17"/>
  <c r="AT326" i="17"/>
  <c r="AO326" i="17"/>
  <c r="C326" i="17"/>
  <c r="BM325" i="17"/>
  <c r="BL325" i="17"/>
  <c r="BK325" i="17"/>
  <c r="BJ325" i="17"/>
  <c r="BI325" i="17"/>
  <c r="BH325" i="17"/>
  <c r="BG325" i="17"/>
  <c r="BE325" i="17"/>
  <c r="BD325" i="17"/>
  <c r="BC325" i="17"/>
  <c r="BB325" i="17"/>
  <c r="BA325" i="17"/>
  <c r="AZ325" i="17"/>
  <c r="AV325" i="17"/>
  <c r="AU325" i="17"/>
  <c r="AT325" i="17"/>
  <c r="AQ325" i="17"/>
  <c r="AP325" i="17"/>
  <c r="AO325" i="17"/>
  <c r="AN325" i="17"/>
  <c r="AM325" i="17"/>
  <c r="AL325" i="17"/>
  <c r="AK325" i="17"/>
  <c r="AJ325" i="17"/>
  <c r="AI325" i="17"/>
  <c r="AH325" i="17"/>
  <c r="AG325" i="17"/>
  <c r="AF325" i="17"/>
  <c r="AD325" i="17"/>
  <c r="AC325" i="17"/>
  <c r="AB325" i="17"/>
  <c r="AA325" i="17"/>
  <c r="Z325" i="17"/>
  <c r="Y325" i="17"/>
  <c r="X325" i="17"/>
  <c r="W325" i="17"/>
  <c r="U325" i="17"/>
  <c r="T325" i="17"/>
  <c r="S325" i="17"/>
  <c r="R325" i="17"/>
  <c r="Q325" i="17"/>
  <c r="P325" i="17"/>
  <c r="O325" i="17"/>
  <c r="N325" i="17"/>
  <c r="L325" i="17"/>
  <c r="K325" i="17"/>
  <c r="J325" i="17"/>
  <c r="I325" i="17"/>
  <c r="H325" i="17"/>
  <c r="G325" i="17"/>
  <c r="F325" i="17"/>
  <c r="E325" i="17"/>
  <c r="C325" i="17"/>
  <c r="BM324" i="17"/>
  <c r="BL324" i="17"/>
  <c r="BK324" i="17"/>
  <c r="BJ324" i="17"/>
  <c r="BI324" i="17"/>
  <c r="BH324" i="17"/>
  <c r="BG324" i="17"/>
  <c r="BE324" i="17"/>
  <c r="BD324" i="17"/>
  <c r="BC324" i="17"/>
  <c r="BB324" i="17"/>
  <c r="BA324" i="17"/>
  <c r="AZ324" i="17"/>
  <c r="AV324" i="17"/>
  <c r="AV10" i="17" s="1"/>
  <c r="AU324" i="17"/>
  <c r="AT324" i="17"/>
  <c r="AQ324" i="17"/>
  <c r="AP324" i="17"/>
  <c r="AO324" i="17"/>
  <c r="AN324" i="17"/>
  <c r="AM324" i="17"/>
  <c r="AL324" i="17"/>
  <c r="AK324" i="17"/>
  <c r="AJ324" i="17"/>
  <c r="AI324" i="17"/>
  <c r="AH324" i="17"/>
  <c r="AG324" i="17"/>
  <c r="AF324" i="17"/>
  <c r="AD324" i="17"/>
  <c r="AC324" i="17"/>
  <c r="AB324" i="17"/>
  <c r="AA324" i="17"/>
  <c r="Z324" i="17"/>
  <c r="Y324" i="17"/>
  <c r="X324" i="17"/>
  <c r="W324" i="17"/>
  <c r="U324" i="17"/>
  <c r="T324" i="17"/>
  <c r="S324" i="17"/>
  <c r="R324" i="17"/>
  <c r="Q324" i="17"/>
  <c r="P324" i="17"/>
  <c r="O324" i="17"/>
  <c r="N324" i="17"/>
  <c r="L324" i="17"/>
  <c r="K324" i="17"/>
  <c r="J324" i="17"/>
  <c r="I324" i="17"/>
  <c r="H324" i="17"/>
  <c r="G324" i="17"/>
  <c r="F324" i="17"/>
  <c r="E324" i="17"/>
  <c r="C324" i="17"/>
  <c r="BM323" i="17"/>
  <c r="BL323" i="17"/>
  <c r="BK323" i="17"/>
  <c r="BJ323" i="17"/>
  <c r="BI323" i="17"/>
  <c r="BH323" i="17"/>
  <c r="BG323" i="17"/>
  <c r="BE323" i="17"/>
  <c r="BD323" i="17"/>
  <c r="BC323" i="17"/>
  <c r="BB323" i="17"/>
  <c r="BA323" i="17"/>
  <c r="AZ323" i="17"/>
  <c r="AV323" i="17"/>
  <c r="AU323" i="17"/>
  <c r="AT323" i="17"/>
  <c r="AQ323" i="17"/>
  <c r="AP323" i="17"/>
  <c r="AO323" i="17"/>
  <c r="AN323" i="17"/>
  <c r="AM323" i="17"/>
  <c r="AL323" i="17"/>
  <c r="AK323" i="17"/>
  <c r="AJ323" i="17"/>
  <c r="AI323" i="17"/>
  <c r="AH323" i="17"/>
  <c r="AG323" i="17"/>
  <c r="AF323" i="17"/>
  <c r="AD323" i="17"/>
  <c r="AC323" i="17"/>
  <c r="AB323" i="17"/>
  <c r="AA323" i="17"/>
  <c r="Z323" i="17"/>
  <c r="Y323" i="17"/>
  <c r="X323" i="17"/>
  <c r="W323" i="17"/>
  <c r="U323" i="17"/>
  <c r="T323" i="17"/>
  <c r="S323" i="17"/>
  <c r="R323" i="17"/>
  <c r="Q323" i="17"/>
  <c r="P323" i="17"/>
  <c r="O323" i="17"/>
  <c r="N323" i="17"/>
  <c r="L323" i="17"/>
  <c r="K323" i="17"/>
  <c r="J323" i="17"/>
  <c r="I323" i="17"/>
  <c r="H323" i="17"/>
  <c r="G323" i="17"/>
  <c r="F323" i="17"/>
  <c r="E323" i="17"/>
  <c r="C323" i="17"/>
  <c r="BF322" i="17"/>
  <c r="AW322" i="17"/>
  <c r="AR322" i="17"/>
  <c r="AS322" i="17" s="1"/>
  <c r="AE322" i="17"/>
  <c r="V322" i="17"/>
  <c r="M322" i="17"/>
  <c r="D322" i="17"/>
  <c r="BF321" i="17"/>
  <c r="AW321" i="17"/>
  <c r="AX321" i="17" s="1"/>
  <c r="AS321" i="17"/>
  <c r="AR321" i="17"/>
  <c r="AE321" i="17"/>
  <c r="V321" i="17"/>
  <c r="M321" i="17"/>
  <c r="D321" i="17"/>
  <c r="BF320" i="17"/>
  <c r="AW320" i="17"/>
  <c r="AR320" i="17"/>
  <c r="AS320" i="17" s="1"/>
  <c r="AE320" i="17"/>
  <c r="V320" i="17"/>
  <c r="M320" i="17"/>
  <c r="D320" i="17"/>
  <c r="BF319" i="17"/>
  <c r="AW319" i="17"/>
  <c r="AX319" i="17" s="1"/>
  <c r="AS319" i="17"/>
  <c r="AR319" i="17"/>
  <c r="AE319" i="17"/>
  <c r="V319" i="17"/>
  <c r="M319" i="17"/>
  <c r="D319" i="17"/>
  <c r="BF318" i="17"/>
  <c r="AW318" i="17"/>
  <c r="AR318" i="17"/>
  <c r="AS318" i="17" s="1"/>
  <c r="AE318" i="17"/>
  <c r="V318" i="17"/>
  <c r="M318" i="17"/>
  <c r="D318" i="17"/>
  <c r="BF317" i="17"/>
  <c r="AW317" i="17"/>
  <c r="AX317" i="17" s="1"/>
  <c r="AS317" i="17"/>
  <c r="AR317" i="17"/>
  <c r="AE317" i="17"/>
  <c r="V317" i="17"/>
  <c r="M317" i="17"/>
  <c r="D317" i="17"/>
  <c r="BF316" i="17"/>
  <c r="AW316" i="17"/>
  <c r="AR316" i="17"/>
  <c r="AS316" i="17" s="1"/>
  <c r="AE316" i="17"/>
  <c r="V316" i="17"/>
  <c r="M316" i="17"/>
  <c r="D316" i="17"/>
  <c r="BF315" i="17"/>
  <c r="AW315" i="17"/>
  <c r="AX315" i="17" s="1"/>
  <c r="AS315" i="17"/>
  <c r="AR315" i="17"/>
  <c r="AE315" i="17"/>
  <c r="V315" i="17"/>
  <c r="M315" i="17"/>
  <c r="D315" i="17"/>
  <c r="BF314" i="17"/>
  <c r="AW314" i="17"/>
  <c r="AR314" i="17"/>
  <c r="AS314" i="17" s="1"/>
  <c r="AE314" i="17"/>
  <c r="V314" i="17"/>
  <c r="M314" i="17"/>
  <c r="D314" i="17"/>
  <c r="BF313" i="17"/>
  <c r="AW313" i="17"/>
  <c r="AX313" i="17" s="1"/>
  <c r="AS313" i="17"/>
  <c r="AR313" i="17"/>
  <c r="AE313" i="17"/>
  <c r="V313" i="17"/>
  <c r="M313" i="17"/>
  <c r="D313" i="17"/>
  <c r="BF312" i="17"/>
  <c r="AW312" i="17"/>
  <c r="AR312" i="17"/>
  <c r="AS312" i="17" s="1"/>
  <c r="AE312" i="17"/>
  <c r="V312" i="17"/>
  <c r="M312" i="17"/>
  <c r="D312" i="17"/>
  <c r="BF311" i="17"/>
  <c r="AW311" i="17"/>
  <c r="AX311" i="17" s="1"/>
  <c r="AS311" i="17"/>
  <c r="AR311" i="17"/>
  <c r="AE311" i="17"/>
  <c r="V311" i="17"/>
  <c r="M311" i="17"/>
  <c r="D311" i="17"/>
  <c r="BF310" i="17"/>
  <c r="AW310" i="17"/>
  <c r="AS310" i="17"/>
  <c r="AR310" i="17"/>
  <c r="AE310" i="17"/>
  <c r="V310" i="17"/>
  <c r="M310" i="17"/>
  <c r="D310" i="17"/>
  <c r="BF309" i="17"/>
  <c r="AW309" i="17"/>
  <c r="AR309" i="17"/>
  <c r="AS309" i="17" s="1"/>
  <c r="AE309" i="17"/>
  <c r="V309" i="17"/>
  <c r="M309" i="17"/>
  <c r="D309" i="17"/>
  <c r="BF308" i="17"/>
  <c r="AW308" i="17"/>
  <c r="AX308" i="17" s="1"/>
  <c r="AS308" i="17"/>
  <c r="AR308" i="17"/>
  <c r="AE308" i="17"/>
  <c r="V308" i="17"/>
  <c r="M308" i="17"/>
  <c r="D308" i="17"/>
  <c r="BF307" i="17"/>
  <c r="AW307" i="17"/>
  <c r="AR307" i="17"/>
  <c r="AS307" i="17" s="1"/>
  <c r="AE307" i="17"/>
  <c r="V307" i="17"/>
  <c r="M307" i="17"/>
  <c r="D307" i="17"/>
  <c r="BF306" i="17"/>
  <c r="AW306" i="17"/>
  <c r="AX306" i="17" s="1"/>
  <c r="AR306" i="17"/>
  <c r="AS306" i="17" s="1"/>
  <c r="AE306" i="17"/>
  <c r="V306" i="17"/>
  <c r="M306" i="17"/>
  <c r="D306" i="17"/>
  <c r="BF305" i="17"/>
  <c r="AW305" i="17"/>
  <c r="AR305" i="17"/>
  <c r="AS305" i="17" s="1"/>
  <c r="AE305" i="17"/>
  <c r="V305" i="17"/>
  <c r="M305" i="17"/>
  <c r="D305" i="17"/>
  <c r="BF304" i="17"/>
  <c r="AW304" i="17"/>
  <c r="AX304" i="17" s="1"/>
  <c r="AR304" i="17"/>
  <c r="AS304" i="17" s="1"/>
  <c r="AY304" i="17" s="1"/>
  <c r="AE304" i="17"/>
  <c r="V304" i="17"/>
  <c r="M304" i="17"/>
  <c r="D304" i="17"/>
  <c r="BF303" i="17"/>
  <c r="AW303" i="17"/>
  <c r="AR303" i="17"/>
  <c r="AS303" i="17" s="1"/>
  <c r="AE303" i="17"/>
  <c r="V303" i="17"/>
  <c r="M303" i="17"/>
  <c r="D303" i="17"/>
  <c r="BF302" i="17"/>
  <c r="AW302" i="17"/>
  <c r="AX302" i="17" s="1"/>
  <c r="AR302" i="17"/>
  <c r="AS302" i="17" s="1"/>
  <c r="AE302" i="17"/>
  <c r="V302" i="17"/>
  <c r="M302" i="17"/>
  <c r="D302" i="17"/>
  <c r="BF301" i="17"/>
  <c r="AW301" i="17"/>
  <c r="AR301" i="17"/>
  <c r="AS301" i="17" s="1"/>
  <c r="AE301" i="17"/>
  <c r="V301" i="17"/>
  <c r="M301" i="17"/>
  <c r="D301" i="17"/>
  <c r="BF300" i="17"/>
  <c r="AW300" i="17"/>
  <c r="AX300" i="17" s="1"/>
  <c r="AR300" i="17"/>
  <c r="AS300" i="17" s="1"/>
  <c r="AE300" i="17"/>
  <c r="V300" i="17"/>
  <c r="M300" i="17"/>
  <c r="D300" i="17"/>
  <c r="BF299" i="17"/>
  <c r="AW299" i="17"/>
  <c r="AR299" i="17"/>
  <c r="AS299" i="17" s="1"/>
  <c r="AE299" i="17"/>
  <c r="V299" i="17"/>
  <c r="M299" i="17"/>
  <c r="D299" i="17"/>
  <c r="BF298" i="17"/>
  <c r="AW298" i="17"/>
  <c r="AX298" i="17" s="1"/>
  <c r="AR298" i="17"/>
  <c r="AS298" i="17" s="1"/>
  <c r="AY298" i="17" s="1"/>
  <c r="AE298" i="17"/>
  <c r="V298" i="17"/>
  <c r="M298" i="17"/>
  <c r="D298" i="17"/>
  <c r="BF297" i="17"/>
  <c r="AW297" i="17"/>
  <c r="AR297" i="17"/>
  <c r="AS297" i="17" s="1"/>
  <c r="AE297" i="17"/>
  <c r="V297" i="17"/>
  <c r="M297" i="17"/>
  <c r="D297" i="17"/>
  <c r="BF296" i="17"/>
  <c r="AW296" i="17"/>
  <c r="AX296" i="17" s="1"/>
  <c r="AR296" i="17"/>
  <c r="AS296" i="17" s="1"/>
  <c r="AY296" i="17" s="1"/>
  <c r="AE296" i="17"/>
  <c r="V296" i="17"/>
  <c r="M296" i="17"/>
  <c r="D296" i="17"/>
  <c r="BF295" i="17"/>
  <c r="AW295" i="17"/>
  <c r="AR295" i="17"/>
  <c r="AS295" i="17" s="1"/>
  <c r="AE295" i="17"/>
  <c r="V295" i="17"/>
  <c r="M295" i="17"/>
  <c r="D295" i="17"/>
  <c r="BF294" i="17"/>
  <c r="AW294" i="17"/>
  <c r="AX294" i="17" s="1"/>
  <c r="AR294" i="17"/>
  <c r="AS294" i="17" s="1"/>
  <c r="AE294" i="17"/>
  <c r="V294" i="17"/>
  <c r="V324" i="17" s="1"/>
  <c r="M294" i="17"/>
  <c r="D294" i="17"/>
  <c r="BF293" i="17"/>
  <c r="AW293" i="17"/>
  <c r="AR293" i="17"/>
  <c r="AS293" i="17" s="1"/>
  <c r="AE293" i="17"/>
  <c r="V293" i="17"/>
  <c r="M293" i="17"/>
  <c r="D293" i="17"/>
  <c r="BM292" i="17"/>
  <c r="BL292" i="17"/>
  <c r="BK292" i="17"/>
  <c r="BJ292" i="17"/>
  <c r="BI292" i="17"/>
  <c r="BH292" i="17"/>
  <c r="BG292" i="17"/>
  <c r="BE292" i="17"/>
  <c r="AT292" i="17"/>
  <c r="AO292" i="17"/>
  <c r="C292" i="17"/>
  <c r="BM291" i="17"/>
  <c r="BL291" i="17"/>
  <c r="BK291" i="17"/>
  <c r="BJ291" i="17"/>
  <c r="BI291" i="17"/>
  <c r="BH291" i="17"/>
  <c r="BG291" i="17"/>
  <c r="BE291" i="17"/>
  <c r="BD291" i="17"/>
  <c r="BC291" i="17"/>
  <c r="BB291" i="17"/>
  <c r="BA291" i="17"/>
  <c r="AZ291" i="17"/>
  <c r="AV291" i="17"/>
  <c r="AU291" i="17"/>
  <c r="AT291" i="17"/>
  <c r="AQ291" i="17"/>
  <c r="AP291" i="17"/>
  <c r="AO291" i="17"/>
  <c r="AN291" i="17"/>
  <c r="AM291" i="17"/>
  <c r="AL291" i="17"/>
  <c r="AK291" i="17"/>
  <c r="AJ291" i="17"/>
  <c r="AI291" i="17"/>
  <c r="AH291" i="17"/>
  <c r="AG291" i="17"/>
  <c r="AF291" i="17"/>
  <c r="AD291" i="17"/>
  <c r="AC291" i="17"/>
  <c r="AB291" i="17"/>
  <c r="AA291" i="17"/>
  <c r="Z291" i="17"/>
  <c r="Y291" i="17"/>
  <c r="X291" i="17"/>
  <c r="W291" i="17"/>
  <c r="V291" i="17"/>
  <c r="U291" i="17"/>
  <c r="T291" i="17"/>
  <c r="S291" i="17"/>
  <c r="R291" i="17"/>
  <c r="Q291" i="17"/>
  <c r="P291" i="17"/>
  <c r="O291" i="17"/>
  <c r="N291" i="17"/>
  <c r="L291" i="17"/>
  <c r="K291" i="17"/>
  <c r="J291" i="17"/>
  <c r="I291" i="17"/>
  <c r="H291" i="17"/>
  <c r="G291" i="17"/>
  <c r="F291" i="17"/>
  <c r="E291" i="17"/>
  <c r="C291" i="17"/>
  <c r="BM290" i="17"/>
  <c r="BL290" i="17"/>
  <c r="BK290" i="17"/>
  <c r="BJ290" i="17"/>
  <c r="BI290" i="17"/>
  <c r="BH290" i="17"/>
  <c r="BG290" i="17"/>
  <c r="BE290" i="17"/>
  <c r="BD290" i="17"/>
  <c r="BC290" i="17"/>
  <c r="BB290" i="17"/>
  <c r="BA290" i="17"/>
  <c r="AZ290" i="17"/>
  <c r="AV290" i="17"/>
  <c r="AU290" i="17"/>
  <c r="AT290" i="17"/>
  <c r="AQ290" i="17"/>
  <c r="AP290" i="17"/>
  <c r="AO290" i="17"/>
  <c r="AN290" i="17"/>
  <c r="AM290" i="17"/>
  <c r="AL290" i="17"/>
  <c r="AK290" i="17"/>
  <c r="AJ290" i="17"/>
  <c r="AI290" i="17"/>
  <c r="AH290" i="17"/>
  <c r="AG290" i="17"/>
  <c r="AF290" i="17"/>
  <c r="AD290" i="17"/>
  <c r="AC290" i="17"/>
  <c r="AB290" i="17"/>
  <c r="AA290" i="17"/>
  <c r="Z290" i="17"/>
  <c r="Y290" i="17"/>
  <c r="X290" i="17"/>
  <c r="W290" i="17"/>
  <c r="U290" i="17"/>
  <c r="T290" i="17"/>
  <c r="S290" i="17"/>
  <c r="R290" i="17"/>
  <c r="Q290" i="17"/>
  <c r="P290" i="17"/>
  <c r="O290" i="17"/>
  <c r="N290" i="17"/>
  <c r="L290" i="17"/>
  <c r="K290" i="17"/>
  <c r="J290" i="17"/>
  <c r="I290" i="17"/>
  <c r="H290" i="17"/>
  <c r="G290" i="17"/>
  <c r="F290" i="17"/>
  <c r="E290" i="17"/>
  <c r="C290" i="17"/>
  <c r="BM289" i="17"/>
  <c r="BL289" i="17"/>
  <c r="BK289" i="17"/>
  <c r="BJ289" i="17"/>
  <c r="BI289" i="17"/>
  <c r="BH289" i="17"/>
  <c r="BG289" i="17"/>
  <c r="BE289" i="17"/>
  <c r="BD289" i="17"/>
  <c r="BC289" i="17"/>
  <c r="BB289" i="17"/>
  <c r="BA289" i="17"/>
  <c r="AZ289" i="17"/>
  <c r="AV289" i="17"/>
  <c r="AU289" i="17"/>
  <c r="AT289" i="17"/>
  <c r="AQ289" i="17"/>
  <c r="AP289" i="17"/>
  <c r="AO289" i="17"/>
  <c r="AN289" i="17"/>
  <c r="AM289" i="17"/>
  <c r="AL289" i="17"/>
  <c r="AK289" i="17"/>
  <c r="AJ289" i="17"/>
  <c r="AI289" i="17"/>
  <c r="AH289" i="17"/>
  <c r="AG289" i="17"/>
  <c r="AF289" i="17"/>
  <c r="AD289" i="17"/>
  <c r="AC289" i="17"/>
  <c r="AB289" i="17"/>
  <c r="AA289" i="17"/>
  <c r="Z289" i="17"/>
  <c r="Y289" i="17"/>
  <c r="X289" i="17"/>
  <c r="W289" i="17"/>
  <c r="U289" i="17"/>
  <c r="T289" i="17"/>
  <c r="S289" i="17"/>
  <c r="R289" i="17"/>
  <c r="Q289" i="17"/>
  <c r="P289" i="17"/>
  <c r="O289" i="17"/>
  <c r="N289" i="17"/>
  <c r="L289" i="17"/>
  <c r="K289" i="17"/>
  <c r="J289" i="17"/>
  <c r="I289" i="17"/>
  <c r="H289" i="17"/>
  <c r="G289" i="17"/>
  <c r="F289" i="17"/>
  <c r="E289" i="17"/>
  <c r="C289" i="17"/>
  <c r="BF288" i="17"/>
  <c r="AW288" i="17"/>
  <c r="AX288" i="17" s="1"/>
  <c r="AR288" i="17"/>
  <c r="AS288" i="17" s="1"/>
  <c r="AE288" i="17"/>
  <c r="V288" i="17"/>
  <c r="M288" i="17"/>
  <c r="D288" i="17"/>
  <c r="BF287" i="17"/>
  <c r="AW287" i="17"/>
  <c r="AX287" i="17" s="1"/>
  <c r="AR287" i="17"/>
  <c r="AS287" i="17" s="1"/>
  <c r="AE287" i="17"/>
  <c r="V287" i="17"/>
  <c r="M287" i="17"/>
  <c r="D287" i="17"/>
  <c r="BF286" i="17"/>
  <c r="AW286" i="17"/>
  <c r="AX286" i="17" s="1"/>
  <c r="AS286" i="17"/>
  <c r="AR286" i="17"/>
  <c r="AE286" i="17"/>
  <c r="V286" i="17"/>
  <c r="M286" i="17"/>
  <c r="D286" i="17"/>
  <c r="BF285" i="17"/>
  <c r="AX285" i="17"/>
  <c r="AW285" i="17"/>
  <c r="AR285" i="17"/>
  <c r="AS285" i="17" s="1"/>
  <c r="AE285" i="17"/>
  <c r="V285" i="17"/>
  <c r="M285" i="17"/>
  <c r="D285" i="17"/>
  <c r="BF284" i="17"/>
  <c r="AX284" i="17"/>
  <c r="AY284" i="17" s="1"/>
  <c r="AW284" i="17"/>
  <c r="AS284" i="17"/>
  <c r="AR284" i="17"/>
  <c r="AE284" i="17"/>
  <c r="V284" i="17"/>
  <c r="M284" i="17"/>
  <c r="D284" i="17"/>
  <c r="BF283" i="17"/>
  <c r="AX283" i="17"/>
  <c r="AW283" i="17"/>
  <c r="AR283" i="17"/>
  <c r="AS283" i="17" s="1"/>
  <c r="AE283" i="17"/>
  <c r="V283" i="17"/>
  <c r="M283" i="17"/>
  <c r="D283" i="17"/>
  <c r="BF282" i="17"/>
  <c r="AX282" i="17"/>
  <c r="AW282" i="17"/>
  <c r="AS282" i="17"/>
  <c r="AR282" i="17"/>
  <c r="AE282" i="17"/>
  <c r="V282" i="17"/>
  <c r="M282" i="17"/>
  <c r="D282" i="17"/>
  <c r="BF281" i="17"/>
  <c r="AX281" i="17"/>
  <c r="AW281" i="17"/>
  <c r="AR281" i="17"/>
  <c r="AS281" i="17" s="1"/>
  <c r="AE281" i="17"/>
  <c r="V281" i="17"/>
  <c r="M281" i="17"/>
  <c r="D281" i="17"/>
  <c r="BF280" i="17"/>
  <c r="AX280" i="17"/>
  <c r="AW280" i="17"/>
  <c r="AR280" i="17"/>
  <c r="AS280" i="17" s="1"/>
  <c r="AE280" i="17"/>
  <c r="V280" i="17"/>
  <c r="M280" i="17"/>
  <c r="D280" i="17"/>
  <c r="BF279" i="17"/>
  <c r="AW279" i="17"/>
  <c r="AX279" i="17" s="1"/>
  <c r="AR279" i="17"/>
  <c r="AS279" i="17" s="1"/>
  <c r="AE279" i="17"/>
  <c r="V279" i="17"/>
  <c r="M279" i="17"/>
  <c r="D279" i="17"/>
  <c r="BF278" i="17"/>
  <c r="AW278" i="17"/>
  <c r="AX278" i="17" s="1"/>
  <c r="AS278" i="17"/>
  <c r="AR278" i="17"/>
  <c r="AE278" i="17"/>
  <c r="V278" i="17"/>
  <c r="M278" i="17"/>
  <c r="D278" i="17"/>
  <c r="BF277" i="17"/>
  <c r="AX277" i="17"/>
  <c r="AW277" i="17"/>
  <c r="AR277" i="17"/>
  <c r="AS277" i="17" s="1"/>
  <c r="AE277" i="17"/>
  <c r="V277" i="17"/>
  <c r="M277" i="17"/>
  <c r="D277" i="17"/>
  <c r="BF276" i="17"/>
  <c r="AX276" i="17"/>
  <c r="AW276" i="17"/>
  <c r="AS276" i="17"/>
  <c r="AR276" i="17"/>
  <c r="AE276" i="17"/>
  <c r="V276" i="17"/>
  <c r="M276" i="17"/>
  <c r="D276" i="17"/>
  <c r="BF275" i="17"/>
  <c r="AX275" i="17"/>
  <c r="AW275" i="17"/>
  <c r="AR275" i="17"/>
  <c r="AS275" i="17" s="1"/>
  <c r="AE275" i="17"/>
  <c r="V275" i="17"/>
  <c r="M275" i="17"/>
  <c r="D275" i="17"/>
  <c r="BF274" i="17"/>
  <c r="AX274" i="17"/>
  <c r="AW274" i="17"/>
  <c r="AS274" i="17"/>
  <c r="AR274" i="17"/>
  <c r="AE274" i="17"/>
  <c r="V274" i="17"/>
  <c r="M274" i="17"/>
  <c r="D274" i="17"/>
  <c r="BF273" i="17"/>
  <c r="AX273" i="17"/>
  <c r="AW273" i="17"/>
  <c r="AR273" i="17"/>
  <c r="AS273" i="17" s="1"/>
  <c r="AE273" i="17"/>
  <c r="V273" i="17"/>
  <c r="M273" i="17"/>
  <c r="D273" i="17"/>
  <c r="BF272" i="17"/>
  <c r="AX272" i="17"/>
  <c r="AW272" i="17"/>
  <c r="AR272" i="17"/>
  <c r="AS272" i="17" s="1"/>
  <c r="AE272" i="17"/>
  <c r="V272" i="17"/>
  <c r="M272" i="17"/>
  <c r="D272" i="17"/>
  <c r="BF271" i="17"/>
  <c r="AX271" i="17"/>
  <c r="AW271" i="17"/>
  <c r="AR271" i="17"/>
  <c r="AS271" i="17" s="1"/>
  <c r="AE271" i="17"/>
  <c r="V271" i="17"/>
  <c r="M271" i="17"/>
  <c r="D271" i="17"/>
  <c r="BF270" i="17"/>
  <c r="AX270" i="17"/>
  <c r="AW270" i="17"/>
  <c r="AS270" i="17"/>
  <c r="AR270" i="17"/>
  <c r="AE270" i="17"/>
  <c r="V270" i="17"/>
  <c r="M270" i="17"/>
  <c r="D270" i="17"/>
  <c r="BF269" i="17"/>
  <c r="AX269" i="17"/>
  <c r="AW269" i="17"/>
  <c r="AR269" i="17"/>
  <c r="AS269" i="17" s="1"/>
  <c r="AE269" i="17"/>
  <c r="V269" i="17"/>
  <c r="M269" i="17"/>
  <c r="D269" i="17"/>
  <c r="BF268" i="17"/>
  <c r="AX268" i="17"/>
  <c r="AW268" i="17"/>
  <c r="AS268" i="17"/>
  <c r="AY268" i="17" s="1"/>
  <c r="AR268" i="17"/>
  <c r="AE268" i="17"/>
  <c r="V268" i="17"/>
  <c r="M268" i="17"/>
  <c r="D268" i="17"/>
  <c r="BF267" i="17"/>
  <c r="AW267" i="17"/>
  <c r="AX267" i="17" s="1"/>
  <c r="AR267" i="17"/>
  <c r="AS267" i="17" s="1"/>
  <c r="AE267" i="17"/>
  <c r="V267" i="17"/>
  <c r="M267" i="17"/>
  <c r="D267" i="17"/>
  <c r="BF266" i="17"/>
  <c r="AW266" i="17"/>
  <c r="AX266" i="17" s="1"/>
  <c r="AS266" i="17"/>
  <c r="AR266" i="17"/>
  <c r="AE266" i="17"/>
  <c r="V266" i="17"/>
  <c r="M266" i="17"/>
  <c r="D266" i="17"/>
  <c r="BF265" i="17"/>
  <c r="AX265" i="17"/>
  <c r="AW265" i="17"/>
  <c r="AR265" i="17"/>
  <c r="AS265" i="17" s="1"/>
  <c r="AE265" i="17"/>
  <c r="V265" i="17"/>
  <c r="M265" i="17"/>
  <c r="D265" i="17"/>
  <c r="BF264" i="17"/>
  <c r="AX264" i="17"/>
  <c r="AW264" i="17"/>
  <c r="AR264" i="17"/>
  <c r="AS264" i="17" s="1"/>
  <c r="AE264" i="17"/>
  <c r="V264" i="17"/>
  <c r="M264" i="17"/>
  <c r="D264" i="17"/>
  <c r="BF263" i="17"/>
  <c r="AX263" i="17"/>
  <c r="AW263" i="17"/>
  <c r="AR263" i="17"/>
  <c r="AS263" i="17" s="1"/>
  <c r="AE263" i="17"/>
  <c r="V263" i="17"/>
  <c r="M263" i="17"/>
  <c r="D263" i="17"/>
  <c r="BF262" i="17"/>
  <c r="AX262" i="17"/>
  <c r="AW262" i="17"/>
  <c r="AS262" i="17"/>
  <c r="AR262" i="17"/>
  <c r="AE262" i="17"/>
  <c r="V262" i="17"/>
  <c r="M262" i="17"/>
  <c r="D262" i="17"/>
  <c r="BF261" i="17"/>
  <c r="AW261" i="17"/>
  <c r="AX261" i="17" s="1"/>
  <c r="AR261" i="17"/>
  <c r="AS261" i="17" s="1"/>
  <c r="AE261" i="17"/>
  <c r="V261" i="17"/>
  <c r="M261" i="17"/>
  <c r="D261" i="17"/>
  <c r="BF260" i="17"/>
  <c r="AW260" i="17"/>
  <c r="AX260" i="17" s="1"/>
  <c r="AS260" i="17"/>
  <c r="AR260" i="17"/>
  <c r="AE260" i="17"/>
  <c r="V260" i="17"/>
  <c r="M260" i="17"/>
  <c r="D260" i="17"/>
  <c r="BF259" i="17"/>
  <c r="AX259" i="17"/>
  <c r="AW259" i="17"/>
  <c r="AR259" i="17"/>
  <c r="AS259" i="17" s="1"/>
  <c r="AE259" i="17"/>
  <c r="V259" i="17"/>
  <c r="M259" i="17"/>
  <c r="D259" i="17"/>
  <c r="BF258" i="17"/>
  <c r="AX258" i="17"/>
  <c r="AW258" i="17"/>
  <c r="AW289" i="17" s="1"/>
  <c r="AS258" i="17"/>
  <c r="AR258" i="17"/>
  <c r="AE258" i="17"/>
  <c r="V258" i="17"/>
  <c r="V289" i="17" s="1"/>
  <c r="M258" i="17"/>
  <c r="D258" i="17"/>
  <c r="D291" i="17" s="1"/>
  <c r="BM257" i="17"/>
  <c r="BL257" i="17"/>
  <c r="BK257" i="17"/>
  <c r="BJ257" i="17"/>
  <c r="BI257" i="17"/>
  <c r="BH257" i="17"/>
  <c r="BG257" i="17"/>
  <c r="BE257" i="17"/>
  <c r="AT257" i="17"/>
  <c r="AO257" i="17"/>
  <c r="C257" i="17"/>
  <c r="BM256" i="17"/>
  <c r="BL256" i="17"/>
  <c r="BK256" i="17"/>
  <c r="BJ256" i="17"/>
  <c r="BI256" i="17"/>
  <c r="BH256" i="17"/>
  <c r="BG256" i="17"/>
  <c r="BE256" i="17"/>
  <c r="BD256" i="17"/>
  <c r="BC256" i="17"/>
  <c r="BB256" i="17"/>
  <c r="BA256" i="17"/>
  <c r="AZ256" i="17"/>
  <c r="AV256" i="17"/>
  <c r="AU256" i="17"/>
  <c r="AT256" i="17"/>
  <c r="AQ256" i="17"/>
  <c r="AP256" i="17"/>
  <c r="AO256" i="17"/>
  <c r="AN256" i="17"/>
  <c r="AM256" i="17"/>
  <c r="AL256" i="17"/>
  <c r="AK256" i="17"/>
  <c r="AJ256" i="17"/>
  <c r="AI256" i="17"/>
  <c r="AH256" i="17"/>
  <c r="AG256" i="17"/>
  <c r="AF256" i="17"/>
  <c r="AD256" i="17"/>
  <c r="AC256" i="17"/>
  <c r="AB256" i="17"/>
  <c r="AA256" i="17"/>
  <c r="Z256" i="17"/>
  <c r="Y256" i="17"/>
  <c r="X256" i="17"/>
  <c r="W256" i="17"/>
  <c r="U256" i="17"/>
  <c r="T256" i="17"/>
  <c r="S256" i="17"/>
  <c r="R256" i="17"/>
  <c r="Q256" i="17"/>
  <c r="P256" i="17"/>
  <c r="O256" i="17"/>
  <c r="N256" i="17"/>
  <c r="L256" i="17"/>
  <c r="K256" i="17"/>
  <c r="J256" i="17"/>
  <c r="I256" i="17"/>
  <c r="H256" i="17"/>
  <c r="G256" i="17"/>
  <c r="F256" i="17"/>
  <c r="E256" i="17"/>
  <c r="C256" i="17"/>
  <c r="BM255" i="17"/>
  <c r="BL255" i="17"/>
  <c r="BK255" i="17"/>
  <c r="BJ255" i="17"/>
  <c r="BI255" i="17"/>
  <c r="BH255" i="17"/>
  <c r="BG255" i="17"/>
  <c r="BE255" i="17"/>
  <c r="BD255" i="17"/>
  <c r="BC255" i="17"/>
  <c r="BB255" i="17"/>
  <c r="BA255" i="17"/>
  <c r="AZ255" i="17"/>
  <c r="AV255" i="17"/>
  <c r="AU255" i="17"/>
  <c r="AT255" i="17"/>
  <c r="AQ255" i="17"/>
  <c r="AP255" i="17"/>
  <c r="AO255" i="17"/>
  <c r="AN255" i="17"/>
  <c r="AM255" i="17"/>
  <c r="AL255" i="17"/>
  <c r="AK255" i="17"/>
  <c r="AJ255" i="17"/>
  <c r="AI255" i="17"/>
  <c r="AH255" i="17"/>
  <c r="AG255" i="17"/>
  <c r="AF255" i="17"/>
  <c r="AD255" i="17"/>
  <c r="AC255" i="17"/>
  <c r="AB255" i="17"/>
  <c r="AA255" i="17"/>
  <c r="Z255" i="17"/>
  <c r="Y255" i="17"/>
  <c r="X255" i="17"/>
  <c r="W255" i="17"/>
  <c r="U255" i="17"/>
  <c r="T255" i="17"/>
  <c r="S255" i="17"/>
  <c r="R255" i="17"/>
  <c r="Q255" i="17"/>
  <c r="P255" i="17"/>
  <c r="O255" i="17"/>
  <c r="N255" i="17"/>
  <c r="L255" i="17"/>
  <c r="K255" i="17"/>
  <c r="J255" i="17"/>
  <c r="I255" i="17"/>
  <c r="H255" i="17"/>
  <c r="G255" i="17"/>
  <c r="F255" i="17"/>
  <c r="E255" i="17"/>
  <c r="C255" i="17"/>
  <c r="BM254" i="17"/>
  <c r="BL254" i="17"/>
  <c r="BK254" i="17"/>
  <c r="BJ254" i="17"/>
  <c r="BI254" i="17"/>
  <c r="BH254" i="17"/>
  <c r="BG254" i="17"/>
  <c r="BE254" i="17"/>
  <c r="BD254" i="17"/>
  <c r="BC254" i="17"/>
  <c r="BB254" i="17"/>
  <c r="BA254" i="17"/>
  <c r="AZ254" i="17"/>
  <c r="AV254" i="17"/>
  <c r="AU254" i="17"/>
  <c r="AT254" i="17"/>
  <c r="AQ254" i="17"/>
  <c r="AP254" i="17"/>
  <c r="AO254" i="17"/>
  <c r="AN254" i="17"/>
  <c r="AM254" i="17"/>
  <c r="AL254" i="17"/>
  <c r="AK254" i="17"/>
  <c r="AJ254" i="17"/>
  <c r="AI254" i="17"/>
  <c r="AH254" i="17"/>
  <c r="AG254" i="17"/>
  <c r="AF254" i="17"/>
  <c r="AE254" i="17"/>
  <c r="AD254" i="17"/>
  <c r="AC254" i="17"/>
  <c r="AB254" i="17"/>
  <c r="AA254" i="17"/>
  <c r="Z254" i="17"/>
  <c r="Y254" i="17"/>
  <c r="X254" i="17"/>
  <c r="W254" i="17"/>
  <c r="U254" i="17"/>
  <c r="T254" i="17"/>
  <c r="S254" i="17"/>
  <c r="R254" i="17"/>
  <c r="Q254" i="17"/>
  <c r="P254" i="17"/>
  <c r="O254" i="17"/>
  <c r="N254" i="17"/>
  <c r="L254" i="17"/>
  <c r="K254" i="17"/>
  <c r="J254" i="17"/>
  <c r="I254" i="17"/>
  <c r="H254" i="17"/>
  <c r="G254" i="17"/>
  <c r="F254" i="17"/>
  <c r="E254" i="17"/>
  <c r="C254" i="17"/>
  <c r="BF253" i="17"/>
  <c r="AW253" i="17"/>
  <c r="AX253" i="17" s="1"/>
  <c r="AR253" i="17"/>
  <c r="AS253" i="17" s="1"/>
  <c r="AE253" i="17"/>
  <c r="V253" i="17"/>
  <c r="M253" i="17"/>
  <c r="D253" i="17"/>
  <c r="BF252" i="17"/>
  <c r="AW252" i="17"/>
  <c r="AX252" i="17" s="1"/>
  <c r="AR252" i="17"/>
  <c r="AS252" i="17" s="1"/>
  <c r="AE252" i="17"/>
  <c r="V252" i="17"/>
  <c r="M252" i="17"/>
  <c r="D252" i="17"/>
  <c r="BF251" i="17"/>
  <c r="AW251" i="17"/>
  <c r="AX251" i="17" s="1"/>
  <c r="AR251" i="17"/>
  <c r="AS251" i="17" s="1"/>
  <c r="AE251" i="17"/>
  <c r="V251" i="17"/>
  <c r="M251" i="17"/>
  <c r="D251" i="17"/>
  <c r="BF250" i="17"/>
  <c r="AW250" i="17"/>
  <c r="AX250" i="17" s="1"/>
  <c r="AR250" i="17"/>
  <c r="AS250" i="17" s="1"/>
  <c r="AY250" i="17" s="1"/>
  <c r="AE250" i="17"/>
  <c r="V250" i="17"/>
  <c r="M250" i="17"/>
  <c r="D250" i="17"/>
  <c r="BF249" i="17"/>
  <c r="AW249" i="17"/>
  <c r="AX249" i="17" s="1"/>
  <c r="AR249" i="17"/>
  <c r="AS249" i="17" s="1"/>
  <c r="AE249" i="17"/>
  <c r="V249" i="17"/>
  <c r="M249" i="17"/>
  <c r="D249" i="17"/>
  <c r="BF248" i="17"/>
  <c r="AW248" i="17"/>
  <c r="AX248" i="17" s="1"/>
  <c r="AR248" i="17"/>
  <c r="AS248" i="17" s="1"/>
  <c r="AY248" i="17" s="1"/>
  <c r="AE248" i="17"/>
  <c r="V248" i="17"/>
  <c r="M248" i="17"/>
  <c r="D248" i="17"/>
  <c r="BF247" i="17"/>
  <c r="AW247" i="17"/>
  <c r="AX247" i="17" s="1"/>
  <c r="AR247" i="17"/>
  <c r="AS247" i="17" s="1"/>
  <c r="AE247" i="17"/>
  <c r="V247" i="17"/>
  <c r="M247" i="17"/>
  <c r="D247" i="17"/>
  <c r="BF246" i="17"/>
  <c r="AW246" i="17"/>
  <c r="AX246" i="17" s="1"/>
  <c r="AR246" i="17"/>
  <c r="AS246" i="17" s="1"/>
  <c r="AY246" i="17" s="1"/>
  <c r="AE246" i="17"/>
  <c r="V246" i="17"/>
  <c r="M246" i="17"/>
  <c r="D246" i="17"/>
  <c r="BF245" i="17"/>
  <c r="AW245" i="17"/>
  <c r="AX245" i="17" s="1"/>
  <c r="AR245" i="17"/>
  <c r="AS245" i="17" s="1"/>
  <c r="AE245" i="17"/>
  <c r="V245" i="17"/>
  <c r="M245" i="17"/>
  <c r="D245" i="17"/>
  <c r="BF244" i="17"/>
  <c r="AW244" i="17"/>
  <c r="AX244" i="17" s="1"/>
  <c r="AR244" i="17"/>
  <c r="AS244" i="17" s="1"/>
  <c r="AE244" i="17"/>
  <c r="V244" i="17"/>
  <c r="M244" i="17"/>
  <c r="D244" i="17"/>
  <c r="BF243" i="17"/>
  <c r="AW243" i="17"/>
  <c r="AX243" i="17" s="1"/>
  <c r="AR243" i="17"/>
  <c r="AS243" i="17" s="1"/>
  <c r="AE243" i="17"/>
  <c r="V243" i="17"/>
  <c r="M243" i="17"/>
  <c r="D243" i="17"/>
  <c r="BF242" i="17"/>
  <c r="AW242" i="17"/>
  <c r="AX242" i="17" s="1"/>
  <c r="AR242" i="17"/>
  <c r="AS242" i="17" s="1"/>
  <c r="AY242" i="17" s="1"/>
  <c r="AE242" i="17"/>
  <c r="V242" i="17"/>
  <c r="M242" i="17"/>
  <c r="D242" i="17"/>
  <c r="BF241" i="17"/>
  <c r="AW241" i="17"/>
  <c r="AX241" i="17" s="1"/>
  <c r="AR241" i="17"/>
  <c r="AS241" i="17" s="1"/>
  <c r="AE241" i="17"/>
  <c r="V241" i="17"/>
  <c r="M241" i="17"/>
  <c r="D241" i="17"/>
  <c r="BF240" i="17"/>
  <c r="AW240" i="17"/>
  <c r="AX240" i="17" s="1"/>
  <c r="AR240" i="17"/>
  <c r="AS240" i="17" s="1"/>
  <c r="AY240" i="17" s="1"/>
  <c r="AE240" i="17"/>
  <c r="V240" i="17"/>
  <c r="M240" i="17"/>
  <c r="D240" i="17"/>
  <c r="BF239" i="17"/>
  <c r="AW239" i="17"/>
  <c r="AX239" i="17" s="1"/>
  <c r="AR239" i="17"/>
  <c r="AS239" i="17" s="1"/>
  <c r="AE239" i="17"/>
  <c r="V239" i="17"/>
  <c r="M239" i="17"/>
  <c r="D239" i="17"/>
  <c r="BF238" i="17"/>
  <c r="AW238" i="17"/>
  <c r="AX238" i="17" s="1"/>
  <c r="AR238" i="17"/>
  <c r="AS238" i="17" s="1"/>
  <c r="AY238" i="17" s="1"/>
  <c r="AE238" i="17"/>
  <c r="V238" i="17"/>
  <c r="M238" i="17"/>
  <c r="D238" i="17"/>
  <c r="BF237" i="17"/>
  <c r="AW237" i="17"/>
  <c r="AX237" i="17" s="1"/>
  <c r="AR237" i="17"/>
  <c r="AS237" i="17" s="1"/>
  <c r="AE237" i="17"/>
  <c r="V237" i="17"/>
  <c r="M237" i="17"/>
  <c r="D237" i="17"/>
  <c r="BF236" i="17"/>
  <c r="AW236" i="17"/>
  <c r="AX236" i="17" s="1"/>
  <c r="AR236" i="17"/>
  <c r="AS236" i="17" s="1"/>
  <c r="AE236" i="17"/>
  <c r="V236" i="17"/>
  <c r="M236" i="17"/>
  <c r="D236" i="17"/>
  <c r="BF235" i="17"/>
  <c r="AW235" i="17"/>
  <c r="AX235" i="17" s="1"/>
  <c r="AR235" i="17"/>
  <c r="AS235" i="17" s="1"/>
  <c r="AE235" i="17"/>
  <c r="V235" i="17"/>
  <c r="M235" i="17"/>
  <c r="D235" i="17"/>
  <c r="BF234" i="17"/>
  <c r="AW234" i="17"/>
  <c r="AX234" i="17" s="1"/>
  <c r="AR234" i="17"/>
  <c r="AS234" i="17" s="1"/>
  <c r="AY234" i="17" s="1"/>
  <c r="AE234" i="17"/>
  <c r="V234" i="17"/>
  <c r="M234" i="17"/>
  <c r="D234" i="17"/>
  <c r="BF233" i="17"/>
  <c r="AW233" i="17"/>
  <c r="AX233" i="17" s="1"/>
  <c r="AR233" i="17"/>
  <c r="AS233" i="17" s="1"/>
  <c r="AE233" i="17"/>
  <c r="V233" i="17"/>
  <c r="M233" i="17"/>
  <c r="D233" i="17"/>
  <c r="BF232" i="17"/>
  <c r="AW232" i="17"/>
  <c r="AX232" i="17" s="1"/>
  <c r="AR232" i="17"/>
  <c r="AS232" i="17" s="1"/>
  <c r="AY232" i="17" s="1"/>
  <c r="AE232" i="17"/>
  <c r="V232" i="17"/>
  <c r="M232" i="17"/>
  <c r="D232" i="17"/>
  <c r="BF231" i="17"/>
  <c r="AW231" i="17"/>
  <c r="AX231" i="17" s="1"/>
  <c r="AR231" i="17"/>
  <c r="AS231" i="17" s="1"/>
  <c r="AE231" i="17"/>
  <c r="V231" i="17"/>
  <c r="M231" i="17"/>
  <c r="D231" i="17"/>
  <c r="BF230" i="17"/>
  <c r="AW230" i="17"/>
  <c r="AX230" i="17" s="1"/>
  <c r="AR230" i="17"/>
  <c r="AS230" i="17" s="1"/>
  <c r="AE230" i="17"/>
  <c r="V230" i="17"/>
  <c r="M230" i="17"/>
  <c r="D230" i="17"/>
  <c r="BF229" i="17"/>
  <c r="AW229" i="17"/>
  <c r="AR229" i="17"/>
  <c r="AS229" i="17" s="1"/>
  <c r="AE229" i="17"/>
  <c r="V229" i="17"/>
  <c r="M229" i="17"/>
  <c r="D229" i="17"/>
  <c r="BF228" i="17"/>
  <c r="AW228" i="17"/>
  <c r="AX228" i="17" s="1"/>
  <c r="AR228" i="17"/>
  <c r="AS228" i="17" s="1"/>
  <c r="AE228" i="17"/>
  <c r="V228" i="17"/>
  <c r="M228" i="17"/>
  <c r="D228" i="17"/>
  <c r="BF227" i="17"/>
  <c r="AW227" i="17"/>
  <c r="AX227" i="17" s="1"/>
  <c r="AR227" i="17"/>
  <c r="AS227" i="17" s="1"/>
  <c r="AE227" i="17"/>
  <c r="V227" i="17"/>
  <c r="M227" i="17"/>
  <c r="D227" i="17"/>
  <c r="BF226" i="17"/>
  <c r="AW226" i="17"/>
  <c r="AX226" i="17" s="1"/>
  <c r="AR226" i="17"/>
  <c r="AS226" i="17" s="1"/>
  <c r="AY226" i="17" s="1"/>
  <c r="AE226" i="17"/>
  <c r="V226" i="17"/>
  <c r="M226" i="17"/>
  <c r="D226" i="17"/>
  <c r="BF225" i="17"/>
  <c r="AW225" i="17"/>
  <c r="AX225" i="17" s="1"/>
  <c r="AR225" i="17"/>
  <c r="AS225" i="17" s="1"/>
  <c r="AE225" i="17"/>
  <c r="V225" i="17"/>
  <c r="M225" i="17"/>
  <c r="D225" i="17"/>
  <c r="BF224" i="17"/>
  <c r="AW224" i="17"/>
  <c r="AX224" i="17" s="1"/>
  <c r="AR224" i="17"/>
  <c r="AS224" i="17" s="1"/>
  <c r="AE224" i="17"/>
  <c r="AE256" i="17" s="1"/>
  <c r="V224" i="17"/>
  <c r="M224" i="17"/>
  <c r="D224" i="17"/>
  <c r="BF223" i="17"/>
  <c r="AW223" i="17"/>
  <c r="AR223" i="17"/>
  <c r="AE223" i="17"/>
  <c r="AE255" i="17" s="1"/>
  <c r="V223" i="17"/>
  <c r="V254" i="17" s="1"/>
  <c r="M223" i="17"/>
  <c r="M255" i="17" s="1"/>
  <c r="D223" i="17"/>
  <c r="BM222" i="17"/>
  <c r="BL222" i="17"/>
  <c r="BK222" i="17"/>
  <c r="BJ222" i="17"/>
  <c r="BI222" i="17"/>
  <c r="BH222" i="17"/>
  <c r="BG222" i="17"/>
  <c r="BE222" i="17"/>
  <c r="AT222" i="17"/>
  <c r="AO222" i="17"/>
  <c r="C222" i="17"/>
  <c r="BM221" i="17"/>
  <c r="BL221" i="17"/>
  <c r="BK221" i="17"/>
  <c r="BJ221" i="17"/>
  <c r="BI221" i="17"/>
  <c r="BH221" i="17"/>
  <c r="BG221" i="17"/>
  <c r="BE221" i="17"/>
  <c r="BD221" i="17"/>
  <c r="BC221" i="17"/>
  <c r="BB221" i="17"/>
  <c r="BA221" i="17"/>
  <c r="AZ221" i="17"/>
  <c r="AV221" i="17"/>
  <c r="AU221" i="17"/>
  <c r="AT221" i="17"/>
  <c r="AQ221" i="17"/>
  <c r="AP221" i="17"/>
  <c r="AO221" i="17"/>
  <c r="AN221" i="17"/>
  <c r="AM221" i="17"/>
  <c r="AL221" i="17"/>
  <c r="AK221" i="17"/>
  <c r="AJ221" i="17"/>
  <c r="AI221" i="17"/>
  <c r="AH221" i="17"/>
  <c r="AG221" i="17"/>
  <c r="AF221" i="17"/>
  <c r="AD221" i="17"/>
  <c r="AC221" i="17"/>
  <c r="AB221" i="17"/>
  <c r="AA221" i="17"/>
  <c r="Z221" i="17"/>
  <c r="Y221" i="17"/>
  <c r="X221" i="17"/>
  <c r="W221" i="17"/>
  <c r="U221" i="17"/>
  <c r="T221" i="17"/>
  <c r="S221" i="17"/>
  <c r="R221" i="17"/>
  <c r="Q221" i="17"/>
  <c r="P221" i="17"/>
  <c r="O221" i="17"/>
  <c r="N221" i="17"/>
  <c r="L221" i="17"/>
  <c r="K221" i="17"/>
  <c r="J221" i="17"/>
  <c r="I221" i="17"/>
  <c r="H221" i="17"/>
  <c r="G221" i="17"/>
  <c r="F221" i="17"/>
  <c r="E221" i="17"/>
  <c r="C221" i="17"/>
  <c r="BM220" i="17"/>
  <c r="BL220" i="17"/>
  <c r="BK220" i="17"/>
  <c r="BJ220" i="17"/>
  <c r="BI220" i="17"/>
  <c r="BH220" i="17"/>
  <c r="BG220" i="17"/>
  <c r="BE220" i="17"/>
  <c r="BD220" i="17"/>
  <c r="BC220" i="17"/>
  <c r="BB220" i="17"/>
  <c r="BA220" i="17"/>
  <c r="AZ220" i="17"/>
  <c r="AV220" i="17"/>
  <c r="AU220" i="17"/>
  <c r="AT220" i="17"/>
  <c r="AQ220" i="17"/>
  <c r="AP220" i="17"/>
  <c r="AO220" i="17"/>
  <c r="AN220" i="17"/>
  <c r="AM220" i="17"/>
  <c r="AL220" i="17"/>
  <c r="AK220" i="17"/>
  <c r="AJ220" i="17"/>
  <c r="AI220" i="17"/>
  <c r="AH220" i="17"/>
  <c r="AG220" i="17"/>
  <c r="AF220" i="17"/>
  <c r="AD220" i="17"/>
  <c r="AC220" i="17"/>
  <c r="AB220" i="17"/>
  <c r="AA220" i="17"/>
  <c r="Z220" i="17"/>
  <c r="Y220" i="17"/>
  <c r="X220" i="17"/>
  <c r="W220" i="17"/>
  <c r="U220" i="17"/>
  <c r="T220" i="17"/>
  <c r="S220" i="17"/>
  <c r="R220" i="17"/>
  <c r="Q220" i="17"/>
  <c r="P220" i="17"/>
  <c r="O220" i="17"/>
  <c r="N220" i="17"/>
  <c r="L220" i="17"/>
  <c r="K220" i="17"/>
  <c r="J220" i="17"/>
  <c r="I220" i="17"/>
  <c r="H220" i="17"/>
  <c r="G220" i="17"/>
  <c r="F220" i="17"/>
  <c r="E220" i="17"/>
  <c r="C220" i="17"/>
  <c r="BM219" i="17"/>
  <c r="BL219" i="17"/>
  <c r="BK219" i="17"/>
  <c r="BJ219" i="17"/>
  <c r="BI219" i="17"/>
  <c r="BH219" i="17"/>
  <c r="BG219" i="17"/>
  <c r="BE219" i="17"/>
  <c r="BD219" i="17"/>
  <c r="BC219" i="17"/>
  <c r="BB219" i="17"/>
  <c r="BA219" i="17"/>
  <c r="AZ219" i="17"/>
  <c r="AV219" i="17"/>
  <c r="AU219" i="17"/>
  <c r="AT219" i="17"/>
  <c r="AQ219" i="17"/>
  <c r="AP219" i="17"/>
  <c r="AO219" i="17"/>
  <c r="AN219" i="17"/>
  <c r="AM219" i="17"/>
  <c r="AL219" i="17"/>
  <c r="AK219" i="17"/>
  <c r="AJ219" i="17"/>
  <c r="AI219" i="17"/>
  <c r="AH219" i="17"/>
  <c r="AG219" i="17"/>
  <c r="AF219" i="17"/>
  <c r="AD219" i="17"/>
  <c r="AC219" i="17"/>
  <c r="AB219" i="17"/>
  <c r="AA219" i="17"/>
  <c r="Z219" i="17"/>
  <c r="Y219" i="17"/>
  <c r="X219" i="17"/>
  <c r="W219" i="17"/>
  <c r="U219" i="17"/>
  <c r="T219" i="17"/>
  <c r="S219" i="17"/>
  <c r="R219" i="17"/>
  <c r="Q219" i="17"/>
  <c r="P219" i="17"/>
  <c r="O219" i="17"/>
  <c r="N219" i="17"/>
  <c r="L219" i="17"/>
  <c r="K219" i="17"/>
  <c r="J219" i="17"/>
  <c r="I219" i="17"/>
  <c r="H219" i="17"/>
  <c r="G219" i="17"/>
  <c r="F219" i="17"/>
  <c r="E219" i="17"/>
  <c r="C219" i="17"/>
  <c r="BF218" i="17"/>
  <c r="AX218" i="17"/>
  <c r="AW218" i="17"/>
  <c r="AR218" i="17"/>
  <c r="AS218" i="17" s="1"/>
  <c r="AE218" i="17"/>
  <c r="V218" i="17"/>
  <c r="M218" i="17"/>
  <c r="D218" i="17"/>
  <c r="BF217" i="17"/>
  <c r="AW217" i="17"/>
  <c r="AX217" i="17" s="1"/>
  <c r="AR217" i="17"/>
  <c r="AS217" i="17" s="1"/>
  <c r="AE217" i="17"/>
  <c r="V217" i="17"/>
  <c r="M217" i="17"/>
  <c r="D217" i="17"/>
  <c r="BF216" i="17"/>
  <c r="AW216" i="17"/>
  <c r="AX216" i="17" s="1"/>
  <c r="AS216" i="17"/>
  <c r="AR216" i="17"/>
  <c r="AE216" i="17"/>
  <c r="V216" i="17"/>
  <c r="M216" i="17"/>
  <c r="D216" i="17"/>
  <c r="BF215" i="17"/>
  <c r="AX215" i="17"/>
  <c r="AW215" i="17"/>
  <c r="AR215" i="17"/>
  <c r="AS215" i="17" s="1"/>
  <c r="AE215" i="17"/>
  <c r="V215" i="17"/>
  <c r="M215" i="17"/>
  <c r="D215" i="17"/>
  <c r="BF214" i="17"/>
  <c r="AX214" i="17"/>
  <c r="AW214" i="17"/>
  <c r="AR214" i="17"/>
  <c r="AS214" i="17" s="1"/>
  <c r="AE214" i="17"/>
  <c r="V214" i="17"/>
  <c r="M214" i="17"/>
  <c r="D214" i="17"/>
  <c r="BF213" i="17"/>
  <c r="AX213" i="17"/>
  <c r="AW213" i="17"/>
  <c r="AS213" i="17"/>
  <c r="AR213" i="17"/>
  <c r="AE213" i="17"/>
  <c r="V213" i="17"/>
  <c r="M213" i="17"/>
  <c r="D213" i="17"/>
  <c r="BF212" i="17"/>
  <c r="AX212" i="17"/>
  <c r="AW212" i="17"/>
  <c r="AR212" i="17"/>
  <c r="AS212" i="17" s="1"/>
  <c r="AE212" i="17"/>
  <c r="V212" i="17"/>
  <c r="M212" i="17"/>
  <c r="D212" i="17"/>
  <c r="BF211" i="17"/>
  <c r="AW211" i="17"/>
  <c r="AX211" i="17" s="1"/>
  <c r="AR211" i="17"/>
  <c r="AS211" i="17" s="1"/>
  <c r="AE211" i="17"/>
  <c r="V211" i="17"/>
  <c r="M211" i="17"/>
  <c r="D211" i="17"/>
  <c r="BF210" i="17"/>
  <c r="AX210" i="17"/>
  <c r="AW210" i="17"/>
  <c r="AR210" i="17"/>
  <c r="AS210" i="17" s="1"/>
  <c r="AE210" i="17"/>
  <c r="V210" i="17"/>
  <c r="M210" i="17"/>
  <c r="D210" i="17"/>
  <c r="BF209" i="17"/>
  <c r="AW209" i="17"/>
  <c r="AX209" i="17" s="1"/>
  <c r="AS209" i="17"/>
  <c r="AR209" i="17"/>
  <c r="AE209" i="17"/>
  <c r="V209" i="17"/>
  <c r="M209" i="17"/>
  <c r="D209" i="17"/>
  <c r="BF208" i="17"/>
  <c r="AX208" i="17"/>
  <c r="AW208" i="17"/>
  <c r="AR208" i="17"/>
  <c r="AS208" i="17" s="1"/>
  <c r="AE208" i="17"/>
  <c r="V208" i="17"/>
  <c r="M208" i="17"/>
  <c r="D208" i="17"/>
  <c r="BF207" i="17"/>
  <c r="AX207" i="17"/>
  <c r="AW207" i="17"/>
  <c r="AS207" i="17"/>
  <c r="AR207" i="17"/>
  <c r="AE207" i="17"/>
  <c r="V207" i="17"/>
  <c r="M207" i="17"/>
  <c r="D207" i="17"/>
  <c r="BF206" i="17"/>
  <c r="AX206" i="17"/>
  <c r="AW206" i="17"/>
  <c r="AR206" i="17"/>
  <c r="AS206" i="17" s="1"/>
  <c r="AE206" i="17"/>
  <c r="V206" i="17"/>
  <c r="M206" i="17"/>
  <c r="D206" i="17"/>
  <c r="BF205" i="17"/>
  <c r="AW205" i="17"/>
  <c r="AR205" i="17"/>
  <c r="AS205" i="17" s="1"/>
  <c r="AE205" i="17"/>
  <c r="V205" i="17"/>
  <c r="M205" i="17"/>
  <c r="D205" i="17"/>
  <c r="BF204" i="17"/>
  <c r="AX204" i="17"/>
  <c r="AW204" i="17"/>
  <c r="AR204" i="17"/>
  <c r="AS204" i="17" s="1"/>
  <c r="AE204" i="17"/>
  <c r="V204" i="17"/>
  <c r="M204" i="17"/>
  <c r="D204" i="17"/>
  <c r="BF203" i="17"/>
  <c r="AW203" i="17"/>
  <c r="AR203" i="17"/>
  <c r="AS203" i="17" s="1"/>
  <c r="AE203" i="17"/>
  <c r="V203" i="17"/>
  <c r="M203" i="17"/>
  <c r="D203" i="17"/>
  <c r="BF202" i="17"/>
  <c r="AW202" i="17"/>
  <c r="AX202" i="17" s="1"/>
  <c r="AR202" i="17"/>
  <c r="AS202" i="17" s="1"/>
  <c r="AE202" i="17"/>
  <c r="V202" i="17"/>
  <c r="M202" i="17"/>
  <c r="D202" i="17"/>
  <c r="BF201" i="17"/>
  <c r="AW201" i="17"/>
  <c r="AR201" i="17"/>
  <c r="AS201" i="17" s="1"/>
  <c r="AE201" i="17"/>
  <c r="V201" i="17"/>
  <c r="M201" i="17"/>
  <c r="D201" i="17"/>
  <c r="BF200" i="17"/>
  <c r="AW200" i="17"/>
  <c r="AX200" i="17" s="1"/>
  <c r="AR200" i="17"/>
  <c r="AS200" i="17" s="1"/>
  <c r="AE200" i="17"/>
  <c r="V200" i="17"/>
  <c r="M200" i="17"/>
  <c r="D200" i="17"/>
  <c r="BF199" i="17"/>
  <c r="AW199" i="17"/>
  <c r="AR199" i="17"/>
  <c r="AS199" i="17" s="1"/>
  <c r="AE199" i="17"/>
  <c r="V199" i="17"/>
  <c r="M199" i="17"/>
  <c r="D199" i="17"/>
  <c r="BF198" i="17"/>
  <c r="AW198" i="17"/>
  <c r="AX198" i="17" s="1"/>
  <c r="AR198" i="17"/>
  <c r="AS198" i="17" s="1"/>
  <c r="AE198" i="17"/>
  <c r="V198" i="17"/>
  <c r="M198" i="17"/>
  <c r="D198" i="17"/>
  <c r="BF197" i="17"/>
  <c r="AW197" i="17"/>
  <c r="AR197" i="17"/>
  <c r="AS197" i="17" s="1"/>
  <c r="AE197" i="17"/>
  <c r="V197" i="17"/>
  <c r="M197" i="17"/>
  <c r="D197" i="17"/>
  <c r="BF196" i="17"/>
  <c r="AW196" i="17"/>
  <c r="AX196" i="17" s="1"/>
  <c r="AR196" i="17"/>
  <c r="AS196" i="17" s="1"/>
  <c r="AE196" i="17"/>
  <c r="V196" i="17"/>
  <c r="M196" i="17"/>
  <c r="D196" i="17"/>
  <c r="BF195" i="17"/>
  <c r="AW195" i="17"/>
  <c r="AR195" i="17"/>
  <c r="AS195" i="17" s="1"/>
  <c r="AE195" i="17"/>
  <c r="V195" i="17"/>
  <c r="M195" i="17"/>
  <c r="D195" i="17"/>
  <c r="BF194" i="17"/>
  <c r="AW194" i="17"/>
  <c r="AX194" i="17" s="1"/>
  <c r="AR194" i="17"/>
  <c r="AS194" i="17" s="1"/>
  <c r="AE194" i="17"/>
  <c r="V194" i="17"/>
  <c r="M194" i="17"/>
  <c r="D194" i="17"/>
  <c r="BF193" i="17"/>
  <c r="AW193" i="17"/>
  <c r="AR193" i="17"/>
  <c r="AS193" i="17" s="1"/>
  <c r="AE193" i="17"/>
  <c r="V193" i="17"/>
  <c r="M193" i="17"/>
  <c r="D193" i="17"/>
  <c r="BF192" i="17"/>
  <c r="AX192" i="17"/>
  <c r="AW192" i="17"/>
  <c r="AR192" i="17"/>
  <c r="AS192" i="17" s="1"/>
  <c r="AE192" i="17"/>
  <c r="V192" i="17"/>
  <c r="M192" i="17"/>
  <c r="D192" i="17"/>
  <c r="BF191" i="17"/>
  <c r="AW191" i="17"/>
  <c r="AR191" i="17"/>
  <c r="AS191" i="17" s="1"/>
  <c r="AE191" i="17"/>
  <c r="V191" i="17"/>
  <c r="M191" i="17"/>
  <c r="D191" i="17"/>
  <c r="BF190" i="17"/>
  <c r="AX190" i="17"/>
  <c r="AW190" i="17"/>
  <c r="AR190" i="17"/>
  <c r="AS190" i="17" s="1"/>
  <c r="AE190" i="17"/>
  <c r="V190" i="17"/>
  <c r="M190" i="17"/>
  <c r="D190" i="17"/>
  <c r="BF189" i="17"/>
  <c r="AW189" i="17"/>
  <c r="AR189" i="17"/>
  <c r="AR221" i="17" s="1"/>
  <c r="AE189" i="17"/>
  <c r="AE220" i="17" s="1"/>
  <c r="V189" i="17"/>
  <c r="M189" i="17"/>
  <c r="D189" i="17"/>
  <c r="BM188" i="17"/>
  <c r="BL188" i="17"/>
  <c r="BK188" i="17"/>
  <c r="BJ188" i="17"/>
  <c r="BI188" i="17"/>
  <c r="BH188" i="17"/>
  <c r="BG188" i="17"/>
  <c r="BE188" i="17"/>
  <c r="AT188" i="17"/>
  <c r="AO188" i="17"/>
  <c r="C188" i="17"/>
  <c r="BM187" i="17"/>
  <c r="BL187" i="17"/>
  <c r="BK187" i="17"/>
  <c r="BJ187" i="17"/>
  <c r="BI187" i="17"/>
  <c r="BH187" i="17"/>
  <c r="BG187" i="17"/>
  <c r="BE187" i="17"/>
  <c r="BD187" i="17"/>
  <c r="BC187" i="17"/>
  <c r="BB187" i="17"/>
  <c r="BA187" i="17"/>
  <c r="AZ187" i="17"/>
  <c r="AV187" i="17"/>
  <c r="AU187" i="17"/>
  <c r="AT187" i="17"/>
  <c r="AQ187" i="17"/>
  <c r="AP187" i="17"/>
  <c r="AP9" i="17" s="1"/>
  <c r="AO187" i="17"/>
  <c r="AN187" i="17"/>
  <c r="AM187" i="17"/>
  <c r="AL187" i="17"/>
  <c r="AK187" i="17"/>
  <c r="AJ187" i="17"/>
  <c r="AI187" i="17"/>
  <c r="AH187" i="17"/>
  <c r="AG187" i="17"/>
  <c r="AF187" i="17"/>
  <c r="AD187" i="17"/>
  <c r="AC187" i="17"/>
  <c r="AB187" i="17"/>
  <c r="AA187" i="17"/>
  <c r="Z187" i="17"/>
  <c r="Y187" i="17"/>
  <c r="X187" i="17"/>
  <c r="W187" i="17"/>
  <c r="V187" i="17"/>
  <c r="U187" i="17"/>
  <c r="T187" i="17"/>
  <c r="S187" i="17"/>
  <c r="R187" i="17"/>
  <c r="Q187" i="17"/>
  <c r="P187" i="17"/>
  <c r="O187" i="17"/>
  <c r="N187" i="17"/>
  <c r="L187" i="17"/>
  <c r="K187" i="17"/>
  <c r="J187" i="17"/>
  <c r="I187" i="17"/>
  <c r="H187" i="17"/>
  <c r="G187" i="17"/>
  <c r="F187" i="17"/>
  <c r="E187" i="17"/>
  <c r="C187" i="17"/>
  <c r="BM186" i="17"/>
  <c r="BL186" i="17"/>
  <c r="BK186" i="17"/>
  <c r="BJ186" i="17"/>
  <c r="BI186" i="17"/>
  <c r="BH186" i="17"/>
  <c r="BG186" i="17"/>
  <c r="BE186" i="17"/>
  <c r="BD186" i="17"/>
  <c r="BC186" i="17"/>
  <c r="BB186" i="17"/>
  <c r="BA186" i="17"/>
  <c r="AZ186" i="17"/>
  <c r="AV186" i="17"/>
  <c r="AU186" i="17"/>
  <c r="AT186" i="17"/>
  <c r="AQ186" i="17"/>
  <c r="AP186" i="17"/>
  <c r="AO186" i="17"/>
  <c r="AO9" i="17" s="1"/>
  <c r="AN186" i="17"/>
  <c r="AM186" i="17"/>
  <c r="AL186" i="17"/>
  <c r="AK186" i="17"/>
  <c r="AJ186" i="17"/>
  <c r="AI186" i="17"/>
  <c r="AH186" i="17"/>
  <c r="AG186" i="17"/>
  <c r="AF186" i="17"/>
  <c r="AD186" i="17"/>
  <c r="AC186" i="17"/>
  <c r="AB186" i="17"/>
  <c r="AA186" i="17"/>
  <c r="Z186" i="17"/>
  <c r="Y186" i="17"/>
  <c r="X186" i="17"/>
  <c r="W186" i="17"/>
  <c r="V186" i="17"/>
  <c r="U186" i="17"/>
  <c r="T186" i="17"/>
  <c r="S186" i="17"/>
  <c r="R186" i="17"/>
  <c r="Q186" i="17"/>
  <c r="P186" i="17"/>
  <c r="O186" i="17"/>
  <c r="N186" i="17"/>
  <c r="L186" i="17"/>
  <c r="K186" i="17"/>
  <c r="J186" i="17"/>
  <c r="I186" i="17"/>
  <c r="H186" i="17"/>
  <c r="G186" i="17"/>
  <c r="F186" i="17"/>
  <c r="E186" i="17"/>
  <c r="C186" i="17"/>
  <c r="BM185" i="17"/>
  <c r="BL185" i="17"/>
  <c r="BK185" i="17"/>
  <c r="BJ185" i="17"/>
  <c r="BI185" i="17"/>
  <c r="BH185" i="17"/>
  <c r="BG185" i="17"/>
  <c r="BE185" i="17"/>
  <c r="BD185" i="17"/>
  <c r="BC185" i="17"/>
  <c r="BB185" i="17"/>
  <c r="BA185" i="17"/>
  <c r="AZ185" i="17"/>
  <c r="AV185" i="17"/>
  <c r="AU185" i="17"/>
  <c r="AT185" i="17"/>
  <c r="AQ185" i="17"/>
  <c r="AP185" i="17"/>
  <c r="AO185" i="17"/>
  <c r="AN185" i="17"/>
  <c r="AM185" i="17"/>
  <c r="AL185" i="17"/>
  <c r="AK185" i="17"/>
  <c r="AJ185" i="17"/>
  <c r="AI185" i="17"/>
  <c r="AH185" i="17"/>
  <c r="AG185" i="17"/>
  <c r="AF185" i="17"/>
  <c r="AD185" i="17"/>
  <c r="AC185" i="17"/>
  <c r="AB185" i="17"/>
  <c r="AA185" i="17"/>
  <c r="Z185" i="17"/>
  <c r="Y185" i="17"/>
  <c r="X185" i="17"/>
  <c r="W185" i="17"/>
  <c r="V185" i="17"/>
  <c r="U185" i="17"/>
  <c r="T185" i="17"/>
  <c r="S185" i="17"/>
  <c r="R185" i="17"/>
  <c r="Q185" i="17"/>
  <c r="P185" i="17"/>
  <c r="O185" i="17"/>
  <c r="N185" i="17"/>
  <c r="L185" i="17"/>
  <c r="K185" i="17"/>
  <c r="J185" i="17"/>
  <c r="I185" i="17"/>
  <c r="H185" i="17"/>
  <c r="G185" i="17"/>
  <c r="F185" i="17"/>
  <c r="E185" i="17"/>
  <c r="C185" i="17"/>
  <c r="BF184" i="17"/>
  <c r="AW184" i="17"/>
  <c r="AX184" i="17" s="1"/>
  <c r="AR184" i="17"/>
  <c r="AS184" i="17" s="1"/>
  <c r="AE184" i="17"/>
  <c r="V184" i="17"/>
  <c r="M184" i="17"/>
  <c r="D184" i="17"/>
  <c r="BF183" i="17"/>
  <c r="AW183" i="17"/>
  <c r="AX183" i="17" s="1"/>
  <c r="AR183" i="17"/>
  <c r="AS183" i="17" s="1"/>
  <c r="AE183" i="17"/>
  <c r="V183" i="17"/>
  <c r="M183" i="17"/>
  <c r="D183" i="17"/>
  <c r="BF182" i="17"/>
  <c r="AW182" i="17"/>
  <c r="AX182" i="17" s="1"/>
  <c r="AR182" i="17"/>
  <c r="AS182" i="17" s="1"/>
  <c r="AE182" i="17"/>
  <c r="V182" i="17"/>
  <c r="M182" i="17"/>
  <c r="D182" i="17"/>
  <c r="BF181" i="17"/>
  <c r="AW181" i="17"/>
  <c r="AX181" i="17" s="1"/>
  <c r="AR181" i="17"/>
  <c r="AS181" i="17" s="1"/>
  <c r="AE181" i="17"/>
  <c r="V181" i="17"/>
  <c r="M181" i="17"/>
  <c r="D181" i="17"/>
  <c r="BF180" i="17"/>
  <c r="AW180" i="17"/>
  <c r="AX180" i="17" s="1"/>
  <c r="AR180" i="17"/>
  <c r="AS180" i="17" s="1"/>
  <c r="AE180" i="17"/>
  <c r="V180" i="17"/>
  <c r="M180" i="17"/>
  <c r="D180" i="17"/>
  <c r="BF179" i="17"/>
  <c r="AW179" i="17"/>
  <c r="AX179" i="17" s="1"/>
  <c r="AR179" i="17"/>
  <c r="AS179" i="17" s="1"/>
  <c r="AE179" i="17"/>
  <c r="V179" i="17"/>
  <c r="M179" i="17"/>
  <c r="D179" i="17"/>
  <c r="BF178" i="17"/>
  <c r="AW178" i="17"/>
  <c r="AX178" i="17" s="1"/>
  <c r="AR178" i="17"/>
  <c r="AS178" i="17" s="1"/>
  <c r="AE178" i="17"/>
  <c r="V178" i="17"/>
  <c r="M178" i="17"/>
  <c r="D178" i="17"/>
  <c r="BF177" i="17"/>
  <c r="AW177" i="17"/>
  <c r="AX177" i="17" s="1"/>
  <c r="AR177" i="17"/>
  <c r="AS177" i="17" s="1"/>
  <c r="AE177" i="17"/>
  <c r="V177" i="17"/>
  <c r="M177" i="17"/>
  <c r="D177" i="17"/>
  <c r="BF176" i="17"/>
  <c r="AW176" i="17"/>
  <c r="AX176" i="17" s="1"/>
  <c r="AR176" i="17"/>
  <c r="AS176" i="17" s="1"/>
  <c r="AE176" i="17"/>
  <c r="V176" i="17"/>
  <c r="M176" i="17"/>
  <c r="D176" i="17"/>
  <c r="BF175" i="17"/>
  <c r="AW175" i="17"/>
  <c r="AX175" i="17" s="1"/>
  <c r="AR175" i="17"/>
  <c r="AS175" i="17" s="1"/>
  <c r="AE175" i="17"/>
  <c r="V175" i="17"/>
  <c r="M175" i="17"/>
  <c r="D175" i="17"/>
  <c r="BF174" i="17"/>
  <c r="AW174" i="17"/>
  <c r="AX174" i="17" s="1"/>
  <c r="AR174" i="17"/>
  <c r="AS174" i="17" s="1"/>
  <c r="AE174" i="17"/>
  <c r="V174" i="17"/>
  <c r="M174" i="17"/>
  <c r="D174" i="17"/>
  <c r="BF173" i="17"/>
  <c r="AX173" i="17"/>
  <c r="AW173" i="17"/>
  <c r="AY173" i="17" s="1"/>
  <c r="AR173" i="17"/>
  <c r="AS173" i="17" s="1"/>
  <c r="AE173" i="17"/>
  <c r="V173" i="17"/>
  <c r="M173" i="17"/>
  <c r="D173" i="17"/>
  <c r="BF172" i="17"/>
  <c r="AX172" i="17"/>
  <c r="AW172" i="17"/>
  <c r="AR172" i="17"/>
  <c r="AS172" i="17" s="1"/>
  <c r="AE172" i="17"/>
  <c r="V172" i="17"/>
  <c r="M172" i="17"/>
  <c r="D172" i="17"/>
  <c r="BF171" i="17"/>
  <c r="AX171" i="17"/>
  <c r="AW171" i="17"/>
  <c r="AR171" i="17"/>
  <c r="AS171" i="17" s="1"/>
  <c r="AE171" i="17"/>
  <c r="V171" i="17"/>
  <c r="M171" i="17"/>
  <c r="D171" i="17"/>
  <c r="BF170" i="17"/>
  <c r="AX170" i="17"/>
  <c r="AW170" i="17"/>
  <c r="AR170" i="17"/>
  <c r="AS170" i="17" s="1"/>
  <c r="AE170" i="17"/>
  <c r="V170" i="17"/>
  <c r="M170" i="17"/>
  <c r="D170" i="17"/>
  <c r="BF169" i="17"/>
  <c r="AY169" i="17"/>
  <c r="AX169" i="17"/>
  <c r="AW169" i="17"/>
  <c r="AR169" i="17"/>
  <c r="AS169" i="17" s="1"/>
  <c r="AE169" i="17"/>
  <c r="V169" i="17"/>
  <c r="M169" i="17"/>
  <c r="D169" i="17"/>
  <c r="BF168" i="17"/>
  <c r="AX168" i="17"/>
  <c r="AW168" i="17"/>
  <c r="AR168" i="17"/>
  <c r="AS168" i="17" s="1"/>
  <c r="AE168" i="17"/>
  <c r="V168" i="17"/>
  <c r="M168" i="17"/>
  <c r="D168" i="17"/>
  <c r="BF167" i="17"/>
  <c r="AX167" i="17"/>
  <c r="AW167" i="17"/>
  <c r="AR167" i="17"/>
  <c r="AS167" i="17" s="1"/>
  <c r="AE167" i="17"/>
  <c r="V167" i="17"/>
  <c r="M167" i="17"/>
  <c r="D167" i="17"/>
  <c r="BF166" i="17"/>
  <c r="AX166" i="17"/>
  <c r="AW166" i="17"/>
  <c r="AR166" i="17"/>
  <c r="AS166" i="17" s="1"/>
  <c r="AE166" i="17"/>
  <c r="V166" i="17"/>
  <c r="M166" i="17"/>
  <c r="D166" i="17"/>
  <c r="BF165" i="17"/>
  <c r="AY165" i="17"/>
  <c r="AX165" i="17"/>
  <c r="AW165" i="17"/>
  <c r="AR165" i="17"/>
  <c r="AS165" i="17" s="1"/>
  <c r="AE165" i="17"/>
  <c r="V165" i="17"/>
  <c r="M165" i="17"/>
  <c r="D165" i="17"/>
  <c r="BF164" i="17"/>
  <c r="AX164" i="17"/>
  <c r="AW164" i="17"/>
  <c r="AR164" i="17"/>
  <c r="AS164" i="17" s="1"/>
  <c r="AE164" i="17"/>
  <c r="V164" i="17"/>
  <c r="M164" i="17"/>
  <c r="D164" i="17"/>
  <c r="BF163" i="17"/>
  <c r="AX163" i="17"/>
  <c r="AW163" i="17"/>
  <c r="AR163" i="17"/>
  <c r="AS163" i="17" s="1"/>
  <c r="AE163" i="17"/>
  <c r="V163" i="17"/>
  <c r="M163" i="17"/>
  <c r="D163" i="17"/>
  <c r="BF162" i="17"/>
  <c r="AX162" i="17"/>
  <c r="AW162" i="17"/>
  <c r="AR162" i="17"/>
  <c r="AS162" i="17" s="1"/>
  <c r="AE162" i="17"/>
  <c r="V162" i="17"/>
  <c r="M162" i="17"/>
  <c r="D162" i="17"/>
  <c r="BF161" i="17"/>
  <c r="AY161" i="17"/>
  <c r="AX161" i="17"/>
  <c r="AW161" i="17"/>
  <c r="AR161" i="17"/>
  <c r="AS161" i="17" s="1"/>
  <c r="AE161" i="17"/>
  <c r="V161" i="17"/>
  <c r="M161" i="17"/>
  <c r="D161" i="17"/>
  <c r="BF160" i="17"/>
  <c r="AX160" i="17"/>
  <c r="AW160" i="17"/>
  <c r="AR160" i="17"/>
  <c r="AS160" i="17" s="1"/>
  <c r="AE160" i="17"/>
  <c r="V160" i="17"/>
  <c r="M160" i="17"/>
  <c r="D160" i="17"/>
  <c r="BF159" i="17"/>
  <c r="AX159" i="17"/>
  <c r="AW159" i="17"/>
  <c r="AR159" i="17"/>
  <c r="AS159" i="17" s="1"/>
  <c r="AE159" i="17"/>
  <c r="V159" i="17"/>
  <c r="M159" i="17"/>
  <c r="D159" i="17"/>
  <c r="BF158" i="17"/>
  <c r="AX158" i="17"/>
  <c r="AW158" i="17"/>
  <c r="AS158" i="17"/>
  <c r="AR158" i="17"/>
  <c r="AE158" i="17"/>
  <c r="V158" i="17"/>
  <c r="M158" i="17"/>
  <c r="D158" i="17"/>
  <c r="BF157" i="17"/>
  <c r="AW157" i="17"/>
  <c r="AX157" i="17" s="1"/>
  <c r="AY157" i="17" s="1"/>
  <c r="AR157" i="17"/>
  <c r="AS157" i="17" s="1"/>
  <c r="AE157" i="17"/>
  <c r="V157" i="17"/>
  <c r="M157" i="17"/>
  <c r="D157" i="17"/>
  <c r="BF156" i="17"/>
  <c r="AW156" i="17"/>
  <c r="AX156" i="17" s="1"/>
  <c r="AR156" i="17"/>
  <c r="AS156" i="17" s="1"/>
  <c r="AE156" i="17"/>
  <c r="V156" i="17"/>
  <c r="M156" i="17"/>
  <c r="D156" i="17"/>
  <c r="BF155" i="17"/>
  <c r="AW155" i="17"/>
  <c r="AX155" i="17" s="1"/>
  <c r="AR155" i="17"/>
  <c r="AS155" i="17" s="1"/>
  <c r="AE155" i="17"/>
  <c r="V155" i="17"/>
  <c r="M155" i="17"/>
  <c r="M186" i="17" s="1"/>
  <c r="D155" i="17"/>
  <c r="BF154" i="17"/>
  <c r="AW154" i="17"/>
  <c r="AW185" i="17" s="1"/>
  <c r="AS154" i="17"/>
  <c r="AR154" i="17"/>
  <c r="AE154" i="17"/>
  <c r="V154" i="17"/>
  <c r="M154" i="17"/>
  <c r="D154" i="17"/>
  <c r="BM153" i="17"/>
  <c r="BL153" i="17"/>
  <c r="BK153" i="17"/>
  <c r="BJ153" i="17"/>
  <c r="BI153" i="17"/>
  <c r="BH153" i="17"/>
  <c r="BG153" i="17"/>
  <c r="BE153" i="17"/>
  <c r="AT153" i="17"/>
  <c r="AO153" i="17"/>
  <c r="C153" i="17"/>
  <c r="BM152" i="17"/>
  <c r="BL152" i="17"/>
  <c r="BK152" i="17"/>
  <c r="BJ152" i="17"/>
  <c r="BI152" i="17"/>
  <c r="BH152" i="17"/>
  <c r="BG152" i="17"/>
  <c r="BE152" i="17"/>
  <c r="BD152" i="17"/>
  <c r="BC152" i="17"/>
  <c r="BB152" i="17"/>
  <c r="BA152" i="17"/>
  <c r="AZ152" i="17"/>
  <c r="AZ9" i="17" s="1"/>
  <c r="AV152" i="17"/>
  <c r="AU152" i="17"/>
  <c r="AT152" i="17"/>
  <c r="AQ152" i="17"/>
  <c r="AP152" i="17"/>
  <c r="AO152" i="17"/>
  <c r="AN152" i="17"/>
  <c r="AM152" i="17"/>
  <c r="AL152" i="17"/>
  <c r="AK152" i="17"/>
  <c r="AJ152" i="17"/>
  <c r="AI152" i="17"/>
  <c r="AH152" i="17"/>
  <c r="AG152" i="17"/>
  <c r="AF152" i="17"/>
  <c r="AD152" i="17"/>
  <c r="AC152" i="17"/>
  <c r="AB152" i="17"/>
  <c r="AA152" i="17"/>
  <c r="Z152" i="17"/>
  <c r="Y152" i="17"/>
  <c r="X152" i="17"/>
  <c r="W152" i="17"/>
  <c r="U152" i="17"/>
  <c r="T152" i="17"/>
  <c r="S152" i="17"/>
  <c r="R152" i="17"/>
  <c r="Q152" i="17"/>
  <c r="P152" i="17"/>
  <c r="O152" i="17"/>
  <c r="N152" i="17"/>
  <c r="L152" i="17"/>
  <c r="K152" i="17"/>
  <c r="J152" i="17"/>
  <c r="I152" i="17"/>
  <c r="H152" i="17"/>
  <c r="G152" i="17"/>
  <c r="F152" i="17"/>
  <c r="E152" i="17"/>
  <c r="C152" i="17"/>
  <c r="BM151" i="17"/>
  <c r="BL151" i="17"/>
  <c r="BK151" i="17"/>
  <c r="BJ151" i="17"/>
  <c r="BI151" i="17"/>
  <c r="BH151" i="17"/>
  <c r="BG151" i="17"/>
  <c r="BE151" i="17"/>
  <c r="BD151" i="17"/>
  <c r="BC151" i="17"/>
  <c r="BB151" i="17"/>
  <c r="BA151" i="17"/>
  <c r="AZ151" i="17"/>
  <c r="AV151" i="17"/>
  <c r="AU151" i="17"/>
  <c r="AT151" i="17"/>
  <c r="AQ151" i="17"/>
  <c r="AP151" i="17"/>
  <c r="AO151" i="17"/>
  <c r="AN151" i="17"/>
  <c r="AM151" i="17"/>
  <c r="AL151" i="17"/>
  <c r="AL8" i="17" s="1"/>
  <c r="AK151" i="17"/>
  <c r="AJ151" i="17"/>
  <c r="AI151" i="17"/>
  <c r="AH151" i="17"/>
  <c r="AG151" i="17"/>
  <c r="AF151" i="17"/>
  <c r="AD151" i="17"/>
  <c r="AC151" i="17"/>
  <c r="AB151" i="17"/>
  <c r="AA151" i="17"/>
  <c r="Z151" i="17"/>
  <c r="Y151" i="17"/>
  <c r="X151" i="17"/>
  <c r="W151" i="17"/>
  <c r="U151" i="17"/>
  <c r="T151" i="17"/>
  <c r="S151" i="17"/>
  <c r="R151" i="17"/>
  <c r="Q151" i="17"/>
  <c r="P151" i="17"/>
  <c r="O151" i="17"/>
  <c r="N151" i="17"/>
  <c r="L151" i="17"/>
  <c r="K151" i="17"/>
  <c r="J151" i="17"/>
  <c r="I151" i="17"/>
  <c r="H151" i="17"/>
  <c r="G151" i="17"/>
  <c r="F151" i="17"/>
  <c r="E151" i="17"/>
  <c r="C151" i="17"/>
  <c r="BM150" i="17"/>
  <c r="BL150" i="17"/>
  <c r="BK150" i="17"/>
  <c r="BJ150" i="17"/>
  <c r="BI150" i="17"/>
  <c r="BH150" i="17"/>
  <c r="BG150" i="17"/>
  <c r="BE150" i="17"/>
  <c r="BD150" i="17"/>
  <c r="BC150" i="17"/>
  <c r="BB150" i="17"/>
  <c r="BA150" i="17"/>
  <c r="AZ150" i="17"/>
  <c r="AV150" i="17"/>
  <c r="AU150" i="17"/>
  <c r="AT150" i="17"/>
  <c r="AQ150" i="17"/>
  <c r="AP150" i="17"/>
  <c r="AO150" i="17"/>
  <c r="AN150" i="17"/>
  <c r="AM150" i="17"/>
  <c r="AL150" i="17"/>
  <c r="AK150" i="17"/>
  <c r="AJ150" i="17"/>
  <c r="AI150" i="17"/>
  <c r="AH150" i="17"/>
  <c r="AG150" i="17"/>
  <c r="AF150" i="17"/>
  <c r="AD150" i="17"/>
  <c r="AC150" i="17"/>
  <c r="AB150" i="17"/>
  <c r="AA150" i="17"/>
  <c r="Z150" i="17"/>
  <c r="Y150" i="17"/>
  <c r="X150" i="17"/>
  <c r="W150" i="17"/>
  <c r="U150" i="17"/>
  <c r="T150" i="17"/>
  <c r="S150" i="17"/>
  <c r="R150" i="17"/>
  <c r="Q150" i="17"/>
  <c r="P150" i="17"/>
  <c r="O150" i="17"/>
  <c r="N150" i="17"/>
  <c r="L150" i="17"/>
  <c r="K150" i="17"/>
  <c r="J150" i="17"/>
  <c r="I150" i="17"/>
  <c r="H150" i="17"/>
  <c r="G150" i="17"/>
  <c r="F150" i="17"/>
  <c r="E150" i="17"/>
  <c r="C150" i="17"/>
  <c r="BF149" i="17"/>
  <c r="AW149" i="17"/>
  <c r="AX149" i="17" s="1"/>
  <c r="AR149" i="17"/>
  <c r="AS149" i="17" s="1"/>
  <c r="AE149" i="17"/>
  <c r="V149" i="17"/>
  <c r="M149" i="17"/>
  <c r="D149" i="17"/>
  <c r="BF148" i="17"/>
  <c r="AW148" i="17"/>
  <c r="AX148" i="17" s="1"/>
  <c r="AR148" i="17"/>
  <c r="AS148" i="17" s="1"/>
  <c r="AY148" i="17" s="1"/>
  <c r="AE148" i="17"/>
  <c r="V148" i="17"/>
  <c r="M148" i="17"/>
  <c r="D148" i="17"/>
  <c r="BF147" i="17"/>
  <c r="AW147" i="17"/>
  <c r="AX147" i="17" s="1"/>
  <c r="AR147" i="17"/>
  <c r="AS147" i="17" s="1"/>
  <c r="AE147" i="17"/>
  <c r="V147" i="17"/>
  <c r="M147" i="17"/>
  <c r="D147" i="17"/>
  <c r="BF146" i="17"/>
  <c r="AW146" i="17"/>
  <c r="AR146" i="17"/>
  <c r="AS146" i="17" s="1"/>
  <c r="AE146" i="17"/>
  <c r="V146" i="17"/>
  <c r="M146" i="17"/>
  <c r="D146" i="17"/>
  <c r="BF145" i="17"/>
  <c r="AW145" i="17"/>
  <c r="AX145" i="17" s="1"/>
  <c r="AR145" i="17"/>
  <c r="AS145" i="17" s="1"/>
  <c r="AE145" i="17"/>
  <c r="V145" i="17"/>
  <c r="M145" i="17"/>
  <c r="D145" i="17"/>
  <c r="BF144" i="17"/>
  <c r="AW144" i="17"/>
  <c r="AX144" i="17" s="1"/>
  <c r="AR144" i="17"/>
  <c r="AS144" i="17" s="1"/>
  <c r="AY144" i="17" s="1"/>
  <c r="AE144" i="17"/>
  <c r="V144" i="17"/>
  <c r="M144" i="17"/>
  <c r="D144" i="17"/>
  <c r="BF143" i="17"/>
  <c r="AW143" i="17"/>
  <c r="AX143" i="17" s="1"/>
  <c r="AR143" i="17"/>
  <c r="AS143" i="17" s="1"/>
  <c r="AE143" i="17"/>
  <c r="V143" i="17"/>
  <c r="M143" i="17"/>
  <c r="D143" i="17"/>
  <c r="BF142" i="17"/>
  <c r="AW142" i="17"/>
  <c r="AR142" i="17"/>
  <c r="AS142" i="17" s="1"/>
  <c r="AE142" i="17"/>
  <c r="V142" i="17"/>
  <c r="M142" i="17"/>
  <c r="D142" i="17"/>
  <c r="BF141" i="17"/>
  <c r="AW141" i="17"/>
  <c r="AX141" i="17" s="1"/>
  <c r="AR141" i="17"/>
  <c r="AS141" i="17" s="1"/>
  <c r="AE141" i="17"/>
  <c r="V141" i="17"/>
  <c r="M141" i="17"/>
  <c r="D141" i="17"/>
  <c r="BF140" i="17"/>
  <c r="AW140" i="17"/>
  <c r="AX140" i="17" s="1"/>
  <c r="AR140" i="17"/>
  <c r="AS140" i="17" s="1"/>
  <c r="AE140" i="17"/>
  <c r="V140" i="17"/>
  <c r="M140" i="17"/>
  <c r="D140" i="17"/>
  <c r="BF139" i="17"/>
  <c r="AW139" i="17"/>
  <c r="AR139" i="17"/>
  <c r="AS139" i="17" s="1"/>
  <c r="AE139" i="17"/>
  <c r="V139" i="17"/>
  <c r="M139" i="17"/>
  <c r="D139" i="17"/>
  <c r="BF138" i="17"/>
  <c r="AW138" i="17"/>
  <c r="AX138" i="17" s="1"/>
  <c r="AR138" i="17"/>
  <c r="AS138" i="17" s="1"/>
  <c r="AE138" i="17"/>
  <c r="V138" i="17"/>
  <c r="M138" i="17"/>
  <c r="D138" i="17"/>
  <c r="BF137" i="17"/>
  <c r="AW137" i="17"/>
  <c r="AR137" i="17"/>
  <c r="AS137" i="17" s="1"/>
  <c r="AE137" i="17"/>
  <c r="V137" i="17"/>
  <c r="M137" i="17"/>
  <c r="D137" i="17"/>
  <c r="BF136" i="17"/>
  <c r="AW136" i="17"/>
  <c r="AX136" i="17" s="1"/>
  <c r="AR136" i="17"/>
  <c r="AS136" i="17" s="1"/>
  <c r="AY136" i="17" s="1"/>
  <c r="AE136" i="17"/>
  <c r="V136" i="17"/>
  <c r="M136" i="17"/>
  <c r="D136" i="17"/>
  <c r="BF135" i="17"/>
  <c r="AW135" i="17"/>
  <c r="AX135" i="17" s="1"/>
  <c r="AR135" i="17"/>
  <c r="AS135" i="17" s="1"/>
  <c r="AE135" i="17"/>
  <c r="V135" i="17"/>
  <c r="V151" i="17" s="1"/>
  <c r="M135" i="17"/>
  <c r="D135" i="17"/>
  <c r="BF134" i="17"/>
  <c r="AW134" i="17"/>
  <c r="AX134" i="17" s="1"/>
  <c r="AR134" i="17"/>
  <c r="AS134" i="17" s="1"/>
  <c r="AY134" i="17" s="1"/>
  <c r="AE134" i="17"/>
  <c r="V134" i="17"/>
  <c r="M134" i="17"/>
  <c r="D134" i="17"/>
  <c r="BF133" i="17"/>
  <c r="AW133" i="17"/>
  <c r="AX133" i="17" s="1"/>
  <c r="AR133" i="17"/>
  <c r="AS133" i="17" s="1"/>
  <c r="AE133" i="17"/>
  <c r="V133" i="17"/>
  <c r="M133" i="17"/>
  <c r="D133" i="17"/>
  <c r="BF132" i="17"/>
  <c r="AW132" i="17"/>
  <c r="AX132" i="17" s="1"/>
  <c r="AR132" i="17"/>
  <c r="AS132" i="17" s="1"/>
  <c r="AE132" i="17"/>
  <c r="V132" i="17"/>
  <c r="M132" i="17"/>
  <c r="D132" i="17"/>
  <c r="BF131" i="17"/>
  <c r="AW131" i="17"/>
  <c r="AR131" i="17"/>
  <c r="AS131" i="17" s="1"/>
  <c r="AE131" i="17"/>
  <c r="V131" i="17"/>
  <c r="M131" i="17"/>
  <c r="D131" i="17"/>
  <c r="BF130" i="17"/>
  <c r="AW130" i="17"/>
  <c r="AX130" i="17" s="1"/>
  <c r="AR130" i="17"/>
  <c r="AS130" i="17" s="1"/>
  <c r="AE130" i="17"/>
  <c r="V130" i="17"/>
  <c r="M130" i="17"/>
  <c r="D130" i="17"/>
  <c r="BF129" i="17"/>
  <c r="AW129" i="17"/>
  <c r="AR129" i="17"/>
  <c r="AS129" i="17" s="1"/>
  <c r="AE129" i="17"/>
  <c r="V129" i="17"/>
  <c r="M129" i="17"/>
  <c r="D129" i="17"/>
  <c r="BF128" i="17"/>
  <c r="AW128" i="17"/>
  <c r="AX128" i="17" s="1"/>
  <c r="AR128" i="17"/>
  <c r="AS128" i="17" s="1"/>
  <c r="AE128" i="17"/>
  <c r="V128" i="17"/>
  <c r="M128" i="17"/>
  <c r="D128" i="17"/>
  <c r="BF127" i="17"/>
  <c r="AX127" i="17"/>
  <c r="AW127" i="17"/>
  <c r="AR127" i="17"/>
  <c r="AS127" i="17" s="1"/>
  <c r="AE127" i="17"/>
  <c r="V127" i="17"/>
  <c r="M127" i="17"/>
  <c r="D127" i="17"/>
  <c r="BF126" i="17"/>
  <c r="AW126" i="17"/>
  <c r="AX126" i="17" s="1"/>
  <c r="AR126" i="17"/>
  <c r="AS126" i="17" s="1"/>
  <c r="AE126" i="17"/>
  <c r="V126" i="17"/>
  <c r="M126" i="17"/>
  <c r="D126" i="17"/>
  <c r="BF125" i="17"/>
  <c r="AW125" i="17"/>
  <c r="AX125" i="17" s="1"/>
  <c r="AS125" i="17"/>
  <c r="AR125" i="17"/>
  <c r="AE125" i="17"/>
  <c r="V125" i="17"/>
  <c r="M125" i="17"/>
  <c r="D125" i="17"/>
  <c r="BF124" i="17"/>
  <c r="AW124" i="17"/>
  <c r="AR124" i="17"/>
  <c r="AS124" i="17" s="1"/>
  <c r="AE124" i="17"/>
  <c r="V124" i="17"/>
  <c r="M124" i="17"/>
  <c r="D124" i="17"/>
  <c r="BF123" i="17"/>
  <c r="AW123" i="17"/>
  <c r="AX123" i="17" s="1"/>
  <c r="AR123" i="17"/>
  <c r="AS123" i="17" s="1"/>
  <c r="AE123" i="17"/>
  <c r="V123" i="17"/>
  <c r="M123" i="17"/>
  <c r="D123" i="17"/>
  <c r="BF122" i="17"/>
  <c r="AW122" i="17"/>
  <c r="AR122" i="17"/>
  <c r="AS122" i="17" s="1"/>
  <c r="AE122" i="17"/>
  <c r="V122" i="17"/>
  <c r="M122" i="17"/>
  <c r="D122" i="17"/>
  <c r="BF121" i="17"/>
  <c r="AW121" i="17"/>
  <c r="AX121" i="17" s="1"/>
  <c r="AS121" i="17"/>
  <c r="AR121" i="17"/>
  <c r="AE121" i="17"/>
  <c r="V121" i="17"/>
  <c r="M121" i="17"/>
  <c r="D121" i="17"/>
  <c r="BF120" i="17"/>
  <c r="AW120" i="17"/>
  <c r="AR120" i="17"/>
  <c r="AE120" i="17"/>
  <c r="V120" i="17"/>
  <c r="M120" i="17"/>
  <c r="D120" i="17"/>
  <c r="BM119" i="17"/>
  <c r="BL119" i="17"/>
  <c r="BK119" i="17"/>
  <c r="BJ119" i="17"/>
  <c r="BI119" i="17"/>
  <c r="BH119" i="17"/>
  <c r="BG119" i="17"/>
  <c r="BE119" i="17"/>
  <c r="AT119" i="17"/>
  <c r="AO119" i="17"/>
  <c r="C119" i="17"/>
  <c r="C8" i="17" s="1"/>
  <c r="BM118" i="17"/>
  <c r="BL118" i="17"/>
  <c r="BK118" i="17"/>
  <c r="BJ118" i="17"/>
  <c r="BI118" i="17"/>
  <c r="BH118" i="17"/>
  <c r="BG118" i="17"/>
  <c r="BE118" i="17"/>
  <c r="BD118" i="17"/>
  <c r="BC118" i="17"/>
  <c r="BB118" i="17"/>
  <c r="BA118" i="17"/>
  <c r="AZ118" i="17"/>
  <c r="AV118" i="17"/>
  <c r="AU118" i="17"/>
  <c r="AT118" i="17"/>
  <c r="AQ118" i="17"/>
  <c r="AP118" i="17"/>
  <c r="AO118" i="17"/>
  <c r="AN118" i="17"/>
  <c r="AM118" i="17"/>
  <c r="AL118" i="17"/>
  <c r="AK118" i="17"/>
  <c r="AJ118" i="17"/>
  <c r="AI118" i="17"/>
  <c r="AH118" i="17"/>
  <c r="AG118" i="17"/>
  <c r="AF118" i="17"/>
  <c r="AD118" i="17"/>
  <c r="AC118" i="17"/>
  <c r="AB118" i="17"/>
  <c r="AA118" i="17"/>
  <c r="Z118" i="17"/>
  <c r="Y118" i="17"/>
  <c r="X118" i="17"/>
  <c r="W118" i="17"/>
  <c r="U118" i="17"/>
  <c r="T118" i="17"/>
  <c r="S118" i="17"/>
  <c r="R118" i="17"/>
  <c r="Q118" i="17"/>
  <c r="P118" i="17"/>
  <c r="O118" i="17"/>
  <c r="N118" i="17"/>
  <c r="L118" i="17"/>
  <c r="K118" i="17"/>
  <c r="J118" i="17"/>
  <c r="I118" i="17"/>
  <c r="H118" i="17"/>
  <c r="G118" i="17"/>
  <c r="F118" i="17"/>
  <c r="E118" i="17"/>
  <c r="D118" i="17"/>
  <c r="C118" i="17"/>
  <c r="BM117" i="17"/>
  <c r="BL117" i="17"/>
  <c r="BK117" i="17"/>
  <c r="BJ117" i="17"/>
  <c r="BI117" i="17"/>
  <c r="BH117" i="17"/>
  <c r="BG117" i="17"/>
  <c r="BE117" i="17"/>
  <c r="BD117" i="17"/>
  <c r="BC117" i="17"/>
  <c r="BB117" i="17"/>
  <c r="BA117" i="17"/>
  <c r="AZ117" i="17"/>
  <c r="AV117" i="17"/>
  <c r="AU117" i="17"/>
  <c r="AT117" i="17"/>
  <c r="AQ117" i="17"/>
  <c r="AP117" i="17"/>
  <c r="AO117" i="17"/>
  <c r="AN117" i="17"/>
  <c r="AM117" i="17"/>
  <c r="AL117" i="17"/>
  <c r="AK117" i="17"/>
  <c r="AJ117" i="17"/>
  <c r="AI117" i="17"/>
  <c r="AH117" i="17"/>
  <c r="AG117" i="17"/>
  <c r="AF117" i="17"/>
  <c r="AD117" i="17"/>
  <c r="AC117" i="17"/>
  <c r="AB117" i="17"/>
  <c r="AA117" i="17"/>
  <c r="Z117" i="17"/>
  <c r="Y117" i="17"/>
  <c r="X117" i="17"/>
  <c r="W117" i="17"/>
  <c r="U117" i="17"/>
  <c r="T117" i="17"/>
  <c r="S117" i="17"/>
  <c r="R117" i="17"/>
  <c r="Q117" i="17"/>
  <c r="P117" i="17"/>
  <c r="O117" i="17"/>
  <c r="N117" i="17"/>
  <c r="L117" i="17"/>
  <c r="K117" i="17"/>
  <c r="J117" i="17"/>
  <c r="I117" i="17"/>
  <c r="H117" i="17"/>
  <c r="G117" i="17"/>
  <c r="F117" i="17"/>
  <c r="E117" i="17"/>
  <c r="D117" i="17"/>
  <c r="C117" i="17"/>
  <c r="BM116" i="17"/>
  <c r="BL116" i="17"/>
  <c r="BK116" i="17"/>
  <c r="BJ116" i="17"/>
  <c r="BI116" i="17"/>
  <c r="BH116" i="17"/>
  <c r="BG116" i="17"/>
  <c r="BE116" i="17"/>
  <c r="BD116" i="17"/>
  <c r="BC116" i="17"/>
  <c r="BB116" i="17"/>
  <c r="BA116" i="17"/>
  <c r="AZ116" i="17"/>
  <c r="AV116" i="17"/>
  <c r="AU116" i="17"/>
  <c r="AT116" i="17"/>
  <c r="AQ116" i="17"/>
  <c r="AP116" i="17"/>
  <c r="AO116" i="17"/>
  <c r="AN116" i="17"/>
  <c r="AM116" i="17"/>
  <c r="AL116" i="17"/>
  <c r="AK116" i="17"/>
  <c r="AJ116" i="17"/>
  <c r="AI116" i="17"/>
  <c r="AH116" i="17"/>
  <c r="AG116" i="17"/>
  <c r="AF116" i="17"/>
  <c r="AD116" i="17"/>
  <c r="AC116" i="17"/>
  <c r="AB116" i="17"/>
  <c r="AA116" i="17"/>
  <c r="Z116" i="17"/>
  <c r="Y116" i="17"/>
  <c r="X116" i="17"/>
  <c r="W116" i="17"/>
  <c r="U116" i="17"/>
  <c r="T116" i="17"/>
  <c r="S116" i="17"/>
  <c r="R116" i="17"/>
  <c r="Q116" i="17"/>
  <c r="P116" i="17"/>
  <c r="O116" i="17"/>
  <c r="N116" i="17"/>
  <c r="L116" i="17"/>
  <c r="K116" i="17"/>
  <c r="J116" i="17"/>
  <c r="I116" i="17"/>
  <c r="H116" i="17"/>
  <c r="G116" i="17"/>
  <c r="F116" i="17"/>
  <c r="E116" i="17"/>
  <c r="D116" i="17"/>
  <c r="C116" i="17"/>
  <c r="BF115" i="17"/>
  <c r="AW115" i="17"/>
  <c r="AX115" i="17" s="1"/>
  <c r="AR115" i="17"/>
  <c r="AS115" i="17" s="1"/>
  <c r="AE115" i="17"/>
  <c r="V115" i="17"/>
  <c r="M115" i="17"/>
  <c r="BF114" i="17"/>
  <c r="AW114" i="17"/>
  <c r="AR114" i="17"/>
  <c r="AS114" i="17" s="1"/>
  <c r="AE114" i="17"/>
  <c r="V114" i="17"/>
  <c r="M114" i="17"/>
  <c r="BF113" i="17"/>
  <c r="AW113" i="17"/>
  <c r="AX113" i="17" s="1"/>
  <c r="AR113" i="17"/>
  <c r="AS113" i="17" s="1"/>
  <c r="AE113" i="17"/>
  <c r="V113" i="17"/>
  <c r="M113" i="17"/>
  <c r="BF112" i="17"/>
  <c r="AW112" i="17"/>
  <c r="AX112" i="17" s="1"/>
  <c r="AR112" i="17"/>
  <c r="AS112" i="17" s="1"/>
  <c r="AE112" i="17"/>
  <c r="V112" i="17"/>
  <c r="M112" i="17"/>
  <c r="BF111" i="17"/>
  <c r="AW111" i="17"/>
  <c r="AX111" i="17" s="1"/>
  <c r="AR111" i="17"/>
  <c r="AS111" i="17" s="1"/>
  <c r="AE111" i="17"/>
  <c r="V111" i="17"/>
  <c r="M111" i="17"/>
  <c r="BF110" i="17"/>
  <c r="AW110" i="17"/>
  <c r="AX110" i="17" s="1"/>
  <c r="AR110" i="17"/>
  <c r="AS110" i="17" s="1"/>
  <c r="AE110" i="17"/>
  <c r="V110" i="17"/>
  <c r="M110" i="17"/>
  <c r="BF109" i="17"/>
  <c r="AW109" i="17"/>
  <c r="AX109" i="17" s="1"/>
  <c r="AR109" i="17"/>
  <c r="AS109" i="17" s="1"/>
  <c r="AE109" i="17"/>
  <c r="V109" i="17"/>
  <c r="M109" i="17"/>
  <c r="BF108" i="17"/>
  <c r="AW108" i="17"/>
  <c r="AX108" i="17" s="1"/>
  <c r="AR108" i="17"/>
  <c r="AS108" i="17" s="1"/>
  <c r="AE108" i="17"/>
  <c r="V108" i="17"/>
  <c r="M108" i="17"/>
  <c r="BF107" i="17"/>
  <c r="AW107" i="17"/>
  <c r="AX107" i="17" s="1"/>
  <c r="AR107" i="17"/>
  <c r="AS107" i="17" s="1"/>
  <c r="AE107" i="17"/>
  <c r="V107" i="17"/>
  <c r="M107" i="17"/>
  <c r="BF106" i="17"/>
  <c r="AW106" i="17"/>
  <c r="AR106" i="17"/>
  <c r="AS106" i="17" s="1"/>
  <c r="AE106" i="17"/>
  <c r="V106" i="17"/>
  <c r="M106" i="17"/>
  <c r="BF105" i="17"/>
  <c r="AX105" i="17"/>
  <c r="AW105" i="17"/>
  <c r="AR105" i="17"/>
  <c r="AS105" i="17" s="1"/>
  <c r="AE105" i="17"/>
  <c r="V105" i="17"/>
  <c r="M105" i="17"/>
  <c r="BF104" i="17"/>
  <c r="AW104" i="17"/>
  <c r="AX104" i="17" s="1"/>
  <c r="AR104" i="17"/>
  <c r="AS104" i="17" s="1"/>
  <c r="AE104" i="17"/>
  <c r="V104" i="17"/>
  <c r="M104" i="17"/>
  <c r="BF103" i="17"/>
  <c r="AW103" i="17"/>
  <c r="AX103" i="17" s="1"/>
  <c r="AR103" i="17"/>
  <c r="AS103" i="17" s="1"/>
  <c r="AE103" i="17"/>
  <c r="V103" i="17"/>
  <c r="M103" i="17"/>
  <c r="BF102" i="17"/>
  <c r="AW102" i="17"/>
  <c r="AX102" i="17" s="1"/>
  <c r="AR102" i="17"/>
  <c r="AS102" i="17" s="1"/>
  <c r="AE102" i="17"/>
  <c r="V102" i="17"/>
  <c r="M102" i="17"/>
  <c r="BF101" i="17"/>
  <c r="AW101" i="17"/>
  <c r="AX101" i="17" s="1"/>
  <c r="AR101" i="17"/>
  <c r="AS101" i="17" s="1"/>
  <c r="AY101" i="17" s="1"/>
  <c r="AE101" i="17"/>
  <c r="V101" i="17"/>
  <c r="M101" i="17"/>
  <c r="BF100" i="17"/>
  <c r="AW100" i="17"/>
  <c r="AX100" i="17" s="1"/>
  <c r="AS100" i="17"/>
  <c r="AR100" i="17"/>
  <c r="AE100" i="17"/>
  <c r="V100" i="17"/>
  <c r="M100" i="17"/>
  <c r="BF99" i="17"/>
  <c r="AW99" i="17"/>
  <c r="AX99" i="17" s="1"/>
  <c r="AR99" i="17"/>
  <c r="AS99" i="17" s="1"/>
  <c r="AY99" i="17" s="1"/>
  <c r="AE99" i="17"/>
  <c r="V99" i="17"/>
  <c r="M99" i="17"/>
  <c r="BF98" i="17"/>
  <c r="AW98" i="17"/>
  <c r="AR98" i="17"/>
  <c r="AS98" i="17" s="1"/>
  <c r="AE98" i="17"/>
  <c r="V98" i="17"/>
  <c r="M98" i="17"/>
  <c r="BF97" i="17"/>
  <c r="AW97" i="17"/>
  <c r="AX97" i="17" s="1"/>
  <c r="AR97" i="17"/>
  <c r="AS97" i="17" s="1"/>
  <c r="AE97" i="17"/>
  <c r="V97" i="17"/>
  <c r="M97" i="17"/>
  <c r="BF96" i="17"/>
  <c r="AW96" i="17"/>
  <c r="AX96" i="17" s="1"/>
  <c r="AR96" i="17"/>
  <c r="AS96" i="17" s="1"/>
  <c r="AE96" i="17"/>
  <c r="V96" i="17"/>
  <c r="M96" i="17"/>
  <c r="BF95" i="17"/>
  <c r="AW95" i="17"/>
  <c r="AX95" i="17" s="1"/>
  <c r="AR95" i="17"/>
  <c r="AS95" i="17" s="1"/>
  <c r="AE95" i="17"/>
  <c r="V95" i="17"/>
  <c r="M95" i="17"/>
  <c r="BF94" i="17"/>
  <c r="AW94" i="17"/>
  <c r="AX94" i="17" s="1"/>
  <c r="AS94" i="17"/>
  <c r="AR94" i="17"/>
  <c r="AE94" i="17"/>
  <c r="V94" i="17"/>
  <c r="M94" i="17"/>
  <c r="BF93" i="17"/>
  <c r="AW93" i="17"/>
  <c r="AX93" i="17" s="1"/>
  <c r="AR93" i="17"/>
  <c r="AS93" i="17" s="1"/>
  <c r="AE93" i="17"/>
  <c r="V93" i="17"/>
  <c r="M93" i="17"/>
  <c r="BF92" i="17"/>
  <c r="AW92" i="17"/>
  <c r="AX92" i="17" s="1"/>
  <c r="AR92" i="17"/>
  <c r="AS92" i="17" s="1"/>
  <c r="AE92" i="17"/>
  <c r="V92" i="17"/>
  <c r="M92" i="17"/>
  <c r="BF91" i="17"/>
  <c r="AW91" i="17"/>
  <c r="AX91" i="17" s="1"/>
  <c r="AR91" i="17"/>
  <c r="AS91" i="17" s="1"/>
  <c r="AE91" i="17"/>
  <c r="V91" i="17"/>
  <c r="M91" i="17"/>
  <c r="BF90" i="17"/>
  <c r="AW90" i="17"/>
  <c r="AR90" i="17"/>
  <c r="AS90" i="17" s="1"/>
  <c r="AE90" i="17"/>
  <c r="V90" i="17"/>
  <c r="M90" i="17"/>
  <c r="BF89" i="17"/>
  <c r="AW89" i="17"/>
  <c r="AX89" i="17" s="1"/>
  <c r="AR89" i="17"/>
  <c r="AS89" i="17" s="1"/>
  <c r="AE89" i="17"/>
  <c r="V89" i="17"/>
  <c r="M89" i="17"/>
  <c r="BF88" i="17"/>
  <c r="AW88" i="17"/>
  <c r="AX88" i="17" s="1"/>
  <c r="AR88" i="17"/>
  <c r="AS88" i="17" s="1"/>
  <c r="AE88" i="17"/>
  <c r="V88" i="17"/>
  <c r="M88" i="17"/>
  <c r="BF87" i="17"/>
  <c r="AW87" i="17"/>
  <c r="AX87" i="17" s="1"/>
  <c r="AR87" i="17"/>
  <c r="AS87" i="17" s="1"/>
  <c r="AE87" i="17"/>
  <c r="V87" i="17"/>
  <c r="M87" i="17"/>
  <c r="BF86" i="17"/>
  <c r="AW86" i="17"/>
  <c r="AX86" i="17" s="1"/>
  <c r="AS86" i="17"/>
  <c r="AR86" i="17"/>
  <c r="AE86" i="17"/>
  <c r="V86" i="17"/>
  <c r="M86" i="17"/>
  <c r="BF85" i="17"/>
  <c r="AW85" i="17"/>
  <c r="AR85" i="17"/>
  <c r="AS85" i="17" s="1"/>
  <c r="AE85" i="17"/>
  <c r="V85" i="17"/>
  <c r="M85" i="17"/>
  <c r="BM84" i="17"/>
  <c r="BL84" i="17"/>
  <c r="BK84" i="17"/>
  <c r="BJ84" i="17"/>
  <c r="BI84" i="17"/>
  <c r="BH84" i="17"/>
  <c r="BG84" i="17"/>
  <c r="BE84" i="17"/>
  <c r="AT84" i="17"/>
  <c r="AO84" i="17"/>
  <c r="C84" i="17"/>
  <c r="BM83" i="17"/>
  <c r="BL83" i="17"/>
  <c r="BK83" i="17"/>
  <c r="BJ83" i="17"/>
  <c r="BI83" i="17"/>
  <c r="BH83" i="17"/>
  <c r="BG83" i="17"/>
  <c r="BE83" i="17"/>
  <c r="BD83" i="17"/>
  <c r="BC83" i="17"/>
  <c r="BB83" i="17"/>
  <c r="BB8" i="17" s="1"/>
  <c r="BA83" i="17"/>
  <c r="AZ83" i="17"/>
  <c r="AV83" i="17"/>
  <c r="AU83" i="17"/>
  <c r="AT83" i="17"/>
  <c r="AQ83" i="17"/>
  <c r="AP83" i="17"/>
  <c r="AO83" i="17"/>
  <c r="AN83" i="17"/>
  <c r="AM83" i="17"/>
  <c r="AL83" i="17"/>
  <c r="AK83" i="17"/>
  <c r="AJ83" i="17"/>
  <c r="AI83" i="17"/>
  <c r="AH83" i="17"/>
  <c r="AG83" i="17"/>
  <c r="AF83" i="17"/>
  <c r="AD83" i="17"/>
  <c r="AC83" i="17"/>
  <c r="AB83" i="17"/>
  <c r="AB9" i="17" s="1"/>
  <c r="AA83" i="17"/>
  <c r="Z83" i="17"/>
  <c r="Y83" i="17"/>
  <c r="X83" i="17"/>
  <c r="W83" i="17"/>
  <c r="U83" i="17"/>
  <c r="T83" i="17"/>
  <c r="S83" i="17"/>
  <c r="R83" i="17"/>
  <c r="Q83" i="17"/>
  <c r="P83" i="17"/>
  <c r="O83" i="17"/>
  <c r="N83" i="17"/>
  <c r="L83" i="17"/>
  <c r="K83" i="17"/>
  <c r="J83" i="17"/>
  <c r="I83" i="17"/>
  <c r="H83" i="17"/>
  <c r="G83" i="17"/>
  <c r="F83" i="17"/>
  <c r="E83" i="17"/>
  <c r="C83" i="17"/>
  <c r="BM82" i="17"/>
  <c r="BL82" i="17"/>
  <c r="BK82" i="17"/>
  <c r="BJ82" i="17"/>
  <c r="BI82" i="17"/>
  <c r="BH82" i="17"/>
  <c r="BG82" i="17"/>
  <c r="BE82" i="17"/>
  <c r="BD82" i="17"/>
  <c r="BC82" i="17"/>
  <c r="BB82" i="17"/>
  <c r="BA82" i="17"/>
  <c r="AZ82" i="17"/>
  <c r="AV82" i="17"/>
  <c r="AU82" i="17"/>
  <c r="AT82" i="17"/>
  <c r="AQ82" i="17"/>
  <c r="AP82" i="17"/>
  <c r="AO82" i="17"/>
  <c r="AN82" i="17"/>
  <c r="AM82" i="17"/>
  <c r="AL82" i="17"/>
  <c r="AK82" i="17"/>
  <c r="AJ82" i="17"/>
  <c r="AI82" i="17"/>
  <c r="AH82" i="17"/>
  <c r="AG82" i="17"/>
  <c r="AF82" i="17"/>
  <c r="AD82" i="17"/>
  <c r="AC82" i="17"/>
  <c r="AB82" i="17"/>
  <c r="AA82" i="17"/>
  <c r="Z82" i="17"/>
  <c r="Y82" i="17"/>
  <c r="X82" i="17"/>
  <c r="W82" i="17"/>
  <c r="U82" i="17"/>
  <c r="T82" i="17"/>
  <c r="S82" i="17"/>
  <c r="R82" i="17"/>
  <c r="Q82" i="17"/>
  <c r="P82" i="17"/>
  <c r="O82" i="17"/>
  <c r="N82" i="17"/>
  <c r="L82" i="17"/>
  <c r="K82" i="17"/>
  <c r="J82" i="17"/>
  <c r="I82" i="17"/>
  <c r="H82" i="17"/>
  <c r="G82" i="17"/>
  <c r="F82" i="17"/>
  <c r="E82" i="17"/>
  <c r="C82" i="17"/>
  <c r="BM81" i="17"/>
  <c r="BL81" i="17"/>
  <c r="BK81" i="17"/>
  <c r="BJ81" i="17"/>
  <c r="BI81" i="17"/>
  <c r="BH81" i="17"/>
  <c r="BG81" i="17"/>
  <c r="BE81" i="17"/>
  <c r="BD81" i="17"/>
  <c r="BC81" i="17"/>
  <c r="BB81" i="17"/>
  <c r="BA81" i="17"/>
  <c r="AZ81" i="17"/>
  <c r="AV81" i="17"/>
  <c r="AU81" i="17"/>
  <c r="AT81" i="17"/>
  <c r="AQ81" i="17"/>
  <c r="AP81" i="17"/>
  <c r="AO81" i="17"/>
  <c r="AN81" i="17"/>
  <c r="AM81" i="17"/>
  <c r="AL81" i="17"/>
  <c r="AK81" i="17"/>
  <c r="AJ81" i="17"/>
  <c r="AI81" i="17"/>
  <c r="AH81" i="17"/>
  <c r="AG81" i="17"/>
  <c r="AF81" i="17"/>
  <c r="AD81" i="17"/>
  <c r="AC81" i="17"/>
  <c r="AB81" i="17"/>
  <c r="AA81" i="17"/>
  <c r="Z81" i="17"/>
  <c r="Y81" i="17"/>
  <c r="X81" i="17"/>
  <c r="W81" i="17"/>
  <c r="U81" i="17"/>
  <c r="U10" i="17" s="1"/>
  <c r="T81" i="17"/>
  <c r="S81" i="17"/>
  <c r="R81" i="17"/>
  <c r="Q81" i="17"/>
  <c r="P81" i="17"/>
  <c r="O81" i="17"/>
  <c r="N81" i="17"/>
  <c r="L81" i="17"/>
  <c r="K81" i="17"/>
  <c r="J81" i="17"/>
  <c r="I81" i="17"/>
  <c r="H81" i="17"/>
  <c r="G81" i="17"/>
  <c r="F81" i="17"/>
  <c r="E81" i="17"/>
  <c r="C81" i="17"/>
  <c r="BF80" i="17"/>
  <c r="AX80" i="17"/>
  <c r="AW80" i="17"/>
  <c r="AR80" i="17"/>
  <c r="AS80" i="17" s="1"/>
  <c r="AE80" i="17"/>
  <c r="V80" i="17"/>
  <c r="M80" i="17"/>
  <c r="D80" i="17"/>
  <c r="BF79" i="17"/>
  <c r="AW79" i="17"/>
  <c r="AX79" i="17" s="1"/>
  <c r="AR79" i="17"/>
  <c r="AS79" i="17" s="1"/>
  <c r="AE79" i="17"/>
  <c r="V79" i="17"/>
  <c r="M79" i="17"/>
  <c r="D79" i="17"/>
  <c r="BF78" i="17"/>
  <c r="AW78" i="17"/>
  <c r="AR78" i="17"/>
  <c r="AS78" i="17" s="1"/>
  <c r="AE78" i="17"/>
  <c r="V78" i="17"/>
  <c r="M78" i="17"/>
  <c r="D78" i="17"/>
  <c r="BF77" i="17"/>
  <c r="AW77" i="17"/>
  <c r="AX77" i="17" s="1"/>
  <c r="AR77" i="17"/>
  <c r="AS77" i="17" s="1"/>
  <c r="AE77" i="17"/>
  <c r="V77" i="17"/>
  <c r="M77" i="17"/>
  <c r="D77" i="17"/>
  <c r="BF76" i="17"/>
  <c r="AW76" i="17"/>
  <c r="AR76" i="17"/>
  <c r="AS76" i="17" s="1"/>
  <c r="AE76" i="17"/>
  <c r="V76" i="17"/>
  <c r="M76" i="17"/>
  <c r="D76" i="17"/>
  <c r="BF75" i="17"/>
  <c r="AW75" i="17"/>
  <c r="AX75" i="17" s="1"/>
  <c r="AS75" i="17"/>
  <c r="AY75" i="17" s="1"/>
  <c r="AR75" i="17"/>
  <c r="AE75" i="17"/>
  <c r="V75" i="17"/>
  <c r="M75" i="17"/>
  <c r="D75" i="17"/>
  <c r="BF74" i="17"/>
  <c r="AW74" i="17"/>
  <c r="AX74" i="17" s="1"/>
  <c r="AR74" i="17"/>
  <c r="AS74" i="17" s="1"/>
  <c r="AE74" i="17"/>
  <c r="V74" i="17"/>
  <c r="M74" i="17"/>
  <c r="D74" i="17"/>
  <c r="BF73" i="17"/>
  <c r="AW73" i="17"/>
  <c r="AR73" i="17"/>
  <c r="AS73" i="17" s="1"/>
  <c r="AE73" i="17"/>
  <c r="V73" i="17"/>
  <c r="M73" i="17"/>
  <c r="D73" i="17"/>
  <c r="BF72" i="17"/>
  <c r="AW72" i="17"/>
  <c r="AR72" i="17"/>
  <c r="AS72" i="17" s="1"/>
  <c r="AE72" i="17"/>
  <c r="V72" i="17"/>
  <c r="M72" i="17"/>
  <c r="D72" i="17"/>
  <c r="BF71" i="17"/>
  <c r="AW71" i="17"/>
  <c r="AX71" i="17" s="1"/>
  <c r="AR71" i="17"/>
  <c r="AS71" i="17" s="1"/>
  <c r="AE71" i="17"/>
  <c r="V71" i="17"/>
  <c r="M71" i="17"/>
  <c r="D71" i="17"/>
  <c r="BF70" i="17"/>
  <c r="AW70" i="17"/>
  <c r="AX70" i="17" s="1"/>
  <c r="AR70" i="17"/>
  <c r="AS70" i="17" s="1"/>
  <c r="AE70" i="17"/>
  <c r="V70" i="17"/>
  <c r="M70" i="17"/>
  <c r="D70" i="17"/>
  <c r="BF69" i="17"/>
  <c r="AW69" i="17"/>
  <c r="AR69" i="17"/>
  <c r="AS69" i="17" s="1"/>
  <c r="AE69" i="17"/>
  <c r="V69" i="17"/>
  <c r="M69" i="17"/>
  <c r="D69" i="17"/>
  <c r="BF68" i="17"/>
  <c r="AW68" i="17"/>
  <c r="AR68" i="17"/>
  <c r="AS68" i="17" s="1"/>
  <c r="AE68" i="17"/>
  <c r="V68" i="17"/>
  <c r="M68" i="17"/>
  <c r="D68" i="17"/>
  <c r="BF67" i="17"/>
  <c r="AW67" i="17"/>
  <c r="AX67" i="17" s="1"/>
  <c r="AR67" i="17"/>
  <c r="AS67" i="17" s="1"/>
  <c r="AY67" i="17" s="1"/>
  <c r="AE67" i="17"/>
  <c r="V67" i="17"/>
  <c r="M67" i="17"/>
  <c r="D67" i="17"/>
  <c r="BF66" i="17"/>
  <c r="AW66" i="17"/>
  <c r="AX66" i="17" s="1"/>
  <c r="AR66" i="17"/>
  <c r="AS66" i="17" s="1"/>
  <c r="AE66" i="17"/>
  <c r="V66" i="17"/>
  <c r="M66" i="17"/>
  <c r="D66" i="17"/>
  <c r="BF65" i="17"/>
  <c r="AW65" i="17"/>
  <c r="AR65" i="17"/>
  <c r="AS65" i="17" s="1"/>
  <c r="AE65" i="17"/>
  <c r="V65" i="17"/>
  <c r="M65" i="17"/>
  <c r="D65" i="17"/>
  <c r="BF64" i="17"/>
  <c r="AW64" i="17"/>
  <c r="AR64" i="17"/>
  <c r="AS64" i="17" s="1"/>
  <c r="AE64" i="17"/>
  <c r="V64" i="17"/>
  <c r="M64" i="17"/>
  <c r="D64" i="17"/>
  <c r="BF63" i="17"/>
  <c r="AW63" i="17"/>
  <c r="AX63" i="17" s="1"/>
  <c r="AR63" i="17"/>
  <c r="AS63" i="17" s="1"/>
  <c r="AY63" i="17" s="1"/>
  <c r="AE63" i="17"/>
  <c r="V63" i="17"/>
  <c r="M63" i="17"/>
  <c r="D63" i="17"/>
  <c r="BF62" i="17"/>
  <c r="AW62" i="17"/>
  <c r="AR62" i="17"/>
  <c r="AS62" i="17" s="1"/>
  <c r="AE62" i="17"/>
  <c r="V62" i="17"/>
  <c r="M62" i="17"/>
  <c r="D62" i="17"/>
  <c r="BF61" i="17"/>
  <c r="AW61" i="17"/>
  <c r="AX61" i="17" s="1"/>
  <c r="AR61" i="17"/>
  <c r="AS61" i="17" s="1"/>
  <c r="AE61" i="17"/>
  <c r="V61" i="17"/>
  <c r="M61" i="17"/>
  <c r="D61" i="17"/>
  <c r="BF60" i="17"/>
  <c r="AW60" i="17"/>
  <c r="AX60" i="17" s="1"/>
  <c r="AR60" i="17"/>
  <c r="AS60" i="17" s="1"/>
  <c r="AE60" i="17"/>
  <c r="V60" i="17"/>
  <c r="M60" i="17"/>
  <c r="D60" i="17"/>
  <c r="BF59" i="17"/>
  <c r="AW59" i="17"/>
  <c r="AR59" i="17"/>
  <c r="AS59" i="17" s="1"/>
  <c r="AE59" i="17"/>
  <c r="V59" i="17"/>
  <c r="M59" i="17"/>
  <c r="D59" i="17"/>
  <c r="BF58" i="17"/>
  <c r="AW58" i="17"/>
  <c r="AR58" i="17"/>
  <c r="AS58" i="17" s="1"/>
  <c r="AE58" i="17"/>
  <c r="V58" i="17"/>
  <c r="M58" i="17"/>
  <c r="D58" i="17"/>
  <c r="BF57" i="17"/>
  <c r="AW57" i="17"/>
  <c r="AX57" i="17" s="1"/>
  <c r="AR57" i="17"/>
  <c r="AS57" i="17" s="1"/>
  <c r="AY57" i="17" s="1"/>
  <c r="AE57" i="17"/>
  <c r="V57" i="17"/>
  <c r="M57" i="17"/>
  <c r="D57" i="17"/>
  <c r="BF56" i="17"/>
  <c r="AW56" i="17"/>
  <c r="AX56" i="17" s="1"/>
  <c r="AR56" i="17"/>
  <c r="AS56" i="17" s="1"/>
  <c r="AE56" i="17"/>
  <c r="V56" i="17"/>
  <c r="M56" i="17"/>
  <c r="D56" i="17"/>
  <c r="BF55" i="17"/>
  <c r="AW55" i="17"/>
  <c r="AX55" i="17" s="1"/>
  <c r="AS55" i="17"/>
  <c r="AY55" i="17" s="1"/>
  <c r="AR55" i="17"/>
  <c r="AE55" i="17"/>
  <c r="AE81" i="17" s="1"/>
  <c r="V55" i="17"/>
  <c r="M55" i="17"/>
  <c r="D55" i="17"/>
  <c r="BF54" i="17"/>
  <c r="AW54" i="17"/>
  <c r="AS54" i="17"/>
  <c r="AR54" i="17"/>
  <c r="AE54" i="17"/>
  <c r="V54" i="17"/>
  <c r="M54" i="17"/>
  <c r="D54" i="17"/>
  <c r="BF53" i="17"/>
  <c r="AW53" i="17"/>
  <c r="AR53" i="17"/>
  <c r="AS53" i="17" s="1"/>
  <c r="AE53" i="17"/>
  <c r="V53" i="17"/>
  <c r="M53" i="17"/>
  <c r="D53" i="17"/>
  <c r="BF52" i="17"/>
  <c r="AW52" i="17"/>
  <c r="AR52" i="17"/>
  <c r="AS52" i="17" s="1"/>
  <c r="AE52" i="17"/>
  <c r="AE83" i="17" s="1"/>
  <c r="V52" i="17"/>
  <c r="V82" i="17" s="1"/>
  <c r="M52" i="17"/>
  <c r="D52" i="17"/>
  <c r="BM51" i="17"/>
  <c r="BL51" i="17"/>
  <c r="BK51" i="17"/>
  <c r="BJ51" i="17"/>
  <c r="BI51" i="17"/>
  <c r="BH51" i="17"/>
  <c r="BG51" i="17"/>
  <c r="BE51" i="17"/>
  <c r="AT51" i="17"/>
  <c r="AO51" i="17"/>
  <c r="C51" i="17"/>
  <c r="BM50" i="17"/>
  <c r="BL50" i="17"/>
  <c r="BK50" i="17"/>
  <c r="BJ50" i="17"/>
  <c r="BI50" i="17"/>
  <c r="BH50" i="17"/>
  <c r="BG50" i="17"/>
  <c r="BE50" i="17"/>
  <c r="BD50" i="17"/>
  <c r="BC50" i="17"/>
  <c r="BB50" i="17"/>
  <c r="BA50" i="17"/>
  <c r="AZ50" i="17"/>
  <c r="AV50" i="17"/>
  <c r="AU50" i="17"/>
  <c r="AT50" i="17"/>
  <c r="AQ50" i="17"/>
  <c r="AP50" i="17"/>
  <c r="AO50" i="17"/>
  <c r="AN50" i="17"/>
  <c r="AM50" i="17"/>
  <c r="AL50" i="17"/>
  <c r="AK50" i="17"/>
  <c r="AK10" i="17" s="1"/>
  <c r="AJ50" i="17"/>
  <c r="AI50" i="17"/>
  <c r="AH50" i="17"/>
  <c r="AH8" i="17" s="1"/>
  <c r="AG50" i="17"/>
  <c r="AF50" i="17"/>
  <c r="AD50" i="17"/>
  <c r="AC50" i="17"/>
  <c r="AB50" i="17"/>
  <c r="AA50" i="17"/>
  <c r="Z50" i="17"/>
  <c r="Z8" i="17" s="1"/>
  <c r="Y50" i="17"/>
  <c r="X50" i="17"/>
  <c r="W50" i="17"/>
  <c r="U50" i="17"/>
  <c r="T50" i="17"/>
  <c r="S50" i="17"/>
  <c r="R50" i="17"/>
  <c r="R8" i="17" s="1"/>
  <c r="Q50" i="17"/>
  <c r="P50" i="17"/>
  <c r="O50" i="17"/>
  <c r="N50" i="17"/>
  <c r="L50" i="17"/>
  <c r="K50" i="17"/>
  <c r="J50" i="17"/>
  <c r="I50" i="17"/>
  <c r="H50" i="17"/>
  <c r="G50" i="17"/>
  <c r="F50" i="17"/>
  <c r="E50" i="17"/>
  <c r="C50" i="17"/>
  <c r="BM49" i="17"/>
  <c r="BM12" i="17" s="1"/>
  <c r="BL49" i="17"/>
  <c r="BK49" i="17"/>
  <c r="BJ49" i="17"/>
  <c r="BI49" i="17"/>
  <c r="BI11" i="17" s="1"/>
  <c r="BH49" i="17"/>
  <c r="BG49" i="17"/>
  <c r="BE49" i="17"/>
  <c r="BE12" i="17" s="1"/>
  <c r="BD49" i="17"/>
  <c r="BC49" i="17"/>
  <c r="BB49" i="17"/>
  <c r="BA49" i="17"/>
  <c r="AZ49" i="17"/>
  <c r="AV49" i="17"/>
  <c r="AU49" i="17"/>
  <c r="AT49" i="17"/>
  <c r="AQ49" i="17"/>
  <c r="AP49" i="17"/>
  <c r="AO49" i="17"/>
  <c r="AN49" i="17"/>
  <c r="AM49" i="17"/>
  <c r="AL49" i="17"/>
  <c r="AK49" i="17"/>
  <c r="AJ49" i="17"/>
  <c r="AJ8" i="17" s="1"/>
  <c r="AI49" i="17"/>
  <c r="AH49" i="17"/>
  <c r="AG49" i="17"/>
  <c r="AF49" i="17"/>
  <c r="AD49" i="17"/>
  <c r="AC49" i="17"/>
  <c r="AB49" i="17"/>
  <c r="AA49" i="17"/>
  <c r="Z49" i="17"/>
  <c r="Y49" i="17"/>
  <c r="Y10" i="17" s="1"/>
  <c r="X49" i="17"/>
  <c r="W49" i="17"/>
  <c r="U49" i="17"/>
  <c r="T49" i="17"/>
  <c r="T8" i="17" s="1"/>
  <c r="S49" i="17"/>
  <c r="R49" i="17"/>
  <c r="Q49" i="17"/>
  <c r="Q10" i="17" s="1"/>
  <c r="P49" i="17"/>
  <c r="O49" i="17"/>
  <c r="N49" i="17"/>
  <c r="L49" i="17"/>
  <c r="L8" i="17" s="1"/>
  <c r="K49" i="17"/>
  <c r="J49" i="17"/>
  <c r="I49" i="17"/>
  <c r="I10" i="17" s="1"/>
  <c r="H49" i="17"/>
  <c r="G49" i="17"/>
  <c r="F49" i="17"/>
  <c r="E49" i="17"/>
  <c r="C49" i="17"/>
  <c r="BM48" i="17"/>
  <c r="BL48" i="17"/>
  <c r="BL11" i="17" s="1"/>
  <c r="BK48" i="17"/>
  <c r="BJ48" i="17"/>
  <c r="BI48" i="17"/>
  <c r="BH48" i="17"/>
  <c r="BG48" i="17"/>
  <c r="BE48" i="17"/>
  <c r="BD48" i="17"/>
  <c r="BD9" i="17" s="1"/>
  <c r="BC48" i="17"/>
  <c r="BB48" i="17"/>
  <c r="BA48" i="17"/>
  <c r="AZ48" i="17"/>
  <c r="AV48" i="17"/>
  <c r="AU48" i="17"/>
  <c r="AT48" i="17"/>
  <c r="AQ48" i="17"/>
  <c r="AP48" i="17"/>
  <c r="AO48" i="17"/>
  <c r="AN48" i="17"/>
  <c r="AM48" i="17"/>
  <c r="AL48" i="17"/>
  <c r="AK48" i="17"/>
  <c r="AJ48" i="17"/>
  <c r="AI48" i="17"/>
  <c r="AI8" i="17" s="1"/>
  <c r="AH48" i="17"/>
  <c r="AG48" i="17"/>
  <c r="AF48" i="17"/>
  <c r="AF9" i="17" s="1"/>
  <c r="AD48" i="17"/>
  <c r="AC48" i="17"/>
  <c r="AB48" i="17"/>
  <c r="AA48" i="17"/>
  <c r="Z48" i="17"/>
  <c r="Y48" i="17"/>
  <c r="X48" i="17"/>
  <c r="X9" i="17" s="1"/>
  <c r="W48" i="17"/>
  <c r="U48" i="17"/>
  <c r="T48" i="17"/>
  <c r="S48" i="17"/>
  <c r="R48" i="17"/>
  <c r="Q48" i="17"/>
  <c r="P48" i="17"/>
  <c r="P9" i="17" s="1"/>
  <c r="O48" i="17"/>
  <c r="N48" i="17"/>
  <c r="L48" i="17"/>
  <c r="L10" i="17" s="1"/>
  <c r="K48" i="17"/>
  <c r="J48" i="17"/>
  <c r="I48" i="17"/>
  <c r="H48" i="17"/>
  <c r="H9" i="17" s="1"/>
  <c r="G48" i="17"/>
  <c r="F48" i="17"/>
  <c r="F10" i="17" s="1"/>
  <c r="E48" i="17"/>
  <c r="C48" i="17"/>
  <c r="BF47" i="17"/>
  <c r="AW47" i="17"/>
  <c r="AX47" i="17" s="1"/>
  <c r="AR47" i="17"/>
  <c r="AS47" i="17" s="1"/>
  <c r="AE47" i="17"/>
  <c r="V47" i="17"/>
  <c r="M47" i="17"/>
  <c r="D47" i="17"/>
  <c r="BF46" i="17"/>
  <c r="AW46" i="17"/>
  <c r="AR46" i="17"/>
  <c r="AS46" i="17" s="1"/>
  <c r="AE46" i="17"/>
  <c r="V46" i="17"/>
  <c r="M46" i="17"/>
  <c r="D46" i="17"/>
  <c r="BF45" i="17"/>
  <c r="AW45" i="17"/>
  <c r="AX45" i="17" s="1"/>
  <c r="AS45" i="17"/>
  <c r="AR45" i="17"/>
  <c r="AE45" i="17"/>
  <c r="V45" i="17"/>
  <c r="M45" i="17"/>
  <c r="D45" i="17"/>
  <c r="BF44" i="17"/>
  <c r="AW44" i="17"/>
  <c r="AR44" i="17"/>
  <c r="AS44" i="17" s="1"/>
  <c r="AE44" i="17"/>
  <c r="V44" i="17"/>
  <c r="M44" i="17"/>
  <c r="D44" i="17"/>
  <c r="BF43" i="17"/>
  <c r="AW43" i="17"/>
  <c r="AX43" i="17" s="1"/>
  <c r="AR43" i="17"/>
  <c r="AS43" i="17" s="1"/>
  <c r="AE43" i="17"/>
  <c r="V43" i="17"/>
  <c r="M43" i="17"/>
  <c r="D43" i="17"/>
  <c r="BF42" i="17"/>
  <c r="AW42" i="17"/>
  <c r="AR42" i="17"/>
  <c r="AS42" i="17" s="1"/>
  <c r="AE42" i="17"/>
  <c r="V42" i="17"/>
  <c r="M42" i="17"/>
  <c r="D42" i="17"/>
  <c r="BF41" i="17"/>
  <c r="AW41" i="17"/>
  <c r="AX41" i="17" s="1"/>
  <c r="AR41" i="17"/>
  <c r="AS41" i="17" s="1"/>
  <c r="AE41" i="17"/>
  <c r="V41" i="17"/>
  <c r="M41" i="17"/>
  <c r="D41" i="17"/>
  <c r="BF40" i="17"/>
  <c r="AW40" i="17"/>
  <c r="AR40" i="17"/>
  <c r="AS40" i="17" s="1"/>
  <c r="AE40" i="17"/>
  <c r="V40" i="17"/>
  <c r="M40" i="17"/>
  <c r="D40" i="17"/>
  <c r="BF39" i="17"/>
  <c r="AW39" i="17"/>
  <c r="AX39" i="17" s="1"/>
  <c r="AR39" i="17"/>
  <c r="AS39" i="17" s="1"/>
  <c r="AE39" i="17"/>
  <c r="V39" i="17"/>
  <c r="M39" i="17"/>
  <c r="D39" i="17"/>
  <c r="BF38" i="17"/>
  <c r="AW38" i="17"/>
  <c r="AR38" i="17"/>
  <c r="AS38" i="17" s="1"/>
  <c r="AE38" i="17"/>
  <c r="V38" i="17"/>
  <c r="M38" i="17"/>
  <c r="D38" i="17"/>
  <c r="BF37" i="17"/>
  <c r="AW37" i="17"/>
  <c r="AX37" i="17" s="1"/>
  <c r="AR37" i="17"/>
  <c r="AS37" i="17" s="1"/>
  <c r="AE37" i="17"/>
  <c r="V37" i="17"/>
  <c r="M37" i="17"/>
  <c r="D37" i="17"/>
  <c r="BF36" i="17"/>
  <c r="AW36" i="17"/>
  <c r="AR36" i="17"/>
  <c r="AS36" i="17" s="1"/>
  <c r="AE36" i="17"/>
  <c r="V36" i="17"/>
  <c r="M36" i="17"/>
  <c r="D36" i="17"/>
  <c r="BF35" i="17"/>
  <c r="AW35" i="17"/>
  <c r="AX35" i="17" s="1"/>
  <c r="AR35" i="17"/>
  <c r="AS35" i="17" s="1"/>
  <c r="AE35" i="17"/>
  <c r="V35" i="17"/>
  <c r="M35" i="17"/>
  <c r="D35" i="17"/>
  <c r="BF34" i="17"/>
  <c r="AW34" i="17"/>
  <c r="AR34" i="17"/>
  <c r="AS34" i="17" s="1"/>
  <c r="AE34" i="17"/>
  <c r="V34" i="17"/>
  <c r="M34" i="17"/>
  <c r="D34" i="17"/>
  <c r="BF33" i="17"/>
  <c r="AW33" i="17"/>
  <c r="AX33" i="17" s="1"/>
  <c r="AR33" i="17"/>
  <c r="AS33" i="17" s="1"/>
  <c r="AE33" i="17"/>
  <c r="V33" i="17"/>
  <c r="M33" i="17"/>
  <c r="D33" i="17"/>
  <c r="BF32" i="17"/>
  <c r="AW32" i="17"/>
  <c r="AR32" i="17"/>
  <c r="AS32" i="17" s="1"/>
  <c r="AE32" i="17"/>
  <c r="V32" i="17"/>
  <c r="M32" i="17"/>
  <c r="D32" i="17"/>
  <c r="BF31" i="17"/>
  <c r="AW31" i="17"/>
  <c r="AX31" i="17" s="1"/>
  <c r="AR31" i="17"/>
  <c r="AS31" i="17" s="1"/>
  <c r="AE31" i="17"/>
  <c r="V31" i="17"/>
  <c r="M31" i="17"/>
  <c r="D31" i="17"/>
  <c r="BF30" i="17"/>
  <c r="AW30" i="17"/>
  <c r="AR30" i="17"/>
  <c r="AS30" i="17" s="1"/>
  <c r="AE30" i="17"/>
  <c r="V30" i="17"/>
  <c r="M30" i="17"/>
  <c r="D30" i="17"/>
  <c r="BF29" i="17"/>
  <c r="AW29" i="17"/>
  <c r="AX29" i="17" s="1"/>
  <c r="AS29" i="17"/>
  <c r="AR29" i="17"/>
  <c r="AE29" i="17"/>
  <c r="V29" i="17"/>
  <c r="M29" i="17"/>
  <c r="D29" i="17"/>
  <c r="BF28" i="17"/>
  <c r="AW28" i="17"/>
  <c r="AR28" i="17"/>
  <c r="AS28" i="17" s="1"/>
  <c r="AE28" i="17"/>
  <c r="V28" i="17"/>
  <c r="M28" i="17"/>
  <c r="D28" i="17"/>
  <c r="BF27" i="17"/>
  <c r="AW27" i="17"/>
  <c r="AX27" i="17" s="1"/>
  <c r="AR27" i="17"/>
  <c r="AS27" i="17" s="1"/>
  <c r="AE27" i="17"/>
  <c r="V27" i="17"/>
  <c r="M27" i="17"/>
  <c r="D27" i="17"/>
  <c r="BF26" i="17"/>
  <c r="AW26" i="17"/>
  <c r="AR26" i="17"/>
  <c r="AS26" i="17" s="1"/>
  <c r="AE26" i="17"/>
  <c r="V26" i="17"/>
  <c r="M26" i="17"/>
  <c r="D26" i="17"/>
  <c r="BF25" i="17"/>
  <c r="AW25" i="17"/>
  <c r="AX25" i="17" s="1"/>
  <c r="AR25" i="17"/>
  <c r="AS25" i="17" s="1"/>
  <c r="AE25" i="17"/>
  <c r="V25" i="17"/>
  <c r="M25" i="17"/>
  <c r="D25" i="17"/>
  <c r="BF24" i="17"/>
  <c r="AW24" i="17"/>
  <c r="AR24" i="17"/>
  <c r="AS24" i="17" s="1"/>
  <c r="AE24" i="17"/>
  <c r="V24" i="17"/>
  <c r="M24" i="17"/>
  <c r="D24" i="17"/>
  <c r="BF23" i="17"/>
  <c r="AW23" i="17"/>
  <c r="AX23" i="17" s="1"/>
  <c r="AR23" i="17"/>
  <c r="AS23" i="17" s="1"/>
  <c r="AE23" i="17"/>
  <c r="M23" i="17"/>
  <c r="D23" i="17"/>
  <c r="BF22" i="17"/>
  <c r="AW22" i="17"/>
  <c r="AR22" i="17"/>
  <c r="AS22" i="17" s="1"/>
  <c r="AE22" i="17"/>
  <c r="V22" i="17"/>
  <c r="M22" i="17"/>
  <c r="D22" i="17"/>
  <c r="BF21" i="17"/>
  <c r="AW21" i="17"/>
  <c r="AX21" i="17" s="1"/>
  <c r="AS21" i="17"/>
  <c r="AR21" i="17"/>
  <c r="AE21" i="17"/>
  <c r="V21" i="17"/>
  <c r="M21" i="17"/>
  <c r="D21" i="17"/>
  <c r="BF20" i="17"/>
  <c r="AW20" i="17"/>
  <c r="AR20" i="17"/>
  <c r="AS20" i="17" s="1"/>
  <c r="AE20" i="17"/>
  <c r="V20" i="17"/>
  <c r="M20" i="17"/>
  <c r="D20" i="17"/>
  <c r="BF19" i="17"/>
  <c r="AW19" i="17"/>
  <c r="AX19" i="17" s="1"/>
  <c r="AR19" i="17"/>
  <c r="AS19" i="17" s="1"/>
  <c r="AE19" i="17"/>
  <c r="V19" i="17"/>
  <c r="M19" i="17"/>
  <c r="D19" i="17"/>
  <c r="BF18" i="17"/>
  <c r="AW18" i="17"/>
  <c r="AR18" i="17"/>
  <c r="AS18" i="17" s="1"/>
  <c r="AE18" i="17"/>
  <c r="V18" i="17"/>
  <c r="M18" i="17"/>
  <c r="D18" i="17"/>
  <c r="B18" i="17"/>
  <c r="B19" i="17" s="1"/>
  <c r="A19" i="17" s="1"/>
  <c r="BF17" i="17"/>
  <c r="AW17" i="17"/>
  <c r="AX17" i="17" s="1"/>
  <c r="AR17" i="17"/>
  <c r="AR49" i="17" s="1"/>
  <c r="AE17" i="17"/>
  <c r="AE48" i="17" s="1"/>
  <c r="V17" i="17"/>
  <c r="M17" i="17"/>
  <c r="M48" i="17" s="1"/>
  <c r="D17" i="17"/>
  <c r="D48" i="17" s="1"/>
  <c r="A17" i="17"/>
  <c r="BK12" i="17"/>
  <c r="BJ12" i="17"/>
  <c r="BI12" i="17"/>
  <c r="BM11" i="17"/>
  <c r="BK11" i="17"/>
  <c r="BJ11" i="17"/>
  <c r="BE11" i="17"/>
  <c r="AO11" i="17"/>
  <c r="BK10" i="17"/>
  <c r="BJ10" i="17"/>
  <c r="BI10" i="17"/>
  <c r="BA10" i="17"/>
  <c r="AM10" i="17"/>
  <c r="AH10" i="17"/>
  <c r="AF10" i="17"/>
  <c r="AD10" i="17"/>
  <c r="AC10" i="17"/>
  <c r="Z10" i="17"/>
  <c r="X10" i="17"/>
  <c r="W10" i="17"/>
  <c r="R10" i="17"/>
  <c r="P10" i="17"/>
  <c r="O10" i="17"/>
  <c r="N10" i="17"/>
  <c r="H10" i="17"/>
  <c r="G10" i="17"/>
  <c r="BK9" i="17"/>
  <c r="BJ9" i="17"/>
  <c r="AM9" i="17"/>
  <c r="AJ9" i="17"/>
  <c r="AH9" i="17"/>
  <c r="AD9" i="17"/>
  <c r="Z9" i="17"/>
  <c r="Y9" i="17"/>
  <c r="W9" i="17"/>
  <c r="T9" i="17"/>
  <c r="R9" i="17"/>
  <c r="Q9" i="17"/>
  <c r="O9" i="17"/>
  <c r="N9" i="17"/>
  <c r="L9" i="17"/>
  <c r="I9" i="17"/>
  <c r="G9" i="17"/>
  <c r="BL8" i="17"/>
  <c r="BK8" i="17"/>
  <c r="BJ8" i="17"/>
  <c r="AV8" i="17"/>
  <c r="AM8" i="17"/>
  <c r="AF8" i="17"/>
  <c r="AD8" i="17"/>
  <c r="AA8" i="17"/>
  <c r="Y8" i="17"/>
  <c r="X8" i="17"/>
  <c r="W8" i="17"/>
  <c r="S8" i="17"/>
  <c r="Q8" i="17"/>
  <c r="P8" i="17"/>
  <c r="O8" i="17"/>
  <c r="N8" i="17"/>
  <c r="K8" i="17"/>
  <c r="I8" i="17"/>
  <c r="H8" i="17"/>
  <c r="G8" i="17"/>
  <c r="B85" i="16"/>
  <c r="B80" i="16"/>
  <c r="BM430" i="16"/>
  <c r="BL430" i="16"/>
  <c r="BK430" i="16"/>
  <c r="BJ430" i="16"/>
  <c r="BI430" i="16"/>
  <c r="BH430" i="16"/>
  <c r="BG430" i="16"/>
  <c r="BE430" i="16"/>
  <c r="AT430" i="16"/>
  <c r="AO430" i="16"/>
  <c r="C430" i="16"/>
  <c r="BM429" i="16"/>
  <c r="BL429" i="16"/>
  <c r="BK429" i="16"/>
  <c r="BJ429" i="16"/>
  <c r="BI429" i="16"/>
  <c r="BH429" i="16"/>
  <c r="BG429" i="16"/>
  <c r="BE429" i="16"/>
  <c r="BD429" i="16"/>
  <c r="BC429" i="16"/>
  <c r="BB429" i="16"/>
  <c r="BA429" i="16"/>
  <c r="AZ429" i="16"/>
  <c r="AV429" i="16"/>
  <c r="AU429" i="16"/>
  <c r="AT429" i="16"/>
  <c r="AQ429" i="16"/>
  <c r="AP429" i="16"/>
  <c r="AO429" i="16"/>
  <c r="AN429" i="16"/>
  <c r="AM429" i="16"/>
  <c r="AL429" i="16"/>
  <c r="AK429" i="16"/>
  <c r="AJ429" i="16"/>
  <c r="AI429" i="16"/>
  <c r="AH429" i="16"/>
  <c r="AG429" i="16"/>
  <c r="AF429" i="16"/>
  <c r="AD429" i="16"/>
  <c r="AC429" i="16"/>
  <c r="AB429" i="16"/>
  <c r="AA429" i="16"/>
  <c r="Z429" i="16"/>
  <c r="Y429" i="16"/>
  <c r="X429" i="16"/>
  <c r="W429" i="16"/>
  <c r="V429" i="16"/>
  <c r="U429" i="16"/>
  <c r="T429" i="16"/>
  <c r="S429" i="16"/>
  <c r="R429" i="16"/>
  <c r="Q429" i="16"/>
  <c r="P429" i="16"/>
  <c r="O429" i="16"/>
  <c r="N429" i="16"/>
  <c r="L429" i="16"/>
  <c r="K429" i="16"/>
  <c r="J429" i="16"/>
  <c r="I429" i="16"/>
  <c r="H429" i="16"/>
  <c r="G429" i="16"/>
  <c r="F429" i="16"/>
  <c r="E429" i="16"/>
  <c r="C429" i="16"/>
  <c r="BM428" i="16"/>
  <c r="BL428" i="16"/>
  <c r="BK428" i="16"/>
  <c r="BJ428" i="16"/>
  <c r="BI428" i="16"/>
  <c r="BH428" i="16"/>
  <c r="BG428" i="16"/>
  <c r="BE428" i="16"/>
  <c r="BD428" i="16"/>
  <c r="BC428" i="16"/>
  <c r="BB428" i="16"/>
  <c r="BA428" i="16"/>
  <c r="AZ428" i="16"/>
  <c r="AV428" i="16"/>
  <c r="AU428" i="16"/>
  <c r="AT428" i="16"/>
  <c r="AQ428" i="16"/>
  <c r="AP428" i="16"/>
  <c r="AO428" i="16"/>
  <c r="AN428" i="16"/>
  <c r="AM428" i="16"/>
  <c r="AL428" i="16"/>
  <c r="AK428" i="16"/>
  <c r="AJ428" i="16"/>
  <c r="AI428" i="16"/>
  <c r="AH428" i="16"/>
  <c r="AG428" i="16"/>
  <c r="AF428" i="16"/>
  <c r="AD428" i="16"/>
  <c r="AC428" i="16"/>
  <c r="AB428" i="16"/>
  <c r="AA428" i="16"/>
  <c r="Z428" i="16"/>
  <c r="Y428" i="16"/>
  <c r="X428" i="16"/>
  <c r="W428" i="16"/>
  <c r="U428" i="16"/>
  <c r="T428" i="16"/>
  <c r="S428" i="16"/>
  <c r="R428" i="16"/>
  <c r="Q428" i="16"/>
  <c r="P428" i="16"/>
  <c r="O428" i="16"/>
  <c r="N428" i="16"/>
  <c r="L428" i="16"/>
  <c r="K428" i="16"/>
  <c r="J428" i="16"/>
  <c r="I428" i="16"/>
  <c r="H428" i="16"/>
  <c r="G428" i="16"/>
  <c r="F428" i="16"/>
  <c r="E428" i="16"/>
  <c r="C428" i="16"/>
  <c r="BM427" i="16"/>
  <c r="BL427" i="16"/>
  <c r="BK427" i="16"/>
  <c r="BJ427" i="16"/>
  <c r="BI427" i="16"/>
  <c r="BH427" i="16"/>
  <c r="BG427" i="16"/>
  <c r="BE427" i="16"/>
  <c r="BD427" i="16"/>
  <c r="BC427" i="16"/>
  <c r="BB427" i="16"/>
  <c r="BA427" i="16"/>
  <c r="AZ427" i="16"/>
  <c r="AV427" i="16"/>
  <c r="AU427" i="16"/>
  <c r="AT427" i="16"/>
  <c r="AQ427" i="16"/>
  <c r="AP427" i="16"/>
  <c r="AO427" i="16"/>
  <c r="AN427" i="16"/>
  <c r="AM427" i="16"/>
  <c r="AL427" i="16"/>
  <c r="AK427" i="16"/>
  <c r="AJ427" i="16"/>
  <c r="AI427" i="16"/>
  <c r="AH427" i="16"/>
  <c r="AG427" i="16"/>
  <c r="AF427" i="16"/>
  <c r="AD427" i="16"/>
  <c r="AC427" i="16"/>
  <c r="AB427" i="16"/>
  <c r="AA427" i="16"/>
  <c r="Z427" i="16"/>
  <c r="Y427" i="16"/>
  <c r="X427" i="16"/>
  <c r="W427" i="16"/>
  <c r="U427" i="16"/>
  <c r="T427" i="16"/>
  <c r="S427" i="16"/>
  <c r="R427" i="16"/>
  <c r="Q427" i="16"/>
  <c r="P427" i="16"/>
  <c r="O427" i="16"/>
  <c r="N427" i="16"/>
  <c r="L427" i="16"/>
  <c r="K427" i="16"/>
  <c r="J427" i="16"/>
  <c r="I427" i="16"/>
  <c r="H427" i="16"/>
  <c r="G427" i="16"/>
  <c r="F427" i="16"/>
  <c r="E427" i="16"/>
  <c r="C427" i="16"/>
  <c r="BF426" i="16"/>
  <c r="AW426" i="16"/>
  <c r="AR426" i="16"/>
  <c r="AS426" i="16" s="1"/>
  <c r="AE426" i="16"/>
  <c r="V426" i="16"/>
  <c r="M426" i="16"/>
  <c r="D426" i="16"/>
  <c r="BF425" i="16"/>
  <c r="AW425" i="16"/>
  <c r="AX425" i="16" s="1"/>
  <c r="AR425" i="16"/>
  <c r="AS425" i="16" s="1"/>
  <c r="AE425" i="16"/>
  <c r="V425" i="16"/>
  <c r="M425" i="16"/>
  <c r="D425" i="16"/>
  <c r="BF424" i="16"/>
  <c r="AW424" i="16"/>
  <c r="AR424" i="16"/>
  <c r="AS424" i="16" s="1"/>
  <c r="AE424" i="16"/>
  <c r="V424" i="16"/>
  <c r="M424" i="16"/>
  <c r="D424" i="16"/>
  <c r="BF423" i="16"/>
  <c r="AW423" i="16"/>
  <c r="AX423" i="16" s="1"/>
  <c r="AR423" i="16"/>
  <c r="AS423" i="16" s="1"/>
  <c r="AE423" i="16"/>
  <c r="V423" i="16"/>
  <c r="M423" i="16"/>
  <c r="D423" i="16"/>
  <c r="BF422" i="16"/>
  <c r="AW422" i="16"/>
  <c r="AR422" i="16"/>
  <c r="AS422" i="16" s="1"/>
  <c r="AE422" i="16"/>
  <c r="V422" i="16"/>
  <c r="M422" i="16"/>
  <c r="D422" i="16"/>
  <c r="BF421" i="16"/>
  <c r="AX421" i="16"/>
  <c r="AW421" i="16"/>
  <c r="AR421" i="16"/>
  <c r="AS421" i="16" s="1"/>
  <c r="AE421" i="16"/>
  <c r="V421" i="16"/>
  <c r="M421" i="16"/>
  <c r="D421" i="16"/>
  <c r="BF420" i="16"/>
  <c r="AW420" i="16"/>
  <c r="AR420" i="16"/>
  <c r="AS420" i="16" s="1"/>
  <c r="AE420" i="16"/>
  <c r="V420" i="16"/>
  <c r="M420" i="16"/>
  <c r="D420" i="16"/>
  <c r="BF419" i="16"/>
  <c r="AW419" i="16"/>
  <c r="AX419" i="16" s="1"/>
  <c r="AR419" i="16"/>
  <c r="AS419" i="16" s="1"/>
  <c r="AE419" i="16"/>
  <c r="V419" i="16"/>
  <c r="M419" i="16"/>
  <c r="D419" i="16"/>
  <c r="BF418" i="16"/>
  <c r="AW418" i="16"/>
  <c r="AR418" i="16"/>
  <c r="AS418" i="16" s="1"/>
  <c r="AE418" i="16"/>
  <c r="V418" i="16"/>
  <c r="M418" i="16"/>
  <c r="D418" i="16"/>
  <c r="BF417" i="16"/>
  <c r="AW417" i="16"/>
  <c r="AX417" i="16" s="1"/>
  <c r="AR417" i="16"/>
  <c r="AS417" i="16" s="1"/>
  <c r="AE417" i="16"/>
  <c r="V417" i="16"/>
  <c r="M417" i="16"/>
  <c r="D417" i="16"/>
  <c r="BF416" i="16"/>
  <c r="AW416" i="16"/>
  <c r="AR416" i="16"/>
  <c r="AS416" i="16" s="1"/>
  <c r="AE416" i="16"/>
  <c r="V416" i="16"/>
  <c r="M416" i="16"/>
  <c r="D416" i="16"/>
  <c r="BF415" i="16"/>
  <c r="AW415" i="16"/>
  <c r="AX415" i="16" s="1"/>
  <c r="AR415" i="16"/>
  <c r="AS415" i="16" s="1"/>
  <c r="AE415" i="16"/>
  <c r="V415" i="16"/>
  <c r="M415" i="16"/>
  <c r="D415" i="16"/>
  <c r="BF414" i="16"/>
  <c r="AW414" i="16"/>
  <c r="AR414" i="16"/>
  <c r="AS414" i="16" s="1"/>
  <c r="AE414" i="16"/>
  <c r="V414" i="16"/>
  <c r="M414" i="16"/>
  <c r="D414" i="16"/>
  <c r="BF413" i="16"/>
  <c r="AW413" i="16"/>
  <c r="AX413" i="16" s="1"/>
  <c r="AR413" i="16"/>
  <c r="AS413" i="16" s="1"/>
  <c r="AE413" i="16"/>
  <c r="V413" i="16"/>
  <c r="M413" i="16"/>
  <c r="D413" i="16"/>
  <c r="BF412" i="16"/>
  <c r="AW412" i="16"/>
  <c r="AR412" i="16"/>
  <c r="AS412" i="16" s="1"/>
  <c r="AE412" i="16"/>
  <c r="V412" i="16"/>
  <c r="M412" i="16"/>
  <c r="D412" i="16"/>
  <c r="BF411" i="16"/>
  <c r="AX411" i="16"/>
  <c r="AW411" i="16"/>
  <c r="AR411" i="16"/>
  <c r="AS411" i="16" s="1"/>
  <c r="AE411" i="16"/>
  <c r="V411" i="16"/>
  <c r="M411" i="16"/>
  <c r="D411" i="16"/>
  <c r="BF410" i="16"/>
  <c r="AW410" i="16"/>
  <c r="AR410" i="16"/>
  <c r="AS410" i="16" s="1"/>
  <c r="AE410" i="16"/>
  <c r="V410" i="16"/>
  <c r="M410" i="16"/>
  <c r="D410" i="16"/>
  <c r="BF409" i="16"/>
  <c r="AW409" i="16"/>
  <c r="AX409" i="16" s="1"/>
  <c r="AR409" i="16"/>
  <c r="AS409" i="16" s="1"/>
  <c r="AE409" i="16"/>
  <c r="V409" i="16"/>
  <c r="M409" i="16"/>
  <c r="D409" i="16"/>
  <c r="BF408" i="16"/>
  <c r="AW408" i="16"/>
  <c r="AR408" i="16"/>
  <c r="AS408" i="16" s="1"/>
  <c r="AE408" i="16"/>
  <c r="V408" i="16"/>
  <c r="M408" i="16"/>
  <c r="D408" i="16"/>
  <c r="BF407" i="16"/>
  <c r="AW407" i="16"/>
  <c r="AX407" i="16" s="1"/>
  <c r="AR407" i="16"/>
  <c r="AS407" i="16" s="1"/>
  <c r="AE407" i="16"/>
  <c r="V407" i="16"/>
  <c r="M407" i="16"/>
  <c r="D407" i="16"/>
  <c r="BF406" i="16"/>
  <c r="AW406" i="16"/>
  <c r="AR406" i="16"/>
  <c r="AS406" i="16" s="1"/>
  <c r="AE406" i="16"/>
  <c r="V406" i="16"/>
  <c r="M406" i="16"/>
  <c r="D406" i="16"/>
  <c r="BF405" i="16"/>
  <c r="AX405" i="16"/>
  <c r="AW405" i="16"/>
  <c r="AR405" i="16"/>
  <c r="AS405" i="16" s="1"/>
  <c r="AE405" i="16"/>
  <c r="V405" i="16"/>
  <c r="M405" i="16"/>
  <c r="D405" i="16"/>
  <c r="BF404" i="16"/>
  <c r="AW404" i="16"/>
  <c r="AR404" i="16"/>
  <c r="AS404" i="16" s="1"/>
  <c r="AE404" i="16"/>
  <c r="V404" i="16"/>
  <c r="M404" i="16"/>
  <c r="D404" i="16"/>
  <c r="BF403" i="16"/>
  <c r="AW403" i="16"/>
  <c r="AX403" i="16" s="1"/>
  <c r="AR403" i="16"/>
  <c r="AS403" i="16" s="1"/>
  <c r="AE403" i="16"/>
  <c r="V403" i="16"/>
  <c r="M403" i="16"/>
  <c r="D403" i="16"/>
  <c r="BF402" i="16"/>
  <c r="AW402" i="16"/>
  <c r="AR402" i="16"/>
  <c r="AS402" i="16" s="1"/>
  <c r="AE402" i="16"/>
  <c r="V402" i="16"/>
  <c r="M402" i="16"/>
  <c r="D402" i="16"/>
  <c r="BF401" i="16"/>
  <c r="AW401" i="16"/>
  <c r="AX401" i="16" s="1"/>
  <c r="AR401" i="16"/>
  <c r="AS401" i="16" s="1"/>
  <c r="AE401" i="16"/>
  <c r="V401" i="16"/>
  <c r="M401" i="16"/>
  <c r="D401" i="16"/>
  <c r="BF400" i="16"/>
  <c r="AW400" i="16"/>
  <c r="AR400" i="16"/>
  <c r="AS400" i="16" s="1"/>
  <c r="AE400" i="16"/>
  <c r="V400" i="16"/>
  <c r="M400" i="16"/>
  <c r="D400" i="16"/>
  <c r="BF399" i="16"/>
  <c r="AW399" i="16"/>
  <c r="AX399" i="16" s="1"/>
  <c r="AR399" i="16"/>
  <c r="AS399" i="16" s="1"/>
  <c r="AE399" i="16"/>
  <c r="V399" i="16"/>
  <c r="M399" i="16"/>
  <c r="D399" i="16"/>
  <c r="BF398" i="16"/>
  <c r="AW398" i="16"/>
  <c r="AR398" i="16"/>
  <c r="AS398" i="16" s="1"/>
  <c r="AE398" i="16"/>
  <c r="V398" i="16"/>
  <c r="M398" i="16"/>
  <c r="D398" i="16"/>
  <c r="BF397" i="16"/>
  <c r="AW397" i="16"/>
  <c r="AX397" i="16" s="1"/>
  <c r="AR397" i="16"/>
  <c r="AS397" i="16" s="1"/>
  <c r="AE397" i="16"/>
  <c r="V397" i="16"/>
  <c r="M397" i="16"/>
  <c r="D397" i="16"/>
  <c r="BF396" i="16"/>
  <c r="BF427" i="16" s="1"/>
  <c r="AW396" i="16"/>
  <c r="AR396" i="16"/>
  <c r="AE396" i="16"/>
  <c r="V396" i="16"/>
  <c r="V427" i="16" s="1"/>
  <c r="M396" i="16"/>
  <c r="M429" i="16" s="1"/>
  <c r="D396" i="16"/>
  <c r="D428" i="16" s="1"/>
  <c r="BM395" i="16"/>
  <c r="BL395" i="16"/>
  <c r="BK395" i="16"/>
  <c r="BJ395" i="16"/>
  <c r="BI395" i="16"/>
  <c r="BH395" i="16"/>
  <c r="BG395" i="16"/>
  <c r="BE395" i="16"/>
  <c r="AT395" i="16"/>
  <c r="AO395" i="16"/>
  <c r="C395" i="16"/>
  <c r="BM394" i="16"/>
  <c r="BL394" i="16"/>
  <c r="BK394" i="16"/>
  <c r="BJ394" i="16"/>
  <c r="BI394" i="16"/>
  <c r="BH394" i="16"/>
  <c r="BG394" i="16"/>
  <c r="BE394" i="16"/>
  <c r="BD394" i="16"/>
  <c r="BC394" i="16"/>
  <c r="BB394" i="16"/>
  <c r="BA394" i="16"/>
  <c r="AZ394" i="16"/>
  <c r="AV394" i="16"/>
  <c r="AU394" i="16"/>
  <c r="AT394" i="16"/>
  <c r="AQ394" i="16"/>
  <c r="AP394" i="16"/>
  <c r="AO394" i="16"/>
  <c r="AN394" i="16"/>
  <c r="AM394" i="16"/>
  <c r="AL394" i="16"/>
  <c r="AK394" i="16"/>
  <c r="AJ394" i="16"/>
  <c r="AI394" i="16"/>
  <c r="AH394" i="16"/>
  <c r="AG394" i="16"/>
  <c r="AF394" i="16"/>
  <c r="AD394" i="16"/>
  <c r="AC394" i="16"/>
  <c r="AB394" i="16"/>
  <c r="AA394" i="16"/>
  <c r="Z394" i="16"/>
  <c r="Y394" i="16"/>
  <c r="X394" i="16"/>
  <c r="W394" i="16"/>
  <c r="U394" i="16"/>
  <c r="T394" i="16"/>
  <c r="S394" i="16"/>
  <c r="R394" i="16"/>
  <c r="Q394" i="16"/>
  <c r="P394" i="16"/>
  <c r="O394" i="16"/>
  <c r="N394" i="16"/>
  <c r="L394" i="16"/>
  <c r="K394" i="16"/>
  <c r="J394" i="16"/>
  <c r="I394" i="16"/>
  <c r="H394" i="16"/>
  <c r="G394" i="16"/>
  <c r="F394" i="16"/>
  <c r="E394" i="16"/>
  <c r="C394" i="16"/>
  <c r="BM393" i="16"/>
  <c r="BL393" i="16"/>
  <c r="BK393" i="16"/>
  <c r="BJ393" i="16"/>
  <c r="BI393" i="16"/>
  <c r="BH393" i="16"/>
  <c r="BG393" i="16"/>
  <c r="BE393" i="16"/>
  <c r="BD393" i="16"/>
  <c r="BC393" i="16"/>
  <c r="BB393" i="16"/>
  <c r="BA393" i="16"/>
  <c r="AZ393" i="16"/>
  <c r="AV393" i="16"/>
  <c r="AU393" i="16"/>
  <c r="AT393" i="16"/>
  <c r="AQ393" i="16"/>
  <c r="AP393" i="16"/>
  <c r="AO393" i="16"/>
  <c r="AN393" i="16"/>
  <c r="AM393" i="16"/>
  <c r="AL393" i="16"/>
  <c r="AK393" i="16"/>
  <c r="AJ393" i="16"/>
  <c r="AI393" i="16"/>
  <c r="AH393" i="16"/>
  <c r="AG393" i="16"/>
  <c r="AF393" i="16"/>
  <c r="AD393" i="16"/>
  <c r="AC393" i="16"/>
  <c r="AB393" i="16"/>
  <c r="AA393" i="16"/>
  <c r="Z393" i="16"/>
  <c r="Y393" i="16"/>
  <c r="X393" i="16"/>
  <c r="W393" i="16"/>
  <c r="U393" i="16"/>
  <c r="T393" i="16"/>
  <c r="S393" i="16"/>
  <c r="R393" i="16"/>
  <c r="Q393" i="16"/>
  <c r="P393" i="16"/>
  <c r="O393" i="16"/>
  <c r="N393" i="16"/>
  <c r="L393" i="16"/>
  <c r="K393" i="16"/>
  <c r="J393" i="16"/>
  <c r="I393" i="16"/>
  <c r="H393" i="16"/>
  <c r="G393" i="16"/>
  <c r="F393" i="16"/>
  <c r="E393" i="16"/>
  <c r="C393" i="16"/>
  <c r="BM392" i="16"/>
  <c r="BL392" i="16"/>
  <c r="BK392" i="16"/>
  <c r="BJ392" i="16"/>
  <c r="BI392" i="16"/>
  <c r="BH392" i="16"/>
  <c r="BG392" i="16"/>
  <c r="BE392" i="16"/>
  <c r="BD392" i="16"/>
  <c r="BC392" i="16"/>
  <c r="BB392" i="16"/>
  <c r="BA392" i="16"/>
  <c r="AZ392" i="16"/>
  <c r="AV392" i="16"/>
  <c r="AU392" i="16"/>
  <c r="AT392" i="16"/>
  <c r="AQ392" i="16"/>
  <c r="AP392" i="16"/>
  <c r="AO392" i="16"/>
  <c r="AN392" i="16"/>
  <c r="AM392" i="16"/>
  <c r="AL392" i="16"/>
  <c r="AK392" i="16"/>
  <c r="AJ392" i="16"/>
  <c r="AI392" i="16"/>
  <c r="AH392" i="16"/>
  <c r="AG392" i="16"/>
  <c r="AF392" i="16"/>
  <c r="AD392" i="16"/>
  <c r="AC392" i="16"/>
  <c r="AB392" i="16"/>
  <c r="AA392" i="16"/>
  <c r="Z392" i="16"/>
  <c r="Y392" i="16"/>
  <c r="X392" i="16"/>
  <c r="W392" i="16"/>
  <c r="U392" i="16"/>
  <c r="T392" i="16"/>
  <c r="S392" i="16"/>
  <c r="R392" i="16"/>
  <c r="Q392" i="16"/>
  <c r="P392" i="16"/>
  <c r="O392" i="16"/>
  <c r="N392" i="16"/>
  <c r="L392" i="16"/>
  <c r="K392" i="16"/>
  <c r="J392" i="16"/>
  <c r="I392" i="16"/>
  <c r="H392" i="16"/>
  <c r="G392" i="16"/>
  <c r="F392" i="16"/>
  <c r="E392" i="16"/>
  <c r="C392" i="16"/>
  <c r="BF391" i="16"/>
  <c r="AW391" i="16"/>
  <c r="AX391" i="16" s="1"/>
  <c r="AR391" i="16"/>
  <c r="AS391" i="16" s="1"/>
  <c r="AE391" i="16"/>
  <c r="V391" i="16"/>
  <c r="M391" i="16"/>
  <c r="D391" i="16"/>
  <c r="BF390" i="16"/>
  <c r="AW390" i="16"/>
  <c r="AX390" i="16" s="1"/>
  <c r="AR390" i="16"/>
  <c r="AS390" i="16" s="1"/>
  <c r="AE390" i="16"/>
  <c r="V390" i="16"/>
  <c r="M390" i="16"/>
  <c r="D390" i="16"/>
  <c r="BF389" i="16"/>
  <c r="AW389" i="16"/>
  <c r="AX389" i="16" s="1"/>
  <c r="AR389" i="16"/>
  <c r="AS389" i="16" s="1"/>
  <c r="AE389" i="16"/>
  <c r="V389" i="16"/>
  <c r="M389" i="16"/>
  <c r="D389" i="16"/>
  <c r="BF388" i="16"/>
  <c r="AW388" i="16"/>
  <c r="AX388" i="16" s="1"/>
  <c r="AR388" i="16"/>
  <c r="AS388" i="16" s="1"/>
  <c r="AE388" i="16"/>
  <c r="V388" i="16"/>
  <c r="M388" i="16"/>
  <c r="D388" i="16"/>
  <c r="BF387" i="16"/>
  <c r="AW387" i="16"/>
  <c r="AX387" i="16" s="1"/>
  <c r="AR387" i="16"/>
  <c r="AS387" i="16" s="1"/>
  <c r="AE387" i="16"/>
  <c r="V387" i="16"/>
  <c r="M387" i="16"/>
  <c r="D387" i="16"/>
  <c r="BF386" i="16"/>
  <c r="AW386" i="16"/>
  <c r="AX386" i="16" s="1"/>
  <c r="AR386" i="16"/>
  <c r="AS386" i="16" s="1"/>
  <c r="AE386" i="16"/>
  <c r="V386" i="16"/>
  <c r="M386" i="16"/>
  <c r="D386" i="16"/>
  <c r="BF385" i="16"/>
  <c r="AW385" i="16"/>
  <c r="AX385" i="16" s="1"/>
  <c r="AR385" i="16"/>
  <c r="AS385" i="16" s="1"/>
  <c r="AE385" i="16"/>
  <c r="V385" i="16"/>
  <c r="M385" i="16"/>
  <c r="D385" i="16"/>
  <c r="BF384" i="16"/>
  <c r="AW384" i="16"/>
  <c r="AX384" i="16" s="1"/>
  <c r="AR384" i="16"/>
  <c r="AS384" i="16" s="1"/>
  <c r="AE384" i="16"/>
  <c r="V384" i="16"/>
  <c r="M384" i="16"/>
  <c r="D384" i="16"/>
  <c r="BF383" i="16"/>
  <c r="AX383" i="16"/>
  <c r="AW383" i="16"/>
  <c r="AY383" i="16" s="1"/>
  <c r="AR383" i="16"/>
  <c r="AS383" i="16" s="1"/>
  <c r="AE383" i="16"/>
  <c r="V383" i="16"/>
  <c r="M383" i="16"/>
  <c r="D383" i="16"/>
  <c r="BF382" i="16"/>
  <c r="AX382" i="16"/>
  <c r="AW382" i="16"/>
  <c r="AR382" i="16"/>
  <c r="AS382" i="16" s="1"/>
  <c r="AE382" i="16"/>
  <c r="V382" i="16"/>
  <c r="M382" i="16"/>
  <c r="D382" i="16"/>
  <c r="BF381" i="16"/>
  <c r="AY381" i="16"/>
  <c r="AX381" i="16"/>
  <c r="AW381" i="16"/>
  <c r="AR381" i="16"/>
  <c r="AS381" i="16" s="1"/>
  <c r="AE381" i="16"/>
  <c r="V381" i="16"/>
  <c r="M381" i="16"/>
  <c r="D381" i="16"/>
  <c r="BF380" i="16"/>
  <c r="AW380" i="16"/>
  <c r="AX380" i="16" s="1"/>
  <c r="AR380" i="16"/>
  <c r="AS380" i="16" s="1"/>
  <c r="AE380" i="16"/>
  <c r="V380" i="16"/>
  <c r="M380" i="16"/>
  <c r="D380" i="16"/>
  <c r="BF379" i="16"/>
  <c r="AW379" i="16"/>
  <c r="AX379" i="16" s="1"/>
  <c r="AR379" i="16"/>
  <c r="AS379" i="16" s="1"/>
  <c r="AE379" i="16"/>
  <c r="V379" i="16"/>
  <c r="M379" i="16"/>
  <c r="D379" i="16"/>
  <c r="BF378" i="16"/>
  <c r="AW378" i="16"/>
  <c r="AX378" i="16" s="1"/>
  <c r="AR378" i="16"/>
  <c r="AS378" i="16" s="1"/>
  <c r="AE378" i="16"/>
  <c r="V378" i="16"/>
  <c r="M378" i="16"/>
  <c r="D378" i="16"/>
  <c r="BF377" i="16"/>
  <c r="AW377" i="16"/>
  <c r="AX377" i="16" s="1"/>
  <c r="AR377" i="16"/>
  <c r="AS377" i="16" s="1"/>
  <c r="AE377" i="16"/>
  <c r="V377" i="16"/>
  <c r="M377" i="16"/>
  <c r="D377" i="16"/>
  <c r="BF376" i="16"/>
  <c r="AW376" i="16"/>
  <c r="AX376" i="16" s="1"/>
  <c r="AR376" i="16"/>
  <c r="AS376" i="16" s="1"/>
  <c r="AE376" i="16"/>
  <c r="V376" i="16"/>
  <c r="M376" i="16"/>
  <c r="D376" i="16"/>
  <c r="BF375" i="16"/>
  <c r="AW375" i="16"/>
  <c r="AX375" i="16" s="1"/>
  <c r="AR375" i="16"/>
  <c r="AS375" i="16" s="1"/>
  <c r="AE375" i="16"/>
  <c r="V375" i="16"/>
  <c r="M375" i="16"/>
  <c r="D375" i="16"/>
  <c r="BF374" i="16"/>
  <c r="AW374" i="16"/>
  <c r="AX374" i="16" s="1"/>
  <c r="AR374" i="16"/>
  <c r="AS374" i="16" s="1"/>
  <c r="AE374" i="16"/>
  <c r="V374" i="16"/>
  <c r="M374" i="16"/>
  <c r="D374" i="16"/>
  <c r="BF373" i="16"/>
  <c r="AX373" i="16"/>
  <c r="AY373" i="16" s="1"/>
  <c r="AW373" i="16"/>
  <c r="AR373" i="16"/>
  <c r="AS373" i="16" s="1"/>
  <c r="AE373" i="16"/>
  <c r="V373" i="16"/>
  <c r="M373" i="16"/>
  <c r="D373" i="16"/>
  <c r="BF372" i="16"/>
  <c r="AX372" i="16"/>
  <c r="AW372" i="16"/>
  <c r="AR372" i="16"/>
  <c r="AS372" i="16" s="1"/>
  <c r="AE372" i="16"/>
  <c r="V372" i="16"/>
  <c r="M372" i="16"/>
  <c r="D372" i="16"/>
  <c r="BF371" i="16"/>
  <c r="AX371" i="16"/>
  <c r="AW371" i="16"/>
  <c r="AR371" i="16"/>
  <c r="AS371" i="16" s="1"/>
  <c r="AE371" i="16"/>
  <c r="V371" i="16"/>
  <c r="M371" i="16"/>
  <c r="D371" i="16"/>
  <c r="BF370" i="16"/>
  <c r="AX370" i="16"/>
  <c r="AW370" i="16"/>
  <c r="AR370" i="16"/>
  <c r="AS370" i="16" s="1"/>
  <c r="AE370" i="16"/>
  <c r="V370" i="16"/>
  <c r="M370" i="16"/>
  <c r="D370" i="16"/>
  <c r="BF369" i="16"/>
  <c r="AY369" i="16"/>
  <c r="AX369" i="16"/>
  <c r="AW369" i="16"/>
  <c r="AR369" i="16"/>
  <c r="AS369" i="16" s="1"/>
  <c r="AE369" i="16"/>
  <c r="V369" i="16"/>
  <c r="M369" i="16"/>
  <c r="D369" i="16"/>
  <c r="BF368" i="16"/>
  <c r="AX368" i="16"/>
  <c r="AW368" i="16"/>
  <c r="AR368" i="16"/>
  <c r="AS368" i="16" s="1"/>
  <c r="AE368" i="16"/>
  <c r="V368" i="16"/>
  <c r="M368" i="16"/>
  <c r="D368" i="16"/>
  <c r="BF367" i="16"/>
  <c r="AY367" i="16"/>
  <c r="AX367" i="16"/>
  <c r="AW367" i="16"/>
  <c r="AR367" i="16"/>
  <c r="AS367" i="16" s="1"/>
  <c r="AE367" i="16"/>
  <c r="V367" i="16"/>
  <c r="M367" i="16"/>
  <c r="D367" i="16"/>
  <c r="BF366" i="16"/>
  <c r="AW366" i="16"/>
  <c r="AX366" i="16" s="1"/>
  <c r="AR366" i="16"/>
  <c r="AS366" i="16" s="1"/>
  <c r="AE366" i="16"/>
  <c r="V366" i="16"/>
  <c r="M366" i="16"/>
  <c r="D366" i="16"/>
  <c r="BF365" i="16"/>
  <c r="AX365" i="16"/>
  <c r="AY365" i="16" s="1"/>
  <c r="AW365" i="16"/>
  <c r="AR365" i="16"/>
  <c r="AS365" i="16" s="1"/>
  <c r="AE365" i="16"/>
  <c r="V365" i="16"/>
  <c r="M365" i="16"/>
  <c r="D365" i="16"/>
  <c r="BF364" i="16"/>
  <c r="AX364" i="16"/>
  <c r="AW364" i="16"/>
  <c r="AR364" i="16"/>
  <c r="AS364" i="16" s="1"/>
  <c r="AE364" i="16"/>
  <c r="V364" i="16"/>
  <c r="M364" i="16"/>
  <c r="D364" i="16"/>
  <c r="BF363" i="16"/>
  <c r="AX363" i="16"/>
  <c r="AW363" i="16"/>
  <c r="AR363" i="16"/>
  <c r="AS363" i="16" s="1"/>
  <c r="AE363" i="16"/>
  <c r="V363" i="16"/>
  <c r="M363" i="16"/>
  <c r="D363" i="16"/>
  <c r="BF362" i="16"/>
  <c r="BF394" i="16" s="1"/>
  <c r="AX362" i="16"/>
  <c r="AW362" i="16"/>
  <c r="AR362" i="16"/>
  <c r="AE362" i="16"/>
  <c r="AE392" i="16" s="1"/>
  <c r="V362" i="16"/>
  <c r="V392" i="16" s="1"/>
  <c r="M362" i="16"/>
  <c r="M392" i="16" s="1"/>
  <c r="D362" i="16"/>
  <c r="BM361" i="16"/>
  <c r="BL361" i="16"/>
  <c r="BK361" i="16"/>
  <c r="BJ361" i="16"/>
  <c r="BI361" i="16"/>
  <c r="BH361" i="16"/>
  <c r="BG361" i="16"/>
  <c r="BE361" i="16"/>
  <c r="AT361" i="16"/>
  <c r="AO361" i="16"/>
  <c r="C361" i="16"/>
  <c r="BM360" i="16"/>
  <c r="BL360" i="16"/>
  <c r="BK360" i="16"/>
  <c r="BJ360" i="16"/>
  <c r="BI360" i="16"/>
  <c r="BH360" i="16"/>
  <c r="BG360" i="16"/>
  <c r="BE360" i="16"/>
  <c r="BD360" i="16"/>
  <c r="BC360" i="16"/>
  <c r="BB360" i="16"/>
  <c r="BA360" i="16"/>
  <c r="AZ360" i="16"/>
  <c r="AV360" i="16"/>
  <c r="AU360" i="16"/>
  <c r="AT360" i="16"/>
  <c r="AQ360" i="16"/>
  <c r="AP360" i="16"/>
  <c r="AO360" i="16"/>
  <c r="AN360" i="16"/>
  <c r="AM360" i="16"/>
  <c r="AL360" i="16"/>
  <c r="AK360" i="16"/>
  <c r="AJ360" i="16"/>
  <c r="AI360" i="16"/>
  <c r="AH360" i="16"/>
  <c r="AG360" i="16"/>
  <c r="AF360" i="16"/>
  <c r="AD360" i="16"/>
  <c r="AC360" i="16"/>
  <c r="AB360" i="16"/>
  <c r="AA360" i="16"/>
  <c r="Z360" i="16"/>
  <c r="Y360" i="16"/>
  <c r="X360" i="16"/>
  <c r="W360" i="16"/>
  <c r="U360" i="16"/>
  <c r="T360" i="16"/>
  <c r="S360" i="16"/>
  <c r="R360" i="16"/>
  <c r="Q360" i="16"/>
  <c r="P360" i="16"/>
  <c r="O360" i="16"/>
  <c r="N360" i="16"/>
  <c r="L360" i="16"/>
  <c r="K360" i="16"/>
  <c r="J360" i="16"/>
  <c r="I360" i="16"/>
  <c r="H360" i="16"/>
  <c r="G360" i="16"/>
  <c r="F360" i="16"/>
  <c r="E360" i="16"/>
  <c r="C360" i="16"/>
  <c r="BM359" i="16"/>
  <c r="BL359" i="16"/>
  <c r="BK359" i="16"/>
  <c r="BJ359" i="16"/>
  <c r="BI359" i="16"/>
  <c r="BH359" i="16"/>
  <c r="BG359" i="16"/>
  <c r="BE359" i="16"/>
  <c r="BD359" i="16"/>
  <c r="BC359" i="16"/>
  <c r="BB359" i="16"/>
  <c r="BA359" i="16"/>
  <c r="AZ359" i="16"/>
  <c r="AV359" i="16"/>
  <c r="AU359" i="16"/>
  <c r="AT359" i="16"/>
  <c r="AQ359" i="16"/>
  <c r="AP359" i="16"/>
  <c r="AO359" i="16"/>
  <c r="AN359" i="16"/>
  <c r="AM359" i="16"/>
  <c r="AL359" i="16"/>
  <c r="AK359" i="16"/>
  <c r="AJ359" i="16"/>
  <c r="AI359" i="16"/>
  <c r="AH359" i="16"/>
  <c r="AG359" i="16"/>
  <c r="AF359" i="16"/>
  <c r="AD359" i="16"/>
  <c r="AC359" i="16"/>
  <c r="AB359" i="16"/>
  <c r="AA359" i="16"/>
  <c r="Z359" i="16"/>
  <c r="Y359" i="16"/>
  <c r="X359" i="16"/>
  <c r="W359" i="16"/>
  <c r="U359" i="16"/>
  <c r="T359" i="16"/>
  <c r="S359" i="16"/>
  <c r="R359" i="16"/>
  <c r="Q359" i="16"/>
  <c r="P359" i="16"/>
  <c r="O359" i="16"/>
  <c r="N359" i="16"/>
  <c r="L359" i="16"/>
  <c r="K359" i="16"/>
  <c r="J359" i="16"/>
  <c r="I359" i="16"/>
  <c r="H359" i="16"/>
  <c r="G359" i="16"/>
  <c r="F359" i="16"/>
  <c r="E359" i="16"/>
  <c r="C359" i="16"/>
  <c r="BM358" i="16"/>
  <c r="BL358" i="16"/>
  <c r="BK358" i="16"/>
  <c r="BJ358" i="16"/>
  <c r="BI358" i="16"/>
  <c r="BH358" i="16"/>
  <c r="BG358" i="16"/>
  <c r="BE358" i="16"/>
  <c r="BD358" i="16"/>
  <c r="BC358" i="16"/>
  <c r="BB358" i="16"/>
  <c r="BA358" i="16"/>
  <c r="AZ358" i="16"/>
  <c r="AV358" i="16"/>
  <c r="AU358" i="16"/>
  <c r="AT358" i="16"/>
  <c r="AQ358" i="16"/>
  <c r="AP358" i="16"/>
  <c r="AO358" i="16"/>
  <c r="AN358" i="16"/>
  <c r="AM358" i="16"/>
  <c r="AL358" i="16"/>
  <c r="AK358" i="16"/>
  <c r="AJ358" i="16"/>
  <c r="AI358" i="16"/>
  <c r="AH358" i="16"/>
  <c r="AG358" i="16"/>
  <c r="AF358" i="16"/>
  <c r="AD358" i="16"/>
  <c r="AC358" i="16"/>
  <c r="AB358" i="16"/>
  <c r="AA358" i="16"/>
  <c r="Z358" i="16"/>
  <c r="Y358" i="16"/>
  <c r="X358" i="16"/>
  <c r="W358" i="16"/>
  <c r="U358" i="16"/>
  <c r="T358" i="16"/>
  <c r="S358" i="16"/>
  <c r="R358" i="16"/>
  <c r="Q358" i="16"/>
  <c r="P358" i="16"/>
  <c r="O358" i="16"/>
  <c r="N358" i="16"/>
  <c r="L358" i="16"/>
  <c r="K358" i="16"/>
  <c r="J358" i="16"/>
  <c r="I358" i="16"/>
  <c r="H358" i="16"/>
  <c r="G358" i="16"/>
  <c r="F358" i="16"/>
  <c r="E358" i="16"/>
  <c r="C358" i="16"/>
  <c r="BF357" i="16"/>
  <c r="AW357" i="16"/>
  <c r="AX357" i="16" s="1"/>
  <c r="AR357" i="16"/>
  <c r="AS357" i="16" s="1"/>
  <c r="AE357" i="16"/>
  <c r="V357" i="16"/>
  <c r="M357" i="16"/>
  <c r="D357" i="16"/>
  <c r="BF356" i="16"/>
  <c r="AW356" i="16"/>
  <c r="AX356" i="16" s="1"/>
  <c r="AR356" i="16"/>
  <c r="AS356" i="16" s="1"/>
  <c r="AE356" i="16"/>
  <c r="V356" i="16"/>
  <c r="M356" i="16"/>
  <c r="D356" i="16"/>
  <c r="BF355" i="16"/>
  <c r="AW355" i="16"/>
  <c r="AX355" i="16" s="1"/>
  <c r="AR355" i="16"/>
  <c r="AS355" i="16" s="1"/>
  <c r="AE355" i="16"/>
  <c r="V355" i="16"/>
  <c r="M355" i="16"/>
  <c r="D355" i="16"/>
  <c r="BF354" i="16"/>
  <c r="AW354" i="16"/>
  <c r="AX354" i="16" s="1"/>
  <c r="AR354" i="16"/>
  <c r="AS354" i="16" s="1"/>
  <c r="AE354" i="16"/>
  <c r="V354" i="16"/>
  <c r="M354" i="16"/>
  <c r="D354" i="16"/>
  <c r="BF353" i="16"/>
  <c r="AW353" i="16"/>
  <c r="AX353" i="16" s="1"/>
  <c r="AR353" i="16"/>
  <c r="AS353" i="16" s="1"/>
  <c r="AE353" i="16"/>
  <c r="V353" i="16"/>
  <c r="M353" i="16"/>
  <c r="D353" i="16"/>
  <c r="BF352" i="16"/>
  <c r="AW352" i="16"/>
  <c r="AX352" i="16" s="1"/>
  <c r="AR352" i="16"/>
  <c r="AS352" i="16" s="1"/>
  <c r="AE352" i="16"/>
  <c r="V352" i="16"/>
  <c r="M352" i="16"/>
  <c r="D352" i="16"/>
  <c r="BF351" i="16"/>
  <c r="AW351" i="16"/>
  <c r="AX351" i="16" s="1"/>
  <c r="AR351" i="16"/>
  <c r="AS351" i="16" s="1"/>
  <c r="AE351" i="16"/>
  <c r="V351" i="16"/>
  <c r="M351" i="16"/>
  <c r="D351" i="16"/>
  <c r="BF350" i="16"/>
  <c r="AW350" i="16"/>
  <c r="AX350" i="16" s="1"/>
  <c r="AR350" i="16"/>
  <c r="AS350" i="16" s="1"/>
  <c r="AE350" i="16"/>
  <c r="V350" i="16"/>
  <c r="M350" i="16"/>
  <c r="D350" i="16"/>
  <c r="BF349" i="16"/>
  <c r="AW349" i="16"/>
  <c r="AX349" i="16" s="1"/>
  <c r="AR349" i="16"/>
  <c r="AS349" i="16" s="1"/>
  <c r="AE349" i="16"/>
  <c r="V349" i="16"/>
  <c r="M349" i="16"/>
  <c r="D349" i="16"/>
  <c r="BF348" i="16"/>
  <c r="AW348" i="16"/>
  <c r="AX348" i="16" s="1"/>
  <c r="AR348" i="16"/>
  <c r="AS348" i="16" s="1"/>
  <c r="AE348" i="16"/>
  <c r="V348" i="16"/>
  <c r="M348" i="16"/>
  <c r="D348" i="16"/>
  <c r="BF347" i="16"/>
  <c r="AW347" i="16"/>
  <c r="AX347" i="16" s="1"/>
  <c r="AR347" i="16"/>
  <c r="AS347" i="16" s="1"/>
  <c r="AE347" i="16"/>
  <c r="V347" i="16"/>
  <c r="M347" i="16"/>
  <c r="D347" i="16"/>
  <c r="BF346" i="16"/>
  <c r="AW346" i="16"/>
  <c r="AX346" i="16" s="1"/>
  <c r="AR346" i="16"/>
  <c r="AS346" i="16" s="1"/>
  <c r="AY346" i="16" s="1"/>
  <c r="AE346" i="16"/>
  <c r="V346" i="16"/>
  <c r="M346" i="16"/>
  <c r="D346" i="16"/>
  <c r="BF345" i="16"/>
  <c r="AW345" i="16"/>
  <c r="AX345" i="16" s="1"/>
  <c r="AR345" i="16"/>
  <c r="AS345" i="16" s="1"/>
  <c r="AY345" i="16" s="1"/>
  <c r="AE345" i="16"/>
  <c r="V345" i="16"/>
  <c r="M345" i="16"/>
  <c r="D345" i="16"/>
  <c r="BF344" i="16"/>
  <c r="AW344" i="16"/>
  <c r="AX344" i="16" s="1"/>
  <c r="AR344" i="16"/>
  <c r="AS344" i="16" s="1"/>
  <c r="AY344" i="16" s="1"/>
  <c r="AE344" i="16"/>
  <c r="V344" i="16"/>
  <c r="M344" i="16"/>
  <c r="D344" i="16"/>
  <c r="BF343" i="16"/>
  <c r="AW343" i="16"/>
  <c r="AX343" i="16" s="1"/>
  <c r="AR343" i="16"/>
  <c r="AS343" i="16" s="1"/>
  <c r="AY343" i="16" s="1"/>
  <c r="AE343" i="16"/>
  <c r="V343" i="16"/>
  <c r="M343" i="16"/>
  <c r="D343" i="16"/>
  <c r="BF342" i="16"/>
  <c r="AW342" i="16"/>
  <c r="AX342" i="16" s="1"/>
  <c r="AR342" i="16"/>
  <c r="AS342" i="16" s="1"/>
  <c r="AE342" i="16"/>
  <c r="V342" i="16"/>
  <c r="M342" i="16"/>
  <c r="D342" i="16"/>
  <c r="BF341" i="16"/>
  <c r="AW341" i="16"/>
  <c r="AX341" i="16" s="1"/>
  <c r="AR341" i="16"/>
  <c r="AS341" i="16" s="1"/>
  <c r="AE341" i="16"/>
  <c r="V341" i="16"/>
  <c r="M341" i="16"/>
  <c r="D341" i="16"/>
  <c r="BF340" i="16"/>
  <c r="AW340" i="16"/>
  <c r="AX340" i="16" s="1"/>
  <c r="AR340" i="16"/>
  <c r="AS340" i="16" s="1"/>
  <c r="AE340" i="16"/>
  <c r="V340" i="16"/>
  <c r="M340" i="16"/>
  <c r="D340" i="16"/>
  <c r="BF339" i="16"/>
  <c r="AW339" i="16"/>
  <c r="AX339" i="16" s="1"/>
  <c r="AR339" i="16"/>
  <c r="AS339" i="16" s="1"/>
  <c r="AE339" i="16"/>
  <c r="V339" i="16"/>
  <c r="M339" i="16"/>
  <c r="D339" i="16"/>
  <c r="BF338" i="16"/>
  <c r="AW338" i="16"/>
  <c r="AX338" i="16" s="1"/>
  <c r="AR338" i="16"/>
  <c r="AS338" i="16" s="1"/>
  <c r="AE338" i="16"/>
  <c r="V338" i="16"/>
  <c r="M338" i="16"/>
  <c r="D338" i="16"/>
  <c r="BF337" i="16"/>
  <c r="AW337" i="16"/>
  <c r="AX337" i="16" s="1"/>
  <c r="AR337" i="16"/>
  <c r="AS337" i="16" s="1"/>
  <c r="AE337" i="16"/>
  <c r="V337" i="16"/>
  <c r="M337" i="16"/>
  <c r="D337" i="16"/>
  <c r="BF336" i="16"/>
  <c r="AW336" i="16"/>
  <c r="AX336" i="16" s="1"/>
  <c r="AR336" i="16"/>
  <c r="AS336" i="16" s="1"/>
  <c r="AE336" i="16"/>
  <c r="V336" i="16"/>
  <c r="M336" i="16"/>
  <c r="D336" i="16"/>
  <c r="BF335" i="16"/>
  <c r="AW335" i="16"/>
  <c r="AX335" i="16" s="1"/>
  <c r="AR335" i="16"/>
  <c r="AS335" i="16" s="1"/>
  <c r="AE335" i="16"/>
  <c r="V335" i="16"/>
  <c r="M335" i="16"/>
  <c r="D335" i="16"/>
  <c r="BF334" i="16"/>
  <c r="AW334" i="16"/>
  <c r="AX334" i="16" s="1"/>
  <c r="AR334" i="16"/>
  <c r="AS334" i="16" s="1"/>
  <c r="AE334" i="16"/>
  <c r="V334" i="16"/>
  <c r="M334" i="16"/>
  <c r="D334" i="16"/>
  <c r="BF333" i="16"/>
  <c r="AW333" i="16"/>
  <c r="AX333" i="16" s="1"/>
  <c r="AR333" i="16"/>
  <c r="AS333" i="16" s="1"/>
  <c r="AE333" i="16"/>
  <c r="V333" i="16"/>
  <c r="M333" i="16"/>
  <c r="D333" i="16"/>
  <c r="BF332" i="16"/>
  <c r="AW332" i="16"/>
  <c r="AX332" i="16" s="1"/>
  <c r="AR332" i="16"/>
  <c r="AS332" i="16" s="1"/>
  <c r="AY332" i="16" s="1"/>
  <c r="AE332" i="16"/>
  <c r="V332" i="16"/>
  <c r="M332" i="16"/>
  <c r="D332" i="16"/>
  <c r="BF331" i="16"/>
  <c r="AW331" i="16"/>
  <c r="AX331" i="16" s="1"/>
  <c r="AR331" i="16"/>
  <c r="AS331" i="16" s="1"/>
  <c r="AY331" i="16" s="1"/>
  <c r="AE331" i="16"/>
  <c r="V331" i="16"/>
  <c r="M331" i="16"/>
  <c r="D331" i="16"/>
  <c r="BF330" i="16"/>
  <c r="AW330" i="16"/>
  <c r="AX330" i="16" s="1"/>
  <c r="AS330" i="16"/>
  <c r="AR330" i="16"/>
  <c r="AE330" i="16"/>
  <c r="V330" i="16"/>
  <c r="M330" i="16"/>
  <c r="D330" i="16"/>
  <c r="BF329" i="16"/>
  <c r="AW329" i="16"/>
  <c r="AX329" i="16" s="1"/>
  <c r="AR329" i="16"/>
  <c r="AS329" i="16" s="1"/>
  <c r="AE329" i="16"/>
  <c r="V329" i="16"/>
  <c r="M329" i="16"/>
  <c r="D329" i="16"/>
  <c r="BF328" i="16"/>
  <c r="AW328" i="16"/>
  <c r="AX328" i="16" s="1"/>
  <c r="AS328" i="16"/>
  <c r="AY328" i="16" s="1"/>
  <c r="AR328" i="16"/>
  <c r="AE328" i="16"/>
  <c r="V328" i="16"/>
  <c r="M328" i="16"/>
  <c r="D328" i="16"/>
  <c r="BF327" i="16"/>
  <c r="AW327" i="16"/>
  <c r="AW358" i="16" s="1"/>
  <c r="AR327" i="16"/>
  <c r="AR360" i="16" s="1"/>
  <c r="AE327" i="16"/>
  <c r="AE358" i="16" s="1"/>
  <c r="V327" i="16"/>
  <c r="V358" i="16" s="1"/>
  <c r="M327" i="16"/>
  <c r="D327" i="16"/>
  <c r="D360" i="16" s="1"/>
  <c r="BM326" i="16"/>
  <c r="BL326" i="16"/>
  <c r="BK326" i="16"/>
  <c r="BJ326" i="16"/>
  <c r="BI326" i="16"/>
  <c r="BH326" i="16"/>
  <c r="BG326" i="16"/>
  <c r="BE326" i="16"/>
  <c r="AT326" i="16"/>
  <c r="AO326" i="16"/>
  <c r="C326" i="16"/>
  <c r="BM325" i="16"/>
  <c r="BL325" i="16"/>
  <c r="BK325" i="16"/>
  <c r="BJ325" i="16"/>
  <c r="BI325" i="16"/>
  <c r="BH325" i="16"/>
  <c r="BG325" i="16"/>
  <c r="BE325" i="16"/>
  <c r="BD325" i="16"/>
  <c r="BC325" i="16"/>
  <c r="BB325" i="16"/>
  <c r="BA325" i="16"/>
  <c r="AZ325" i="16"/>
  <c r="AV325" i="16"/>
  <c r="AU325" i="16"/>
  <c r="AT325" i="16"/>
  <c r="AQ325" i="16"/>
  <c r="AP325" i="16"/>
  <c r="AO325" i="16"/>
  <c r="AN325" i="16"/>
  <c r="AM325" i="16"/>
  <c r="AL325" i="16"/>
  <c r="AK325" i="16"/>
  <c r="AJ325" i="16"/>
  <c r="AI325" i="16"/>
  <c r="AH325" i="16"/>
  <c r="AG325" i="16"/>
  <c r="AF325" i="16"/>
  <c r="AD325" i="16"/>
  <c r="AC325" i="16"/>
  <c r="AB325" i="16"/>
  <c r="AA325" i="16"/>
  <c r="Z325" i="16"/>
  <c r="Y325" i="16"/>
  <c r="X325" i="16"/>
  <c r="W325" i="16"/>
  <c r="U325" i="16"/>
  <c r="T325" i="16"/>
  <c r="S325" i="16"/>
  <c r="R325" i="16"/>
  <c r="Q325" i="16"/>
  <c r="P325" i="16"/>
  <c r="O325" i="16"/>
  <c r="N325" i="16"/>
  <c r="L325" i="16"/>
  <c r="K325" i="16"/>
  <c r="J325" i="16"/>
  <c r="I325" i="16"/>
  <c r="H325" i="16"/>
  <c r="G325" i="16"/>
  <c r="F325" i="16"/>
  <c r="E325" i="16"/>
  <c r="C325" i="16"/>
  <c r="BM324" i="16"/>
  <c r="BL324" i="16"/>
  <c r="BK324" i="16"/>
  <c r="BJ324" i="16"/>
  <c r="BI324" i="16"/>
  <c r="BH324" i="16"/>
  <c r="BG324" i="16"/>
  <c r="BE324" i="16"/>
  <c r="BD324" i="16"/>
  <c r="BC324" i="16"/>
  <c r="BB324" i="16"/>
  <c r="BA324" i="16"/>
  <c r="AZ324" i="16"/>
  <c r="AV324" i="16"/>
  <c r="AU324" i="16"/>
  <c r="AT324" i="16"/>
  <c r="AQ324" i="16"/>
  <c r="AP324" i="16"/>
  <c r="AO324" i="16"/>
  <c r="AN324" i="16"/>
  <c r="AM324" i="16"/>
  <c r="AL324" i="16"/>
  <c r="AK324" i="16"/>
  <c r="AJ324" i="16"/>
  <c r="AI324" i="16"/>
  <c r="AH324" i="16"/>
  <c r="AG324" i="16"/>
  <c r="AF324" i="16"/>
  <c r="AD324" i="16"/>
  <c r="AC324" i="16"/>
  <c r="AB324" i="16"/>
  <c r="AA324" i="16"/>
  <c r="Z324" i="16"/>
  <c r="Y324" i="16"/>
  <c r="X324" i="16"/>
  <c r="W324" i="16"/>
  <c r="U324" i="16"/>
  <c r="T324" i="16"/>
  <c r="S324" i="16"/>
  <c r="R324" i="16"/>
  <c r="Q324" i="16"/>
  <c r="P324" i="16"/>
  <c r="O324" i="16"/>
  <c r="N324" i="16"/>
  <c r="L324" i="16"/>
  <c r="K324" i="16"/>
  <c r="J324" i="16"/>
  <c r="I324" i="16"/>
  <c r="H324" i="16"/>
  <c r="G324" i="16"/>
  <c r="F324" i="16"/>
  <c r="E324" i="16"/>
  <c r="C324" i="16"/>
  <c r="BM323" i="16"/>
  <c r="BL323" i="16"/>
  <c r="BK323" i="16"/>
  <c r="BJ323" i="16"/>
  <c r="BI323" i="16"/>
  <c r="BH323" i="16"/>
  <c r="BG323" i="16"/>
  <c r="BE323" i="16"/>
  <c r="BD323" i="16"/>
  <c r="BC323" i="16"/>
  <c r="BB323" i="16"/>
  <c r="BA323" i="16"/>
  <c r="AZ323" i="16"/>
  <c r="AV323" i="16"/>
  <c r="AU323" i="16"/>
  <c r="AT323" i="16"/>
  <c r="AQ323" i="16"/>
  <c r="AP323" i="16"/>
  <c r="AO323" i="16"/>
  <c r="AN323" i="16"/>
  <c r="AM323" i="16"/>
  <c r="AL323" i="16"/>
  <c r="AK323" i="16"/>
  <c r="AJ323" i="16"/>
  <c r="AI323" i="16"/>
  <c r="AH323" i="16"/>
  <c r="AG323" i="16"/>
  <c r="AF323" i="16"/>
  <c r="AD323" i="16"/>
  <c r="AC323" i="16"/>
  <c r="AB323" i="16"/>
  <c r="AA323" i="16"/>
  <c r="Z323" i="16"/>
  <c r="Y323" i="16"/>
  <c r="X323" i="16"/>
  <c r="W323" i="16"/>
  <c r="U323" i="16"/>
  <c r="T323" i="16"/>
  <c r="S323" i="16"/>
  <c r="R323" i="16"/>
  <c r="Q323" i="16"/>
  <c r="P323" i="16"/>
  <c r="O323" i="16"/>
  <c r="N323" i="16"/>
  <c r="L323" i="16"/>
  <c r="K323" i="16"/>
  <c r="J323" i="16"/>
  <c r="I323" i="16"/>
  <c r="H323" i="16"/>
  <c r="G323" i="16"/>
  <c r="F323" i="16"/>
  <c r="E323" i="16"/>
  <c r="C323" i="16"/>
  <c r="BF322" i="16"/>
  <c r="AW322" i="16"/>
  <c r="AR322" i="16"/>
  <c r="AS322" i="16" s="1"/>
  <c r="AE322" i="16"/>
  <c r="V322" i="16"/>
  <c r="M322" i="16"/>
  <c r="D322" i="16"/>
  <c r="BF321" i="16"/>
  <c r="AW321" i="16"/>
  <c r="AR321" i="16"/>
  <c r="AS321" i="16" s="1"/>
  <c r="AE321" i="16"/>
  <c r="V321" i="16"/>
  <c r="M321" i="16"/>
  <c r="D321" i="16"/>
  <c r="BF320" i="16"/>
  <c r="AW320" i="16"/>
  <c r="AR320" i="16"/>
  <c r="AS320" i="16" s="1"/>
  <c r="AE320" i="16"/>
  <c r="V320" i="16"/>
  <c r="M320" i="16"/>
  <c r="D320" i="16"/>
  <c r="BF319" i="16"/>
  <c r="AW319" i="16"/>
  <c r="AR319" i="16"/>
  <c r="AS319" i="16" s="1"/>
  <c r="AE319" i="16"/>
  <c r="V319" i="16"/>
  <c r="M319" i="16"/>
  <c r="D319" i="16"/>
  <c r="BF318" i="16"/>
  <c r="AW318" i="16"/>
  <c r="AR318" i="16"/>
  <c r="AS318" i="16" s="1"/>
  <c r="AE318" i="16"/>
  <c r="V318" i="16"/>
  <c r="M318" i="16"/>
  <c r="D318" i="16"/>
  <c r="BF317" i="16"/>
  <c r="AW317" i="16"/>
  <c r="AR317" i="16"/>
  <c r="AS317" i="16" s="1"/>
  <c r="AE317" i="16"/>
  <c r="V317" i="16"/>
  <c r="M317" i="16"/>
  <c r="D317" i="16"/>
  <c r="BF316" i="16"/>
  <c r="AW316" i="16"/>
  <c r="AR316" i="16"/>
  <c r="AS316" i="16" s="1"/>
  <c r="AE316" i="16"/>
  <c r="V316" i="16"/>
  <c r="M316" i="16"/>
  <c r="D316" i="16"/>
  <c r="BF315" i="16"/>
  <c r="AW315" i="16"/>
  <c r="AR315" i="16"/>
  <c r="AS315" i="16" s="1"/>
  <c r="AE315" i="16"/>
  <c r="V315" i="16"/>
  <c r="M315" i="16"/>
  <c r="D315" i="16"/>
  <c r="BF314" i="16"/>
  <c r="AW314" i="16"/>
  <c r="AR314" i="16"/>
  <c r="AS314" i="16" s="1"/>
  <c r="AE314" i="16"/>
  <c r="V314" i="16"/>
  <c r="M314" i="16"/>
  <c r="D314" i="16"/>
  <c r="BF313" i="16"/>
  <c r="AW313" i="16"/>
  <c r="AR313" i="16"/>
  <c r="AS313" i="16" s="1"/>
  <c r="AE313" i="16"/>
  <c r="V313" i="16"/>
  <c r="M313" i="16"/>
  <c r="D313" i="16"/>
  <c r="BF312" i="16"/>
  <c r="AW312" i="16"/>
  <c r="AX312" i="16" s="1"/>
  <c r="AS312" i="16"/>
  <c r="AR312" i="16"/>
  <c r="AE312" i="16"/>
  <c r="V312" i="16"/>
  <c r="M312" i="16"/>
  <c r="D312" i="16"/>
  <c r="BF311" i="16"/>
  <c r="AW311" i="16"/>
  <c r="AX311" i="16" s="1"/>
  <c r="AR311" i="16"/>
  <c r="AS311" i="16" s="1"/>
  <c r="AE311" i="16"/>
  <c r="V311" i="16"/>
  <c r="V323" i="16" s="1"/>
  <c r="M311" i="16"/>
  <c r="D311" i="16"/>
  <c r="BF310" i="16"/>
  <c r="AW310" i="16"/>
  <c r="AX310" i="16" s="1"/>
  <c r="AS310" i="16"/>
  <c r="AR310" i="16"/>
  <c r="AE310" i="16"/>
  <c r="V310" i="16"/>
  <c r="M310" i="16"/>
  <c r="D310" i="16"/>
  <c r="BF309" i="16"/>
  <c r="AX309" i="16"/>
  <c r="AW309" i="16"/>
  <c r="AR309" i="16"/>
  <c r="AS309" i="16" s="1"/>
  <c r="AE309" i="16"/>
  <c r="V309" i="16"/>
  <c r="M309" i="16"/>
  <c r="D309" i="16"/>
  <c r="BF308" i="16"/>
  <c r="AX308" i="16"/>
  <c r="AW308" i="16"/>
  <c r="AS308" i="16"/>
  <c r="AR308" i="16"/>
  <c r="AE308" i="16"/>
  <c r="V308" i="16"/>
  <c r="M308" i="16"/>
  <c r="D308" i="16"/>
  <c r="BF307" i="16"/>
  <c r="AX307" i="16"/>
  <c r="AW307" i="16"/>
  <c r="AR307" i="16"/>
  <c r="AS307" i="16" s="1"/>
  <c r="AE307" i="16"/>
  <c r="V307" i="16"/>
  <c r="M307" i="16"/>
  <c r="D307" i="16"/>
  <c r="BF306" i="16"/>
  <c r="AX306" i="16"/>
  <c r="AW306" i="16"/>
  <c r="AS306" i="16"/>
  <c r="AR306" i="16"/>
  <c r="AE306" i="16"/>
  <c r="V306" i="16"/>
  <c r="M306" i="16"/>
  <c r="D306" i="16"/>
  <c r="BF305" i="16"/>
  <c r="AX305" i="16"/>
  <c r="AW305" i="16"/>
  <c r="AR305" i="16"/>
  <c r="AS305" i="16" s="1"/>
  <c r="AE305" i="16"/>
  <c r="V305" i="16"/>
  <c r="M305" i="16"/>
  <c r="D305" i="16"/>
  <c r="BF304" i="16"/>
  <c r="AX304" i="16"/>
  <c r="AW304" i="16"/>
  <c r="AS304" i="16"/>
  <c r="AR304" i="16"/>
  <c r="AE304" i="16"/>
  <c r="V304" i="16"/>
  <c r="M304" i="16"/>
  <c r="D304" i="16"/>
  <c r="BF303" i="16"/>
  <c r="AX303" i="16"/>
  <c r="AW303" i="16"/>
  <c r="AR303" i="16"/>
  <c r="AS303" i="16" s="1"/>
  <c r="AE303" i="16"/>
  <c r="V303" i="16"/>
  <c r="M303" i="16"/>
  <c r="D303" i="16"/>
  <c r="BF302" i="16"/>
  <c r="AX302" i="16"/>
  <c r="AW302" i="16"/>
  <c r="AS302" i="16"/>
  <c r="AR302" i="16"/>
  <c r="AE302" i="16"/>
  <c r="V302" i="16"/>
  <c r="M302" i="16"/>
  <c r="D302" i="16"/>
  <c r="BF301" i="16"/>
  <c r="AX301" i="16"/>
  <c r="AW301" i="16"/>
  <c r="AR301" i="16"/>
  <c r="AS301" i="16" s="1"/>
  <c r="AE301" i="16"/>
  <c r="V301" i="16"/>
  <c r="M301" i="16"/>
  <c r="D301" i="16"/>
  <c r="BF300" i="16"/>
  <c r="AX300" i="16"/>
  <c r="AW300" i="16"/>
  <c r="AR300" i="16"/>
  <c r="AS300" i="16" s="1"/>
  <c r="AE300" i="16"/>
  <c r="V300" i="16"/>
  <c r="M300" i="16"/>
  <c r="D300" i="16"/>
  <c r="BF299" i="16"/>
  <c r="AX299" i="16"/>
  <c r="AW299" i="16"/>
  <c r="AR299" i="16"/>
  <c r="AS299" i="16" s="1"/>
  <c r="AE299" i="16"/>
  <c r="V299" i="16"/>
  <c r="M299" i="16"/>
  <c r="D299" i="16"/>
  <c r="BF298" i="16"/>
  <c r="AX298" i="16"/>
  <c r="AW298" i="16"/>
  <c r="AS298" i="16"/>
  <c r="AR298" i="16"/>
  <c r="AE298" i="16"/>
  <c r="V298" i="16"/>
  <c r="M298" i="16"/>
  <c r="D298" i="16"/>
  <c r="BF297" i="16"/>
  <c r="AW297" i="16"/>
  <c r="AX297" i="16" s="1"/>
  <c r="AR297" i="16"/>
  <c r="AS297" i="16" s="1"/>
  <c r="AE297" i="16"/>
  <c r="V297" i="16"/>
  <c r="M297" i="16"/>
  <c r="D297" i="16"/>
  <c r="BF296" i="16"/>
  <c r="AW296" i="16"/>
  <c r="AX296" i="16" s="1"/>
  <c r="AR296" i="16"/>
  <c r="AS296" i="16" s="1"/>
  <c r="AE296" i="16"/>
  <c r="V296" i="16"/>
  <c r="M296" i="16"/>
  <c r="D296" i="16"/>
  <c r="BF295" i="16"/>
  <c r="AW295" i="16"/>
  <c r="AX295" i="16" s="1"/>
  <c r="AR295" i="16"/>
  <c r="AS295" i="16" s="1"/>
  <c r="AE295" i="16"/>
  <c r="V295" i="16"/>
  <c r="M295" i="16"/>
  <c r="D295" i="16"/>
  <c r="BF294" i="16"/>
  <c r="AW294" i="16"/>
  <c r="AX294" i="16" s="1"/>
  <c r="AR294" i="16"/>
  <c r="AS294" i="16" s="1"/>
  <c r="AE294" i="16"/>
  <c r="V294" i="16"/>
  <c r="M294" i="16"/>
  <c r="D294" i="16"/>
  <c r="BF293" i="16"/>
  <c r="AW293" i="16"/>
  <c r="AX293" i="16" s="1"/>
  <c r="AR293" i="16"/>
  <c r="AE293" i="16"/>
  <c r="AE325" i="16" s="1"/>
  <c r="V293" i="16"/>
  <c r="M293" i="16"/>
  <c r="D293" i="16"/>
  <c r="BM292" i="16"/>
  <c r="BL292" i="16"/>
  <c r="BK292" i="16"/>
  <c r="BJ292" i="16"/>
  <c r="BI292" i="16"/>
  <c r="BH292" i="16"/>
  <c r="BG292" i="16"/>
  <c r="BE292" i="16"/>
  <c r="AT292" i="16"/>
  <c r="AO292" i="16"/>
  <c r="C292" i="16"/>
  <c r="BM291" i="16"/>
  <c r="BL291" i="16"/>
  <c r="BK291" i="16"/>
  <c r="BJ291" i="16"/>
  <c r="BI291" i="16"/>
  <c r="BH291" i="16"/>
  <c r="BG291" i="16"/>
  <c r="BE291" i="16"/>
  <c r="BD291" i="16"/>
  <c r="BC291" i="16"/>
  <c r="BB291" i="16"/>
  <c r="BA291" i="16"/>
  <c r="AZ291" i="16"/>
  <c r="AV291" i="16"/>
  <c r="AU291" i="16"/>
  <c r="AT291" i="16"/>
  <c r="AQ291" i="16"/>
  <c r="AP291" i="16"/>
  <c r="AO291" i="16"/>
  <c r="AN291" i="16"/>
  <c r="AM291" i="16"/>
  <c r="AL291" i="16"/>
  <c r="AK291" i="16"/>
  <c r="AJ291" i="16"/>
  <c r="AI291" i="16"/>
  <c r="AH291" i="16"/>
  <c r="AG291" i="16"/>
  <c r="AF291" i="16"/>
  <c r="AD291" i="16"/>
  <c r="AC291" i="16"/>
  <c r="AB291" i="16"/>
  <c r="AA291" i="16"/>
  <c r="Z291" i="16"/>
  <c r="Y291" i="16"/>
  <c r="X291" i="16"/>
  <c r="W291" i="16"/>
  <c r="U291" i="16"/>
  <c r="T291" i="16"/>
  <c r="S291" i="16"/>
  <c r="R291" i="16"/>
  <c r="Q291" i="16"/>
  <c r="P291" i="16"/>
  <c r="O291" i="16"/>
  <c r="N291" i="16"/>
  <c r="L291" i="16"/>
  <c r="K291" i="16"/>
  <c r="J291" i="16"/>
  <c r="I291" i="16"/>
  <c r="H291" i="16"/>
  <c r="G291" i="16"/>
  <c r="F291" i="16"/>
  <c r="E291" i="16"/>
  <c r="C291" i="16"/>
  <c r="BM290" i="16"/>
  <c r="BL290" i="16"/>
  <c r="BK290" i="16"/>
  <c r="BJ290" i="16"/>
  <c r="BI290" i="16"/>
  <c r="BH290" i="16"/>
  <c r="BG290" i="16"/>
  <c r="BE290" i="16"/>
  <c r="BD290" i="16"/>
  <c r="BC290" i="16"/>
  <c r="BB290" i="16"/>
  <c r="BA290" i="16"/>
  <c r="AZ290" i="16"/>
  <c r="AV290" i="16"/>
  <c r="AU290" i="16"/>
  <c r="AT290" i="16"/>
  <c r="AQ290" i="16"/>
  <c r="AP290" i="16"/>
  <c r="AO290" i="16"/>
  <c r="AN290" i="16"/>
  <c r="AM290" i="16"/>
  <c r="AL290" i="16"/>
  <c r="AK290" i="16"/>
  <c r="AJ290" i="16"/>
  <c r="AI290" i="16"/>
  <c r="AH290" i="16"/>
  <c r="AG290" i="16"/>
  <c r="AF290" i="16"/>
  <c r="AE290" i="16"/>
  <c r="AD290" i="16"/>
  <c r="AC290" i="16"/>
  <c r="AB290" i="16"/>
  <c r="AA290" i="16"/>
  <c r="Z290" i="16"/>
  <c r="Y290" i="16"/>
  <c r="X290" i="16"/>
  <c r="W290" i="16"/>
  <c r="U290" i="16"/>
  <c r="T290" i="16"/>
  <c r="S290" i="16"/>
  <c r="R290" i="16"/>
  <c r="Q290" i="16"/>
  <c r="P290" i="16"/>
  <c r="O290" i="16"/>
  <c r="N290" i="16"/>
  <c r="L290" i="16"/>
  <c r="K290" i="16"/>
  <c r="J290" i="16"/>
  <c r="I290" i="16"/>
  <c r="H290" i="16"/>
  <c r="G290" i="16"/>
  <c r="F290" i="16"/>
  <c r="E290" i="16"/>
  <c r="C290" i="16"/>
  <c r="BM289" i="16"/>
  <c r="BL289" i="16"/>
  <c r="BK289" i="16"/>
  <c r="BJ289" i="16"/>
  <c r="BI289" i="16"/>
  <c r="BH289" i="16"/>
  <c r="BG289" i="16"/>
  <c r="BE289" i="16"/>
  <c r="BD289" i="16"/>
  <c r="BC289" i="16"/>
  <c r="BB289" i="16"/>
  <c r="BA289" i="16"/>
  <c r="AZ289" i="16"/>
  <c r="AV289" i="16"/>
  <c r="AU289" i="16"/>
  <c r="AT289" i="16"/>
  <c r="AQ289" i="16"/>
  <c r="AP289" i="16"/>
  <c r="AO289" i="16"/>
  <c r="AN289" i="16"/>
  <c r="AM289" i="16"/>
  <c r="AL289" i="16"/>
  <c r="AK289" i="16"/>
  <c r="AJ289" i="16"/>
  <c r="AI289" i="16"/>
  <c r="AH289" i="16"/>
  <c r="AG289" i="16"/>
  <c r="AF289" i="16"/>
  <c r="AE289" i="16"/>
  <c r="AD289" i="16"/>
  <c r="AC289" i="16"/>
  <c r="AB289" i="16"/>
  <c r="AA289" i="16"/>
  <c r="Z289" i="16"/>
  <c r="Y289" i="16"/>
  <c r="X289" i="16"/>
  <c r="W289" i="16"/>
  <c r="U289" i="16"/>
  <c r="T289" i="16"/>
  <c r="S289" i="16"/>
  <c r="R289" i="16"/>
  <c r="Q289" i="16"/>
  <c r="P289" i="16"/>
  <c r="O289" i="16"/>
  <c r="N289" i="16"/>
  <c r="L289" i="16"/>
  <c r="K289" i="16"/>
  <c r="J289" i="16"/>
  <c r="I289" i="16"/>
  <c r="H289" i="16"/>
  <c r="G289" i="16"/>
  <c r="F289" i="16"/>
  <c r="E289" i="16"/>
  <c r="C289" i="16"/>
  <c r="BF288" i="16"/>
  <c r="AW288" i="16"/>
  <c r="AX288" i="16" s="1"/>
  <c r="AR288" i="16"/>
  <c r="AS288" i="16" s="1"/>
  <c r="AE288" i="16"/>
  <c r="V288" i="16"/>
  <c r="M288" i="16"/>
  <c r="D288" i="16"/>
  <c r="BF287" i="16"/>
  <c r="AW287" i="16"/>
  <c r="AX287" i="16" s="1"/>
  <c r="AR287" i="16"/>
  <c r="AS287" i="16" s="1"/>
  <c r="AE287" i="16"/>
  <c r="V287" i="16"/>
  <c r="M287" i="16"/>
  <c r="D287" i="16"/>
  <c r="BF286" i="16"/>
  <c r="AW286" i="16"/>
  <c r="AX286" i="16" s="1"/>
  <c r="AR286" i="16"/>
  <c r="AS286" i="16" s="1"/>
  <c r="AE286" i="16"/>
  <c r="V286" i="16"/>
  <c r="M286" i="16"/>
  <c r="D286" i="16"/>
  <c r="BF285" i="16"/>
  <c r="AW285" i="16"/>
  <c r="AX285" i="16" s="1"/>
  <c r="AR285" i="16"/>
  <c r="AS285" i="16" s="1"/>
  <c r="AE285" i="16"/>
  <c r="V285" i="16"/>
  <c r="M285" i="16"/>
  <c r="D285" i="16"/>
  <c r="BF284" i="16"/>
  <c r="AW284" i="16"/>
  <c r="AX284" i="16" s="1"/>
  <c r="AR284" i="16"/>
  <c r="AS284" i="16" s="1"/>
  <c r="AE284" i="16"/>
  <c r="V284" i="16"/>
  <c r="M284" i="16"/>
  <c r="D284" i="16"/>
  <c r="BF283" i="16"/>
  <c r="AW283" i="16"/>
  <c r="AX283" i="16" s="1"/>
  <c r="AR283" i="16"/>
  <c r="AS283" i="16" s="1"/>
  <c r="AE283" i="16"/>
  <c r="V283" i="16"/>
  <c r="M283" i="16"/>
  <c r="D283" i="16"/>
  <c r="BF282" i="16"/>
  <c r="AW282" i="16"/>
  <c r="AX282" i="16" s="1"/>
  <c r="AR282" i="16"/>
  <c r="AS282" i="16" s="1"/>
  <c r="AE282" i="16"/>
  <c r="V282" i="16"/>
  <c r="M282" i="16"/>
  <c r="D282" i="16"/>
  <c r="BF281" i="16"/>
  <c r="AW281" i="16"/>
  <c r="AX281" i="16" s="1"/>
  <c r="AR281" i="16"/>
  <c r="AS281" i="16" s="1"/>
  <c r="AE281" i="16"/>
  <c r="V281" i="16"/>
  <c r="M281" i="16"/>
  <c r="D281" i="16"/>
  <c r="BF280" i="16"/>
  <c r="AW280" i="16"/>
  <c r="AX280" i="16" s="1"/>
  <c r="AR280" i="16"/>
  <c r="AS280" i="16" s="1"/>
  <c r="AE280" i="16"/>
  <c r="V280" i="16"/>
  <c r="M280" i="16"/>
  <c r="D280" i="16"/>
  <c r="BF279" i="16"/>
  <c r="AW279" i="16"/>
  <c r="AX279" i="16" s="1"/>
  <c r="AR279" i="16"/>
  <c r="AS279" i="16" s="1"/>
  <c r="AE279" i="16"/>
  <c r="V279" i="16"/>
  <c r="M279" i="16"/>
  <c r="D279" i="16"/>
  <c r="BF278" i="16"/>
  <c r="AW278" i="16"/>
  <c r="AX278" i="16" s="1"/>
  <c r="AR278" i="16"/>
  <c r="AS278" i="16" s="1"/>
  <c r="AE278" i="16"/>
  <c r="V278" i="16"/>
  <c r="M278" i="16"/>
  <c r="D278" i="16"/>
  <c r="BF277" i="16"/>
  <c r="AW277" i="16"/>
  <c r="AX277" i="16" s="1"/>
  <c r="AR277" i="16"/>
  <c r="AS277" i="16" s="1"/>
  <c r="AE277" i="16"/>
  <c r="V277" i="16"/>
  <c r="M277" i="16"/>
  <c r="D277" i="16"/>
  <c r="BF276" i="16"/>
  <c r="AW276" i="16"/>
  <c r="AX276" i="16" s="1"/>
  <c r="AR276" i="16"/>
  <c r="AS276" i="16" s="1"/>
  <c r="AE276" i="16"/>
  <c r="V276" i="16"/>
  <c r="M276" i="16"/>
  <c r="D276" i="16"/>
  <c r="BF275" i="16"/>
  <c r="AW275" i="16"/>
  <c r="AX275" i="16" s="1"/>
  <c r="AR275" i="16"/>
  <c r="AS275" i="16" s="1"/>
  <c r="AE275" i="16"/>
  <c r="V275" i="16"/>
  <c r="M275" i="16"/>
  <c r="D275" i="16"/>
  <c r="BF274" i="16"/>
  <c r="AW274" i="16"/>
  <c r="AX274" i="16" s="1"/>
  <c r="AR274" i="16"/>
  <c r="AS274" i="16" s="1"/>
  <c r="AE274" i="16"/>
  <c r="V274" i="16"/>
  <c r="M274" i="16"/>
  <c r="D274" i="16"/>
  <c r="BF273" i="16"/>
  <c r="AX273" i="16"/>
  <c r="AW273" i="16"/>
  <c r="AR273" i="16"/>
  <c r="AS273" i="16" s="1"/>
  <c r="AY273" i="16" s="1"/>
  <c r="AE273" i="16"/>
  <c r="V273" i="16"/>
  <c r="M273" i="16"/>
  <c r="D273" i="16"/>
  <c r="BF272" i="16"/>
  <c r="AW272" i="16"/>
  <c r="AX272" i="16" s="1"/>
  <c r="AR272" i="16"/>
  <c r="AS272" i="16" s="1"/>
  <c r="AE272" i="16"/>
  <c r="V272" i="16"/>
  <c r="M272" i="16"/>
  <c r="D272" i="16"/>
  <c r="BF271" i="16"/>
  <c r="AW271" i="16"/>
  <c r="AX271" i="16" s="1"/>
  <c r="AR271" i="16"/>
  <c r="AS271" i="16" s="1"/>
  <c r="AE271" i="16"/>
  <c r="V271" i="16"/>
  <c r="M271" i="16"/>
  <c r="D271" i="16"/>
  <c r="BF270" i="16"/>
  <c r="AW270" i="16"/>
  <c r="AX270" i="16" s="1"/>
  <c r="AR270" i="16"/>
  <c r="AS270" i="16" s="1"/>
  <c r="AE270" i="16"/>
  <c r="V270" i="16"/>
  <c r="M270" i="16"/>
  <c r="D270" i="16"/>
  <c r="BF269" i="16"/>
  <c r="AW269" i="16"/>
  <c r="AX269" i="16" s="1"/>
  <c r="AR269" i="16"/>
  <c r="AS269" i="16" s="1"/>
  <c r="AE269" i="16"/>
  <c r="V269" i="16"/>
  <c r="M269" i="16"/>
  <c r="D269" i="16"/>
  <c r="BF268" i="16"/>
  <c r="AW268" i="16"/>
  <c r="AR268" i="16"/>
  <c r="AS268" i="16" s="1"/>
  <c r="AE268" i="16"/>
  <c r="V268" i="16"/>
  <c r="M268" i="16"/>
  <c r="D268" i="16"/>
  <c r="BF267" i="16"/>
  <c r="AW267" i="16"/>
  <c r="AX267" i="16" s="1"/>
  <c r="AR267" i="16"/>
  <c r="AS267" i="16" s="1"/>
  <c r="AE267" i="16"/>
  <c r="V267" i="16"/>
  <c r="M267" i="16"/>
  <c r="D267" i="16"/>
  <c r="BF266" i="16"/>
  <c r="AW266" i="16"/>
  <c r="AR266" i="16"/>
  <c r="AS266" i="16" s="1"/>
  <c r="AE266" i="16"/>
  <c r="V266" i="16"/>
  <c r="M266" i="16"/>
  <c r="D266" i="16"/>
  <c r="BF265" i="16"/>
  <c r="AW265" i="16"/>
  <c r="AX265" i="16" s="1"/>
  <c r="AR265" i="16"/>
  <c r="AS265" i="16" s="1"/>
  <c r="AE265" i="16"/>
  <c r="V265" i="16"/>
  <c r="M265" i="16"/>
  <c r="D265" i="16"/>
  <c r="BF264" i="16"/>
  <c r="AW264" i="16"/>
  <c r="AR264" i="16"/>
  <c r="AS264" i="16" s="1"/>
  <c r="AE264" i="16"/>
  <c r="V264" i="16"/>
  <c r="M264" i="16"/>
  <c r="D264" i="16"/>
  <c r="BF263" i="16"/>
  <c r="AW263" i="16"/>
  <c r="AX263" i="16" s="1"/>
  <c r="AR263" i="16"/>
  <c r="AS263" i="16" s="1"/>
  <c r="AE263" i="16"/>
  <c r="V263" i="16"/>
  <c r="M263" i="16"/>
  <c r="D263" i="16"/>
  <c r="BF262" i="16"/>
  <c r="AW262" i="16"/>
  <c r="AR262" i="16"/>
  <c r="AS262" i="16" s="1"/>
  <c r="AE262" i="16"/>
  <c r="V262" i="16"/>
  <c r="M262" i="16"/>
  <c r="D262" i="16"/>
  <c r="BF261" i="16"/>
  <c r="AW261" i="16"/>
  <c r="AX261" i="16" s="1"/>
  <c r="AR261" i="16"/>
  <c r="AS261" i="16" s="1"/>
  <c r="AE261" i="16"/>
  <c r="V261" i="16"/>
  <c r="M261" i="16"/>
  <c r="D261" i="16"/>
  <c r="BF260" i="16"/>
  <c r="AW260" i="16"/>
  <c r="AR260" i="16"/>
  <c r="AS260" i="16" s="1"/>
  <c r="AE260" i="16"/>
  <c r="V260" i="16"/>
  <c r="M260" i="16"/>
  <c r="D260" i="16"/>
  <c r="BF259" i="16"/>
  <c r="AW259" i="16"/>
  <c r="AX259" i="16" s="1"/>
  <c r="AR259" i="16"/>
  <c r="AS259" i="16" s="1"/>
  <c r="AE259" i="16"/>
  <c r="V259" i="16"/>
  <c r="M259" i="16"/>
  <c r="D259" i="16"/>
  <c r="BF258" i="16"/>
  <c r="BF291" i="16" s="1"/>
  <c r="AW258" i="16"/>
  <c r="AR258" i="16"/>
  <c r="AR289" i="16" s="1"/>
  <c r="AE258" i="16"/>
  <c r="AE291" i="16" s="1"/>
  <c r="V258" i="16"/>
  <c r="M258" i="16"/>
  <c r="M290" i="16" s="1"/>
  <c r="D258" i="16"/>
  <c r="D289" i="16" s="1"/>
  <c r="BM257" i="16"/>
  <c r="BL257" i="16"/>
  <c r="BK257" i="16"/>
  <c r="BJ257" i="16"/>
  <c r="BI257" i="16"/>
  <c r="BH257" i="16"/>
  <c r="BG257" i="16"/>
  <c r="BE257" i="16"/>
  <c r="AT257" i="16"/>
  <c r="AO257" i="16"/>
  <c r="C257" i="16"/>
  <c r="BM256" i="16"/>
  <c r="BL256" i="16"/>
  <c r="BK256" i="16"/>
  <c r="BJ256" i="16"/>
  <c r="BI256" i="16"/>
  <c r="BH256" i="16"/>
  <c r="BG256" i="16"/>
  <c r="BE256" i="16"/>
  <c r="BD256" i="16"/>
  <c r="BC256" i="16"/>
  <c r="BB256" i="16"/>
  <c r="BA256" i="16"/>
  <c r="AZ256" i="16"/>
  <c r="AV256" i="16"/>
  <c r="AU256" i="16"/>
  <c r="AT256" i="16"/>
  <c r="AQ256" i="16"/>
  <c r="AP256" i="16"/>
  <c r="AO256" i="16"/>
  <c r="AN256" i="16"/>
  <c r="AM256" i="16"/>
  <c r="AL256" i="16"/>
  <c r="AK256" i="16"/>
  <c r="AJ256" i="16"/>
  <c r="AI256" i="16"/>
  <c r="AH256" i="16"/>
  <c r="AG256" i="16"/>
  <c r="AF256" i="16"/>
  <c r="AD256" i="16"/>
  <c r="AC256" i="16"/>
  <c r="AB256" i="16"/>
  <c r="AA256" i="16"/>
  <c r="Z256" i="16"/>
  <c r="Y256" i="16"/>
  <c r="X256" i="16"/>
  <c r="W256" i="16"/>
  <c r="U256" i="16"/>
  <c r="T256" i="16"/>
  <c r="S256" i="16"/>
  <c r="R256" i="16"/>
  <c r="Q256" i="16"/>
  <c r="P256" i="16"/>
  <c r="O256" i="16"/>
  <c r="N256" i="16"/>
  <c r="L256" i="16"/>
  <c r="K256" i="16"/>
  <c r="J256" i="16"/>
  <c r="I256" i="16"/>
  <c r="H256" i="16"/>
  <c r="G256" i="16"/>
  <c r="F256" i="16"/>
  <c r="E256" i="16"/>
  <c r="C256" i="16"/>
  <c r="BM255" i="16"/>
  <c r="BL255" i="16"/>
  <c r="BK255" i="16"/>
  <c r="BJ255" i="16"/>
  <c r="BI255" i="16"/>
  <c r="BH255" i="16"/>
  <c r="BG255" i="16"/>
  <c r="BE255" i="16"/>
  <c r="BD255" i="16"/>
  <c r="BC255" i="16"/>
  <c r="BB255" i="16"/>
  <c r="BA255" i="16"/>
  <c r="AZ255" i="16"/>
  <c r="AV255" i="16"/>
  <c r="AU255" i="16"/>
  <c r="AT255" i="16"/>
  <c r="AQ255" i="16"/>
  <c r="AP255" i="16"/>
  <c r="AO255" i="16"/>
  <c r="AN255" i="16"/>
  <c r="AM255" i="16"/>
  <c r="AL255" i="16"/>
  <c r="AK255" i="16"/>
  <c r="AJ255" i="16"/>
  <c r="AI255" i="16"/>
  <c r="AH255" i="16"/>
  <c r="AG255" i="16"/>
  <c r="AF255" i="16"/>
  <c r="AD255" i="16"/>
  <c r="AC255" i="16"/>
  <c r="AB255" i="16"/>
  <c r="AA255" i="16"/>
  <c r="Z255" i="16"/>
  <c r="Y255" i="16"/>
  <c r="X255" i="16"/>
  <c r="W255" i="16"/>
  <c r="U255" i="16"/>
  <c r="T255" i="16"/>
  <c r="S255" i="16"/>
  <c r="R255" i="16"/>
  <c r="Q255" i="16"/>
  <c r="P255" i="16"/>
  <c r="O255" i="16"/>
  <c r="N255" i="16"/>
  <c r="L255" i="16"/>
  <c r="K255" i="16"/>
  <c r="J255" i="16"/>
  <c r="I255" i="16"/>
  <c r="H255" i="16"/>
  <c r="G255" i="16"/>
  <c r="F255" i="16"/>
  <c r="E255" i="16"/>
  <c r="C255" i="16"/>
  <c r="BM254" i="16"/>
  <c r="BL254" i="16"/>
  <c r="BK254" i="16"/>
  <c r="BJ254" i="16"/>
  <c r="BI254" i="16"/>
  <c r="BH254" i="16"/>
  <c r="BG254" i="16"/>
  <c r="BE254" i="16"/>
  <c r="BD254" i="16"/>
  <c r="BC254" i="16"/>
  <c r="BB254" i="16"/>
  <c r="BA254" i="16"/>
  <c r="AZ254" i="16"/>
  <c r="AV254" i="16"/>
  <c r="AU254" i="16"/>
  <c r="AT254" i="16"/>
  <c r="AQ254" i="16"/>
  <c r="AP254" i="16"/>
  <c r="AO254" i="16"/>
  <c r="AN254" i="16"/>
  <c r="AM254" i="16"/>
  <c r="AL254" i="16"/>
  <c r="AK254" i="16"/>
  <c r="AJ254" i="16"/>
  <c r="AI254" i="16"/>
  <c r="AH254" i="16"/>
  <c r="AG254" i="16"/>
  <c r="AF254" i="16"/>
  <c r="AD254" i="16"/>
  <c r="AC254" i="16"/>
  <c r="AB254" i="16"/>
  <c r="AA254" i="16"/>
  <c r="Z254" i="16"/>
  <c r="Y254" i="16"/>
  <c r="X254" i="16"/>
  <c r="W254" i="16"/>
  <c r="U254" i="16"/>
  <c r="T254" i="16"/>
  <c r="S254" i="16"/>
  <c r="R254" i="16"/>
  <c r="Q254" i="16"/>
  <c r="P254" i="16"/>
  <c r="O254" i="16"/>
  <c r="N254" i="16"/>
  <c r="N10" i="16" s="1"/>
  <c r="L254" i="16"/>
  <c r="K254" i="16"/>
  <c r="J254" i="16"/>
  <c r="I254" i="16"/>
  <c r="H254" i="16"/>
  <c r="G254" i="16"/>
  <c r="F254" i="16"/>
  <c r="E254" i="16"/>
  <c r="C254" i="16"/>
  <c r="BF253" i="16"/>
  <c r="AW253" i="16"/>
  <c r="AX253" i="16" s="1"/>
  <c r="AS253" i="16"/>
  <c r="AR253" i="16"/>
  <c r="AE253" i="16"/>
  <c r="V253" i="16"/>
  <c r="M253" i="16"/>
  <c r="D253" i="16"/>
  <c r="BF252" i="16"/>
  <c r="AX252" i="16"/>
  <c r="AW252" i="16"/>
  <c r="AR252" i="16"/>
  <c r="AS252" i="16" s="1"/>
  <c r="AE252" i="16"/>
  <c r="V252" i="16"/>
  <c r="M252" i="16"/>
  <c r="D252" i="16"/>
  <c r="BF251" i="16"/>
  <c r="AW251" i="16"/>
  <c r="AX251" i="16" s="1"/>
  <c r="AR251" i="16"/>
  <c r="AS251" i="16" s="1"/>
  <c r="AE251" i="16"/>
  <c r="V251" i="16"/>
  <c r="M251" i="16"/>
  <c r="D251" i="16"/>
  <c r="BF250" i="16"/>
  <c r="AW250" i="16"/>
  <c r="AR250" i="16"/>
  <c r="AS250" i="16" s="1"/>
  <c r="AE250" i="16"/>
  <c r="V250" i="16"/>
  <c r="M250" i="16"/>
  <c r="D250" i="16"/>
  <c r="BF249" i="16"/>
  <c r="AW249" i="16"/>
  <c r="AX249" i="16" s="1"/>
  <c r="AR249" i="16"/>
  <c r="AS249" i="16" s="1"/>
  <c r="AE249" i="16"/>
  <c r="V249" i="16"/>
  <c r="M249" i="16"/>
  <c r="D249" i="16"/>
  <c r="BF248" i="16"/>
  <c r="AW248" i="16"/>
  <c r="AX248" i="16" s="1"/>
  <c r="AS248" i="16"/>
  <c r="AR248" i="16"/>
  <c r="AE248" i="16"/>
  <c r="V248" i="16"/>
  <c r="M248" i="16"/>
  <c r="D248" i="16"/>
  <c r="BF247" i="16"/>
  <c r="AW247" i="16"/>
  <c r="AX247" i="16" s="1"/>
  <c r="AS247" i="16"/>
  <c r="AR247" i="16"/>
  <c r="AE247" i="16"/>
  <c r="V247" i="16"/>
  <c r="M247" i="16"/>
  <c r="D247" i="16"/>
  <c r="BF246" i="16"/>
  <c r="AW246" i="16"/>
  <c r="AS246" i="16"/>
  <c r="AR246" i="16"/>
  <c r="AE246" i="16"/>
  <c r="V246" i="16"/>
  <c r="M246" i="16"/>
  <c r="D246" i="16"/>
  <c r="BF245" i="16"/>
  <c r="AW245" i="16"/>
  <c r="AX245" i="16" s="1"/>
  <c r="AS245" i="16"/>
  <c r="AR245" i="16"/>
  <c r="AE245" i="16"/>
  <c r="V245" i="16"/>
  <c r="M245" i="16"/>
  <c r="D245" i="16"/>
  <c r="BF244" i="16"/>
  <c r="AX244" i="16"/>
  <c r="AW244" i="16"/>
  <c r="AR244" i="16"/>
  <c r="AS244" i="16" s="1"/>
  <c r="AE244" i="16"/>
  <c r="V244" i="16"/>
  <c r="M244" i="16"/>
  <c r="D244" i="16"/>
  <c r="BF243" i="16"/>
  <c r="AW243" i="16"/>
  <c r="AX243" i="16" s="1"/>
  <c r="AR243" i="16"/>
  <c r="AS243" i="16" s="1"/>
  <c r="AE243" i="16"/>
  <c r="V243" i="16"/>
  <c r="M243" i="16"/>
  <c r="D243" i="16"/>
  <c r="BF242" i="16"/>
  <c r="AW242" i="16"/>
  <c r="AX242" i="16" s="1"/>
  <c r="AS242" i="16"/>
  <c r="AR242" i="16"/>
  <c r="AE242" i="16"/>
  <c r="V242" i="16"/>
  <c r="M242" i="16"/>
  <c r="D242" i="16"/>
  <c r="BF241" i="16"/>
  <c r="AW241" i="16"/>
  <c r="AX241" i="16" s="1"/>
  <c r="AS241" i="16"/>
  <c r="AR241" i="16"/>
  <c r="AE241" i="16"/>
  <c r="V241" i="16"/>
  <c r="M241" i="16"/>
  <c r="D241" i="16"/>
  <c r="BF240" i="16"/>
  <c r="AW240" i="16"/>
  <c r="AS240" i="16"/>
  <c r="AR240" i="16"/>
  <c r="AE240" i="16"/>
  <c r="V240" i="16"/>
  <c r="M240" i="16"/>
  <c r="D240" i="16"/>
  <c r="BF239" i="16"/>
  <c r="AW239" i="16"/>
  <c r="AX239" i="16" s="1"/>
  <c r="AS239" i="16"/>
  <c r="AR239" i="16"/>
  <c r="AE239" i="16"/>
  <c r="V239" i="16"/>
  <c r="M239" i="16"/>
  <c r="D239" i="16"/>
  <c r="BF238" i="16"/>
  <c r="AW238" i="16"/>
  <c r="AS238" i="16"/>
  <c r="AR238" i="16"/>
  <c r="AE238" i="16"/>
  <c r="V238" i="16"/>
  <c r="M238" i="16"/>
  <c r="D238" i="16"/>
  <c r="BF237" i="16"/>
  <c r="AW237" i="16"/>
  <c r="AX237" i="16" s="1"/>
  <c r="AS237" i="16"/>
  <c r="AR237" i="16"/>
  <c r="AE237" i="16"/>
  <c r="V237" i="16"/>
  <c r="M237" i="16"/>
  <c r="D237" i="16"/>
  <c r="BF236" i="16"/>
  <c r="AX236" i="16"/>
  <c r="AW236" i="16"/>
  <c r="AS236" i="16"/>
  <c r="AR236" i="16"/>
  <c r="AE236" i="16"/>
  <c r="V236" i="16"/>
  <c r="M236" i="16"/>
  <c r="D236" i="16"/>
  <c r="BF235" i="16"/>
  <c r="AW235" i="16"/>
  <c r="AX235" i="16" s="1"/>
  <c r="AS235" i="16"/>
  <c r="AY235" i="16" s="1"/>
  <c r="AR235" i="16"/>
  <c r="AE235" i="16"/>
  <c r="V235" i="16"/>
  <c r="M235" i="16"/>
  <c r="D235" i="16"/>
  <c r="BF234" i="16"/>
  <c r="AW234" i="16"/>
  <c r="AS234" i="16"/>
  <c r="AR234" i="16"/>
  <c r="AE234" i="16"/>
  <c r="V234" i="16"/>
  <c r="M234" i="16"/>
  <c r="D234" i="16"/>
  <c r="BF233" i="16"/>
  <c r="AW233" i="16"/>
  <c r="AX233" i="16" s="1"/>
  <c r="AS233" i="16"/>
  <c r="AR233" i="16"/>
  <c r="AE233" i="16"/>
  <c r="V233" i="16"/>
  <c r="M233" i="16"/>
  <c r="D233" i="16"/>
  <c r="BF232" i="16"/>
  <c r="AW232" i="16"/>
  <c r="AX232" i="16" s="1"/>
  <c r="AS232" i="16"/>
  <c r="AR232" i="16"/>
  <c r="AE232" i="16"/>
  <c r="V232" i="16"/>
  <c r="M232" i="16"/>
  <c r="D232" i="16"/>
  <c r="BF231" i="16"/>
  <c r="AW231" i="16"/>
  <c r="AX231" i="16" s="1"/>
  <c r="AS231" i="16"/>
  <c r="AR231" i="16"/>
  <c r="AE231" i="16"/>
  <c r="V231" i="16"/>
  <c r="M231" i="16"/>
  <c r="D231" i="16"/>
  <c r="BF230" i="16"/>
  <c r="AW230" i="16"/>
  <c r="AS230" i="16"/>
  <c r="AR230" i="16"/>
  <c r="AE230" i="16"/>
  <c r="V230" i="16"/>
  <c r="M230" i="16"/>
  <c r="D230" i="16"/>
  <c r="BF229" i="16"/>
  <c r="AW229" i="16"/>
  <c r="AX229" i="16" s="1"/>
  <c r="AS229" i="16"/>
  <c r="AR229" i="16"/>
  <c r="AE229" i="16"/>
  <c r="V229" i="16"/>
  <c r="M229" i="16"/>
  <c r="D229" i="16"/>
  <c r="BF228" i="16"/>
  <c r="AX228" i="16"/>
  <c r="AW228" i="16"/>
  <c r="AS228" i="16"/>
  <c r="AR228" i="16"/>
  <c r="AE228" i="16"/>
  <c r="V228" i="16"/>
  <c r="M228" i="16"/>
  <c r="D228" i="16"/>
  <c r="BF227" i="16"/>
  <c r="AW227" i="16"/>
  <c r="AX227" i="16" s="1"/>
  <c r="AR227" i="16"/>
  <c r="AS227" i="16" s="1"/>
  <c r="AE227" i="16"/>
  <c r="V227" i="16"/>
  <c r="M227" i="16"/>
  <c r="D227" i="16"/>
  <c r="BF226" i="16"/>
  <c r="AW226" i="16"/>
  <c r="AS226" i="16"/>
  <c r="AR226" i="16"/>
  <c r="AE226" i="16"/>
  <c r="V226" i="16"/>
  <c r="M226" i="16"/>
  <c r="D226" i="16"/>
  <c r="BF225" i="16"/>
  <c r="AW225" i="16"/>
  <c r="AX225" i="16" s="1"/>
  <c r="AS225" i="16"/>
  <c r="AR225" i="16"/>
  <c r="AE225" i="16"/>
  <c r="V225" i="16"/>
  <c r="M225" i="16"/>
  <c r="D225" i="16"/>
  <c r="BF224" i="16"/>
  <c r="AX224" i="16"/>
  <c r="AW224" i="16"/>
  <c r="AS224" i="16"/>
  <c r="AR224" i="16"/>
  <c r="AE224" i="16"/>
  <c r="V224" i="16"/>
  <c r="M224" i="16"/>
  <c r="D224" i="16"/>
  <c r="BF223" i="16"/>
  <c r="AW223" i="16"/>
  <c r="AR223" i="16"/>
  <c r="AR256" i="16" s="1"/>
  <c r="AE223" i="16"/>
  <c r="V223" i="16"/>
  <c r="M223" i="16"/>
  <c r="D223" i="16"/>
  <c r="BM222" i="16"/>
  <c r="BL222" i="16"/>
  <c r="BK222" i="16"/>
  <c r="BJ222" i="16"/>
  <c r="BI222" i="16"/>
  <c r="BH222" i="16"/>
  <c r="BG222" i="16"/>
  <c r="BE222" i="16"/>
  <c r="AT222" i="16"/>
  <c r="AO222" i="16"/>
  <c r="C222" i="16"/>
  <c r="BM221" i="16"/>
  <c r="BL221" i="16"/>
  <c r="BK221" i="16"/>
  <c r="BJ221" i="16"/>
  <c r="BI221" i="16"/>
  <c r="BH221" i="16"/>
  <c r="BG221" i="16"/>
  <c r="BE221" i="16"/>
  <c r="BD221" i="16"/>
  <c r="BC221" i="16"/>
  <c r="BB221" i="16"/>
  <c r="BA221" i="16"/>
  <c r="AZ221" i="16"/>
  <c r="AV221" i="16"/>
  <c r="AU221" i="16"/>
  <c r="AT221" i="16"/>
  <c r="AQ221" i="16"/>
  <c r="AP221" i="16"/>
  <c r="AO221" i="16"/>
  <c r="AN221" i="16"/>
  <c r="AM221" i="16"/>
  <c r="AL221" i="16"/>
  <c r="AK221" i="16"/>
  <c r="AJ221" i="16"/>
  <c r="AI221" i="16"/>
  <c r="AH221" i="16"/>
  <c r="AG221" i="16"/>
  <c r="AF221" i="16"/>
  <c r="AD221" i="16"/>
  <c r="AC221" i="16"/>
  <c r="AB221" i="16"/>
  <c r="AA221" i="16"/>
  <c r="Z221" i="16"/>
  <c r="Y221" i="16"/>
  <c r="X221" i="16"/>
  <c r="W221" i="16"/>
  <c r="U221" i="16"/>
  <c r="T221" i="16"/>
  <c r="S221" i="16"/>
  <c r="R221" i="16"/>
  <c r="Q221" i="16"/>
  <c r="P221" i="16"/>
  <c r="O221" i="16"/>
  <c r="N221" i="16"/>
  <c r="L221" i="16"/>
  <c r="K221" i="16"/>
  <c r="J221" i="16"/>
  <c r="I221" i="16"/>
  <c r="H221" i="16"/>
  <c r="G221" i="16"/>
  <c r="F221" i="16"/>
  <c r="E221" i="16"/>
  <c r="C221" i="16"/>
  <c r="BM220" i="16"/>
  <c r="BL220" i="16"/>
  <c r="BK220" i="16"/>
  <c r="BJ220" i="16"/>
  <c r="BI220" i="16"/>
  <c r="BH220" i="16"/>
  <c r="BG220" i="16"/>
  <c r="BE220" i="16"/>
  <c r="BD220" i="16"/>
  <c r="BC220" i="16"/>
  <c r="BB220" i="16"/>
  <c r="BA220" i="16"/>
  <c r="AZ220" i="16"/>
  <c r="AV220" i="16"/>
  <c r="AU220" i="16"/>
  <c r="AT220" i="16"/>
  <c r="AQ220" i="16"/>
  <c r="AP220" i="16"/>
  <c r="AO220" i="16"/>
  <c r="AN220" i="16"/>
  <c r="AM220" i="16"/>
  <c r="AL220" i="16"/>
  <c r="AK220" i="16"/>
  <c r="AJ220" i="16"/>
  <c r="AI220" i="16"/>
  <c r="AH220" i="16"/>
  <c r="AG220" i="16"/>
  <c r="AF220" i="16"/>
  <c r="AD220" i="16"/>
  <c r="AC220" i="16"/>
  <c r="AB220" i="16"/>
  <c r="AA220" i="16"/>
  <c r="Z220" i="16"/>
  <c r="Y220" i="16"/>
  <c r="X220" i="16"/>
  <c r="W220" i="16"/>
  <c r="U220" i="16"/>
  <c r="T220" i="16"/>
  <c r="S220" i="16"/>
  <c r="R220" i="16"/>
  <c r="Q220" i="16"/>
  <c r="P220" i="16"/>
  <c r="O220" i="16"/>
  <c r="N220" i="16"/>
  <c r="L220" i="16"/>
  <c r="K220" i="16"/>
  <c r="J220" i="16"/>
  <c r="I220" i="16"/>
  <c r="H220" i="16"/>
  <c r="G220" i="16"/>
  <c r="F220" i="16"/>
  <c r="E220" i="16"/>
  <c r="C220" i="16"/>
  <c r="BM219" i="16"/>
  <c r="BL219" i="16"/>
  <c r="BK219" i="16"/>
  <c r="BJ219" i="16"/>
  <c r="BI219" i="16"/>
  <c r="BH219" i="16"/>
  <c r="BG219" i="16"/>
  <c r="BE219" i="16"/>
  <c r="BD219" i="16"/>
  <c r="BC219" i="16"/>
  <c r="BB219" i="16"/>
  <c r="BA219" i="16"/>
  <c r="AZ219" i="16"/>
  <c r="AV219" i="16"/>
  <c r="AU219" i="16"/>
  <c r="AT219" i="16"/>
  <c r="AQ219" i="16"/>
  <c r="AP219" i="16"/>
  <c r="AO219" i="16"/>
  <c r="AN219" i="16"/>
  <c r="AM219" i="16"/>
  <c r="AL219" i="16"/>
  <c r="AK219" i="16"/>
  <c r="AJ219" i="16"/>
  <c r="AI219" i="16"/>
  <c r="AH219" i="16"/>
  <c r="AG219" i="16"/>
  <c r="AF219" i="16"/>
  <c r="AD219" i="16"/>
  <c r="AC219" i="16"/>
  <c r="AB219" i="16"/>
  <c r="AA219" i="16"/>
  <c r="Z219" i="16"/>
  <c r="Y219" i="16"/>
  <c r="X219" i="16"/>
  <c r="W219" i="16"/>
  <c r="U219" i="16"/>
  <c r="T219" i="16"/>
  <c r="S219" i="16"/>
  <c r="R219" i="16"/>
  <c r="Q219" i="16"/>
  <c r="P219" i="16"/>
  <c r="O219" i="16"/>
  <c r="N219" i="16"/>
  <c r="L219" i="16"/>
  <c r="K219" i="16"/>
  <c r="J219" i="16"/>
  <c r="I219" i="16"/>
  <c r="H219" i="16"/>
  <c r="G219" i="16"/>
  <c r="F219" i="16"/>
  <c r="E219" i="16"/>
  <c r="C219" i="16"/>
  <c r="BF218" i="16"/>
  <c r="AW218" i="16"/>
  <c r="AX218" i="16" s="1"/>
  <c r="AR218" i="16"/>
  <c r="AS218" i="16" s="1"/>
  <c r="AE218" i="16"/>
  <c r="V218" i="16"/>
  <c r="M218" i="16"/>
  <c r="D218" i="16"/>
  <c r="BF217" i="16"/>
  <c r="AW217" i="16"/>
  <c r="AR217" i="16"/>
  <c r="AS217" i="16" s="1"/>
  <c r="AE217" i="16"/>
  <c r="V217" i="16"/>
  <c r="M217" i="16"/>
  <c r="D217" i="16"/>
  <c r="BF216" i="16"/>
  <c r="AW216" i="16"/>
  <c r="AX216" i="16" s="1"/>
  <c r="AS216" i="16"/>
  <c r="AR216" i="16"/>
  <c r="AE216" i="16"/>
  <c r="V216" i="16"/>
  <c r="M216" i="16"/>
  <c r="D216" i="16"/>
  <c r="BF215" i="16"/>
  <c r="AW215" i="16"/>
  <c r="AS215" i="16"/>
  <c r="AR215" i="16"/>
  <c r="AE215" i="16"/>
  <c r="V215" i="16"/>
  <c r="M215" i="16"/>
  <c r="D215" i="16"/>
  <c r="BF214" i="16"/>
  <c r="AW214" i="16"/>
  <c r="AX214" i="16" s="1"/>
  <c r="AS214" i="16"/>
  <c r="AR214" i="16"/>
  <c r="AE214" i="16"/>
  <c r="V214" i="16"/>
  <c r="M214" i="16"/>
  <c r="D214" i="16"/>
  <c r="BF213" i="16"/>
  <c r="AW213" i="16"/>
  <c r="AR213" i="16"/>
  <c r="AS213" i="16" s="1"/>
  <c r="AE213" i="16"/>
  <c r="V213" i="16"/>
  <c r="M213" i="16"/>
  <c r="D213" i="16"/>
  <c r="BF212" i="16"/>
  <c r="AW212" i="16"/>
  <c r="AX212" i="16" s="1"/>
  <c r="AS212" i="16"/>
  <c r="AR212" i="16"/>
  <c r="AE212" i="16"/>
  <c r="V212" i="16"/>
  <c r="M212" i="16"/>
  <c r="D212" i="16"/>
  <c r="BF211" i="16"/>
  <c r="AW211" i="16"/>
  <c r="AR211" i="16"/>
  <c r="AS211" i="16" s="1"/>
  <c r="AE211" i="16"/>
  <c r="V211" i="16"/>
  <c r="M211" i="16"/>
  <c r="D211" i="16"/>
  <c r="BF210" i="16"/>
  <c r="AW210" i="16"/>
  <c r="AR210" i="16"/>
  <c r="AS210" i="16" s="1"/>
  <c r="AE210" i="16"/>
  <c r="V210" i="16"/>
  <c r="M210" i="16"/>
  <c r="D210" i="16"/>
  <c r="BF209" i="16"/>
  <c r="AW209" i="16"/>
  <c r="AR209" i="16"/>
  <c r="AS209" i="16" s="1"/>
  <c r="AE209" i="16"/>
  <c r="V209" i="16"/>
  <c r="M209" i="16"/>
  <c r="D209" i="16"/>
  <c r="BF208" i="16"/>
  <c r="AW208" i="16"/>
  <c r="AX208" i="16" s="1"/>
  <c r="AR208" i="16"/>
  <c r="AS208" i="16" s="1"/>
  <c r="AE208" i="16"/>
  <c r="V208" i="16"/>
  <c r="M208" i="16"/>
  <c r="D208" i="16"/>
  <c r="BF207" i="16"/>
  <c r="AW207" i="16"/>
  <c r="AR207" i="16"/>
  <c r="AS207" i="16" s="1"/>
  <c r="AE207" i="16"/>
  <c r="V207" i="16"/>
  <c r="M207" i="16"/>
  <c r="D207" i="16"/>
  <c r="BF206" i="16"/>
  <c r="AW206" i="16"/>
  <c r="AR206" i="16"/>
  <c r="AS206" i="16" s="1"/>
  <c r="AE206" i="16"/>
  <c r="V206" i="16"/>
  <c r="M206" i="16"/>
  <c r="D206" i="16"/>
  <c r="BF205" i="16"/>
  <c r="AW205" i="16"/>
  <c r="AR205" i="16"/>
  <c r="AS205" i="16" s="1"/>
  <c r="AE205" i="16"/>
  <c r="V205" i="16"/>
  <c r="M205" i="16"/>
  <c r="D205" i="16"/>
  <c r="BF204" i="16"/>
  <c r="AW204" i="16"/>
  <c r="AR204" i="16"/>
  <c r="AS204" i="16" s="1"/>
  <c r="AE204" i="16"/>
  <c r="V204" i="16"/>
  <c r="M204" i="16"/>
  <c r="D204" i="16"/>
  <c r="BF203" i="16"/>
  <c r="AW203" i="16"/>
  <c r="AR203" i="16"/>
  <c r="AS203" i="16" s="1"/>
  <c r="AE203" i="16"/>
  <c r="V203" i="16"/>
  <c r="M203" i="16"/>
  <c r="D203" i="16"/>
  <c r="BF202" i="16"/>
  <c r="AW202" i="16"/>
  <c r="AX202" i="16" s="1"/>
  <c r="AR202" i="16"/>
  <c r="AS202" i="16" s="1"/>
  <c r="AE202" i="16"/>
  <c r="V202" i="16"/>
  <c r="M202" i="16"/>
  <c r="D202" i="16"/>
  <c r="BF201" i="16"/>
  <c r="AW201" i="16"/>
  <c r="AR201" i="16"/>
  <c r="AS201" i="16" s="1"/>
  <c r="AE201" i="16"/>
  <c r="V201" i="16"/>
  <c r="M201" i="16"/>
  <c r="D201" i="16"/>
  <c r="BF200" i="16"/>
  <c r="AW200" i="16"/>
  <c r="AX200" i="16" s="1"/>
  <c r="AR200" i="16"/>
  <c r="AS200" i="16" s="1"/>
  <c r="AE200" i="16"/>
  <c r="V200" i="16"/>
  <c r="M200" i="16"/>
  <c r="D200" i="16"/>
  <c r="BF199" i="16"/>
  <c r="AW199" i="16"/>
  <c r="AR199" i="16"/>
  <c r="AS199" i="16" s="1"/>
  <c r="AE199" i="16"/>
  <c r="V199" i="16"/>
  <c r="M199" i="16"/>
  <c r="D199" i="16"/>
  <c r="BF198" i="16"/>
  <c r="AW198" i="16"/>
  <c r="AX198" i="16" s="1"/>
  <c r="AR198" i="16"/>
  <c r="AS198" i="16" s="1"/>
  <c r="AY198" i="16" s="1"/>
  <c r="AE198" i="16"/>
  <c r="V198" i="16"/>
  <c r="M198" i="16"/>
  <c r="D198" i="16"/>
  <c r="BF197" i="16"/>
  <c r="AW197" i="16"/>
  <c r="AR197" i="16"/>
  <c r="AS197" i="16" s="1"/>
  <c r="AE197" i="16"/>
  <c r="V197" i="16"/>
  <c r="M197" i="16"/>
  <c r="D197" i="16"/>
  <c r="BF196" i="16"/>
  <c r="AW196" i="16"/>
  <c r="AX196" i="16" s="1"/>
  <c r="AR196" i="16"/>
  <c r="AS196" i="16" s="1"/>
  <c r="AE196" i="16"/>
  <c r="V196" i="16"/>
  <c r="M196" i="16"/>
  <c r="D196" i="16"/>
  <c r="BF195" i="16"/>
  <c r="AW195" i="16"/>
  <c r="AR195" i="16"/>
  <c r="AS195" i="16" s="1"/>
  <c r="AE195" i="16"/>
  <c r="V195" i="16"/>
  <c r="M195" i="16"/>
  <c r="D195" i="16"/>
  <c r="BF194" i="16"/>
  <c r="AW194" i="16"/>
  <c r="AR194" i="16"/>
  <c r="AS194" i="16" s="1"/>
  <c r="AE194" i="16"/>
  <c r="V194" i="16"/>
  <c r="M194" i="16"/>
  <c r="D194" i="16"/>
  <c r="BF193" i="16"/>
  <c r="AW193" i="16"/>
  <c r="AR193" i="16"/>
  <c r="AS193" i="16" s="1"/>
  <c r="AE193" i="16"/>
  <c r="V193" i="16"/>
  <c r="M193" i="16"/>
  <c r="D193" i="16"/>
  <c r="BF192" i="16"/>
  <c r="AX192" i="16"/>
  <c r="AW192" i="16"/>
  <c r="AR192" i="16"/>
  <c r="AS192" i="16" s="1"/>
  <c r="AE192" i="16"/>
  <c r="V192" i="16"/>
  <c r="M192" i="16"/>
  <c r="D192" i="16"/>
  <c r="BF191" i="16"/>
  <c r="AW191" i="16"/>
  <c r="AR191" i="16"/>
  <c r="AS191" i="16" s="1"/>
  <c r="AE191" i="16"/>
  <c r="V191" i="16"/>
  <c r="M191" i="16"/>
  <c r="D191" i="16"/>
  <c r="BF190" i="16"/>
  <c r="AW190" i="16"/>
  <c r="AX190" i="16" s="1"/>
  <c r="AR190" i="16"/>
  <c r="AS190" i="16" s="1"/>
  <c r="AE190" i="16"/>
  <c r="V190" i="16"/>
  <c r="M190" i="16"/>
  <c r="D190" i="16"/>
  <c r="BF189" i="16"/>
  <c r="AW189" i="16"/>
  <c r="AR189" i="16"/>
  <c r="AS189" i="16" s="1"/>
  <c r="AE189" i="16"/>
  <c r="V189" i="16"/>
  <c r="M189" i="16"/>
  <c r="D189" i="16"/>
  <c r="BM188" i="16"/>
  <c r="BL188" i="16"/>
  <c r="BK188" i="16"/>
  <c r="BJ188" i="16"/>
  <c r="BI188" i="16"/>
  <c r="BH188" i="16"/>
  <c r="BG188" i="16"/>
  <c r="BE188" i="16"/>
  <c r="AT188" i="16"/>
  <c r="AO188" i="16"/>
  <c r="C188" i="16"/>
  <c r="BM187" i="16"/>
  <c r="BL187" i="16"/>
  <c r="BK187" i="16"/>
  <c r="BJ187" i="16"/>
  <c r="BI187" i="16"/>
  <c r="BH187" i="16"/>
  <c r="BG187" i="16"/>
  <c r="BE187" i="16"/>
  <c r="BD187" i="16"/>
  <c r="BC187" i="16"/>
  <c r="BB187" i="16"/>
  <c r="BA187" i="16"/>
  <c r="AZ187" i="16"/>
  <c r="AV187" i="16"/>
  <c r="AU187" i="16"/>
  <c r="AT187" i="16"/>
  <c r="AQ187" i="16"/>
  <c r="AP187" i="16"/>
  <c r="AO187" i="16"/>
  <c r="AN187" i="16"/>
  <c r="AM187" i="16"/>
  <c r="AL187" i="16"/>
  <c r="AK187" i="16"/>
  <c r="AJ187" i="16"/>
  <c r="AI187" i="16"/>
  <c r="AH187" i="16"/>
  <c r="AG187" i="16"/>
  <c r="AF187" i="16"/>
  <c r="AD187" i="16"/>
  <c r="AC187" i="16"/>
  <c r="AB187" i="16"/>
  <c r="AA187" i="16"/>
  <c r="Z187" i="16"/>
  <c r="Y187" i="16"/>
  <c r="X187" i="16"/>
  <c r="W187" i="16"/>
  <c r="U187" i="16"/>
  <c r="T187" i="16"/>
  <c r="S187" i="16"/>
  <c r="R187" i="16"/>
  <c r="Q187" i="16"/>
  <c r="P187" i="16"/>
  <c r="O187" i="16"/>
  <c r="N187" i="16"/>
  <c r="L187" i="16"/>
  <c r="K187" i="16"/>
  <c r="J187" i="16"/>
  <c r="I187" i="16"/>
  <c r="H187" i="16"/>
  <c r="G187" i="16"/>
  <c r="F187" i="16"/>
  <c r="E187" i="16"/>
  <c r="C187" i="16"/>
  <c r="BM186" i="16"/>
  <c r="BL186" i="16"/>
  <c r="BK186" i="16"/>
  <c r="BJ186" i="16"/>
  <c r="BI186" i="16"/>
  <c r="BH186" i="16"/>
  <c r="BG186" i="16"/>
  <c r="BE186" i="16"/>
  <c r="BD186" i="16"/>
  <c r="BC186" i="16"/>
  <c r="BB186" i="16"/>
  <c r="BA186" i="16"/>
  <c r="AZ186" i="16"/>
  <c r="AV186" i="16"/>
  <c r="AU186" i="16"/>
  <c r="AT186" i="16"/>
  <c r="AQ186" i="16"/>
  <c r="AP186" i="16"/>
  <c r="AO186" i="16"/>
  <c r="AN186" i="16"/>
  <c r="AM186" i="16"/>
  <c r="AL186" i="16"/>
  <c r="AK186" i="16"/>
  <c r="AJ186" i="16"/>
  <c r="AI186" i="16"/>
  <c r="AH186" i="16"/>
  <c r="AG186" i="16"/>
  <c r="AF186" i="16"/>
  <c r="AD186" i="16"/>
  <c r="AC186" i="16"/>
  <c r="AB186" i="16"/>
  <c r="AA186" i="16"/>
  <c r="Z186" i="16"/>
  <c r="Y186" i="16"/>
  <c r="X186" i="16"/>
  <c r="W186" i="16"/>
  <c r="U186" i="16"/>
  <c r="T186" i="16"/>
  <c r="S186" i="16"/>
  <c r="R186" i="16"/>
  <c r="Q186" i="16"/>
  <c r="P186" i="16"/>
  <c r="O186" i="16"/>
  <c r="N186" i="16"/>
  <c r="L186" i="16"/>
  <c r="K186" i="16"/>
  <c r="J186" i="16"/>
  <c r="I186" i="16"/>
  <c r="H186" i="16"/>
  <c r="G186" i="16"/>
  <c r="F186" i="16"/>
  <c r="E186" i="16"/>
  <c r="C186" i="16"/>
  <c r="BM185" i="16"/>
  <c r="BL185" i="16"/>
  <c r="BK185" i="16"/>
  <c r="BJ185" i="16"/>
  <c r="BI185" i="16"/>
  <c r="BH185" i="16"/>
  <c r="BG185" i="16"/>
  <c r="BE185" i="16"/>
  <c r="BD185" i="16"/>
  <c r="BC185" i="16"/>
  <c r="BB185" i="16"/>
  <c r="BA185" i="16"/>
  <c r="AZ185" i="16"/>
  <c r="AV185" i="16"/>
  <c r="AU185" i="16"/>
  <c r="AT185" i="16"/>
  <c r="AQ185" i="16"/>
  <c r="AP185" i="16"/>
  <c r="AO185" i="16"/>
  <c r="AN185" i="16"/>
  <c r="AM185" i="16"/>
  <c r="AL185" i="16"/>
  <c r="AK185" i="16"/>
  <c r="AJ185" i="16"/>
  <c r="AI185" i="16"/>
  <c r="AH185" i="16"/>
  <c r="AG185" i="16"/>
  <c r="AF185" i="16"/>
  <c r="AD185" i="16"/>
  <c r="AC185" i="16"/>
  <c r="AB185" i="16"/>
  <c r="AA185" i="16"/>
  <c r="Z185" i="16"/>
  <c r="Y185" i="16"/>
  <c r="X185" i="16"/>
  <c r="W185" i="16"/>
  <c r="U185" i="16"/>
  <c r="T185" i="16"/>
  <c r="S185" i="16"/>
  <c r="R185" i="16"/>
  <c r="Q185" i="16"/>
  <c r="P185" i="16"/>
  <c r="O185" i="16"/>
  <c r="N185" i="16"/>
  <c r="L185" i="16"/>
  <c r="K185" i="16"/>
  <c r="J185" i="16"/>
  <c r="I185" i="16"/>
  <c r="H185" i="16"/>
  <c r="G185" i="16"/>
  <c r="F185" i="16"/>
  <c r="E185" i="16"/>
  <c r="C185" i="16"/>
  <c r="BF184" i="16"/>
  <c r="AW184" i="16"/>
  <c r="AX184" i="16" s="1"/>
  <c r="AR184" i="16"/>
  <c r="AS184" i="16" s="1"/>
  <c r="AE184" i="16"/>
  <c r="V184" i="16"/>
  <c r="M184" i="16"/>
  <c r="D184" i="16"/>
  <c r="BF183" i="16"/>
  <c r="AW183" i="16"/>
  <c r="AR183" i="16"/>
  <c r="AS183" i="16" s="1"/>
  <c r="AE183" i="16"/>
  <c r="V183" i="16"/>
  <c r="M183" i="16"/>
  <c r="D183" i="16"/>
  <c r="BF182" i="16"/>
  <c r="AW182" i="16"/>
  <c r="AX182" i="16" s="1"/>
  <c r="AR182" i="16"/>
  <c r="AS182" i="16" s="1"/>
  <c r="AY182" i="16" s="1"/>
  <c r="AE182" i="16"/>
  <c r="V182" i="16"/>
  <c r="M182" i="16"/>
  <c r="D182" i="16"/>
  <c r="BF181" i="16"/>
  <c r="AW181" i="16"/>
  <c r="AR181" i="16"/>
  <c r="AS181" i="16" s="1"/>
  <c r="AE181" i="16"/>
  <c r="V181" i="16"/>
  <c r="M181" i="16"/>
  <c r="D181" i="16"/>
  <c r="BF180" i="16"/>
  <c r="AW180" i="16"/>
  <c r="AX180" i="16" s="1"/>
  <c r="AR180" i="16"/>
  <c r="AS180" i="16" s="1"/>
  <c r="AE180" i="16"/>
  <c r="V180" i="16"/>
  <c r="M180" i="16"/>
  <c r="D180" i="16"/>
  <c r="BF179" i="16"/>
  <c r="AW179" i="16"/>
  <c r="AR179" i="16"/>
  <c r="AS179" i="16" s="1"/>
  <c r="AE179" i="16"/>
  <c r="V179" i="16"/>
  <c r="M179" i="16"/>
  <c r="D179" i="16"/>
  <c r="BF178" i="16"/>
  <c r="AW178" i="16"/>
  <c r="AX178" i="16" s="1"/>
  <c r="AR178" i="16"/>
  <c r="AS178" i="16" s="1"/>
  <c r="AE178" i="16"/>
  <c r="V178" i="16"/>
  <c r="M178" i="16"/>
  <c r="D178" i="16"/>
  <c r="BF177" i="16"/>
  <c r="AW177" i="16"/>
  <c r="AR177" i="16"/>
  <c r="AS177" i="16" s="1"/>
  <c r="AE177" i="16"/>
  <c r="V177" i="16"/>
  <c r="M177" i="16"/>
  <c r="D177" i="16"/>
  <c r="BF176" i="16"/>
  <c r="AW176" i="16"/>
  <c r="AX176" i="16" s="1"/>
  <c r="AR176" i="16"/>
  <c r="AS176" i="16" s="1"/>
  <c r="AE176" i="16"/>
  <c r="V176" i="16"/>
  <c r="M176" i="16"/>
  <c r="D176" i="16"/>
  <c r="BF175" i="16"/>
  <c r="AW175" i="16"/>
  <c r="AR175" i="16"/>
  <c r="AS175" i="16" s="1"/>
  <c r="AE175" i="16"/>
  <c r="V175" i="16"/>
  <c r="M175" i="16"/>
  <c r="D175" i="16"/>
  <c r="BF174" i="16"/>
  <c r="AW174" i="16"/>
  <c r="AX174" i="16" s="1"/>
  <c r="AR174" i="16"/>
  <c r="AS174" i="16" s="1"/>
  <c r="AY174" i="16" s="1"/>
  <c r="AE174" i="16"/>
  <c r="V174" i="16"/>
  <c r="M174" i="16"/>
  <c r="D174" i="16"/>
  <c r="BF173" i="16"/>
  <c r="AW173" i="16"/>
  <c r="AR173" i="16"/>
  <c r="AS173" i="16" s="1"/>
  <c r="AE173" i="16"/>
  <c r="V173" i="16"/>
  <c r="M173" i="16"/>
  <c r="D173" i="16"/>
  <c r="BF172" i="16"/>
  <c r="AW172" i="16"/>
  <c r="AX172" i="16" s="1"/>
  <c r="AR172" i="16"/>
  <c r="AS172" i="16" s="1"/>
  <c r="AE172" i="16"/>
  <c r="V172" i="16"/>
  <c r="M172" i="16"/>
  <c r="D172" i="16"/>
  <c r="BF171" i="16"/>
  <c r="AW171" i="16"/>
  <c r="AR171" i="16"/>
  <c r="AS171" i="16" s="1"/>
  <c r="AE171" i="16"/>
  <c r="V171" i="16"/>
  <c r="M171" i="16"/>
  <c r="D171" i="16"/>
  <c r="BF170" i="16"/>
  <c r="AW170" i="16"/>
  <c r="AX170" i="16" s="1"/>
  <c r="AR170" i="16"/>
  <c r="AS170" i="16" s="1"/>
  <c r="AE170" i="16"/>
  <c r="V170" i="16"/>
  <c r="M170" i="16"/>
  <c r="D170" i="16"/>
  <c r="BF169" i="16"/>
  <c r="AW169" i="16"/>
  <c r="AR169" i="16"/>
  <c r="AS169" i="16" s="1"/>
  <c r="AE169" i="16"/>
  <c r="V169" i="16"/>
  <c r="M169" i="16"/>
  <c r="D169" i="16"/>
  <c r="BF168" i="16"/>
  <c r="AW168" i="16"/>
  <c r="AX168" i="16" s="1"/>
  <c r="AR168" i="16"/>
  <c r="AS168" i="16" s="1"/>
  <c r="AE168" i="16"/>
  <c r="V168" i="16"/>
  <c r="M168" i="16"/>
  <c r="D168" i="16"/>
  <c r="BF167" i="16"/>
  <c r="AW167" i="16"/>
  <c r="AR167" i="16"/>
  <c r="AS167" i="16" s="1"/>
  <c r="AE167" i="16"/>
  <c r="V167" i="16"/>
  <c r="M167" i="16"/>
  <c r="D167" i="16"/>
  <c r="BF166" i="16"/>
  <c r="AY166" i="16"/>
  <c r="AW166" i="16"/>
  <c r="AX166" i="16" s="1"/>
  <c r="AR166" i="16"/>
  <c r="AS166" i="16" s="1"/>
  <c r="AE166" i="16"/>
  <c r="V166" i="16"/>
  <c r="M166" i="16"/>
  <c r="D166" i="16"/>
  <c r="BF165" i="16"/>
  <c r="AW165" i="16"/>
  <c r="AR165" i="16"/>
  <c r="AS165" i="16" s="1"/>
  <c r="AE165" i="16"/>
  <c r="V165" i="16"/>
  <c r="M165" i="16"/>
  <c r="D165" i="16"/>
  <c r="BF164" i="16"/>
  <c r="AW164" i="16"/>
  <c r="AX164" i="16" s="1"/>
  <c r="AR164" i="16"/>
  <c r="AS164" i="16" s="1"/>
  <c r="AY164" i="16" s="1"/>
  <c r="AE164" i="16"/>
  <c r="V164" i="16"/>
  <c r="M164" i="16"/>
  <c r="D164" i="16"/>
  <c r="BF163" i="16"/>
  <c r="AW163" i="16"/>
  <c r="AR163" i="16"/>
  <c r="AS163" i="16" s="1"/>
  <c r="AE163" i="16"/>
  <c r="V163" i="16"/>
  <c r="M163" i="16"/>
  <c r="D163" i="16"/>
  <c r="BF162" i="16"/>
  <c r="AW162" i="16"/>
  <c r="AX162" i="16" s="1"/>
  <c r="AR162" i="16"/>
  <c r="AS162" i="16" s="1"/>
  <c r="AE162" i="16"/>
  <c r="V162" i="16"/>
  <c r="M162" i="16"/>
  <c r="D162" i="16"/>
  <c r="BF161" i="16"/>
  <c r="AW161" i="16"/>
  <c r="AR161" i="16"/>
  <c r="AS161" i="16" s="1"/>
  <c r="AE161" i="16"/>
  <c r="V161" i="16"/>
  <c r="M161" i="16"/>
  <c r="D161" i="16"/>
  <c r="BF160" i="16"/>
  <c r="AW160" i="16"/>
  <c r="AX160" i="16" s="1"/>
  <c r="AR160" i="16"/>
  <c r="AS160" i="16" s="1"/>
  <c r="AE160" i="16"/>
  <c r="V160" i="16"/>
  <c r="M160" i="16"/>
  <c r="D160" i="16"/>
  <c r="BF159" i="16"/>
  <c r="AW159" i="16"/>
  <c r="AR159" i="16"/>
  <c r="AS159" i="16" s="1"/>
  <c r="AE159" i="16"/>
  <c r="V159" i="16"/>
  <c r="M159" i="16"/>
  <c r="D159" i="16"/>
  <c r="BF158" i="16"/>
  <c r="AW158" i="16"/>
  <c r="AX158" i="16" s="1"/>
  <c r="AR158" i="16"/>
  <c r="AS158" i="16" s="1"/>
  <c r="AE158" i="16"/>
  <c r="V158" i="16"/>
  <c r="M158" i="16"/>
  <c r="D158" i="16"/>
  <c r="BF157" i="16"/>
  <c r="AW157" i="16"/>
  <c r="AR157" i="16"/>
  <c r="AS157" i="16" s="1"/>
  <c r="AE157" i="16"/>
  <c r="V157" i="16"/>
  <c r="M157" i="16"/>
  <c r="D157" i="16"/>
  <c r="BF156" i="16"/>
  <c r="AW156" i="16"/>
  <c r="AX156" i="16" s="1"/>
  <c r="AY156" i="16" s="1"/>
  <c r="AR156" i="16"/>
  <c r="AS156" i="16" s="1"/>
  <c r="AE156" i="16"/>
  <c r="V156" i="16"/>
  <c r="M156" i="16"/>
  <c r="D156" i="16"/>
  <c r="BF155" i="16"/>
  <c r="AW155" i="16"/>
  <c r="AR155" i="16"/>
  <c r="AS155" i="16" s="1"/>
  <c r="AE155" i="16"/>
  <c r="V155" i="16"/>
  <c r="M155" i="16"/>
  <c r="D155" i="16"/>
  <c r="BF154" i="16"/>
  <c r="AW154" i="16"/>
  <c r="AW185" i="16" s="1"/>
  <c r="AR154" i="16"/>
  <c r="AS154" i="16" s="1"/>
  <c r="AE154" i="16"/>
  <c r="AE185" i="16" s="1"/>
  <c r="V154" i="16"/>
  <c r="V185" i="16" s="1"/>
  <c r="M154" i="16"/>
  <c r="M185" i="16" s="1"/>
  <c r="D154" i="16"/>
  <c r="BM153" i="16"/>
  <c r="BL153" i="16"/>
  <c r="BK153" i="16"/>
  <c r="BJ153" i="16"/>
  <c r="BI153" i="16"/>
  <c r="BH153" i="16"/>
  <c r="BG153" i="16"/>
  <c r="BE153" i="16"/>
  <c r="AT153" i="16"/>
  <c r="AO153" i="16"/>
  <c r="C153" i="16"/>
  <c r="BM152" i="16"/>
  <c r="BL152" i="16"/>
  <c r="BK152" i="16"/>
  <c r="BJ152" i="16"/>
  <c r="BI152" i="16"/>
  <c r="BH152" i="16"/>
  <c r="BG152" i="16"/>
  <c r="BE152" i="16"/>
  <c r="BD152" i="16"/>
  <c r="BC152" i="16"/>
  <c r="BB152" i="16"/>
  <c r="BA152" i="16"/>
  <c r="AZ152" i="16"/>
  <c r="AV152" i="16"/>
  <c r="AU152" i="16"/>
  <c r="AT152" i="16"/>
  <c r="AQ152" i="16"/>
  <c r="AP152" i="16"/>
  <c r="AO152" i="16"/>
  <c r="AN152" i="16"/>
  <c r="AM152" i="16"/>
  <c r="AL152" i="16"/>
  <c r="AK152" i="16"/>
  <c r="AJ152" i="16"/>
  <c r="AI152" i="16"/>
  <c r="AH152" i="16"/>
  <c r="AG152" i="16"/>
  <c r="AF152" i="16"/>
  <c r="AD152" i="16"/>
  <c r="AC152" i="16"/>
  <c r="AB152" i="16"/>
  <c r="AA152" i="16"/>
  <c r="Z152" i="16"/>
  <c r="Y152" i="16"/>
  <c r="X152" i="16"/>
  <c r="W152" i="16"/>
  <c r="U152" i="16"/>
  <c r="T152" i="16"/>
  <c r="S152" i="16"/>
  <c r="R152" i="16"/>
  <c r="Q152" i="16"/>
  <c r="P152" i="16"/>
  <c r="O152" i="16"/>
  <c r="N152" i="16"/>
  <c r="L152" i="16"/>
  <c r="K152" i="16"/>
  <c r="J152" i="16"/>
  <c r="I152" i="16"/>
  <c r="H152" i="16"/>
  <c r="G152" i="16"/>
  <c r="F152" i="16"/>
  <c r="E152" i="16"/>
  <c r="C152" i="16"/>
  <c r="BM151" i="16"/>
  <c r="BL151" i="16"/>
  <c r="BK151" i="16"/>
  <c r="BJ151" i="16"/>
  <c r="BI151" i="16"/>
  <c r="BH151" i="16"/>
  <c r="BG151" i="16"/>
  <c r="BE151" i="16"/>
  <c r="BD151" i="16"/>
  <c r="BC151" i="16"/>
  <c r="BB151" i="16"/>
  <c r="BA151" i="16"/>
  <c r="AZ151" i="16"/>
  <c r="AV151" i="16"/>
  <c r="AU151" i="16"/>
  <c r="AT151" i="16"/>
  <c r="AQ151" i="16"/>
  <c r="AP151" i="16"/>
  <c r="AO151" i="16"/>
  <c r="AN151" i="16"/>
  <c r="AM151" i="16"/>
  <c r="AL151" i="16"/>
  <c r="AK151" i="16"/>
  <c r="AJ151" i="16"/>
  <c r="AI151" i="16"/>
  <c r="AH151" i="16"/>
  <c r="AG151" i="16"/>
  <c r="AF151" i="16"/>
  <c r="AD151" i="16"/>
  <c r="AC151" i="16"/>
  <c r="AB151" i="16"/>
  <c r="AA151" i="16"/>
  <c r="Z151" i="16"/>
  <c r="Y151" i="16"/>
  <c r="X151" i="16"/>
  <c r="W151" i="16"/>
  <c r="U151" i="16"/>
  <c r="T151" i="16"/>
  <c r="S151" i="16"/>
  <c r="R151" i="16"/>
  <c r="Q151" i="16"/>
  <c r="P151" i="16"/>
  <c r="O151" i="16"/>
  <c r="N151" i="16"/>
  <c r="L151" i="16"/>
  <c r="K151" i="16"/>
  <c r="J151" i="16"/>
  <c r="I151" i="16"/>
  <c r="H151" i="16"/>
  <c r="G151" i="16"/>
  <c r="F151" i="16"/>
  <c r="E151" i="16"/>
  <c r="C151" i="16"/>
  <c r="BM150" i="16"/>
  <c r="BL150" i="16"/>
  <c r="BK150" i="16"/>
  <c r="BJ150" i="16"/>
  <c r="BI150" i="16"/>
  <c r="BH150" i="16"/>
  <c r="BG150" i="16"/>
  <c r="BE150" i="16"/>
  <c r="BD150" i="16"/>
  <c r="BC150" i="16"/>
  <c r="BB150" i="16"/>
  <c r="BA150" i="16"/>
  <c r="AZ150" i="16"/>
  <c r="AV150" i="16"/>
  <c r="AU150" i="16"/>
  <c r="AT150" i="16"/>
  <c r="AQ150" i="16"/>
  <c r="AP150" i="16"/>
  <c r="AO150" i="16"/>
  <c r="AN150" i="16"/>
  <c r="AM150" i="16"/>
  <c r="AL150" i="16"/>
  <c r="AK150" i="16"/>
  <c r="AJ150" i="16"/>
  <c r="AI150" i="16"/>
  <c r="AH150" i="16"/>
  <c r="AG150" i="16"/>
  <c r="AF150" i="16"/>
  <c r="AD150" i="16"/>
  <c r="AC150" i="16"/>
  <c r="AB150" i="16"/>
  <c r="AA150" i="16"/>
  <c r="Z150" i="16"/>
  <c r="Y150" i="16"/>
  <c r="X150" i="16"/>
  <c r="W150" i="16"/>
  <c r="V150" i="16"/>
  <c r="U150" i="16"/>
  <c r="T150" i="16"/>
  <c r="S150" i="16"/>
  <c r="R150" i="16"/>
  <c r="Q150" i="16"/>
  <c r="P150" i="16"/>
  <c r="O150" i="16"/>
  <c r="N150" i="16"/>
  <c r="L150" i="16"/>
  <c r="K150" i="16"/>
  <c r="J150" i="16"/>
  <c r="I150" i="16"/>
  <c r="H150" i="16"/>
  <c r="G150" i="16"/>
  <c r="F150" i="16"/>
  <c r="E150" i="16"/>
  <c r="C150" i="16"/>
  <c r="BF149" i="16"/>
  <c r="AW149" i="16"/>
  <c r="AX149" i="16" s="1"/>
  <c r="AR149" i="16"/>
  <c r="AS149" i="16" s="1"/>
  <c r="AE149" i="16"/>
  <c r="V149" i="16"/>
  <c r="M149" i="16"/>
  <c r="D149" i="16"/>
  <c r="BF148" i="16"/>
  <c r="AW148" i="16"/>
  <c r="AX148" i="16" s="1"/>
  <c r="AR148" i="16"/>
  <c r="AS148" i="16" s="1"/>
  <c r="AE148" i="16"/>
  <c r="V148" i="16"/>
  <c r="M148" i="16"/>
  <c r="D148" i="16"/>
  <c r="BF147" i="16"/>
  <c r="AW147" i="16"/>
  <c r="AX147" i="16" s="1"/>
  <c r="AS147" i="16"/>
  <c r="AR147" i="16"/>
  <c r="AE147" i="16"/>
  <c r="V147" i="16"/>
  <c r="M147" i="16"/>
  <c r="D147" i="16"/>
  <c r="BF146" i="16"/>
  <c r="AX146" i="16"/>
  <c r="AW146" i="16"/>
  <c r="AR146" i="16"/>
  <c r="AS146" i="16" s="1"/>
  <c r="AE146" i="16"/>
  <c r="V146" i="16"/>
  <c r="M146" i="16"/>
  <c r="D146" i="16"/>
  <c r="BF145" i="16"/>
  <c r="AX145" i="16"/>
  <c r="AW145" i="16"/>
  <c r="AS145" i="16"/>
  <c r="AR145" i="16"/>
  <c r="AE145" i="16"/>
  <c r="V145" i="16"/>
  <c r="M145" i="16"/>
  <c r="D145" i="16"/>
  <c r="BF144" i="16"/>
  <c r="AX144" i="16"/>
  <c r="AW144" i="16"/>
  <c r="AR144" i="16"/>
  <c r="AS144" i="16" s="1"/>
  <c r="AE144" i="16"/>
  <c r="V144" i="16"/>
  <c r="M144" i="16"/>
  <c r="D144" i="16"/>
  <c r="BF143" i="16"/>
  <c r="AX143" i="16"/>
  <c r="AW143" i="16"/>
  <c r="AS143" i="16"/>
  <c r="AR143" i="16"/>
  <c r="AE143" i="16"/>
  <c r="V143" i="16"/>
  <c r="M143" i="16"/>
  <c r="D143" i="16"/>
  <c r="BF142" i="16"/>
  <c r="AX142" i="16"/>
  <c r="AW142" i="16"/>
  <c r="AR142" i="16"/>
  <c r="AS142" i="16" s="1"/>
  <c r="AE142" i="16"/>
  <c r="V142" i="16"/>
  <c r="M142" i="16"/>
  <c r="D142" i="16"/>
  <c r="BF141" i="16"/>
  <c r="AX141" i="16"/>
  <c r="AW141" i="16"/>
  <c r="AS141" i="16"/>
  <c r="AR141" i="16"/>
  <c r="AE141" i="16"/>
  <c r="V141" i="16"/>
  <c r="M141" i="16"/>
  <c r="D141" i="16"/>
  <c r="BF140" i="16"/>
  <c r="AX140" i="16"/>
  <c r="AW140" i="16"/>
  <c r="AR140" i="16"/>
  <c r="AS140" i="16" s="1"/>
  <c r="AE140" i="16"/>
  <c r="V140" i="16"/>
  <c r="M140" i="16"/>
  <c r="D140" i="16"/>
  <c r="BF139" i="16"/>
  <c r="AX139" i="16"/>
  <c r="AW139" i="16"/>
  <c r="AS139" i="16"/>
  <c r="AR139" i="16"/>
  <c r="AE139" i="16"/>
  <c r="V139" i="16"/>
  <c r="M139" i="16"/>
  <c r="D139" i="16"/>
  <c r="BF138" i="16"/>
  <c r="AX138" i="16"/>
  <c r="AW138" i="16"/>
  <c r="AR138" i="16"/>
  <c r="AS138" i="16" s="1"/>
  <c r="AE138" i="16"/>
  <c r="V138" i="16"/>
  <c r="M138" i="16"/>
  <c r="D138" i="16"/>
  <c r="BF137" i="16"/>
  <c r="AX137" i="16"/>
  <c r="AW137" i="16"/>
  <c r="AR137" i="16"/>
  <c r="AS137" i="16" s="1"/>
  <c r="AE137" i="16"/>
  <c r="V137" i="16"/>
  <c r="M137" i="16"/>
  <c r="D137" i="16"/>
  <c r="BF136" i="16"/>
  <c r="AX136" i="16"/>
  <c r="AW136" i="16"/>
  <c r="AR136" i="16"/>
  <c r="AS136" i="16" s="1"/>
  <c r="AE136" i="16"/>
  <c r="V136" i="16"/>
  <c r="M136" i="16"/>
  <c r="D136" i="16"/>
  <c r="BF135" i="16"/>
  <c r="AX135" i="16"/>
  <c r="AW135" i="16"/>
  <c r="AS135" i="16"/>
  <c r="AR135" i="16"/>
  <c r="AE135" i="16"/>
  <c r="V135" i="16"/>
  <c r="M135" i="16"/>
  <c r="D135" i="16"/>
  <c r="BF134" i="16"/>
  <c r="AX134" i="16"/>
  <c r="AW134" i="16"/>
  <c r="AR134" i="16"/>
  <c r="AS134" i="16" s="1"/>
  <c r="AE134" i="16"/>
  <c r="V134" i="16"/>
  <c r="M134" i="16"/>
  <c r="D134" i="16"/>
  <c r="BF133" i="16"/>
  <c r="AX133" i="16"/>
  <c r="AW133" i="16"/>
  <c r="AR133" i="16"/>
  <c r="AS133" i="16" s="1"/>
  <c r="AE133" i="16"/>
  <c r="V133" i="16"/>
  <c r="M133" i="16"/>
  <c r="D133" i="16"/>
  <c r="BF132" i="16"/>
  <c r="AX132" i="16"/>
  <c r="AW132" i="16"/>
  <c r="AR132" i="16"/>
  <c r="AS132" i="16" s="1"/>
  <c r="AE132" i="16"/>
  <c r="V132" i="16"/>
  <c r="M132" i="16"/>
  <c r="D132" i="16"/>
  <c r="BF131" i="16"/>
  <c r="AX131" i="16"/>
  <c r="AW131" i="16"/>
  <c r="AS131" i="16"/>
  <c r="AR131" i="16"/>
  <c r="AE131" i="16"/>
  <c r="V131" i="16"/>
  <c r="M131" i="16"/>
  <c r="D131" i="16"/>
  <c r="BF130" i="16"/>
  <c r="AX130" i="16"/>
  <c r="AW130" i="16"/>
  <c r="AR130" i="16"/>
  <c r="AS130" i="16" s="1"/>
  <c r="AE130" i="16"/>
  <c r="V130" i="16"/>
  <c r="M130" i="16"/>
  <c r="D130" i="16"/>
  <c r="BF129" i="16"/>
  <c r="AX129" i="16"/>
  <c r="AW129" i="16"/>
  <c r="AR129" i="16"/>
  <c r="AS129" i="16" s="1"/>
  <c r="AE129" i="16"/>
  <c r="V129" i="16"/>
  <c r="M129" i="16"/>
  <c r="D129" i="16"/>
  <c r="BF128" i="16"/>
  <c r="AX128" i="16"/>
  <c r="AW128" i="16"/>
  <c r="AR128" i="16"/>
  <c r="AS128" i="16" s="1"/>
  <c r="AE128" i="16"/>
  <c r="V128" i="16"/>
  <c r="M128" i="16"/>
  <c r="D128" i="16"/>
  <c r="BF127" i="16"/>
  <c r="AX127" i="16"/>
  <c r="AW127" i="16"/>
  <c r="AR127" i="16"/>
  <c r="AS127" i="16" s="1"/>
  <c r="AE127" i="16"/>
  <c r="V127" i="16"/>
  <c r="M127" i="16"/>
  <c r="D127" i="16"/>
  <c r="BF126" i="16"/>
  <c r="AX126" i="16"/>
  <c r="AW126" i="16"/>
  <c r="AR126" i="16"/>
  <c r="AS126" i="16" s="1"/>
  <c r="AE126" i="16"/>
  <c r="V126" i="16"/>
  <c r="M126" i="16"/>
  <c r="D126" i="16"/>
  <c r="BF125" i="16"/>
  <c r="AX125" i="16"/>
  <c r="AW125" i="16"/>
  <c r="AS125" i="16"/>
  <c r="AR125" i="16"/>
  <c r="AE125" i="16"/>
  <c r="V125" i="16"/>
  <c r="M125" i="16"/>
  <c r="D125" i="16"/>
  <c r="BF124" i="16"/>
  <c r="AX124" i="16"/>
  <c r="AW124" i="16"/>
  <c r="AR124" i="16"/>
  <c r="AS124" i="16" s="1"/>
  <c r="AE124" i="16"/>
  <c r="V124" i="16"/>
  <c r="M124" i="16"/>
  <c r="D124" i="16"/>
  <c r="BF123" i="16"/>
  <c r="AX123" i="16"/>
  <c r="AW123" i="16"/>
  <c r="AS123" i="16"/>
  <c r="AR123" i="16"/>
  <c r="AE123" i="16"/>
  <c r="V123" i="16"/>
  <c r="M123" i="16"/>
  <c r="D123" i="16"/>
  <c r="BF122" i="16"/>
  <c r="AX122" i="16"/>
  <c r="AW122" i="16"/>
  <c r="AR122" i="16"/>
  <c r="AS122" i="16" s="1"/>
  <c r="AE122" i="16"/>
  <c r="V122" i="16"/>
  <c r="M122" i="16"/>
  <c r="D122" i="16"/>
  <c r="BF121" i="16"/>
  <c r="AX121" i="16"/>
  <c r="AW121" i="16"/>
  <c r="AR121" i="16"/>
  <c r="AS121" i="16" s="1"/>
  <c r="AE121" i="16"/>
  <c r="V121" i="16"/>
  <c r="M121" i="16"/>
  <c r="D121" i="16"/>
  <c r="BF120" i="16"/>
  <c r="AX120" i="16"/>
  <c r="AW120" i="16"/>
  <c r="AW150" i="16" s="1"/>
  <c r="AR120" i="16"/>
  <c r="AE120" i="16"/>
  <c r="V120" i="16"/>
  <c r="V151" i="16" s="1"/>
  <c r="M120" i="16"/>
  <c r="D120" i="16"/>
  <c r="D150" i="16" s="1"/>
  <c r="BM119" i="16"/>
  <c r="BL119" i="16"/>
  <c r="BK119" i="16"/>
  <c r="BJ119" i="16"/>
  <c r="BI119" i="16"/>
  <c r="BH119" i="16"/>
  <c r="BG119" i="16"/>
  <c r="BE119" i="16"/>
  <c r="AT119" i="16"/>
  <c r="AO119" i="16"/>
  <c r="C119" i="16"/>
  <c r="BM118" i="16"/>
  <c r="BL118" i="16"/>
  <c r="BK118" i="16"/>
  <c r="BJ118" i="16"/>
  <c r="BI118" i="16"/>
  <c r="BH118" i="16"/>
  <c r="BG118" i="16"/>
  <c r="BE118" i="16"/>
  <c r="BD118" i="16"/>
  <c r="BC118" i="16"/>
  <c r="BB118" i="16"/>
  <c r="BA118" i="16"/>
  <c r="AZ118" i="16"/>
  <c r="AV118" i="16"/>
  <c r="AU118" i="16"/>
  <c r="AT118" i="16"/>
  <c r="AQ118" i="16"/>
  <c r="AP118" i="16"/>
  <c r="AO118" i="16"/>
  <c r="AN118" i="16"/>
  <c r="AM118" i="16"/>
  <c r="AL118" i="16"/>
  <c r="AK118" i="16"/>
  <c r="AJ118" i="16"/>
  <c r="AI118" i="16"/>
  <c r="AH118" i="16"/>
  <c r="AG118" i="16"/>
  <c r="AF118" i="16"/>
  <c r="AD118" i="16"/>
  <c r="AC118" i="16"/>
  <c r="AB118" i="16"/>
  <c r="AA118" i="16"/>
  <c r="Z118" i="16"/>
  <c r="Y118" i="16"/>
  <c r="X118" i="16"/>
  <c r="W118" i="16"/>
  <c r="U118" i="16"/>
  <c r="T118" i="16"/>
  <c r="S118" i="16"/>
  <c r="R118" i="16"/>
  <c r="Q118" i="16"/>
  <c r="P118" i="16"/>
  <c r="O118" i="16"/>
  <c r="N118" i="16"/>
  <c r="L118" i="16"/>
  <c r="K118" i="16"/>
  <c r="J118" i="16"/>
  <c r="I118" i="16"/>
  <c r="H118" i="16"/>
  <c r="G118" i="16"/>
  <c r="F118" i="16"/>
  <c r="E118" i="16"/>
  <c r="D118" i="16"/>
  <c r="C118" i="16"/>
  <c r="BM117" i="16"/>
  <c r="BL117" i="16"/>
  <c r="BK117" i="16"/>
  <c r="BJ117" i="16"/>
  <c r="BI117" i="16"/>
  <c r="BH117" i="16"/>
  <c r="BG117" i="16"/>
  <c r="BE117" i="16"/>
  <c r="BD117" i="16"/>
  <c r="BC117" i="16"/>
  <c r="BB117" i="16"/>
  <c r="BA117" i="16"/>
  <c r="AZ117" i="16"/>
  <c r="AV117" i="16"/>
  <c r="AU117" i="16"/>
  <c r="AT117" i="16"/>
  <c r="AQ117" i="16"/>
  <c r="AP117" i="16"/>
  <c r="AO117" i="16"/>
  <c r="AN117" i="16"/>
  <c r="AM117" i="16"/>
  <c r="AL117" i="16"/>
  <c r="AK117" i="16"/>
  <c r="AJ117" i="16"/>
  <c r="AI117" i="16"/>
  <c r="AH117" i="16"/>
  <c r="AG117" i="16"/>
  <c r="AF117" i="16"/>
  <c r="AD117" i="16"/>
  <c r="AC117" i="16"/>
  <c r="AB117" i="16"/>
  <c r="AA117" i="16"/>
  <c r="Z117" i="16"/>
  <c r="Y117" i="16"/>
  <c r="X117" i="16"/>
  <c r="W117" i="16"/>
  <c r="U117" i="16"/>
  <c r="T117" i="16"/>
  <c r="S117" i="16"/>
  <c r="R117" i="16"/>
  <c r="Q117" i="16"/>
  <c r="P117" i="16"/>
  <c r="O117" i="16"/>
  <c r="N117" i="16"/>
  <c r="L117" i="16"/>
  <c r="K117" i="16"/>
  <c r="J117" i="16"/>
  <c r="I117" i="16"/>
  <c r="H117" i="16"/>
  <c r="G117" i="16"/>
  <c r="F117" i="16"/>
  <c r="E117" i="16"/>
  <c r="D117" i="16"/>
  <c r="C117" i="16"/>
  <c r="BM116" i="16"/>
  <c r="BL116" i="16"/>
  <c r="BK116" i="16"/>
  <c r="BJ116" i="16"/>
  <c r="BI116" i="16"/>
  <c r="BH116" i="16"/>
  <c r="BG116" i="16"/>
  <c r="BE116" i="16"/>
  <c r="BD116" i="16"/>
  <c r="BC116" i="16"/>
  <c r="BB116" i="16"/>
  <c r="BA116" i="16"/>
  <c r="AZ116" i="16"/>
  <c r="AV116" i="16"/>
  <c r="AU116" i="16"/>
  <c r="AT116" i="16"/>
  <c r="AQ116" i="16"/>
  <c r="AP116" i="16"/>
  <c r="AO116" i="16"/>
  <c r="AN116" i="16"/>
  <c r="AM116" i="16"/>
  <c r="AL116" i="16"/>
  <c r="AK116" i="16"/>
  <c r="AJ116" i="16"/>
  <c r="AI116" i="16"/>
  <c r="AH116" i="16"/>
  <c r="AG116" i="16"/>
  <c r="AF116" i="16"/>
  <c r="AD116" i="16"/>
  <c r="AC116" i="16"/>
  <c r="AB116" i="16"/>
  <c r="AA116" i="16"/>
  <c r="Z116" i="16"/>
  <c r="Y116" i="16"/>
  <c r="X116" i="16"/>
  <c r="W116" i="16"/>
  <c r="U116" i="16"/>
  <c r="T116" i="16"/>
  <c r="S116" i="16"/>
  <c r="R116" i="16"/>
  <c r="Q116" i="16"/>
  <c r="P116" i="16"/>
  <c r="O116" i="16"/>
  <c r="N116" i="16"/>
  <c r="L116" i="16"/>
  <c r="K116" i="16"/>
  <c r="J116" i="16"/>
  <c r="I116" i="16"/>
  <c r="H116" i="16"/>
  <c r="G116" i="16"/>
  <c r="F116" i="16"/>
  <c r="E116" i="16"/>
  <c r="D116" i="16"/>
  <c r="C116" i="16"/>
  <c r="BF115" i="16"/>
  <c r="AW115" i="16"/>
  <c r="AX115" i="16" s="1"/>
  <c r="AR115" i="16"/>
  <c r="AS115" i="16" s="1"/>
  <c r="AE115" i="16"/>
  <c r="V115" i="16"/>
  <c r="M115" i="16"/>
  <c r="BF114" i="16"/>
  <c r="AW114" i="16"/>
  <c r="AX114" i="16" s="1"/>
  <c r="AR114" i="16"/>
  <c r="AS114" i="16" s="1"/>
  <c r="AE114" i="16"/>
  <c r="V114" i="16"/>
  <c r="M114" i="16"/>
  <c r="BF113" i="16"/>
  <c r="AW113" i="16"/>
  <c r="AX113" i="16" s="1"/>
  <c r="AR113" i="16"/>
  <c r="AS113" i="16" s="1"/>
  <c r="AE113" i="16"/>
  <c r="V113" i="16"/>
  <c r="M113" i="16"/>
  <c r="BF112" i="16"/>
  <c r="AW112" i="16"/>
  <c r="AX112" i="16" s="1"/>
  <c r="AR112" i="16"/>
  <c r="AS112" i="16" s="1"/>
  <c r="AE112" i="16"/>
  <c r="V112" i="16"/>
  <c r="M112" i="16"/>
  <c r="BF111" i="16"/>
  <c r="AW111" i="16"/>
  <c r="AR111" i="16"/>
  <c r="AS111" i="16" s="1"/>
  <c r="AE111" i="16"/>
  <c r="V111" i="16"/>
  <c r="M111" i="16"/>
  <c r="BF110" i="16"/>
  <c r="AX110" i="16"/>
  <c r="AW110" i="16"/>
  <c r="AR110" i="16"/>
  <c r="AS110" i="16" s="1"/>
  <c r="AE110" i="16"/>
  <c r="V110" i="16"/>
  <c r="M110" i="16"/>
  <c r="BF109" i="16"/>
  <c r="AW109" i="16"/>
  <c r="AR109" i="16"/>
  <c r="AS109" i="16" s="1"/>
  <c r="AE109" i="16"/>
  <c r="V109" i="16"/>
  <c r="M109" i="16"/>
  <c r="BF108" i="16"/>
  <c r="AW108" i="16"/>
  <c r="AS108" i="16"/>
  <c r="AR108" i="16"/>
  <c r="AE108" i="16"/>
  <c r="V108" i="16"/>
  <c r="M108" i="16"/>
  <c r="BF107" i="16"/>
  <c r="AX107" i="16"/>
  <c r="AW107" i="16"/>
  <c r="AR107" i="16"/>
  <c r="AS107" i="16" s="1"/>
  <c r="AE107" i="16"/>
  <c r="V107" i="16"/>
  <c r="M107" i="16"/>
  <c r="BF106" i="16"/>
  <c r="AW106" i="16"/>
  <c r="AX106" i="16" s="1"/>
  <c r="AR106" i="16"/>
  <c r="AS106" i="16" s="1"/>
  <c r="AE106" i="16"/>
  <c r="V106" i="16"/>
  <c r="M106" i="16"/>
  <c r="BF105" i="16"/>
  <c r="AX105" i="16"/>
  <c r="AW105" i="16"/>
  <c r="AR105" i="16"/>
  <c r="AS105" i="16" s="1"/>
  <c r="AE105" i="16"/>
  <c r="V105" i="16"/>
  <c r="M105" i="16"/>
  <c r="BF104" i="16"/>
  <c r="AW104" i="16"/>
  <c r="AX104" i="16" s="1"/>
  <c r="AR104" i="16"/>
  <c r="AS104" i="16" s="1"/>
  <c r="AE104" i="16"/>
  <c r="V104" i="16"/>
  <c r="M104" i="16"/>
  <c r="BF103" i="16"/>
  <c r="AW103" i="16"/>
  <c r="AS103" i="16"/>
  <c r="AR103" i="16"/>
  <c r="AE103" i="16"/>
  <c r="V103" i="16"/>
  <c r="M103" i="16"/>
  <c r="BF102" i="16"/>
  <c r="AW102" i="16"/>
  <c r="AX102" i="16" s="1"/>
  <c r="AR102" i="16"/>
  <c r="AS102" i="16" s="1"/>
  <c r="AE102" i="16"/>
  <c r="V102" i="16"/>
  <c r="M102" i="16"/>
  <c r="BF101" i="16"/>
  <c r="AW101" i="16"/>
  <c r="AR101" i="16"/>
  <c r="AS101" i="16" s="1"/>
  <c r="AE101" i="16"/>
  <c r="V101" i="16"/>
  <c r="M101" i="16"/>
  <c r="BF100" i="16"/>
  <c r="AW100" i="16"/>
  <c r="AS100" i="16"/>
  <c r="AR100" i="16"/>
  <c r="AE100" i="16"/>
  <c r="V100" i="16"/>
  <c r="M100" i="16"/>
  <c r="BF99" i="16"/>
  <c r="AX99" i="16"/>
  <c r="AW99" i="16"/>
  <c r="AR99" i="16"/>
  <c r="AS99" i="16" s="1"/>
  <c r="AY99" i="16" s="1"/>
  <c r="AE99" i="16"/>
  <c r="V99" i="16"/>
  <c r="M99" i="16"/>
  <c r="BF98" i="16"/>
  <c r="AW98" i="16"/>
  <c r="AX98" i="16" s="1"/>
  <c r="AR98" i="16"/>
  <c r="AS98" i="16" s="1"/>
  <c r="AE98" i="16"/>
  <c r="V98" i="16"/>
  <c r="M98" i="16"/>
  <c r="BF97" i="16"/>
  <c r="AW97" i="16"/>
  <c r="AX97" i="16" s="1"/>
  <c r="AR97" i="16"/>
  <c r="AS97" i="16" s="1"/>
  <c r="AE97" i="16"/>
  <c r="V97" i="16"/>
  <c r="M97" i="16"/>
  <c r="BF96" i="16"/>
  <c r="AW96" i="16"/>
  <c r="AX96" i="16" s="1"/>
  <c r="AR96" i="16"/>
  <c r="AS96" i="16" s="1"/>
  <c r="AE96" i="16"/>
  <c r="V96" i="16"/>
  <c r="M96" i="16"/>
  <c r="BF95" i="16"/>
  <c r="AW95" i="16"/>
  <c r="AS95" i="16"/>
  <c r="AR95" i="16"/>
  <c r="AE95" i="16"/>
  <c r="V95" i="16"/>
  <c r="M95" i="16"/>
  <c r="BF94" i="16"/>
  <c r="AW94" i="16"/>
  <c r="AX94" i="16" s="1"/>
  <c r="AR94" i="16"/>
  <c r="AS94" i="16" s="1"/>
  <c r="AE94" i="16"/>
  <c r="V94" i="16"/>
  <c r="M94" i="16"/>
  <c r="BF93" i="16"/>
  <c r="AW93" i="16"/>
  <c r="AR93" i="16"/>
  <c r="AS93" i="16" s="1"/>
  <c r="AE93" i="16"/>
  <c r="V93" i="16"/>
  <c r="M93" i="16"/>
  <c r="BF92" i="16"/>
  <c r="AW92" i="16"/>
  <c r="AS92" i="16"/>
  <c r="AR92" i="16"/>
  <c r="AE92" i="16"/>
  <c r="V92" i="16"/>
  <c r="M92" i="16"/>
  <c r="BF91" i="16"/>
  <c r="AW91" i="16"/>
  <c r="AX91" i="16" s="1"/>
  <c r="AR91" i="16"/>
  <c r="AS91" i="16" s="1"/>
  <c r="AE91" i="16"/>
  <c r="V91" i="16"/>
  <c r="M91" i="16"/>
  <c r="BF90" i="16"/>
  <c r="AX90" i="16"/>
  <c r="AW90" i="16"/>
  <c r="AR90" i="16"/>
  <c r="AS90" i="16" s="1"/>
  <c r="AE90" i="16"/>
  <c r="V90" i="16"/>
  <c r="M90" i="16"/>
  <c r="BF89" i="16"/>
  <c r="AW89" i="16"/>
  <c r="AX89" i="16" s="1"/>
  <c r="AR89" i="16"/>
  <c r="AS89" i="16" s="1"/>
  <c r="AE89" i="16"/>
  <c r="V89" i="16"/>
  <c r="M89" i="16"/>
  <c r="BF88" i="16"/>
  <c r="BF116" i="16" s="1"/>
  <c r="AW88" i="16"/>
  <c r="AX88" i="16" s="1"/>
  <c r="AR88" i="16"/>
  <c r="AS88" i="16" s="1"/>
  <c r="AE88" i="16"/>
  <c r="V88" i="16"/>
  <c r="M88" i="16"/>
  <c r="BF87" i="16"/>
  <c r="AW87" i="16"/>
  <c r="AS87" i="16"/>
  <c r="AR87" i="16"/>
  <c r="AE87" i="16"/>
  <c r="V87" i="16"/>
  <c r="M87" i="16"/>
  <c r="BF86" i="16"/>
  <c r="AW86" i="16"/>
  <c r="AX86" i="16" s="1"/>
  <c r="AR86" i="16"/>
  <c r="AS86" i="16" s="1"/>
  <c r="AE86" i="16"/>
  <c r="V86" i="16"/>
  <c r="M86" i="16"/>
  <c r="BF85" i="16"/>
  <c r="BF117" i="16" s="1"/>
  <c r="AW85" i="16"/>
  <c r="AR85" i="16"/>
  <c r="AE85" i="16"/>
  <c r="AE116" i="16" s="1"/>
  <c r="V85" i="16"/>
  <c r="M85" i="16"/>
  <c r="BM84" i="16"/>
  <c r="BL84" i="16"/>
  <c r="BK84" i="16"/>
  <c r="BJ84" i="16"/>
  <c r="BI84" i="16"/>
  <c r="BH84" i="16"/>
  <c r="BG84" i="16"/>
  <c r="BE84" i="16"/>
  <c r="AT84" i="16"/>
  <c r="AO84" i="16"/>
  <c r="C84" i="16"/>
  <c r="BM83" i="16"/>
  <c r="BL83" i="16"/>
  <c r="BK83" i="16"/>
  <c r="BJ83" i="16"/>
  <c r="BI83" i="16"/>
  <c r="BH83" i="16"/>
  <c r="BG83" i="16"/>
  <c r="BE83" i="16"/>
  <c r="BD83" i="16"/>
  <c r="BC83" i="16"/>
  <c r="BB83" i="16"/>
  <c r="BA83" i="16"/>
  <c r="AZ83" i="16"/>
  <c r="AV83" i="16"/>
  <c r="AU83" i="16"/>
  <c r="AT83" i="16"/>
  <c r="AQ83" i="16"/>
  <c r="AP83" i="16"/>
  <c r="AO83" i="16"/>
  <c r="AN83" i="16"/>
  <c r="AM83" i="16"/>
  <c r="AL83" i="16"/>
  <c r="AK83" i="16"/>
  <c r="AJ83" i="16"/>
  <c r="AI83" i="16"/>
  <c r="AH83" i="16"/>
  <c r="AG83" i="16"/>
  <c r="AF83" i="16"/>
  <c r="AD83" i="16"/>
  <c r="AC83" i="16"/>
  <c r="AB83" i="16"/>
  <c r="AA83" i="16"/>
  <c r="Z83" i="16"/>
  <c r="Y83" i="16"/>
  <c r="X83" i="16"/>
  <c r="W83" i="16"/>
  <c r="U83" i="16"/>
  <c r="T83" i="16"/>
  <c r="S83" i="16"/>
  <c r="R83" i="16"/>
  <c r="Q83" i="16"/>
  <c r="P83" i="16"/>
  <c r="O83" i="16"/>
  <c r="N83" i="16"/>
  <c r="L83" i="16"/>
  <c r="K83" i="16"/>
  <c r="J83" i="16"/>
  <c r="I83" i="16"/>
  <c r="H83" i="16"/>
  <c r="G83" i="16"/>
  <c r="F83" i="16"/>
  <c r="E83" i="16"/>
  <c r="C83" i="16"/>
  <c r="BM82" i="16"/>
  <c r="BL82" i="16"/>
  <c r="BK82" i="16"/>
  <c r="BJ82" i="16"/>
  <c r="BI82" i="16"/>
  <c r="BH82" i="16"/>
  <c r="BG82" i="16"/>
  <c r="BE82" i="16"/>
  <c r="BD82" i="16"/>
  <c r="BC82" i="16"/>
  <c r="BB82" i="16"/>
  <c r="BA82" i="16"/>
  <c r="AZ82" i="16"/>
  <c r="AV82" i="16"/>
  <c r="AU82" i="16"/>
  <c r="AT82" i="16"/>
  <c r="AQ82" i="16"/>
  <c r="AP82" i="16"/>
  <c r="AO82" i="16"/>
  <c r="AN82" i="16"/>
  <c r="AM82" i="16"/>
  <c r="AL82" i="16"/>
  <c r="AK82" i="16"/>
  <c r="AJ82" i="16"/>
  <c r="AI82" i="16"/>
  <c r="AH82" i="16"/>
  <c r="AG82" i="16"/>
  <c r="AF82" i="16"/>
  <c r="AD82" i="16"/>
  <c r="AC82" i="16"/>
  <c r="AB82" i="16"/>
  <c r="AA82" i="16"/>
  <c r="Z82" i="16"/>
  <c r="Y82" i="16"/>
  <c r="X82" i="16"/>
  <c r="W82" i="16"/>
  <c r="U82" i="16"/>
  <c r="T82" i="16"/>
  <c r="S82" i="16"/>
  <c r="R82" i="16"/>
  <c r="Q82" i="16"/>
  <c r="P82" i="16"/>
  <c r="O82" i="16"/>
  <c r="N82" i="16"/>
  <c r="L82" i="16"/>
  <c r="K82" i="16"/>
  <c r="J82" i="16"/>
  <c r="I82" i="16"/>
  <c r="H82" i="16"/>
  <c r="G82" i="16"/>
  <c r="F82" i="16"/>
  <c r="E82" i="16"/>
  <c r="C82" i="16"/>
  <c r="BM81" i="16"/>
  <c r="BL81" i="16"/>
  <c r="BK81" i="16"/>
  <c r="BJ81" i="16"/>
  <c r="BI81" i="16"/>
  <c r="BH81" i="16"/>
  <c r="BG81" i="16"/>
  <c r="BG9" i="16" s="1"/>
  <c r="BE81" i="16"/>
  <c r="BD81" i="16"/>
  <c r="BC81" i="16"/>
  <c r="BB81" i="16"/>
  <c r="BA81" i="16"/>
  <c r="AZ81" i="16"/>
  <c r="AV81" i="16"/>
  <c r="AU81" i="16"/>
  <c r="AU10" i="16" s="1"/>
  <c r="AT81" i="16"/>
  <c r="AQ81" i="16"/>
  <c r="AP81" i="16"/>
  <c r="AO81" i="16"/>
  <c r="AN81" i="16"/>
  <c r="AM81" i="16"/>
  <c r="AL81" i="16"/>
  <c r="AK81" i="16"/>
  <c r="AJ81" i="16"/>
  <c r="AI81" i="16"/>
  <c r="AH81" i="16"/>
  <c r="AG81" i="16"/>
  <c r="AF81" i="16"/>
  <c r="AD81" i="16"/>
  <c r="AC81" i="16"/>
  <c r="AB81" i="16"/>
  <c r="AA81" i="16"/>
  <c r="Z81" i="16"/>
  <c r="Y81" i="16"/>
  <c r="X81" i="16"/>
  <c r="W81" i="16"/>
  <c r="U81" i="16"/>
  <c r="T81" i="16"/>
  <c r="S81" i="16"/>
  <c r="R81" i="16"/>
  <c r="Q81" i="16"/>
  <c r="P81" i="16"/>
  <c r="O81" i="16"/>
  <c r="N81" i="16"/>
  <c r="L81" i="16"/>
  <c r="K81" i="16"/>
  <c r="J81" i="16"/>
  <c r="I81" i="16"/>
  <c r="H81" i="16"/>
  <c r="G81" i="16"/>
  <c r="F81" i="16"/>
  <c r="E81" i="16"/>
  <c r="C81" i="16"/>
  <c r="BF80" i="16"/>
  <c r="AX80" i="16"/>
  <c r="AW80" i="16"/>
  <c r="AY80" i="16" s="1"/>
  <c r="AS80" i="16"/>
  <c r="AR80" i="16"/>
  <c r="AE80" i="16"/>
  <c r="V80" i="16"/>
  <c r="M80" i="16"/>
  <c r="D80" i="16"/>
  <c r="A80" i="16"/>
  <c r="BF79" i="16"/>
  <c r="AW79" i="16"/>
  <c r="AX79" i="16" s="1"/>
  <c r="AR79" i="16"/>
  <c r="AS79" i="16" s="1"/>
  <c r="AE79" i="16"/>
  <c r="V79" i="16"/>
  <c r="M79" i="16"/>
  <c r="D79" i="16"/>
  <c r="BF78" i="16"/>
  <c r="AW78" i="16"/>
  <c r="AR78" i="16"/>
  <c r="AS78" i="16" s="1"/>
  <c r="AE78" i="16"/>
  <c r="V78" i="16"/>
  <c r="M78" i="16"/>
  <c r="D78" i="16"/>
  <c r="BF77" i="16"/>
  <c r="AW77" i="16"/>
  <c r="AX77" i="16" s="1"/>
  <c r="AR77" i="16"/>
  <c r="AS77" i="16" s="1"/>
  <c r="AE77" i="16"/>
  <c r="V77" i="16"/>
  <c r="M77" i="16"/>
  <c r="D77" i="16"/>
  <c r="BF76" i="16"/>
  <c r="AW76" i="16"/>
  <c r="AR76" i="16"/>
  <c r="AS76" i="16" s="1"/>
  <c r="AE76" i="16"/>
  <c r="V76" i="16"/>
  <c r="M76" i="16"/>
  <c r="D76" i="16"/>
  <c r="BF75" i="16"/>
  <c r="AW75" i="16"/>
  <c r="AX75" i="16" s="1"/>
  <c r="AR75" i="16"/>
  <c r="AS75" i="16" s="1"/>
  <c r="AE75" i="16"/>
  <c r="V75" i="16"/>
  <c r="M75" i="16"/>
  <c r="D75" i="16"/>
  <c r="BF74" i="16"/>
  <c r="AW74" i="16"/>
  <c r="AR74" i="16"/>
  <c r="AS74" i="16" s="1"/>
  <c r="AE74" i="16"/>
  <c r="V74" i="16"/>
  <c r="M74" i="16"/>
  <c r="D74" i="16"/>
  <c r="BF73" i="16"/>
  <c r="AW73" i="16"/>
  <c r="AX73" i="16" s="1"/>
  <c r="AR73" i="16"/>
  <c r="AS73" i="16" s="1"/>
  <c r="AE73" i="16"/>
  <c r="V73" i="16"/>
  <c r="M73" i="16"/>
  <c r="D73" i="16"/>
  <c r="BF72" i="16"/>
  <c r="AW72" i="16"/>
  <c r="AR72" i="16"/>
  <c r="AS72" i="16" s="1"/>
  <c r="AE72" i="16"/>
  <c r="V72" i="16"/>
  <c r="M72" i="16"/>
  <c r="D72" i="16"/>
  <c r="BF71" i="16"/>
  <c r="AW71" i="16"/>
  <c r="AX71" i="16" s="1"/>
  <c r="AR71" i="16"/>
  <c r="AS71" i="16" s="1"/>
  <c r="AE71" i="16"/>
  <c r="V71" i="16"/>
  <c r="M71" i="16"/>
  <c r="D71" i="16"/>
  <c r="BF70" i="16"/>
  <c r="AW70" i="16"/>
  <c r="AR70" i="16"/>
  <c r="AS70" i="16" s="1"/>
  <c r="AE70" i="16"/>
  <c r="V70" i="16"/>
  <c r="M70" i="16"/>
  <c r="D70" i="16"/>
  <c r="BF69" i="16"/>
  <c r="AW69" i="16"/>
  <c r="AX69" i="16" s="1"/>
  <c r="AR69" i="16"/>
  <c r="AS69" i="16" s="1"/>
  <c r="AE69" i="16"/>
  <c r="V69" i="16"/>
  <c r="M69" i="16"/>
  <c r="D69" i="16"/>
  <c r="BF68" i="16"/>
  <c r="AW68" i="16"/>
  <c r="AR68" i="16"/>
  <c r="AS68" i="16" s="1"/>
  <c r="AE68" i="16"/>
  <c r="V68" i="16"/>
  <c r="M68" i="16"/>
  <c r="D68" i="16"/>
  <c r="BF67" i="16"/>
  <c r="AW67" i="16"/>
  <c r="AX67" i="16" s="1"/>
  <c r="AR67" i="16"/>
  <c r="AS67" i="16" s="1"/>
  <c r="AE67" i="16"/>
  <c r="V67" i="16"/>
  <c r="M67" i="16"/>
  <c r="D67" i="16"/>
  <c r="BF66" i="16"/>
  <c r="AW66" i="16"/>
  <c r="AR66" i="16"/>
  <c r="AS66" i="16" s="1"/>
  <c r="AE66" i="16"/>
  <c r="V66" i="16"/>
  <c r="M66" i="16"/>
  <c r="D66" i="16"/>
  <c r="BF65" i="16"/>
  <c r="AW65" i="16"/>
  <c r="AX65" i="16" s="1"/>
  <c r="AR65" i="16"/>
  <c r="AS65" i="16" s="1"/>
  <c r="AE65" i="16"/>
  <c r="V65" i="16"/>
  <c r="M65" i="16"/>
  <c r="D65" i="16"/>
  <c r="BF64" i="16"/>
  <c r="AW64" i="16"/>
  <c r="AR64" i="16"/>
  <c r="AS64" i="16" s="1"/>
  <c r="AE64" i="16"/>
  <c r="V64" i="16"/>
  <c r="M64" i="16"/>
  <c r="D64" i="16"/>
  <c r="BF63" i="16"/>
  <c r="AW63" i="16"/>
  <c r="AX63" i="16" s="1"/>
  <c r="AR63" i="16"/>
  <c r="AS63" i="16" s="1"/>
  <c r="AE63" i="16"/>
  <c r="V63" i="16"/>
  <c r="M63" i="16"/>
  <c r="D63" i="16"/>
  <c r="BF62" i="16"/>
  <c r="AW62" i="16"/>
  <c r="AR62" i="16"/>
  <c r="AS62" i="16" s="1"/>
  <c r="AE62" i="16"/>
  <c r="V62" i="16"/>
  <c r="M62" i="16"/>
  <c r="D62" i="16"/>
  <c r="BF61" i="16"/>
  <c r="AW61" i="16"/>
  <c r="AX61" i="16" s="1"/>
  <c r="AR61" i="16"/>
  <c r="AS61" i="16" s="1"/>
  <c r="AE61" i="16"/>
  <c r="V61" i="16"/>
  <c r="M61" i="16"/>
  <c r="D61" i="16"/>
  <c r="BF60" i="16"/>
  <c r="AW60" i="16"/>
  <c r="AR60" i="16"/>
  <c r="AS60" i="16" s="1"/>
  <c r="AE60" i="16"/>
  <c r="V60" i="16"/>
  <c r="M60" i="16"/>
  <c r="D60" i="16"/>
  <c r="BF59" i="16"/>
  <c r="AW59" i="16"/>
  <c r="AX59" i="16" s="1"/>
  <c r="AR59" i="16"/>
  <c r="AS59" i="16" s="1"/>
  <c r="AE59" i="16"/>
  <c r="V59" i="16"/>
  <c r="M59" i="16"/>
  <c r="D59" i="16"/>
  <c r="BF58" i="16"/>
  <c r="AW58" i="16"/>
  <c r="AR58" i="16"/>
  <c r="AS58" i="16" s="1"/>
  <c r="AE58" i="16"/>
  <c r="V58" i="16"/>
  <c r="M58" i="16"/>
  <c r="D58" i="16"/>
  <c r="BF57" i="16"/>
  <c r="AW57" i="16"/>
  <c r="AX57" i="16" s="1"/>
  <c r="AR57" i="16"/>
  <c r="AS57" i="16" s="1"/>
  <c r="AE57" i="16"/>
  <c r="V57" i="16"/>
  <c r="M57" i="16"/>
  <c r="D57" i="16"/>
  <c r="BF56" i="16"/>
  <c r="AW56" i="16"/>
  <c r="AR56" i="16"/>
  <c r="AS56" i="16" s="1"/>
  <c r="AE56" i="16"/>
  <c r="V56" i="16"/>
  <c r="M56" i="16"/>
  <c r="D56" i="16"/>
  <c r="BF55" i="16"/>
  <c r="AW55" i="16"/>
  <c r="AX55" i="16" s="1"/>
  <c r="AR55" i="16"/>
  <c r="AS55" i="16" s="1"/>
  <c r="AE55" i="16"/>
  <c r="V55" i="16"/>
  <c r="M55" i="16"/>
  <c r="D55" i="16"/>
  <c r="BF54" i="16"/>
  <c r="AW54" i="16"/>
  <c r="AR54" i="16"/>
  <c r="AS54" i="16" s="1"/>
  <c r="AE54" i="16"/>
  <c r="V54" i="16"/>
  <c r="M54" i="16"/>
  <c r="D54" i="16"/>
  <c r="BF53" i="16"/>
  <c r="AW53" i="16"/>
  <c r="AX53" i="16" s="1"/>
  <c r="AR53" i="16"/>
  <c r="AS53" i="16" s="1"/>
  <c r="AE53" i="16"/>
  <c r="AE81" i="16" s="1"/>
  <c r="V53" i="16"/>
  <c r="M53" i="16"/>
  <c r="D53" i="16"/>
  <c r="BF52" i="16"/>
  <c r="AW52" i="16"/>
  <c r="AR52" i="16"/>
  <c r="AR81" i="16" s="1"/>
  <c r="AE52" i="16"/>
  <c r="AE82" i="16" s="1"/>
  <c r="V52" i="16"/>
  <c r="V81" i="16" s="1"/>
  <c r="M52" i="16"/>
  <c r="D52" i="16"/>
  <c r="D81" i="16" s="1"/>
  <c r="BM51" i="16"/>
  <c r="BL51" i="16"/>
  <c r="BK51" i="16"/>
  <c r="BJ51" i="16"/>
  <c r="BI51" i="16"/>
  <c r="BH51" i="16"/>
  <c r="BG51" i="16"/>
  <c r="BE51" i="16"/>
  <c r="AT51" i="16"/>
  <c r="AO51" i="16"/>
  <c r="C51" i="16"/>
  <c r="BM50" i="16"/>
  <c r="BL50" i="16"/>
  <c r="BK50" i="16"/>
  <c r="BJ50" i="16"/>
  <c r="BI50" i="16"/>
  <c r="BH50" i="16"/>
  <c r="BG50" i="16"/>
  <c r="BE50" i="16"/>
  <c r="BD50" i="16"/>
  <c r="BC50" i="16"/>
  <c r="BB50" i="16"/>
  <c r="BA50" i="16"/>
  <c r="AZ50" i="16"/>
  <c r="AV50" i="16"/>
  <c r="AU50" i="16"/>
  <c r="AT50" i="16"/>
  <c r="AQ50" i="16"/>
  <c r="AP50" i="16"/>
  <c r="AO50" i="16"/>
  <c r="AN50" i="16"/>
  <c r="AM50" i="16"/>
  <c r="AL50" i="16"/>
  <c r="AK50" i="16"/>
  <c r="AJ50" i="16"/>
  <c r="AI50" i="16"/>
  <c r="AH50" i="16"/>
  <c r="AG50" i="16"/>
  <c r="AF50" i="16"/>
  <c r="AD50" i="16"/>
  <c r="AC50" i="16"/>
  <c r="AB50" i="16"/>
  <c r="AA50" i="16"/>
  <c r="Z50" i="16"/>
  <c r="Y50" i="16"/>
  <c r="X50" i="16"/>
  <c r="W50" i="16"/>
  <c r="U50" i="16"/>
  <c r="T50" i="16"/>
  <c r="S50" i="16"/>
  <c r="R50" i="16"/>
  <c r="Q50" i="16"/>
  <c r="P50" i="16"/>
  <c r="O50" i="16"/>
  <c r="N50" i="16"/>
  <c r="L50" i="16"/>
  <c r="K50" i="16"/>
  <c r="J50" i="16"/>
  <c r="I50" i="16"/>
  <c r="H50" i="16"/>
  <c r="G50" i="16"/>
  <c r="F50" i="16"/>
  <c r="E50" i="16"/>
  <c r="C50" i="16"/>
  <c r="C12" i="16" s="1"/>
  <c r="BM49" i="16"/>
  <c r="BL49" i="16"/>
  <c r="BK49" i="16"/>
  <c r="BJ49" i="16"/>
  <c r="BI49" i="16"/>
  <c r="BH49" i="16"/>
  <c r="BG49" i="16"/>
  <c r="BE49" i="16"/>
  <c r="BD49" i="16"/>
  <c r="BC49" i="16"/>
  <c r="BB49" i="16"/>
  <c r="BA49" i="16"/>
  <c r="AZ49" i="16"/>
  <c r="AV49" i="16"/>
  <c r="AU49" i="16"/>
  <c r="AT49" i="16"/>
  <c r="AQ49" i="16"/>
  <c r="AP49" i="16"/>
  <c r="AO49" i="16"/>
  <c r="AN49" i="16"/>
  <c r="AM49" i="16"/>
  <c r="AL49" i="16"/>
  <c r="AK49" i="16"/>
  <c r="AJ49" i="16"/>
  <c r="AI49" i="16"/>
  <c r="AH49" i="16"/>
  <c r="AG49" i="16"/>
  <c r="AF49" i="16"/>
  <c r="AD49" i="16"/>
  <c r="AC49" i="16"/>
  <c r="AB49" i="16"/>
  <c r="AA49" i="16"/>
  <c r="Z49" i="16"/>
  <c r="Y49" i="16"/>
  <c r="X49" i="16"/>
  <c r="W49" i="16"/>
  <c r="U49" i="16"/>
  <c r="T49" i="16"/>
  <c r="S49" i="16"/>
  <c r="R49" i="16"/>
  <c r="Q49" i="16"/>
  <c r="P49" i="16"/>
  <c r="O49" i="16"/>
  <c r="N49" i="16"/>
  <c r="L49" i="16"/>
  <c r="K49" i="16"/>
  <c r="J49" i="16"/>
  <c r="I49" i="16"/>
  <c r="H49" i="16"/>
  <c r="G49" i="16"/>
  <c r="F49" i="16"/>
  <c r="E49" i="16"/>
  <c r="C49" i="16"/>
  <c r="BM48" i="16"/>
  <c r="BL48" i="16"/>
  <c r="BK48" i="16"/>
  <c r="BJ48" i="16"/>
  <c r="BI48" i="16"/>
  <c r="BH48" i="16"/>
  <c r="BG48" i="16"/>
  <c r="BE48" i="16"/>
  <c r="BD48" i="16"/>
  <c r="BC48" i="16"/>
  <c r="BC10" i="16" s="1"/>
  <c r="BB48" i="16"/>
  <c r="BB10" i="16" s="1"/>
  <c r="BA48" i="16"/>
  <c r="AZ48" i="16"/>
  <c r="AV48" i="16"/>
  <c r="AU48" i="16"/>
  <c r="AT48" i="16"/>
  <c r="AT9" i="16" s="1"/>
  <c r="AQ48" i="16"/>
  <c r="AP48" i="16"/>
  <c r="AO48" i="16"/>
  <c r="AN48" i="16"/>
  <c r="AN9" i="16" s="1"/>
  <c r="AM48" i="16"/>
  <c r="AL48" i="16"/>
  <c r="AK48" i="16"/>
  <c r="AJ48" i="16"/>
  <c r="AI48" i="16"/>
  <c r="AH48" i="16"/>
  <c r="AG48" i="16"/>
  <c r="AG8" i="16" s="1"/>
  <c r="AF48" i="16"/>
  <c r="AD48" i="16"/>
  <c r="AC48" i="16"/>
  <c r="AB48" i="16"/>
  <c r="AA48" i="16"/>
  <c r="Z48" i="16"/>
  <c r="Y48" i="16"/>
  <c r="X48" i="16"/>
  <c r="W48" i="16"/>
  <c r="U48" i="16"/>
  <c r="T48" i="16"/>
  <c r="S48" i="16"/>
  <c r="R48" i="16"/>
  <c r="Q48" i="16"/>
  <c r="P48" i="16"/>
  <c r="O48" i="16"/>
  <c r="N48" i="16"/>
  <c r="L48" i="16"/>
  <c r="K48" i="16"/>
  <c r="J48" i="16"/>
  <c r="I48" i="16"/>
  <c r="H48" i="16"/>
  <c r="G48" i="16"/>
  <c r="F48" i="16"/>
  <c r="E48" i="16"/>
  <c r="C48" i="16"/>
  <c r="C8" i="16" s="1"/>
  <c r="BF47" i="16"/>
  <c r="AW47" i="16"/>
  <c r="AR47" i="16"/>
  <c r="AS47" i="16" s="1"/>
  <c r="AE47" i="16"/>
  <c r="V47" i="16"/>
  <c r="M47" i="16"/>
  <c r="D47" i="16"/>
  <c r="BF46" i="16"/>
  <c r="AW46" i="16"/>
  <c r="AX46" i="16" s="1"/>
  <c r="AS46" i="16"/>
  <c r="AR46" i="16"/>
  <c r="AE46" i="16"/>
  <c r="V46" i="16"/>
  <c r="M46" i="16"/>
  <c r="D46" i="16"/>
  <c r="BF45" i="16"/>
  <c r="AW45" i="16"/>
  <c r="AR45" i="16"/>
  <c r="AS45" i="16" s="1"/>
  <c r="AE45" i="16"/>
  <c r="V45" i="16"/>
  <c r="M45" i="16"/>
  <c r="D45" i="16"/>
  <c r="BF44" i="16"/>
  <c r="AW44" i="16"/>
  <c r="AX44" i="16" s="1"/>
  <c r="AS44" i="16"/>
  <c r="AR44" i="16"/>
  <c r="AE44" i="16"/>
  <c r="V44" i="16"/>
  <c r="M44" i="16"/>
  <c r="D44" i="16"/>
  <c r="BF43" i="16"/>
  <c r="AW43" i="16"/>
  <c r="AR43" i="16"/>
  <c r="AS43" i="16" s="1"/>
  <c r="AE43" i="16"/>
  <c r="V43" i="16"/>
  <c r="M43" i="16"/>
  <c r="D43" i="16"/>
  <c r="BF42" i="16"/>
  <c r="AW42" i="16"/>
  <c r="AX42" i="16" s="1"/>
  <c r="AS42" i="16"/>
  <c r="AR42" i="16"/>
  <c r="AE42" i="16"/>
  <c r="V42" i="16"/>
  <c r="M42" i="16"/>
  <c r="D42" i="16"/>
  <c r="BF41" i="16"/>
  <c r="AW41" i="16"/>
  <c r="AR41" i="16"/>
  <c r="AS41" i="16" s="1"/>
  <c r="AE41" i="16"/>
  <c r="V41" i="16"/>
  <c r="M41" i="16"/>
  <c r="D41" i="16"/>
  <c r="BF40" i="16"/>
  <c r="AW40" i="16"/>
  <c r="AX40" i="16" s="1"/>
  <c r="AS40" i="16"/>
  <c r="AR40" i="16"/>
  <c r="AE40" i="16"/>
  <c r="V40" i="16"/>
  <c r="M40" i="16"/>
  <c r="D40" i="16"/>
  <c r="BF39" i="16"/>
  <c r="AW39" i="16"/>
  <c r="AR39" i="16"/>
  <c r="AS39" i="16" s="1"/>
  <c r="AE39" i="16"/>
  <c r="V39" i="16"/>
  <c r="M39" i="16"/>
  <c r="D39" i="16"/>
  <c r="BF38" i="16"/>
  <c r="AW38" i="16"/>
  <c r="AX38" i="16" s="1"/>
  <c r="AR38" i="16"/>
  <c r="AS38" i="16" s="1"/>
  <c r="AE38" i="16"/>
  <c r="V38" i="16"/>
  <c r="M38" i="16"/>
  <c r="D38" i="16"/>
  <c r="BF37" i="16"/>
  <c r="AW37" i="16"/>
  <c r="AR37" i="16"/>
  <c r="AS37" i="16" s="1"/>
  <c r="AE37" i="16"/>
  <c r="V37" i="16"/>
  <c r="M37" i="16"/>
  <c r="D37" i="16"/>
  <c r="BF36" i="16"/>
  <c r="AW36" i="16"/>
  <c r="AR36" i="16"/>
  <c r="AS36" i="16" s="1"/>
  <c r="AE36" i="16"/>
  <c r="V36" i="16"/>
  <c r="M36" i="16"/>
  <c r="D36" i="16"/>
  <c r="BF35" i="16"/>
  <c r="AW35" i="16"/>
  <c r="AR35" i="16"/>
  <c r="AS35" i="16" s="1"/>
  <c r="AE35" i="16"/>
  <c r="V35" i="16"/>
  <c r="M35" i="16"/>
  <c r="D35" i="16"/>
  <c r="BF34" i="16"/>
  <c r="AW34" i="16"/>
  <c r="AR34" i="16"/>
  <c r="AS34" i="16" s="1"/>
  <c r="AE34" i="16"/>
  <c r="V34" i="16"/>
  <c r="M34" i="16"/>
  <c r="D34" i="16"/>
  <c r="BF33" i="16"/>
  <c r="AW33" i="16"/>
  <c r="AR33" i="16"/>
  <c r="AS33" i="16" s="1"/>
  <c r="AE33" i="16"/>
  <c r="V33" i="16"/>
  <c r="M33" i="16"/>
  <c r="D33" i="16"/>
  <c r="BF32" i="16"/>
  <c r="AW32" i="16"/>
  <c r="AX32" i="16" s="1"/>
  <c r="AS32" i="16"/>
  <c r="AR32" i="16"/>
  <c r="AE32" i="16"/>
  <c r="V32" i="16"/>
  <c r="M32" i="16"/>
  <c r="D32" i="16"/>
  <c r="BF31" i="16"/>
  <c r="AW31" i="16"/>
  <c r="AR31" i="16"/>
  <c r="AS31" i="16" s="1"/>
  <c r="AE31" i="16"/>
  <c r="V31" i="16"/>
  <c r="M31" i="16"/>
  <c r="D31" i="16"/>
  <c r="BF30" i="16"/>
  <c r="AW30" i="16"/>
  <c r="AX30" i="16" s="1"/>
  <c r="AS30" i="16"/>
  <c r="AR30" i="16"/>
  <c r="AE30" i="16"/>
  <c r="V30" i="16"/>
  <c r="M30" i="16"/>
  <c r="D30" i="16"/>
  <c r="BF29" i="16"/>
  <c r="AW29" i="16"/>
  <c r="AR29" i="16"/>
  <c r="AS29" i="16" s="1"/>
  <c r="AE29" i="16"/>
  <c r="V29" i="16"/>
  <c r="M29" i="16"/>
  <c r="D29" i="16"/>
  <c r="BF28" i="16"/>
  <c r="AW28" i="16"/>
  <c r="AR28" i="16"/>
  <c r="AS28" i="16" s="1"/>
  <c r="AE28" i="16"/>
  <c r="V28" i="16"/>
  <c r="M28" i="16"/>
  <c r="D28" i="16"/>
  <c r="BF27" i="16"/>
  <c r="AW27" i="16"/>
  <c r="AR27" i="16"/>
  <c r="AS27" i="16" s="1"/>
  <c r="AE27" i="16"/>
  <c r="V27" i="16"/>
  <c r="M27" i="16"/>
  <c r="D27" i="16"/>
  <c r="BF26" i="16"/>
  <c r="AW26" i="16"/>
  <c r="AX26" i="16" s="1"/>
  <c r="AR26" i="16"/>
  <c r="AS26" i="16" s="1"/>
  <c r="AE26" i="16"/>
  <c r="V26" i="16"/>
  <c r="M26" i="16"/>
  <c r="D26" i="16"/>
  <c r="BF25" i="16"/>
  <c r="AW25" i="16"/>
  <c r="AR25" i="16"/>
  <c r="AS25" i="16" s="1"/>
  <c r="AE25" i="16"/>
  <c r="V25" i="16"/>
  <c r="M25" i="16"/>
  <c r="D25" i="16"/>
  <c r="BF24" i="16"/>
  <c r="AW24" i="16"/>
  <c r="AR24" i="16"/>
  <c r="AS24" i="16" s="1"/>
  <c r="AE24" i="16"/>
  <c r="V24" i="16"/>
  <c r="M24" i="16"/>
  <c r="D24" i="16"/>
  <c r="BF23" i="16"/>
  <c r="AW23" i="16"/>
  <c r="AR23" i="16"/>
  <c r="AS23" i="16" s="1"/>
  <c r="AE23" i="16"/>
  <c r="V23" i="16"/>
  <c r="M23" i="16"/>
  <c r="D23" i="16"/>
  <c r="BF22" i="16"/>
  <c r="AW22" i="16"/>
  <c r="AX22" i="16" s="1"/>
  <c r="AR22" i="16"/>
  <c r="AS22" i="16" s="1"/>
  <c r="AE22" i="16"/>
  <c r="V22" i="16"/>
  <c r="M22" i="16"/>
  <c r="D22" i="16"/>
  <c r="BF21" i="16"/>
  <c r="AW21" i="16"/>
  <c r="AR21" i="16"/>
  <c r="AS21" i="16" s="1"/>
  <c r="AE21" i="16"/>
  <c r="V21" i="16"/>
  <c r="M21" i="16"/>
  <c r="D21" i="16"/>
  <c r="BF20" i="16"/>
  <c r="AX20" i="16"/>
  <c r="AW20" i="16"/>
  <c r="AR20" i="16"/>
  <c r="AS20" i="16" s="1"/>
  <c r="AE20" i="16"/>
  <c r="V20" i="16"/>
  <c r="M20" i="16"/>
  <c r="D20" i="16"/>
  <c r="BF19" i="16"/>
  <c r="AW19" i="16"/>
  <c r="AX19" i="16" s="1"/>
  <c r="AR19" i="16"/>
  <c r="AS19" i="16" s="1"/>
  <c r="AE19" i="16"/>
  <c r="V19" i="16"/>
  <c r="M19" i="16"/>
  <c r="D19" i="16"/>
  <c r="BF18" i="16"/>
  <c r="AX18" i="16"/>
  <c r="AW18" i="16"/>
  <c r="AR18" i="16"/>
  <c r="AS18" i="16" s="1"/>
  <c r="AE18" i="16"/>
  <c r="V18" i="16"/>
  <c r="M18" i="16"/>
  <c r="D18" i="16"/>
  <c r="B18" i="16"/>
  <c r="B19" i="16" s="1"/>
  <c r="B20" i="16" s="1"/>
  <c r="B21" i="16" s="1"/>
  <c r="B22" i="16" s="1"/>
  <c r="BF17" i="16"/>
  <c r="AW17" i="16"/>
  <c r="AR17" i="16"/>
  <c r="AS17" i="16" s="1"/>
  <c r="AE17" i="16"/>
  <c r="AE48" i="16" s="1"/>
  <c r="V17" i="16"/>
  <c r="M17" i="16"/>
  <c r="D17" i="16"/>
  <c r="D50" i="16" s="1"/>
  <c r="A17" i="16"/>
  <c r="BM12" i="16"/>
  <c r="BL12" i="16"/>
  <c r="BK12" i="16"/>
  <c r="BJ12" i="16"/>
  <c r="BI12" i="16"/>
  <c r="BH12" i="16"/>
  <c r="BE12" i="16"/>
  <c r="AT12" i="16"/>
  <c r="BM11" i="16"/>
  <c r="BL11" i="16"/>
  <c r="BK11" i="16"/>
  <c r="BJ11" i="16"/>
  <c r="BI11" i="16"/>
  <c r="BE11" i="16"/>
  <c r="AT11" i="16"/>
  <c r="BM10" i="16"/>
  <c r="BL10" i="16"/>
  <c r="BK10" i="16"/>
  <c r="BJ10" i="16"/>
  <c r="BI10" i="16"/>
  <c r="BH10" i="16"/>
  <c r="BG10" i="16"/>
  <c r="BE10" i="16"/>
  <c r="BD10" i="16"/>
  <c r="BA10" i="16"/>
  <c r="AV10" i="16"/>
  <c r="AT10" i="16"/>
  <c r="AQ10" i="16"/>
  <c r="AP10" i="16"/>
  <c r="AN10" i="16"/>
  <c r="AM10" i="16"/>
  <c r="AL10" i="16"/>
  <c r="AK10" i="16"/>
  <c r="AJ10" i="16"/>
  <c r="AI10" i="16"/>
  <c r="AH10" i="16"/>
  <c r="AG10" i="16"/>
  <c r="AF10" i="16"/>
  <c r="AD10" i="16"/>
  <c r="AC10" i="16"/>
  <c r="AB10" i="16"/>
  <c r="AA10" i="16"/>
  <c r="Z10" i="16"/>
  <c r="Y10" i="16"/>
  <c r="X10" i="16"/>
  <c r="W10" i="16"/>
  <c r="U10" i="16"/>
  <c r="T10" i="16"/>
  <c r="S10" i="16"/>
  <c r="R10" i="16"/>
  <c r="Q10" i="16"/>
  <c r="P10" i="16"/>
  <c r="O10" i="16"/>
  <c r="L10" i="16"/>
  <c r="K10" i="16"/>
  <c r="J10" i="16"/>
  <c r="I10" i="16"/>
  <c r="H10" i="16"/>
  <c r="G10" i="16"/>
  <c r="E10" i="16"/>
  <c r="BM9" i="16"/>
  <c r="BL9" i="16"/>
  <c r="BK9" i="16"/>
  <c r="BJ9" i="16"/>
  <c r="BI9" i="16"/>
  <c r="BH9" i="16"/>
  <c r="BE9" i="16"/>
  <c r="BD9" i="16"/>
  <c r="BA9" i="16"/>
  <c r="AV9" i="16"/>
  <c r="AQ9" i="16"/>
  <c r="AP9" i="16"/>
  <c r="AM9" i="16"/>
  <c r="AL9" i="16"/>
  <c r="AK9" i="16"/>
  <c r="AJ9" i="16"/>
  <c r="AI9" i="16"/>
  <c r="AH9" i="16"/>
  <c r="AG9" i="16"/>
  <c r="AF9" i="16"/>
  <c r="AD9" i="16"/>
  <c r="AC9" i="16"/>
  <c r="AB9" i="16"/>
  <c r="AA9" i="16"/>
  <c r="Z9" i="16"/>
  <c r="Y9" i="16"/>
  <c r="X9" i="16"/>
  <c r="W9" i="16"/>
  <c r="U9" i="16"/>
  <c r="T9" i="16"/>
  <c r="S9" i="16"/>
  <c r="R9" i="16"/>
  <c r="Q9" i="16"/>
  <c r="P9" i="16"/>
  <c r="O9" i="16"/>
  <c r="N9" i="16"/>
  <c r="L9" i="16"/>
  <c r="K9" i="16"/>
  <c r="J9" i="16"/>
  <c r="I9" i="16"/>
  <c r="H9" i="16"/>
  <c r="G9" i="16"/>
  <c r="E9" i="16"/>
  <c r="BM8" i="16"/>
  <c r="BL8" i="16"/>
  <c r="BK8" i="16"/>
  <c r="BJ8" i="16"/>
  <c r="BI8" i="16"/>
  <c r="BH8" i="16"/>
  <c r="BE8" i="16"/>
  <c r="BD8" i="16"/>
  <c r="BC8" i="16"/>
  <c r="BA8" i="16"/>
  <c r="AV8" i="16"/>
  <c r="AU8" i="16"/>
  <c r="AQ8" i="16"/>
  <c r="AP8" i="16"/>
  <c r="AM8" i="16"/>
  <c r="AL8" i="16"/>
  <c r="AK8" i="16"/>
  <c r="AJ8" i="16"/>
  <c r="AI8" i="16"/>
  <c r="AH8" i="16"/>
  <c r="AD8" i="16"/>
  <c r="AC8" i="16"/>
  <c r="AB8" i="16"/>
  <c r="AA8" i="16"/>
  <c r="Z8" i="16"/>
  <c r="Y8" i="16"/>
  <c r="X8" i="16"/>
  <c r="W8" i="16"/>
  <c r="U8" i="16"/>
  <c r="T8" i="16"/>
  <c r="S8" i="16"/>
  <c r="R8" i="16"/>
  <c r="Q8" i="16"/>
  <c r="P8" i="16"/>
  <c r="O8" i="16"/>
  <c r="L8" i="16"/>
  <c r="K8" i="16"/>
  <c r="J8" i="16"/>
  <c r="I8" i="16"/>
  <c r="H8" i="16"/>
  <c r="G8" i="16"/>
  <c r="E8" i="16"/>
  <c r="BM430" i="15"/>
  <c r="BL430" i="15"/>
  <c r="BK430" i="15"/>
  <c r="BJ430" i="15"/>
  <c r="BI430" i="15"/>
  <c r="BH430" i="15"/>
  <c r="BG430" i="15"/>
  <c r="BE430" i="15"/>
  <c r="AT430" i="15"/>
  <c r="AO430" i="15"/>
  <c r="C430" i="15"/>
  <c r="BM429" i="15"/>
  <c r="BL429" i="15"/>
  <c r="BK429" i="15"/>
  <c r="BJ429" i="15"/>
  <c r="BI429" i="15"/>
  <c r="BH429" i="15"/>
  <c r="BG429" i="15"/>
  <c r="BE429" i="15"/>
  <c r="BD429" i="15"/>
  <c r="BC429" i="15"/>
  <c r="BB429" i="15"/>
  <c r="BA429" i="15"/>
  <c r="AZ429" i="15"/>
  <c r="AV429" i="15"/>
  <c r="AU429" i="15"/>
  <c r="AT429" i="15"/>
  <c r="AQ429" i="15"/>
  <c r="AP429" i="15"/>
  <c r="AO429" i="15"/>
  <c r="AN429" i="15"/>
  <c r="AM429" i="15"/>
  <c r="AL429" i="15"/>
  <c r="AK429" i="15"/>
  <c r="AJ429" i="15"/>
  <c r="AI429" i="15"/>
  <c r="AH429" i="15"/>
  <c r="AG429" i="15"/>
  <c r="AF429" i="15"/>
  <c r="AE429" i="15"/>
  <c r="AD429" i="15"/>
  <c r="AC429" i="15"/>
  <c r="AB429" i="15"/>
  <c r="AA429" i="15"/>
  <c r="Z429" i="15"/>
  <c r="Y429" i="15"/>
  <c r="X429" i="15"/>
  <c r="W429" i="15"/>
  <c r="U429" i="15"/>
  <c r="T429" i="15"/>
  <c r="S429" i="15"/>
  <c r="R429" i="15"/>
  <c r="Q429" i="15"/>
  <c r="P429" i="15"/>
  <c r="O429" i="15"/>
  <c r="N429" i="15"/>
  <c r="L429" i="15"/>
  <c r="K429" i="15"/>
  <c r="J429" i="15"/>
  <c r="I429" i="15"/>
  <c r="H429" i="15"/>
  <c r="G429" i="15"/>
  <c r="F429" i="15"/>
  <c r="E429" i="15"/>
  <c r="C429" i="15"/>
  <c r="BM428" i="15"/>
  <c r="BL428" i="15"/>
  <c r="BK428" i="15"/>
  <c r="BJ428" i="15"/>
  <c r="BI428" i="15"/>
  <c r="BH428" i="15"/>
  <c r="BG428" i="15"/>
  <c r="BE428" i="15"/>
  <c r="BD428" i="15"/>
  <c r="BC428" i="15"/>
  <c r="BB428" i="15"/>
  <c r="BA428" i="15"/>
  <c r="AZ428" i="15"/>
  <c r="AV428" i="15"/>
  <c r="AU428" i="15"/>
  <c r="AT428" i="15"/>
  <c r="AQ428" i="15"/>
  <c r="AP428" i="15"/>
  <c r="AO428" i="15"/>
  <c r="AN428" i="15"/>
  <c r="AM428" i="15"/>
  <c r="AL428" i="15"/>
  <c r="AK428" i="15"/>
  <c r="AJ428" i="15"/>
  <c r="AI428" i="15"/>
  <c r="AH428" i="15"/>
  <c r="AG428" i="15"/>
  <c r="AF428" i="15"/>
  <c r="AE428" i="15"/>
  <c r="AD428" i="15"/>
  <c r="AC428" i="15"/>
  <c r="AB428" i="15"/>
  <c r="AA428" i="15"/>
  <c r="Z428" i="15"/>
  <c r="Y428" i="15"/>
  <c r="X428" i="15"/>
  <c r="W428" i="15"/>
  <c r="V428" i="15"/>
  <c r="U428" i="15"/>
  <c r="T428" i="15"/>
  <c r="S428" i="15"/>
  <c r="R428" i="15"/>
  <c r="Q428" i="15"/>
  <c r="P428" i="15"/>
  <c r="O428" i="15"/>
  <c r="N428" i="15"/>
  <c r="L428" i="15"/>
  <c r="K428" i="15"/>
  <c r="J428" i="15"/>
  <c r="I428" i="15"/>
  <c r="H428" i="15"/>
  <c r="G428" i="15"/>
  <c r="F428" i="15"/>
  <c r="E428" i="15"/>
  <c r="C428" i="15"/>
  <c r="BM427" i="15"/>
  <c r="BL427" i="15"/>
  <c r="BK427" i="15"/>
  <c r="BJ427" i="15"/>
  <c r="BI427" i="15"/>
  <c r="BH427" i="15"/>
  <c r="BG427" i="15"/>
  <c r="BE427" i="15"/>
  <c r="BD427" i="15"/>
  <c r="BC427" i="15"/>
  <c r="BB427" i="15"/>
  <c r="BA427" i="15"/>
  <c r="AZ427" i="15"/>
  <c r="AV427" i="15"/>
  <c r="AU427" i="15"/>
  <c r="AT427" i="15"/>
  <c r="AQ427" i="15"/>
  <c r="AP427" i="15"/>
  <c r="AO427" i="15"/>
  <c r="AN427" i="15"/>
  <c r="AM427" i="15"/>
  <c r="AL427" i="15"/>
  <c r="AK427" i="15"/>
  <c r="AJ427" i="15"/>
  <c r="AI427" i="15"/>
  <c r="AH427" i="15"/>
  <c r="AG427" i="15"/>
  <c r="AF427" i="15"/>
  <c r="AD427" i="15"/>
  <c r="AC427" i="15"/>
  <c r="AB427" i="15"/>
  <c r="AA427" i="15"/>
  <c r="Z427" i="15"/>
  <c r="Y427" i="15"/>
  <c r="X427" i="15"/>
  <c r="W427" i="15"/>
  <c r="V427" i="15"/>
  <c r="U427" i="15"/>
  <c r="T427" i="15"/>
  <c r="S427" i="15"/>
  <c r="R427" i="15"/>
  <c r="Q427" i="15"/>
  <c r="P427" i="15"/>
  <c r="O427" i="15"/>
  <c r="N427" i="15"/>
  <c r="L427" i="15"/>
  <c r="K427" i="15"/>
  <c r="J427" i="15"/>
  <c r="I427" i="15"/>
  <c r="H427" i="15"/>
  <c r="G427" i="15"/>
  <c r="F427" i="15"/>
  <c r="E427" i="15"/>
  <c r="C427" i="15"/>
  <c r="BF426" i="15"/>
  <c r="AW426" i="15"/>
  <c r="AR426" i="15"/>
  <c r="AS426" i="15" s="1"/>
  <c r="AE426" i="15"/>
  <c r="V426" i="15"/>
  <c r="M426" i="15"/>
  <c r="D426" i="15"/>
  <c r="BF425" i="15"/>
  <c r="AW425" i="15"/>
  <c r="AX425" i="15" s="1"/>
  <c r="AR425" i="15"/>
  <c r="AS425" i="15" s="1"/>
  <c r="AE425" i="15"/>
  <c r="V425" i="15"/>
  <c r="M425" i="15"/>
  <c r="D425" i="15"/>
  <c r="BF424" i="15"/>
  <c r="AW424" i="15"/>
  <c r="AR424" i="15"/>
  <c r="AS424" i="15" s="1"/>
  <c r="AE424" i="15"/>
  <c r="V424" i="15"/>
  <c r="M424" i="15"/>
  <c r="D424" i="15"/>
  <c r="BF423" i="15"/>
  <c r="AX423" i="15"/>
  <c r="AW423" i="15"/>
  <c r="AR423" i="15"/>
  <c r="AS423" i="15" s="1"/>
  <c r="AE423" i="15"/>
  <c r="V423" i="15"/>
  <c r="M423" i="15"/>
  <c r="D423" i="15"/>
  <c r="BF422" i="15"/>
  <c r="AW422" i="15"/>
  <c r="AR422" i="15"/>
  <c r="AS422" i="15" s="1"/>
  <c r="AE422" i="15"/>
  <c r="V422" i="15"/>
  <c r="M422" i="15"/>
  <c r="D422" i="15"/>
  <c r="BF421" i="15"/>
  <c r="AW421" i="15"/>
  <c r="AX421" i="15" s="1"/>
  <c r="AR421" i="15"/>
  <c r="AS421" i="15" s="1"/>
  <c r="AE421" i="15"/>
  <c r="V421" i="15"/>
  <c r="M421" i="15"/>
  <c r="D421" i="15"/>
  <c r="BF420" i="15"/>
  <c r="AW420" i="15"/>
  <c r="AR420" i="15"/>
  <c r="AS420" i="15" s="1"/>
  <c r="AE420" i="15"/>
  <c r="V420" i="15"/>
  <c r="M420" i="15"/>
  <c r="D420" i="15"/>
  <c r="BF419" i="15"/>
  <c r="AW419" i="15"/>
  <c r="AX419" i="15" s="1"/>
  <c r="AR419" i="15"/>
  <c r="AS419" i="15" s="1"/>
  <c r="AE419" i="15"/>
  <c r="V419" i="15"/>
  <c r="M419" i="15"/>
  <c r="D419" i="15"/>
  <c r="BF418" i="15"/>
  <c r="AW418" i="15"/>
  <c r="AR418" i="15"/>
  <c r="AS418" i="15" s="1"/>
  <c r="AE418" i="15"/>
  <c r="V418" i="15"/>
  <c r="M418" i="15"/>
  <c r="D418" i="15"/>
  <c r="BF417" i="15"/>
  <c r="AW417" i="15"/>
  <c r="AX417" i="15" s="1"/>
  <c r="AR417" i="15"/>
  <c r="AS417" i="15" s="1"/>
  <c r="AE417" i="15"/>
  <c r="V417" i="15"/>
  <c r="M417" i="15"/>
  <c r="D417" i="15"/>
  <c r="BF416" i="15"/>
  <c r="AW416" i="15"/>
  <c r="AR416" i="15"/>
  <c r="AS416" i="15" s="1"/>
  <c r="AE416" i="15"/>
  <c r="V416" i="15"/>
  <c r="M416" i="15"/>
  <c r="D416" i="15"/>
  <c r="BF415" i="15"/>
  <c r="AW415" i="15"/>
  <c r="AX415" i="15" s="1"/>
  <c r="AS415" i="15"/>
  <c r="AR415" i="15"/>
  <c r="AE415" i="15"/>
  <c r="V415" i="15"/>
  <c r="M415" i="15"/>
  <c r="D415" i="15"/>
  <c r="BF414" i="15"/>
  <c r="AW414" i="15"/>
  <c r="AR414" i="15"/>
  <c r="AS414" i="15" s="1"/>
  <c r="AE414" i="15"/>
  <c r="V414" i="15"/>
  <c r="M414" i="15"/>
  <c r="D414" i="15"/>
  <c r="BF413" i="15"/>
  <c r="AW413" i="15"/>
  <c r="AS413" i="15"/>
  <c r="AR413" i="15"/>
  <c r="AE413" i="15"/>
  <c r="V413" i="15"/>
  <c r="M413" i="15"/>
  <c r="D413" i="15"/>
  <c r="BF412" i="15"/>
  <c r="AW412" i="15"/>
  <c r="AR412" i="15"/>
  <c r="AS412" i="15" s="1"/>
  <c r="AE412" i="15"/>
  <c r="V412" i="15"/>
  <c r="M412" i="15"/>
  <c r="D412" i="15"/>
  <c r="BF411" i="15"/>
  <c r="AX411" i="15"/>
  <c r="AW411" i="15"/>
  <c r="AY411" i="15" s="1"/>
  <c r="AS411" i="15"/>
  <c r="AR411" i="15"/>
  <c r="AE411" i="15"/>
  <c r="V411" i="15"/>
  <c r="M411" i="15"/>
  <c r="D411" i="15"/>
  <c r="BF410" i="15"/>
  <c r="AW410" i="15"/>
  <c r="AR410" i="15"/>
  <c r="AS410" i="15" s="1"/>
  <c r="AE410" i="15"/>
  <c r="V410" i="15"/>
  <c r="M410" i="15"/>
  <c r="D410" i="15"/>
  <c r="BF409" i="15"/>
  <c r="AX409" i="15"/>
  <c r="AW409" i="15"/>
  <c r="AR409" i="15"/>
  <c r="AS409" i="15" s="1"/>
  <c r="AY409" i="15" s="1"/>
  <c r="AE409" i="15"/>
  <c r="V409" i="15"/>
  <c r="M409" i="15"/>
  <c r="D409" i="15"/>
  <c r="BF408" i="15"/>
  <c r="AW408" i="15"/>
  <c r="AR408" i="15"/>
  <c r="AS408" i="15" s="1"/>
  <c r="AE408" i="15"/>
  <c r="V408" i="15"/>
  <c r="M408" i="15"/>
  <c r="D408" i="15"/>
  <c r="BF407" i="15"/>
  <c r="AW407" i="15"/>
  <c r="AX407" i="15" s="1"/>
  <c r="AR407" i="15"/>
  <c r="AS407" i="15" s="1"/>
  <c r="AE407" i="15"/>
  <c r="V407" i="15"/>
  <c r="M407" i="15"/>
  <c r="D407" i="15"/>
  <c r="BF406" i="15"/>
  <c r="AW406" i="15"/>
  <c r="AR406" i="15"/>
  <c r="AS406" i="15" s="1"/>
  <c r="AE406" i="15"/>
  <c r="V406" i="15"/>
  <c r="M406" i="15"/>
  <c r="D406" i="15"/>
  <c r="BF405" i="15"/>
  <c r="AW405" i="15"/>
  <c r="AX405" i="15" s="1"/>
  <c r="AR405" i="15"/>
  <c r="AS405" i="15" s="1"/>
  <c r="AE405" i="15"/>
  <c r="V405" i="15"/>
  <c r="M405" i="15"/>
  <c r="D405" i="15"/>
  <c r="BF404" i="15"/>
  <c r="AW404" i="15"/>
  <c r="AR404" i="15"/>
  <c r="AS404" i="15" s="1"/>
  <c r="AE404" i="15"/>
  <c r="V404" i="15"/>
  <c r="M404" i="15"/>
  <c r="D404" i="15"/>
  <c r="BF403" i="15"/>
  <c r="AW403" i="15"/>
  <c r="AX403" i="15" s="1"/>
  <c r="AS403" i="15"/>
  <c r="AR403" i="15"/>
  <c r="AE403" i="15"/>
  <c r="V403" i="15"/>
  <c r="M403" i="15"/>
  <c r="D403" i="15"/>
  <c r="BF402" i="15"/>
  <c r="AW402" i="15"/>
  <c r="AS402" i="15"/>
  <c r="AR402" i="15"/>
  <c r="AE402" i="15"/>
  <c r="V402" i="15"/>
  <c r="M402" i="15"/>
  <c r="D402" i="15"/>
  <c r="BF401" i="15"/>
  <c r="AW401" i="15"/>
  <c r="AS401" i="15"/>
  <c r="AR401" i="15"/>
  <c r="AE401" i="15"/>
  <c r="V401" i="15"/>
  <c r="M401" i="15"/>
  <c r="D401" i="15"/>
  <c r="BF400" i="15"/>
  <c r="AW400" i="15"/>
  <c r="AX400" i="15" s="1"/>
  <c r="AR400" i="15"/>
  <c r="AS400" i="15" s="1"/>
  <c r="AE400" i="15"/>
  <c r="V400" i="15"/>
  <c r="M400" i="15"/>
  <c r="D400" i="15"/>
  <c r="BF399" i="15"/>
  <c r="AX399" i="15"/>
  <c r="AY399" i="15" s="1"/>
  <c r="AW399" i="15"/>
  <c r="AS399" i="15"/>
  <c r="AR399" i="15"/>
  <c r="AE399" i="15"/>
  <c r="V399" i="15"/>
  <c r="M399" i="15"/>
  <c r="D399" i="15"/>
  <c r="BF398" i="15"/>
  <c r="AW398" i="15"/>
  <c r="AR398" i="15"/>
  <c r="AS398" i="15" s="1"/>
  <c r="AE398" i="15"/>
  <c r="V398" i="15"/>
  <c r="M398" i="15"/>
  <c r="D398" i="15"/>
  <c r="BF397" i="15"/>
  <c r="AX397" i="15"/>
  <c r="AW397" i="15"/>
  <c r="AR397" i="15"/>
  <c r="AS397" i="15" s="1"/>
  <c r="AY397" i="15" s="1"/>
  <c r="AE397" i="15"/>
  <c r="V397" i="15"/>
  <c r="M397" i="15"/>
  <c r="D397" i="15"/>
  <c r="BF396" i="15"/>
  <c r="AW396" i="15"/>
  <c r="AR396" i="15"/>
  <c r="AE396" i="15"/>
  <c r="AE427" i="15" s="1"/>
  <c r="V396" i="15"/>
  <c r="V429" i="15" s="1"/>
  <c r="M396" i="15"/>
  <c r="D396" i="15"/>
  <c r="BM395" i="15"/>
  <c r="BL395" i="15"/>
  <c r="BK395" i="15"/>
  <c r="BJ395" i="15"/>
  <c r="BI395" i="15"/>
  <c r="BH395" i="15"/>
  <c r="BG395" i="15"/>
  <c r="BE395" i="15"/>
  <c r="AT395" i="15"/>
  <c r="AO395" i="15"/>
  <c r="C395" i="15"/>
  <c r="BM394" i="15"/>
  <c r="BL394" i="15"/>
  <c r="BK394" i="15"/>
  <c r="BJ394" i="15"/>
  <c r="BI394" i="15"/>
  <c r="BH394" i="15"/>
  <c r="BG394" i="15"/>
  <c r="BE394" i="15"/>
  <c r="BD394" i="15"/>
  <c r="BC394" i="15"/>
  <c r="BB394" i="15"/>
  <c r="BA394" i="15"/>
  <c r="AZ394" i="15"/>
  <c r="AV394" i="15"/>
  <c r="AU394" i="15"/>
  <c r="AT394" i="15"/>
  <c r="AQ394" i="15"/>
  <c r="AP394" i="15"/>
  <c r="AO394" i="15"/>
  <c r="AN394" i="15"/>
  <c r="AM394" i="15"/>
  <c r="AL394" i="15"/>
  <c r="AK394" i="15"/>
  <c r="AJ394" i="15"/>
  <c r="AI394" i="15"/>
  <c r="AH394" i="15"/>
  <c r="AG394" i="15"/>
  <c r="AF394" i="15"/>
  <c r="AD394" i="15"/>
  <c r="AC394" i="15"/>
  <c r="AB394" i="15"/>
  <c r="AA394" i="15"/>
  <c r="Z394" i="15"/>
  <c r="Y394" i="15"/>
  <c r="X394" i="15"/>
  <c r="W394" i="15"/>
  <c r="U394" i="15"/>
  <c r="T394" i="15"/>
  <c r="S394" i="15"/>
  <c r="R394" i="15"/>
  <c r="Q394" i="15"/>
  <c r="P394" i="15"/>
  <c r="O394" i="15"/>
  <c r="N394" i="15"/>
  <c r="L394" i="15"/>
  <c r="K394" i="15"/>
  <c r="J394" i="15"/>
  <c r="I394" i="15"/>
  <c r="H394" i="15"/>
  <c r="G394" i="15"/>
  <c r="F394" i="15"/>
  <c r="E394" i="15"/>
  <c r="C394" i="15"/>
  <c r="BM393" i="15"/>
  <c r="BL393" i="15"/>
  <c r="BK393" i="15"/>
  <c r="BJ393" i="15"/>
  <c r="BI393" i="15"/>
  <c r="BH393" i="15"/>
  <c r="BG393" i="15"/>
  <c r="BE393" i="15"/>
  <c r="BD393" i="15"/>
  <c r="BC393" i="15"/>
  <c r="BB393" i="15"/>
  <c r="BA393" i="15"/>
  <c r="AZ393" i="15"/>
  <c r="AV393" i="15"/>
  <c r="AU393" i="15"/>
  <c r="AT393" i="15"/>
  <c r="AQ393" i="15"/>
  <c r="AP393" i="15"/>
  <c r="AO393" i="15"/>
  <c r="AN393" i="15"/>
  <c r="AM393" i="15"/>
  <c r="AL393" i="15"/>
  <c r="AK393" i="15"/>
  <c r="AJ393" i="15"/>
  <c r="AI393" i="15"/>
  <c r="AH393" i="15"/>
  <c r="AG393" i="15"/>
  <c r="AF393" i="15"/>
  <c r="AE393" i="15"/>
  <c r="AD393" i="15"/>
  <c r="AC393" i="15"/>
  <c r="AB393" i="15"/>
  <c r="AA393" i="15"/>
  <c r="Z393" i="15"/>
  <c r="Y393" i="15"/>
  <c r="X393" i="15"/>
  <c r="W393" i="15"/>
  <c r="U393" i="15"/>
  <c r="T393" i="15"/>
  <c r="S393" i="15"/>
  <c r="R393" i="15"/>
  <c r="Q393" i="15"/>
  <c r="P393" i="15"/>
  <c r="O393" i="15"/>
  <c r="N393" i="15"/>
  <c r="L393" i="15"/>
  <c r="K393" i="15"/>
  <c r="J393" i="15"/>
  <c r="I393" i="15"/>
  <c r="H393" i="15"/>
  <c r="G393" i="15"/>
  <c r="F393" i="15"/>
  <c r="E393" i="15"/>
  <c r="C393" i="15"/>
  <c r="BM392" i="15"/>
  <c r="BL392" i="15"/>
  <c r="BK392" i="15"/>
  <c r="BJ392" i="15"/>
  <c r="BI392" i="15"/>
  <c r="BH392" i="15"/>
  <c r="BG392" i="15"/>
  <c r="BE392" i="15"/>
  <c r="BD392" i="15"/>
  <c r="BC392" i="15"/>
  <c r="BB392" i="15"/>
  <c r="BA392" i="15"/>
  <c r="AZ392" i="15"/>
  <c r="AV392" i="15"/>
  <c r="AU392" i="15"/>
  <c r="AT392" i="15"/>
  <c r="AQ392" i="15"/>
  <c r="AP392" i="15"/>
  <c r="AO392" i="15"/>
  <c r="AN392" i="15"/>
  <c r="AM392" i="15"/>
  <c r="AL392" i="15"/>
  <c r="AK392" i="15"/>
  <c r="AJ392" i="15"/>
  <c r="AI392" i="15"/>
  <c r="AH392" i="15"/>
  <c r="AG392" i="15"/>
  <c r="AF392" i="15"/>
  <c r="AD392" i="15"/>
  <c r="AC392" i="15"/>
  <c r="AB392" i="15"/>
  <c r="AA392" i="15"/>
  <c r="Z392" i="15"/>
  <c r="Y392" i="15"/>
  <c r="X392" i="15"/>
  <c r="W392" i="15"/>
  <c r="U392" i="15"/>
  <c r="T392" i="15"/>
  <c r="S392" i="15"/>
  <c r="R392" i="15"/>
  <c r="Q392" i="15"/>
  <c r="P392" i="15"/>
  <c r="O392" i="15"/>
  <c r="N392" i="15"/>
  <c r="L392" i="15"/>
  <c r="K392" i="15"/>
  <c r="J392" i="15"/>
  <c r="I392" i="15"/>
  <c r="H392" i="15"/>
  <c r="G392" i="15"/>
  <c r="F392" i="15"/>
  <c r="E392" i="15"/>
  <c r="C392" i="15"/>
  <c r="BF391" i="15"/>
  <c r="AW391" i="15"/>
  <c r="AX391" i="15" s="1"/>
  <c r="AR391" i="15"/>
  <c r="AS391" i="15" s="1"/>
  <c r="AE391" i="15"/>
  <c r="V391" i="15"/>
  <c r="M391" i="15"/>
  <c r="D391" i="15"/>
  <c r="BF390" i="15"/>
  <c r="AW390" i="15"/>
  <c r="AR390" i="15"/>
  <c r="AS390" i="15" s="1"/>
  <c r="AE390" i="15"/>
  <c r="V390" i="15"/>
  <c r="M390" i="15"/>
  <c r="D390" i="15"/>
  <c r="BF389" i="15"/>
  <c r="AW389" i="15"/>
  <c r="AX389" i="15" s="1"/>
  <c r="AR389" i="15"/>
  <c r="AS389" i="15" s="1"/>
  <c r="AE389" i="15"/>
  <c r="V389" i="15"/>
  <c r="M389" i="15"/>
  <c r="D389" i="15"/>
  <c r="BF388" i="15"/>
  <c r="AW388" i="15"/>
  <c r="AR388" i="15"/>
  <c r="AS388" i="15" s="1"/>
  <c r="AE388" i="15"/>
  <c r="V388" i="15"/>
  <c r="M388" i="15"/>
  <c r="D388" i="15"/>
  <c r="BF387" i="15"/>
  <c r="AW387" i="15"/>
  <c r="AX387" i="15" s="1"/>
  <c r="AR387" i="15"/>
  <c r="AS387" i="15" s="1"/>
  <c r="AE387" i="15"/>
  <c r="V387" i="15"/>
  <c r="M387" i="15"/>
  <c r="D387" i="15"/>
  <c r="BF386" i="15"/>
  <c r="AW386" i="15"/>
  <c r="AR386" i="15"/>
  <c r="AS386" i="15" s="1"/>
  <c r="AE386" i="15"/>
  <c r="V386" i="15"/>
  <c r="M386" i="15"/>
  <c r="D386" i="15"/>
  <c r="BF385" i="15"/>
  <c r="AW385" i="15"/>
  <c r="AX385" i="15" s="1"/>
  <c r="AR385" i="15"/>
  <c r="AS385" i="15" s="1"/>
  <c r="AE385" i="15"/>
  <c r="V385" i="15"/>
  <c r="M385" i="15"/>
  <c r="D385" i="15"/>
  <c r="BF384" i="15"/>
  <c r="AW384" i="15"/>
  <c r="AR384" i="15"/>
  <c r="AS384" i="15" s="1"/>
  <c r="AE384" i="15"/>
  <c r="V384" i="15"/>
  <c r="M384" i="15"/>
  <c r="D384" i="15"/>
  <c r="BF383" i="15"/>
  <c r="AW383" i="15"/>
  <c r="AX383" i="15" s="1"/>
  <c r="AR383" i="15"/>
  <c r="AS383" i="15" s="1"/>
  <c r="AE383" i="15"/>
  <c r="V383" i="15"/>
  <c r="M383" i="15"/>
  <c r="D383" i="15"/>
  <c r="BF382" i="15"/>
  <c r="AW382" i="15"/>
  <c r="AR382" i="15"/>
  <c r="AS382" i="15" s="1"/>
  <c r="AE382" i="15"/>
  <c r="V382" i="15"/>
  <c r="M382" i="15"/>
  <c r="D382" i="15"/>
  <c r="BF381" i="15"/>
  <c r="AW381" i="15"/>
  <c r="AX381" i="15" s="1"/>
  <c r="AR381" i="15"/>
  <c r="AS381" i="15" s="1"/>
  <c r="AY381" i="15" s="1"/>
  <c r="AE381" i="15"/>
  <c r="V381" i="15"/>
  <c r="M381" i="15"/>
  <c r="D381" i="15"/>
  <c r="BF380" i="15"/>
  <c r="AW380" i="15"/>
  <c r="AR380" i="15"/>
  <c r="AS380" i="15" s="1"/>
  <c r="AE380" i="15"/>
  <c r="V380" i="15"/>
  <c r="M380" i="15"/>
  <c r="D380" i="15"/>
  <c r="BF379" i="15"/>
  <c r="AW379" i="15"/>
  <c r="AX379" i="15" s="1"/>
  <c r="AR379" i="15"/>
  <c r="AS379" i="15" s="1"/>
  <c r="AE379" i="15"/>
  <c r="V379" i="15"/>
  <c r="M379" i="15"/>
  <c r="D379" i="15"/>
  <c r="BF378" i="15"/>
  <c r="AW378" i="15"/>
  <c r="AR378" i="15"/>
  <c r="AS378" i="15" s="1"/>
  <c r="AE378" i="15"/>
  <c r="V378" i="15"/>
  <c r="M378" i="15"/>
  <c r="D378" i="15"/>
  <c r="BF377" i="15"/>
  <c r="AW377" i="15"/>
  <c r="AX377" i="15" s="1"/>
  <c r="AR377" i="15"/>
  <c r="AS377" i="15" s="1"/>
  <c r="AE377" i="15"/>
  <c r="V377" i="15"/>
  <c r="M377" i="15"/>
  <c r="D377" i="15"/>
  <c r="BF376" i="15"/>
  <c r="AW376" i="15"/>
  <c r="AR376" i="15"/>
  <c r="AS376" i="15" s="1"/>
  <c r="AE376" i="15"/>
  <c r="V376" i="15"/>
  <c r="M376" i="15"/>
  <c r="D376" i="15"/>
  <c r="BF375" i="15"/>
  <c r="AW375" i="15"/>
  <c r="AX375" i="15" s="1"/>
  <c r="AR375" i="15"/>
  <c r="AS375" i="15" s="1"/>
  <c r="AE375" i="15"/>
  <c r="V375" i="15"/>
  <c r="M375" i="15"/>
  <c r="D375" i="15"/>
  <c r="BF374" i="15"/>
  <c r="AW374" i="15"/>
  <c r="AR374" i="15"/>
  <c r="AS374" i="15" s="1"/>
  <c r="AE374" i="15"/>
  <c r="V374" i="15"/>
  <c r="M374" i="15"/>
  <c r="D374" i="15"/>
  <c r="BF373" i="15"/>
  <c r="AW373" i="15"/>
  <c r="AX373" i="15" s="1"/>
  <c r="AR373" i="15"/>
  <c r="AS373" i="15" s="1"/>
  <c r="AE373" i="15"/>
  <c r="V373" i="15"/>
  <c r="M373" i="15"/>
  <c r="D373" i="15"/>
  <c r="BF372" i="15"/>
  <c r="AW372" i="15"/>
  <c r="AR372" i="15"/>
  <c r="AS372" i="15" s="1"/>
  <c r="AE372" i="15"/>
  <c r="V372" i="15"/>
  <c r="M372" i="15"/>
  <c r="D372" i="15"/>
  <c r="BF371" i="15"/>
  <c r="AW371" i="15"/>
  <c r="AX371" i="15" s="1"/>
  <c r="AR371" i="15"/>
  <c r="AS371" i="15" s="1"/>
  <c r="AE371" i="15"/>
  <c r="V371" i="15"/>
  <c r="M371" i="15"/>
  <c r="D371" i="15"/>
  <c r="BF370" i="15"/>
  <c r="AW370" i="15"/>
  <c r="AR370" i="15"/>
  <c r="AS370" i="15" s="1"/>
  <c r="AE370" i="15"/>
  <c r="V370" i="15"/>
  <c r="M370" i="15"/>
  <c r="D370" i="15"/>
  <c r="BF369" i="15"/>
  <c r="AW369" i="15"/>
  <c r="AX369" i="15" s="1"/>
  <c r="AR369" i="15"/>
  <c r="AS369" i="15" s="1"/>
  <c r="AE369" i="15"/>
  <c r="V369" i="15"/>
  <c r="M369" i="15"/>
  <c r="D369" i="15"/>
  <c r="BF368" i="15"/>
  <c r="AW368" i="15"/>
  <c r="AR368" i="15"/>
  <c r="AS368" i="15" s="1"/>
  <c r="AE368" i="15"/>
  <c r="V368" i="15"/>
  <c r="M368" i="15"/>
  <c r="D368" i="15"/>
  <c r="BF367" i="15"/>
  <c r="AW367" i="15"/>
  <c r="AX367" i="15" s="1"/>
  <c r="AR367" i="15"/>
  <c r="AS367" i="15" s="1"/>
  <c r="AE367" i="15"/>
  <c r="V367" i="15"/>
  <c r="M367" i="15"/>
  <c r="D367" i="15"/>
  <c r="BF366" i="15"/>
  <c r="AW366" i="15"/>
  <c r="AR366" i="15"/>
  <c r="AS366" i="15" s="1"/>
  <c r="AE366" i="15"/>
  <c r="V366" i="15"/>
  <c r="M366" i="15"/>
  <c r="D366" i="15"/>
  <c r="BF365" i="15"/>
  <c r="AW365" i="15"/>
  <c r="AX365" i="15" s="1"/>
  <c r="AR365" i="15"/>
  <c r="AS365" i="15" s="1"/>
  <c r="AY365" i="15" s="1"/>
  <c r="AE365" i="15"/>
  <c r="V365" i="15"/>
  <c r="M365" i="15"/>
  <c r="D365" i="15"/>
  <c r="BF364" i="15"/>
  <c r="AW364" i="15"/>
  <c r="AR364" i="15"/>
  <c r="AS364" i="15" s="1"/>
  <c r="AE364" i="15"/>
  <c r="V364" i="15"/>
  <c r="M364" i="15"/>
  <c r="D364" i="15"/>
  <c r="BF363" i="15"/>
  <c r="AW363" i="15"/>
  <c r="AX363" i="15" s="1"/>
  <c r="AR363" i="15"/>
  <c r="AS363" i="15" s="1"/>
  <c r="AE363" i="15"/>
  <c r="V363" i="15"/>
  <c r="M363" i="15"/>
  <c r="D363" i="15"/>
  <c r="BF362" i="15"/>
  <c r="AW362" i="15"/>
  <c r="AR362" i="15"/>
  <c r="AR392" i="15" s="1"/>
  <c r="AE362" i="15"/>
  <c r="AE392" i="15" s="1"/>
  <c r="V362" i="15"/>
  <c r="M362" i="15"/>
  <c r="D362" i="15"/>
  <c r="D392" i="15" s="1"/>
  <c r="BM361" i="15"/>
  <c r="BL361" i="15"/>
  <c r="BK361" i="15"/>
  <c r="BJ361" i="15"/>
  <c r="BI361" i="15"/>
  <c r="BH361" i="15"/>
  <c r="BG361" i="15"/>
  <c r="BE361" i="15"/>
  <c r="AT361" i="15"/>
  <c r="AO361" i="15"/>
  <c r="C361" i="15"/>
  <c r="BM360" i="15"/>
  <c r="BL360" i="15"/>
  <c r="BK360" i="15"/>
  <c r="BJ360" i="15"/>
  <c r="BI360" i="15"/>
  <c r="BH360" i="15"/>
  <c r="BG360" i="15"/>
  <c r="BE360" i="15"/>
  <c r="BD360" i="15"/>
  <c r="BC360" i="15"/>
  <c r="BB360" i="15"/>
  <c r="BA360" i="15"/>
  <c r="AZ360" i="15"/>
  <c r="AV360" i="15"/>
  <c r="AU360" i="15"/>
  <c r="AT360" i="15"/>
  <c r="AQ360" i="15"/>
  <c r="AP360" i="15"/>
  <c r="AO360" i="15"/>
  <c r="AN360" i="15"/>
  <c r="AM360" i="15"/>
  <c r="AL360" i="15"/>
  <c r="AK360" i="15"/>
  <c r="AJ360" i="15"/>
  <c r="AI360" i="15"/>
  <c r="AH360" i="15"/>
  <c r="AG360" i="15"/>
  <c r="AF360" i="15"/>
  <c r="AD360" i="15"/>
  <c r="AC360" i="15"/>
  <c r="AB360" i="15"/>
  <c r="AA360" i="15"/>
  <c r="Z360" i="15"/>
  <c r="Y360" i="15"/>
  <c r="X360" i="15"/>
  <c r="W360" i="15"/>
  <c r="U360" i="15"/>
  <c r="T360" i="15"/>
  <c r="S360" i="15"/>
  <c r="R360" i="15"/>
  <c r="Q360" i="15"/>
  <c r="P360" i="15"/>
  <c r="O360" i="15"/>
  <c r="N360" i="15"/>
  <c r="L360" i="15"/>
  <c r="K360" i="15"/>
  <c r="J360" i="15"/>
  <c r="I360" i="15"/>
  <c r="H360" i="15"/>
  <c r="G360" i="15"/>
  <c r="F360" i="15"/>
  <c r="E360" i="15"/>
  <c r="C360" i="15"/>
  <c r="BM359" i="15"/>
  <c r="BL359" i="15"/>
  <c r="BK359" i="15"/>
  <c r="BJ359" i="15"/>
  <c r="BI359" i="15"/>
  <c r="BH359" i="15"/>
  <c r="BG359" i="15"/>
  <c r="BE359" i="15"/>
  <c r="BD359" i="15"/>
  <c r="BC359" i="15"/>
  <c r="BB359" i="15"/>
  <c r="BA359" i="15"/>
  <c r="AZ359" i="15"/>
  <c r="AV359" i="15"/>
  <c r="AU359" i="15"/>
  <c r="AT359" i="15"/>
  <c r="AQ359" i="15"/>
  <c r="AP359" i="15"/>
  <c r="AO359" i="15"/>
  <c r="AN359" i="15"/>
  <c r="AM359" i="15"/>
  <c r="AL359" i="15"/>
  <c r="AK359" i="15"/>
  <c r="AJ359" i="15"/>
  <c r="AI359" i="15"/>
  <c r="AH359" i="15"/>
  <c r="AG359" i="15"/>
  <c r="AF359" i="15"/>
  <c r="AD359" i="15"/>
  <c r="AC359" i="15"/>
  <c r="AB359" i="15"/>
  <c r="AA359" i="15"/>
  <c r="Z359" i="15"/>
  <c r="Y359" i="15"/>
  <c r="X359" i="15"/>
  <c r="W359" i="15"/>
  <c r="U359" i="15"/>
  <c r="T359" i="15"/>
  <c r="S359" i="15"/>
  <c r="R359" i="15"/>
  <c r="Q359" i="15"/>
  <c r="P359" i="15"/>
  <c r="O359" i="15"/>
  <c r="N359" i="15"/>
  <c r="L359" i="15"/>
  <c r="K359" i="15"/>
  <c r="J359" i="15"/>
  <c r="I359" i="15"/>
  <c r="H359" i="15"/>
  <c r="G359" i="15"/>
  <c r="F359" i="15"/>
  <c r="E359" i="15"/>
  <c r="C359" i="15"/>
  <c r="BM358" i="15"/>
  <c r="BL358" i="15"/>
  <c r="BK358" i="15"/>
  <c r="BJ358" i="15"/>
  <c r="BI358" i="15"/>
  <c r="BH358" i="15"/>
  <c r="BG358" i="15"/>
  <c r="BE358" i="15"/>
  <c r="BD358" i="15"/>
  <c r="BC358" i="15"/>
  <c r="BB358" i="15"/>
  <c r="BA358" i="15"/>
  <c r="AZ358" i="15"/>
  <c r="AV358" i="15"/>
  <c r="AU358" i="15"/>
  <c r="AT358" i="15"/>
  <c r="AQ358" i="15"/>
  <c r="AP358" i="15"/>
  <c r="AO358" i="15"/>
  <c r="AN358" i="15"/>
  <c r="AM358" i="15"/>
  <c r="AL358" i="15"/>
  <c r="AK358" i="15"/>
  <c r="AJ358" i="15"/>
  <c r="AI358" i="15"/>
  <c r="AH358" i="15"/>
  <c r="AG358" i="15"/>
  <c r="AF358" i="15"/>
  <c r="AD358" i="15"/>
  <c r="AC358" i="15"/>
  <c r="AB358" i="15"/>
  <c r="AA358" i="15"/>
  <c r="Z358" i="15"/>
  <c r="Y358" i="15"/>
  <c r="X358" i="15"/>
  <c r="W358" i="15"/>
  <c r="U358" i="15"/>
  <c r="T358" i="15"/>
  <c r="S358" i="15"/>
  <c r="R358" i="15"/>
  <c r="Q358" i="15"/>
  <c r="P358" i="15"/>
  <c r="O358" i="15"/>
  <c r="N358" i="15"/>
  <c r="L358" i="15"/>
  <c r="K358" i="15"/>
  <c r="J358" i="15"/>
  <c r="I358" i="15"/>
  <c r="H358" i="15"/>
  <c r="G358" i="15"/>
  <c r="F358" i="15"/>
  <c r="E358" i="15"/>
  <c r="C358" i="15"/>
  <c r="BF357" i="15"/>
  <c r="AW357" i="15"/>
  <c r="AR357" i="15"/>
  <c r="AS357" i="15" s="1"/>
  <c r="AE357" i="15"/>
  <c r="V357" i="15"/>
  <c r="M357" i="15"/>
  <c r="D357" i="15"/>
  <c r="BF356" i="15"/>
  <c r="AW356" i="15"/>
  <c r="AX356" i="15" s="1"/>
  <c r="AR356" i="15"/>
  <c r="AS356" i="15" s="1"/>
  <c r="AE356" i="15"/>
  <c r="V356" i="15"/>
  <c r="M356" i="15"/>
  <c r="D356" i="15"/>
  <c r="BF355" i="15"/>
  <c r="AW355" i="15"/>
  <c r="AR355" i="15"/>
  <c r="AS355" i="15" s="1"/>
  <c r="AE355" i="15"/>
  <c r="V355" i="15"/>
  <c r="M355" i="15"/>
  <c r="D355" i="15"/>
  <c r="BF354" i="15"/>
  <c r="AW354" i="15"/>
  <c r="AX354" i="15" s="1"/>
  <c r="AS354" i="15"/>
  <c r="AR354" i="15"/>
  <c r="AE354" i="15"/>
  <c r="V354" i="15"/>
  <c r="M354" i="15"/>
  <c r="D354" i="15"/>
  <c r="BF353" i="15"/>
  <c r="AW353" i="15"/>
  <c r="AS353" i="15"/>
  <c r="AR353" i="15"/>
  <c r="AE353" i="15"/>
  <c r="V353" i="15"/>
  <c r="M353" i="15"/>
  <c r="D353" i="15"/>
  <c r="BF352" i="15"/>
  <c r="AX352" i="15"/>
  <c r="AW352" i="15"/>
  <c r="AS352" i="15"/>
  <c r="AR352" i="15"/>
  <c r="AE352" i="15"/>
  <c r="V352" i="15"/>
  <c r="M352" i="15"/>
  <c r="D352" i="15"/>
  <c r="BF351" i="15"/>
  <c r="AW351" i="15"/>
  <c r="AS351" i="15"/>
  <c r="AR351" i="15"/>
  <c r="AE351" i="15"/>
  <c r="V351" i="15"/>
  <c r="M351" i="15"/>
  <c r="D351" i="15"/>
  <c r="BF350" i="15"/>
  <c r="AX350" i="15"/>
  <c r="AW350" i="15"/>
  <c r="AS350" i="15"/>
  <c r="AR350" i="15"/>
  <c r="AE350" i="15"/>
  <c r="V350" i="15"/>
  <c r="M350" i="15"/>
  <c r="D350" i="15"/>
  <c r="BF349" i="15"/>
  <c r="AW349" i="15"/>
  <c r="AS349" i="15"/>
  <c r="AR349" i="15"/>
  <c r="AE349" i="15"/>
  <c r="V349" i="15"/>
  <c r="M349" i="15"/>
  <c r="D349" i="15"/>
  <c r="BF348" i="15"/>
  <c r="AX348" i="15"/>
  <c r="AW348" i="15"/>
  <c r="AS348" i="15"/>
  <c r="AR348" i="15"/>
  <c r="AE348" i="15"/>
  <c r="V348" i="15"/>
  <c r="M348" i="15"/>
  <c r="D348" i="15"/>
  <c r="BF347" i="15"/>
  <c r="AW347" i="15"/>
  <c r="AS347" i="15"/>
  <c r="AR347" i="15"/>
  <c r="AE347" i="15"/>
  <c r="V347" i="15"/>
  <c r="M347" i="15"/>
  <c r="D347" i="15"/>
  <c r="BF346" i="15"/>
  <c r="AX346" i="15"/>
  <c r="AW346" i="15"/>
  <c r="AS346" i="15"/>
  <c r="AR346" i="15"/>
  <c r="AE346" i="15"/>
  <c r="V346" i="15"/>
  <c r="M346" i="15"/>
  <c r="D346" i="15"/>
  <c r="BF345" i="15"/>
  <c r="AW345" i="15"/>
  <c r="AS345" i="15"/>
  <c r="AR345" i="15"/>
  <c r="AE345" i="15"/>
  <c r="V345" i="15"/>
  <c r="M345" i="15"/>
  <c r="D345" i="15"/>
  <c r="BF344" i="15"/>
  <c r="AX344" i="15"/>
  <c r="AW344" i="15"/>
  <c r="AS344" i="15"/>
  <c r="AR344" i="15"/>
  <c r="AE344" i="15"/>
  <c r="V344" i="15"/>
  <c r="M344" i="15"/>
  <c r="D344" i="15"/>
  <c r="BF343" i="15"/>
  <c r="AW343" i="15"/>
  <c r="AS343" i="15"/>
  <c r="AR343" i="15"/>
  <c r="AE343" i="15"/>
  <c r="V343" i="15"/>
  <c r="M343" i="15"/>
  <c r="D343" i="15"/>
  <c r="BF342" i="15"/>
  <c r="AX342" i="15"/>
  <c r="AW342" i="15"/>
  <c r="AS342" i="15"/>
  <c r="AR342" i="15"/>
  <c r="AE342" i="15"/>
  <c r="V342" i="15"/>
  <c r="M342" i="15"/>
  <c r="D342" i="15"/>
  <c r="BF341" i="15"/>
  <c r="AW341" i="15"/>
  <c r="AS341" i="15"/>
  <c r="AR341" i="15"/>
  <c r="AE341" i="15"/>
  <c r="V341" i="15"/>
  <c r="M341" i="15"/>
  <c r="D341" i="15"/>
  <c r="BF340" i="15"/>
  <c r="AX340" i="15"/>
  <c r="AW340" i="15"/>
  <c r="AR340" i="15"/>
  <c r="AS340" i="15" s="1"/>
  <c r="AE340" i="15"/>
  <c r="V340" i="15"/>
  <c r="M340" i="15"/>
  <c r="D340" i="15"/>
  <c r="BF339" i="15"/>
  <c r="AW339" i="15"/>
  <c r="AR339" i="15"/>
  <c r="AS339" i="15" s="1"/>
  <c r="AE339" i="15"/>
  <c r="V339" i="15"/>
  <c r="M339" i="15"/>
  <c r="D339" i="15"/>
  <c r="BF338" i="15"/>
  <c r="AW338" i="15"/>
  <c r="AX338" i="15" s="1"/>
  <c r="AS338" i="15"/>
  <c r="AR338" i="15"/>
  <c r="AE338" i="15"/>
  <c r="V338" i="15"/>
  <c r="M338" i="15"/>
  <c r="D338" i="15"/>
  <c r="BF337" i="15"/>
  <c r="AW337" i="15"/>
  <c r="AS337" i="15"/>
  <c r="AR337" i="15"/>
  <c r="AE337" i="15"/>
  <c r="V337" i="15"/>
  <c r="M337" i="15"/>
  <c r="D337" i="15"/>
  <c r="BF336" i="15"/>
  <c r="AX336" i="15"/>
  <c r="AW336" i="15"/>
  <c r="AS336" i="15"/>
  <c r="AR336" i="15"/>
  <c r="AE336" i="15"/>
  <c r="V336" i="15"/>
  <c r="M336" i="15"/>
  <c r="D336" i="15"/>
  <c r="BF335" i="15"/>
  <c r="AW335" i="15"/>
  <c r="AS335" i="15"/>
  <c r="AR335" i="15"/>
  <c r="AE335" i="15"/>
  <c r="V335" i="15"/>
  <c r="M335" i="15"/>
  <c r="D335" i="15"/>
  <c r="BF334" i="15"/>
  <c r="AW334" i="15"/>
  <c r="AX334" i="15" s="1"/>
  <c r="AR334" i="15"/>
  <c r="AS334" i="15" s="1"/>
  <c r="AE334" i="15"/>
  <c r="V334" i="15"/>
  <c r="M334" i="15"/>
  <c r="D334" i="15"/>
  <c r="BF333" i="15"/>
  <c r="AW333" i="15"/>
  <c r="AR333" i="15"/>
  <c r="AS333" i="15" s="1"/>
  <c r="AE333" i="15"/>
  <c r="V333" i="15"/>
  <c r="M333" i="15"/>
  <c r="D333" i="15"/>
  <c r="BF332" i="15"/>
  <c r="AX332" i="15"/>
  <c r="AW332" i="15"/>
  <c r="AR332" i="15"/>
  <c r="AS332" i="15" s="1"/>
  <c r="AE332" i="15"/>
  <c r="V332" i="15"/>
  <c r="M332" i="15"/>
  <c r="D332" i="15"/>
  <c r="BF331" i="15"/>
  <c r="AW331" i="15"/>
  <c r="AR331" i="15"/>
  <c r="AS331" i="15" s="1"/>
  <c r="AE331" i="15"/>
  <c r="V331" i="15"/>
  <c r="M331" i="15"/>
  <c r="D331" i="15"/>
  <c r="BF330" i="15"/>
  <c r="AW330" i="15"/>
  <c r="AX330" i="15" s="1"/>
  <c r="AS330" i="15"/>
  <c r="AR330" i="15"/>
  <c r="AE330" i="15"/>
  <c r="V330" i="15"/>
  <c r="M330" i="15"/>
  <c r="D330" i="15"/>
  <c r="BF329" i="15"/>
  <c r="AW329" i="15"/>
  <c r="AS329" i="15"/>
  <c r="AR329" i="15"/>
  <c r="AE329" i="15"/>
  <c r="V329" i="15"/>
  <c r="M329" i="15"/>
  <c r="D329" i="15"/>
  <c r="BF328" i="15"/>
  <c r="AX328" i="15"/>
  <c r="AW328" i="15"/>
  <c r="AS328" i="15"/>
  <c r="AR328" i="15"/>
  <c r="AE328" i="15"/>
  <c r="V328" i="15"/>
  <c r="M328" i="15"/>
  <c r="D328" i="15"/>
  <c r="BF327" i="15"/>
  <c r="AW327" i="15"/>
  <c r="AS327" i="15"/>
  <c r="AR327" i="15"/>
  <c r="AR360" i="15" s="1"/>
  <c r="AE327" i="15"/>
  <c r="V327" i="15"/>
  <c r="M327" i="15"/>
  <c r="D327" i="15"/>
  <c r="D360" i="15" s="1"/>
  <c r="BM326" i="15"/>
  <c r="BL326" i="15"/>
  <c r="BK326" i="15"/>
  <c r="BJ326" i="15"/>
  <c r="BI326" i="15"/>
  <c r="BH326" i="15"/>
  <c r="BG326" i="15"/>
  <c r="BE326" i="15"/>
  <c r="AT326" i="15"/>
  <c r="AO326" i="15"/>
  <c r="C326" i="15"/>
  <c r="BM325" i="15"/>
  <c r="BL325" i="15"/>
  <c r="BK325" i="15"/>
  <c r="BJ325" i="15"/>
  <c r="BI325" i="15"/>
  <c r="BH325" i="15"/>
  <c r="BG325" i="15"/>
  <c r="BE325" i="15"/>
  <c r="BD325" i="15"/>
  <c r="BC325" i="15"/>
  <c r="BB325" i="15"/>
  <c r="BA325" i="15"/>
  <c r="AZ325" i="15"/>
  <c r="AV325" i="15"/>
  <c r="AU325" i="15"/>
  <c r="AT325" i="15"/>
  <c r="AQ325" i="15"/>
  <c r="AP325" i="15"/>
  <c r="AO325" i="15"/>
  <c r="AN325" i="15"/>
  <c r="AM325" i="15"/>
  <c r="AL325" i="15"/>
  <c r="AK325" i="15"/>
  <c r="AJ325" i="15"/>
  <c r="AI325" i="15"/>
  <c r="AH325" i="15"/>
  <c r="AG325" i="15"/>
  <c r="AF325" i="15"/>
  <c r="AD325" i="15"/>
  <c r="AC325" i="15"/>
  <c r="AB325" i="15"/>
  <c r="AA325" i="15"/>
  <c r="Z325" i="15"/>
  <c r="Y325" i="15"/>
  <c r="X325" i="15"/>
  <c r="W325" i="15"/>
  <c r="U325" i="15"/>
  <c r="T325" i="15"/>
  <c r="S325" i="15"/>
  <c r="R325" i="15"/>
  <c r="Q325" i="15"/>
  <c r="P325" i="15"/>
  <c r="O325" i="15"/>
  <c r="N325" i="15"/>
  <c r="L325" i="15"/>
  <c r="K325" i="15"/>
  <c r="J325" i="15"/>
  <c r="I325" i="15"/>
  <c r="H325" i="15"/>
  <c r="G325" i="15"/>
  <c r="F325" i="15"/>
  <c r="E325" i="15"/>
  <c r="C325" i="15"/>
  <c r="BM324" i="15"/>
  <c r="BL324" i="15"/>
  <c r="BK324" i="15"/>
  <c r="BJ324" i="15"/>
  <c r="BI324" i="15"/>
  <c r="BH324" i="15"/>
  <c r="BG324" i="15"/>
  <c r="BE324" i="15"/>
  <c r="BD324" i="15"/>
  <c r="BC324" i="15"/>
  <c r="BB324" i="15"/>
  <c r="BA324" i="15"/>
  <c r="AZ324" i="15"/>
  <c r="AV324" i="15"/>
  <c r="AU324" i="15"/>
  <c r="AT324" i="15"/>
  <c r="AQ324" i="15"/>
  <c r="AP324" i="15"/>
  <c r="AO324" i="15"/>
  <c r="AN324" i="15"/>
  <c r="AM324" i="15"/>
  <c r="AL324" i="15"/>
  <c r="AK324" i="15"/>
  <c r="AJ324" i="15"/>
  <c r="AI324" i="15"/>
  <c r="AH324" i="15"/>
  <c r="AG324" i="15"/>
  <c r="AF324" i="15"/>
  <c r="AD324" i="15"/>
  <c r="AC324" i="15"/>
  <c r="AB324" i="15"/>
  <c r="AA324" i="15"/>
  <c r="Z324" i="15"/>
  <c r="Y324" i="15"/>
  <c r="X324" i="15"/>
  <c r="W324" i="15"/>
  <c r="U324" i="15"/>
  <c r="T324" i="15"/>
  <c r="S324" i="15"/>
  <c r="R324" i="15"/>
  <c r="Q324" i="15"/>
  <c r="P324" i="15"/>
  <c r="O324" i="15"/>
  <c r="N324" i="15"/>
  <c r="L324" i="15"/>
  <c r="K324" i="15"/>
  <c r="J324" i="15"/>
  <c r="I324" i="15"/>
  <c r="H324" i="15"/>
  <c r="G324" i="15"/>
  <c r="F324" i="15"/>
  <c r="E324" i="15"/>
  <c r="C324" i="15"/>
  <c r="BM323" i="15"/>
  <c r="BL323" i="15"/>
  <c r="BK323" i="15"/>
  <c r="BJ323" i="15"/>
  <c r="BI323" i="15"/>
  <c r="BH323" i="15"/>
  <c r="BG323" i="15"/>
  <c r="BE323" i="15"/>
  <c r="BD323" i="15"/>
  <c r="BC323" i="15"/>
  <c r="BB323" i="15"/>
  <c r="BA323" i="15"/>
  <c r="AZ323" i="15"/>
  <c r="AV323" i="15"/>
  <c r="AU323" i="15"/>
  <c r="AT323" i="15"/>
  <c r="AQ323" i="15"/>
  <c r="AP323" i="15"/>
  <c r="AO323" i="15"/>
  <c r="AN323" i="15"/>
  <c r="AM323" i="15"/>
  <c r="AL323" i="15"/>
  <c r="AK323" i="15"/>
  <c r="AJ323" i="15"/>
  <c r="AI323" i="15"/>
  <c r="AH323" i="15"/>
  <c r="AG323" i="15"/>
  <c r="AF323" i="15"/>
  <c r="AD323" i="15"/>
  <c r="AC323" i="15"/>
  <c r="AB323" i="15"/>
  <c r="AA323" i="15"/>
  <c r="Z323" i="15"/>
  <c r="Y323" i="15"/>
  <c r="X323" i="15"/>
  <c r="W323" i="15"/>
  <c r="U323" i="15"/>
  <c r="T323" i="15"/>
  <c r="S323" i="15"/>
  <c r="R323" i="15"/>
  <c r="Q323" i="15"/>
  <c r="P323" i="15"/>
  <c r="O323" i="15"/>
  <c r="N323" i="15"/>
  <c r="L323" i="15"/>
  <c r="K323" i="15"/>
  <c r="J323" i="15"/>
  <c r="I323" i="15"/>
  <c r="H323" i="15"/>
  <c r="G323" i="15"/>
  <c r="F323" i="15"/>
  <c r="E323" i="15"/>
  <c r="C323" i="15"/>
  <c r="BF322" i="15"/>
  <c r="AW322" i="15"/>
  <c r="AR322" i="15"/>
  <c r="AS322" i="15" s="1"/>
  <c r="AE322" i="15"/>
  <c r="V322" i="15"/>
  <c r="M322" i="15"/>
  <c r="D322" i="15"/>
  <c r="BF321" i="15"/>
  <c r="AW321" i="15"/>
  <c r="AX321" i="15" s="1"/>
  <c r="AR321" i="15"/>
  <c r="AS321" i="15" s="1"/>
  <c r="AE321" i="15"/>
  <c r="V321" i="15"/>
  <c r="M321" i="15"/>
  <c r="D321" i="15"/>
  <c r="BF320" i="15"/>
  <c r="AW320" i="15"/>
  <c r="AX320" i="15" s="1"/>
  <c r="AR320" i="15"/>
  <c r="AS320" i="15" s="1"/>
  <c r="AE320" i="15"/>
  <c r="V320" i="15"/>
  <c r="M320" i="15"/>
  <c r="D320" i="15"/>
  <c r="BF319" i="15"/>
  <c r="AW319" i="15"/>
  <c r="AX319" i="15" s="1"/>
  <c r="AR319" i="15"/>
  <c r="AS319" i="15" s="1"/>
  <c r="AE319" i="15"/>
  <c r="V319" i="15"/>
  <c r="M319" i="15"/>
  <c r="D319" i="15"/>
  <c r="BF318" i="15"/>
  <c r="AW318" i="15"/>
  <c r="AX318" i="15" s="1"/>
  <c r="AR318" i="15"/>
  <c r="AS318" i="15" s="1"/>
  <c r="AE318" i="15"/>
  <c r="V318" i="15"/>
  <c r="M318" i="15"/>
  <c r="D318" i="15"/>
  <c r="BF317" i="15"/>
  <c r="AW317" i="15"/>
  <c r="AX317" i="15" s="1"/>
  <c r="AR317" i="15"/>
  <c r="AS317" i="15" s="1"/>
  <c r="AE317" i="15"/>
  <c r="V317" i="15"/>
  <c r="M317" i="15"/>
  <c r="D317" i="15"/>
  <c r="BF316" i="15"/>
  <c r="AW316" i="15"/>
  <c r="AX316" i="15" s="1"/>
  <c r="AR316" i="15"/>
  <c r="AS316" i="15" s="1"/>
  <c r="AE316" i="15"/>
  <c r="V316" i="15"/>
  <c r="M316" i="15"/>
  <c r="D316" i="15"/>
  <c r="BF315" i="15"/>
  <c r="AW315" i="15"/>
  <c r="AX315" i="15" s="1"/>
  <c r="AR315" i="15"/>
  <c r="AS315" i="15" s="1"/>
  <c r="AE315" i="15"/>
  <c r="V315" i="15"/>
  <c r="M315" i="15"/>
  <c r="D315" i="15"/>
  <c r="BF314" i="15"/>
  <c r="AW314" i="15"/>
  <c r="AX314" i="15" s="1"/>
  <c r="AR314" i="15"/>
  <c r="AS314" i="15" s="1"/>
  <c r="AE314" i="15"/>
  <c r="V314" i="15"/>
  <c r="M314" i="15"/>
  <c r="D314" i="15"/>
  <c r="BF313" i="15"/>
  <c r="AW313" i="15"/>
  <c r="AX313" i="15" s="1"/>
  <c r="AR313" i="15"/>
  <c r="AS313" i="15" s="1"/>
  <c r="AE313" i="15"/>
  <c r="V313" i="15"/>
  <c r="M313" i="15"/>
  <c r="D313" i="15"/>
  <c r="BF312" i="15"/>
  <c r="AW312" i="15"/>
  <c r="AX312" i="15" s="1"/>
  <c r="AR312" i="15"/>
  <c r="AS312" i="15" s="1"/>
  <c r="AE312" i="15"/>
  <c r="V312" i="15"/>
  <c r="M312" i="15"/>
  <c r="D312" i="15"/>
  <c r="BF311" i="15"/>
  <c r="AW311" i="15"/>
  <c r="AX311" i="15" s="1"/>
  <c r="AR311" i="15"/>
  <c r="AS311" i="15" s="1"/>
  <c r="AE311" i="15"/>
  <c r="V311" i="15"/>
  <c r="M311" i="15"/>
  <c r="D311" i="15"/>
  <c r="BF310" i="15"/>
  <c r="AW310" i="15"/>
  <c r="AR310" i="15"/>
  <c r="AS310" i="15" s="1"/>
  <c r="AE310" i="15"/>
  <c r="V310" i="15"/>
  <c r="V325" i="15" s="1"/>
  <c r="M310" i="15"/>
  <c r="D310" i="15"/>
  <c r="BF309" i="15"/>
  <c r="AW309" i="15"/>
  <c r="AR309" i="15"/>
  <c r="AS309" i="15" s="1"/>
  <c r="AE309" i="15"/>
  <c r="V309" i="15"/>
  <c r="M309" i="15"/>
  <c r="D309" i="15"/>
  <c r="BF308" i="15"/>
  <c r="AW308" i="15"/>
  <c r="AX308" i="15" s="1"/>
  <c r="AR308" i="15"/>
  <c r="AS308" i="15" s="1"/>
  <c r="AE308" i="15"/>
  <c r="V308" i="15"/>
  <c r="M308" i="15"/>
  <c r="D308" i="15"/>
  <c r="BF307" i="15"/>
  <c r="AW307" i="15"/>
  <c r="AX307" i="15" s="1"/>
  <c r="AR307" i="15"/>
  <c r="AS307" i="15" s="1"/>
  <c r="AE307" i="15"/>
  <c r="V307" i="15"/>
  <c r="M307" i="15"/>
  <c r="D307" i="15"/>
  <c r="BF306" i="15"/>
  <c r="AW306" i="15"/>
  <c r="AX306" i="15" s="1"/>
  <c r="AR306" i="15"/>
  <c r="AS306" i="15" s="1"/>
  <c r="AY306" i="15" s="1"/>
  <c r="AE306" i="15"/>
  <c r="V306" i="15"/>
  <c r="M306" i="15"/>
  <c r="D306" i="15"/>
  <c r="BF305" i="15"/>
  <c r="AW305" i="15"/>
  <c r="AX305" i="15" s="1"/>
  <c r="AR305" i="15"/>
  <c r="AS305" i="15" s="1"/>
  <c r="AE305" i="15"/>
  <c r="V305" i="15"/>
  <c r="M305" i="15"/>
  <c r="D305" i="15"/>
  <c r="BF304" i="15"/>
  <c r="AW304" i="15"/>
  <c r="AX304" i="15" s="1"/>
  <c r="AR304" i="15"/>
  <c r="AS304" i="15" s="1"/>
  <c r="AY304" i="15" s="1"/>
  <c r="AE304" i="15"/>
  <c r="V304" i="15"/>
  <c r="M304" i="15"/>
  <c r="D304" i="15"/>
  <c r="BF303" i="15"/>
  <c r="AW303" i="15"/>
  <c r="AX303" i="15" s="1"/>
  <c r="AR303" i="15"/>
  <c r="AS303" i="15" s="1"/>
  <c r="AE303" i="15"/>
  <c r="V303" i="15"/>
  <c r="M303" i="15"/>
  <c r="D303" i="15"/>
  <c r="BF302" i="15"/>
  <c r="AW302" i="15"/>
  <c r="AX302" i="15" s="1"/>
  <c r="AR302" i="15"/>
  <c r="AS302" i="15" s="1"/>
  <c r="AE302" i="15"/>
  <c r="V302" i="15"/>
  <c r="M302" i="15"/>
  <c r="D302" i="15"/>
  <c r="BF301" i="15"/>
  <c r="AW301" i="15"/>
  <c r="AX301" i="15" s="1"/>
  <c r="AR301" i="15"/>
  <c r="AS301" i="15" s="1"/>
  <c r="AE301" i="15"/>
  <c r="V301" i="15"/>
  <c r="M301" i="15"/>
  <c r="D301" i="15"/>
  <c r="BF300" i="15"/>
  <c r="AW300" i="15"/>
  <c r="AX300" i="15" s="1"/>
  <c r="AR300" i="15"/>
  <c r="AS300" i="15" s="1"/>
  <c r="AE300" i="15"/>
  <c r="V300" i="15"/>
  <c r="M300" i="15"/>
  <c r="D300" i="15"/>
  <c r="BF299" i="15"/>
  <c r="AX299" i="15"/>
  <c r="AW299" i="15"/>
  <c r="AR299" i="15"/>
  <c r="AS299" i="15" s="1"/>
  <c r="AE299" i="15"/>
  <c r="V299" i="15"/>
  <c r="M299" i="15"/>
  <c r="D299" i="15"/>
  <c r="BF298" i="15"/>
  <c r="AW298" i="15"/>
  <c r="AX298" i="15" s="1"/>
  <c r="AR298" i="15"/>
  <c r="AS298" i="15" s="1"/>
  <c r="AE298" i="15"/>
  <c r="V298" i="15"/>
  <c r="M298" i="15"/>
  <c r="D298" i="15"/>
  <c r="BF297" i="15"/>
  <c r="AW297" i="15"/>
  <c r="AX297" i="15" s="1"/>
  <c r="AR297" i="15"/>
  <c r="AS297" i="15" s="1"/>
  <c r="AE297" i="15"/>
  <c r="V297" i="15"/>
  <c r="M297" i="15"/>
  <c r="D297" i="15"/>
  <c r="BF296" i="15"/>
  <c r="AW296" i="15"/>
  <c r="AX296" i="15" s="1"/>
  <c r="AR296" i="15"/>
  <c r="AS296" i="15" s="1"/>
  <c r="AY296" i="15" s="1"/>
  <c r="AE296" i="15"/>
  <c r="V296" i="15"/>
  <c r="M296" i="15"/>
  <c r="D296" i="15"/>
  <c r="BF295" i="15"/>
  <c r="AW295" i="15"/>
  <c r="AX295" i="15" s="1"/>
  <c r="AR295" i="15"/>
  <c r="AS295" i="15" s="1"/>
  <c r="AE295" i="15"/>
  <c r="V295" i="15"/>
  <c r="M295" i="15"/>
  <c r="D295" i="15"/>
  <c r="BF294" i="15"/>
  <c r="AW294" i="15"/>
  <c r="AX294" i="15" s="1"/>
  <c r="AR294" i="15"/>
  <c r="AS294" i="15" s="1"/>
  <c r="AY294" i="15" s="1"/>
  <c r="AE294" i="15"/>
  <c r="V294" i="15"/>
  <c r="M294" i="15"/>
  <c r="D294" i="15"/>
  <c r="BF293" i="15"/>
  <c r="AX293" i="15"/>
  <c r="AW293" i="15"/>
  <c r="AR293" i="15"/>
  <c r="AE293" i="15"/>
  <c r="V293" i="15"/>
  <c r="M293" i="15"/>
  <c r="D293" i="15"/>
  <c r="BM292" i="15"/>
  <c r="BL292" i="15"/>
  <c r="BK292" i="15"/>
  <c r="BJ292" i="15"/>
  <c r="BI292" i="15"/>
  <c r="BH292" i="15"/>
  <c r="BG292" i="15"/>
  <c r="BE292" i="15"/>
  <c r="AT292" i="15"/>
  <c r="AO292" i="15"/>
  <c r="C292" i="15"/>
  <c r="BM291" i="15"/>
  <c r="BL291" i="15"/>
  <c r="BK291" i="15"/>
  <c r="BJ291" i="15"/>
  <c r="BI291" i="15"/>
  <c r="BH291" i="15"/>
  <c r="BG291" i="15"/>
  <c r="BE291" i="15"/>
  <c r="BD291" i="15"/>
  <c r="BC291" i="15"/>
  <c r="BB291" i="15"/>
  <c r="BA291" i="15"/>
  <c r="AZ291" i="15"/>
  <c r="AV291" i="15"/>
  <c r="AU291" i="15"/>
  <c r="AT291" i="15"/>
  <c r="AQ291" i="15"/>
  <c r="AP291" i="15"/>
  <c r="AO291" i="15"/>
  <c r="AN291" i="15"/>
  <c r="AM291" i="15"/>
  <c r="AL291" i="15"/>
  <c r="AK291" i="15"/>
  <c r="AJ291" i="15"/>
  <c r="AI291" i="15"/>
  <c r="AH291" i="15"/>
  <c r="AG291" i="15"/>
  <c r="AF291" i="15"/>
  <c r="AD291" i="15"/>
  <c r="AC291" i="15"/>
  <c r="AB291" i="15"/>
  <c r="AA291" i="15"/>
  <c r="Z291" i="15"/>
  <c r="Y291" i="15"/>
  <c r="X291" i="15"/>
  <c r="W291" i="15"/>
  <c r="U291" i="15"/>
  <c r="T291" i="15"/>
  <c r="S291" i="15"/>
  <c r="R291" i="15"/>
  <c r="Q291" i="15"/>
  <c r="P291" i="15"/>
  <c r="O291" i="15"/>
  <c r="N291" i="15"/>
  <c r="L291" i="15"/>
  <c r="K291" i="15"/>
  <c r="J291" i="15"/>
  <c r="I291" i="15"/>
  <c r="H291" i="15"/>
  <c r="G291" i="15"/>
  <c r="F291" i="15"/>
  <c r="E291" i="15"/>
  <c r="C291" i="15"/>
  <c r="BM290" i="15"/>
  <c r="BL290" i="15"/>
  <c r="BK290" i="15"/>
  <c r="BJ290" i="15"/>
  <c r="BI290" i="15"/>
  <c r="BH290" i="15"/>
  <c r="BG290" i="15"/>
  <c r="BE290" i="15"/>
  <c r="BD290" i="15"/>
  <c r="BC290" i="15"/>
  <c r="BB290" i="15"/>
  <c r="BA290" i="15"/>
  <c r="BA9" i="15" s="1"/>
  <c r="AZ290" i="15"/>
  <c r="AV290" i="15"/>
  <c r="AU290" i="15"/>
  <c r="AT290" i="15"/>
  <c r="AQ290" i="15"/>
  <c r="AP290" i="15"/>
  <c r="AO290" i="15"/>
  <c r="AN290" i="15"/>
  <c r="AM290" i="15"/>
  <c r="AL290" i="15"/>
  <c r="AK290" i="15"/>
  <c r="AJ290" i="15"/>
  <c r="AI290" i="15"/>
  <c r="AH290" i="15"/>
  <c r="AG290" i="15"/>
  <c r="AF290" i="15"/>
  <c r="AD290" i="15"/>
  <c r="AC290" i="15"/>
  <c r="AB290" i="15"/>
  <c r="AA290" i="15"/>
  <c r="Z290" i="15"/>
  <c r="Y290" i="15"/>
  <c r="X290" i="15"/>
  <c r="W290" i="15"/>
  <c r="U290" i="15"/>
  <c r="T290" i="15"/>
  <c r="S290" i="15"/>
  <c r="R290" i="15"/>
  <c r="Q290" i="15"/>
  <c r="P290" i="15"/>
  <c r="O290" i="15"/>
  <c r="N290" i="15"/>
  <c r="L290" i="15"/>
  <c r="K290" i="15"/>
  <c r="J290" i="15"/>
  <c r="I290" i="15"/>
  <c r="H290" i="15"/>
  <c r="G290" i="15"/>
  <c r="F290" i="15"/>
  <c r="F10" i="15" s="1"/>
  <c r="E290" i="15"/>
  <c r="C290" i="15"/>
  <c r="BM289" i="15"/>
  <c r="BL289" i="15"/>
  <c r="BK289" i="15"/>
  <c r="BJ289" i="15"/>
  <c r="BI289" i="15"/>
  <c r="BH289" i="15"/>
  <c r="BG289" i="15"/>
  <c r="BG10" i="15" s="1"/>
  <c r="BE289" i="15"/>
  <c r="BD289" i="15"/>
  <c r="BC289" i="15"/>
  <c r="BB289" i="15"/>
  <c r="BA289" i="15"/>
  <c r="AZ289" i="15"/>
  <c r="AV289" i="15"/>
  <c r="AU289" i="15"/>
  <c r="AT289" i="15"/>
  <c r="AQ289" i="15"/>
  <c r="AP289" i="15"/>
  <c r="AO289" i="15"/>
  <c r="AN289" i="15"/>
  <c r="AM289" i="15"/>
  <c r="AL289" i="15"/>
  <c r="AK289" i="15"/>
  <c r="AJ289" i="15"/>
  <c r="AI289" i="15"/>
  <c r="AH289" i="15"/>
  <c r="AG289" i="15"/>
  <c r="AF289" i="15"/>
  <c r="AD289" i="15"/>
  <c r="AC289" i="15"/>
  <c r="AB289" i="15"/>
  <c r="AA289" i="15"/>
  <c r="Z289" i="15"/>
  <c r="Y289" i="15"/>
  <c r="X289" i="15"/>
  <c r="W289" i="15"/>
  <c r="U289" i="15"/>
  <c r="T289" i="15"/>
  <c r="S289" i="15"/>
  <c r="R289" i="15"/>
  <c r="Q289" i="15"/>
  <c r="P289" i="15"/>
  <c r="O289" i="15"/>
  <c r="N289" i="15"/>
  <c r="L289" i="15"/>
  <c r="K289" i="15"/>
  <c r="J289" i="15"/>
  <c r="I289" i="15"/>
  <c r="H289" i="15"/>
  <c r="G289" i="15"/>
  <c r="F289" i="15"/>
  <c r="E289" i="15"/>
  <c r="C289" i="15"/>
  <c r="BF288" i="15"/>
  <c r="AW288" i="15"/>
  <c r="AX288" i="15" s="1"/>
  <c r="AR288" i="15"/>
  <c r="AS288" i="15" s="1"/>
  <c r="AE288" i="15"/>
  <c r="V288" i="15"/>
  <c r="M288" i="15"/>
  <c r="D288" i="15"/>
  <c r="BF287" i="15"/>
  <c r="AW287" i="15"/>
  <c r="AR287" i="15"/>
  <c r="AS287" i="15" s="1"/>
  <c r="AE287" i="15"/>
  <c r="V287" i="15"/>
  <c r="M287" i="15"/>
  <c r="D287" i="15"/>
  <c r="BF286" i="15"/>
  <c r="AW286" i="15"/>
  <c r="AX286" i="15" s="1"/>
  <c r="AS286" i="15"/>
  <c r="AR286" i="15"/>
  <c r="AE286" i="15"/>
  <c r="V286" i="15"/>
  <c r="M286" i="15"/>
  <c r="D286" i="15"/>
  <c r="BF285" i="15"/>
  <c r="AW285" i="15"/>
  <c r="AS285" i="15"/>
  <c r="AR285" i="15"/>
  <c r="AE285" i="15"/>
  <c r="V285" i="15"/>
  <c r="M285" i="15"/>
  <c r="D285" i="15"/>
  <c r="BF284" i="15"/>
  <c r="AW284" i="15"/>
  <c r="AX284" i="15" s="1"/>
  <c r="AS284" i="15"/>
  <c r="AR284" i="15"/>
  <c r="AE284" i="15"/>
  <c r="V284" i="15"/>
  <c r="M284" i="15"/>
  <c r="D284" i="15"/>
  <c r="BF283" i="15"/>
  <c r="AW283" i="15"/>
  <c r="AS283" i="15"/>
  <c r="AR283" i="15"/>
  <c r="AE283" i="15"/>
  <c r="V283" i="15"/>
  <c r="M283" i="15"/>
  <c r="D283" i="15"/>
  <c r="BF282" i="15"/>
  <c r="AX282" i="15"/>
  <c r="AW282" i="15"/>
  <c r="AS282" i="15"/>
  <c r="AR282" i="15"/>
  <c r="AE282" i="15"/>
  <c r="V282" i="15"/>
  <c r="M282" i="15"/>
  <c r="D282" i="15"/>
  <c r="BF281" i="15"/>
  <c r="AW281" i="15"/>
  <c r="AS281" i="15"/>
  <c r="AR281" i="15"/>
  <c r="AE281" i="15"/>
  <c r="V281" i="15"/>
  <c r="M281" i="15"/>
  <c r="D281" i="15"/>
  <c r="BF280" i="15"/>
  <c r="AX280" i="15"/>
  <c r="AW280" i="15"/>
  <c r="AS280" i="15"/>
  <c r="AR280" i="15"/>
  <c r="AE280" i="15"/>
  <c r="V280" i="15"/>
  <c r="M280" i="15"/>
  <c r="D280" i="15"/>
  <c r="BF279" i="15"/>
  <c r="AW279" i="15"/>
  <c r="AS279" i="15"/>
  <c r="AR279" i="15"/>
  <c r="AE279" i="15"/>
  <c r="V279" i="15"/>
  <c r="M279" i="15"/>
  <c r="D279" i="15"/>
  <c r="BF278" i="15"/>
  <c r="AX278" i="15"/>
  <c r="AW278" i="15"/>
  <c r="AS278" i="15"/>
  <c r="AR278" i="15"/>
  <c r="AE278" i="15"/>
  <c r="V278" i="15"/>
  <c r="M278" i="15"/>
  <c r="D278" i="15"/>
  <c r="BF277" i="15"/>
  <c r="AW277" i="15"/>
  <c r="AS277" i="15"/>
  <c r="AR277" i="15"/>
  <c r="AE277" i="15"/>
  <c r="V277" i="15"/>
  <c r="M277" i="15"/>
  <c r="D277" i="15"/>
  <c r="BF276" i="15"/>
  <c r="AX276" i="15"/>
  <c r="AW276" i="15"/>
  <c r="AS276" i="15"/>
  <c r="AR276" i="15"/>
  <c r="AE276" i="15"/>
  <c r="V276" i="15"/>
  <c r="M276" i="15"/>
  <c r="D276" i="15"/>
  <c r="BF275" i="15"/>
  <c r="AW275" i="15"/>
  <c r="AS275" i="15"/>
  <c r="AR275" i="15"/>
  <c r="AE275" i="15"/>
  <c r="V275" i="15"/>
  <c r="M275" i="15"/>
  <c r="D275" i="15"/>
  <c r="BF274" i="15"/>
  <c r="AX274" i="15"/>
  <c r="AW274" i="15"/>
  <c r="AS274" i="15"/>
  <c r="AR274" i="15"/>
  <c r="AE274" i="15"/>
  <c r="V274" i="15"/>
  <c r="M274" i="15"/>
  <c r="D274" i="15"/>
  <c r="BF273" i="15"/>
  <c r="AW273" i="15"/>
  <c r="AS273" i="15"/>
  <c r="AR273" i="15"/>
  <c r="AE273" i="15"/>
  <c r="V273" i="15"/>
  <c r="M273" i="15"/>
  <c r="D273" i="15"/>
  <c r="BF272" i="15"/>
  <c r="AW272" i="15"/>
  <c r="AX272" i="15" s="1"/>
  <c r="AR272" i="15"/>
  <c r="AS272" i="15" s="1"/>
  <c r="AE272" i="15"/>
  <c r="V272" i="15"/>
  <c r="M272" i="15"/>
  <c r="D272" i="15"/>
  <c r="BF271" i="15"/>
  <c r="AW271" i="15"/>
  <c r="AR271" i="15"/>
  <c r="AS271" i="15" s="1"/>
  <c r="AE271" i="15"/>
  <c r="V271" i="15"/>
  <c r="M271" i="15"/>
  <c r="D271" i="15"/>
  <c r="BF270" i="15"/>
  <c r="AW270" i="15"/>
  <c r="AX270" i="15" s="1"/>
  <c r="AS270" i="15"/>
  <c r="AR270" i="15"/>
  <c r="AE270" i="15"/>
  <c r="V270" i="15"/>
  <c r="M270" i="15"/>
  <c r="D270" i="15"/>
  <c r="BF269" i="15"/>
  <c r="AW269" i="15"/>
  <c r="AS269" i="15"/>
  <c r="AR269" i="15"/>
  <c r="AE269" i="15"/>
  <c r="V269" i="15"/>
  <c r="M269" i="15"/>
  <c r="D269" i="15"/>
  <c r="D290" i="15" s="1"/>
  <c r="BF268" i="15"/>
  <c r="AX268" i="15"/>
  <c r="AW268" i="15"/>
  <c r="AS268" i="15"/>
  <c r="AR268" i="15"/>
  <c r="AE268" i="15"/>
  <c r="V268" i="15"/>
  <c r="M268" i="15"/>
  <c r="D268" i="15"/>
  <c r="BF267" i="15"/>
  <c r="AW267" i="15"/>
  <c r="AS267" i="15"/>
  <c r="AR267" i="15"/>
  <c r="AE267" i="15"/>
  <c r="V267" i="15"/>
  <c r="M267" i="15"/>
  <c r="D267" i="15"/>
  <c r="BF266" i="15"/>
  <c r="AW266" i="15"/>
  <c r="AX266" i="15" s="1"/>
  <c r="AS266" i="15"/>
  <c r="AR266" i="15"/>
  <c r="AE266" i="15"/>
  <c r="V266" i="15"/>
  <c r="M266" i="15"/>
  <c r="D266" i="15"/>
  <c r="BF265" i="15"/>
  <c r="AW265" i="15"/>
  <c r="AS265" i="15"/>
  <c r="AR265" i="15"/>
  <c r="AE265" i="15"/>
  <c r="AE290" i="15" s="1"/>
  <c r="V265" i="15"/>
  <c r="M265" i="15"/>
  <c r="D265" i="15"/>
  <c r="BF264" i="15"/>
  <c r="AW264" i="15"/>
  <c r="AX264" i="15" s="1"/>
  <c r="AR264" i="15"/>
  <c r="AS264" i="15" s="1"/>
  <c r="AE264" i="15"/>
  <c r="V264" i="15"/>
  <c r="M264" i="15"/>
  <c r="D264" i="15"/>
  <c r="BF263" i="15"/>
  <c r="AW263" i="15"/>
  <c r="AR263" i="15"/>
  <c r="AS263" i="15" s="1"/>
  <c r="AE263" i="15"/>
  <c r="V263" i="15"/>
  <c r="M263" i="15"/>
  <c r="D263" i="15"/>
  <c r="BF262" i="15"/>
  <c r="AW262" i="15"/>
  <c r="AX262" i="15" s="1"/>
  <c r="AS262" i="15"/>
  <c r="AR262" i="15"/>
  <c r="AE262" i="15"/>
  <c r="V262" i="15"/>
  <c r="M262" i="15"/>
  <c r="D262" i="15"/>
  <c r="BF261" i="15"/>
  <c r="AW261" i="15"/>
  <c r="AS261" i="15"/>
  <c r="AR261" i="15"/>
  <c r="AE261" i="15"/>
  <c r="V261" i="15"/>
  <c r="M261" i="15"/>
  <c r="D261" i="15"/>
  <c r="BF260" i="15"/>
  <c r="AX260" i="15"/>
  <c r="AW260" i="15"/>
  <c r="AS260" i="15"/>
  <c r="AR260" i="15"/>
  <c r="AE260" i="15"/>
  <c r="V260" i="15"/>
  <c r="M260" i="15"/>
  <c r="D260" i="15"/>
  <c r="BF259" i="15"/>
  <c r="AW259" i="15"/>
  <c r="AS259" i="15"/>
  <c r="AR259" i="15"/>
  <c r="AE259" i="15"/>
  <c r="V259" i="15"/>
  <c r="M259" i="15"/>
  <c r="D259" i="15"/>
  <c r="BF258" i="15"/>
  <c r="AX258" i="15"/>
  <c r="AW258" i="15"/>
  <c r="AS258" i="15"/>
  <c r="AR258" i="15"/>
  <c r="AR289" i="15" s="1"/>
  <c r="AE258" i="15"/>
  <c r="V258" i="15"/>
  <c r="M258" i="15"/>
  <c r="D258" i="15"/>
  <c r="BM257" i="15"/>
  <c r="BL257" i="15"/>
  <c r="BK257" i="15"/>
  <c r="BJ257" i="15"/>
  <c r="BI257" i="15"/>
  <c r="BH257" i="15"/>
  <c r="BG257" i="15"/>
  <c r="BE257" i="15"/>
  <c r="AT257" i="15"/>
  <c r="AO257" i="15"/>
  <c r="C257" i="15"/>
  <c r="BM256" i="15"/>
  <c r="BM8" i="15" s="1"/>
  <c r="BL256" i="15"/>
  <c r="BK256" i="15"/>
  <c r="BJ256" i="15"/>
  <c r="BI256" i="15"/>
  <c r="BH256" i="15"/>
  <c r="BG256" i="15"/>
  <c r="BE256" i="15"/>
  <c r="BD256" i="15"/>
  <c r="BC256" i="15"/>
  <c r="BB256" i="15"/>
  <c r="BA256" i="15"/>
  <c r="AZ256" i="15"/>
  <c r="AV256" i="15"/>
  <c r="AU256" i="15"/>
  <c r="AT256" i="15"/>
  <c r="AQ256" i="15"/>
  <c r="AP256" i="15"/>
  <c r="AO256" i="15"/>
  <c r="AN256" i="15"/>
  <c r="AM256" i="15"/>
  <c r="AL256" i="15"/>
  <c r="AK256" i="15"/>
  <c r="AJ256" i="15"/>
  <c r="AI256" i="15"/>
  <c r="AH256" i="15"/>
  <c r="AG256" i="15"/>
  <c r="AF256" i="15"/>
  <c r="AD256" i="15"/>
  <c r="AC256" i="15"/>
  <c r="AB256" i="15"/>
  <c r="AA256" i="15"/>
  <c r="Z256" i="15"/>
  <c r="Y256" i="15"/>
  <c r="X256" i="15"/>
  <c r="W256" i="15"/>
  <c r="U256" i="15"/>
  <c r="T256" i="15"/>
  <c r="S256" i="15"/>
  <c r="R256" i="15"/>
  <c r="Q256" i="15"/>
  <c r="P256" i="15"/>
  <c r="O256" i="15"/>
  <c r="N256" i="15"/>
  <c r="L256" i="15"/>
  <c r="K256" i="15"/>
  <c r="J256" i="15"/>
  <c r="I256" i="15"/>
  <c r="H256" i="15"/>
  <c r="G256" i="15"/>
  <c r="F256" i="15"/>
  <c r="E256" i="15"/>
  <c r="C256" i="15"/>
  <c r="BM255" i="15"/>
  <c r="BL255" i="15"/>
  <c r="BK255" i="15"/>
  <c r="BJ255" i="15"/>
  <c r="BI255" i="15"/>
  <c r="BH255" i="15"/>
  <c r="BG255" i="15"/>
  <c r="BE255" i="15"/>
  <c r="BD255" i="15"/>
  <c r="BC255" i="15"/>
  <c r="BB255" i="15"/>
  <c r="BA255" i="15"/>
  <c r="AZ255" i="15"/>
  <c r="AV255" i="15"/>
  <c r="AU255" i="15"/>
  <c r="AT255" i="15"/>
  <c r="AQ255" i="15"/>
  <c r="AP255" i="15"/>
  <c r="AO255" i="15"/>
  <c r="AN255" i="15"/>
  <c r="AM255" i="15"/>
  <c r="AL255" i="15"/>
  <c r="AK255" i="15"/>
  <c r="AJ255" i="15"/>
  <c r="AI255" i="15"/>
  <c r="AH255" i="15"/>
  <c r="AG255" i="15"/>
  <c r="AF255" i="15"/>
  <c r="AD255" i="15"/>
  <c r="AC255" i="15"/>
  <c r="AB255" i="15"/>
  <c r="AB8" i="15" s="1"/>
  <c r="AA255" i="15"/>
  <c r="Z255" i="15"/>
  <c r="Y255" i="15"/>
  <c r="X255" i="15"/>
  <c r="W255" i="15"/>
  <c r="U255" i="15"/>
  <c r="T255" i="15"/>
  <c r="S255" i="15"/>
  <c r="R255" i="15"/>
  <c r="Q255" i="15"/>
  <c r="P255" i="15"/>
  <c r="O255" i="15"/>
  <c r="N255" i="15"/>
  <c r="L255" i="15"/>
  <c r="K255" i="15"/>
  <c r="J255" i="15"/>
  <c r="I255" i="15"/>
  <c r="H255" i="15"/>
  <c r="G255" i="15"/>
  <c r="F255" i="15"/>
  <c r="E255" i="15"/>
  <c r="C255" i="15"/>
  <c r="BM254" i="15"/>
  <c r="BL254" i="15"/>
  <c r="BK254" i="15"/>
  <c r="BJ254" i="15"/>
  <c r="BI254" i="15"/>
  <c r="BH254" i="15"/>
  <c r="BG254" i="15"/>
  <c r="BE254" i="15"/>
  <c r="BD254" i="15"/>
  <c r="BC254" i="15"/>
  <c r="BB254" i="15"/>
  <c r="BA254" i="15"/>
  <c r="AZ254" i="15"/>
  <c r="AV254" i="15"/>
  <c r="AU254" i="15"/>
  <c r="AT254" i="15"/>
  <c r="AQ254" i="15"/>
  <c r="AP254" i="15"/>
  <c r="AO254" i="15"/>
  <c r="AN254" i="15"/>
  <c r="AM254" i="15"/>
  <c r="AL254" i="15"/>
  <c r="AK254" i="15"/>
  <c r="AJ254" i="15"/>
  <c r="AI254" i="15"/>
  <c r="AH254" i="15"/>
  <c r="AG254" i="15"/>
  <c r="AF254" i="15"/>
  <c r="AD254" i="15"/>
  <c r="AC254" i="15"/>
  <c r="AB254" i="15"/>
  <c r="AA254" i="15"/>
  <c r="Z254" i="15"/>
  <c r="Y254" i="15"/>
  <c r="X254" i="15"/>
  <c r="W254" i="15"/>
  <c r="U254" i="15"/>
  <c r="T254" i="15"/>
  <c r="S254" i="15"/>
  <c r="R254" i="15"/>
  <c r="Q254" i="15"/>
  <c r="P254" i="15"/>
  <c r="O254" i="15"/>
  <c r="N254" i="15"/>
  <c r="L254" i="15"/>
  <c r="K254" i="15"/>
  <c r="J254" i="15"/>
  <c r="I254" i="15"/>
  <c r="H254" i="15"/>
  <c r="G254" i="15"/>
  <c r="F254" i="15"/>
  <c r="E254" i="15"/>
  <c r="C254" i="15"/>
  <c r="BF253" i="15"/>
  <c r="AW253" i="15"/>
  <c r="AR253" i="15"/>
  <c r="AS253" i="15" s="1"/>
  <c r="AE253" i="15"/>
  <c r="V253" i="15"/>
  <c r="M253" i="15"/>
  <c r="D253" i="15"/>
  <c r="BF252" i="15"/>
  <c r="AW252" i="15"/>
  <c r="AR252" i="15"/>
  <c r="AS252" i="15" s="1"/>
  <c r="AE252" i="15"/>
  <c r="V252" i="15"/>
  <c r="M252" i="15"/>
  <c r="D252" i="15"/>
  <c r="BF251" i="15"/>
  <c r="AW251" i="15"/>
  <c r="AX251" i="15" s="1"/>
  <c r="AR251" i="15"/>
  <c r="AS251" i="15" s="1"/>
  <c r="AE251" i="15"/>
  <c r="V251" i="15"/>
  <c r="M251" i="15"/>
  <c r="D251" i="15"/>
  <c r="BF250" i="15"/>
  <c r="AW250" i="15"/>
  <c r="AR250" i="15"/>
  <c r="AS250" i="15" s="1"/>
  <c r="AE250" i="15"/>
  <c r="V250" i="15"/>
  <c r="M250" i="15"/>
  <c r="D250" i="15"/>
  <c r="BF249" i="15"/>
  <c r="AW249" i="15"/>
  <c r="AR249" i="15"/>
  <c r="AS249" i="15" s="1"/>
  <c r="AE249" i="15"/>
  <c r="V249" i="15"/>
  <c r="M249" i="15"/>
  <c r="D249" i="15"/>
  <c r="BF248" i="15"/>
  <c r="AW248" i="15"/>
  <c r="AR248" i="15"/>
  <c r="AS248" i="15" s="1"/>
  <c r="AE248" i="15"/>
  <c r="V248" i="15"/>
  <c r="M248" i="15"/>
  <c r="D248" i="15"/>
  <c r="BF247" i="15"/>
  <c r="AW247" i="15"/>
  <c r="AX247" i="15" s="1"/>
  <c r="AR247" i="15"/>
  <c r="AS247" i="15" s="1"/>
  <c r="AE247" i="15"/>
  <c r="V247" i="15"/>
  <c r="M247" i="15"/>
  <c r="D247" i="15"/>
  <c r="BF246" i="15"/>
  <c r="AW246" i="15"/>
  <c r="AR246" i="15"/>
  <c r="AS246" i="15" s="1"/>
  <c r="AE246" i="15"/>
  <c r="V246" i="15"/>
  <c r="M246" i="15"/>
  <c r="D246" i="15"/>
  <c r="BF245" i="15"/>
  <c r="AW245" i="15"/>
  <c r="AR245" i="15"/>
  <c r="AS245" i="15" s="1"/>
  <c r="AE245" i="15"/>
  <c r="V245" i="15"/>
  <c r="M245" i="15"/>
  <c r="D245" i="15"/>
  <c r="BF244" i="15"/>
  <c r="AW244" i="15"/>
  <c r="AR244" i="15"/>
  <c r="AS244" i="15" s="1"/>
  <c r="AE244" i="15"/>
  <c r="V244" i="15"/>
  <c r="M244" i="15"/>
  <c r="D244" i="15"/>
  <c r="BF243" i="15"/>
  <c r="AW243" i="15"/>
  <c r="AR243" i="15"/>
  <c r="AS243" i="15" s="1"/>
  <c r="AE243" i="15"/>
  <c r="V243" i="15"/>
  <c r="M243" i="15"/>
  <c r="D243" i="15"/>
  <c r="BF242" i="15"/>
  <c r="AW242" i="15"/>
  <c r="AX242" i="15" s="1"/>
  <c r="AR242" i="15"/>
  <c r="AS242" i="15" s="1"/>
  <c r="AE242" i="15"/>
  <c r="V242" i="15"/>
  <c r="M242" i="15"/>
  <c r="D242" i="15"/>
  <c r="BF241" i="15"/>
  <c r="AW241" i="15"/>
  <c r="AX241" i="15" s="1"/>
  <c r="AR241" i="15"/>
  <c r="AS241" i="15" s="1"/>
  <c r="AE241" i="15"/>
  <c r="V241" i="15"/>
  <c r="M241" i="15"/>
  <c r="D241" i="15"/>
  <c r="BF240" i="15"/>
  <c r="AW240" i="15"/>
  <c r="AX240" i="15" s="1"/>
  <c r="AR240" i="15"/>
  <c r="AS240" i="15" s="1"/>
  <c r="AY240" i="15" s="1"/>
  <c r="AE240" i="15"/>
  <c r="V240" i="15"/>
  <c r="M240" i="15"/>
  <c r="D240" i="15"/>
  <c r="BF239" i="15"/>
  <c r="AW239" i="15"/>
  <c r="AR239" i="15"/>
  <c r="AS239" i="15" s="1"/>
  <c r="AE239" i="15"/>
  <c r="V239" i="15"/>
  <c r="M239" i="15"/>
  <c r="D239" i="15"/>
  <c r="BF238" i="15"/>
  <c r="AW238" i="15"/>
  <c r="AX238" i="15" s="1"/>
  <c r="AR238" i="15"/>
  <c r="AS238" i="15" s="1"/>
  <c r="AE238" i="15"/>
  <c r="V238" i="15"/>
  <c r="M238" i="15"/>
  <c r="D238" i="15"/>
  <c r="BF237" i="15"/>
  <c r="AW237" i="15"/>
  <c r="AX237" i="15" s="1"/>
  <c r="AR237" i="15"/>
  <c r="AS237" i="15" s="1"/>
  <c r="AE237" i="15"/>
  <c r="V237" i="15"/>
  <c r="M237" i="15"/>
  <c r="D237" i="15"/>
  <c r="BF236" i="15"/>
  <c r="AW236" i="15"/>
  <c r="AX236" i="15" s="1"/>
  <c r="AR236" i="15"/>
  <c r="AS236" i="15" s="1"/>
  <c r="AY236" i="15" s="1"/>
  <c r="AE236" i="15"/>
  <c r="V236" i="15"/>
  <c r="M236" i="15"/>
  <c r="D236" i="15"/>
  <c r="BF235" i="15"/>
  <c r="AW235" i="15"/>
  <c r="AR235" i="15"/>
  <c r="AS235" i="15" s="1"/>
  <c r="AE235" i="15"/>
  <c r="V235" i="15"/>
  <c r="M235" i="15"/>
  <c r="D235" i="15"/>
  <c r="BF234" i="15"/>
  <c r="AW234" i="15"/>
  <c r="AX234" i="15" s="1"/>
  <c r="AR234" i="15"/>
  <c r="AS234" i="15" s="1"/>
  <c r="AE234" i="15"/>
  <c r="V234" i="15"/>
  <c r="M234" i="15"/>
  <c r="D234" i="15"/>
  <c r="BF233" i="15"/>
  <c r="AW233" i="15"/>
  <c r="AX233" i="15" s="1"/>
  <c r="AR233" i="15"/>
  <c r="AS233" i="15" s="1"/>
  <c r="AY233" i="15" s="1"/>
  <c r="AE233" i="15"/>
  <c r="V233" i="15"/>
  <c r="M233" i="15"/>
  <c r="D233" i="15"/>
  <c r="BF232" i="15"/>
  <c r="AW232" i="15"/>
  <c r="AR232" i="15"/>
  <c r="AS232" i="15" s="1"/>
  <c r="AE232" i="15"/>
  <c r="V232" i="15"/>
  <c r="M232" i="15"/>
  <c r="D232" i="15"/>
  <c r="BF231" i="15"/>
  <c r="AW231" i="15"/>
  <c r="AX231" i="15" s="1"/>
  <c r="AR231" i="15"/>
  <c r="AS231" i="15" s="1"/>
  <c r="AY231" i="15" s="1"/>
  <c r="AE231" i="15"/>
  <c r="V231" i="15"/>
  <c r="M231" i="15"/>
  <c r="D231" i="15"/>
  <c r="BF230" i="15"/>
  <c r="AW230" i="15"/>
  <c r="AX230" i="15" s="1"/>
  <c r="AR230" i="15"/>
  <c r="AS230" i="15" s="1"/>
  <c r="AE230" i="15"/>
  <c r="V230" i="15"/>
  <c r="M230" i="15"/>
  <c r="D230" i="15"/>
  <c r="BF229" i="15"/>
  <c r="AX229" i="15"/>
  <c r="AW229" i="15"/>
  <c r="AR229" i="15"/>
  <c r="AS229" i="15" s="1"/>
  <c r="AE229" i="15"/>
  <c r="V229" i="15"/>
  <c r="M229" i="15"/>
  <c r="D229" i="15"/>
  <c r="BF228" i="15"/>
  <c r="AW228" i="15"/>
  <c r="AX228" i="15" s="1"/>
  <c r="AR228" i="15"/>
  <c r="AS228" i="15" s="1"/>
  <c r="AE228" i="15"/>
  <c r="V228" i="15"/>
  <c r="M228" i="15"/>
  <c r="D228" i="15"/>
  <c r="BF227" i="15"/>
  <c r="AW227" i="15"/>
  <c r="AR227" i="15"/>
  <c r="AS227" i="15" s="1"/>
  <c r="AE227" i="15"/>
  <c r="V227" i="15"/>
  <c r="M227" i="15"/>
  <c r="D227" i="15"/>
  <c r="BF226" i="15"/>
  <c r="AW226" i="15"/>
  <c r="AX226" i="15" s="1"/>
  <c r="AR226" i="15"/>
  <c r="AS226" i="15" s="1"/>
  <c r="AY226" i="15" s="1"/>
  <c r="AE226" i="15"/>
  <c r="V226" i="15"/>
  <c r="M226" i="15"/>
  <c r="D226" i="15"/>
  <c r="BF225" i="15"/>
  <c r="AW225" i="15"/>
  <c r="AX225" i="15" s="1"/>
  <c r="AR225" i="15"/>
  <c r="AS225" i="15" s="1"/>
  <c r="AE225" i="15"/>
  <c r="V225" i="15"/>
  <c r="M225" i="15"/>
  <c r="D225" i="15"/>
  <c r="BF224" i="15"/>
  <c r="AW224" i="15"/>
  <c r="AR224" i="15"/>
  <c r="AS224" i="15" s="1"/>
  <c r="AE224" i="15"/>
  <c r="V224" i="15"/>
  <c r="M224" i="15"/>
  <c r="D224" i="15"/>
  <c r="BF223" i="15"/>
  <c r="AW223" i="15"/>
  <c r="AR223" i="15"/>
  <c r="AE223" i="15"/>
  <c r="V223" i="15"/>
  <c r="M223" i="15"/>
  <c r="D223" i="15"/>
  <c r="BM222" i="15"/>
  <c r="BL222" i="15"/>
  <c r="BK222" i="15"/>
  <c r="BJ222" i="15"/>
  <c r="BI222" i="15"/>
  <c r="BH222" i="15"/>
  <c r="BG222" i="15"/>
  <c r="BE222" i="15"/>
  <c r="AT222" i="15"/>
  <c r="AO222" i="15"/>
  <c r="C222" i="15"/>
  <c r="BM221" i="15"/>
  <c r="BL221" i="15"/>
  <c r="BK221" i="15"/>
  <c r="BJ221" i="15"/>
  <c r="BI221" i="15"/>
  <c r="BH221" i="15"/>
  <c r="BG221" i="15"/>
  <c r="BE221" i="15"/>
  <c r="BD221" i="15"/>
  <c r="BC221" i="15"/>
  <c r="BB221" i="15"/>
  <c r="BA221" i="15"/>
  <c r="AZ221" i="15"/>
  <c r="AV221" i="15"/>
  <c r="AU221" i="15"/>
  <c r="AT221" i="15"/>
  <c r="AQ221" i="15"/>
  <c r="AP221" i="15"/>
  <c r="AO221" i="15"/>
  <c r="AN221" i="15"/>
  <c r="AM221" i="15"/>
  <c r="AL221" i="15"/>
  <c r="AK221" i="15"/>
  <c r="AJ221" i="15"/>
  <c r="AI221" i="15"/>
  <c r="AH221" i="15"/>
  <c r="AG221" i="15"/>
  <c r="AF221" i="15"/>
  <c r="AD221" i="15"/>
  <c r="AC221" i="15"/>
  <c r="AB221" i="15"/>
  <c r="AA221" i="15"/>
  <c r="Z221" i="15"/>
  <c r="Y221" i="15"/>
  <c r="X221" i="15"/>
  <c r="W221" i="15"/>
  <c r="U221" i="15"/>
  <c r="T221" i="15"/>
  <c r="S221" i="15"/>
  <c r="R221" i="15"/>
  <c r="Q221" i="15"/>
  <c r="P221" i="15"/>
  <c r="O221" i="15"/>
  <c r="N221" i="15"/>
  <c r="N9" i="15" s="1"/>
  <c r="L221" i="15"/>
  <c r="K221" i="15"/>
  <c r="J221" i="15"/>
  <c r="I221" i="15"/>
  <c r="H221" i="15"/>
  <c r="G221" i="15"/>
  <c r="F221" i="15"/>
  <c r="E221" i="15"/>
  <c r="C221" i="15"/>
  <c r="BM220" i="15"/>
  <c r="BL220" i="15"/>
  <c r="BK220" i="15"/>
  <c r="BJ220" i="15"/>
  <c r="BI220" i="15"/>
  <c r="BH220" i="15"/>
  <c r="BG220" i="15"/>
  <c r="BE220" i="15"/>
  <c r="BD220" i="15"/>
  <c r="BC220" i="15"/>
  <c r="BB220" i="15"/>
  <c r="BA220" i="15"/>
  <c r="AZ220" i="15"/>
  <c r="AV220" i="15"/>
  <c r="AU220" i="15"/>
  <c r="AT220" i="15"/>
  <c r="AQ220" i="15"/>
  <c r="AP220" i="15"/>
  <c r="AO220" i="15"/>
  <c r="AN220" i="15"/>
  <c r="AM220" i="15"/>
  <c r="AL220" i="15"/>
  <c r="AK220" i="15"/>
  <c r="AJ220" i="15"/>
  <c r="AI220" i="15"/>
  <c r="AH220" i="15"/>
  <c r="AG220" i="15"/>
  <c r="AF220" i="15"/>
  <c r="AD220" i="15"/>
  <c r="AC220" i="15"/>
  <c r="AB220" i="15"/>
  <c r="AA220" i="15"/>
  <c r="Z220" i="15"/>
  <c r="Y220" i="15"/>
  <c r="X220" i="15"/>
  <c r="W220" i="15"/>
  <c r="U220" i="15"/>
  <c r="T220" i="15"/>
  <c r="S220" i="15"/>
  <c r="R220" i="15"/>
  <c r="Q220" i="15"/>
  <c r="P220" i="15"/>
  <c r="O220" i="15"/>
  <c r="N220" i="15"/>
  <c r="L220" i="15"/>
  <c r="K220" i="15"/>
  <c r="J220" i="15"/>
  <c r="I220" i="15"/>
  <c r="H220" i="15"/>
  <c r="G220" i="15"/>
  <c r="F220" i="15"/>
  <c r="E220" i="15"/>
  <c r="C220" i="15"/>
  <c r="BM219" i="15"/>
  <c r="BL219" i="15"/>
  <c r="BK219" i="15"/>
  <c r="BJ219" i="15"/>
  <c r="BI219" i="15"/>
  <c r="BH219" i="15"/>
  <c r="BG219" i="15"/>
  <c r="BE219" i="15"/>
  <c r="BD219" i="15"/>
  <c r="BC219" i="15"/>
  <c r="BB219" i="15"/>
  <c r="BA219" i="15"/>
  <c r="AZ219" i="15"/>
  <c r="AV219" i="15"/>
  <c r="AU219" i="15"/>
  <c r="AT219" i="15"/>
  <c r="AQ219" i="15"/>
  <c r="AP219" i="15"/>
  <c r="AO219" i="15"/>
  <c r="AN219" i="15"/>
  <c r="AM219" i="15"/>
  <c r="AL219" i="15"/>
  <c r="AK219" i="15"/>
  <c r="AJ219" i="15"/>
  <c r="AI219" i="15"/>
  <c r="AH219" i="15"/>
  <c r="AG219" i="15"/>
  <c r="AF219" i="15"/>
  <c r="AD219" i="15"/>
  <c r="AC219" i="15"/>
  <c r="AB219" i="15"/>
  <c r="AA219" i="15"/>
  <c r="Z219" i="15"/>
  <c r="Y219" i="15"/>
  <c r="X219" i="15"/>
  <c r="W219" i="15"/>
  <c r="U219" i="15"/>
  <c r="T219" i="15"/>
  <c r="S219" i="15"/>
  <c r="R219" i="15"/>
  <c r="Q219" i="15"/>
  <c r="P219" i="15"/>
  <c r="O219" i="15"/>
  <c r="N219" i="15"/>
  <c r="L219" i="15"/>
  <c r="K219" i="15"/>
  <c r="J219" i="15"/>
  <c r="I219" i="15"/>
  <c r="H219" i="15"/>
  <c r="G219" i="15"/>
  <c r="F219" i="15"/>
  <c r="E219" i="15"/>
  <c r="C219" i="15"/>
  <c r="BF218" i="15"/>
  <c r="AW218" i="15"/>
  <c r="AX218" i="15" s="1"/>
  <c r="AR218" i="15"/>
  <c r="AS218" i="15" s="1"/>
  <c r="AE218" i="15"/>
  <c r="V218" i="15"/>
  <c r="M218" i="15"/>
  <c r="D218" i="15"/>
  <c r="BF217" i="15"/>
  <c r="AW217" i="15"/>
  <c r="AX217" i="15" s="1"/>
  <c r="AR217" i="15"/>
  <c r="AS217" i="15" s="1"/>
  <c r="AE217" i="15"/>
  <c r="V217" i="15"/>
  <c r="M217" i="15"/>
  <c r="D217" i="15"/>
  <c r="BF216" i="15"/>
  <c r="AW216" i="15"/>
  <c r="AX216" i="15" s="1"/>
  <c r="AR216" i="15"/>
  <c r="AS216" i="15" s="1"/>
  <c r="AE216" i="15"/>
  <c r="V216" i="15"/>
  <c r="M216" i="15"/>
  <c r="D216" i="15"/>
  <c r="BF215" i="15"/>
  <c r="AW215" i="15"/>
  <c r="AX215" i="15" s="1"/>
  <c r="AR215" i="15"/>
  <c r="AS215" i="15" s="1"/>
  <c r="AE215" i="15"/>
  <c r="V215" i="15"/>
  <c r="M215" i="15"/>
  <c r="D215" i="15"/>
  <c r="BF214" i="15"/>
  <c r="AW214" i="15"/>
  <c r="AX214" i="15" s="1"/>
  <c r="AY214" i="15" s="1"/>
  <c r="AS214" i="15"/>
  <c r="AR214" i="15"/>
  <c r="AE214" i="15"/>
  <c r="V214" i="15"/>
  <c r="M214" i="15"/>
  <c r="D214" i="15"/>
  <c r="BF213" i="15"/>
  <c r="AX213" i="15"/>
  <c r="AW213" i="15"/>
  <c r="AR213" i="15"/>
  <c r="AS213" i="15" s="1"/>
  <c r="AE213" i="15"/>
  <c r="V213" i="15"/>
  <c r="M213" i="15"/>
  <c r="D213" i="15"/>
  <c r="BF212" i="15"/>
  <c r="AX212" i="15"/>
  <c r="AW212" i="15"/>
  <c r="AS212" i="15"/>
  <c r="AR212" i="15"/>
  <c r="AE212" i="15"/>
  <c r="V212" i="15"/>
  <c r="M212" i="15"/>
  <c r="D212" i="15"/>
  <c r="BF211" i="15"/>
  <c r="AX211" i="15"/>
  <c r="AW211" i="15"/>
  <c r="AR211" i="15"/>
  <c r="AS211" i="15" s="1"/>
  <c r="AE211" i="15"/>
  <c r="V211" i="15"/>
  <c r="M211" i="15"/>
  <c r="D211" i="15"/>
  <c r="BF210" i="15"/>
  <c r="AX210" i="15"/>
  <c r="AW210" i="15"/>
  <c r="AS210" i="15"/>
  <c r="AR210" i="15"/>
  <c r="AE210" i="15"/>
  <c r="V210" i="15"/>
  <c r="M210" i="15"/>
  <c r="D210" i="15"/>
  <c r="BF209" i="15"/>
  <c r="AX209" i="15"/>
  <c r="AW209" i="15"/>
  <c r="AR209" i="15"/>
  <c r="AS209" i="15" s="1"/>
  <c r="AE209" i="15"/>
  <c r="V209" i="15"/>
  <c r="M209" i="15"/>
  <c r="D209" i="15"/>
  <c r="BF208" i="15"/>
  <c r="AX208" i="15"/>
  <c r="AY208" i="15" s="1"/>
  <c r="AW208" i="15"/>
  <c r="AS208" i="15"/>
  <c r="AR208" i="15"/>
  <c r="AE208" i="15"/>
  <c r="V208" i="15"/>
  <c r="M208" i="15"/>
  <c r="D208" i="15"/>
  <c r="BF207" i="15"/>
  <c r="AX207" i="15"/>
  <c r="AW207" i="15"/>
  <c r="AR207" i="15"/>
  <c r="AS207" i="15" s="1"/>
  <c r="AE207" i="15"/>
  <c r="V207" i="15"/>
  <c r="M207" i="15"/>
  <c r="D207" i="15"/>
  <c r="BF206" i="15"/>
  <c r="AX206" i="15"/>
  <c r="AY206" i="15" s="1"/>
  <c r="AW206" i="15"/>
  <c r="AS206" i="15"/>
  <c r="AR206" i="15"/>
  <c r="AE206" i="15"/>
  <c r="V206" i="15"/>
  <c r="M206" i="15"/>
  <c r="D206" i="15"/>
  <c r="BF205" i="15"/>
  <c r="AX205" i="15"/>
  <c r="AW205" i="15"/>
  <c r="AR205" i="15"/>
  <c r="AS205" i="15" s="1"/>
  <c r="AE205" i="15"/>
  <c r="V205" i="15"/>
  <c r="M205" i="15"/>
  <c r="D205" i="15"/>
  <c r="BF204" i="15"/>
  <c r="AX204" i="15"/>
  <c r="AW204" i="15"/>
  <c r="AS204" i="15"/>
  <c r="AR204" i="15"/>
  <c r="AE204" i="15"/>
  <c r="V204" i="15"/>
  <c r="M204" i="15"/>
  <c r="D204" i="15"/>
  <c r="BF203" i="15"/>
  <c r="AX203" i="15"/>
  <c r="AW203" i="15"/>
  <c r="AR203" i="15"/>
  <c r="AS203" i="15" s="1"/>
  <c r="AE203" i="15"/>
  <c r="V203" i="15"/>
  <c r="M203" i="15"/>
  <c r="D203" i="15"/>
  <c r="BF202" i="15"/>
  <c r="AX202" i="15"/>
  <c r="AW202" i="15"/>
  <c r="AR202" i="15"/>
  <c r="AS202" i="15" s="1"/>
  <c r="AE202" i="15"/>
  <c r="V202" i="15"/>
  <c r="M202" i="15"/>
  <c r="D202" i="15"/>
  <c r="BF201" i="15"/>
  <c r="AX201" i="15"/>
  <c r="AW201" i="15"/>
  <c r="AR201" i="15"/>
  <c r="AS201" i="15" s="1"/>
  <c r="AE201" i="15"/>
  <c r="V201" i="15"/>
  <c r="M201" i="15"/>
  <c r="D201" i="15"/>
  <c r="BF200" i="15"/>
  <c r="AX200" i="15"/>
  <c r="AW200" i="15"/>
  <c r="AS200" i="15"/>
  <c r="AR200" i="15"/>
  <c r="AE200" i="15"/>
  <c r="V200" i="15"/>
  <c r="M200" i="15"/>
  <c r="D200" i="15"/>
  <c r="BF199" i="15"/>
  <c r="AX199" i="15"/>
  <c r="AW199" i="15"/>
  <c r="AR199" i="15"/>
  <c r="AS199" i="15" s="1"/>
  <c r="AE199" i="15"/>
  <c r="V199" i="15"/>
  <c r="M199" i="15"/>
  <c r="D199" i="15"/>
  <c r="BF198" i="15"/>
  <c r="AX198" i="15"/>
  <c r="AW198" i="15"/>
  <c r="AS198" i="15"/>
  <c r="AR198" i="15"/>
  <c r="AE198" i="15"/>
  <c r="V198" i="15"/>
  <c r="M198" i="15"/>
  <c r="D198" i="15"/>
  <c r="BF197" i="15"/>
  <c r="AW197" i="15"/>
  <c r="AX197" i="15" s="1"/>
  <c r="AR197" i="15"/>
  <c r="AS197" i="15" s="1"/>
  <c r="AE197" i="15"/>
  <c r="V197" i="15"/>
  <c r="M197" i="15"/>
  <c r="D197" i="15"/>
  <c r="BF196" i="15"/>
  <c r="AW196" i="15"/>
  <c r="AX196" i="15" s="1"/>
  <c r="AY196" i="15" s="1"/>
  <c r="AS196" i="15"/>
  <c r="AR196" i="15"/>
  <c r="AE196" i="15"/>
  <c r="V196" i="15"/>
  <c r="M196" i="15"/>
  <c r="D196" i="15"/>
  <c r="BF195" i="15"/>
  <c r="AX195" i="15"/>
  <c r="AW195" i="15"/>
  <c r="AR195" i="15"/>
  <c r="AS195" i="15" s="1"/>
  <c r="AE195" i="15"/>
  <c r="V195" i="15"/>
  <c r="M195" i="15"/>
  <c r="D195" i="15"/>
  <c r="BF194" i="15"/>
  <c r="AX194" i="15"/>
  <c r="AW194" i="15"/>
  <c r="AR194" i="15"/>
  <c r="AS194" i="15" s="1"/>
  <c r="AE194" i="15"/>
  <c r="V194" i="15"/>
  <c r="M194" i="15"/>
  <c r="D194" i="15"/>
  <c r="BF193" i="15"/>
  <c r="AX193" i="15"/>
  <c r="AW193" i="15"/>
  <c r="AR193" i="15"/>
  <c r="AS193" i="15" s="1"/>
  <c r="AE193" i="15"/>
  <c r="V193" i="15"/>
  <c r="M193" i="15"/>
  <c r="D193" i="15"/>
  <c r="BF192" i="15"/>
  <c r="AX192" i="15"/>
  <c r="AW192" i="15"/>
  <c r="AS192" i="15"/>
  <c r="AR192" i="15"/>
  <c r="AE192" i="15"/>
  <c r="V192" i="15"/>
  <c r="M192" i="15"/>
  <c r="D192" i="15"/>
  <c r="BF191" i="15"/>
  <c r="AX191" i="15"/>
  <c r="AW191" i="15"/>
  <c r="AR191" i="15"/>
  <c r="AS191" i="15" s="1"/>
  <c r="AE191" i="15"/>
  <c r="V191" i="15"/>
  <c r="M191" i="15"/>
  <c r="D191" i="15"/>
  <c r="BF190" i="15"/>
  <c r="AX190" i="15"/>
  <c r="AW190" i="15"/>
  <c r="AS190" i="15"/>
  <c r="AR190" i="15"/>
  <c r="AE190" i="15"/>
  <c r="V190" i="15"/>
  <c r="M190" i="15"/>
  <c r="D190" i="15"/>
  <c r="BF189" i="15"/>
  <c r="AX189" i="15"/>
  <c r="AW189" i="15"/>
  <c r="AW219" i="15" s="1"/>
  <c r="AR189" i="15"/>
  <c r="AE189" i="15"/>
  <c r="V189" i="15"/>
  <c r="V219" i="15" s="1"/>
  <c r="M189" i="15"/>
  <c r="M219" i="15" s="1"/>
  <c r="D189" i="15"/>
  <c r="BM188" i="15"/>
  <c r="BL188" i="15"/>
  <c r="BK188" i="15"/>
  <c r="BJ188" i="15"/>
  <c r="BI188" i="15"/>
  <c r="BH188" i="15"/>
  <c r="BG188" i="15"/>
  <c r="BE188" i="15"/>
  <c r="AT188" i="15"/>
  <c r="AO188" i="15"/>
  <c r="C188" i="15"/>
  <c r="BM187" i="15"/>
  <c r="BL187" i="15"/>
  <c r="BK187" i="15"/>
  <c r="BJ187" i="15"/>
  <c r="BI187" i="15"/>
  <c r="BH187" i="15"/>
  <c r="BG187" i="15"/>
  <c r="BE187" i="15"/>
  <c r="BD187" i="15"/>
  <c r="BC187" i="15"/>
  <c r="BB187" i="15"/>
  <c r="BA187" i="15"/>
  <c r="AZ187" i="15"/>
  <c r="AV187" i="15"/>
  <c r="AU187" i="15"/>
  <c r="AT187" i="15"/>
  <c r="AQ187" i="15"/>
  <c r="AP187" i="15"/>
  <c r="AP9" i="15" s="1"/>
  <c r="AO187" i="15"/>
  <c r="AN187" i="15"/>
  <c r="AM187" i="15"/>
  <c r="AL187" i="15"/>
  <c r="AK187" i="15"/>
  <c r="AJ187" i="15"/>
  <c r="AI187" i="15"/>
  <c r="AH187" i="15"/>
  <c r="AG187" i="15"/>
  <c r="AF187" i="15"/>
  <c r="AD187" i="15"/>
  <c r="AC187" i="15"/>
  <c r="AB187" i="15"/>
  <c r="AA187" i="15"/>
  <c r="Z187" i="15"/>
  <c r="Y187" i="15"/>
  <c r="X187" i="15"/>
  <c r="W187" i="15"/>
  <c r="U187" i="15"/>
  <c r="T187" i="15"/>
  <c r="S187" i="15"/>
  <c r="R187" i="15"/>
  <c r="Q187" i="15"/>
  <c r="P187" i="15"/>
  <c r="O187" i="15"/>
  <c r="N187" i="15"/>
  <c r="L187" i="15"/>
  <c r="K187" i="15"/>
  <c r="J187" i="15"/>
  <c r="I187" i="15"/>
  <c r="H187" i="15"/>
  <c r="G187" i="15"/>
  <c r="F187" i="15"/>
  <c r="E187" i="15"/>
  <c r="C187" i="15"/>
  <c r="BM186" i="15"/>
  <c r="BL186" i="15"/>
  <c r="BK186" i="15"/>
  <c r="BJ186" i="15"/>
  <c r="BI186" i="15"/>
  <c r="BH186" i="15"/>
  <c r="BG186" i="15"/>
  <c r="BE186" i="15"/>
  <c r="BD186" i="15"/>
  <c r="BC186" i="15"/>
  <c r="BB186" i="15"/>
  <c r="BA186" i="15"/>
  <c r="AZ186" i="15"/>
  <c r="AV186" i="15"/>
  <c r="AU186" i="15"/>
  <c r="AT186" i="15"/>
  <c r="AQ186" i="15"/>
  <c r="AP186" i="15"/>
  <c r="AO186" i="15"/>
  <c r="AN186" i="15"/>
  <c r="AM186" i="15"/>
  <c r="AL186" i="15"/>
  <c r="AK186" i="15"/>
  <c r="AJ186" i="15"/>
  <c r="AI186" i="15"/>
  <c r="AH186" i="15"/>
  <c r="AG186" i="15"/>
  <c r="AF186" i="15"/>
  <c r="AD186" i="15"/>
  <c r="AC186" i="15"/>
  <c r="AB186" i="15"/>
  <c r="AA186" i="15"/>
  <c r="Z186" i="15"/>
  <c r="Y186" i="15"/>
  <c r="X186" i="15"/>
  <c r="W186" i="15"/>
  <c r="U186" i="15"/>
  <c r="T186" i="15"/>
  <c r="S186" i="15"/>
  <c r="R186" i="15"/>
  <c r="Q186" i="15"/>
  <c r="P186" i="15"/>
  <c r="O186" i="15"/>
  <c r="N186" i="15"/>
  <c r="L186" i="15"/>
  <c r="K186" i="15"/>
  <c r="J186" i="15"/>
  <c r="I186" i="15"/>
  <c r="H186" i="15"/>
  <c r="G186" i="15"/>
  <c r="F186" i="15"/>
  <c r="E186" i="15"/>
  <c r="C186" i="15"/>
  <c r="BM185" i="15"/>
  <c r="BL185" i="15"/>
  <c r="BK185" i="15"/>
  <c r="BJ185" i="15"/>
  <c r="BI185" i="15"/>
  <c r="BH185" i="15"/>
  <c r="BG185" i="15"/>
  <c r="BE185" i="15"/>
  <c r="BD185" i="15"/>
  <c r="BC185" i="15"/>
  <c r="BB185" i="15"/>
  <c r="BA185" i="15"/>
  <c r="AZ185" i="15"/>
  <c r="AV185" i="15"/>
  <c r="AU185" i="15"/>
  <c r="AT185" i="15"/>
  <c r="AQ185" i="15"/>
  <c r="AP185" i="15"/>
  <c r="AO185" i="15"/>
  <c r="AN185" i="15"/>
  <c r="AM185" i="15"/>
  <c r="AL185" i="15"/>
  <c r="AK185" i="15"/>
  <c r="AJ185" i="15"/>
  <c r="AI185" i="15"/>
  <c r="AH185" i="15"/>
  <c r="AG185" i="15"/>
  <c r="AF185" i="15"/>
  <c r="AE185" i="15"/>
  <c r="AD185" i="15"/>
  <c r="AC185" i="15"/>
  <c r="AB185" i="15"/>
  <c r="AA185" i="15"/>
  <c r="Z185" i="15"/>
  <c r="Y185" i="15"/>
  <c r="X185" i="15"/>
  <c r="W185" i="15"/>
  <c r="U185" i="15"/>
  <c r="T185" i="15"/>
  <c r="S185" i="15"/>
  <c r="R185" i="15"/>
  <c r="Q185" i="15"/>
  <c r="P185" i="15"/>
  <c r="O185" i="15"/>
  <c r="N185" i="15"/>
  <c r="L185" i="15"/>
  <c r="K185" i="15"/>
  <c r="J185" i="15"/>
  <c r="I185" i="15"/>
  <c r="H185" i="15"/>
  <c r="G185" i="15"/>
  <c r="F185" i="15"/>
  <c r="E185" i="15"/>
  <c r="C185" i="15"/>
  <c r="BF184" i="15"/>
  <c r="AW184" i="15"/>
  <c r="AR184" i="15"/>
  <c r="AS184" i="15" s="1"/>
  <c r="AE184" i="15"/>
  <c r="V184" i="15"/>
  <c r="M184" i="15"/>
  <c r="D184" i="15"/>
  <c r="BF183" i="15"/>
  <c r="AW183" i="15"/>
  <c r="AX183" i="15" s="1"/>
  <c r="AR183" i="15"/>
  <c r="AS183" i="15" s="1"/>
  <c r="AY183" i="15" s="1"/>
  <c r="AE183" i="15"/>
  <c r="V183" i="15"/>
  <c r="M183" i="15"/>
  <c r="D183" i="15"/>
  <c r="BF182" i="15"/>
  <c r="AW182" i="15"/>
  <c r="AX182" i="15" s="1"/>
  <c r="AR182" i="15"/>
  <c r="AS182" i="15" s="1"/>
  <c r="AE182" i="15"/>
  <c r="V182" i="15"/>
  <c r="M182" i="15"/>
  <c r="D182" i="15"/>
  <c r="BF181" i="15"/>
  <c r="AW181" i="15"/>
  <c r="AX181" i="15" s="1"/>
  <c r="AR181" i="15"/>
  <c r="AS181" i="15" s="1"/>
  <c r="AY181" i="15" s="1"/>
  <c r="AE181" i="15"/>
  <c r="V181" i="15"/>
  <c r="M181" i="15"/>
  <c r="D181" i="15"/>
  <c r="BF180" i="15"/>
  <c r="AW180" i="15"/>
  <c r="AX180" i="15" s="1"/>
  <c r="AR180" i="15"/>
  <c r="AS180" i="15" s="1"/>
  <c r="AY180" i="15" s="1"/>
  <c r="AE180" i="15"/>
  <c r="V180" i="15"/>
  <c r="M180" i="15"/>
  <c r="D180" i="15"/>
  <c r="BF179" i="15"/>
  <c r="AW179" i="15"/>
  <c r="AX179" i="15" s="1"/>
  <c r="AR179" i="15"/>
  <c r="AS179" i="15" s="1"/>
  <c r="AY179" i="15" s="1"/>
  <c r="AE179" i="15"/>
  <c r="V179" i="15"/>
  <c r="M179" i="15"/>
  <c r="D179" i="15"/>
  <c r="BF178" i="15"/>
  <c r="AW178" i="15"/>
  <c r="AX178" i="15" s="1"/>
  <c r="AR178" i="15"/>
  <c r="AS178" i="15" s="1"/>
  <c r="AE178" i="15"/>
  <c r="V178" i="15"/>
  <c r="M178" i="15"/>
  <c r="D178" i="15"/>
  <c r="BF177" i="15"/>
  <c r="AW177" i="15"/>
  <c r="AX177" i="15" s="1"/>
  <c r="AR177" i="15"/>
  <c r="AS177" i="15" s="1"/>
  <c r="AY177" i="15" s="1"/>
  <c r="AE177" i="15"/>
  <c r="V177" i="15"/>
  <c r="M177" i="15"/>
  <c r="D177" i="15"/>
  <c r="BF176" i="15"/>
  <c r="AW176" i="15"/>
  <c r="AX176" i="15" s="1"/>
  <c r="AR176" i="15"/>
  <c r="AS176" i="15" s="1"/>
  <c r="AE176" i="15"/>
  <c r="V176" i="15"/>
  <c r="M176" i="15"/>
  <c r="D176" i="15"/>
  <c r="BF175" i="15"/>
  <c r="AW175" i="15"/>
  <c r="AX175" i="15" s="1"/>
  <c r="AR175" i="15"/>
  <c r="AS175" i="15" s="1"/>
  <c r="AY175" i="15" s="1"/>
  <c r="AE175" i="15"/>
  <c r="V175" i="15"/>
  <c r="M175" i="15"/>
  <c r="D175" i="15"/>
  <c r="BF174" i="15"/>
  <c r="AW174" i="15"/>
  <c r="AX174" i="15" s="1"/>
  <c r="AR174" i="15"/>
  <c r="AS174" i="15" s="1"/>
  <c r="AE174" i="15"/>
  <c r="V174" i="15"/>
  <c r="M174" i="15"/>
  <c r="D174" i="15"/>
  <c r="BF173" i="15"/>
  <c r="AW173" i="15"/>
  <c r="AX173" i="15" s="1"/>
  <c r="AR173" i="15"/>
  <c r="AS173" i="15" s="1"/>
  <c r="AY173" i="15" s="1"/>
  <c r="AE173" i="15"/>
  <c r="V173" i="15"/>
  <c r="M173" i="15"/>
  <c r="D173" i="15"/>
  <c r="BF172" i="15"/>
  <c r="AW172" i="15"/>
  <c r="AX172" i="15" s="1"/>
  <c r="AR172" i="15"/>
  <c r="AS172" i="15" s="1"/>
  <c r="AE172" i="15"/>
  <c r="V172" i="15"/>
  <c r="M172" i="15"/>
  <c r="D172" i="15"/>
  <c r="BF171" i="15"/>
  <c r="AW171" i="15"/>
  <c r="AX171" i="15" s="1"/>
  <c r="AR171" i="15"/>
  <c r="AS171" i="15" s="1"/>
  <c r="AY171" i="15" s="1"/>
  <c r="AE171" i="15"/>
  <c r="V171" i="15"/>
  <c r="M171" i="15"/>
  <c r="D171" i="15"/>
  <c r="BF170" i="15"/>
  <c r="AW170" i="15"/>
  <c r="AX170" i="15" s="1"/>
  <c r="AR170" i="15"/>
  <c r="AS170" i="15" s="1"/>
  <c r="AE170" i="15"/>
  <c r="V170" i="15"/>
  <c r="M170" i="15"/>
  <c r="D170" i="15"/>
  <c r="BF169" i="15"/>
  <c r="AW169" i="15"/>
  <c r="AX169" i="15" s="1"/>
  <c r="AR169" i="15"/>
  <c r="AS169" i="15" s="1"/>
  <c r="AY169" i="15" s="1"/>
  <c r="AE169" i="15"/>
  <c r="V169" i="15"/>
  <c r="M169" i="15"/>
  <c r="D169" i="15"/>
  <c r="BF168" i="15"/>
  <c r="AW168" i="15"/>
  <c r="AR168" i="15"/>
  <c r="AS168" i="15" s="1"/>
  <c r="AE168" i="15"/>
  <c r="V168" i="15"/>
  <c r="M168" i="15"/>
  <c r="D168" i="15"/>
  <c r="BF167" i="15"/>
  <c r="AW167" i="15"/>
  <c r="AX167" i="15" s="1"/>
  <c r="AS167" i="15"/>
  <c r="AR167" i="15"/>
  <c r="AE167" i="15"/>
  <c r="V167" i="15"/>
  <c r="M167" i="15"/>
  <c r="D167" i="15"/>
  <c r="BF166" i="15"/>
  <c r="AW166" i="15"/>
  <c r="AX166" i="15" s="1"/>
  <c r="AR166" i="15"/>
  <c r="AS166" i="15" s="1"/>
  <c r="AY166" i="15" s="1"/>
  <c r="AE166" i="15"/>
  <c r="V166" i="15"/>
  <c r="M166" i="15"/>
  <c r="D166" i="15"/>
  <c r="BF165" i="15"/>
  <c r="AW165" i="15"/>
  <c r="AX165" i="15" s="1"/>
  <c r="AR165" i="15"/>
  <c r="AS165" i="15" s="1"/>
  <c r="AE165" i="15"/>
  <c r="V165" i="15"/>
  <c r="M165" i="15"/>
  <c r="D165" i="15"/>
  <c r="BF164" i="15"/>
  <c r="AW164" i="15"/>
  <c r="AX164" i="15" s="1"/>
  <c r="AR164" i="15"/>
  <c r="AS164" i="15" s="1"/>
  <c r="AY164" i="15" s="1"/>
  <c r="AE164" i="15"/>
  <c r="V164" i="15"/>
  <c r="M164" i="15"/>
  <c r="D164" i="15"/>
  <c r="BF163" i="15"/>
  <c r="AW163" i="15"/>
  <c r="AX163" i="15" s="1"/>
  <c r="AR163" i="15"/>
  <c r="AS163" i="15" s="1"/>
  <c r="AE163" i="15"/>
  <c r="V163" i="15"/>
  <c r="M163" i="15"/>
  <c r="D163" i="15"/>
  <c r="BF162" i="15"/>
  <c r="AW162" i="15"/>
  <c r="AX162" i="15" s="1"/>
  <c r="AR162" i="15"/>
  <c r="AS162" i="15" s="1"/>
  <c r="AE162" i="15"/>
  <c r="V162" i="15"/>
  <c r="M162" i="15"/>
  <c r="D162" i="15"/>
  <c r="BF161" i="15"/>
  <c r="AW161" i="15"/>
  <c r="AX161" i="15" s="1"/>
  <c r="AR161" i="15"/>
  <c r="AS161" i="15" s="1"/>
  <c r="AE161" i="15"/>
  <c r="V161" i="15"/>
  <c r="M161" i="15"/>
  <c r="D161" i="15"/>
  <c r="BF160" i="15"/>
  <c r="AW160" i="15"/>
  <c r="AX160" i="15" s="1"/>
  <c r="AR160" i="15"/>
  <c r="AS160" i="15" s="1"/>
  <c r="AE160" i="15"/>
  <c r="V160" i="15"/>
  <c r="M160" i="15"/>
  <c r="D160" i="15"/>
  <c r="BF159" i="15"/>
  <c r="AW159" i="15"/>
  <c r="AX159" i="15" s="1"/>
  <c r="AR159" i="15"/>
  <c r="AS159" i="15" s="1"/>
  <c r="AY159" i="15" s="1"/>
  <c r="AE159" i="15"/>
  <c r="V159" i="15"/>
  <c r="M159" i="15"/>
  <c r="D159" i="15"/>
  <c r="BF158" i="15"/>
  <c r="AW158" i="15"/>
  <c r="AX158" i="15" s="1"/>
  <c r="AR158" i="15"/>
  <c r="AS158" i="15" s="1"/>
  <c r="AE158" i="15"/>
  <c r="V158" i="15"/>
  <c r="M158" i="15"/>
  <c r="D158" i="15"/>
  <c r="BF157" i="15"/>
  <c r="AW157" i="15"/>
  <c r="AX157" i="15" s="1"/>
  <c r="AR157" i="15"/>
  <c r="AS157" i="15" s="1"/>
  <c r="AY157" i="15" s="1"/>
  <c r="AE157" i="15"/>
  <c r="V157" i="15"/>
  <c r="M157" i="15"/>
  <c r="D157" i="15"/>
  <c r="BF156" i="15"/>
  <c r="AW156" i="15"/>
  <c r="AR156" i="15"/>
  <c r="AS156" i="15" s="1"/>
  <c r="AE156" i="15"/>
  <c r="V156" i="15"/>
  <c r="M156" i="15"/>
  <c r="D156" i="15"/>
  <c r="BF155" i="15"/>
  <c r="AW155" i="15"/>
  <c r="AX155" i="15" s="1"/>
  <c r="AR155" i="15"/>
  <c r="AS155" i="15" s="1"/>
  <c r="AY155" i="15" s="1"/>
  <c r="AE155" i="15"/>
  <c r="V155" i="15"/>
  <c r="M155" i="15"/>
  <c r="D155" i="15"/>
  <c r="BF154" i="15"/>
  <c r="AW154" i="15"/>
  <c r="AR154" i="15"/>
  <c r="AE154" i="15"/>
  <c r="AE186" i="15" s="1"/>
  <c r="V154" i="15"/>
  <c r="M154" i="15"/>
  <c r="D154" i="15"/>
  <c r="BM153" i="15"/>
  <c r="BL153" i="15"/>
  <c r="BK153" i="15"/>
  <c r="BJ153" i="15"/>
  <c r="BI153" i="15"/>
  <c r="BH153" i="15"/>
  <c r="BG153" i="15"/>
  <c r="BE153" i="15"/>
  <c r="AT153" i="15"/>
  <c r="AO153" i="15"/>
  <c r="C153" i="15"/>
  <c r="BM152" i="15"/>
  <c r="BL152" i="15"/>
  <c r="BK152" i="15"/>
  <c r="BJ152" i="15"/>
  <c r="BI152" i="15"/>
  <c r="BH152" i="15"/>
  <c r="BG152" i="15"/>
  <c r="BE152" i="15"/>
  <c r="BD152" i="15"/>
  <c r="BC152" i="15"/>
  <c r="BB152" i="15"/>
  <c r="BA152" i="15"/>
  <c r="AZ152" i="15"/>
  <c r="AV152" i="15"/>
  <c r="AU152" i="15"/>
  <c r="AT152" i="15"/>
  <c r="AQ152" i="15"/>
  <c r="AP152" i="15"/>
  <c r="AO152" i="15"/>
  <c r="AN152" i="15"/>
  <c r="AM152" i="15"/>
  <c r="AL152" i="15"/>
  <c r="AK152" i="15"/>
  <c r="AJ152" i="15"/>
  <c r="AI152" i="15"/>
  <c r="AH152" i="15"/>
  <c r="AG152" i="15"/>
  <c r="AF152" i="15"/>
  <c r="AD152" i="15"/>
  <c r="AC152" i="15"/>
  <c r="AB152" i="15"/>
  <c r="AA152" i="15"/>
  <c r="Z152" i="15"/>
  <c r="Y152" i="15"/>
  <c r="X152" i="15"/>
  <c r="W152" i="15"/>
  <c r="U152" i="15"/>
  <c r="T152" i="15"/>
  <c r="S152" i="15"/>
  <c r="R152" i="15"/>
  <c r="Q152" i="15"/>
  <c r="P152" i="15"/>
  <c r="O152" i="15"/>
  <c r="N152" i="15"/>
  <c r="L152" i="15"/>
  <c r="K152" i="15"/>
  <c r="J152" i="15"/>
  <c r="I152" i="15"/>
  <c r="H152" i="15"/>
  <c r="G152" i="15"/>
  <c r="F152" i="15"/>
  <c r="E152" i="15"/>
  <c r="C152" i="15"/>
  <c r="BM151" i="15"/>
  <c r="BL151" i="15"/>
  <c r="BK151" i="15"/>
  <c r="BJ151" i="15"/>
  <c r="BI151" i="15"/>
  <c r="BH151" i="15"/>
  <c r="BG151" i="15"/>
  <c r="BE151" i="15"/>
  <c r="BD151" i="15"/>
  <c r="BC151" i="15"/>
  <c r="BB151" i="15"/>
  <c r="BA151" i="15"/>
  <c r="AZ151" i="15"/>
  <c r="AV151" i="15"/>
  <c r="AU151" i="15"/>
  <c r="AT151" i="15"/>
  <c r="AQ151" i="15"/>
  <c r="AP151" i="15"/>
  <c r="AO151" i="15"/>
  <c r="AN151" i="15"/>
  <c r="AM151" i="15"/>
  <c r="AL151" i="15"/>
  <c r="AK151" i="15"/>
  <c r="AJ151" i="15"/>
  <c r="AI151" i="15"/>
  <c r="AH151" i="15"/>
  <c r="AG151" i="15"/>
  <c r="AF151" i="15"/>
  <c r="AD151" i="15"/>
  <c r="AC151" i="15"/>
  <c r="AB151" i="15"/>
  <c r="AA151" i="15"/>
  <c r="Z151" i="15"/>
  <c r="Y151" i="15"/>
  <c r="X151" i="15"/>
  <c r="W151" i="15"/>
  <c r="U151" i="15"/>
  <c r="T151" i="15"/>
  <c r="S151" i="15"/>
  <c r="R151" i="15"/>
  <c r="Q151" i="15"/>
  <c r="P151" i="15"/>
  <c r="O151" i="15"/>
  <c r="N151" i="15"/>
  <c r="L151" i="15"/>
  <c r="K151" i="15"/>
  <c r="J151" i="15"/>
  <c r="I151" i="15"/>
  <c r="H151" i="15"/>
  <c r="G151" i="15"/>
  <c r="F151" i="15"/>
  <c r="E151" i="15"/>
  <c r="C151" i="15"/>
  <c r="BM150" i="15"/>
  <c r="BL150" i="15"/>
  <c r="BK150" i="15"/>
  <c r="BJ150" i="15"/>
  <c r="BI150" i="15"/>
  <c r="BH150" i="15"/>
  <c r="BG150" i="15"/>
  <c r="BE150" i="15"/>
  <c r="BD150" i="15"/>
  <c r="BC150" i="15"/>
  <c r="BB150" i="15"/>
  <c r="BA150" i="15"/>
  <c r="AZ150" i="15"/>
  <c r="AV150" i="15"/>
  <c r="AU150" i="15"/>
  <c r="AT150" i="15"/>
  <c r="AQ150" i="15"/>
  <c r="AP150" i="15"/>
  <c r="AO150" i="15"/>
  <c r="AN150" i="15"/>
  <c r="AM150" i="15"/>
  <c r="AL150" i="15"/>
  <c r="AK150" i="15"/>
  <c r="AJ150" i="15"/>
  <c r="AI150" i="15"/>
  <c r="AH150" i="15"/>
  <c r="AG150" i="15"/>
  <c r="AF150" i="15"/>
  <c r="AD150" i="15"/>
  <c r="AC150" i="15"/>
  <c r="AB150" i="15"/>
  <c r="AA150" i="15"/>
  <c r="Z150" i="15"/>
  <c r="Y150" i="15"/>
  <c r="X150" i="15"/>
  <c r="W150" i="15"/>
  <c r="U150" i="15"/>
  <c r="T150" i="15"/>
  <c r="S150" i="15"/>
  <c r="R150" i="15"/>
  <c r="Q150" i="15"/>
  <c r="P150" i="15"/>
  <c r="O150" i="15"/>
  <c r="N150" i="15"/>
  <c r="L150" i="15"/>
  <c r="K150" i="15"/>
  <c r="J150" i="15"/>
  <c r="I150" i="15"/>
  <c r="H150" i="15"/>
  <c r="G150" i="15"/>
  <c r="F150" i="15"/>
  <c r="E150" i="15"/>
  <c r="C150" i="15"/>
  <c r="BF149" i="15"/>
  <c r="AW149" i="15"/>
  <c r="AR149" i="15"/>
  <c r="AS149" i="15" s="1"/>
  <c r="AE149" i="15"/>
  <c r="V149" i="15"/>
  <c r="M149" i="15"/>
  <c r="D149" i="15"/>
  <c r="BF148" i="15"/>
  <c r="AW148" i="15"/>
  <c r="AX148" i="15" s="1"/>
  <c r="AS148" i="15"/>
  <c r="AR148" i="15"/>
  <c r="AE148" i="15"/>
  <c r="V148" i="15"/>
  <c r="M148" i="15"/>
  <c r="D148" i="15"/>
  <c r="BF147" i="15"/>
  <c r="AW147" i="15"/>
  <c r="AX147" i="15" s="1"/>
  <c r="AR147" i="15"/>
  <c r="AS147" i="15" s="1"/>
  <c r="AE147" i="15"/>
  <c r="V147" i="15"/>
  <c r="M147" i="15"/>
  <c r="D147" i="15"/>
  <c r="BF146" i="15"/>
  <c r="AW146" i="15"/>
  <c r="AX146" i="15" s="1"/>
  <c r="AS146" i="15"/>
  <c r="AR146" i="15"/>
  <c r="AE146" i="15"/>
  <c r="V146" i="15"/>
  <c r="M146" i="15"/>
  <c r="D146" i="15"/>
  <c r="BF145" i="15"/>
  <c r="AW145" i="15"/>
  <c r="AX145" i="15" s="1"/>
  <c r="AR145" i="15"/>
  <c r="AS145" i="15" s="1"/>
  <c r="AE145" i="15"/>
  <c r="V145" i="15"/>
  <c r="M145" i="15"/>
  <c r="D145" i="15"/>
  <c r="BF144" i="15"/>
  <c r="AW144" i="15"/>
  <c r="AX144" i="15" s="1"/>
  <c r="AR144" i="15"/>
  <c r="AS144" i="15" s="1"/>
  <c r="AE144" i="15"/>
  <c r="V144" i="15"/>
  <c r="M144" i="15"/>
  <c r="D144" i="15"/>
  <c r="BF143" i="15"/>
  <c r="AW143" i="15"/>
  <c r="AX143" i="15" s="1"/>
  <c r="AR143" i="15"/>
  <c r="AS143" i="15" s="1"/>
  <c r="AE143" i="15"/>
  <c r="V143" i="15"/>
  <c r="M143" i="15"/>
  <c r="D143" i="15"/>
  <c r="BF142" i="15"/>
  <c r="AW142" i="15"/>
  <c r="AX142" i="15" s="1"/>
  <c r="AR142" i="15"/>
  <c r="AS142" i="15" s="1"/>
  <c r="AE142" i="15"/>
  <c r="V142" i="15"/>
  <c r="M142" i="15"/>
  <c r="D142" i="15"/>
  <c r="BF141" i="15"/>
  <c r="AW141" i="15"/>
  <c r="AX141" i="15" s="1"/>
  <c r="AR141" i="15"/>
  <c r="AS141" i="15" s="1"/>
  <c r="AE141" i="15"/>
  <c r="V141" i="15"/>
  <c r="M141" i="15"/>
  <c r="D141" i="15"/>
  <c r="BF140" i="15"/>
  <c r="AW140" i="15"/>
  <c r="AX140" i="15" s="1"/>
  <c r="AR140" i="15"/>
  <c r="AS140" i="15" s="1"/>
  <c r="AE140" i="15"/>
  <c r="V140" i="15"/>
  <c r="M140" i="15"/>
  <c r="D140" i="15"/>
  <c r="BF139" i="15"/>
  <c r="AW139" i="15"/>
  <c r="AX139" i="15" s="1"/>
  <c r="AR139" i="15"/>
  <c r="AS139" i="15" s="1"/>
  <c r="AE139" i="15"/>
  <c r="V139" i="15"/>
  <c r="M139" i="15"/>
  <c r="D139" i="15"/>
  <c r="BF138" i="15"/>
  <c r="AW138" i="15"/>
  <c r="AX138" i="15" s="1"/>
  <c r="AR138" i="15"/>
  <c r="AS138" i="15" s="1"/>
  <c r="AE138" i="15"/>
  <c r="V138" i="15"/>
  <c r="M138" i="15"/>
  <c r="D138" i="15"/>
  <c r="BF137" i="15"/>
  <c r="AW137" i="15"/>
  <c r="AX137" i="15" s="1"/>
  <c r="AR137" i="15"/>
  <c r="AS137" i="15" s="1"/>
  <c r="AE137" i="15"/>
  <c r="V137" i="15"/>
  <c r="M137" i="15"/>
  <c r="D137" i="15"/>
  <c r="BF136" i="15"/>
  <c r="AW136" i="15"/>
  <c r="AX136" i="15" s="1"/>
  <c r="AR136" i="15"/>
  <c r="AS136" i="15" s="1"/>
  <c r="AE136" i="15"/>
  <c r="V136" i="15"/>
  <c r="M136" i="15"/>
  <c r="D136" i="15"/>
  <c r="BF135" i="15"/>
  <c r="AX135" i="15"/>
  <c r="AW135" i="15"/>
  <c r="AR135" i="15"/>
  <c r="AS135" i="15" s="1"/>
  <c r="AE135" i="15"/>
  <c r="V135" i="15"/>
  <c r="M135" i="15"/>
  <c r="D135" i="15"/>
  <c r="BF134" i="15"/>
  <c r="AW134" i="15"/>
  <c r="AX134" i="15" s="1"/>
  <c r="AR134" i="15"/>
  <c r="AS134" i="15" s="1"/>
  <c r="AE134" i="15"/>
  <c r="V134" i="15"/>
  <c r="M134" i="15"/>
  <c r="D134" i="15"/>
  <c r="BF133" i="15"/>
  <c r="AW133" i="15"/>
  <c r="AX133" i="15" s="1"/>
  <c r="AR133" i="15"/>
  <c r="AS133" i="15" s="1"/>
  <c r="AE133" i="15"/>
  <c r="V133" i="15"/>
  <c r="M133" i="15"/>
  <c r="D133" i="15"/>
  <c r="BF132" i="15"/>
  <c r="AW132" i="15"/>
  <c r="AX132" i="15" s="1"/>
  <c r="AR132" i="15"/>
  <c r="AS132" i="15" s="1"/>
  <c r="AE132" i="15"/>
  <c r="V132" i="15"/>
  <c r="M132" i="15"/>
  <c r="D132" i="15"/>
  <c r="BF131" i="15"/>
  <c r="AW131" i="15"/>
  <c r="AX131" i="15" s="1"/>
  <c r="AR131" i="15"/>
  <c r="AS131" i="15" s="1"/>
  <c r="AE131" i="15"/>
  <c r="V131" i="15"/>
  <c r="M131" i="15"/>
  <c r="D131" i="15"/>
  <c r="BF130" i="15"/>
  <c r="AW130" i="15"/>
  <c r="AX130" i="15" s="1"/>
  <c r="AR130" i="15"/>
  <c r="AS130" i="15" s="1"/>
  <c r="AE130" i="15"/>
  <c r="V130" i="15"/>
  <c r="M130" i="15"/>
  <c r="D130" i="15"/>
  <c r="BF129" i="15"/>
  <c r="AW129" i="15"/>
  <c r="AX129" i="15" s="1"/>
  <c r="AR129" i="15"/>
  <c r="AS129" i="15" s="1"/>
  <c r="AE129" i="15"/>
  <c r="V129" i="15"/>
  <c r="M129" i="15"/>
  <c r="D129" i="15"/>
  <c r="BF128" i="15"/>
  <c r="AW128" i="15"/>
  <c r="AX128" i="15" s="1"/>
  <c r="AR128" i="15"/>
  <c r="AS128" i="15" s="1"/>
  <c r="AE128" i="15"/>
  <c r="V128" i="15"/>
  <c r="M128" i="15"/>
  <c r="D128" i="15"/>
  <c r="BF127" i="15"/>
  <c r="AW127" i="15"/>
  <c r="AX127" i="15" s="1"/>
  <c r="AR127" i="15"/>
  <c r="AS127" i="15" s="1"/>
  <c r="AE127" i="15"/>
  <c r="V127" i="15"/>
  <c r="M127" i="15"/>
  <c r="D127" i="15"/>
  <c r="BF126" i="15"/>
  <c r="AW126" i="15"/>
  <c r="AX126" i="15" s="1"/>
  <c r="AR126" i="15"/>
  <c r="AS126" i="15" s="1"/>
  <c r="AE126" i="15"/>
  <c r="V126" i="15"/>
  <c r="M126" i="15"/>
  <c r="D126" i="15"/>
  <c r="BF125" i="15"/>
  <c r="AW125" i="15"/>
  <c r="AX125" i="15" s="1"/>
  <c r="AR125" i="15"/>
  <c r="AS125" i="15" s="1"/>
  <c r="AE125" i="15"/>
  <c r="V125" i="15"/>
  <c r="M125" i="15"/>
  <c r="D125" i="15"/>
  <c r="BF124" i="15"/>
  <c r="AW124" i="15"/>
  <c r="AX124" i="15" s="1"/>
  <c r="AR124" i="15"/>
  <c r="AS124" i="15" s="1"/>
  <c r="AE124" i="15"/>
  <c r="V124" i="15"/>
  <c r="M124" i="15"/>
  <c r="D124" i="15"/>
  <c r="BF123" i="15"/>
  <c r="AW123" i="15"/>
  <c r="AX123" i="15" s="1"/>
  <c r="AR123" i="15"/>
  <c r="AS123" i="15" s="1"/>
  <c r="AE123" i="15"/>
  <c r="V123" i="15"/>
  <c r="M123" i="15"/>
  <c r="D123" i="15"/>
  <c r="BF122" i="15"/>
  <c r="AW122" i="15"/>
  <c r="AX122" i="15" s="1"/>
  <c r="AR122" i="15"/>
  <c r="AS122" i="15" s="1"/>
  <c r="AE122" i="15"/>
  <c r="V122" i="15"/>
  <c r="M122" i="15"/>
  <c r="D122" i="15"/>
  <c r="BF121" i="15"/>
  <c r="AW121" i="15"/>
  <c r="AX121" i="15" s="1"/>
  <c r="AR121" i="15"/>
  <c r="AE121" i="15"/>
  <c r="V121" i="15"/>
  <c r="M121" i="15"/>
  <c r="D121" i="15"/>
  <c r="BF120" i="15"/>
  <c r="AW120" i="15"/>
  <c r="AR120" i="15"/>
  <c r="AE120" i="15"/>
  <c r="V120" i="15"/>
  <c r="M120" i="15"/>
  <c r="D120" i="15"/>
  <c r="BM119" i="15"/>
  <c r="BL119" i="15"/>
  <c r="BK119" i="15"/>
  <c r="BJ119" i="15"/>
  <c r="BI119" i="15"/>
  <c r="BH119" i="15"/>
  <c r="BG119" i="15"/>
  <c r="BE119" i="15"/>
  <c r="AT119" i="15"/>
  <c r="AO119" i="15"/>
  <c r="C119" i="15"/>
  <c r="BM118" i="15"/>
  <c r="BL118" i="15"/>
  <c r="BK118" i="15"/>
  <c r="BJ118" i="15"/>
  <c r="BI118" i="15"/>
  <c r="BH118" i="15"/>
  <c r="BG118" i="15"/>
  <c r="BE118" i="15"/>
  <c r="BD118" i="15"/>
  <c r="BC118" i="15"/>
  <c r="BB118" i="15"/>
  <c r="BA118" i="15"/>
  <c r="AZ118" i="15"/>
  <c r="AV118" i="15"/>
  <c r="AU118" i="15"/>
  <c r="AT118" i="15"/>
  <c r="AQ118" i="15"/>
  <c r="AP118" i="15"/>
  <c r="AO118" i="15"/>
  <c r="AN118" i="15"/>
  <c r="AM118" i="15"/>
  <c r="AL118" i="15"/>
  <c r="AK118" i="15"/>
  <c r="AJ118" i="15"/>
  <c r="AI118" i="15"/>
  <c r="AH118" i="15"/>
  <c r="AG118" i="15"/>
  <c r="AF118" i="15"/>
  <c r="AD118" i="15"/>
  <c r="AC118" i="15"/>
  <c r="AB118" i="15"/>
  <c r="AA118" i="15"/>
  <c r="Z118" i="15"/>
  <c r="Y118" i="15"/>
  <c r="X118" i="15"/>
  <c r="W118" i="15"/>
  <c r="U118" i="15"/>
  <c r="T118" i="15"/>
  <c r="S118" i="15"/>
  <c r="R118" i="15"/>
  <c r="Q118" i="15"/>
  <c r="P118" i="15"/>
  <c r="O118" i="15"/>
  <c r="N118" i="15"/>
  <c r="L118" i="15"/>
  <c r="K118" i="15"/>
  <c r="J118" i="15"/>
  <c r="I118" i="15"/>
  <c r="H118" i="15"/>
  <c r="G118" i="15"/>
  <c r="F118" i="15"/>
  <c r="E118" i="15"/>
  <c r="D118" i="15"/>
  <c r="C118" i="15"/>
  <c r="BM117" i="15"/>
  <c r="BL117" i="15"/>
  <c r="BK117" i="15"/>
  <c r="BJ117" i="15"/>
  <c r="BI117" i="15"/>
  <c r="BH117" i="15"/>
  <c r="BG117" i="15"/>
  <c r="BE117" i="15"/>
  <c r="BD117" i="15"/>
  <c r="BC117" i="15"/>
  <c r="BB117" i="15"/>
  <c r="BA117" i="15"/>
  <c r="AZ117" i="15"/>
  <c r="AV117" i="15"/>
  <c r="AU117" i="15"/>
  <c r="AT117" i="15"/>
  <c r="AQ117" i="15"/>
  <c r="AP117" i="15"/>
  <c r="AO117" i="15"/>
  <c r="AN117" i="15"/>
  <c r="AM117" i="15"/>
  <c r="AL117" i="15"/>
  <c r="AK117" i="15"/>
  <c r="AJ117" i="15"/>
  <c r="AI117" i="15"/>
  <c r="AH117" i="15"/>
  <c r="AG117" i="15"/>
  <c r="AF117" i="15"/>
  <c r="AD117" i="15"/>
  <c r="AC117" i="15"/>
  <c r="AB117" i="15"/>
  <c r="AA117" i="15"/>
  <c r="Z117" i="15"/>
  <c r="Y117" i="15"/>
  <c r="X117" i="15"/>
  <c r="W117" i="15"/>
  <c r="U117" i="15"/>
  <c r="T117" i="15"/>
  <c r="S117" i="15"/>
  <c r="R117" i="15"/>
  <c r="Q117" i="15"/>
  <c r="P117" i="15"/>
  <c r="O117" i="15"/>
  <c r="N117" i="15"/>
  <c r="L117" i="15"/>
  <c r="K117" i="15"/>
  <c r="J117" i="15"/>
  <c r="I117" i="15"/>
  <c r="H117" i="15"/>
  <c r="G117" i="15"/>
  <c r="F117" i="15"/>
  <c r="E117" i="15"/>
  <c r="D117" i="15"/>
  <c r="C117" i="15"/>
  <c r="BM116" i="15"/>
  <c r="BL116" i="15"/>
  <c r="BL9" i="15" s="1"/>
  <c r="BK116" i="15"/>
  <c r="BJ116" i="15"/>
  <c r="BI116" i="15"/>
  <c r="BH116" i="15"/>
  <c r="BG116" i="15"/>
  <c r="BE116" i="15"/>
  <c r="BD116" i="15"/>
  <c r="BC116" i="15"/>
  <c r="BB116" i="15"/>
  <c r="BA116" i="15"/>
  <c r="AZ116" i="15"/>
  <c r="AV116" i="15"/>
  <c r="AU116" i="15"/>
  <c r="AT116" i="15"/>
  <c r="AQ116" i="15"/>
  <c r="AP116" i="15"/>
  <c r="AO116" i="15"/>
  <c r="AN116" i="15"/>
  <c r="AM116" i="15"/>
  <c r="AL116" i="15"/>
  <c r="AK116" i="15"/>
  <c r="AJ116" i="15"/>
  <c r="AI116" i="15"/>
  <c r="AH116" i="15"/>
  <c r="AG116" i="15"/>
  <c r="AF116" i="15"/>
  <c r="AD116" i="15"/>
  <c r="AC116" i="15"/>
  <c r="AB116" i="15"/>
  <c r="AA116" i="15"/>
  <c r="Z116" i="15"/>
  <c r="Y116" i="15"/>
  <c r="X116" i="15"/>
  <c r="W116" i="15"/>
  <c r="U116" i="15"/>
  <c r="T116" i="15"/>
  <c r="S116" i="15"/>
  <c r="R116" i="15"/>
  <c r="Q116" i="15"/>
  <c r="P116" i="15"/>
  <c r="O116" i="15"/>
  <c r="N116" i="15"/>
  <c r="L116" i="15"/>
  <c r="K116" i="15"/>
  <c r="J116" i="15"/>
  <c r="I116" i="15"/>
  <c r="H116" i="15"/>
  <c r="H9" i="15" s="1"/>
  <c r="G116" i="15"/>
  <c r="F116" i="15"/>
  <c r="E116" i="15"/>
  <c r="D116" i="15"/>
  <c r="C116" i="15"/>
  <c r="BF115" i="15"/>
  <c r="AW115" i="15"/>
  <c r="AX115" i="15" s="1"/>
  <c r="AR115" i="15"/>
  <c r="AS115" i="15" s="1"/>
  <c r="AE115" i="15"/>
  <c r="V115" i="15"/>
  <c r="M115" i="15"/>
  <c r="BF114" i="15"/>
  <c r="AW114" i="15"/>
  <c r="AX114" i="15" s="1"/>
  <c r="AR114" i="15"/>
  <c r="AS114" i="15" s="1"/>
  <c r="AE114" i="15"/>
  <c r="V114" i="15"/>
  <c r="M114" i="15"/>
  <c r="BF113" i="15"/>
  <c r="AW113" i="15"/>
  <c r="AR113" i="15"/>
  <c r="AS113" i="15" s="1"/>
  <c r="AE113" i="15"/>
  <c r="V113" i="15"/>
  <c r="M113" i="15"/>
  <c r="BF112" i="15"/>
  <c r="AY112" i="15"/>
  <c r="AW112" i="15"/>
  <c r="AX112" i="15" s="1"/>
  <c r="AR112" i="15"/>
  <c r="AS112" i="15" s="1"/>
  <c r="AE112" i="15"/>
  <c r="V112" i="15"/>
  <c r="M112" i="15"/>
  <c r="BF111" i="15"/>
  <c r="AW111" i="15"/>
  <c r="AR111" i="15"/>
  <c r="AS111" i="15" s="1"/>
  <c r="AE111" i="15"/>
  <c r="V111" i="15"/>
  <c r="M111" i="15"/>
  <c r="BF110" i="15"/>
  <c r="AW110" i="15"/>
  <c r="AR110" i="15"/>
  <c r="AS110" i="15" s="1"/>
  <c r="AE110" i="15"/>
  <c r="V110" i="15"/>
  <c r="M110" i="15"/>
  <c r="BF109" i="15"/>
  <c r="AW109" i="15"/>
  <c r="AX109" i="15" s="1"/>
  <c r="AR109" i="15"/>
  <c r="AS109" i="15" s="1"/>
  <c r="AE109" i="15"/>
  <c r="V109" i="15"/>
  <c r="M109" i="15"/>
  <c r="BF108" i="15"/>
  <c r="AX108" i="15"/>
  <c r="AW108" i="15"/>
  <c r="AR108" i="15"/>
  <c r="AS108" i="15" s="1"/>
  <c r="AE108" i="15"/>
  <c r="V108" i="15"/>
  <c r="M108" i="15"/>
  <c r="BF107" i="15"/>
  <c r="AW107" i="15"/>
  <c r="AX107" i="15" s="1"/>
  <c r="AR107" i="15"/>
  <c r="AS107" i="15" s="1"/>
  <c r="AE107" i="15"/>
  <c r="V107" i="15"/>
  <c r="M107" i="15"/>
  <c r="BF106" i="15"/>
  <c r="AW106" i="15"/>
  <c r="AX106" i="15" s="1"/>
  <c r="AR106" i="15"/>
  <c r="AS106" i="15" s="1"/>
  <c r="AE106" i="15"/>
  <c r="V106" i="15"/>
  <c r="M106" i="15"/>
  <c r="BF105" i="15"/>
  <c r="AW105" i="15"/>
  <c r="AX105" i="15" s="1"/>
  <c r="AR105" i="15"/>
  <c r="AS105" i="15" s="1"/>
  <c r="AE105" i="15"/>
  <c r="V105" i="15"/>
  <c r="M105" i="15"/>
  <c r="BF104" i="15"/>
  <c r="AW104" i="15"/>
  <c r="AX104" i="15" s="1"/>
  <c r="AR104" i="15"/>
  <c r="AS104" i="15" s="1"/>
  <c r="AE104" i="15"/>
  <c r="V104" i="15"/>
  <c r="M104" i="15"/>
  <c r="BF103" i="15"/>
  <c r="AW103" i="15"/>
  <c r="AR103" i="15"/>
  <c r="AS103" i="15" s="1"/>
  <c r="AE103" i="15"/>
  <c r="V103" i="15"/>
  <c r="M103" i="15"/>
  <c r="BF102" i="15"/>
  <c r="AW102" i="15"/>
  <c r="AR102" i="15"/>
  <c r="AS102" i="15" s="1"/>
  <c r="AE102" i="15"/>
  <c r="V102" i="15"/>
  <c r="M102" i="15"/>
  <c r="BF101" i="15"/>
  <c r="AW101" i="15"/>
  <c r="AX101" i="15" s="1"/>
  <c r="AR101" i="15"/>
  <c r="AS101" i="15" s="1"/>
  <c r="AE101" i="15"/>
  <c r="V101" i="15"/>
  <c r="M101" i="15"/>
  <c r="BF100" i="15"/>
  <c r="AW100" i="15"/>
  <c r="AX100" i="15" s="1"/>
  <c r="AR100" i="15"/>
  <c r="AS100" i="15" s="1"/>
  <c r="AE100" i="15"/>
  <c r="V100" i="15"/>
  <c r="M100" i="15"/>
  <c r="BF99" i="15"/>
  <c r="AX99" i="15"/>
  <c r="AW99" i="15"/>
  <c r="AR99" i="15"/>
  <c r="AS99" i="15" s="1"/>
  <c r="AE99" i="15"/>
  <c r="V99" i="15"/>
  <c r="M99" i="15"/>
  <c r="BF98" i="15"/>
  <c r="AW98" i="15"/>
  <c r="AX98" i="15" s="1"/>
  <c r="AR98" i="15"/>
  <c r="AS98" i="15" s="1"/>
  <c r="AE98" i="15"/>
  <c r="V98" i="15"/>
  <c r="M98" i="15"/>
  <c r="BF97" i="15"/>
  <c r="AW97" i="15"/>
  <c r="AX97" i="15" s="1"/>
  <c r="AR97" i="15"/>
  <c r="AS97" i="15" s="1"/>
  <c r="AE97" i="15"/>
  <c r="V97" i="15"/>
  <c r="M97" i="15"/>
  <c r="BF96" i="15"/>
  <c r="AW96" i="15"/>
  <c r="AX96" i="15" s="1"/>
  <c r="AR96" i="15"/>
  <c r="AS96" i="15" s="1"/>
  <c r="AE96" i="15"/>
  <c r="V96" i="15"/>
  <c r="M96" i="15"/>
  <c r="BF95" i="15"/>
  <c r="AW95" i="15"/>
  <c r="AR95" i="15"/>
  <c r="AS95" i="15" s="1"/>
  <c r="AE95" i="15"/>
  <c r="V95" i="15"/>
  <c r="M95" i="15"/>
  <c r="BF94" i="15"/>
  <c r="AX94" i="15"/>
  <c r="AW94" i="15"/>
  <c r="AR94" i="15"/>
  <c r="AS94" i="15" s="1"/>
  <c r="AE94" i="15"/>
  <c r="V94" i="15"/>
  <c r="M94" i="15"/>
  <c r="BF93" i="15"/>
  <c r="AW93" i="15"/>
  <c r="AX93" i="15" s="1"/>
  <c r="AR93" i="15"/>
  <c r="AS93" i="15" s="1"/>
  <c r="AE93" i="15"/>
  <c r="V93" i="15"/>
  <c r="M93" i="15"/>
  <c r="BF92" i="15"/>
  <c r="AX92" i="15"/>
  <c r="AW92" i="15"/>
  <c r="AR92" i="15"/>
  <c r="AS92" i="15" s="1"/>
  <c r="AE92" i="15"/>
  <c r="V92" i="15"/>
  <c r="M92" i="15"/>
  <c r="BF91" i="15"/>
  <c r="AX91" i="15"/>
  <c r="AW91" i="15"/>
  <c r="AY91" i="15" s="1"/>
  <c r="AS91" i="15"/>
  <c r="AR91" i="15"/>
  <c r="AE91" i="15"/>
  <c r="V91" i="15"/>
  <c r="M91" i="15"/>
  <c r="BF90" i="15"/>
  <c r="AX90" i="15"/>
  <c r="AW90" i="15"/>
  <c r="AS90" i="15"/>
  <c r="AY90" i="15" s="1"/>
  <c r="AR90" i="15"/>
  <c r="AE90" i="15"/>
  <c r="V90" i="15"/>
  <c r="M90" i="15"/>
  <c r="BF89" i="15"/>
  <c r="AW89" i="15"/>
  <c r="AX89" i="15" s="1"/>
  <c r="AR89" i="15"/>
  <c r="AS89" i="15" s="1"/>
  <c r="AE89" i="15"/>
  <c r="V89" i="15"/>
  <c r="M89" i="15"/>
  <c r="BF88" i="15"/>
  <c r="AW88" i="15"/>
  <c r="AX88" i="15" s="1"/>
  <c r="AS88" i="15"/>
  <c r="AR88" i="15"/>
  <c r="AE88" i="15"/>
  <c r="V88" i="15"/>
  <c r="M88" i="15"/>
  <c r="BF87" i="15"/>
  <c r="AW87" i="15"/>
  <c r="AR87" i="15"/>
  <c r="AS87" i="15" s="1"/>
  <c r="AE87" i="15"/>
  <c r="V87" i="15"/>
  <c r="M87" i="15"/>
  <c r="BF86" i="15"/>
  <c r="AW86" i="15"/>
  <c r="AR86" i="15"/>
  <c r="AS86" i="15" s="1"/>
  <c r="AE86" i="15"/>
  <c r="V86" i="15"/>
  <c r="M86" i="15"/>
  <c r="BF85" i="15"/>
  <c r="AW85" i="15"/>
  <c r="AX85" i="15" s="1"/>
  <c r="AR85" i="15"/>
  <c r="AE85" i="15"/>
  <c r="V85" i="15"/>
  <c r="M85" i="15"/>
  <c r="BM84" i="15"/>
  <c r="BL84" i="15"/>
  <c r="BK84" i="15"/>
  <c r="BJ84" i="15"/>
  <c r="BI84" i="15"/>
  <c r="BH84" i="15"/>
  <c r="BG84" i="15"/>
  <c r="BE84" i="15"/>
  <c r="AT84" i="15"/>
  <c r="AO84" i="15"/>
  <c r="C84" i="15"/>
  <c r="BM83" i="15"/>
  <c r="BL83" i="15"/>
  <c r="BK83" i="15"/>
  <c r="BJ83" i="15"/>
  <c r="BI83" i="15"/>
  <c r="BH83" i="15"/>
  <c r="BG83" i="15"/>
  <c r="BE83" i="15"/>
  <c r="BD83" i="15"/>
  <c r="BC83" i="15"/>
  <c r="BB83" i="15"/>
  <c r="BA83" i="15"/>
  <c r="AZ83" i="15"/>
  <c r="AV83" i="15"/>
  <c r="AU83" i="15"/>
  <c r="AT83" i="15"/>
  <c r="AQ83" i="15"/>
  <c r="AP83" i="15"/>
  <c r="AO83" i="15"/>
  <c r="AN83" i="15"/>
  <c r="AM83" i="15"/>
  <c r="AL83" i="15"/>
  <c r="AL8" i="15" s="1"/>
  <c r="AK83" i="15"/>
  <c r="AJ83" i="15"/>
  <c r="AI83" i="15"/>
  <c r="AH83" i="15"/>
  <c r="AG83" i="15"/>
  <c r="AF83" i="15"/>
  <c r="AD83" i="15"/>
  <c r="AC83" i="15"/>
  <c r="AB83" i="15"/>
  <c r="AA83" i="15"/>
  <c r="Z83" i="15"/>
  <c r="Y83" i="15"/>
  <c r="X83" i="15"/>
  <c r="W83" i="15"/>
  <c r="U83" i="15"/>
  <c r="T83" i="15"/>
  <c r="S83" i="15"/>
  <c r="R83" i="15"/>
  <c r="Q83" i="15"/>
  <c r="P83" i="15"/>
  <c r="O83" i="15"/>
  <c r="N83" i="15"/>
  <c r="L83" i="15"/>
  <c r="K83" i="15"/>
  <c r="J83" i="15"/>
  <c r="I83" i="15"/>
  <c r="H83" i="15"/>
  <c r="G83" i="15"/>
  <c r="F83" i="15"/>
  <c r="E83" i="15"/>
  <c r="C83" i="15"/>
  <c r="BM82" i="15"/>
  <c r="BL82" i="15"/>
  <c r="BK82" i="15"/>
  <c r="BJ82" i="15"/>
  <c r="BI82" i="15"/>
  <c r="BH82" i="15"/>
  <c r="BG82" i="15"/>
  <c r="BE82" i="15"/>
  <c r="BD82" i="15"/>
  <c r="BC82" i="15"/>
  <c r="BB82" i="15"/>
  <c r="BA82" i="15"/>
  <c r="AZ82" i="15"/>
  <c r="AV82" i="15"/>
  <c r="AU82" i="15"/>
  <c r="AT82" i="15"/>
  <c r="AQ82" i="15"/>
  <c r="AP82" i="15"/>
  <c r="AO82" i="15"/>
  <c r="AN82" i="15"/>
  <c r="AM82" i="15"/>
  <c r="AM8" i="15" s="1"/>
  <c r="AL82" i="15"/>
  <c r="AK82" i="15"/>
  <c r="AJ82" i="15"/>
  <c r="AI82" i="15"/>
  <c r="AH82" i="15"/>
  <c r="AG82" i="15"/>
  <c r="AF82" i="15"/>
  <c r="AD82" i="15"/>
  <c r="AC82" i="15"/>
  <c r="AB82" i="15"/>
  <c r="AA82" i="15"/>
  <c r="Z82" i="15"/>
  <c r="Y82" i="15"/>
  <c r="X82" i="15"/>
  <c r="W82" i="15"/>
  <c r="W8" i="15" s="1"/>
  <c r="U82" i="15"/>
  <c r="T82" i="15"/>
  <c r="S82" i="15"/>
  <c r="R82" i="15"/>
  <c r="Q82" i="15"/>
  <c r="P82" i="15"/>
  <c r="O82" i="15"/>
  <c r="N82" i="15"/>
  <c r="L82" i="15"/>
  <c r="K82" i="15"/>
  <c r="J82" i="15"/>
  <c r="I82" i="15"/>
  <c r="H82" i="15"/>
  <c r="G82" i="15"/>
  <c r="F82" i="15"/>
  <c r="E82" i="15"/>
  <c r="C82" i="15"/>
  <c r="BM81" i="15"/>
  <c r="BL81" i="15"/>
  <c r="BK81" i="15"/>
  <c r="BJ81" i="15"/>
  <c r="BI81" i="15"/>
  <c r="BH81" i="15"/>
  <c r="BG81" i="15"/>
  <c r="BE81" i="15"/>
  <c r="BD81" i="15"/>
  <c r="BC81" i="15"/>
  <c r="BB81" i="15"/>
  <c r="BA81" i="15"/>
  <c r="AZ81" i="15"/>
  <c r="AV81" i="15"/>
  <c r="AU81" i="15"/>
  <c r="AT81" i="15"/>
  <c r="AQ81" i="15"/>
  <c r="AP81" i="15"/>
  <c r="AO81" i="15"/>
  <c r="AN81" i="15"/>
  <c r="AM81" i="15"/>
  <c r="AL81" i="15"/>
  <c r="AK81" i="15"/>
  <c r="AJ81" i="15"/>
  <c r="AI81" i="15"/>
  <c r="AH81" i="15"/>
  <c r="AG81" i="15"/>
  <c r="AF81" i="15"/>
  <c r="AD81" i="15"/>
  <c r="AC81" i="15"/>
  <c r="AB81" i="15"/>
  <c r="AA81" i="15"/>
  <c r="Z81" i="15"/>
  <c r="Y81" i="15"/>
  <c r="X81" i="15"/>
  <c r="W81" i="15"/>
  <c r="U81" i="15"/>
  <c r="T81" i="15"/>
  <c r="S81" i="15"/>
  <c r="R81" i="15"/>
  <c r="Q81" i="15"/>
  <c r="P81" i="15"/>
  <c r="O81" i="15"/>
  <c r="N81" i="15"/>
  <c r="L81" i="15"/>
  <c r="K81" i="15"/>
  <c r="J81" i="15"/>
  <c r="I81" i="15"/>
  <c r="H81" i="15"/>
  <c r="G81" i="15"/>
  <c r="G8" i="15" s="1"/>
  <c r="F81" i="15"/>
  <c r="E81" i="15"/>
  <c r="C81" i="15"/>
  <c r="BF80" i="15"/>
  <c r="AW80" i="15"/>
  <c r="AX80" i="15" s="1"/>
  <c r="AS80" i="15"/>
  <c r="AR80" i="15"/>
  <c r="AE80" i="15"/>
  <c r="V80" i="15"/>
  <c r="M80" i="15"/>
  <c r="D80" i="15"/>
  <c r="A80" i="15"/>
  <c r="BF79" i="15"/>
  <c r="AW79" i="15"/>
  <c r="AX79" i="15" s="1"/>
  <c r="AS79" i="15"/>
  <c r="AR79" i="15"/>
  <c r="AE79" i="15"/>
  <c r="V79" i="15"/>
  <c r="M79" i="15"/>
  <c r="D79" i="15"/>
  <c r="BF78" i="15"/>
  <c r="AW78" i="15"/>
  <c r="AX78" i="15" s="1"/>
  <c r="AR78" i="15"/>
  <c r="AS78" i="15" s="1"/>
  <c r="AE78" i="15"/>
  <c r="V78" i="15"/>
  <c r="M78" i="15"/>
  <c r="D78" i="15"/>
  <c r="BF77" i="15"/>
  <c r="AW77" i="15"/>
  <c r="AX77" i="15" s="1"/>
  <c r="AR77" i="15"/>
  <c r="AS77" i="15" s="1"/>
  <c r="AE77" i="15"/>
  <c r="V77" i="15"/>
  <c r="M77" i="15"/>
  <c r="D77" i="15"/>
  <c r="BF76" i="15"/>
  <c r="AW76" i="15"/>
  <c r="AX76" i="15" s="1"/>
  <c r="AS76" i="15"/>
  <c r="AR76" i="15"/>
  <c r="AE76" i="15"/>
  <c r="V76" i="15"/>
  <c r="M76" i="15"/>
  <c r="D76" i="15"/>
  <c r="BF75" i="15"/>
  <c r="AW75" i="15"/>
  <c r="AX75" i="15" s="1"/>
  <c r="AR75" i="15"/>
  <c r="AS75" i="15" s="1"/>
  <c r="AY75" i="15" s="1"/>
  <c r="AE75" i="15"/>
  <c r="V75" i="15"/>
  <c r="M75" i="15"/>
  <c r="D75" i="15"/>
  <c r="BF74" i="15"/>
  <c r="AW74" i="15"/>
  <c r="AX74" i="15" s="1"/>
  <c r="AR74" i="15"/>
  <c r="AS74" i="15" s="1"/>
  <c r="AE74" i="15"/>
  <c r="V74" i="15"/>
  <c r="M74" i="15"/>
  <c r="D74" i="15"/>
  <c r="BF73" i="15"/>
  <c r="AW73" i="15"/>
  <c r="AX73" i="15" s="1"/>
  <c r="AR73" i="15"/>
  <c r="AS73" i="15" s="1"/>
  <c r="AE73" i="15"/>
  <c r="V73" i="15"/>
  <c r="M73" i="15"/>
  <c r="D73" i="15"/>
  <c r="BF72" i="15"/>
  <c r="AW72" i="15"/>
  <c r="AX72" i="15" s="1"/>
  <c r="AS72" i="15"/>
  <c r="AR72" i="15"/>
  <c r="AE72" i="15"/>
  <c r="V72" i="15"/>
  <c r="M72" i="15"/>
  <c r="D72" i="15"/>
  <c r="BF71" i="15"/>
  <c r="AW71" i="15"/>
  <c r="AX71" i="15" s="1"/>
  <c r="AS71" i="15"/>
  <c r="AY71" i="15" s="1"/>
  <c r="AR71" i="15"/>
  <c r="AE71" i="15"/>
  <c r="V71" i="15"/>
  <c r="M71" i="15"/>
  <c r="D71" i="15"/>
  <c r="BF70" i="15"/>
  <c r="AW70" i="15"/>
  <c r="AX70" i="15" s="1"/>
  <c r="AR70" i="15"/>
  <c r="AS70" i="15" s="1"/>
  <c r="AE70" i="15"/>
  <c r="V70" i="15"/>
  <c r="M70" i="15"/>
  <c r="D70" i="15"/>
  <c r="BF69" i="15"/>
  <c r="AW69" i="15"/>
  <c r="AX69" i="15" s="1"/>
  <c r="AR69" i="15"/>
  <c r="AS69" i="15" s="1"/>
  <c r="AE69" i="15"/>
  <c r="V69" i="15"/>
  <c r="M69" i="15"/>
  <c r="D69" i="15"/>
  <c r="BF68" i="15"/>
  <c r="AW68" i="15"/>
  <c r="AX68" i="15" s="1"/>
  <c r="AS68" i="15"/>
  <c r="AR68" i="15"/>
  <c r="AE68" i="15"/>
  <c r="V68" i="15"/>
  <c r="M68" i="15"/>
  <c r="D68" i="15"/>
  <c r="BF67" i="15"/>
  <c r="AW67" i="15"/>
  <c r="AX67" i="15" s="1"/>
  <c r="AS67" i="15"/>
  <c r="AY67" i="15" s="1"/>
  <c r="AR67" i="15"/>
  <c r="AE67" i="15"/>
  <c r="V67" i="15"/>
  <c r="M67" i="15"/>
  <c r="D67" i="15"/>
  <c r="BF66" i="15"/>
  <c r="AW66" i="15"/>
  <c r="AX66" i="15" s="1"/>
  <c r="AR66" i="15"/>
  <c r="AS66" i="15" s="1"/>
  <c r="AE66" i="15"/>
  <c r="V66" i="15"/>
  <c r="M66" i="15"/>
  <c r="D66" i="15"/>
  <c r="BF65" i="15"/>
  <c r="AW65" i="15"/>
  <c r="AX65" i="15" s="1"/>
  <c r="AR65" i="15"/>
  <c r="AS65" i="15" s="1"/>
  <c r="AE65" i="15"/>
  <c r="V65" i="15"/>
  <c r="M65" i="15"/>
  <c r="D65" i="15"/>
  <c r="BF64" i="15"/>
  <c r="AW64" i="15"/>
  <c r="AX64" i="15" s="1"/>
  <c r="AS64" i="15"/>
  <c r="AR64" i="15"/>
  <c r="AE64" i="15"/>
  <c r="V64" i="15"/>
  <c r="M64" i="15"/>
  <c r="D64" i="15"/>
  <c r="BF63" i="15"/>
  <c r="AW63" i="15"/>
  <c r="AX63" i="15" s="1"/>
  <c r="AR63" i="15"/>
  <c r="AS63" i="15" s="1"/>
  <c r="AE63" i="15"/>
  <c r="V63" i="15"/>
  <c r="M63" i="15"/>
  <c r="D63" i="15"/>
  <c r="BF62" i="15"/>
  <c r="AW62" i="15"/>
  <c r="AX62" i="15" s="1"/>
  <c r="AR62" i="15"/>
  <c r="AS62" i="15" s="1"/>
  <c r="AE62" i="15"/>
  <c r="V62" i="15"/>
  <c r="M62" i="15"/>
  <c r="D62" i="15"/>
  <c r="BF61" i="15"/>
  <c r="AW61" i="15"/>
  <c r="AX61" i="15" s="1"/>
  <c r="AR61" i="15"/>
  <c r="AS61" i="15" s="1"/>
  <c r="AE61" i="15"/>
  <c r="V61" i="15"/>
  <c r="M61" i="15"/>
  <c r="D61" i="15"/>
  <c r="BF60" i="15"/>
  <c r="AW60" i="15"/>
  <c r="AX60" i="15" s="1"/>
  <c r="AS60" i="15"/>
  <c r="AR60" i="15"/>
  <c r="AE60" i="15"/>
  <c r="V60" i="15"/>
  <c r="M60" i="15"/>
  <c r="D60" i="15"/>
  <c r="BF59" i="15"/>
  <c r="AW59" i="15"/>
  <c r="AX59" i="15" s="1"/>
  <c r="AR59" i="15"/>
  <c r="AS59" i="15" s="1"/>
  <c r="AY59" i="15" s="1"/>
  <c r="AE59" i="15"/>
  <c r="V59" i="15"/>
  <c r="M59" i="15"/>
  <c r="D59" i="15"/>
  <c r="BF58" i="15"/>
  <c r="AW58" i="15"/>
  <c r="AX58" i="15" s="1"/>
  <c r="AR58" i="15"/>
  <c r="AS58" i="15" s="1"/>
  <c r="AE58" i="15"/>
  <c r="V58" i="15"/>
  <c r="M58" i="15"/>
  <c r="D58" i="15"/>
  <c r="BF57" i="15"/>
  <c r="AW57" i="15"/>
  <c r="AX57" i="15" s="1"/>
  <c r="AR57" i="15"/>
  <c r="AS57" i="15" s="1"/>
  <c r="AY57" i="15" s="1"/>
  <c r="AE57" i="15"/>
  <c r="V57" i="15"/>
  <c r="M57" i="15"/>
  <c r="D57" i="15"/>
  <c r="BF56" i="15"/>
  <c r="AW56" i="15"/>
  <c r="AX56" i="15" s="1"/>
  <c r="AR56" i="15"/>
  <c r="AS56" i="15" s="1"/>
  <c r="AE56" i="15"/>
  <c r="V56" i="15"/>
  <c r="M56" i="15"/>
  <c r="D56" i="15"/>
  <c r="BF55" i="15"/>
  <c r="AW55" i="15"/>
  <c r="AX55" i="15" s="1"/>
  <c r="AR55" i="15"/>
  <c r="AS55" i="15" s="1"/>
  <c r="AE55" i="15"/>
  <c r="V55" i="15"/>
  <c r="M55" i="15"/>
  <c r="D55" i="15"/>
  <c r="BF54" i="15"/>
  <c r="AW54" i="15"/>
  <c r="AR54" i="15"/>
  <c r="AS54" i="15" s="1"/>
  <c r="AE54" i="15"/>
  <c r="V54" i="15"/>
  <c r="M54" i="15"/>
  <c r="D54" i="15"/>
  <c r="BF53" i="15"/>
  <c r="AX53" i="15"/>
  <c r="AW53" i="15"/>
  <c r="AR53" i="15"/>
  <c r="AS53" i="15" s="1"/>
  <c r="AE53" i="15"/>
  <c r="V53" i="15"/>
  <c r="M53" i="15"/>
  <c r="D53" i="15"/>
  <c r="BF52" i="15"/>
  <c r="AW52" i="15"/>
  <c r="AW83" i="15" s="1"/>
  <c r="AR52" i="15"/>
  <c r="AE52" i="15"/>
  <c r="AE83" i="15" s="1"/>
  <c r="V52" i="15"/>
  <c r="M52" i="15"/>
  <c r="M82" i="15" s="1"/>
  <c r="D52" i="15"/>
  <c r="BM51" i="15"/>
  <c r="BL51" i="15"/>
  <c r="BK51" i="15"/>
  <c r="BK8" i="15" s="1"/>
  <c r="BJ51" i="15"/>
  <c r="BI51" i="15"/>
  <c r="BH51" i="15"/>
  <c r="BG51" i="15"/>
  <c r="BE51" i="15"/>
  <c r="AT51" i="15"/>
  <c r="AO51" i="15"/>
  <c r="C51" i="15"/>
  <c r="BM50" i="15"/>
  <c r="BL50" i="15"/>
  <c r="BK50" i="15"/>
  <c r="BJ50" i="15"/>
  <c r="BI50" i="15"/>
  <c r="BH50" i="15"/>
  <c r="BG50" i="15"/>
  <c r="BE50" i="15"/>
  <c r="BD50" i="15"/>
  <c r="BC50" i="15"/>
  <c r="BB50" i="15"/>
  <c r="BA50" i="15"/>
  <c r="AZ50" i="15"/>
  <c r="AV50" i="15"/>
  <c r="AU50" i="15"/>
  <c r="AT50" i="15"/>
  <c r="AQ50" i="15"/>
  <c r="AP50" i="15"/>
  <c r="AO50" i="15"/>
  <c r="AN50" i="15"/>
  <c r="AN8" i="15" s="1"/>
  <c r="AM50" i="15"/>
  <c r="AL50" i="15"/>
  <c r="AK50" i="15"/>
  <c r="AJ50" i="15"/>
  <c r="AI50" i="15"/>
  <c r="AI8" i="15" s="1"/>
  <c r="AH50" i="15"/>
  <c r="AG50" i="15"/>
  <c r="AF50" i="15"/>
  <c r="AD50" i="15"/>
  <c r="AC50" i="15"/>
  <c r="AB50" i="15"/>
  <c r="AA50" i="15"/>
  <c r="AA8" i="15" s="1"/>
  <c r="Z50" i="15"/>
  <c r="Y50" i="15"/>
  <c r="X50" i="15"/>
  <c r="W50" i="15"/>
  <c r="U50" i="15"/>
  <c r="T50" i="15"/>
  <c r="S50" i="15"/>
  <c r="S8" i="15" s="1"/>
  <c r="R50" i="15"/>
  <c r="Q50" i="15"/>
  <c r="P50" i="15"/>
  <c r="O50" i="15"/>
  <c r="N50" i="15"/>
  <c r="L50" i="15"/>
  <c r="K50" i="15"/>
  <c r="K8" i="15" s="1"/>
  <c r="J50" i="15"/>
  <c r="I50" i="15"/>
  <c r="H50" i="15"/>
  <c r="G50" i="15"/>
  <c r="F50" i="15"/>
  <c r="E50" i="15"/>
  <c r="C50" i="15"/>
  <c r="BM49" i="15"/>
  <c r="BL49" i="15"/>
  <c r="BK49" i="15"/>
  <c r="BJ49" i="15"/>
  <c r="BI49" i="15"/>
  <c r="BH49" i="15"/>
  <c r="BG49" i="15"/>
  <c r="BE49" i="15"/>
  <c r="BD49" i="15"/>
  <c r="BC49" i="15"/>
  <c r="BB49" i="15"/>
  <c r="BA49" i="15"/>
  <c r="AZ49" i="15"/>
  <c r="AV49" i="15"/>
  <c r="AU49" i="15"/>
  <c r="AT49" i="15"/>
  <c r="AQ49" i="15"/>
  <c r="AP49" i="15"/>
  <c r="AO49" i="15"/>
  <c r="AN49" i="15"/>
  <c r="AM49" i="15"/>
  <c r="AL49" i="15"/>
  <c r="AK49" i="15"/>
  <c r="AJ49" i="15"/>
  <c r="AI49" i="15"/>
  <c r="AH49" i="15"/>
  <c r="AH8" i="15" s="1"/>
  <c r="AG49" i="15"/>
  <c r="AF49" i="15"/>
  <c r="AD49" i="15"/>
  <c r="AC49" i="15"/>
  <c r="AB49" i="15"/>
  <c r="AA49" i="15"/>
  <c r="Z49" i="15"/>
  <c r="Z8" i="15" s="1"/>
  <c r="Y49" i="15"/>
  <c r="X49" i="15"/>
  <c r="W49" i="15"/>
  <c r="U49" i="15"/>
  <c r="T49" i="15"/>
  <c r="S49" i="15"/>
  <c r="R49" i="15"/>
  <c r="R8" i="15" s="1"/>
  <c r="Q49" i="15"/>
  <c r="P49" i="15"/>
  <c r="O49" i="15"/>
  <c r="N49" i="15"/>
  <c r="L49" i="15"/>
  <c r="K49" i="15"/>
  <c r="J49" i="15"/>
  <c r="J8" i="15" s="1"/>
  <c r="I49" i="15"/>
  <c r="H49" i="15"/>
  <c r="G49" i="15"/>
  <c r="F49" i="15"/>
  <c r="E49" i="15"/>
  <c r="C49" i="15"/>
  <c r="BM48" i="15"/>
  <c r="BL48" i="15"/>
  <c r="BK48" i="15"/>
  <c r="BJ48" i="15"/>
  <c r="BI48" i="15"/>
  <c r="BH48" i="15"/>
  <c r="BG48" i="15"/>
  <c r="BE48" i="15"/>
  <c r="BE12" i="15" s="1"/>
  <c r="BD48" i="15"/>
  <c r="BC48" i="15"/>
  <c r="BB48" i="15"/>
  <c r="BA48" i="15"/>
  <c r="AZ48" i="15"/>
  <c r="AV48" i="15"/>
  <c r="AU48" i="15"/>
  <c r="AT48" i="15"/>
  <c r="AQ48" i="15"/>
  <c r="AP48" i="15"/>
  <c r="AO48" i="15"/>
  <c r="AN48" i="15"/>
  <c r="AM48" i="15"/>
  <c r="AL48" i="15"/>
  <c r="AK48" i="15"/>
  <c r="AJ48" i="15"/>
  <c r="AI48" i="15"/>
  <c r="AH48" i="15"/>
  <c r="AG48" i="15"/>
  <c r="AG10" i="15" s="1"/>
  <c r="AF48" i="15"/>
  <c r="AD48" i="15"/>
  <c r="AC48" i="15"/>
  <c r="AB48" i="15"/>
  <c r="AA48" i="15"/>
  <c r="Z48" i="15"/>
  <c r="Y48" i="15"/>
  <c r="Y10" i="15" s="1"/>
  <c r="X48" i="15"/>
  <c r="W48" i="15"/>
  <c r="U48" i="15"/>
  <c r="T48" i="15"/>
  <c r="S48" i="15"/>
  <c r="R48" i="15"/>
  <c r="Q48" i="15"/>
  <c r="Q10" i="15" s="1"/>
  <c r="P48" i="15"/>
  <c r="O48" i="15"/>
  <c r="N48" i="15"/>
  <c r="L48" i="15"/>
  <c r="K48" i="15"/>
  <c r="J48" i="15"/>
  <c r="I48" i="15"/>
  <c r="I10" i="15" s="1"/>
  <c r="H48" i="15"/>
  <c r="G48" i="15"/>
  <c r="F48" i="15"/>
  <c r="E48" i="15"/>
  <c r="C48" i="15"/>
  <c r="BF47" i="15"/>
  <c r="AW47" i="15"/>
  <c r="AS47" i="15"/>
  <c r="AR47" i="15"/>
  <c r="AE47" i="15"/>
  <c r="V47" i="15"/>
  <c r="M47" i="15"/>
  <c r="D47" i="15"/>
  <c r="BF46" i="15"/>
  <c r="AW46" i="15"/>
  <c r="AX46" i="15" s="1"/>
  <c r="AR46" i="15"/>
  <c r="AS46" i="15" s="1"/>
  <c r="AE46" i="15"/>
  <c r="V46" i="15"/>
  <c r="M46" i="15"/>
  <c r="D46" i="15"/>
  <c r="BF45" i="15"/>
  <c r="AW45" i="15"/>
  <c r="AX45" i="15" s="1"/>
  <c r="AS45" i="15"/>
  <c r="AR45" i="15"/>
  <c r="AE45" i="15"/>
  <c r="V45" i="15"/>
  <c r="M45" i="15"/>
  <c r="D45" i="15"/>
  <c r="BF44" i="15"/>
  <c r="AX44" i="15"/>
  <c r="AW44" i="15"/>
  <c r="AR44" i="15"/>
  <c r="AS44" i="15" s="1"/>
  <c r="AE44" i="15"/>
  <c r="V44" i="15"/>
  <c r="M44" i="15"/>
  <c r="D44" i="15"/>
  <c r="BF43" i="15"/>
  <c r="AW43" i="15"/>
  <c r="AX43" i="15" s="1"/>
  <c r="AR43" i="15"/>
  <c r="AS43" i="15" s="1"/>
  <c r="AE43" i="15"/>
  <c r="V43" i="15"/>
  <c r="M43" i="15"/>
  <c r="D43" i="15"/>
  <c r="BF42" i="15"/>
  <c r="AW42" i="15"/>
  <c r="AX42" i="15" s="1"/>
  <c r="AR42" i="15"/>
  <c r="AS42" i="15" s="1"/>
  <c r="AE42" i="15"/>
  <c r="V42" i="15"/>
  <c r="M42" i="15"/>
  <c r="D42" i="15"/>
  <c r="BF41" i="15"/>
  <c r="AW41" i="15"/>
  <c r="AX41" i="15" s="1"/>
  <c r="AR41" i="15"/>
  <c r="AS41" i="15" s="1"/>
  <c r="AE41" i="15"/>
  <c r="V41" i="15"/>
  <c r="M41" i="15"/>
  <c r="D41" i="15"/>
  <c r="BF40" i="15"/>
  <c r="AW40" i="15"/>
  <c r="AX40" i="15" s="1"/>
  <c r="AR40" i="15"/>
  <c r="AS40" i="15" s="1"/>
  <c r="AE40" i="15"/>
  <c r="V40" i="15"/>
  <c r="M40" i="15"/>
  <c r="D40" i="15"/>
  <c r="BF39" i="15"/>
  <c r="AW39" i="15"/>
  <c r="AX39" i="15" s="1"/>
  <c r="AR39" i="15"/>
  <c r="AS39" i="15" s="1"/>
  <c r="AE39" i="15"/>
  <c r="V39" i="15"/>
  <c r="M39" i="15"/>
  <c r="D39" i="15"/>
  <c r="BF38" i="15"/>
  <c r="AW38" i="15"/>
  <c r="AX38" i="15" s="1"/>
  <c r="AR38" i="15"/>
  <c r="AS38" i="15" s="1"/>
  <c r="AE38" i="15"/>
  <c r="V38" i="15"/>
  <c r="M38" i="15"/>
  <c r="D38" i="15"/>
  <c r="BF37" i="15"/>
  <c r="AW37" i="15"/>
  <c r="AX37" i="15" s="1"/>
  <c r="AR37" i="15"/>
  <c r="AS37" i="15" s="1"/>
  <c r="AE37" i="15"/>
  <c r="V37" i="15"/>
  <c r="M37" i="15"/>
  <c r="D37" i="15"/>
  <c r="BF36" i="15"/>
  <c r="AW36" i="15"/>
  <c r="AX36" i="15" s="1"/>
  <c r="AR36" i="15"/>
  <c r="AS36" i="15" s="1"/>
  <c r="AE36" i="15"/>
  <c r="V36" i="15"/>
  <c r="M36" i="15"/>
  <c r="D36" i="15"/>
  <c r="BF35" i="15"/>
  <c r="AW35" i="15"/>
  <c r="AR35" i="15"/>
  <c r="AS35" i="15" s="1"/>
  <c r="AE35" i="15"/>
  <c r="V35" i="15"/>
  <c r="M35" i="15"/>
  <c r="D35" i="15"/>
  <c r="BF34" i="15"/>
  <c r="AW34" i="15"/>
  <c r="AX34" i="15" s="1"/>
  <c r="AR34" i="15"/>
  <c r="AS34" i="15" s="1"/>
  <c r="AE34" i="15"/>
  <c r="V34" i="15"/>
  <c r="M34" i="15"/>
  <c r="D34" i="15"/>
  <c r="BF33" i="15"/>
  <c r="AW33" i="15"/>
  <c r="AX33" i="15" s="1"/>
  <c r="AR33" i="15"/>
  <c r="AS33" i="15" s="1"/>
  <c r="AE33" i="15"/>
  <c r="V33" i="15"/>
  <c r="M33" i="15"/>
  <c r="D33" i="15"/>
  <c r="BF32" i="15"/>
  <c r="AW32" i="15"/>
  <c r="AX32" i="15" s="1"/>
  <c r="AR32" i="15"/>
  <c r="AS32" i="15" s="1"/>
  <c r="AE32" i="15"/>
  <c r="V32" i="15"/>
  <c r="M32" i="15"/>
  <c r="D32" i="15"/>
  <c r="BF31" i="15"/>
  <c r="AW31" i="15"/>
  <c r="AX31" i="15" s="1"/>
  <c r="AR31" i="15"/>
  <c r="AS31" i="15" s="1"/>
  <c r="AE31" i="15"/>
  <c r="V31" i="15"/>
  <c r="M31" i="15"/>
  <c r="D31" i="15"/>
  <c r="BF30" i="15"/>
  <c r="AW30" i="15"/>
  <c r="AX30" i="15" s="1"/>
  <c r="AR30" i="15"/>
  <c r="AS30" i="15" s="1"/>
  <c r="AE30" i="15"/>
  <c r="V30" i="15"/>
  <c r="M30" i="15"/>
  <c r="D30" i="15"/>
  <c r="BF29" i="15"/>
  <c r="AW29" i="15"/>
  <c r="AS29" i="15"/>
  <c r="AR29" i="15"/>
  <c r="AE29" i="15"/>
  <c r="V29" i="15"/>
  <c r="M29" i="15"/>
  <c r="D29" i="15"/>
  <c r="BF28" i="15"/>
  <c r="AW28" i="15"/>
  <c r="AX28" i="15" s="1"/>
  <c r="AR28" i="15"/>
  <c r="AS28" i="15" s="1"/>
  <c r="AE28" i="15"/>
  <c r="V28" i="15"/>
  <c r="M28" i="15"/>
  <c r="D28" i="15"/>
  <c r="BF27" i="15"/>
  <c r="AW27" i="15"/>
  <c r="AS27" i="15"/>
  <c r="AR27" i="15"/>
  <c r="AE27" i="15"/>
  <c r="V27" i="15"/>
  <c r="M27" i="15"/>
  <c r="D27" i="15"/>
  <c r="BF26" i="15"/>
  <c r="AW26" i="15"/>
  <c r="AX26" i="15" s="1"/>
  <c r="AR26" i="15"/>
  <c r="AS26" i="15" s="1"/>
  <c r="AE26" i="15"/>
  <c r="V26" i="15"/>
  <c r="M26" i="15"/>
  <c r="D26" i="15"/>
  <c r="BF25" i="15"/>
  <c r="AW25" i="15"/>
  <c r="AX25" i="15" s="1"/>
  <c r="AS25" i="15"/>
  <c r="AR25" i="15"/>
  <c r="AE25" i="15"/>
  <c r="V25" i="15"/>
  <c r="M25" i="15"/>
  <c r="D25" i="15"/>
  <c r="BF24" i="15"/>
  <c r="AX24" i="15"/>
  <c r="AW24" i="15"/>
  <c r="AR24" i="15"/>
  <c r="AS24" i="15" s="1"/>
  <c r="AE24" i="15"/>
  <c r="V24" i="15"/>
  <c r="M24" i="15"/>
  <c r="D24" i="15"/>
  <c r="BF23" i="15"/>
  <c r="AW23" i="15"/>
  <c r="AX23" i="15" s="1"/>
  <c r="AS23" i="15"/>
  <c r="AR23" i="15"/>
  <c r="AE23" i="15"/>
  <c r="V23" i="15"/>
  <c r="M23" i="15"/>
  <c r="D23" i="15"/>
  <c r="BF22" i="15"/>
  <c r="AW22" i="15"/>
  <c r="AX22" i="15" s="1"/>
  <c r="AR22" i="15"/>
  <c r="AS22" i="15" s="1"/>
  <c r="AE22" i="15"/>
  <c r="V22" i="15"/>
  <c r="M22" i="15"/>
  <c r="D22" i="15"/>
  <c r="BF21" i="15"/>
  <c r="AW21" i="15"/>
  <c r="AR21" i="15"/>
  <c r="AS21" i="15" s="1"/>
  <c r="AE21" i="15"/>
  <c r="V21" i="15"/>
  <c r="M21" i="15"/>
  <c r="D21" i="15"/>
  <c r="BF20" i="15"/>
  <c r="AW20" i="15"/>
  <c r="AX20" i="15" s="1"/>
  <c r="AR20" i="15"/>
  <c r="AS20" i="15" s="1"/>
  <c r="AE20" i="15"/>
  <c r="V20" i="15"/>
  <c r="M20" i="15"/>
  <c r="D20" i="15"/>
  <c r="BF19" i="15"/>
  <c r="AW19" i="15"/>
  <c r="AR19" i="15"/>
  <c r="AS19" i="15" s="1"/>
  <c r="AE19" i="15"/>
  <c r="V19" i="15"/>
  <c r="M19" i="15"/>
  <c r="D19" i="15"/>
  <c r="BF18" i="15"/>
  <c r="AX18" i="15"/>
  <c r="AW18" i="15"/>
  <c r="AR18" i="15"/>
  <c r="AE18" i="15"/>
  <c r="V18" i="15"/>
  <c r="V48" i="15" s="1"/>
  <c r="M18" i="15"/>
  <c r="D18" i="15"/>
  <c r="B18" i="15"/>
  <c r="A18" i="15" s="1"/>
  <c r="BF17" i="15"/>
  <c r="AW17" i="15"/>
  <c r="AX17" i="15" s="1"/>
  <c r="AS17" i="15"/>
  <c r="AR17" i="15"/>
  <c r="AE17" i="15"/>
  <c r="AE48" i="15" s="1"/>
  <c r="V17" i="15"/>
  <c r="V49" i="15" s="1"/>
  <c r="M17" i="15"/>
  <c r="D17" i="15"/>
  <c r="A17" i="15"/>
  <c r="BJ12" i="15"/>
  <c r="BI12" i="15"/>
  <c r="BK11" i="15"/>
  <c r="BJ11" i="15"/>
  <c r="BI11" i="15"/>
  <c r="BJ10" i="15"/>
  <c r="BI10" i="15"/>
  <c r="BD10" i="15"/>
  <c r="BB10" i="15"/>
  <c r="BA10" i="15"/>
  <c r="AK10" i="15"/>
  <c r="AJ10" i="15"/>
  <c r="AI10" i="15"/>
  <c r="AF10" i="15"/>
  <c r="AD10" i="15"/>
  <c r="AC10" i="15"/>
  <c r="AA10" i="15"/>
  <c r="X10" i="15"/>
  <c r="U10" i="15"/>
  <c r="T10" i="15"/>
  <c r="S10" i="15"/>
  <c r="P10" i="15"/>
  <c r="O10" i="15"/>
  <c r="L10" i="15"/>
  <c r="K10" i="15"/>
  <c r="E10" i="15"/>
  <c r="BJ9" i="15"/>
  <c r="BI9" i="15"/>
  <c r="BD9" i="15"/>
  <c r="BB9" i="15"/>
  <c r="AN9" i="15"/>
  <c r="AK9" i="15"/>
  <c r="AJ9" i="15"/>
  <c r="AH9" i="15"/>
  <c r="AF9" i="15"/>
  <c r="AD9" i="15"/>
  <c r="AC9" i="15"/>
  <c r="Z9" i="15"/>
  <c r="X9" i="15"/>
  <c r="U9" i="15"/>
  <c r="T9" i="15"/>
  <c r="R9" i="15"/>
  <c r="P9" i="15"/>
  <c r="O9" i="15"/>
  <c r="L9" i="15"/>
  <c r="J9" i="15"/>
  <c r="F9" i="15"/>
  <c r="E9" i="15"/>
  <c r="BJ8" i="15"/>
  <c r="BI8" i="15"/>
  <c r="BE8" i="15"/>
  <c r="BD8" i="15"/>
  <c r="BB8" i="15"/>
  <c r="AK8" i="15"/>
  <c r="AJ8" i="15"/>
  <c r="AG8" i="15"/>
  <c r="AF8" i="15"/>
  <c r="AD8" i="15"/>
  <c r="AC8" i="15"/>
  <c r="Y8" i="15"/>
  <c r="X8" i="15"/>
  <c r="U8" i="15"/>
  <c r="T8" i="15"/>
  <c r="Q8" i="15"/>
  <c r="P8" i="15"/>
  <c r="O8" i="15"/>
  <c r="L8" i="15"/>
  <c r="I8" i="15"/>
  <c r="E8" i="15"/>
  <c r="B85" i="14"/>
  <c r="BM430" i="14"/>
  <c r="BL430" i="14"/>
  <c r="BK430" i="14"/>
  <c r="BJ430" i="14"/>
  <c r="BI430" i="14"/>
  <c r="BH430" i="14"/>
  <c r="BG430" i="14"/>
  <c r="BE430" i="14"/>
  <c r="AT430" i="14"/>
  <c r="AO430" i="14"/>
  <c r="C430" i="14"/>
  <c r="BM429" i="14"/>
  <c r="BL429" i="14"/>
  <c r="BK429" i="14"/>
  <c r="BJ429" i="14"/>
  <c r="BI429" i="14"/>
  <c r="BH429" i="14"/>
  <c r="BG429" i="14"/>
  <c r="BE429" i="14"/>
  <c r="BD429" i="14"/>
  <c r="BC429" i="14"/>
  <c r="BB429" i="14"/>
  <c r="BA429" i="14"/>
  <c r="AZ429" i="14"/>
  <c r="AV429" i="14"/>
  <c r="AU429" i="14"/>
  <c r="AT429" i="14"/>
  <c r="AQ429" i="14"/>
  <c r="AP429" i="14"/>
  <c r="AO429" i="14"/>
  <c r="AN429" i="14"/>
  <c r="AM429" i="14"/>
  <c r="AL429" i="14"/>
  <c r="AK429" i="14"/>
  <c r="AJ429" i="14"/>
  <c r="AI429" i="14"/>
  <c r="AH429" i="14"/>
  <c r="AG429" i="14"/>
  <c r="AF429" i="14"/>
  <c r="AE429" i="14"/>
  <c r="AD429" i="14"/>
  <c r="AC429" i="14"/>
  <c r="AB429" i="14"/>
  <c r="AA429" i="14"/>
  <c r="Z429" i="14"/>
  <c r="Y429" i="14"/>
  <c r="X429" i="14"/>
  <c r="W429" i="14"/>
  <c r="U429" i="14"/>
  <c r="T429" i="14"/>
  <c r="S429" i="14"/>
  <c r="R429" i="14"/>
  <c r="Q429" i="14"/>
  <c r="P429" i="14"/>
  <c r="O429" i="14"/>
  <c r="N429" i="14"/>
  <c r="L429" i="14"/>
  <c r="K429" i="14"/>
  <c r="J429" i="14"/>
  <c r="I429" i="14"/>
  <c r="H429" i="14"/>
  <c r="G429" i="14"/>
  <c r="F429" i="14"/>
  <c r="E429" i="14"/>
  <c r="C429" i="14"/>
  <c r="BM428" i="14"/>
  <c r="BL428" i="14"/>
  <c r="BK428" i="14"/>
  <c r="BJ428" i="14"/>
  <c r="BI428" i="14"/>
  <c r="BH428" i="14"/>
  <c r="BG428" i="14"/>
  <c r="BE428" i="14"/>
  <c r="BD428" i="14"/>
  <c r="BC428" i="14"/>
  <c r="BB428" i="14"/>
  <c r="BA428" i="14"/>
  <c r="AZ428" i="14"/>
  <c r="AV428" i="14"/>
  <c r="AU428" i="14"/>
  <c r="AT428" i="14"/>
  <c r="AQ428" i="14"/>
  <c r="AP428" i="14"/>
  <c r="AO428" i="14"/>
  <c r="AN428" i="14"/>
  <c r="AM428" i="14"/>
  <c r="AL428" i="14"/>
  <c r="AK428" i="14"/>
  <c r="AJ428" i="14"/>
  <c r="AI428" i="14"/>
  <c r="AH428" i="14"/>
  <c r="AG428" i="14"/>
  <c r="AF428" i="14"/>
  <c r="AD428" i="14"/>
  <c r="AC428" i="14"/>
  <c r="AB428" i="14"/>
  <c r="AA428" i="14"/>
  <c r="Z428" i="14"/>
  <c r="Y428" i="14"/>
  <c r="X428" i="14"/>
  <c r="W428" i="14"/>
  <c r="V428" i="14"/>
  <c r="U428" i="14"/>
  <c r="T428" i="14"/>
  <c r="S428" i="14"/>
  <c r="R428" i="14"/>
  <c r="Q428" i="14"/>
  <c r="P428" i="14"/>
  <c r="O428" i="14"/>
  <c r="N428" i="14"/>
  <c r="L428" i="14"/>
  <c r="K428" i="14"/>
  <c r="J428" i="14"/>
  <c r="I428" i="14"/>
  <c r="H428" i="14"/>
  <c r="G428" i="14"/>
  <c r="F428" i="14"/>
  <c r="E428" i="14"/>
  <c r="C428" i="14"/>
  <c r="BM427" i="14"/>
  <c r="BL427" i="14"/>
  <c r="BK427" i="14"/>
  <c r="BJ427" i="14"/>
  <c r="BI427" i="14"/>
  <c r="BH427" i="14"/>
  <c r="BG427" i="14"/>
  <c r="BE427" i="14"/>
  <c r="BD427" i="14"/>
  <c r="BC427" i="14"/>
  <c r="BB427" i="14"/>
  <c r="BA427" i="14"/>
  <c r="AZ427" i="14"/>
  <c r="AV427" i="14"/>
  <c r="AU427" i="14"/>
  <c r="AT427" i="14"/>
  <c r="AQ427" i="14"/>
  <c r="AP427" i="14"/>
  <c r="AO427" i="14"/>
  <c r="AN427" i="14"/>
  <c r="AM427" i="14"/>
  <c r="AL427" i="14"/>
  <c r="AK427" i="14"/>
  <c r="AJ427" i="14"/>
  <c r="AI427" i="14"/>
  <c r="AH427" i="14"/>
  <c r="AG427" i="14"/>
  <c r="AF427" i="14"/>
  <c r="AD427" i="14"/>
  <c r="AC427" i="14"/>
  <c r="AB427" i="14"/>
  <c r="AA427" i="14"/>
  <c r="Z427" i="14"/>
  <c r="Y427" i="14"/>
  <c r="X427" i="14"/>
  <c r="W427" i="14"/>
  <c r="U427" i="14"/>
  <c r="T427" i="14"/>
  <c r="S427" i="14"/>
  <c r="R427" i="14"/>
  <c r="Q427" i="14"/>
  <c r="P427" i="14"/>
  <c r="O427" i="14"/>
  <c r="N427" i="14"/>
  <c r="L427" i="14"/>
  <c r="K427" i="14"/>
  <c r="J427" i="14"/>
  <c r="I427" i="14"/>
  <c r="H427" i="14"/>
  <c r="G427" i="14"/>
  <c r="F427" i="14"/>
  <c r="E427" i="14"/>
  <c r="C427" i="14"/>
  <c r="BF426" i="14"/>
  <c r="AW426" i="14"/>
  <c r="AR426" i="14"/>
  <c r="AS426" i="14" s="1"/>
  <c r="AE426" i="14"/>
  <c r="V426" i="14"/>
  <c r="M426" i="14"/>
  <c r="D426" i="14"/>
  <c r="BF425" i="14"/>
  <c r="AW425" i="14"/>
  <c r="AX425" i="14" s="1"/>
  <c r="AR425" i="14"/>
  <c r="AS425" i="14" s="1"/>
  <c r="AE425" i="14"/>
  <c r="V425" i="14"/>
  <c r="M425" i="14"/>
  <c r="D425" i="14"/>
  <c r="BF424" i="14"/>
  <c r="AW424" i="14"/>
  <c r="AR424" i="14"/>
  <c r="AS424" i="14" s="1"/>
  <c r="AE424" i="14"/>
  <c r="V424" i="14"/>
  <c r="M424" i="14"/>
  <c r="D424" i="14"/>
  <c r="BF423" i="14"/>
  <c r="AW423" i="14"/>
  <c r="AX423" i="14" s="1"/>
  <c r="AR423" i="14"/>
  <c r="AS423" i="14" s="1"/>
  <c r="AE423" i="14"/>
  <c r="V423" i="14"/>
  <c r="M423" i="14"/>
  <c r="D423" i="14"/>
  <c r="BF422" i="14"/>
  <c r="AW422" i="14"/>
  <c r="AR422" i="14"/>
  <c r="AS422" i="14" s="1"/>
  <c r="AE422" i="14"/>
  <c r="V422" i="14"/>
  <c r="M422" i="14"/>
  <c r="D422" i="14"/>
  <c r="BF421" i="14"/>
  <c r="AW421" i="14"/>
  <c r="AX421" i="14" s="1"/>
  <c r="AR421" i="14"/>
  <c r="AS421" i="14" s="1"/>
  <c r="AE421" i="14"/>
  <c r="V421" i="14"/>
  <c r="M421" i="14"/>
  <c r="D421" i="14"/>
  <c r="BF420" i="14"/>
  <c r="AW420" i="14"/>
  <c r="AR420" i="14"/>
  <c r="AS420" i="14" s="1"/>
  <c r="AE420" i="14"/>
  <c r="V420" i="14"/>
  <c r="M420" i="14"/>
  <c r="D420" i="14"/>
  <c r="BF419" i="14"/>
  <c r="AW419" i="14"/>
  <c r="AX419" i="14" s="1"/>
  <c r="AR419" i="14"/>
  <c r="AS419" i="14" s="1"/>
  <c r="AE419" i="14"/>
  <c r="V419" i="14"/>
  <c r="M419" i="14"/>
  <c r="D419" i="14"/>
  <c r="BF418" i="14"/>
  <c r="AW418" i="14"/>
  <c r="AR418" i="14"/>
  <c r="AS418" i="14" s="1"/>
  <c r="AE418" i="14"/>
  <c r="V418" i="14"/>
  <c r="M418" i="14"/>
  <c r="D418" i="14"/>
  <c r="BF417" i="14"/>
  <c r="AW417" i="14"/>
  <c r="AX417" i="14" s="1"/>
  <c r="AR417" i="14"/>
  <c r="AS417" i="14" s="1"/>
  <c r="AE417" i="14"/>
  <c r="V417" i="14"/>
  <c r="M417" i="14"/>
  <c r="D417" i="14"/>
  <c r="BF416" i="14"/>
  <c r="AW416" i="14"/>
  <c r="AR416" i="14"/>
  <c r="AS416" i="14" s="1"/>
  <c r="AE416" i="14"/>
  <c r="V416" i="14"/>
  <c r="M416" i="14"/>
  <c r="D416" i="14"/>
  <c r="BF415" i="14"/>
  <c r="AW415" i="14"/>
  <c r="AX415" i="14" s="1"/>
  <c r="AR415" i="14"/>
  <c r="AS415" i="14" s="1"/>
  <c r="AE415" i="14"/>
  <c r="V415" i="14"/>
  <c r="M415" i="14"/>
  <c r="D415" i="14"/>
  <c r="BF414" i="14"/>
  <c r="AW414" i="14"/>
  <c r="AR414" i="14"/>
  <c r="AS414" i="14" s="1"/>
  <c r="AE414" i="14"/>
  <c r="V414" i="14"/>
  <c r="M414" i="14"/>
  <c r="D414" i="14"/>
  <c r="BF413" i="14"/>
  <c r="AW413" i="14"/>
  <c r="AX413" i="14" s="1"/>
  <c r="AR413" i="14"/>
  <c r="AS413" i="14" s="1"/>
  <c r="AE413" i="14"/>
  <c r="V413" i="14"/>
  <c r="M413" i="14"/>
  <c r="D413" i="14"/>
  <c r="BF412" i="14"/>
  <c r="AW412" i="14"/>
  <c r="AR412" i="14"/>
  <c r="AS412" i="14" s="1"/>
  <c r="AE412" i="14"/>
  <c r="V412" i="14"/>
  <c r="M412" i="14"/>
  <c r="D412" i="14"/>
  <c r="BF411" i="14"/>
  <c r="AW411" i="14"/>
  <c r="AX411" i="14" s="1"/>
  <c r="AS411" i="14"/>
  <c r="AR411" i="14"/>
  <c r="AE411" i="14"/>
  <c r="V411" i="14"/>
  <c r="M411" i="14"/>
  <c r="D411" i="14"/>
  <c r="BF410" i="14"/>
  <c r="AW410" i="14"/>
  <c r="AR410" i="14"/>
  <c r="AS410" i="14" s="1"/>
  <c r="AE410" i="14"/>
  <c r="V410" i="14"/>
  <c r="M410" i="14"/>
  <c r="D410" i="14"/>
  <c r="BF409" i="14"/>
  <c r="AW409" i="14"/>
  <c r="AX409" i="14" s="1"/>
  <c r="AR409" i="14"/>
  <c r="AS409" i="14" s="1"/>
  <c r="AE409" i="14"/>
  <c r="V409" i="14"/>
  <c r="M409" i="14"/>
  <c r="D409" i="14"/>
  <c r="BF408" i="14"/>
  <c r="AW408" i="14"/>
  <c r="AR408" i="14"/>
  <c r="AS408" i="14" s="1"/>
  <c r="AE408" i="14"/>
  <c r="V408" i="14"/>
  <c r="M408" i="14"/>
  <c r="D408" i="14"/>
  <c r="BF407" i="14"/>
  <c r="AW407" i="14"/>
  <c r="AX407" i="14" s="1"/>
  <c r="AR407" i="14"/>
  <c r="AS407" i="14" s="1"/>
  <c r="AE407" i="14"/>
  <c r="V407" i="14"/>
  <c r="M407" i="14"/>
  <c r="D407" i="14"/>
  <c r="BF406" i="14"/>
  <c r="AW406" i="14"/>
  <c r="AR406" i="14"/>
  <c r="AS406" i="14" s="1"/>
  <c r="AE406" i="14"/>
  <c r="V406" i="14"/>
  <c r="M406" i="14"/>
  <c r="D406" i="14"/>
  <c r="BF405" i="14"/>
  <c r="AW405" i="14"/>
  <c r="AX405" i="14" s="1"/>
  <c r="AR405" i="14"/>
  <c r="AS405" i="14" s="1"/>
  <c r="AE405" i="14"/>
  <c r="V405" i="14"/>
  <c r="M405" i="14"/>
  <c r="D405" i="14"/>
  <c r="BF404" i="14"/>
  <c r="AW404" i="14"/>
  <c r="AR404" i="14"/>
  <c r="AS404" i="14" s="1"/>
  <c r="AE404" i="14"/>
  <c r="V404" i="14"/>
  <c r="M404" i="14"/>
  <c r="D404" i="14"/>
  <c r="BF403" i="14"/>
  <c r="AW403" i="14"/>
  <c r="AX403" i="14" s="1"/>
  <c r="AR403" i="14"/>
  <c r="AS403" i="14" s="1"/>
  <c r="AE403" i="14"/>
  <c r="V403" i="14"/>
  <c r="M403" i="14"/>
  <c r="D403" i="14"/>
  <c r="BF402" i="14"/>
  <c r="AW402" i="14"/>
  <c r="AR402" i="14"/>
  <c r="AS402" i="14" s="1"/>
  <c r="AE402" i="14"/>
  <c r="V402" i="14"/>
  <c r="M402" i="14"/>
  <c r="D402" i="14"/>
  <c r="BF401" i="14"/>
  <c r="AW401" i="14"/>
  <c r="AX401" i="14" s="1"/>
  <c r="AR401" i="14"/>
  <c r="AS401" i="14" s="1"/>
  <c r="AE401" i="14"/>
  <c r="V401" i="14"/>
  <c r="M401" i="14"/>
  <c r="D401" i="14"/>
  <c r="BF400" i="14"/>
  <c r="AW400" i="14"/>
  <c r="AR400" i="14"/>
  <c r="AS400" i="14" s="1"/>
  <c r="AE400" i="14"/>
  <c r="V400" i="14"/>
  <c r="M400" i="14"/>
  <c r="D400" i="14"/>
  <c r="BF399" i="14"/>
  <c r="AW399" i="14"/>
  <c r="AX399" i="14" s="1"/>
  <c r="AR399" i="14"/>
  <c r="AS399" i="14" s="1"/>
  <c r="AE399" i="14"/>
  <c r="V399" i="14"/>
  <c r="M399" i="14"/>
  <c r="D399" i="14"/>
  <c r="BF398" i="14"/>
  <c r="AW398" i="14"/>
  <c r="AR398" i="14"/>
  <c r="AS398" i="14" s="1"/>
  <c r="AE398" i="14"/>
  <c r="V398" i="14"/>
  <c r="M398" i="14"/>
  <c r="D398" i="14"/>
  <c r="BF397" i="14"/>
  <c r="AW397" i="14"/>
  <c r="AX397" i="14" s="1"/>
  <c r="AR397" i="14"/>
  <c r="AS397" i="14" s="1"/>
  <c r="AE397" i="14"/>
  <c r="V397" i="14"/>
  <c r="M397" i="14"/>
  <c r="D397" i="14"/>
  <c r="BF396" i="14"/>
  <c r="AW396" i="14"/>
  <c r="AW427" i="14" s="1"/>
  <c r="AR396" i="14"/>
  <c r="AE396" i="14"/>
  <c r="AE427" i="14" s="1"/>
  <c r="V396" i="14"/>
  <c r="V427" i="14" s="1"/>
  <c r="M396" i="14"/>
  <c r="M429" i="14" s="1"/>
  <c r="D396" i="14"/>
  <c r="BM395" i="14"/>
  <c r="BL395" i="14"/>
  <c r="BK395" i="14"/>
  <c r="BJ395" i="14"/>
  <c r="BI395" i="14"/>
  <c r="BH395" i="14"/>
  <c r="BG395" i="14"/>
  <c r="BE395" i="14"/>
  <c r="AT395" i="14"/>
  <c r="AO395" i="14"/>
  <c r="C395" i="14"/>
  <c r="BM394" i="14"/>
  <c r="BL394" i="14"/>
  <c r="BK394" i="14"/>
  <c r="BJ394" i="14"/>
  <c r="BI394" i="14"/>
  <c r="BH394" i="14"/>
  <c r="BG394" i="14"/>
  <c r="BE394" i="14"/>
  <c r="BD394" i="14"/>
  <c r="BC394" i="14"/>
  <c r="BB394" i="14"/>
  <c r="BA394" i="14"/>
  <c r="AZ394" i="14"/>
  <c r="AV394" i="14"/>
  <c r="AU394" i="14"/>
  <c r="AT394" i="14"/>
  <c r="AQ394" i="14"/>
  <c r="AQ8" i="14" s="1"/>
  <c r="AP394" i="14"/>
  <c r="AO394" i="14"/>
  <c r="AN394" i="14"/>
  <c r="AM394" i="14"/>
  <c r="AL394" i="14"/>
  <c r="AK394" i="14"/>
  <c r="AJ394" i="14"/>
  <c r="AI394" i="14"/>
  <c r="AH394" i="14"/>
  <c r="AG394" i="14"/>
  <c r="AF394" i="14"/>
  <c r="AD394" i="14"/>
  <c r="AC394" i="14"/>
  <c r="AB394" i="14"/>
  <c r="AA394" i="14"/>
  <c r="Z394" i="14"/>
  <c r="Y394" i="14"/>
  <c r="X394" i="14"/>
  <c r="W394" i="14"/>
  <c r="U394" i="14"/>
  <c r="T394" i="14"/>
  <c r="S394" i="14"/>
  <c r="R394" i="14"/>
  <c r="Q394" i="14"/>
  <c r="P394" i="14"/>
  <c r="O394" i="14"/>
  <c r="N394" i="14"/>
  <c r="L394" i="14"/>
  <c r="K394" i="14"/>
  <c r="J394" i="14"/>
  <c r="I394" i="14"/>
  <c r="H394" i="14"/>
  <c r="G394" i="14"/>
  <c r="F394" i="14"/>
  <c r="E394" i="14"/>
  <c r="C394" i="14"/>
  <c r="BM393" i="14"/>
  <c r="BL393" i="14"/>
  <c r="BK393" i="14"/>
  <c r="BJ393" i="14"/>
  <c r="BI393" i="14"/>
  <c r="BH393" i="14"/>
  <c r="BG393" i="14"/>
  <c r="BE393" i="14"/>
  <c r="BD393" i="14"/>
  <c r="BC393" i="14"/>
  <c r="BB393" i="14"/>
  <c r="BA393" i="14"/>
  <c r="AZ393" i="14"/>
  <c r="AV393" i="14"/>
  <c r="AU393" i="14"/>
  <c r="AT393" i="14"/>
  <c r="AQ393" i="14"/>
  <c r="AP393" i="14"/>
  <c r="AO393" i="14"/>
  <c r="AN393" i="14"/>
  <c r="AM393" i="14"/>
  <c r="AL393" i="14"/>
  <c r="AK393" i="14"/>
  <c r="AJ393" i="14"/>
  <c r="AI393" i="14"/>
  <c r="AH393" i="14"/>
  <c r="AG393" i="14"/>
  <c r="AF393" i="14"/>
  <c r="AD393" i="14"/>
  <c r="AC393" i="14"/>
  <c r="AB393" i="14"/>
  <c r="AA393" i="14"/>
  <c r="Z393" i="14"/>
  <c r="Y393" i="14"/>
  <c r="X393" i="14"/>
  <c r="W393" i="14"/>
  <c r="U393" i="14"/>
  <c r="T393" i="14"/>
  <c r="S393" i="14"/>
  <c r="R393" i="14"/>
  <c r="Q393" i="14"/>
  <c r="P393" i="14"/>
  <c r="O393" i="14"/>
  <c r="N393" i="14"/>
  <c r="L393" i="14"/>
  <c r="K393" i="14"/>
  <c r="J393" i="14"/>
  <c r="I393" i="14"/>
  <c r="H393" i="14"/>
  <c r="G393" i="14"/>
  <c r="F393" i="14"/>
  <c r="E393" i="14"/>
  <c r="C393" i="14"/>
  <c r="BM392" i="14"/>
  <c r="BL392" i="14"/>
  <c r="BK392" i="14"/>
  <c r="BJ392" i="14"/>
  <c r="BI392" i="14"/>
  <c r="BH392" i="14"/>
  <c r="BG392" i="14"/>
  <c r="BE392" i="14"/>
  <c r="BD392" i="14"/>
  <c r="BC392" i="14"/>
  <c r="BB392" i="14"/>
  <c r="BA392" i="14"/>
  <c r="AZ392" i="14"/>
  <c r="AV392" i="14"/>
  <c r="AU392" i="14"/>
  <c r="AT392" i="14"/>
  <c r="AQ392" i="14"/>
  <c r="AP392" i="14"/>
  <c r="AO392" i="14"/>
  <c r="AN392" i="14"/>
  <c r="AM392" i="14"/>
  <c r="AL392" i="14"/>
  <c r="AK392" i="14"/>
  <c r="AJ392" i="14"/>
  <c r="AI392" i="14"/>
  <c r="AH392" i="14"/>
  <c r="AG392" i="14"/>
  <c r="AF392" i="14"/>
  <c r="AE392" i="14"/>
  <c r="AD392" i="14"/>
  <c r="AC392" i="14"/>
  <c r="AB392" i="14"/>
  <c r="AA392" i="14"/>
  <c r="Z392" i="14"/>
  <c r="Y392" i="14"/>
  <c r="X392" i="14"/>
  <c r="W392" i="14"/>
  <c r="U392" i="14"/>
  <c r="T392" i="14"/>
  <c r="S392" i="14"/>
  <c r="R392" i="14"/>
  <c r="Q392" i="14"/>
  <c r="P392" i="14"/>
  <c r="O392" i="14"/>
  <c r="N392" i="14"/>
  <c r="L392" i="14"/>
  <c r="K392" i="14"/>
  <c r="J392" i="14"/>
  <c r="I392" i="14"/>
  <c r="H392" i="14"/>
  <c r="G392" i="14"/>
  <c r="F392" i="14"/>
  <c r="E392" i="14"/>
  <c r="C392" i="14"/>
  <c r="BF391" i="14"/>
  <c r="AW391" i="14"/>
  <c r="AX391" i="14" s="1"/>
  <c r="AR391" i="14"/>
  <c r="AS391" i="14" s="1"/>
  <c r="AE391" i="14"/>
  <c r="V391" i="14"/>
  <c r="M391" i="14"/>
  <c r="D391" i="14"/>
  <c r="BF390" i="14"/>
  <c r="AW390" i="14"/>
  <c r="AR390" i="14"/>
  <c r="AS390" i="14" s="1"/>
  <c r="AE390" i="14"/>
  <c r="V390" i="14"/>
  <c r="M390" i="14"/>
  <c r="D390" i="14"/>
  <c r="BF389" i="14"/>
  <c r="AW389" i="14"/>
  <c r="AX389" i="14" s="1"/>
  <c r="AR389" i="14"/>
  <c r="AS389" i="14" s="1"/>
  <c r="AE389" i="14"/>
  <c r="V389" i="14"/>
  <c r="M389" i="14"/>
  <c r="D389" i="14"/>
  <c r="BF388" i="14"/>
  <c r="AW388" i="14"/>
  <c r="AS388" i="14"/>
  <c r="AR388" i="14"/>
  <c r="AE388" i="14"/>
  <c r="V388" i="14"/>
  <c r="M388" i="14"/>
  <c r="D388" i="14"/>
  <c r="BF387" i="14"/>
  <c r="AW387" i="14"/>
  <c r="AX387" i="14" s="1"/>
  <c r="AR387" i="14"/>
  <c r="AS387" i="14" s="1"/>
  <c r="AE387" i="14"/>
  <c r="V387" i="14"/>
  <c r="M387" i="14"/>
  <c r="D387" i="14"/>
  <c r="BF386" i="14"/>
  <c r="AW386" i="14"/>
  <c r="AR386" i="14"/>
  <c r="AS386" i="14" s="1"/>
  <c r="AE386" i="14"/>
  <c r="V386" i="14"/>
  <c r="M386" i="14"/>
  <c r="D386" i="14"/>
  <c r="BF385" i="14"/>
  <c r="AW385" i="14"/>
  <c r="AX385" i="14" s="1"/>
  <c r="AR385" i="14"/>
  <c r="AS385" i="14" s="1"/>
  <c r="AE385" i="14"/>
  <c r="V385" i="14"/>
  <c r="M385" i="14"/>
  <c r="D385" i="14"/>
  <c r="BF384" i="14"/>
  <c r="AW384" i="14"/>
  <c r="AR384" i="14"/>
  <c r="AS384" i="14" s="1"/>
  <c r="AE384" i="14"/>
  <c r="V384" i="14"/>
  <c r="M384" i="14"/>
  <c r="D384" i="14"/>
  <c r="BF383" i="14"/>
  <c r="AW383" i="14"/>
  <c r="AX383" i="14" s="1"/>
  <c r="AR383" i="14"/>
  <c r="AS383" i="14" s="1"/>
  <c r="AE383" i="14"/>
  <c r="V383" i="14"/>
  <c r="M383" i="14"/>
  <c r="D383" i="14"/>
  <c r="BF382" i="14"/>
  <c r="AW382" i="14"/>
  <c r="AR382" i="14"/>
  <c r="AS382" i="14" s="1"/>
  <c r="AE382" i="14"/>
  <c r="V382" i="14"/>
  <c r="M382" i="14"/>
  <c r="D382" i="14"/>
  <c r="BF381" i="14"/>
  <c r="AW381" i="14"/>
  <c r="AX381" i="14" s="1"/>
  <c r="AR381" i="14"/>
  <c r="AS381" i="14" s="1"/>
  <c r="AE381" i="14"/>
  <c r="V381" i="14"/>
  <c r="M381" i="14"/>
  <c r="D381" i="14"/>
  <c r="BF380" i="14"/>
  <c r="AW380" i="14"/>
  <c r="AR380" i="14"/>
  <c r="AS380" i="14" s="1"/>
  <c r="AE380" i="14"/>
  <c r="V380" i="14"/>
  <c r="M380" i="14"/>
  <c r="D380" i="14"/>
  <c r="BF379" i="14"/>
  <c r="AW379" i="14"/>
  <c r="AX379" i="14" s="1"/>
  <c r="AR379" i="14"/>
  <c r="AS379" i="14" s="1"/>
  <c r="AE379" i="14"/>
  <c r="V379" i="14"/>
  <c r="M379" i="14"/>
  <c r="D379" i="14"/>
  <c r="BF378" i="14"/>
  <c r="AW378" i="14"/>
  <c r="AR378" i="14"/>
  <c r="AS378" i="14" s="1"/>
  <c r="AE378" i="14"/>
  <c r="V378" i="14"/>
  <c r="M378" i="14"/>
  <c r="D378" i="14"/>
  <c r="BF377" i="14"/>
  <c r="AW377" i="14"/>
  <c r="AX377" i="14" s="1"/>
  <c r="AR377" i="14"/>
  <c r="AS377" i="14" s="1"/>
  <c r="AE377" i="14"/>
  <c r="V377" i="14"/>
  <c r="M377" i="14"/>
  <c r="D377" i="14"/>
  <c r="BF376" i="14"/>
  <c r="AW376" i="14"/>
  <c r="AS376" i="14"/>
  <c r="AR376" i="14"/>
  <c r="AE376" i="14"/>
  <c r="V376" i="14"/>
  <c r="M376" i="14"/>
  <c r="D376" i="14"/>
  <c r="BF375" i="14"/>
  <c r="AW375" i="14"/>
  <c r="AX375" i="14" s="1"/>
  <c r="AR375" i="14"/>
  <c r="AS375" i="14" s="1"/>
  <c r="AE375" i="14"/>
  <c r="V375" i="14"/>
  <c r="M375" i="14"/>
  <c r="D375" i="14"/>
  <c r="BF374" i="14"/>
  <c r="AW374" i="14"/>
  <c r="AR374" i="14"/>
  <c r="AS374" i="14" s="1"/>
  <c r="AE374" i="14"/>
  <c r="V374" i="14"/>
  <c r="M374" i="14"/>
  <c r="D374" i="14"/>
  <c r="BF373" i="14"/>
  <c r="AW373" i="14"/>
  <c r="AX373" i="14" s="1"/>
  <c r="AR373" i="14"/>
  <c r="AS373" i="14" s="1"/>
  <c r="AE373" i="14"/>
  <c r="V373" i="14"/>
  <c r="M373" i="14"/>
  <c r="D373" i="14"/>
  <c r="BF372" i="14"/>
  <c r="AW372" i="14"/>
  <c r="AS372" i="14"/>
  <c r="AR372" i="14"/>
  <c r="AE372" i="14"/>
  <c r="V372" i="14"/>
  <c r="M372" i="14"/>
  <c r="D372" i="14"/>
  <c r="BF371" i="14"/>
  <c r="AW371" i="14"/>
  <c r="AX371" i="14" s="1"/>
  <c r="AR371" i="14"/>
  <c r="AS371" i="14" s="1"/>
  <c r="AE371" i="14"/>
  <c r="V371" i="14"/>
  <c r="M371" i="14"/>
  <c r="D371" i="14"/>
  <c r="BF370" i="14"/>
  <c r="AW370" i="14"/>
  <c r="AR370" i="14"/>
  <c r="AS370" i="14" s="1"/>
  <c r="AE370" i="14"/>
  <c r="V370" i="14"/>
  <c r="M370" i="14"/>
  <c r="D370" i="14"/>
  <c r="BF369" i="14"/>
  <c r="AW369" i="14"/>
  <c r="AX369" i="14" s="1"/>
  <c r="AR369" i="14"/>
  <c r="AS369" i="14" s="1"/>
  <c r="AE369" i="14"/>
  <c r="V369" i="14"/>
  <c r="M369" i="14"/>
  <c r="D369" i="14"/>
  <c r="BF368" i="14"/>
  <c r="AW368" i="14"/>
  <c r="AR368" i="14"/>
  <c r="AS368" i="14" s="1"/>
  <c r="AE368" i="14"/>
  <c r="V368" i="14"/>
  <c r="M368" i="14"/>
  <c r="D368" i="14"/>
  <c r="BF367" i="14"/>
  <c r="AW367" i="14"/>
  <c r="AX367" i="14" s="1"/>
  <c r="AR367" i="14"/>
  <c r="AS367" i="14" s="1"/>
  <c r="AE367" i="14"/>
  <c r="V367" i="14"/>
  <c r="M367" i="14"/>
  <c r="D367" i="14"/>
  <c r="BF366" i="14"/>
  <c r="AW366" i="14"/>
  <c r="AR366" i="14"/>
  <c r="AS366" i="14" s="1"/>
  <c r="AE366" i="14"/>
  <c r="V366" i="14"/>
  <c r="M366" i="14"/>
  <c r="D366" i="14"/>
  <c r="BF365" i="14"/>
  <c r="AW365" i="14"/>
  <c r="AX365" i="14" s="1"/>
  <c r="AR365" i="14"/>
  <c r="AS365" i="14" s="1"/>
  <c r="AE365" i="14"/>
  <c r="V365" i="14"/>
  <c r="M365" i="14"/>
  <c r="D365" i="14"/>
  <c r="BF364" i="14"/>
  <c r="AW364" i="14"/>
  <c r="AR364" i="14"/>
  <c r="AS364" i="14" s="1"/>
  <c r="AE364" i="14"/>
  <c r="V364" i="14"/>
  <c r="M364" i="14"/>
  <c r="D364" i="14"/>
  <c r="BF363" i="14"/>
  <c r="AW363" i="14"/>
  <c r="AX363" i="14" s="1"/>
  <c r="AR363" i="14"/>
  <c r="AS363" i="14" s="1"/>
  <c r="AE363" i="14"/>
  <c r="V363" i="14"/>
  <c r="M363" i="14"/>
  <c r="D363" i="14"/>
  <c r="BF362" i="14"/>
  <c r="AW362" i="14"/>
  <c r="AR362" i="14"/>
  <c r="AR394" i="14" s="1"/>
  <c r="AE362" i="14"/>
  <c r="AE393" i="14" s="1"/>
  <c r="V362" i="14"/>
  <c r="V392" i="14" s="1"/>
  <c r="M362" i="14"/>
  <c r="D362" i="14"/>
  <c r="D392" i="14" s="1"/>
  <c r="BM361" i="14"/>
  <c r="BL361" i="14"/>
  <c r="BK361" i="14"/>
  <c r="BJ361" i="14"/>
  <c r="BI361" i="14"/>
  <c r="BH361" i="14"/>
  <c r="BG361" i="14"/>
  <c r="BE361" i="14"/>
  <c r="AT361" i="14"/>
  <c r="AO361" i="14"/>
  <c r="C361" i="14"/>
  <c r="BM360" i="14"/>
  <c r="BL360" i="14"/>
  <c r="BK360" i="14"/>
  <c r="BJ360" i="14"/>
  <c r="BI360" i="14"/>
  <c r="BH360" i="14"/>
  <c r="BG360" i="14"/>
  <c r="BE360" i="14"/>
  <c r="BD360" i="14"/>
  <c r="BC360" i="14"/>
  <c r="BB360" i="14"/>
  <c r="BA360" i="14"/>
  <c r="AZ360" i="14"/>
  <c r="AV360" i="14"/>
  <c r="AU360" i="14"/>
  <c r="AT360" i="14"/>
  <c r="AQ360" i="14"/>
  <c r="AP360" i="14"/>
  <c r="AO360" i="14"/>
  <c r="AN360" i="14"/>
  <c r="AM360" i="14"/>
  <c r="AL360" i="14"/>
  <c r="AK360" i="14"/>
  <c r="AJ360" i="14"/>
  <c r="AI360" i="14"/>
  <c r="AH360" i="14"/>
  <c r="AG360" i="14"/>
  <c r="AF360" i="14"/>
  <c r="AD360" i="14"/>
  <c r="AC360" i="14"/>
  <c r="AB360" i="14"/>
  <c r="AA360" i="14"/>
  <c r="Z360" i="14"/>
  <c r="Y360" i="14"/>
  <c r="X360" i="14"/>
  <c r="W360" i="14"/>
  <c r="U360" i="14"/>
  <c r="T360" i="14"/>
  <c r="S360" i="14"/>
  <c r="R360" i="14"/>
  <c r="Q360" i="14"/>
  <c r="P360" i="14"/>
  <c r="O360" i="14"/>
  <c r="N360" i="14"/>
  <c r="L360" i="14"/>
  <c r="K360" i="14"/>
  <c r="J360" i="14"/>
  <c r="I360" i="14"/>
  <c r="H360" i="14"/>
  <c r="G360" i="14"/>
  <c r="F360" i="14"/>
  <c r="E360" i="14"/>
  <c r="C360" i="14"/>
  <c r="BM359" i="14"/>
  <c r="BL359" i="14"/>
  <c r="BK359" i="14"/>
  <c r="BJ359" i="14"/>
  <c r="BI359" i="14"/>
  <c r="BH359" i="14"/>
  <c r="BG359" i="14"/>
  <c r="BE359" i="14"/>
  <c r="BD359" i="14"/>
  <c r="BC359" i="14"/>
  <c r="BB359" i="14"/>
  <c r="BA359" i="14"/>
  <c r="AZ359" i="14"/>
  <c r="AV359" i="14"/>
  <c r="AU359" i="14"/>
  <c r="AT359" i="14"/>
  <c r="AQ359" i="14"/>
  <c r="AP359" i="14"/>
  <c r="AO359" i="14"/>
  <c r="AN359" i="14"/>
  <c r="AM359" i="14"/>
  <c r="AL359" i="14"/>
  <c r="AK359" i="14"/>
  <c r="AJ359" i="14"/>
  <c r="AI359" i="14"/>
  <c r="AH359" i="14"/>
  <c r="AG359" i="14"/>
  <c r="AF359" i="14"/>
  <c r="AD359" i="14"/>
  <c r="AC359" i="14"/>
  <c r="AB359" i="14"/>
  <c r="AA359" i="14"/>
  <c r="Z359" i="14"/>
  <c r="Y359" i="14"/>
  <c r="X359" i="14"/>
  <c r="W359" i="14"/>
  <c r="U359" i="14"/>
  <c r="T359" i="14"/>
  <c r="S359" i="14"/>
  <c r="R359" i="14"/>
  <c r="Q359" i="14"/>
  <c r="P359" i="14"/>
  <c r="O359" i="14"/>
  <c r="N359" i="14"/>
  <c r="L359" i="14"/>
  <c r="K359" i="14"/>
  <c r="J359" i="14"/>
  <c r="I359" i="14"/>
  <c r="H359" i="14"/>
  <c r="G359" i="14"/>
  <c r="F359" i="14"/>
  <c r="E359" i="14"/>
  <c r="C359" i="14"/>
  <c r="BM358" i="14"/>
  <c r="BL358" i="14"/>
  <c r="BK358" i="14"/>
  <c r="BJ358" i="14"/>
  <c r="BI358" i="14"/>
  <c r="BH358" i="14"/>
  <c r="BG358" i="14"/>
  <c r="BE358" i="14"/>
  <c r="BD358" i="14"/>
  <c r="BC358" i="14"/>
  <c r="BB358" i="14"/>
  <c r="BA358" i="14"/>
  <c r="AZ358" i="14"/>
  <c r="AV358" i="14"/>
  <c r="AU358" i="14"/>
  <c r="AT358" i="14"/>
  <c r="AQ358" i="14"/>
  <c r="AP358" i="14"/>
  <c r="AO358" i="14"/>
  <c r="AN358" i="14"/>
  <c r="AM358" i="14"/>
  <c r="AL358" i="14"/>
  <c r="AK358" i="14"/>
  <c r="AJ358" i="14"/>
  <c r="AI358" i="14"/>
  <c r="AH358" i="14"/>
  <c r="AG358" i="14"/>
  <c r="AF358" i="14"/>
  <c r="AD358" i="14"/>
  <c r="AC358" i="14"/>
  <c r="AB358" i="14"/>
  <c r="AA358" i="14"/>
  <c r="Z358" i="14"/>
  <c r="Y358" i="14"/>
  <c r="X358" i="14"/>
  <c r="W358" i="14"/>
  <c r="U358" i="14"/>
  <c r="T358" i="14"/>
  <c r="S358" i="14"/>
  <c r="R358" i="14"/>
  <c r="Q358" i="14"/>
  <c r="P358" i="14"/>
  <c r="O358" i="14"/>
  <c r="N358" i="14"/>
  <c r="L358" i="14"/>
  <c r="K358" i="14"/>
  <c r="J358" i="14"/>
  <c r="I358" i="14"/>
  <c r="H358" i="14"/>
  <c r="G358" i="14"/>
  <c r="F358" i="14"/>
  <c r="E358" i="14"/>
  <c r="C358" i="14"/>
  <c r="BF357" i="14"/>
  <c r="AW357" i="14"/>
  <c r="AX357" i="14" s="1"/>
  <c r="AR357" i="14"/>
  <c r="AS357" i="14" s="1"/>
  <c r="AE357" i="14"/>
  <c r="V357" i="14"/>
  <c r="M357" i="14"/>
  <c r="D357" i="14"/>
  <c r="BF356" i="14"/>
  <c r="AW356" i="14"/>
  <c r="AR356" i="14"/>
  <c r="AS356" i="14" s="1"/>
  <c r="AE356" i="14"/>
  <c r="V356" i="14"/>
  <c r="M356" i="14"/>
  <c r="D356" i="14"/>
  <c r="BF355" i="14"/>
  <c r="AW355" i="14"/>
  <c r="AX355" i="14" s="1"/>
  <c r="AS355" i="14"/>
  <c r="AR355" i="14"/>
  <c r="AE355" i="14"/>
  <c r="V355" i="14"/>
  <c r="M355" i="14"/>
  <c r="D355" i="14"/>
  <c r="BF354" i="14"/>
  <c r="AW354" i="14"/>
  <c r="AS354" i="14"/>
  <c r="AR354" i="14"/>
  <c r="AE354" i="14"/>
  <c r="V354" i="14"/>
  <c r="M354" i="14"/>
  <c r="D354" i="14"/>
  <c r="BF353" i="14"/>
  <c r="AW353" i="14"/>
  <c r="AS353" i="14"/>
  <c r="AR353" i="14"/>
  <c r="AE353" i="14"/>
  <c r="V353" i="14"/>
  <c r="M353" i="14"/>
  <c r="D353" i="14"/>
  <c r="BF352" i="14"/>
  <c r="AW352" i="14"/>
  <c r="AS352" i="14"/>
  <c r="AR352" i="14"/>
  <c r="AE352" i="14"/>
  <c r="V352" i="14"/>
  <c r="M352" i="14"/>
  <c r="D352" i="14"/>
  <c r="BF351" i="14"/>
  <c r="AX351" i="14"/>
  <c r="AW351" i="14"/>
  <c r="AS351" i="14"/>
  <c r="AR351" i="14"/>
  <c r="AE351" i="14"/>
  <c r="V351" i="14"/>
  <c r="M351" i="14"/>
  <c r="D351" i="14"/>
  <c r="BF350" i="14"/>
  <c r="AW350" i="14"/>
  <c r="AS350" i="14"/>
  <c r="AR350" i="14"/>
  <c r="AE350" i="14"/>
  <c r="V350" i="14"/>
  <c r="M350" i="14"/>
  <c r="D350" i="14"/>
  <c r="BF349" i="14"/>
  <c r="AX349" i="14"/>
  <c r="AW349" i="14"/>
  <c r="AS349" i="14"/>
  <c r="AR349" i="14"/>
  <c r="AE349" i="14"/>
  <c r="V349" i="14"/>
  <c r="M349" i="14"/>
  <c r="D349" i="14"/>
  <c r="BF348" i="14"/>
  <c r="AW348" i="14"/>
  <c r="AS348" i="14"/>
  <c r="AR348" i="14"/>
  <c r="AE348" i="14"/>
  <c r="V348" i="14"/>
  <c r="M348" i="14"/>
  <c r="D348" i="14"/>
  <c r="BF347" i="14"/>
  <c r="AW347" i="14"/>
  <c r="AX347" i="14" s="1"/>
  <c r="AR347" i="14"/>
  <c r="AS347" i="14" s="1"/>
  <c r="AE347" i="14"/>
  <c r="V347" i="14"/>
  <c r="M347" i="14"/>
  <c r="D347" i="14"/>
  <c r="BF346" i="14"/>
  <c r="AW346" i="14"/>
  <c r="AR346" i="14"/>
  <c r="AS346" i="14" s="1"/>
  <c r="AE346" i="14"/>
  <c r="V346" i="14"/>
  <c r="M346" i="14"/>
  <c r="D346" i="14"/>
  <c r="BF345" i="14"/>
  <c r="AX345" i="14"/>
  <c r="AW345" i="14"/>
  <c r="AS345" i="14"/>
  <c r="AR345" i="14"/>
  <c r="AE345" i="14"/>
  <c r="V345" i="14"/>
  <c r="M345" i="14"/>
  <c r="D345" i="14"/>
  <c r="BF344" i="14"/>
  <c r="AW344" i="14"/>
  <c r="AS344" i="14"/>
  <c r="AR344" i="14"/>
  <c r="AE344" i="14"/>
  <c r="V344" i="14"/>
  <c r="M344" i="14"/>
  <c r="D344" i="14"/>
  <c r="BF343" i="14"/>
  <c r="AX343" i="14"/>
  <c r="AW343" i="14"/>
  <c r="AS343" i="14"/>
  <c r="AR343" i="14"/>
  <c r="AE343" i="14"/>
  <c r="V343" i="14"/>
  <c r="M343" i="14"/>
  <c r="D343" i="14"/>
  <c r="BF342" i="14"/>
  <c r="AW342" i="14"/>
  <c r="AS342" i="14"/>
  <c r="AR342" i="14"/>
  <c r="AE342" i="14"/>
  <c r="V342" i="14"/>
  <c r="M342" i="14"/>
  <c r="D342" i="14"/>
  <c r="BF341" i="14"/>
  <c r="AX341" i="14"/>
  <c r="AW341" i="14"/>
  <c r="AR341" i="14"/>
  <c r="AS341" i="14" s="1"/>
  <c r="AE341" i="14"/>
  <c r="V341" i="14"/>
  <c r="M341" i="14"/>
  <c r="D341" i="14"/>
  <c r="BF340" i="14"/>
  <c r="AW340" i="14"/>
  <c r="AR340" i="14"/>
  <c r="AS340" i="14" s="1"/>
  <c r="AE340" i="14"/>
  <c r="V340" i="14"/>
  <c r="M340" i="14"/>
  <c r="D340" i="14"/>
  <c r="BF339" i="14"/>
  <c r="AW339" i="14"/>
  <c r="AX339" i="14" s="1"/>
  <c r="AR339" i="14"/>
  <c r="AS339" i="14" s="1"/>
  <c r="AE339" i="14"/>
  <c r="V339" i="14"/>
  <c r="M339" i="14"/>
  <c r="D339" i="14"/>
  <c r="BF338" i="14"/>
  <c r="AW338" i="14"/>
  <c r="AR338" i="14"/>
  <c r="AS338" i="14" s="1"/>
  <c r="AE338" i="14"/>
  <c r="V338" i="14"/>
  <c r="M338" i="14"/>
  <c r="D338" i="14"/>
  <c r="BF337" i="14"/>
  <c r="AW337" i="14"/>
  <c r="AX337" i="14" s="1"/>
  <c r="AS337" i="14"/>
  <c r="AR337" i="14"/>
  <c r="AE337" i="14"/>
  <c r="V337" i="14"/>
  <c r="M337" i="14"/>
  <c r="D337" i="14"/>
  <c r="BF336" i="14"/>
  <c r="AW336" i="14"/>
  <c r="AS336" i="14"/>
  <c r="AR336" i="14"/>
  <c r="AE336" i="14"/>
  <c r="V336" i="14"/>
  <c r="M336" i="14"/>
  <c r="D336" i="14"/>
  <c r="BF335" i="14"/>
  <c r="AW335" i="14"/>
  <c r="AX335" i="14" s="1"/>
  <c r="AS335" i="14"/>
  <c r="AR335" i="14"/>
  <c r="AE335" i="14"/>
  <c r="V335" i="14"/>
  <c r="M335" i="14"/>
  <c r="D335" i="14"/>
  <c r="BF334" i="14"/>
  <c r="AW334" i="14"/>
  <c r="AS334" i="14"/>
  <c r="AR334" i="14"/>
  <c r="AE334" i="14"/>
  <c r="V334" i="14"/>
  <c r="M334" i="14"/>
  <c r="D334" i="14"/>
  <c r="BF333" i="14"/>
  <c r="AX333" i="14"/>
  <c r="AW333" i="14"/>
  <c r="AS333" i="14"/>
  <c r="AR333" i="14"/>
  <c r="AE333" i="14"/>
  <c r="V333" i="14"/>
  <c r="M333" i="14"/>
  <c r="D333" i="14"/>
  <c r="BF332" i="14"/>
  <c r="AW332" i="14"/>
  <c r="AS332" i="14"/>
  <c r="AR332" i="14"/>
  <c r="AE332" i="14"/>
  <c r="V332" i="14"/>
  <c r="M332" i="14"/>
  <c r="D332" i="14"/>
  <c r="BF331" i="14"/>
  <c r="AX331" i="14"/>
  <c r="AW331" i="14"/>
  <c r="AR331" i="14"/>
  <c r="AS331" i="14" s="1"/>
  <c r="AE331" i="14"/>
  <c r="V331" i="14"/>
  <c r="M331" i="14"/>
  <c r="D331" i="14"/>
  <c r="BF330" i="14"/>
  <c r="AW330" i="14"/>
  <c r="AR330" i="14"/>
  <c r="AS330" i="14" s="1"/>
  <c r="AE330" i="14"/>
  <c r="V330" i="14"/>
  <c r="M330" i="14"/>
  <c r="D330" i="14"/>
  <c r="BF329" i="14"/>
  <c r="AX329" i="14"/>
  <c r="AW329" i="14"/>
  <c r="AS329" i="14"/>
  <c r="AR329" i="14"/>
  <c r="AE329" i="14"/>
  <c r="V329" i="14"/>
  <c r="M329" i="14"/>
  <c r="D329" i="14"/>
  <c r="BF328" i="14"/>
  <c r="AW328" i="14"/>
  <c r="AS328" i="14"/>
  <c r="AR328" i="14"/>
  <c r="AE328" i="14"/>
  <c r="V328" i="14"/>
  <c r="M328" i="14"/>
  <c r="D328" i="14"/>
  <c r="BF327" i="14"/>
  <c r="AX327" i="14"/>
  <c r="AW327" i="14"/>
  <c r="AS327" i="14"/>
  <c r="AR327" i="14"/>
  <c r="AR359" i="14" s="1"/>
  <c r="AE327" i="14"/>
  <c r="V327" i="14"/>
  <c r="M327" i="14"/>
  <c r="D327" i="14"/>
  <c r="D358" i="14" s="1"/>
  <c r="BM326" i="14"/>
  <c r="BL326" i="14"/>
  <c r="BK326" i="14"/>
  <c r="BJ326" i="14"/>
  <c r="BI326" i="14"/>
  <c r="BH326" i="14"/>
  <c r="BG326" i="14"/>
  <c r="BE326" i="14"/>
  <c r="AT326" i="14"/>
  <c r="AO326" i="14"/>
  <c r="C326" i="14"/>
  <c r="BM325" i="14"/>
  <c r="BL325" i="14"/>
  <c r="BK325" i="14"/>
  <c r="BJ325" i="14"/>
  <c r="BI325" i="14"/>
  <c r="BH325" i="14"/>
  <c r="BG325" i="14"/>
  <c r="BE325" i="14"/>
  <c r="BD325" i="14"/>
  <c r="BC325" i="14"/>
  <c r="BB325" i="14"/>
  <c r="BA325" i="14"/>
  <c r="AZ325" i="14"/>
  <c r="AV325" i="14"/>
  <c r="AU325" i="14"/>
  <c r="AT325" i="14"/>
  <c r="AQ325" i="14"/>
  <c r="AP325" i="14"/>
  <c r="AO325" i="14"/>
  <c r="AN325" i="14"/>
  <c r="AM325" i="14"/>
  <c r="AL325" i="14"/>
  <c r="AK325" i="14"/>
  <c r="AJ325" i="14"/>
  <c r="AI325" i="14"/>
  <c r="AH325" i="14"/>
  <c r="AG325" i="14"/>
  <c r="AF325" i="14"/>
  <c r="AD325" i="14"/>
  <c r="AC325" i="14"/>
  <c r="AB325" i="14"/>
  <c r="AA325" i="14"/>
  <c r="Z325" i="14"/>
  <c r="Y325" i="14"/>
  <c r="X325" i="14"/>
  <c r="W325" i="14"/>
  <c r="U325" i="14"/>
  <c r="T325" i="14"/>
  <c r="S325" i="14"/>
  <c r="R325" i="14"/>
  <c r="Q325" i="14"/>
  <c r="P325" i="14"/>
  <c r="O325" i="14"/>
  <c r="N325" i="14"/>
  <c r="L325" i="14"/>
  <c r="K325" i="14"/>
  <c r="J325" i="14"/>
  <c r="I325" i="14"/>
  <c r="H325" i="14"/>
  <c r="G325" i="14"/>
  <c r="F325" i="14"/>
  <c r="E325" i="14"/>
  <c r="C325" i="14"/>
  <c r="BM324" i="14"/>
  <c r="BL324" i="14"/>
  <c r="BK324" i="14"/>
  <c r="BJ324" i="14"/>
  <c r="BI324" i="14"/>
  <c r="BH324" i="14"/>
  <c r="BG324" i="14"/>
  <c r="BE324" i="14"/>
  <c r="BD324" i="14"/>
  <c r="BC324" i="14"/>
  <c r="BB324" i="14"/>
  <c r="BA324" i="14"/>
  <c r="AZ324" i="14"/>
  <c r="AV324" i="14"/>
  <c r="AU324" i="14"/>
  <c r="AT324" i="14"/>
  <c r="AQ324" i="14"/>
  <c r="AP324" i="14"/>
  <c r="AO324" i="14"/>
  <c r="AN324" i="14"/>
  <c r="AM324" i="14"/>
  <c r="AL324" i="14"/>
  <c r="AK324" i="14"/>
  <c r="AJ324" i="14"/>
  <c r="AI324" i="14"/>
  <c r="AH324" i="14"/>
  <c r="AG324" i="14"/>
  <c r="AF324" i="14"/>
  <c r="AD324" i="14"/>
  <c r="AC324" i="14"/>
  <c r="AB324" i="14"/>
  <c r="AA324" i="14"/>
  <c r="Z324" i="14"/>
  <c r="Y324" i="14"/>
  <c r="X324" i="14"/>
  <c r="W324" i="14"/>
  <c r="U324" i="14"/>
  <c r="T324" i="14"/>
  <c r="S324" i="14"/>
  <c r="R324" i="14"/>
  <c r="Q324" i="14"/>
  <c r="P324" i="14"/>
  <c r="O324" i="14"/>
  <c r="N324" i="14"/>
  <c r="L324" i="14"/>
  <c r="K324" i="14"/>
  <c r="J324" i="14"/>
  <c r="I324" i="14"/>
  <c r="H324" i="14"/>
  <c r="G324" i="14"/>
  <c r="F324" i="14"/>
  <c r="E324" i="14"/>
  <c r="C324" i="14"/>
  <c r="BM323" i="14"/>
  <c r="BL323" i="14"/>
  <c r="BK323" i="14"/>
  <c r="BJ323" i="14"/>
  <c r="BI323" i="14"/>
  <c r="BH323" i="14"/>
  <c r="BG323" i="14"/>
  <c r="BE323" i="14"/>
  <c r="BD323" i="14"/>
  <c r="BC323" i="14"/>
  <c r="BB323" i="14"/>
  <c r="BA323" i="14"/>
  <c r="AZ323" i="14"/>
  <c r="AV323" i="14"/>
  <c r="AU323" i="14"/>
  <c r="AT323" i="14"/>
  <c r="AQ323" i="14"/>
  <c r="AP323" i="14"/>
  <c r="AO323" i="14"/>
  <c r="AN323" i="14"/>
  <c r="AM323" i="14"/>
  <c r="AL323" i="14"/>
  <c r="AK323" i="14"/>
  <c r="AJ323" i="14"/>
  <c r="AI323" i="14"/>
  <c r="AH323" i="14"/>
  <c r="AG323" i="14"/>
  <c r="AF323" i="14"/>
  <c r="AD323" i="14"/>
  <c r="AC323" i="14"/>
  <c r="AB323" i="14"/>
  <c r="AA323" i="14"/>
  <c r="Z323" i="14"/>
  <c r="Y323" i="14"/>
  <c r="X323" i="14"/>
  <c r="W323" i="14"/>
  <c r="U323" i="14"/>
  <c r="T323" i="14"/>
  <c r="S323" i="14"/>
  <c r="R323" i="14"/>
  <c r="Q323" i="14"/>
  <c r="P323" i="14"/>
  <c r="O323" i="14"/>
  <c r="N323" i="14"/>
  <c r="L323" i="14"/>
  <c r="K323" i="14"/>
  <c r="J323" i="14"/>
  <c r="I323" i="14"/>
  <c r="H323" i="14"/>
  <c r="G323" i="14"/>
  <c r="F323" i="14"/>
  <c r="E323" i="14"/>
  <c r="C323" i="14"/>
  <c r="BF322" i="14"/>
  <c r="AW322" i="14"/>
  <c r="AX322" i="14" s="1"/>
  <c r="AR322" i="14"/>
  <c r="AS322" i="14" s="1"/>
  <c r="AE322" i="14"/>
  <c r="V322" i="14"/>
  <c r="M322" i="14"/>
  <c r="D322" i="14"/>
  <c r="BF321" i="14"/>
  <c r="AW321" i="14"/>
  <c r="AX321" i="14" s="1"/>
  <c r="AR321" i="14"/>
  <c r="AS321" i="14" s="1"/>
  <c r="AE321" i="14"/>
  <c r="V321" i="14"/>
  <c r="M321" i="14"/>
  <c r="D321" i="14"/>
  <c r="BF320" i="14"/>
  <c r="AW320" i="14"/>
  <c r="AX320" i="14" s="1"/>
  <c r="AR320" i="14"/>
  <c r="AS320" i="14" s="1"/>
  <c r="AE320" i="14"/>
  <c r="V320" i="14"/>
  <c r="M320" i="14"/>
  <c r="D320" i="14"/>
  <c r="BF319" i="14"/>
  <c r="AW319" i="14"/>
  <c r="AX319" i="14" s="1"/>
  <c r="AR319" i="14"/>
  <c r="AS319" i="14" s="1"/>
  <c r="AY319" i="14" s="1"/>
  <c r="AE319" i="14"/>
  <c r="V319" i="14"/>
  <c r="M319" i="14"/>
  <c r="D319" i="14"/>
  <c r="BF318" i="14"/>
  <c r="AW318" i="14"/>
  <c r="AR318" i="14"/>
  <c r="AS318" i="14" s="1"/>
  <c r="AE318" i="14"/>
  <c r="V318" i="14"/>
  <c r="M318" i="14"/>
  <c r="D318" i="14"/>
  <c r="BF317" i="14"/>
  <c r="AW317" i="14"/>
  <c r="AX317" i="14" s="1"/>
  <c r="AR317" i="14"/>
  <c r="AS317" i="14" s="1"/>
  <c r="AE317" i="14"/>
  <c r="V317" i="14"/>
  <c r="M317" i="14"/>
  <c r="D317" i="14"/>
  <c r="BF316" i="14"/>
  <c r="AW316" i="14"/>
  <c r="AX316" i="14" s="1"/>
  <c r="AR316" i="14"/>
  <c r="AS316" i="14" s="1"/>
  <c r="AE316" i="14"/>
  <c r="V316" i="14"/>
  <c r="M316" i="14"/>
  <c r="D316" i="14"/>
  <c r="BF315" i="14"/>
  <c r="AW315" i="14"/>
  <c r="AX315" i="14" s="1"/>
  <c r="AR315" i="14"/>
  <c r="AS315" i="14" s="1"/>
  <c r="AY315" i="14" s="1"/>
  <c r="AE315" i="14"/>
  <c r="V315" i="14"/>
  <c r="M315" i="14"/>
  <c r="D315" i="14"/>
  <c r="BF314" i="14"/>
  <c r="AW314" i="14"/>
  <c r="AR314" i="14"/>
  <c r="AS314" i="14" s="1"/>
  <c r="AE314" i="14"/>
  <c r="V314" i="14"/>
  <c r="M314" i="14"/>
  <c r="D314" i="14"/>
  <c r="BF313" i="14"/>
  <c r="AW313" i="14"/>
  <c r="AR313" i="14"/>
  <c r="AS313" i="14" s="1"/>
  <c r="AE313" i="14"/>
  <c r="V313" i="14"/>
  <c r="M313" i="14"/>
  <c r="D313" i="14"/>
  <c r="BF312" i="14"/>
  <c r="AW312" i="14"/>
  <c r="AX312" i="14" s="1"/>
  <c r="AR312" i="14"/>
  <c r="AS312" i="14" s="1"/>
  <c r="AE312" i="14"/>
  <c r="V312" i="14"/>
  <c r="M312" i="14"/>
  <c r="D312" i="14"/>
  <c r="BF311" i="14"/>
  <c r="AW311" i="14"/>
  <c r="AX311" i="14" s="1"/>
  <c r="AR311" i="14"/>
  <c r="AS311" i="14" s="1"/>
  <c r="AE311" i="14"/>
  <c r="V311" i="14"/>
  <c r="M311" i="14"/>
  <c r="D311" i="14"/>
  <c r="BF310" i="14"/>
  <c r="AW310" i="14"/>
  <c r="AR310" i="14"/>
  <c r="AS310" i="14" s="1"/>
  <c r="AE310" i="14"/>
  <c r="V310" i="14"/>
  <c r="M310" i="14"/>
  <c r="D310" i="14"/>
  <c r="BF309" i="14"/>
  <c r="AW309" i="14"/>
  <c r="AX309" i="14" s="1"/>
  <c r="AR309" i="14"/>
  <c r="AS309" i="14" s="1"/>
  <c r="AE309" i="14"/>
  <c r="V309" i="14"/>
  <c r="M309" i="14"/>
  <c r="D309" i="14"/>
  <c r="BF308" i="14"/>
  <c r="AW308" i="14"/>
  <c r="AX308" i="14" s="1"/>
  <c r="AR308" i="14"/>
  <c r="AS308" i="14" s="1"/>
  <c r="AE308" i="14"/>
  <c r="V308" i="14"/>
  <c r="M308" i="14"/>
  <c r="D308" i="14"/>
  <c r="BF307" i="14"/>
  <c r="AW307" i="14"/>
  <c r="AR307" i="14"/>
  <c r="AS307" i="14" s="1"/>
  <c r="AE307" i="14"/>
  <c r="V307" i="14"/>
  <c r="M307" i="14"/>
  <c r="D307" i="14"/>
  <c r="BF306" i="14"/>
  <c r="AW306" i="14"/>
  <c r="AX306" i="14" s="1"/>
  <c r="AR306" i="14"/>
  <c r="AS306" i="14" s="1"/>
  <c r="AE306" i="14"/>
  <c r="V306" i="14"/>
  <c r="M306" i="14"/>
  <c r="D306" i="14"/>
  <c r="BF305" i="14"/>
  <c r="AW305" i="14"/>
  <c r="AR305" i="14"/>
  <c r="AS305" i="14" s="1"/>
  <c r="AE305" i="14"/>
  <c r="V305" i="14"/>
  <c r="M305" i="14"/>
  <c r="D305" i="14"/>
  <c r="BF304" i="14"/>
  <c r="AW304" i="14"/>
  <c r="AX304" i="14" s="1"/>
  <c r="AR304" i="14"/>
  <c r="AS304" i="14" s="1"/>
  <c r="AE304" i="14"/>
  <c r="V304" i="14"/>
  <c r="M304" i="14"/>
  <c r="D304" i="14"/>
  <c r="BF303" i="14"/>
  <c r="AW303" i="14"/>
  <c r="AR303" i="14"/>
  <c r="AS303" i="14" s="1"/>
  <c r="AE303" i="14"/>
  <c r="V303" i="14"/>
  <c r="M303" i="14"/>
  <c r="D303" i="14"/>
  <c r="BF302" i="14"/>
  <c r="AW302" i="14"/>
  <c r="AX302" i="14" s="1"/>
  <c r="AR302" i="14"/>
  <c r="AS302" i="14" s="1"/>
  <c r="AE302" i="14"/>
  <c r="V302" i="14"/>
  <c r="M302" i="14"/>
  <c r="D302" i="14"/>
  <c r="BF301" i="14"/>
  <c r="AW301" i="14"/>
  <c r="AR301" i="14"/>
  <c r="AS301" i="14" s="1"/>
  <c r="AE301" i="14"/>
  <c r="V301" i="14"/>
  <c r="M301" i="14"/>
  <c r="D301" i="14"/>
  <c r="BF300" i="14"/>
  <c r="AW300" i="14"/>
  <c r="AX300" i="14" s="1"/>
  <c r="AR300" i="14"/>
  <c r="AS300" i="14" s="1"/>
  <c r="AE300" i="14"/>
  <c r="V300" i="14"/>
  <c r="M300" i="14"/>
  <c r="D300" i="14"/>
  <c r="BF299" i="14"/>
  <c r="AW299" i="14"/>
  <c r="AR299" i="14"/>
  <c r="AS299" i="14" s="1"/>
  <c r="AE299" i="14"/>
  <c r="V299" i="14"/>
  <c r="M299" i="14"/>
  <c r="D299" i="14"/>
  <c r="BF298" i="14"/>
  <c r="AW298" i="14"/>
  <c r="AX298" i="14" s="1"/>
  <c r="AR298" i="14"/>
  <c r="AS298" i="14" s="1"/>
  <c r="AE298" i="14"/>
  <c r="V298" i="14"/>
  <c r="M298" i="14"/>
  <c r="D298" i="14"/>
  <c r="BF297" i="14"/>
  <c r="AW297" i="14"/>
  <c r="AR297" i="14"/>
  <c r="AS297" i="14" s="1"/>
  <c r="AE297" i="14"/>
  <c r="V297" i="14"/>
  <c r="M297" i="14"/>
  <c r="D297" i="14"/>
  <c r="BF296" i="14"/>
  <c r="AW296" i="14"/>
  <c r="AX296" i="14" s="1"/>
  <c r="AR296" i="14"/>
  <c r="AS296" i="14" s="1"/>
  <c r="AE296" i="14"/>
  <c r="V296" i="14"/>
  <c r="M296" i="14"/>
  <c r="D296" i="14"/>
  <c r="BF295" i="14"/>
  <c r="AW295" i="14"/>
  <c r="AR295" i="14"/>
  <c r="AS295" i="14" s="1"/>
  <c r="AE295" i="14"/>
  <c r="V295" i="14"/>
  <c r="M295" i="14"/>
  <c r="D295" i="14"/>
  <c r="BF294" i="14"/>
  <c r="AW294" i="14"/>
  <c r="AX294" i="14" s="1"/>
  <c r="AR294" i="14"/>
  <c r="AS294" i="14" s="1"/>
  <c r="AE294" i="14"/>
  <c r="V294" i="14"/>
  <c r="M294" i="14"/>
  <c r="D294" i="14"/>
  <c r="BF293" i="14"/>
  <c r="AW293" i="14"/>
  <c r="AS293" i="14"/>
  <c r="AR293" i="14"/>
  <c r="AE293" i="14"/>
  <c r="AE323" i="14" s="1"/>
  <c r="V293" i="14"/>
  <c r="M293" i="14"/>
  <c r="D293" i="14"/>
  <c r="BM292" i="14"/>
  <c r="BL292" i="14"/>
  <c r="BK292" i="14"/>
  <c r="BJ292" i="14"/>
  <c r="BI292" i="14"/>
  <c r="BH292" i="14"/>
  <c r="BG292" i="14"/>
  <c r="BE292" i="14"/>
  <c r="AT292" i="14"/>
  <c r="AO292" i="14"/>
  <c r="C292" i="14"/>
  <c r="BM291" i="14"/>
  <c r="BL291" i="14"/>
  <c r="BK291" i="14"/>
  <c r="BJ291" i="14"/>
  <c r="BI291" i="14"/>
  <c r="BH291" i="14"/>
  <c r="BG291" i="14"/>
  <c r="BE291" i="14"/>
  <c r="BD291" i="14"/>
  <c r="BC291" i="14"/>
  <c r="BB291" i="14"/>
  <c r="BA291" i="14"/>
  <c r="AZ291" i="14"/>
  <c r="AV291" i="14"/>
  <c r="AU291" i="14"/>
  <c r="AT291" i="14"/>
  <c r="AQ291" i="14"/>
  <c r="AP291" i="14"/>
  <c r="AO291" i="14"/>
  <c r="AN291" i="14"/>
  <c r="AM291" i="14"/>
  <c r="AL291" i="14"/>
  <c r="AK291" i="14"/>
  <c r="AJ291" i="14"/>
  <c r="AI291" i="14"/>
  <c r="AH291" i="14"/>
  <c r="AG291" i="14"/>
  <c r="AF291" i="14"/>
  <c r="AD291" i="14"/>
  <c r="AC291" i="14"/>
  <c r="AB291" i="14"/>
  <c r="AA291" i="14"/>
  <c r="Z291" i="14"/>
  <c r="Y291" i="14"/>
  <c r="X291" i="14"/>
  <c r="W291" i="14"/>
  <c r="V291" i="14"/>
  <c r="U291" i="14"/>
  <c r="T291" i="14"/>
  <c r="S291" i="14"/>
  <c r="R291" i="14"/>
  <c r="Q291" i="14"/>
  <c r="P291" i="14"/>
  <c r="O291" i="14"/>
  <c r="N291" i="14"/>
  <c r="L291" i="14"/>
  <c r="K291" i="14"/>
  <c r="J291" i="14"/>
  <c r="I291" i="14"/>
  <c r="H291" i="14"/>
  <c r="G291" i="14"/>
  <c r="F291" i="14"/>
  <c r="E291" i="14"/>
  <c r="C291" i="14"/>
  <c r="BM290" i="14"/>
  <c r="BL290" i="14"/>
  <c r="BK290" i="14"/>
  <c r="BJ290" i="14"/>
  <c r="BI290" i="14"/>
  <c r="BH290" i="14"/>
  <c r="BG290" i="14"/>
  <c r="BE290" i="14"/>
  <c r="BD290" i="14"/>
  <c r="BC290" i="14"/>
  <c r="BB290" i="14"/>
  <c r="BA290" i="14"/>
  <c r="AZ290" i="14"/>
  <c r="AV290" i="14"/>
  <c r="AU290" i="14"/>
  <c r="AT290" i="14"/>
  <c r="AQ290" i="14"/>
  <c r="AP290" i="14"/>
  <c r="AO290" i="14"/>
  <c r="AN290" i="14"/>
  <c r="AM290" i="14"/>
  <c r="AL290" i="14"/>
  <c r="AK290" i="14"/>
  <c r="AJ290" i="14"/>
  <c r="AI290" i="14"/>
  <c r="AH290" i="14"/>
  <c r="AG290" i="14"/>
  <c r="AF290" i="14"/>
  <c r="AD290" i="14"/>
  <c r="AC290" i="14"/>
  <c r="AB290" i="14"/>
  <c r="AA290" i="14"/>
  <c r="Z290" i="14"/>
  <c r="Y290" i="14"/>
  <c r="X290" i="14"/>
  <c r="W290" i="14"/>
  <c r="U290" i="14"/>
  <c r="T290" i="14"/>
  <c r="S290" i="14"/>
  <c r="R290" i="14"/>
  <c r="Q290" i="14"/>
  <c r="P290" i="14"/>
  <c r="O290" i="14"/>
  <c r="N290" i="14"/>
  <c r="L290" i="14"/>
  <c r="K290" i="14"/>
  <c r="J290" i="14"/>
  <c r="I290" i="14"/>
  <c r="H290" i="14"/>
  <c r="G290" i="14"/>
  <c r="F290" i="14"/>
  <c r="E290" i="14"/>
  <c r="C290" i="14"/>
  <c r="BM289" i="14"/>
  <c r="BL289" i="14"/>
  <c r="BK289" i="14"/>
  <c r="BJ289" i="14"/>
  <c r="BI289" i="14"/>
  <c r="BH289" i="14"/>
  <c r="BG289" i="14"/>
  <c r="BE289" i="14"/>
  <c r="BD289" i="14"/>
  <c r="BC289" i="14"/>
  <c r="BB289" i="14"/>
  <c r="BA289" i="14"/>
  <c r="AZ289" i="14"/>
  <c r="AV289" i="14"/>
  <c r="AU289" i="14"/>
  <c r="AT289" i="14"/>
  <c r="AQ289" i="14"/>
  <c r="AP289" i="14"/>
  <c r="AO289" i="14"/>
  <c r="AN289" i="14"/>
  <c r="AM289" i="14"/>
  <c r="AL289" i="14"/>
  <c r="AK289" i="14"/>
  <c r="AJ289" i="14"/>
  <c r="AI289" i="14"/>
  <c r="AH289" i="14"/>
  <c r="AG289" i="14"/>
  <c r="AF289" i="14"/>
  <c r="AD289" i="14"/>
  <c r="AC289" i="14"/>
  <c r="AB289" i="14"/>
  <c r="AA289" i="14"/>
  <c r="Z289" i="14"/>
  <c r="Y289" i="14"/>
  <c r="X289" i="14"/>
  <c r="W289" i="14"/>
  <c r="U289" i="14"/>
  <c r="T289" i="14"/>
  <c r="S289" i="14"/>
  <c r="R289" i="14"/>
  <c r="Q289" i="14"/>
  <c r="P289" i="14"/>
  <c r="O289" i="14"/>
  <c r="N289" i="14"/>
  <c r="L289" i="14"/>
  <c r="K289" i="14"/>
  <c r="J289" i="14"/>
  <c r="I289" i="14"/>
  <c r="H289" i="14"/>
  <c r="G289" i="14"/>
  <c r="F289" i="14"/>
  <c r="E289" i="14"/>
  <c r="C289" i="14"/>
  <c r="BF288" i="14"/>
  <c r="AW288" i="14"/>
  <c r="AS288" i="14"/>
  <c r="AR288" i="14"/>
  <c r="AE288" i="14"/>
  <c r="V288" i="14"/>
  <c r="M288" i="14"/>
  <c r="D288" i="14"/>
  <c r="BF287" i="14"/>
  <c r="AX287" i="14"/>
  <c r="AW287" i="14"/>
  <c r="AR287" i="14"/>
  <c r="AS287" i="14" s="1"/>
  <c r="AE287" i="14"/>
  <c r="V287" i="14"/>
  <c r="M287" i="14"/>
  <c r="D287" i="14"/>
  <c r="BF286" i="14"/>
  <c r="AX286" i="14"/>
  <c r="AW286" i="14"/>
  <c r="AS286" i="14"/>
  <c r="AR286" i="14"/>
  <c r="AE286" i="14"/>
  <c r="V286" i="14"/>
  <c r="M286" i="14"/>
  <c r="D286" i="14"/>
  <c r="BF285" i="14"/>
  <c r="AX285" i="14"/>
  <c r="AW285" i="14"/>
  <c r="AS285" i="14"/>
  <c r="AR285" i="14"/>
  <c r="AE285" i="14"/>
  <c r="V285" i="14"/>
  <c r="M285" i="14"/>
  <c r="D285" i="14"/>
  <c r="BF284" i="14"/>
  <c r="AW284" i="14"/>
  <c r="AX284" i="14" s="1"/>
  <c r="AR284" i="14"/>
  <c r="AS284" i="14" s="1"/>
  <c r="AE284" i="14"/>
  <c r="V284" i="14"/>
  <c r="M284" i="14"/>
  <c r="D284" i="14"/>
  <c r="BF283" i="14"/>
  <c r="AW283" i="14"/>
  <c r="AX283" i="14" s="1"/>
  <c r="AS283" i="14"/>
  <c r="AR283" i="14"/>
  <c r="AE283" i="14"/>
  <c r="V283" i="14"/>
  <c r="M283" i="14"/>
  <c r="D283" i="14"/>
  <c r="BF282" i="14"/>
  <c r="AX282" i="14"/>
  <c r="AW282" i="14"/>
  <c r="AS282" i="14"/>
  <c r="AR282" i="14"/>
  <c r="AE282" i="14"/>
  <c r="V282" i="14"/>
  <c r="M282" i="14"/>
  <c r="D282" i="14"/>
  <c r="BF281" i="14"/>
  <c r="AX281" i="14"/>
  <c r="AW281" i="14"/>
  <c r="AR281" i="14"/>
  <c r="AS281" i="14" s="1"/>
  <c r="AE281" i="14"/>
  <c r="V281" i="14"/>
  <c r="M281" i="14"/>
  <c r="D281" i="14"/>
  <c r="BF280" i="14"/>
  <c r="AX280" i="14"/>
  <c r="AW280" i="14"/>
  <c r="AS280" i="14"/>
  <c r="AR280" i="14"/>
  <c r="AE280" i="14"/>
  <c r="V280" i="14"/>
  <c r="M280" i="14"/>
  <c r="D280" i="14"/>
  <c r="BF279" i="14"/>
  <c r="AX279" i="14"/>
  <c r="AW279" i="14"/>
  <c r="AR279" i="14"/>
  <c r="AS279" i="14" s="1"/>
  <c r="AE279" i="14"/>
  <c r="V279" i="14"/>
  <c r="M279" i="14"/>
  <c r="D279" i="14"/>
  <c r="BF278" i="14"/>
  <c r="AX278" i="14"/>
  <c r="AW278" i="14"/>
  <c r="AS278" i="14"/>
  <c r="AR278" i="14"/>
  <c r="AE278" i="14"/>
  <c r="V278" i="14"/>
  <c r="M278" i="14"/>
  <c r="D278" i="14"/>
  <c r="BF277" i="14"/>
  <c r="AX277" i="14"/>
  <c r="AW277" i="14"/>
  <c r="AS277" i="14"/>
  <c r="AR277" i="14"/>
  <c r="AE277" i="14"/>
  <c r="V277" i="14"/>
  <c r="M277" i="14"/>
  <c r="D277" i="14"/>
  <c r="BF276" i="14"/>
  <c r="AW276" i="14"/>
  <c r="AX276" i="14" s="1"/>
  <c r="AR276" i="14"/>
  <c r="AS276" i="14" s="1"/>
  <c r="AE276" i="14"/>
  <c r="V276" i="14"/>
  <c r="M276" i="14"/>
  <c r="D276" i="14"/>
  <c r="BF275" i="14"/>
  <c r="AW275" i="14"/>
  <c r="AX275" i="14" s="1"/>
  <c r="AS275" i="14"/>
  <c r="AR275" i="14"/>
  <c r="AE275" i="14"/>
  <c r="V275" i="14"/>
  <c r="M275" i="14"/>
  <c r="D275" i="14"/>
  <c r="BF274" i="14"/>
  <c r="AX274" i="14"/>
  <c r="AW274" i="14"/>
  <c r="AS274" i="14"/>
  <c r="AR274" i="14"/>
  <c r="AE274" i="14"/>
  <c r="V274" i="14"/>
  <c r="M274" i="14"/>
  <c r="D274" i="14"/>
  <c r="BF273" i="14"/>
  <c r="AX273" i="14"/>
  <c r="AW273" i="14"/>
  <c r="AR273" i="14"/>
  <c r="AS273" i="14" s="1"/>
  <c r="AE273" i="14"/>
  <c r="V273" i="14"/>
  <c r="M273" i="14"/>
  <c r="D273" i="14"/>
  <c r="BF272" i="14"/>
  <c r="AX272" i="14"/>
  <c r="AW272" i="14"/>
  <c r="AS272" i="14"/>
  <c r="AR272" i="14"/>
  <c r="AE272" i="14"/>
  <c r="V272" i="14"/>
  <c r="M272" i="14"/>
  <c r="D272" i="14"/>
  <c r="BF271" i="14"/>
  <c r="AW271" i="14"/>
  <c r="AX271" i="14" s="1"/>
  <c r="AR271" i="14"/>
  <c r="AS271" i="14" s="1"/>
  <c r="AE271" i="14"/>
  <c r="V271" i="14"/>
  <c r="M271" i="14"/>
  <c r="D271" i="14"/>
  <c r="BF270" i="14"/>
  <c r="AW270" i="14"/>
  <c r="AX270" i="14" s="1"/>
  <c r="AS270" i="14"/>
  <c r="AR270" i="14"/>
  <c r="AE270" i="14"/>
  <c r="V270" i="14"/>
  <c r="M270" i="14"/>
  <c r="D270" i="14"/>
  <c r="BF269" i="14"/>
  <c r="AX269" i="14"/>
  <c r="AW269" i="14"/>
  <c r="AS269" i="14"/>
  <c r="AR269" i="14"/>
  <c r="AE269" i="14"/>
  <c r="V269" i="14"/>
  <c r="M269" i="14"/>
  <c r="D269" i="14"/>
  <c r="BF268" i="14"/>
  <c r="AX268" i="14"/>
  <c r="AW268" i="14"/>
  <c r="AR268" i="14"/>
  <c r="AS268" i="14" s="1"/>
  <c r="AE268" i="14"/>
  <c r="V268" i="14"/>
  <c r="M268" i="14"/>
  <c r="D268" i="14"/>
  <c r="BF267" i="14"/>
  <c r="AX267" i="14"/>
  <c r="AW267" i="14"/>
  <c r="AS267" i="14"/>
  <c r="AR267" i="14"/>
  <c r="AE267" i="14"/>
  <c r="V267" i="14"/>
  <c r="M267" i="14"/>
  <c r="D267" i="14"/>
  <c r="BF266" i="14"/>
  <c r="AX266" i="14"/>
  <c r="AW266" i="14"/>
  <c r="AR266" i="14"/>
  <c r="AS266" i="14" s="1"/>
  <c r="AE266" i="14"/>
  <c r="V266" i="14"/>
  <c r="M266" i="14"/>
  <c r="D266" i="14"/>
  <c r="BF265" i="14"/>
  <c r="AW265" i="14"/>
  <c r="AX265" i="14" s="1"/>
  <c r="AR265" i="14"/>
  <c r="AS265" i="14" s="1"/>
  <c r="AE265" i="14"/>
  <c r="V265" i="14"/>
  <c r="M265" i="14"/>
  <c r="D265" i="14"/>
  <c r="BF264" i="14"/>
  <c r="AW264" i="14"/>
  <c r="AX264" i="14" s="1"/>
  <c r="AS264" i="14"/>
  <c r="AR264" i="14"/>
  <c r="AE264" i="14"/>
  <c r="V264" i="14"/>
  <c r="M264" i="14"/>
  <c r="D264" i="14"/>
  <c r="BF263" i="14"/>
  <c r="AW263" i="14"/>
  <c r="AX263" i="14" s="1"/>
  <c r="AR263" i="14"/>
  <c r="AS263" i="14" s="1"/>
  <c r="AE263" i="14"/>
  <c r="V263" i="14"/>
  <c r="M263" i="14"/>
  <c r="D263" i="14"/>
  <c r="BF262" i="14"/>
  <c r="AW262" i="14"/>
  <c r="AX262" i="14" s="1"/>
  <c r="AS262" i="14"/>
  <c r="AR262" i="14"/>
  <c r="AE262" i="14"/>
  <c r="V262" i="14"/>
  <c r="M262" i="14"/>
  <c r="D262" i="14"/>
  <c r="BF261" i="14"/>
  <c r="AW261" i="14"/>
  <c r="AX261" i="14" s="1"/>
  <c r="AR261" i="14"/>
  <c r="AS261" i="14" s="1"/>
  <c r="AE261" i="14"/>
  <c r="V261" i="14"/>
  <c r="M261" i="14"/>
  <c r="D261" i="14"/>
  <c r="BF260" i="14"/>
  <c r="AW260" i="14"/>
  <c r="AX260" i="14" s="1"/>
  <c r="AR260" i="14"/>
  <c r="AS260" i="14" s="1"/>
  <c r="AE260" i="14"/>
  <c r="V260" i="14"/>
  <c r="M260" i="14"/>
  <c r="D260" i="14"/>
  <c r="BF259" i="14"/>
  <c r="AW259" i="14"/>
  <c r="AX259" i="14" s="1"/>
  <c r="AS259" i="14"/>
  <c r="AR259" i="14"/>
  <c r="AE259" i="14"/>
  <c r="V259" i="14"/>
  <c r="M259" i="14"/>
  <c r="D259" i="14"/>
  <c r="BF258" i="14"/>
  <c r="AX258" i="14"/>
  <c r="AW258" i="14"/>
  <c r="AR258" i="14"/>
  <c r="AR290" i="14" s="1"/>
  <c r="AE258" i="14"/>
  <c r="V258" i="14"/>
  <c r="V289" i="14" s="1"/>
  <c r="M258" i="14"/>
  <c r="D258" i="14"/>
  <c r="D290" i="14" s="1"/>
  <c r="BM257" i="14"/>
  <c r="BL257" i="14"/>
  <c r="BK257" i="14"/>
  <c r="BJ257" i="14"/>
  <c r="BI257" i="14"/>
  <c r="BH257" i="14"/>
  <c r="BG257" i="14"/>
  <c r="BE257" i="14"/>
  <c r="AT257" i="14"/>
  <c r="AO257" i="14"/>
  <c r="C257" i="14"/>
  <c r="BM256" i="14"/>
  <c r="BL256" i="14"/>
  <c r="BK256" i="14"/>
  <c r="BJ256" i="14"/>
  <c r="BI256" i="14"/>
  <c r="BH256" i="14"/>
  <c r="BG256" i="14"/>
  <c r="BE256" i="14"/>
  <c r="BD256" i="14"/>
  <c r="BC256" i="14"/>
  <c r="BB256" i="14"/>
  <c r="BA256" i="14"/>
  <c r="AZ256" i="14"/>
  <c r="AV256" i="14"/>
  <c r="AU256" i="14"/>
  <c r="AT256" i="14"/>
  <c r="AQ256" i="14"/>
  <c r="AP256" i="14"/>
  <c r="AO256" i="14"/>
  <c r="AN256" i="14"/>
  <c r="AM256" i="14"/>
  <c r="AL256" i="14"/>
  <c r="AK256" i="14"/>
  <c r="AJ256" i="14"/>
  <c r="AI256" i="14"/>
  <c r="AH256" i="14"/>
  <c r="AG256" i="14"/>
  <c r="AF256" i="14"/>
  <c r="AD256" i="14"/>
  <c r="AC256" i="14"/>
  <c r="AB256" i="14"/>
  <c r="AA256" i="14"/>
  <c r="Z256" i="14"/>
  <c r="Y256" i="14"/>
  <c r="X256" i="14"/>
  <c r="W256" i="14"/>
  <c r="U256" i="14"/>
  <c r="T256" i="14"/>
  <c r="S256" i="14"/>
  <c r="R256" i="14"/>
  <c r="Q256" i="14"/>
  <c r="P256" i="14"/>
  <c r="O256" i="14"/>
  <c r="N256" i="14"/>
  <c r="L256" i="14"/>
  <c r="K256" i="14"/>
  <c r="J256" i="14"/>
  <c r="I256" i="14"/>
  <c r="H256" i="14"/>
  <c r="G256" i="14"/>
  <c r="F256" i="14"/>
  <c r="E256" i="14"/>
  <c r="C256" i="14"/>
  <c r="BM255" i="14"/>
  <c r="BL255" i="14"/>
  <c r="BK255" i="14"/>
  <c r="BJ255" i="14"/>
  <c r="BI255" i="14"/>
  <c r="BH255" i="14"/>
  <c r="BG255" i="14"/>
  <c r="BE255" i="14"/>
  <c r="BD255" i="14"/>
  <c r="BC255" i="14"/>
  <c r="BB255" i="14"/>
  <c r="BA255" i="14"/>
  <c r="AZ255" i="14"/>
  <c r="AV255" i="14"/>
  <c r="AU255" i="14"/>
  <c r="AT255" i="14"/>
  <c r="AQ255" i="14"/>
  <c r="AQ9" i="14" s="1"/>
  <c r="AP255" i="14"/>
  <c r="AO255" i="14"/>
  <c r="AN255" i="14"/>
  <c r="AM255" i="14"/>
  <c r="AL255" i="14"/>
  <c r="AK255" i="14"/>
  <c r="AJ255" i="14"/>
  <c r="AI255" i="14"/>
  <c r="AH255" i="14"/>
  <c r="AG255" i="14"/>
  <c r="AF255" i="14"/>
  <c r="AD255" i="14"/>
  <c r="AC255" i="14"/>
  <c r="AB255" i="14"/>
  <c r="AA255" i="14"/>
  <c r="Z255" i="14"/>
  <c r="Y255" i="14"/>
  <c r="X255" i="14"/>
  <c r="W255" i="14"/>
  <c r="U255" i="14"/>
  <c r="T255" i="14"/>
  <c r="S255" i="14"/>
  <c r="R255" i="14"/>
  <c r="Q255" i="14"/>
  <c r="P255" i="14"/>
  <c r="O255" i="14"/>
  <c r="N255" i="14"/>
  <c r="L255" i="14"/>
  <c r="K255" i="14"/>
  <c r="J255" i="14"/>
  <c r="I255" i="14"/>
  <c r="H255" i="14"/>
  <c r="G255" i="14"/>
  <c r="F255" i="14"/>
  <c r="E255" i="14"/>
  <c r="C255" i="14"/>
  <c r="BM254" i="14"/>
  <c r="BL254" i="14"/>
  <c r="BK254" i="14"/>
  <c r="BJ254" i="14"/>
  <c r="BI254" i="14"/>
  <c r="BH254" i="14"/>
  <c r="BG254" i="14"/>
  <c r="BE254" i="14"/>
  <c r="BD254" i="14"/>
  <c r="BC254" i="14"/>
  <c r="BB254" i="14"/>
  <c r="BA254" i="14"/>
  <c r="AZ254" i="14"/>
  <c r="AV254" i="14"/>
  <c r="AU254" i="14"/>
  <c r="AT254" i="14"/>
  <c r="AQ254" i="14"/>
  <c r="AP254" i="14"/>
  <c r="AO254" i="14"/>
  <c r="AN254" i="14"/>
  <c r="AM254" i="14"/>
  <c r="AL254" i="14"/>
  <c r="AK254" i="14"/>
  <c r="AJ254" i="14"/>
  <c r="AI254" i="14"/>
  <c r="AH254" i="14"/>
  <c r="AG254" i="14"/>
  <c r="AF254" i="14"/>
  <c r="AD254" i="14"/>
  <c r="AC254" i="14"/>
  <c r="AB254" i="14"/>
  <c r="AA254" i="14"/>
  <c r="Z254" i="14"/>
  <c r="Y254" i="14"/>
  <c r="X254" i="14"/>
  <c r="W254" i="14"/>
  <c r="U254" i="14"/>
  <c r="T254" i="14"/>
  <c r="S254" i="14"/>
  <c r="R254" i="14"/>
  <c r="Q254" i="14"/>
  <c r="P254" i="14"/>
  <c r="O254" i="14"/>
  <c r="N254" i="14"/>
  <c r="L254" i="14"/>
  <c r="K254" i="14"/>
  <c r="J254" i="14"/>
  <c r="I254" i="14"/>
  <c r="H254" i="14"/>
  <c r="G254" i="14"/>
  <c r="F254" i="14"/>
  <c r="E254" i="14"/>
  <c r="C254" i="14"/>
  <c r="C10" i="14" s="1"/>
  <c r="BF253" i="14"/>
  <c r="AW253" i="14"/>
  <c r="AR253" i="14"/>
  <c r="AS253" i="14" s="1"/>
  <c r="AE253" i="14"/>
  <c r="V253" i="14"/>
  <c r="M253" i="14"/>
  <c r="D253" i="14"/>
  <c r="BF252" i="14"/>
  <c r="AW252" i="14"/>
  <c r="AR252" i="14"/>
  <c r="AS252" i="14" s="1"/>
  <c r="AE252" i="14"/>
  <c r="V252" i="14"/>
  <c r="M252" i="14"/>
  <c r="D252" i="14"/>
  <c r="BF251" i="14"/>
  <c r="AW251" i="14"/>
  <c r="AX251" i="14" s="1"/>
  <c r="AR251" i="14"/>
  <c r="AS251" i="14" s="1"/>
  <c r="AE251" i="14"/>
  <c r="V251" i="14"/>
  <c r="M251" i="14"/>
  <c r="D251" i="14"/>
  <c r="BF250" i="14"/>
  <c r="AW250" i="14"/>
  <c r="AR250" i="14"/>
  <c r="AS250" i="14" s="1"/>
  <c r="AE250" i="14"/>
  <c r="V250" i="14"/>
  <c r="M250" i="14"/>
  <c r="D250" i="14"/>
  <c r="BF249" i="14"/>
  <c r="AW249" i="14"/>
  <c r="AX249" i="14" s="1"/>
  <c r="AR249" i="14"/>
  <c r="AS249" i="14" s="1"/>
  <c r="AE249" i="14"/>
  <c r="V249" i="14"/>
  <c r="M249" i="14"/>
  <c r="D249" i="14"/>
  <c r="BF248" i="14"/>
  <c r="AW248" i="14"/>
  <c r="AR248" i="14"/>
  <c r="AS248" i="14" s="1"/>
  <c r="AE248" i="14"/>
  <c r="V248" i="14"/>
  <c r="M248" i="14"/>
  <c r="D248" i="14"/>
  <c r="BF247" i="14"/>
  <c r="AW247" i="14"/>
  <c r="AX247" i="14" s="1"/>
  <c r="AR247" i="14"/>
  <c r="AS247" i="14" s="1"/>
  <c r="AE247" i="14"/>
  <c r="V247" i="14"/>
  <c r="M247" i="14"/>
  <c r="D247" i="14"/>
  <c r="BF246" i="14"/>
  <c r="AW246" i="14"/>
  <c r="AR246" i="14"/>
  <c r="AS246" i="14" s="1"/>
  <c r="AE246" i="14"/>
  <c r="V246" i="14"/>
  <c r="M246" i="14"/>
  <c r="D246" i="14"/>
  <c r="BF245" i="14"/>
  <c r="AW245" i="14"/>
  <c r="AX245" i="14" s="1"/>
  <c r="AR245" i="14"/>
  <c r="AS245" i="14" s="1"/>
  <c r="AE245" i="14"/>
  <c r="V245" i="14"/>
  <c r="M245" i="14"/>
  <c r="D245" i="14"/>
  <c r="BF244" i="14"/>
  <c r="AW244" i="14"/>
  <c r="AR244" i="14"/>
  <c r="AS244" i="14" s="1"/>
  <c r="AE244" i="14"/>
  <c r="V244" i="14"/>
  <c r="M244" i="14"/>
  <c r="D244" i="14"/>
  <c r="BF243" i="14"/>
  <c r="AW243" i="14"/>
  <c r="AX243" i="14" s="1"/>
  <c r="AR243" i="14"/>
  <c r="AS243" i="14" s="1"/>
  <c r="AE243" i="14"/>
  <c r="V243" i="14"/>
  <c r="M243" i="14"/>
  <c r="D243" i="14"/>
  <c r="BF242" i="14"/>
  <c r="AW242" i="14"/>
  <c r="AR242" i="14"/>
  <c r="AS242" i="14" s="1"/>
  <c r="AE242" i="14"/>
  <c r="V242" i="14"/>
  <c r="M242" i="14"/>
  <c r="D242" i="14"/>
  <c r="BF241" i="14"/>
  <c r="AW241" i="14"/>
  <c r="AX241" i="14" s="1"/>
  <c r="AR241" i="14"/>
  <c r="AS241" i="14" s="1"/>
  <c r="AE241" i="14"/>
  <c r="V241" i="14"/>
  <c r="M241" i="14"/>
  <c r="D241" i="14"/>
  <c r="BF240" i="14"/>
  <c r="AW240" i="14"/>
  <c r="AR240" i="14"/>
  <c r="AS240" i="14" s="1"/>
  <c r="AE240" i="14"/>
  <c r="V240" i="14"/>
  <c r="M240" i="14"/>
  <c r="D240" i="14"/>
  <c r="BF239" i="14"/>
  <c r="AW239" i="14"/>
  <c r="AX239" i="14" s="1"/>
  <c r="AR239" i="14"/>
  <c r="AS239" i="14" s="1"/>
  <c r="AE239" i="14"/>
  <c r="V239" i="14"/>
  <c r="M239" i="14"/>
  <c r="D239" i="14"/>
  <c r="BF238" i="14"/>
  <c r="AW238" i="14"/>
  <c r="AR238" i="14"/>
  <c r="AS238" i="14" s="1"/>
  <c r="AE238" i="14"/>
  <c r="V238" i="14"/>
  <c r="M238" i="14"/>
  <c r="D238" i="14"/>
  <c r="BF237" i="14"/>
  <c r="AX237" i="14"/>
  <c r="AW237" i="14"/>
  <c r="AR237" i="14"/>
  <c r="AS237" i="14" s="1"/>
  <c r="AE237" i="14"/>
  <c r="V237" i="14"/>
  <c r="M237" i="14"/>
  <c r="D237" i="14"/>
  <c r="BF236" i="14"/>
  <c r="AW236" i="14"/>
  <c r="AR236" i="14"/>
  <c r="AS236" i="14" s="1"/>
  <c r="AE236" i="14"/>
  <c r="V236" i="14"/>
  <c r="M236" i="14"/>
  <c r="D236" i="14"/>
  <c r="BF235" i="14"/>
  <c r="AW235" i="14"/>
  <c r="AX235" i="14" s="1"/>
  <c r="AR235" i="14"/>
  <c r="AS235" i="14" s="1"/>
  <c r="AE235" i="14"/>
  <c r="V235" i="14"/>
  <c r="M235" i="14"/>
  <c r="D235" i="14"/>
  <c r="BF234" i="14"/>
  <c r="AW234" i="14"/>
  <c r="AR234" i="14"/>
  <c r="AS234" i="14" s="1"/>
  <c r="AE234" i="14"/>
  <c r="V234" i="14"/>
  <c r="M234" i="14"/>
  <c r="D234" i="14"/>
  <c r="BF233" i="14"/>
  <c r="AW233" i="14"/>
  <c r="AR233" i="14"/>
  <c r="AS233" i="14" s="1"/>
  <c r="AE233" i="14"/>
  <c r="V233" i="14"/>
  <c r="M233" i="14"/>
  <c r="D233" i="14"/>
  <c r="BF232" i="14"/>
  <c r="AW232" i="14"/>
  <c r="AR232" i="14"/>
  <c r="AS232" i="14" s="1"/>
  <c r="AE232" i="14"/>
  <c r="V232" i="14"/>
  <c r="M232" i="14"/>
  <c r="D232" i="14"/>
  <c r="BF231" i="14"/>
  <c r="AW231" i="14"/>
  <c r="AR231" i="14"/>
  <c r="AS231" i="14" s="1"/>
  <c r="AE231" i="14"/>
  <c r="V231" i="14"/>
  <c r="M231" i="14"/>
  <c r="D231" i="14"/>
  <c r="BF230" i="14"/>
  <c r="AW230" i="14"/>
  <c r="AR230" i="14"/>
  <c r="AS230" i="14" s="1"/>
  <c r="AE230" i="14"/>
  <c r="V230" i="14"/>
  <c r="M230" i="14"/>
  <c r="D230" i="14"/>
  <c r="BF229" i="14"/>
  <c r="AW229" i="14"/>
  <c r="AX229" i="14" s="1"/>
  <c r="AR229" i="14"/>
  <c r="AS229" i="14" s="1"/>
  <c r="AE229" i="14"/>
  <c r="V229" i="14"/>
  <c r="M229" i="14"/>
  <c r="D229" i="14"/>
  <c r="BF228" i="14"/>
  <c r="AW228" i="14"/>
  <c r="AR228" i="14"/>
  <c r="AS228" i="14" s="1"/>
  <c r="AE228" i="14"/>
  <c r="V228" i="14"/>
  <c r="M228" i="14"/>
  <c r="D228" i="14"/>
  <c r="BF227" i="14"/>
  <c r="AW227" i="14"/>
  <c r="AX227" i="14" s="1"/>
  <c r="AR227" i="14"/>
  <c r="AS227" i="14" s="1"/>
  <c r="AE227" i="14"/>
  <c r="V227" i="14"/>
  <c r="M227" i="14"/>
  <c r="D227" i="14"/>
  <c r="BF226" i="14"/>
  <c r="AW226" i="14"/>
  <c r="AR226" i="14"/>
  <c r="AS226" i="14" s="1"/>
  <c r="AE226" i="14"/>
  <c r="V226" i="14"/>
  <c r="M226" i="14"/>
  <c r="D226" i="14"/>
  <c r="BF225" i="14"/>
  <c r="AW225" i="14"/>
  <c r="AX225" i="14" s="1"/>
  <c r="AR225" i="14"/>
  <c r="AS225" i="14" s="1"/>
  <c r="AE225" i="14"/>
  <c r="V225" i="14"/>
  <c r="M225" i="14"/>
  <c r="D225" i="14"/>
  <c r="BF224" i="14"/>
  <c r="AW224" i="14"/>
  <c r="AR224" i="14"/>
  <c r="AS224" i="14" s="1"/>
  <c r="AE224" i="14"/>
  <c r="V224" i="14"/>
  <c r="M224" i="14"/>
  <c r="D224" i="14"/>
  <c r="BF223" i="14"/>
  <c r="AW223" i="14"/>
  <c r="AX223" i="14" s="1"/>
  <c r="AR223" i="14"/>
  <c r="AS223" i="14" s="1"/>
  <c r="AE223" i="14"/>
  <c r="V223" i="14"/>
  <c r="M223" i="14"/>
  <c r="M254" i="14" s="1"/>
  <c r="D223" i="14"/>
  <c r="BM222" i="14"/>
  <c r="BL222" i="14"/>
  <c r="BK222" i="14"/>
  <c r="BJ222" i="14"/>
  <c r="BI222" i="14"/>
  <c r="BH222" i="14"/>
  <c r="BG222" i="14"/>
  <c r="BE222" i="14"/>
  <c r="AT222" i="14"/>
  <c r="AO222" i="14"/>
  <c r="C222" i="14"/>
  <c r="BM221" i="14"/>
  <c r="BL221" i="14"/>
  <c r="BK221" i="14"/>
  <c r="BJ221" i="14"/>
  <c r="BI221" i="14"/>
  <c r="BH221" i="14"/>
  <c r="BG221" i="14"/>
  <c r="BE221" i="14"/>
  <c r="BD221" i="14"/>
  <c r="BC221" i="14"/>
  <c r="BB221" i="14"/>
  <c r="BA221" i="14"/>
  <c r="AZ221" i="14"/>
  <c r="AV221" i="14"/>
  <c r="AU221" i="14"/>
  <c r="AT221" i="14"/>
  <c r="AQ221" i="14"/>
  <c r="AP221" i="14"/>
  <c r="AO221" i="14"/>
  <c r="AN221" i="14"/>
  <c r="AM221" i="14"/>
  <c r="AL221" i="14"/>
  <c r="AK221" i="14"/>
  <c r="AJ221" i="14"/>
  <c r="AI221" i="14"/>
  <c r="AH221" i="14"/>
  <c r="AG221" i="14"/>
  <c r="AF221" i="14"/>
  <c r="AD221" i="14"/>
  <c r="AC221" i="14"/>
  <c r="AB221" i="14"/>
  <c r="AA221" i="14"/>
  <c r="Z221" i="14"/>
  <c r="Y221" i="14"/>
  <c r="X221" i="14"/>
  <c r="W221" i="14"/>
  <c r="U221" i="14"/>
  <c r="T221" i="14"/>
  <c r="S221" i="14"/>
  <c r="R221" i="14"/>
  <c r="Q221" i="14"/>
  <c r="P221" i="14"/>
  <c r="O221" i="14"/>
  <c r="N221" i="14"/>
  <c r="L221" i="14"/>
  <c r="K221" i="14"/>
  <c r="J221" i="14"/>
  <c r="I221" i="14"/>
  <c r="H221" i="14"/>
  <c r="G221" i="14"/>
  <c r="F221" i="14"/>
  <c r="E221" i="14"/>
  <c r="C221" i="14"/>
  <c r="BM220" i="14"/>
  <c r="BL220" i="14"/>
  <c r="BK220" i="14"/>
  <c r="BJ220" i="14"/>
  <c r="BI220" i="14"/>
  <c r="BH220" i="14"/>
  <c r="BG220" i="14"/>
  <c r="BE220" i="14"/>
  <c r="BD220" i="14"/>
  <c r="BC220" i="14"/>
  <c r="BB220" i="14"/>
  <c r="BA220" i="14"/>
  <c r="AZ220" i="14"/>
  <c r="AV220" i="14"/>
  <c r="AU220" i="14"/>
  <c r="AT220" i="14"/>
  <c r="AQ220" i="14"/>
  <c r="AP220" i="14"/>
  <c r="AO220" i="14"/>
  <c r="AN220" i="14"/>
  <c r="AM220" i="14"/>
  <c r="AL220" i="14"/>
  <c r="AK220" i="14"/>
  <c r="AJ220" i="14"/>
  <c r="AI220" i="14"/>
  <c r="AH220" i="14"/>
  <c r="AG220" i="14"/>
  <c r="AF220" i="14"/>
  <c r="AD220" i="14"/>
  <c r="AC220" i="14"/>
  <c r="AB220" i="14"/>
  <c r="AA220" i="14"/>
  <c r="Z220" i="14"/>
  <c r="Y220" i="14"/>
  <c r="X220" i="14"/>
  <c r="W220" i="14"/>
  <c r="U220" i="14"/>
  <c r="T220" i="14"/>
  <c r="S220" i="14"/>
  <c r="R220" i="14"/>
  <c r="Q220" i="14"/>
  <c r="P220" i="14"/>
  <c r="O220" i="14"/>
  <c r="N220" i="14"/>
  <c r="L220" i="14"/>
  <c r="K220" i="14"/>
  <c r="J220" i="14"/>
  <c r="I220" i="14"/>
  <c r="H220" i="14"/>
  <c r="G220" i="14"/>
  <c r="F220" i="14"/>
  <c r="E220" i="14"/>
  <c r="C220" i="14"/>
  <c r="BM219" i="14"/>
  <c r="BL219" i="14"/>
  <c r="BK219" i="14"/>
  <c r="BJ219" i="14"/>
  <c r="BI219" i="14"/>
  <c r="BH219" i="14"/>
  <c r="BG219" i="14"/>
  <c r="BE219" i="14"/>
  <c r="BD219" i="14"/>
  <c r="BC219" i="14"/>
  <c r="BB219" i="14"/>
  <c r="BA219" i="14"/>
  <c r="AZ219" i="14"/>
  <c r="AV219" i="14"/>
  <c r="AU219" i="14"/>
  <c r="AT219" i="14"/>
  <c r="AQ219" i="14"/>
  <c r="AP219" i="14"/>
  <c r="AO219" i="14"/>
  <c r="AN219" i="14"/>
  <c r="AM219" i="14"/>
  <c r="AL219" i="14"/>
  <c r="AK219" i="14"/>
  <c r="AJ219" i="14"/>
  <c r="AI219" i="14"/>
  <c r="AH219" i="14"/>
  <c r="AG219" i="14"/>
  <c r="AF219" i="14"/>
  <c r="AD219" i="14"/>
  <c r="AC219" i="14"/>
  <c r="AB219" i="14"/>
  <c r="AA219" i="14"/>
  <c r="Z219" i="14"/>
  <c r="Y219" i="14"/>
  <c r="X219" i="14"/>
  <c r="W219" i="14"/>
  <c r="U219" i="14"/>
  <c r="T219" i="14"/>
  <c r="S219" i="14"/>
  <c r="R219" i="14"/>
  <c r="Q219" i="14"/>
  <c r="P219" i="14"/>
  <c r="O219" i="14"/>
  <c r="N219" i="14"/>
  <c r="L219" i="14"/>
  <c r="K219" i="14"/>
  <c r="J219" i="14"/>
  <c r="I219" i="14"/>
  <c r="H219" i="14"/>
  <c r="G219" i="14"/>
  <c r="F219" i="14"/>
  <c r="E219" i="14"/>
  <c r="C219" i="14"/>
  <c r="BF218" i="14"/>
  <c r="AW218" i="14"/>
  <c r="AX218" i="14" s="1"/>
  <c r="AR218" i="14"/>
  <c r="AS218" i="14" s="1"/>
  <c r="AE218" i="14"/>
  <c r="V218" i="14"/>
  <c r="M218" i="14"/>
  <c r="D218" i="14"/>
  <c r="BF217" i="14"/>
  <c r="AW217" i="14"/>
  <c r="AX217" i="14" s="1"/>
  <c r="AR217" i="14"/>
  <c r="AS217" i="14" s="1"/>
  <c r="AE217" i="14"/>
  <c r="V217" i="14"/>
  <c r="M217" i="14"/>
  <c r="D217" i="14"/>
  <c r="BF216" i="14"/>
  <c r="AW216" i="14"/>
  <c r="AR216" i="14"/>
  <c r="AS216" i="14" s="1"/>
  <c r="AE216" i="14"/>
  <c r="V216" i="14"/>
  <c r="M216" i="14"/>
  <c r="D216" i="14"/>
  <c r="BF215" i="14"/>
  <c r="AW215" i="14"/>
  <c r="AX215" i="14" s="1"/>
  <c r="AR215" i="14"/>
  <c r="AS215" i="14" s="1"/>
  <c r="AE215" i="14"/>
  <c r="V215" i="14"/>
  <c r="M215" i="14"/>
  <c r="D215" i="14"/>
  <c r="BF214" i="14"/>
  <c r="AW214" i="14"/>
  <c r="AR214" i="14"/>
  <c r="AS214" i="14" s="1"/>
  <c r="AE214" i="14"/>
  <c r="V214" i="14"/>
  <c r="M214" i="14"/>
  <c r="D214" i="14"/>
  <c r="BF213" i="14"/>
  <c r="AW213" i="14"/>
  <c r="AX213" i="14" s="1"/>
  <c r="AR213" i="14"/>
  <c r="AS213" i="14" s="1"/>
  <c r="AE213" i="14"/>
  <c r="V213" i="14"/>
  <c r="M213" i="14"/>
  <c r="D213" i="14"/>
  <c r="BF212" i="14"/>
  <c r="AW212" i="14"/>
  <c r="AR212" i="14"/>
  <c r="AS212" i="14" s="1"/>
  <c r="AE212" i="14"/>
  <c r="V212" i="14"/>
  <c r="M212" i="14"/>
  <c r="D212" i="14"/>
  <c r="BF211" i="14"/>
  <c r="AW211" i="14"/>
  <c r="AX211" i="14" s="1"/>
  <c r="AR211" i="14"/>
  <c r="AS211" i="14" s="1"/>
  <c r="AE211" i="14"/>
  <c r="V211" i="14"/>
  <c r="M211" i="14"/>
  <c r="D211" i="14"/>
  <c r="BF210" i="14"/>
  <c r="AW210" i="14"/>
  <c r="AR210" i="14"/>
  <c r="AS210" i="14" s="1"/>
  <c r="AE210" i="14"/>
  <c r="V210" i="14"/>
  <c r="M210" i="14"/>
  <c r="D210" i="14"/>
  <c r="BF209" i="14"/>
  <c r="AW209" i="14"/>
  <c r="AX209" i="14" s="1"/>
  <c r="AR209" i="14"/>
  <c r="AS209" i="14" s="1"/>
  <c r="AE209" i="14"/>
  <c r="V209" i="14"/>
  <c r="M209" i="14"/>
  <c r="D209" i="14"/>
  <c r="BF208" i="14"/>
  <c r="AW208" i="14"/>
  <c r="AR208" i="14"/>
  <c r="AS208" i="14" s="1"/>
  <c r="AE208" i="14"/>
  <c r="V208" i="14"/>
  <c r="M208" i="14"/>
  <c r="D208" i="14"/>
  <c r="BF207" i="14"/>
  <c r="AW207" i="14"/>
  <c r="AX207" i="14" s="1"/>
  <c r="AR207" i="14"/>
  <c r="AS207" i="14" s="1"/>
  <c r="AE207" i="14"/>
  <c r="V207" i="14"/>
  <c r="M207" i="14"/>
  <c r="D207" i="14"/>
  <c r="BF206" i="14"/>
  <c r="AW206" i="14"/>
  <c r="AR206" i="14"/>
  <c r="AS206" i="14" s="1"/>
  <c r="AE206" i="14"/>
  <c r="V206" i="14"/>
  <c r="M206" i="14"/>
  <c r="D206" i="14"/>
  <c r="BF205" i="14"/>
  <c r="AW205" i="14"/>
  <c r="AX205" i="14" s="1"/>
  <c r="AR205" i="14"/>
  <c r="AS205" i="14" s="1"/>
  <c r="AE205" i="14"/>
  <c r="V205" i="14"/>
  <c r="M205" i="14"/>
  <c r="D205" i="14"/>
  <c r="BF204" i="14"/>
  <c r="AW204" i="14"/>
  <c r="AR204" i="14"/>
  <c r="AS204" i="14" s="1"/>
  <c r="AE204" i="14"/>
  <c r="V204" i="14"/>
  <c r="M204" i="14"/>
  <c r="D204" i="14"/>
  <c r="BF203" i="14"/>
  <c r="AX203" i="14"/>
  <c r="AW203" i="14"/>
  <c r="AR203" i="14"/>
  <c r="AS203" i="14" s="1"/>
  <c r="AE203" i="14"/>
  <c r="V203" i="14"/>
  <c r="M203" i="14"/>
  <c r="D203" i="14"/>
  <c r="BF202" i="14"/>
  <c r="AW202" i="14"/>
  <c r="AR202" i="14"/>
  <c r="AS202" i="14" s="1"/>
  <c r="AE202" i="14"/>
  <c r="V202" i="14"/>
  <c r="M202" i="14"/>
  <c r="D202" i="14"/>
  <c r="BF201" i="14"/>
  <c r="AW201" i="14"/>
  <c r="AX201" i="14" s="1"/>
  <c r="AR201" i="14"/>
  <c r="AS201" i="14" s="1"/>
  <c r="AE201" i="14"/>
  <c r="V201" i="14"/>
  <c r="M201" i="14"/>
  <c r="D201" i="14"/>
  <c r="BF200" i="14"/>
  <c r="AW200" i="14"/>
  <c r="AR200" i="14"/>
  <c r="AS200" i="14" s="1"/>
  <c r="AE200" i="14"/>
  <c r="V200" i="14"/>
  <c r="M200" i="14"/>
  <c r="D200" i="14"/>
  <c r="BF199" i="14"/>
  <c r="AW199" i="14"/>
  <c r="AX199" i="14" s="1"/>
  <c r="AR199" i="14"/>
  <c r="AS199" i="14" s="1"/>
  <c r="AE199" i="14"/>
  <c r="V199" i="14"/>
  <c r="M199" i="14"/>
  <c r="D199" i="14"/>
  <c r="BF198" i="14"/>
  <c r="AW198" i="14"/>
  <c r="AR198" i="14"/>
  <c r="AS198" i="14" s="1"/>
  <c r="AE198" i="14"/>
  <c r="V198" i="14"/>
  <c r="M198" i="14"/>
  <c r="D198" i="14"/>
  <c r="BF197" i="14"/>
  <c r="AW197" i="14"/>
  <c r="AX197" i="14" s="1"/>
  <c r="AR197" i="14"/>
  <c r="AS197" i="14" s="1"/>
  <c r="AE197" i="14"/>
  <c r="V197" i="14"/>
  <c r="M197" i="14"/>
  <c r="D197" i="14"/>
  <c r="BF196" i="14"/>
  <c r="AW196" i="14"/>
  <c r="AR196" i="14"/>
  <c r="AS196" i="14" s="1"/>
  <c r="AE196" i="14"/>
  <c r="V196" i="14"/>
  <c r="M196" i="14"/>
  <c r="D196" i="14"/>
  <c r="BF195" i="14"/>
  <c r="AW195" i="14"/>
  <c r="AX195" i="14" s="1"/>
  <c r="AR195" i="14"/>
  <c r="AS195" i="14" s="1"/>
  <c r="AE195" i="14"/>
  <c r="V195" i="14"/>
  <c r="M195" i="14"/>
  <c r="D195" i="14"/>
  <c r="BF194" i="14"/>
  <c r="AW194" i="14"/>
  <c r="AR194" i="14"/>
  <c r="AS194" i="14" s="1"/>
  <c r="AE194" i="14"/>
  <c r="V194" i="14"/>
  <c r="M194" i="14"/>
  <c r="D194" i="14"/>
  <c r="BF193" i="14"/>
  <c r="AW193" i="14"/>
  <c r="AX193" i="14" s="1"/>
  <c r="AR193" i="14"/>
  <c r="AS193" i="14" s="1"/>
  <c r="AE193" i="14"/>
  <c r="V193" i="14"/>
  <c r="M193" i="14"/>
  <c r="D193" i="14"/>
  <c r="BF192" i="14"/>
  <c r="AW192" i="14"/>
  <c r="AR192" i="14"/>
  <c r="AS192" i="14" s="1"/>
  <c r="AE192" i="14"/>
  <c r="V192" i="14"/>
  <c r="M192" i="14"/>
  <c r="D192" i="14"/>
  <c r="BF191" i="14"/>
  <c r="AW191" i="14"/>
  <c r="AX191" i="14" s="1"/>
  <c r="AR191" i="14"/>
  <c r="AS191" i="14" s="1"/>
  <c r="AE191" i="14"/>
  <c r="V191" i="14"/>
  <c r="M191" i="14"/>
  <c r="D191" i="14"/>
  <c r="BF190" i="14"/>
  <c r="AW190" i="14"/>
  <c r="AR190" i="14"/>
  <c r="AS190" i="14" s="1"/>
  <c r="AE190" i="14"/>
  <c r="AE220" i="14" s="1"/>
  <c r="V190" i="14"/>
  <c r="M190" i="14"/>
  <c r="D190" i="14"/>
  <c r="BF189" i="14"/>
  <c r="BF219" i="14" s="1"/>
  <c r="AW189" i="14"/>
  <c r="AX189" i="14" s="1"/>
  <c r="AR189" i="14"/>
  <c r="AR219" i="14" s="1"/>
  <c r="AE189" i="14"/>
  <c r="AE221" i="14" s="1"/>
  <c r="V189" i="14"/>
  <c r="V221" i="14" s="1"/>
  <c r="M189" i="14"/>
  <c r="M221" i="14" s="1"/>
  <c r="D189" i="14"/>
  <c r="D220" i="14" s="1"/>
  <c r="BM188" i="14"/>
  <c r="BL188" i="14"/>
  <c r="BK188" i="14"/>
  <c r="BJ188" i="14"/>
  <c r="BI188" i="14"/>
  <c r="BH188" i="14"/>
  <c r="BG188" i="14"/>
  <c r="BE188" i="14"/>
  <c r="AT188" i="14"/>
  <c r="AO188" i="14"/>
  <c r="C188" i="14"/>
  <c r="BM187" i="14"/>
  <c r="BL187" i="14"/>
  <c r="BK187" i="14"/>
  <c r="BJ187" i="14"/>
  <c r="BI187" i="14"/>
  <c r="BH187" i="14"/>
  <c r="BG187" i="14"/>
  <c r="BE187" i="14"/>
  <c r="BD187" i="14"/>
  <c r="BC187" i="14"/>
  <c r="BB187" i="14"/>
  <c r="BA187" i="14"/>
  <c r="AZ187" i="14"/>
  <c r="AV187" i="14"/>
  <c r="AU187" i="14"/>
  <c r="AT187" i="14"/>
  <c r="AQ187" i="14"/>
  <c r="AP187" i="14"/>
  <c r="AO187" i="14"/>
  <c r="AN187" i="14"/>
  <c r="AM187" i="14"/>
  <c r="AL187" i="14"/>
  <c r="AK187" i="14"/>
  <c r="AJ187" i="14"/>
  <c r="AI187" i="14"/>
  <c r="AH187" i="14"/>
  <c r="AG187" i="14"/>
  <c r="AF187" i="14"/>
  <c r="AD187" i="14"/>
  <c r="AC187" i="14"/>
  <c r="AB187" i="14"/>
  <c r="AA187" i="14"/>
  <c r="Z187" i="14"/>
  <c r="Y187" i="14"/>
  <c r="X187" i="14"/>
  <c r="W187" i="14"/>
  <c r="U187" i="14"/>
  <c r="T187" i="14"/>
  <c r="S187" i="14"/>
  <c r="R187" i="14"/>
  <c r="Q187" i="14"/>
  <c r="P187" i="14"/>
  <c r="O187" i="14"/>
  <c r="N187" i="14"/>
  <c r="L187" i="14"/>
  <c r="K187" i="14"/>
  <c r="J187" i="14"/>
  <c r="I187" i="14"/>
  <c r="H187" i="14"/>
  <c r="G187" i="14"/>
  <c r="F187" i="14"/>
  <c r="E187" i="14"/>
  <c r="C187" i="14"/>
  <c r="BM186" i="14"/>
  <c r="BL186" i="14"/>
  <c r="BK186" i="14"/>
  <c r="BJ186" i="14"/>
  <c r="BI186" i="14"/>
  <c r="BH186" i="14"/>
  <c r="BG186" i="14"/>
  <c r="BE186" i="14"/>
  <c r="BD186" i="14"/>
  <c r="BC186" i="14"/>
  <c r="BB186" i="14"/>
  <c r="BA186" i="14"/>
  <c r="AZ186" i="14"/>
  <c r="AV186" i="14"/>
  <c r="AU186" i="14"/>
  <c r="AT186" i="14"/>
  <c r="AQ186" i="14"/>
  <c r="AP186" i="14"/>
  <c r="AO186" i="14"/>
  <c r="AN186" i="14"/>
  <c r="AM186" i="14"/>
  <c r="AL186" i="14"/>
  <c r="AK186" i="14"/>
  <c r="AJ186" i="14"/>
  <c r="AI186" i="14"/>
  <c r="AH186" i="14"/>
  <c r="AG186" i="14"/>
  <c r="AF186" i="14"/>
  <c r="AD186" i="14"/>
  <c r="AC186" i="14"/>
  <c r="AB186" i="14"/>
  <c r="AA186" i="14"/>
  <c r="Z186" i="14"/>
  <c r="Y186" i="14"/>
  <c r="X186" i="14"/>
  <c r="W186" i="14"/>
  <c r="U186" i="14"/>
  <c r="T186" i="14"/>
  <c r="S186" i="14"/>
  <c r="R186" i="14"/>
  <c r="Q186" i="14"/>
  <c r="P186" i="14"/>
  <c r="O186" i="14"/>
  <c r="N186" i="14"/>
  <c r="L186" i="14"/>
  <c r="K186" i="14"/>
  <c r="J186" i="14"/>
  <c r="I186" i="14"/>
  <c r="H186" i="14"/>
  <c r="G186" i="14"/>
  <c r="F186" i="14"/>
  <c r="E186" i="14"/>
  <c r="C186" i="14"/>
  <c r="BM185" i="14"/>
  <c r="BL185" i="14"/>
  <c r="BK185" i="14"/>
  <c r="BJ185" i="14"/>
  <c r="BI185" i="14"/>
  <c r="BH185" i="14"/>
  <c r="BG185" i="14"/>
  <c r="BE185" i="14"/>
  <c r="BD185" i="14"/>
  <c r="BC185" i="14"/>
  <c r="BB185" i="14"/>
  <c r="BA185" i="14"/>
  <c r="AZ185" i="14"/>
  <c r="AV185" i="14"/>
  <c r="AU185" i="14"/>
  <c r="AT185" i="14"/>
  <c r="AQ185" i="14"/>
  <c r="AP185" i="14"/>
  <c r="AO185" i="14"/>
  <c r="AN185" i="14"/>
  <c r="AM185" i="14"/>
  <c r="AL185" i="14"/>
  <c r="AK185" i="14"/>
  <c r="AJ185" i="14"/>
  <c r="AI185" i="14"/>
  <c r="AH185" i="14"/>
  <c r="AG185" i="14"/>
  <c r="AF185" i="14"/>
  <c r="AD185" i="14"/>
  <c r="AC185" i="14"/>
  <c r="AB185" i="14"/>
  <c r="AA185" i="14"/>
  <c r="Z185" i="14"/>
  <c r="Y185" i="14"/>
  <c r="X185" i="14"/>
  <c r="W185" i="14"/>
  <c r="U185" i="14"/>
  <c r="T185" i="14"/>
  <c r="S185" i="14"/>
  <c r="R185" i="14"/>
  <c r="Q185" i="14"/>
  <c r="P185" i="14"/>
  <c r="O185" i="14"/>
  <c r="N185" i="14"/>
  <c r="L185" i="14"/>
  <c r="K185" i="14"/>
  <c r="J185" i="14"/>
  <c r="I185" i="14"/>
  <c r="H185" i="14"/>
  <c r="G185" i="14"/>
  <c r="F185" i="14"/>
  <c r="E185" i="14"/>
  <c r="C185" i="14"/>
  <c r="BF184" i="14"/>
  <c r="AW184" i="14"/>
  <c r="AR184" i="14"/>
  <c r="AS184" i="14" s="1"/>
  <c r="AE184" i="14"/>
  <c r="V184" i="14"/>
  <c r="M184" i="14"/>
  <c r="D184" i="14"/>
  <c r="BF183" i="14"/>
  <c r="AW183" i="14"/>
  <c r="AX183" i="14" s="1"/>
  <c r="AR183" i="14"/>
  <c r="AS183" i="14" s="1"/>
  <c r="AE183" i="14"/>
  <c r="V183" i="14"/>
  <c r="M183" i="14"/>
  <c r="D183" i="14"/>
  <c r="BF182" i="14"/>
  <c r="AW182" i="14"/>
  <c r="AR182" i="14"/>
  <c r="AS182" i="14" s="1"/>
  <c r="AE182" i="14"/>
  <c r="V182" i="14"/>
  <c r="M182" i="14"/>
  <c r="D182" i="14"/>
  <c r="BF181" i="14"/>
  <c r="AW181" i="14"/>
  <c r="AX181" i="14" s="1"/>
  <c r="AS181" i="14"/>
  <c r="AR181" i="14"/>
  <c r="AE181" i="14"/>
  <c r="V181" i="14"/>
  <c r="M181" i="14"/>
  <c r="D181" i="14"/>
  <c r="BF180" i="14"/>
  <c r="AW180" i="14"/>
  <c r="AR180" i="14"/>
  <c r="AS180" i="14" s="1"/>
  <c r="AE180" i="14"/>
  <c r="V180" i="14"/>
  <c r="M180" i="14"/>
  <c r="D180" i="14"/>
  <c r="BF179" i="14"/>
  <c r="AW179" i="14"/>
  <c r="AX179" i="14" s="1"/>
  <c r="AR179" i="14"/>
  <c r="AS179" i="14" s="1"/>
  <c r="AE179" i="14"/>
  <c r="V179" i="14"/>
  <c r="M179" i="14"/>
  <c r="D179" i="14"/>
  <c r="BF178" i="14"/>
  <c r="AW178" i="14"/>
  <c r="AR178" i="14"/>
  <c r="AS178" i="14" s="1"/>
  <c r="AE178" i="14"/>
  <c r="V178" i="14"/>
  <c r="M178" i="14"/>
  <c r="D178" i="14"/>
  <c r="BF177" i="14"/>
  <c r="AW177" i="14"/>
  <c r="AX177" i="14" s="1"/>
  <c r="AS177" i="14"/>
  <c r="AR177" i="14"/>
  <c r="AE177" i="14"/>
  <c r="V177" i="14"/>
  <c r="M177" i="14"/>
  <c r="D177" i="14"/>
  <c r="BF176" i="14"/>
  <c r="AW176" i="14"/>
  <c r="AR176" i="14"/>
  <c r="AS176" i="14" s="1"/>
  <c r="AE176" i="14"/>
  <c r="V176" i="14"/>
  <c r="M176" i="14"/>
  <c r="D176" i="14"/>
  <c r="BF175" i="14"/>
  <c r="AW175" i="14"/>
  <c r="AS175" i="14"/>
  <c r="AR175" i="14"/>
  <c r="AE175" i="14"/>
  <c r="V175" i="14"/>
  <c r="M175" i="14"/>
  <c r="D175" i="14"/>
  <c r="BF174" i="14"/>
  <c r="AW174" i="14"/>
  <c r="AR174" i="14"/>
  <c r="AS174" i="14" s="1"/>
  <c r="AE174" i="14"/>
  <c r="V174" i="14"/>
  <c r="M174" i="14"/>
  <c r="D174" i="14"/>
  <c r="BF173" i="14"/>
  <c r="AW173" i="14"/>
  <c r="AX173" i="14" s="1"/>
  <c r="AR173" i="14"/>
  <c r="AS173" i="14" s="1"/>
  <c r="AE173" i="14"/>
  <c r="V173" i="14"/>
  <c r="M173" i="14"/>
  <c r="D173" i="14"/>
  <c r="BF172" i="14"/>
  <c r="AW172" i="14"/>
  <c r="AR172" i="14"/>
  <c r="AS172" i="14" s="1"/>
  <c r="AE172" i="14"/>
  <c r="V172" i="14"/>
  <c r="M172" i="14"/>
  <c r="D172" i="14"/>
  <c r="BF171" i="14"/>
  <c r="AW171" i="14"/>
  <c r="AX171" i="14" s="1"/>
  <c r="AR171" i="14"/>
  <c r="AS171" i="14" s="1"/>
  <c r="AE171" i="14"/>
  <c r="V171" i="14"/>
  <c r="M171" i="14"/>
  <c r="D171" i="14"/>
  <c r="BF170" i="14"/>
  <c r="AW170" i="14"/>
  <c r="AR170" i="14"/>
  <c r="AS170" i="14" s="1"/>
  <c r="AE170" i="14"/>
  <c r="V170" i="14"/>
  <c r="M170" i="14"/>
  <c r="D170" i="14"/>
  <c r="BF169" i="14"/>
  <c r="AW169" i="14"/>
  <c r="AX169" i="14" s="1"/>
  <c r="AS169" i="14"/>
  <c r="AR169" i="14"/>
  <c r="AE169" i="14"/>
  <c r="V169" i="14"/>
  <c r="M169" i="14"/>
  <c r="D169" i="14"/>
  <c r="BF168" i="14"/>
  <c r="AW168" i="14"/>
  <c r="AR168" i="14"/>
  <c r="AS168" i="14" s="1"/>
  <c r="AE168" i="14"/>
  <c r="V168" i="14"/>
  <c r="M168" i="14"/>
  <c r="D168" i="14"/>
  <c r="BF167" i="14"/>
  <c r="AW167" i="14"/>
  <c r="AX167" i="14" s="1"/>
  <c r="AR167" i="14"/>
  <c r="AS167" i="14" s="1"/>
  <c r="AE167" i="14"/>
  <c r="V167" i="14"/>
  <c r="M167" i="14"/>
  <c r="D167" i="14"/>
  <c r="BF166" i="14"/>
  <c r="AW166" i="14"/>
  <c r="AR166" i="14"/>
  <c r="AS166" i="14" s="1"/>
  <c r="AE166" i="14"/>
  <c r="V166" i="14"/>
  <c r="M166" i="14"/>
  <c r="D166" i="14"/>
  <c r="BF165" i="14"/>
  <c r="AW165" i="14"/>
  <c r="AX165" i="14" s="1"/>
  <c r="AS165" i="14"/>
  <c r="AR165" i="14"/>
  <c r="AE165" i="14"/>
  <c r="V165" i="14"/>
  <c r="M165" i="14"/>
  <c r="D165" i="14"/>
  <c r="BF164" i="14"/>
  <c r="AW164" i="14"/>
  <c r="AR164" i="14"/>
  <c r="AS164" i="14" s="1"/>
  <c r="AE164" i="14"/>
  <c r="V164" i="14"/>
  <c r="M164" i="14"/>
  <c r="D164" i="14"/>
  <c r="BF163" i="14"/>
  <c r="AW163" i="14"/>
  <c r="AX163" i="14" s="1"/>
  <c r="AR163" i="14"/>
  <c r="AS163" i="14" s="1"/>
  <c r="AE163" i="14"/>
  <c r="V163" i="14"/>
  <c r="M163" i="14"/>
  <c r="D163" i="14"/>
  <c r="BF162" i="14"/>
  <c r="AW162" i="14"/>
  <c r="AR162" i="14"/>
  <c r="AS162" i="14" s="1"/>
  <c r="AE162" i="14"/>
  <c r="V162" i="14"/>
  <c r="M162" i="14"/>
  <c r="D162" i="14"/>
  <c r="BF161" i="14"/>
  <c r="AW161" i="14"/>
  <c r="AX161" i="14" s="1"/>
  <c r="AS161" i="14"/>
  <c r="AR161" i="14"/>
  <c r="AE161" i="14"/>
  <c r="V161" i="14"/>
  <c r="M161" i="14"/>
  <c r="D161" i="14"/>
  <c r="BF160" i="14"/>
  <c r="AW160" i="14"/>
  <c r="AS160" i="14"/>
  <c r="AR160" i="14"/>
  <c r="AE160" i="14"/>
  <c r="V160" i="14"/>
  <c r="M160" i="14"/>
  <c r="D160" i="14"/>
  <c r="BF159" i="14"/>
  <c r="AW159" i="14"/>
  <c r="AX159" i="14" s="1"/>
  <c r="AR159" i="14"/>
  <c r="AS159" i="14" s="1"/>
  <c r="AE159" i="14"/>
  <c r="V159" i="14"/>
  <c r="M159" i="14"/>
  <c r="D159" i="14"/>
  <c r="BF158" i="14"/>
  <c r="AW158" i="14"/>
  <c r="AR158" i="14"/>
  <c r="AS158" i="14" s="1"/>
  <c r="AE158" i="14"/>
  <c r="V158" i="14"/>
  <c r="M158" i="14"/>
  <c r="D158" i="14"/>
  <c r="BF157" i="14"/>
  <c r="AW157" i="14"/>
  <c r="AX157" i="14" s="1"/>
  <c r="AS157" i="14"/>
  <c r="AR157" i="14"/>
  <c r="AE157" i="14"/>
  <c r="V157" i="14"/>
  <c r="M157" i="14"/>
  <c r="D157" i="14"/>
  <c r="BF156" i="14"/>
  <c r="AW156" i="14"/>
  <c r="AR156" i="14"/>
  <c r="AS156" i="14" s="1"/>
  <c r="AE156" i="14"/>
  <c r="V156" i="14"/>
  <c r="M156" i="14"/>
  <c r="D156" i="14"/>
  <c r="BF155" i="14"/>
  <c r="AW155" i="14"/>
  <c r="AX155" i="14" s="1"/>
  <c r="AS155" i="14"/>
  <c r="AR155" i="14"/>
  <c r="AE155" i="14"/>
  <c r="V155" i="14"/>
  <c r="M155" i="14"/>
  <c r="D155" i="14"/>
  <c r="BF154" i="14"/>
  <c r="AW154" i="14"/>
  <c r="AR154" i="14"/>
  <c r="AS154" i="14" s="1"/>
  <c r="AE154" i="14"/>
  <c r="V154" i="14"/>
  <c r="V187" i="14" s="1"/>
  <c r="M154" i="14"/>
  <c r="D154" i="14"/>
  <c r="BM153" i="14"/>
  <c r="BL153" i="14"/>
  <c r="BK153" i="14"/>
  <c r="BJ153" i="14"/>
  <c r="BI153" i="14"/>
  <c r="BH153" i="14"/>
  <c r="BG153" i="14"/>
  <c r="BE153" i="14"/>
  <c r="AT153" i="14"/>
  <c r="AO153" i="14"/>
  <c r="C153" i="14"/>
  <c r="BM152" i="14"/>
  <c r="BL152" i="14"/>
  <c r="BK152" i="14"/>
  <c r="BJ152" i="14"/>
  <c r="BI152" i="14"/>
  <c r="BH152" i="14"/>
  <c r="BG152" i="14"/>
  <c r="BE152" i="14"/>
  <c r="BD152" i="14"/>
  <c r="BC152" i="14"/>
  <c r="BB152" i="14"/>
  <c r="BA152" i="14"/>
  <c r="AZ152" i="14"/>
  <c r="AV152" i="14"/>
  <c r="AU152" i="14"/>
  <c r="AT152" i="14"/>
  <c r="AQ152" i="14"/>
  <c r="AP152" i="14"/>
  <c r="AO152" i="14"/>
  <c r="AN152" i="14"/>
  <c r="AM152" i="14"/>
  <c r="AL152" i="14"/>
  <c r="AK152" i="14"/>
  <c r="AJ152" i="14"/>
  <c r="AI152" i="14"/>
  <c r="AH152" i="14"/>
  <c r="AG152" i="14"/>
  <c r="AG10" i="14" s="1"/>
  <c r="AF152" i="14"/>
  <c r="AD152" i="14"/>
  <c r="AC152" i="14"/>
  <c r="AB152" i="14"/>
  <c r="AA152" i="14"/>
  <c r="Z152" i="14"/>
  <c r="Y152" i="14"/>
  <c r="X152" i="14"/>
  <c r="W152" i="14"/>
  <c r="U152" i="14"/>
  <c r="T152" i="14"/>
  <c r="S152" i="14"/>
  <c r="R152" i="14"/>
  <c r="Q152" i="14"/>
  <c r="P152" i="14"/>
  <c r="O152" i="14"/>
  <c r="N152" i="14"/>
  <c r="L152" i="14"/>
  <c r="K152" i="14"/>
  <c r="J152" i="14"/>
  <c r="I152" i="14"/>
  <c r="H152" i="14"/>
  <c r="G152" i="14"/>
  <c r="F152" i="14"/>
  <c r="E152" i="14"/>
  <c r="C152" i="14"/>
  <c r="BM151" i="14"/>
  <c r="BL151" i="14"/>
  <c r="BK151" i="14"/>
  <c r="BJ151" i="14"/>
  <c r="BI151" i="14"/>
  <c r="BH151" i="14"/>
  <c r="BG151" i="14"/>
  <c r="BE151" i="14"/>
  <c r="BD151" i="14"/>
  <c r="BC151" i="14"/>
  <c r="BB151" i="14"/>
  <c r="BA151" i="14"/>
  <c r="AZ151" i="14"/>
  <c r="AV151" i="14"/>
  <c r="AU151" i="14"/>
  <c r="AT151" i="14"/>
  <c r="AQ151" i="14"/>
  <c r="AP151" i="14"/>
  <c r="AO151" i="14"/>
  <c r="AN151" i="14"/>
  <c r="AM151" i="14"/>
  <c r="AL151" i="14"/>
  <c r="AK151" i="14"/>
  <c r="AJ151" i="14"/>
  <c r="AI151" i="14"/>
  <c r="AH151" i="14"/>
  <c r="AG151" i="14"/>
  <c r="AF151" i="14"/>
  <c r="AD151" i="14"/>
  <c r="AC151" i="14"/>
  <c r="AB151" i="14"/>
  <c r="AA151" i="14"/>
  <c r="Z151" i="14"/>
  <c r="Y151" i="14"/>
  <c r="X151" i="14"/>
  <c r="W151" i="14"/>
  <c r="U151" i="14"/>
  <c r="T151" i="14"/>
  <c r="S151" i="14"/>
  <c r="R151" i="14"/>
  <c r="Q151" i="14"/>
  <c r="P151" i="14"/>
  <c r="O151" i="14"/>
  <c r="N151" i="14"/>
  <c r="L151" i="14"/>
  <c r="K151" i="14"/>
  <c r="J151" i="14"/>
  <c r="I151" i="14"/>
  <c r="H151" i="14"/>
  <c r="G151" i="14"/>
  <c r="F151" i="14"/>
  <c r="E151" i="14"/>
  <c r="C151" i="14"/>
  <c r="BM150" i="14"/>
  <c r="BL150" i="14"/>
  <c r="BK150" i="14"/>
  <c r="BJ150" i="14"/>
  <c r="BI150" i="14"/>
  <c r="BH150" i="14"/>
  <c r="BG150" i="14"/>
  <c r="BE150" i="14"/>
  <c r="BD150" i="14"/>
  <c r="BC150" i="14"/>
  <c r="BB150" i="14"/>
  <c r="BA150" i="14"/>
  <c r="AZ150" i="14"/>
  <c r="AV150" i="14"/>
  <c r="AU150" i="14"/>
  <c r="AT150" i="14"/>
  <c r="AQ150" i="14"/>
  <c r="AP150" i="14"/>
  <c r="AO150" i="14"/>
  <c r="AN150" i="14"/>
  <c r="AM150" i="14"/>
  <c r="AL150" i="14"/>
  <c r="AK150" i="14"/>
  <c r="AJ150" i="14"/>
  <c r="AI150" i="14"/>
  <c r="AH150" i="14"/>
  <c r="AG150" i="14"/>
  <c r="AF150" i="14"/>
  <c r="AD150" i="14"/>
  <c r="AC150" i="14"/>
  <c r="AB150" i="14"/>
  <c r="AA150" i="14"/>
  <c r="Z150" i="14"/>
  <c r="Y150" i="14"/>
  <c r="X150" i="14"/>
  <c r="W150" i="14"/>
  <c r="U150" i="14"/>
  <c r="T150" i="14"/>
  <c r="S150" i="14"/>
  <c r="R150" i="14"/>
  <c r="Q150" i="14"/>
  <c r="P150" i="14"/>
  <c r="L150" i="14"/>
  <c r="K150" i="14"/>
  <c r="J150" i="14"/>
  <c r="I150" i="14"/>
  <c r="H150" i="14"/>
  <c r="G150" i="14"/>
  <c r="F150" i="14"/>
  <c r="E150" i="14"/>
  <c r="C150" i="14"/>
  <c r="BF149" i="14"/>
  <c r="AW149" i="14"/>
  <c r="AX149" i="14" s="1"/>
  <c r="AR149" i="14"/>
  <c r="AS149" i="14" s="1"/>
  <c r="AE149" i="14"/>
  <c r="V149" i="14"/>
  <c r="M149" i="14"/>
  <c r="D149" i="14"/>
  <c r="BF148" i="14"/>
  <c r="AW148" i="14"/>
  <c r="AX148" i="14" s="1"/>
  <c r="AS148" i="14"/>
  <c r="AR148" i="14"/>
  <c r="AE148" i="14"/>
  <c r="V148" i="14"/>
  <c r="M148" i="14"/>
  <c r="D148" i="14"/>
  <c r="BF147" i="14"/>
  <c r="AW147" i="14"/>
  <c r="AX147" i="14" s="1"/>
  <c r="AR147" i="14"/>
  <c r="AS147" i="14" s="1"/>
  <c r="AE147" i="14"/>
  <c r="V147" i="14"/>
  <c r="M147" i="14"/>
  <c r="D147" i="14"/>
  <c r="BF146" i="14"/>
  <c r="AW146" i="14"/>
  <c r="AR146" i="14"/>
  <c r="AS146" i="14" s="1"/>
  <c r="AE146" i="14"/>
  <c r="V146" i="14"/>
  <c r="M146" i="14"/>
  <c r="D146" i="14"/>
  <c r="BF145" i="14"/>
  <c r="AW145" i="14"/>
  <c r="AX145" i="14" s="1"/>
  <c r="AR145" i="14"/>
  <c r="AS145" i="14" s="1"/>
  <c r="AE145" i="14"/>
  <c r="V145" i="14"/>
  <c r="M145" i="14"/>
  <c r="D145" i="14"/>
  <c r="BF144" i="14"/>
  <c r="AW144" i="14"/>
  <c r="AX144" i="14" s="1"/>
  <c r="AR144" i="14"/>
  <c r="AS144" i="14" s="1"/>
  <c r="AE144" i="14"/>
  <c r="V144" i="14"/>
  <c r="M144" i="14"/>
  <c r="D144" i="14"/>
  <c r="BF143" i="14"/>
  <c r="AW143" i="14"/>
  <c r="AX143" i="14" s="1"/>
  <c r="AR143" i="14"/>
  <c r="AS143" i="14" s="1"/>
  <c r="AE143" i="14"/>
  <c r="V143" i="14"/>
  <c r="M143" i="14"/>
  <c r="D143" i="14"/>
  <c r="BF142" i="14"/>
  <c r="AW142" i="14"/>
  <c r="AR142" i="14"/>
  <c r="AS142" i="14" s="1"/>
  <c r="AE142" i="14"/>
  <c r="V142" i="14"/>
  <c r="M142" i="14"/>
  <c r="D142" i="14"/>
  <c r="BF141" i="14"/>
  <c r="AW141" i="14"/>
  <c r="AX141" i="14" s="1"/>
  <c r="AR141" i="14"/>
  <c r="AS141" i="14" s="1"/>
  <c r="AE141" i="14"/>
  <c r="V141" i="14"/>
  <c r="M141" i="14"/>
  <c r="D141" i="14"/>
  <c r="BF140" i="14"/>
  <c r="AW140" i="14"/>
  <c r="AX140" i="14" s="1"/>
  <c r="AR140" i="14"/>
  <c r="AS140" i="14" s="1"/>
  <c r="AE140" i="14"/>
  <c r="V140" i="14"/>
  <c r="M140" i="14"/>
  <c r="D140" i="14"/>
  <c r="BF139" i="14"/>
  <c r="AW139" i="14"/>
  <c r="AX139" i="14" s="1"/>
  <c r="AR139" i="14"/>
  <c r="AS139" i="14" s="1"/>
  <c r="AE139" i="14"/>
  <c r="V139" i="14"/>
  <c r="M139" i="14"/>
  <c r="D139" i="14"/>
  <c r="BF138" i="14"/>
  <c r="AW138" i="14"/>
  <c r="AX138" i="14" s="1"/>
  <c r="AR138" i="14"/>
  <c r="AS138" i="14" s="1"/>
  <c r="AE138" i="14"/>
  <c r="V138" i="14"/>
  <c r="M138" i="14"/>
  <c r="D138" i="14"/>
  <c r="BF137" i="14"/>
  <c r="AW137" i="14"/>
  <c r="AX137" i="14" s="1"/>
  <c r="AR137" i="14"/>
  <c r="AS137" i="14" s="1"/>
  <c r="AY137" i="14" s="1"/>
  <c r="AE137" i="14"/>
  <c r="V137" i="14"/>
  <c r="M137" i="14"/>
  <c r="D137" i="14"/>
  <c r="BF136" i="14"/>
  <c r="AX136" i="14"/>
  <c r="AW136" i="14"/>
  <c r="AR136" i="14"/>
  <c r="AS136" i="14" s="1"/>
  <c r="AE136" i="14"/>
  <c r="V136" i="14"/>
  <c r="M136" i="14"/>
  <c r="D136" i="14"/>
  <c r="BF135" i="14"/>
  <c r="AX135" i="14"/>
  <c r="AW135" i="14"/>
  <c r="AR135" i="14"/>
  <c r="AS135" i="14" s="1"/>
  <c r="AE135" i="14"/>
  <c r="V135" i="14"/>
  <c r="M135" i="14"/>
  <c r="D135" i="14"/>
  <c r="BF134" i="14"/>
  <c r="AW134" i="14"/>
  <c r="AR134" i="14"/>
  <c r="AS134" i="14" s="1"/>
  <c r="AE134" i="14"/>
  <c r="V134" i="14"/>
  <c r="M134" i="14"/>
  <c r="D134" i="14"/>
  <c r="BF133" i="14"/>
  <c r="AW133" i="14"/>
  <c r="AX133" i="14" s="1"/>
  <c r="AR133" i="14"/>
  <c r="AS133" i="14" s="1"/>
  <c r="AE133" i="14"/>
  <c r="V133" i="14"/>
  <c r="M133" i="14"/>
  <c r="D133" i="14"/>
  <c r="BF132" i="14"/>
  <c r="AW132" i="14"/>
  <c r="AX132" i="14" s="1"/>
  <c r="AS132" i="14"/>
  <c r="AR132" i="14"/>
  <c r="AE132" i="14"/>
  <c r="V132" i="14"/>
  <c r="M132" i="14"/>
  <c r="D132" i="14"/>
  <c r="BF131" i="14"/>
  <c r="AW131" i="14"/>
  <c r="AR131" i="14"/>
  <c r="AS131" i="14" s="1"/>
  <c r="AE131" i="14"/>
  <c r="V131" i="14"/>
  <c r="M131" i="14"/>
  <c r="D131" i="14"/>
  <c r="BF130" i="14"/>
  <c r="AW130" i="14"/>
  <c r="AR130" i="14"/>
  <c r="AS130" i="14" s="1"/>
  <c r="AE130" i="14"/>
  <c r="V130" i="14"/>
  <c r="M130" i="14"/>
  <c r="D130" i="14"/>
  <c r="BF129" i="14"/>
  <c r="AW129" i="14"/>
  <c r="AX129" i="14" s="1"/>
  <c r="AR129" i="14"/>
  <c r="AS129" i="14" s="1"/>
  <c r="AE129" i="14"/>
  <c r="V129" i="14"/>
  <c r="M129" i="14"/>
  <c r="D129" i="14"/>
  <c r="BF128" i="14"/>
  <c r="AW128" i="14"/>
  <c r="AX128" i="14" s="1"/>
  <c r="AR128" i="14"/>
  <c r="AS128" i="14" s="1"/>
  <c r="AE128" i="14"/>
  <c r="V128" i="14"/>
  <c r="M128" i="14"/>
  <c r="D128" i="14"/>
  <c r="BF127" i="14"/>
  <c r="AW127" i="14"/>
  <c r="AX127" i="14" s="1"/>
  <c r="AR127" i="14"/>
  <c r="AS127" i="14" s="1"/>
  <c r="AE127" i="14"/>
  <c r="V127" i="14"/>
  <c r="M127" i="14"/>
  <c r="D127" i="14"/>
  <c r="BF126" i="14"/>
  <c r="AW126" i="14"/>
  <c r="AX126" i="14" s="1"/>
  <c r="AR126" i="14"/>
  <c r="AS126" i="14" s="1"/>
  <c r="AE126" i="14"/>
  <c r="V126" i="14"/>
  <c r="M126" i="14"/>
  <c r="D126" i="14"/>
  <c r="BF125" i="14"/>
  <c r="AW125" i="14"/>
  <c r="AR125" i="14"/>
  <c r="AS125" i="14" s="1"/>
  <c r="AE125" i="14"/>
  <c r="V125" i="14"/>
  <c r="M125" i="14"/>
  <c r="D125" i="14"/>
  <c r="BF124" i="14"/>
  <c r="AW124" i="14"/>
  <c r="AR124" i="14"/>
  <c r="AS124" i="14" s="1"/>
  <c r="AE124" i="14"/>
  <c r="V124" i="14"/>
  <c r="M124" i="14"/>
  <c r="D124" i="14"/>
  <c r="BF123" i="14"/>
  <c r="AX123" i="14"/>
  <c r="AW123" i="14"/>
  <c r="AR123" i="14"/>
  <c r="AS123" i="14" s="1"/>
  <c r="AE123" i="14"/>
  <c r="V123" i="14"/>
  <c r="M123" i="14"/>
  <c r="D123" i="14"/>
  <c r="BF122" i="14"/>
  <c r="AW122" i="14"/>
  <c r="AX122" i="14" s="1"/>
  <c r="AR122" i="14"/>
  <c r="AS122" i="14" s="1"/>
  <c r="AE122" i="14"/>
  <c r="V122" i="14"/>
  <c r="M122" i="14"/>
  <c r="D122" i="14"/>
  <c r="BF121" i="14"/>
  <c r="AW121" i="14"/>
  <c r="AR121" i="14"/>
  <c r="AS121" i="14" s="1"/>
  <c r="AE121" i="14"/>
  <c r="V121" i="14"/>
  <c r="M121" i="14"/>
  <c r="D121" i="14"/>
  <c r="BF120" i="14"/>
  <c r="AW120" i="14"/>
  <c r="AX120" i="14" s="1"/>
  <c r="AR120" i="14"/>
  <c r="AE120" i="14"/>
  <c r="V120" i="14"/>
  <c r="M120" i="14"/>
  <c r="M152" i="14" s="1"/>
  <c r="D120" i="14"/>
  <c r="D151" i="14" s="1"/>
  <c r="BM119" i="14"/>
  <c r="BL119" i="14"/>
  <c r="BK119" i="14"/>
  <c r="BJ119" i="14"/>
  <c r="BI119" i="14"/>
  <c r="BH119" i="14"/>
  <c r="BG119" i="14"/>
  <c r="BE119" i="14"/>
  <c r="AT119" i="14"/>
  <c r="AO119" i="14"/>
  <c r="C119" i="14"/>
  <c r="BM118" i="14"/>
  <c r="BL118" i="14"/>
  <c r="BK118" i="14"/>
  <c r="BJ118" i="14"/>
  <c r="BI118" i="14"/>
  <c r="BH118" i="14"/>
  <c r="BG118" i="14"/>
  <c r="BE118" i="14"/>
  <c r="BD118" i="14"/>
  <c r="BC118" i="14"/>
  <c r="BB118" i="14"/>
  <c r="BA118" i="14"/>
  <c r="AZ118" i="14"/>
  <c r="AV118" i="14"/>
  <c r="AU118" i="14"/>
  <c r="AT118" i="14"/>
  <c r="AQ118" i="14"/>
  <c r="AP118" i="14"/>
  <c r="AO118" i="14"/>
  <c r="AN118" i="14"/>
  <c r="AM118" i="14"/>
  <c r="AL118" i="14"/>
  <c r="AK118" i="14"/>
  <c r="AJ118" i="14"/>
  <c r="AI118" i="14"/>
  <c r="AH118" i="14"/>
  <c r="AG118" i="14"/>
  <c r="AF118" i="14"/>
  <c r="AD118" i="14"/>
  <c r="AC118" i="14"/>
  <c r="AB118" i="14"/>
  <c r="AA118" i="14"/>
  <c r="Z118" i="14"/>
  <c r="Y118" i="14"/>
  <c r="X118" i="14"/>
  <c r="W118" i="14"/>
  <c r="U118" i="14"/>
  <c r="T118" i="14"/>
  <c r="S118" i="14"/>
  <c r="R118" i="14"/>
  <c r="Q118" i="14"/>
  <c r="P118" i="14"/>
  <c r="O118" i="14"/>
  <c r="N118" i="14"/>
  <c r="L118" i="14"/>
  <c r="K118" i="14"/>
  <c r="J118" i="14"/>
  <c r="I118" i="14"/>
  <c r="H118" i="14"/>
  <c r="G118" i="14"/>
  <c r="F118" i="14"/>
  <c r="E118" i="14"/>
  <c r="D118" i="14"/>
  <c r="C118" i="14"/>
  <c r="BM117" i="14"/>
  <c r="BL117" i="14"/>
  <c r="BK117" i="14"/>
  <c r="BJ117" i="14"/>
  <c r="BI117" i="14"/>
  <c r="BH117" i="14"/>
  <c r="BG117" i="14"/>
  <c r="BE117" i="14"/>
  <c r="BD117" i="14"/>
  <c r="BC117" i="14"/>
  <c r="BB117" i="14"/>
  <c r="BA117" i="14"/>
  <c r="AZ117" i="14"/>
  <c r="AV117" i="14"/>
  <c r="AU117" i="14"/>
  <c r="AT117" i="14"/>
  <c r="AQ117" i="14"/>
  <c r="AP117" i="14"/>
  <c r="AO117" i="14"/>
  <c r="AN117" i="14"/>
  <c r="AM117" i="14"/>
  <c r="AL117" i="14"/>
  <c r="AK117" i="14"/>
  <c r="AJ117" i="14"/>
  <c r="AI117" i="14"/>
  <c r="AH117" i="14"/>
  <c r="AG117" i="14"/>
  <c r="AF117" i="14"/>
  <c r="AD117" i="14"/>
  <c r="AC117" i="14"/>
  <c r="AB117" i="14"/>
  <c r="AA117" i="14"/>
  <c r="Z117" i="14"/>
  <c r="Y117" i="14"/>
  <c r="X117" i="14"/>
  <c r="W117" i="14"/>
  <c r="U117" i="14"/>
  <c r="T117" i="14"/>
  <c r="S117" i="14"/>
  <c r="R117" i="14"/>
  <c r="Q117" i="14"/>
  <c r="P117" i="14"/>
  <c r="O117" i="14"/>
  <c r="N117" i="14"/>
  <c r="L117" i="14"/>
  <c r="K117" i="14"/>
  <c r="J117" i="14"/>
  <c r="I117" i="14"/>
  <c r="H117" i="14"/>
  <c r="G117" i="14"/>
  <c r="F117" i="14"/>
  <c r="F10" i="14" s="1"/>
  <c r="E117" i="14"/>
  <c r="D117" i="14"/>
  <c r="C117" i="14"/>
  <c r="BM116" i="14"/>
  <c r="BL116" i="14"/>
  <c r="BK116" i="14"/>
  <c r="BJ116" i="14"/>
  <c r="BI116" i="14"/>
  <c r="BH116" i="14"/>
  <c r="BG116" i="14"/>
  <c r="BE116" i="14"/>
  <c r="BD116" i="14"/>
  <c r="BC116" i="14"/>
  <c r="BB116" i="14"/>
  <c r="BA116" i="14"/>
  <c r="AZ116" i="14"/>
  <c r="AV116" i="14"/>
  <c r="AU116" i="14"/>
  <c r="AT116" i="14"/>
  <c r="AQ116" i="14"/>
  <c r="AP116" i="14"/>
  <c r="AO116" i="14"/>
  <c r="AN116" i="14"/>
  <c r="AM116" i="14"/>
  <c r="AL116" i="14"/>
  <c r="AK116" i="14"/>
  <c r="AJ116" i="14"/>
  <c r="AI116" i="14"/>
  <c r="AH116" i="14"/>
  <c r="AG116" i="14"/>
  <c r="AF116" i="14"/>
  <c r="AD116" i="14"/>
  <c r="AC116" i="14"/>
  <c r="AB116" i="14"/>
  <c r="AA116" i="14"/>
  <c r="Z116" i="14"/>
  <c r="Y116" i="14"/>
  <c r="X116" i="14"/>
  <c r="W116" i="14"/>
  <c r="U116" i="14"/>
  <c r="T116" i="14"/>
  <c r="S116" i="14"/>
  <c r="R116" i="14"/>
  <c r="Q116" i="14"/>
  <c r="P116" i="14"/>
  <c r="O116" i="14"/>
  <c r="N116" i="14"/>
  <c r="L116" i="14"/>
  <c r="K116" i="14"/>
  <c r="J116" i="14"/>
  <c r="I116" i="14"/>
  <c r="H116" i="14"/>
  <c r="G116" i="14"/>
  <c r="F116" i="14"/>
  <c r="E116" i="14"/>
  <c r="E8" i="14" s="1"/>
  <c r="D116" i="14"/>
  <c r="C116" i="14"/>
  <c r="BF115" i="14"/>
  <c r="AW115" i="14"/>
  <c r="AR115" i="14"/>
  <c r="AS115" i="14" s="1"/>
  <c r="AE115" i="14"/>
  <c r="V115" i="14"/>
  <c r="M115" i="14"/>
  <c r="BF114" i="14"/>
  <c r="AW114" i="14"/>
  <c r="AX114" i="14" s="1"/>
  <c r="AR114" i="14"/>
  <c r="AS114" i="14" s="1"/>
  <c r="AE114" i="14"/>
  <c r="V114" i="14"/>
  <c r="M114" i="14"/>
  <c r="BF113" i="14"/>
  <c r="AW113" i="14"/>
  <c r="AX113" i="14" s="1"/>
  <c r="AR113" i="14"/>
  <c r="AS113" i="14" s="1"/>
  <c r="AE113" i="14"/>
  <c r="V113" i="14"/>
  <c r="M113" i="14"/>
  <c r="BF112" i="14"/>
  <c r="AW112" i="14"/>
  <c r="AX112" i="14" s="1"/>
  <c r="AR112" i="14"/>
  <c r="AS112" i="14" s="1"/>
  <c r="AE112" i="14"/>
  <c r="V112" i="14"/>
  <c r="M112" i="14"/>
  <c r="BF111" i="14"/>
  <c r="AW111" i="14"/>
  <c r="AX111" i="14" s="1"/>
  <c r="AR111" i="14"/>
  <c r="AS111" i="14" s="1"/>
  <c r="AE111" i="14"/>
  <c r="V111" i="14"/>
  <c r="M111" i="14"/>
  <c r="BF110" i="14"/>
  <c r="AW110" i="14"/>
  <c r="AX110" i="14" s="1"/>
  <c r="AR110" i="14"/>
  <c r="AS110" i="14" s="1"/>
  <c r="AE110" i="14"/>
  <c r="V110" i="14"/>
  <c r="M110" i="14"/>
  <c r="BF109" i="14"/>
  <c r="AW109" i="14"/>
  <c r="AR109" i="14"/>
  <c r="AS109" i="14" s="1"/>
  <c r="AE109" i="14"/>
  <c r="V109" i="14"/>
  <c r="M109" i="14"/>
  <c r="BF108" i="14"/>
  <c r="AW108" i="14"/>
  <c r="AR108" i="14"/>
  <c r="AS108" i="14" s="1"/>
  <c r="AE108" i="14"/>
  <c r="V108" i="14"/>
  <c r="M108" i="14"/>
  <c r="BF107" i="14"/>
  <c r="AW107" i="14"/>
  <c r="AR107" i="14"/>
  <c r="AS107" i="14" s="1"/>
  <c r="AE107" i="14"/>
  <c r="V107" i="14"/>
  <c r="M107" i="14"/>
  <c r="BF106" i="14"/>
  <c r="AX106" i="14"/>
  <c r="AW106" i="14"/>
  <c r="AR106" i="14"/>
  <c r="AS106" i="14" s="1"/>
  <c r="AE106" i="14"/>
  <c r="V106" i="14"/>
  <c r="M106" i="14"/>
  <c r="BF105" i="14"/>
  <c r="AW105" i="14"/>
  <c r="AX105" i="14" s="1"/>
  <c r="AR105" i="14"/>
  <c r="AS105" i="14" s="1"/>
  <c r="AE105" i="14"/>
  <c r="V105" i="14"/>
  <c r="M105" i="14"/>
  <c r="BF104" i="14"/>
  <c r="AX104" i="14"/>
  <c r="AW104" i="14"/>
  <c r="AR104" i="14"/>
  <c r="AS104" i="14" s="1"/>
  <c r="AE104" i="14"/>
  <c r="V104" i="14"/>
  <c r="M104" i="14"/>
  <c r="BF103" i="14"/>
  <c r="AW103" i="14"/>
  <c r="AX103" i="14" s="1"/>
  <c r="AR103" i="14"/>
  <c r="AS103" i="14" s="1"/>
  <c r="AY103" i="14" s="1"/>
  <c r="AE103" i="14"/>
  <c r="V103" i="14"/>
  <c r="M103" i="14"/>
  <c r="BF102" i="14"/>
  <c r="AW102" i="14"/>
  <c r="AX102" i="14" s="1"/>
  <c r="AR102" i="14"/>
  <c r="AS102" i="14" s="1"/>
  <c r="AE102" i="14"/>
  <c r="V102" i="14"/>
  <c r="M102" i="14"/>
  <c r="BF101" i="14"/>
  <c r="AW101" i="14"/>
  <c r="AR101" i="14"/>
  <c r="AS101" i="14" s="1"/>
  <c r="AE101" i="14"/>
  <c r="V101" i="14"/>
  <c r="M101" i="14"/>
  <c r="BF100" i="14"/>
  <c r="AW100" i="14"/>
  <c r="AR100" i="14"/>
  <c r="AS100" i="14" s="1"/>
  <c r="AE100" i="14"/>
  <c r="V100" i="14"/>
  <c r="M100" i="14"/>
  <c r="BF99" i="14"/>
  <c r="AW99" i="14"/>
  <c r="AR99" i="14"/>
  <c r="AS99" i="14" s="1"/>
  <c r="AE99" i="14"/>
  <c r="V99" i="14"/>
  <c r="M99" i="14"/>
  <c r="BF98" i="14"/>
  <c r="AW98" i="14"/>
  <c r="AX98" i="14" s="1"/>
  <c r="AR98" i="14"/>
  <c r="AS98" i="14" s="1"/>
  <c r="AE98" i="14"/>
  <c r="V98" i="14"/>
  <c r="M98" i="14"/>
  <c r="BF97" i="14"/>
  <c r="AW97" i="14"/>
  <c r="AX97" i="14" s="1"/>
  <c r="AR97" i="14"/>
  <c r="AS97" i="14" s="1"/>
  <c r="AE97" i="14"/>
  <c r="V97" i="14"/>
  <c r="M97" i="14"/>
  <c r="BF96" i="14"/>
  <c r="AX96" i="14"/>
  <c r="AW96" i="14"/>
  <c r="AR96" i="14"/>
  <c r="AS96" i="14" s="1"/>
  <c r="AE96" i="14"/>
  <c r="V96" i="14"/>
  <c r="M96" i="14"/>
  <c r="BF95" i="14"/>
  <c r="AW95" i="14"/>
  <c r="AX95" i="14" s="1"/>
  <c r="AR95" i="14"/>
  <c r="AS95" i="14" s="1"/>
  <c r="AE95" i="14"/>
  <c r="V95" i="14"/>
  <c r="M95" i="14"/>
  <c r="BF94" i="14"/>
  <c r="AW94" i="14"/>
  <c r="AX94" i="14" s="1"/>
  <c r="AS94" i="14"/>
  <c r="AR94" i="14"/>
  <c r="AE94" i="14"/>
  <c r="V94" i="14"/>
  <c r="M94" i="14"/>
  <c r="BF93" i="14"/>
  <c r="AW93" i="14"/>
  <c r="AR93" i="14"/>
  <c r="AS93" i="14" s="1"/>
  <c r="AE93" i="14"/>
  <c r="V93" i="14"/>
  <c r="M93" i="14"/>
  <c r="BF92" i="14"/>
  <c r="AW92" i="14"/>
  <c r="AS92" i="14"/>
  <c r="AR92" i="14"/>
  <c r="AE92" i="14"/>
  <c r="V92" i="14"/>
  <c r="M92" i="14"/>
  <c r="BF91" i="14"/>
  <c r="AW91" i="14"/>
  <c r="AR91" i="14"/>
  <c r="AS91" i="14" s="1"/>
  <c r="AE91" i="14"/>
  <c r="V91" i="14"/>
  <c r="M91" i="14"/>
  <c r="BF90" i="14"/>
  <c r="AX90" i="14"/>
  <c r="AW90" i="14"/>
  <c r="AR90" i="14"/>
  <c r="AS90" i="14" s="1"/>
  <c r="AY90" i="14" s="1"/>
  <c r="AE90" i="14"/>
  <c r="V90" i="14"/>
  <c r="M90" i="14"/>
  <c r="BF89" i="14"/>
  <c r="AW89" i="14"/>
  <c r="AX89" i="14" s="1"/>
  <c r="AR89" i="14"/>
  <c r="AS89" i="14" s="1"/>
  <c r="AE89" i="14"/>
  <c r="V89" i="14"/>
  <c r="M89" i="14"/>
  <c r="BF88" i="14"/>
  <c r="AX88" i="14"/>
  <c r="AW88" i="14"/>
  <c r="AS88" i="14"/>
  <c r="AR88" i="14"/>
  <c r="AE88" i="14"/>
  <c r="V88" i="14"/>
  <c r="M88" i="14"/>
  <c r="BF87" i="14"/>
  <c r="AW87" i="14"/>
  <c r="AX87" i="14" s="1"/>
  <c r="AS87" i="14"/>
  <c r="AR87" i="14"/>
  <c r="AE87" i="14"/>
  <c r="V87" i="14"/>
  <c r="M87" i="14"/>
  <c r="BF86" i="14"/>
  <c r="AW86" i="14"/>
  <c r="AX86" i="14" s="1"/>
  <c r="AS86" i="14"/>
  <c r="AR86" i="14"/>
  <c r="AE86" i="14"/>
  <c r="V86" i="14"/>
  <c r="M86" i="14"/>
  <c r="M116" i="14" s="1"/>
  <c r="B86" i="14"/>
  <c r="BF85" i="14"/>
  <c r="AW85" i="14"/>
  <c r="AW118" i="14" s="1"/>
  <c r="AR85" i="14"/>
  <c r="AE85" i="14"/>
  <c r="V85" i="14"/>
  <c r="M85" i="14"/>
  <c r="M117" i="14" s="1"/>
  <c r="A85" i="14"/>
  <c r="BM84" i="14"/>
  <c r="BL84" i="14"/>
  <c r="BK84" i="14"/>
  <c r="BJ84" i="14"/>
  <c r="BI84" i="14"/>
  <c r="BH84" i="14"/>
  <c r="BG84" i="14"/>
  <c r="BE84" i="14"/>
  <c r="AT84" i="14"/>
  <c r="AO84" i="14"/>
  <c r="C84" i="14"/>
  <c r="BM83" i="14"/>
  <c r="BL83" i="14"/>
  <c r="BK83" i="14"/>
  <c r="BJ83" i="14"/>
  <c r="BI83" i="14"/>
  <c r="BH83" i="14"/>
  <c r="BG83" i="14"/>
  <c r="BE83" i="14"/>
  <c r="BD83" i="14"/>
  <c r="BC83" i="14"/>
  <c r="BB83" i="14"/>
  <c r="BA83" i="14"/>
  <c r="AZ83" i="14"/>
  <c r="AV83" i="14"/>
  <c r="AU83" i="14"/>
  <c r="AT83" i="14"/>
  <c r="AQ83" i="14"/>
  <c r="AP83" i="14"/>
  <c r="AO83" i="14"/>
  <c r="AN83" i="14"/>
  <c r="AM83" i="14"/>
  <c r="AL83" i="14"/>
  <c r="AK83" i="14"/>
  <c r="AJ83" i="14"/>
  <c r="AI83" i="14"/>
  <c r="AH83" i="14"/>
  <c r="AG83" i="14"/>
  <c r="AF83" i="14"/>
  <c r="AD83" i="14"/>
  <c r="AC83" i="14"/>
  <c r="AB83" i="14"/>
  <c r="AA83" i="14"/>
  <c r="Z83" i="14"/>
  <c r="Y83" i="14"/>
  <c r="X83" i="14"/>
  <c r="W83" i="14"/>
  <c r="U83" i="14"/>
  <c r="T83" i="14"/>
  <c r="S83" i="14"/>
  <c r="R83" i="14"/>
  <c r="Q83" i="14"/>
  <c r="P83" i="14"/>
  <c r="O83" i="14"/>
  <c r="N83" i="14"/>
  <c r="L83" i="14"/>
  <c r="K83" i="14"/>
  <c r="J83" i="14"/>
  <c r="I83" i="14"/>
  <c r="H83" i="14"/>
  <c r="G83" i="14"/>
  <c r="F83" i="14"/>
  <c r="E83" i="14"/>
  <c r="C83" i="14"/>
  <c r="BM82" i="14"/>
  <c r="BL82" i="14"/>
  <c r="BK82" i="14"/>
  <c r="BJ82" i="14"/>
  <c r="BI82" i="14"/>
  <c r="BH82" i="14"/>
  <c r="BG82" i="14"/>
  <c r="BE82" i="14"/>
  <c r="BD82" i="14"/>
  <c r="BC82" i="14"/>
  <c r="BB82" i="14"/>
  <c r="BA82" i="14"/>
  <c r="AZ82" i="14"/>
  <c r="AV82" i="14"/>
  <c r="AU82" i="14"/>
  <c r="AT82" i="14"/>
  <c r="AQ82" i="14"/>
  <c r="AP82" i="14"/>
  <c r="AO82" i="14"/>
  <c r="AN82" i="14"/>
  <c r="AM82" i="14"/>
  <c r="AL82" i="14"/>
  <c r="AK82" i="14"/>
  <c r="AJ82" i="14"/>
  <c r="AI82" i="14"/>
  <c r="AH82" i="14"/>
  <c r="AG82" i="14"/>
  <c r="AF82" i="14"/>
  <c r="AD82" i="14"/>
  <c r="AC82" i="14"/>
  <c r="AB82" i="14"/>
  <c r="AA82" i="14"/>
  <c r="Z82" i="14"/>
  <c r="Y82" i="14"/>
  <c r="X82" i="14"/>
  <c r="W82" i="14"/>
  <c r="U82" i="14"/>
  <c r="T82" i="14"/>
  <c r="S82" i="14"/>
  <c r="R82" i="14"/>
  <c r="Q82" i="14"/>
  <c r="P82" i="14"/>
  <c r="O82" i="14"/>
  <c r="N82" i="14"/>
  <c r="L82" i="14"/>
  <c r="K82" i="14"/>
  <c r="J82" i="14"/>
  <c r="I82" i="14"/>
  <c r="H82" i="14"/>
  <c r="G82" i="14"/>
  <c r="F82" i="14"/>
  <c r="E82" i="14"/>
  <c r="C82" i="14"/>
  <c r="BM81" i="14"/>
  <c r="BL81" i="14"/>
  <c r="BK81" i="14"/>
  <c r="BJ81" i="14"/>
  <c r="BI81" i="14"/>
  <c r="BH81" i="14"/>
  <c r="BG81" i="14"/>
  <c r="BE81" i="14"/>
  <c r="BD81" i="14"/>
  <c r="BC81" i="14"/>
  <c r="BB81" i="14"/>
  <c r="BA81" i="14"/>
  <c r="AZ81" i="14"/>
  <c r="AV81" i="14"/>
  <c r="AU81" i="14"/>
  <c r="AU8" i="14" s="1"/>
  <c r="AT81" i="14"/>
  <c r="AQ81" i="14"/>
  <c r="AP81" i="14"/>
  <c r="AO81" i="14"/>
  <c r="AN81" i="14"/>
  <c r="AM81" i="14"/>
  <c r="AL81" i="14"/>
  <c r="AK81" i="14"/>
  <c r="AJ81" i="14"/>
  <c r="AI81" i="14"/>
  <c r="AH81" i="14"/>
  <c r="AG81" i="14"/>
  <c r="AF81" i="14"/>
  <c r="AD81" i="14"/>
  <c r="AC81" i="14"/>
  <c r="AB81" i="14"/>
  <c r="AA81" i="14"/>
  <c r="Z81" i="14"/>
  <c r="Y81" i="14"/>
  <c r="X81" i="14"/>
  <c r="W81" i="14"/>
  <c r="U81" i="14"/>
  <c r="T81" i="14"/>
  <c r="S81" i="14"/>
  <c r="R81" i="14"/>
  <c r="Q81" i="14"/>
  <c r="P81" i="14"/>
  <c r="O81" i="14"/>
  <c r="N81" i="14"/>
  <c r="L81" i="14"/>
  <c r="K81" i="14"/>
  <c r="J81" i="14"/>
  <c r="I81" i="14"/>
  <c r="H81" i="14"/>
  <c r="G81" i="14"/>
  <c r="F81" i="14"/>
  <c r="E81" i="14"/>
  <c r="C81" i="14"/>
  <c r="BF80" i="14"/>
  <c r="AW80" i="14"/>
  <c r="AS80" i="14"/>
  <c r="AR80" i="14"/>
  <c r="AE80" i="14"/>
  <c r="V80" i="14"/>
  <c r="M80" i="14"/>
  <c r="D80" i="14"/>
  <c r="A80" i="14"/>
  <c r="BF79" i="14"/>
  <c r="AW79" i="14"/>
  <c r="AX79" i="14" s="1"/>
  <c r="AR79" i="14"/>
  <c r="AS79" i="14" s="1"/>
  <c r="AE79" i="14"/>
  <c r="V79" i="14"/>
  <c r="M79" i="14"/>
  <c r="D79" i="14"/>
  <c r="BF78" i="14"/>
  <c r="AW78" i="14"/>
  <c r="AX78" i="14" s="1"/>
  <c r="AR78" i="14"/>
  <c r="AS78" i="14" s="1"/>
  <c r="AE78" i="14"/>
  <c r="V78" i="14"/>
  <c r="M78" i="14"/>
  <c r="D78" i="14"/>
  <c r="BF77" i="14"/>
  <c r="AW77" i="14"/>
  <c r="AX77" i="14" s="1"/>
  <c r="AR77" i="14"/>
  <c r="AS77" i="14" s="1"/>
  <c r="AY77" i="14" s="1"/>
  <c r="AE77" i="14"/>
  <c r="V77" i="14"/>
  <c r="M77" i="14"/>
  <c r="D77" i="14"/>
  <c r="BF76" i="14"/>
  <c r="AW76" i="14"/>
  <c r="AX76" i="14" s="1"/>
  <c r="AR76" i="14"/>
  <c r="AS76" i="14" s="1"/>
  <c r="AY76" i="14" s="1"/>
  <c r="AE76" i="14"/>
  <c r="V76" i="14"/>
  <c r="M76" i="14"/>
  <c r="D76" i="14"/>
  <c r="BF75" i="14"/>
  <c r="AW75" i="14"/>
  <c r="AX75" i="14" s="1"/>
  <c r="AR75" i="14"/>
  <c r="AS75" i="14" s="1"/>
  <c r="AY75" i="14" s="1"/>
  <c r="AE75" i="14"/>
  <c r="V75" i="14"/>
  <c r="M75" i="14"/>
  <c r="D75" i="14"/>
  <c r="BF74" i="14"/>
  <c r="AW74" i="14"/>
  <c r="AX74" i="14" s="1"/>
  <c r="AR74" i="14"/>
  <c r="AS74" i="14" s="1"/>
  <c r="AY74" i="14" s="1"/>
  <c r="AE74" i="14"/>
  <c r="V74" i="14"/>
  <c r="M74" i="14"/>
  <c r="D74" i="14"/>
  <c r="BF73" i="14"/>
  <c r="AW73" i="14"/>
  <c r="AX73" i="14" s="1"/>
  <c r="AR73" i="14"/>
  <c r="AS73" i="14" s="1"/>
  <c r="AE73" i="14"/>
  <c r="V73" i="14"/>
  <c r="M73" i="14"/>
  <c r="D73" i="14"/>
  <c r="BF72" i="14"/>
  <c r="AW72" i="14"/>
  <c r="AX72" i="14" s="1"/>
  <c r="AR72" i="14"/>
  <c r="AS72" i="14" s="1"/>
  <c r="AY72" i="14" s="1"/>
  <c r="AE72" i="14"/>
  <c r="V72" i="14"/>
  <c r="M72" i="14"/>
  <c r="D72" i="14"/>
  <c r="BF71" i="14"/>
  <c r="AW71" i="14"/>
  <c r="AX71" i="14" s="1"/>
  <c r="AR71" i="14"/>
  <c r="AS71" i="14" s="1"/>
  <c r="AE71" i="14"/>
  <c r="V71" i="14"/>
  <c r="M71" i="14"/>
  <c r="D71" i="14"/>
  <c r="BF70" i="14"/>
  <c r="AW70" i="14"/>
  <c r="AX70" i="14" s="1"/>
  <c r="AR70" i="14"/>
  <c r="AS70" i="14" s="1"/>
  <c r="AE70" i="14"/>
  <c r="V70" i="14"/>
  <c r="M70" i="14"/>
  <c r="D70" i="14"/>
  <c r="BF69" i="14"/>
  <c r="AW69" i="14"/>
  <c r="AX69" i="14" s="1"/>
  <c r="AR69" i="14"/>
  <c r="AS69" i="14" s="1"/>
  <c r="AE69" i="14"/>
  <c r="V69" i="14"/>
  <c r="M69" i="14"/>
  <c r="D69" i="14"/>
  <c r="BF68" i="14"/>
  <c r="AW68" i="14"/>
  <c r="AX68" i="14" s="1"/>
  <c r="AR68" i="14"/>
  <c r="AS68" i="14" s="1"/>
  <c r="AE68" i="14"/>
  <c r="V68" i="14"/>
  <c r="M68" i="14"/>
  <c r="D68" i="14"/>
  <c r="BF67" i="14"/>
  <c r="AW67" i="14"/>
  <c r="AX67" i="14" s="1"/>
  <c r="AR67" i="14"/>
  <c r="AS67" i="14" s="1"/>
  <c r="AY67" i="14" s="1"/>
  <c r="AE67" i="14"/>
  <c r="V67" i="14"/>
  <c r="M67" i="14"/>
  <c r="D67" i="14"/>
  <c r="BF66" i="14"/>
  <c r="AW66" i="14"/>
  <c r="AX66" i="14" s="1"/>
  <c r="AR66" i="14"/>
  <c r="AS66" i="14" s="1"/>
  <c r="AE66" i="14"/>
  <c r="V66" i="14"/>
  <c r="M66" i="14"/>
  <c r="D66" i="14"/>
  <c r="BF65" i="14"/>
  <c r="AW65" i="14"/>
  <c r="AX65" i="14" s="1"/>
  <c r="AR65" i="14"/>
  <c r="AS65" i="14" s="1"/>
  <c r="AE65" i="14"/>
  <c r="V65" i="14"/>
  <c r="M65" i="14"/>
  <c r="D65" i="14"/>
  <c r="BF64" i="14"/>
  <c r="AW64" i="14"/>
  <c r="AX64" i="14" s="1"/>
  <c r="AS64" i="14"/>
  <c r="AR64" i="14"/>
  <c r="AE64" i="14"/>
  <c r="V64" i="14"/>
  <c r="M64" i="14"/>
  <c r="D64" i="14"/>
  <c r="BF63" i="14"/>
  <c r="AW63" i="14"/>
  <c r="AX63" i="14" s="1"/>
  <c r="AR63" i="14"/>
  <c r="AS63" i="14" s="1"/>
  <c r="AY63" i="14" s="1"/>
  <c r="AE63" i="14"/>
  <c r="V63" i="14"/>
  <c r="M63" i="14"/>
  <c r="D63" i="14"/>
  <c r="BF62" i="14"/>
  <c r="AW62" i="14"/>
  <c r="AX62" i="14" s="1"/>
  <c r="AR62" i="14"/>
  <c r="AS62" i="14" s="1"/>
  <c r="AE62" i="14"/>
  <c r="V62" i="14"/>
  <c r="M62" i="14"/>
  <c r="D62" i="14"/>
  <c r="BF61" i="14"/>
  <c r="AW61" i="14"/>
  <c r="AX61" i="14" s="1"/>
  <c r="AR61" i="14"/>
  <c r="AS61" i="14" s="1"/>
  <c r="AE61" i="14"/>
  <c r="V61" i="14"/>
  <c r="M61" i="14"/>
  <c r="D61" i="14"/>
  <c r="BF60" i="14"/>
  <c r="AW60" i="14"/>
  <c r="AX60" i="14" s="1"/>
  <c r="AR60" i="14"/>
  <c r="AS60" i="14" s="1"/>
  <c r="AE60" i="14"/>
  <c r="V60" i="14"/>
  <c r="M60" i="14"/>
  <c r="D60" i="14"/>
  <c r="BF59" i="14"/>
  <c r="AW59" i="14"/>
  <c r="AX59" i="14" s="1"/>
  <c r="AR59" i="14"/>
  <c r="AS59" i="14" s="1"/>
  <c r="AE59" i="14"/>
  <c r="V59" i="14"/>
  <c r="M59" i="14"/>
  <c r="D59" i="14"/>
  <c r="BF58" i="14"/>
  <c r="AW58" i="14"/>
  <c r="AX58" i="14" s="1"/>
  <c r="AR58" i="14"/>
  <c r="AS58" i="14" s="1"/>
  <c r="AE58" i="14"/>
  <c r="V58" i="14"/>
  <c r="M58" i="14"/>
  <c r="D58" i="14"/>
  <c r="BF57" i="14"/>
  <c r="AW57" i="14"/>
  <c r="AX57" i="14" s="1"/>
  <c r="AR57" i="14"/>
  <c r="AS57" i="14" s="1"/>
  <c r="AE57" i="14"/>
  <c r="V57" i="14"/>
  <c r="M57" i="14"/>
  <c r="D57" i="14"/>
  <c r="BF56" i="14"/>
  <c r="AW56" i="14"/>
  <c r="AX56" i="14" s="1"/>
  <c r="AR56" i="14"/>
  <c r="AS56" i="14" s="1"/>
  <c r="AE56" i="14"/>
  <c r="V56" i="14"/>
  <c r="M56" i="14"/>
  <c r="D56" i="14"/>
  <c r="BF55" i="14"/>
  <c r="AW55" i="14"/>
  <c r="AR55" i="14"/>
  <c r="AS55" i="14" s="1"/>
  <c r="AE55" i="14"/>
  <c r="V55" i="14"/>
  <c r="M55" i="14"/>
  <c r="D55" i="14"/>
  <c r="BF54" i="14"/>
  <c r="AW54" i="14"/>
  <c r="AX54" i="14" s="1"/>
  <c r="AR54" i="14"/>
  <c r="AS54" i="14" s="1"/>
  <c r="AE54" i="14"/>
  <c r="V54" i="14"/>
  <c r="M54" i="14"/>
  <c r="D54" i="14"/>
  <c r="BF53" i="14"/>
  <c r="AW53" i="14"/>
  <c r="AR53" i="14"/>
  <c r="AS53" i="14" s="1"/>
  <c r="AE53" i="14"/>
  <c r="V53" i="14"/>
  <c r="M53" i="14"/>
  <c r="D53" i="14"/>
  <c r="BF52" i="14"/>
  <c r="AW52" i="14"/>
  <c r="AS52" i="14"/>
  <c r="AR52" i="14"/>
  <c r="AE52" i="14"/>
  <c r="AE83" i="14" s="1"/>
  <c r="V52" i="14"/>
  <c r="V82" i="14" s="1"/>
  <c r="M52" i="14"/>
  <c r="D52" i="14"/>
  <c r="BM51" i="14"/>
  <c r="BL51" i="14"/>
  <c r="BK51" i="14"/>
  <c r="BJ51" i="14"/>
  <c r="BI51" i="14"/>
  <c r="BH51" i="14"/>
  <c r="BG51" i="14"/>
  <c r="BE51" i="14"/>
  <c r="AT51" i="14"/>
  <c r="AO51" i="14"/>
  <c r="C51" i="14"/>
  <c r="BM50" i="14"/>
  <c r="BL50" i="14"/>
  <c r="BK50" i="14"/>
  <c r="BJ50" i="14"/>
  <c r="BI50" i="14"/>
  <c r="BH50" i="14"/>
  <c r="BG50" i="14"/>
  <c r="BE50" i="14"/>
  <c r="BD50" i="14"/>
  <c r="BC50" i="14"/>
  <c r="BB50" i="14"/>
  <c r="BA50" i="14"/>
  <c r="AZ50" i="14"/>
  <c r="AV50" i="14"/>
  <c r="AV9" i="14" s="1"/>
  <c r="AU50" i="14"/>
  <c r="AT50" i="14"/>
  <c r="AQ50" i="14"/>
  <c r="AP50" i="14"/>
  <c r="AO50" i="14"/>
  <c r="AN50" i="14"/>
  <c r="AM50" i="14"/>
  <c r="AL50" i="14"/>
  <c r="AK50" i="14"/>
  <c r="AJ50" i="14"/>
  <c r="AI50" i="14"/>
  <c r="AH50" i="14"/>
  <c r="AG50" i="14"/>
  <c r="AF50" i="14"/>
  <c r="AD50" i="14"/>
  <c r="AC50" i="14"/>
  <c r="AB50" i="14"/>
  <c r="AA50" i="14"/>
  <c r="Z50" i="14"/>
  <c r="Y50" i="14"/>
  <c r="X50" i="14"/>
  <c r="W50" i="14"/>
  <c r="U50" i="14"/>
  <c r="T50" i="14"/>
  <c r="S50" i="14"/>
  <c r="R50" i="14"/>
  <c r="Q50" i="14"/>
  <c r="P50" i="14"/>
  <c r="O50" i="14"/>
  <c r="N50" i="14"/>
  <c r="L50" i="14"/>
  <c r="K50" i="14"/>
  <c r="J50" i="14"/>
  <c r="I50" i="14"/>
  <c r="H50" i="14"/>
  <c r="G50" i="14"/>
  <c r="F50" i="14"/>
  <c r="E50" i="14"/>
  <c r="C50" i="14"/>
  <c r="BM49" i="14"/>
  <c r="BL49" i="14"/>
  <c r="BK49" i="14"/>
  <c r="BJ49" i="14"/>
  <c r="BI49" i="14"/>
  <c r="BH49" i="14"/>
  <c r="BG49" i="14"/>
  <c r="BE49" i="14"/>
  <c r="BD49" i="14"/>
  <c r="BC49" i="14"/>
  <c r="BB49" i="14"/>
  <c r="BA49" i="14"/>
  <c r="AZ49" i="14"/>
  <c r="AV49" i="14"/>
  <c r="AU49" i="14"/>
  <c r="AT49" i="14"/>
  <c r="AQ49" i="14"/>
  <c r="AP49" i="14"/>
  <c r="AO49" i="14"/>
  <c r="AN49" i="14"/>
  <c r="AM49" i="14"/>
  <c r="AL49" i="14"/>
  <c r="AK49" i="14"/>
  <c r="AJ49" i="14"/>
  <c r="AI49" i="14"/>
  <c r="AH49" i="14"/>
  <c r="AG49" i="14"/>
  <c r="AF49" i="14"/>
  <c r="AD49" i="14"/>
  <c r="AC49" i="14"/>
  <c r="AB49" i="14"/>
  <c r="AA49" i="14"/>
  <c r="Z49" i="14"/>
  <c r="Y49" i="14"/>
  <c r="X49" i="14"/>
  <c r="W49" i="14"/>
  <c r="U49" i="14"/>
  <c r="T49" i="14"/>
  <c r="S49" i="14"/>
  <c r="R49" i="14"/>
  <c r="Q49" i="14"/>
  <c r="P49" i="14"/>
  <c r="O49" i="14"/>
  <c r="N49" i="14"/>
  <c r="L49" i="14"/>
  <c r="K49" i="14"/>
  <c r="J49" i="14"/>
  <c r="I49" i="14"/>
  <c r="H49" i="14"/>
  <c r="G49" i="14"/>
  <c r="F49" i="14"/>
  <c r="E49" i="14"/>
  <c r="C49" i="14"/>
  <c r="BM48" i="14"/>
  <c r="BL48" i="14"/>
  <c r="BK48" i="14"/>
  <c r="BJ48" i="14"/>
  <c r="BI48" i="14"/>
  <c r="BH48" i="14"/>
  <c r="BG48" i="14"/>
  <c r="BE48" i="14"/>
  <c r="BD48" i="14"/>
  <c r="BC48" i="14"/>
  <c r="BB48" i="14"/>
  <c r="BA48" i="14"/>
  <c r="AT48" i="14"/>
  <c r="AT9" i="14" s="1"/>
  <c r="AO48" i="14"/>
  <c r="AN48" i="14"/>
  <c r="AN8" i="14" s="1"/>
  <c r="AM48" i="14"/>
  <c r="AL48" i="14"/>
  <c r="AK48" i="14"/>
  <c r="AJ48" i="14"/>
  <c r="AI48" i="14"/>
  <c r="AH48" i="14"/>
  <c r="AG48" i="14"/>
  <c r="AF48" i="14"/>
  <c r="AD48" i="14"/>
  <c r="AC48" i="14"/>
  <c r="AB48" i="14"/>
  <c r="AA48" i="14"/>
  <c r="Z48" i="14"/>
  <c r="Y48" i="14"/>
  <c r="X48" i="14"/>
  <c r="W48" i="14"/>
  <c r="U48" i="14"/>
  <c r="T48" i="14"/>
  <c r="S48" i="14"/>
  <c r="R48" i="14"/>
  <c r="Q48" i="14"/>
  <c r="P48" i="14"/>
  <c r="O48" i="14"/>
  <c r="N48" i="14"/>
  <c r="L48" i="14"/>
  <c r="K48" i="14"/>
  <c r="J48" i="14"/>
  <c r="I48" i="14"/>
  <c r="H48" i="14"/>
  <c r="G48" i="14"/>
  <c r="F48" i="14"/>
  <c r="E48" i="14"/>
  <c r="C48" i="14"/>
  <c r="BF47" i="14"/>
  <c r="AW47" i="14"/>
  <c r="AX47" i="14" s="1"/>
  <c r="AR47" i="14"/>
  <c r="AS47" i="14" s="1"/>
  <c r="AE47" i="14"/>
  <c r="V47" i="14"/>
  <c r="M47" i="14"/>
  <c r="D47" i="14"/>
  <c r="BF46" i="14"/>
  <c r="AW46" i="14"/>
  <c r="AR46" i="14"/>
  <c r="AS46" i="14" s="1"/>
  <c r="AE46" i="14"/>
  <c r="V46" i="14"/>
  <c r="M46" i="14"/>
  <c r="D46" i="14"/>
  <c r="BF45" i="14"/>
  <c r="AW45" i="14"/>
  <c r="AX45" i="14" s="1"/>
  <c r="AR45" i="14"/>
  <c r="AS45" i="14" s="1"/>
  <c r="AE45" i="14"/>
  <c r="V45" i="14"/>
  <c r="M45" i="14"/>
  <c r="D45" i="14"/>
  <c r="BF44" i="14"/>
  <c r="AW44" i="14"/>
  <c r="AR44" i="14"/>
  <c r="AS44" i="14" s="1"/>
  <c r="AE44" i="14"/>
  <c r="V44" i="14"/>
  <c r="M44" i="14"/>
  <c r="D44" i="14"/>
  <c r="BF43" i="14"/>
  <c r="AW43" i="14"/>
  <c r="AX43" i="14" s="1"/>
  <c r="AR43" i="14"/>
  <c r="AS43" i="14" s="1"/>
  <c r="AE43" i="14"/>
  <c r="V43" i="14"/>
  <c r="M43" i="14"/>
  <c r="D43" i="14"/>
  <c r="BF42" i="14"/>
  <c r="AW42" i="14"/>
  <c r="AR42" i="14"/>
  <c r="AS42" i="14" s="1"/>
  <c r="AE42" i="14"/>
  <c r="V42" i="14"/>
  <c r="M42" i="14"/>
  <c r="D42" i="14"/>
  <c r="BF41" i="14"/>
  <c r="AW41" i="14"/>
  <c r="AR41" i="14"/>
  <c r="AS41" i="14" s="1"/>
  <c r="AE41" i="14"/>
  <c r="V41" i="14"/>
  <c r="M41" i="14"/>
  <c r="D41" i="14"/>
  <c r="BF40" i="14"/>
  <c r="AW40" i="14"/>
  <c r="AR40" i="14"/>
  <c r="AS40" i="14" s="1"/>
  <c r="AE40" i="14"/>
  <c r="V40" i="14"/>
  <c r="M40" i="14"/>
  <c r="D40" i="14"/>
  <c r="BF39" i="14"/>
  <c r="AX39" i="14"/>
  <c r="AW39" i="14"/>
  <c r="AR39" i="14"/>
  <c r="AS39" i="14" s="1"/>
  <c r="AE39" i="14"/>
  <c r="V39" i="14"/>
  <c r="M39" i="14"/>
  <c r="D39" i="14"/>
  <c r="BF38" i="14"/>
  <c r="AW38" i="14"/>
  <c r="AR38" i="14"/>
  <c r="AS38" i="14" s="1"/>
  <c r="AE38" i="14"/>
  <c r="V38" i="14"/>
  <c r="M38" i="14"/>
  <c r="D38" i="14"/>
  <c r="BF37" i="14"/>
  <c r="AW37" i="14"/>
  <c r="AX37" i="14" s="1"/>
  <c r="AS37" i="14"/>
  <c r="AR37" i="14"/>
  <c r="AE37" i="14"/>
  <c r="V37" i="14"/>
  <c r="M37" i="14"/>
  <c r="D37" i="14"/>
  <c r="BF36" i="14"/>
  <c r="AW36" i="14"/>
  <c r="AS36" i="14"/>
  <c r="AR36" i="14"/>
  <c r="AE36" i="14"/>
  <c r="V36" i="14"/>
  <c r="M36" i="14"/>
  <c r="D36" i="14"/>
  <c r="BF35" i="14"/>
  <c r="AW35" i="14"/>
  <c r="AX35" i="14" s="1"/>
  <c r="AS35" i="14"/>
  <c r="AR35" i="14"/>
  <c r="AE35" i="14"/>
  <c r="V35" i="14"/>
  <c r="M35" i="14"/>
  <c r="D35" i="14"/>
  <c r="BF34" i="14"/>
  <c r="AW34" i="14"/>
  <c r="AS34" i="14"/>
  <c r="AR34" i="14"/>
  <c r="AE34" i="14"/>
  <c r="V34" i="14"/>
  <c r="M34" i="14"/>
  <c r="D34" i="14"/>
  <c r="BF33" i="14"/>
  <c r="AX33" i="14"/>
  <c r="AW33" i="14"/>
  <c r="AS33" i="14"/>
  <c r="AR33" i="14"/>
  <c r="AE33" i="14"/>
  <c r="V33" i="14"/>
  <c r="M33" i="14"/>
  <c r="D33" i="14"/>
  <c r="BF32" i="14"/>
  <c r="AW32" i="14"/>
  <c r="AS32" i="14"/>
  <c r="AR32" i="14"/>
  <c r="AE32" i="14"/>
  <c r="V32" i="14"/>
  <c r="M32" i="14"/>
  <c r="D32" i="14"/>
  <c r="BF31" i="14"/>
  <c r="AW31" i="14"/>
  <c r="AX31" i="14" s="1"/>
  <c r="AR31" i="14"/>
  <c r="AS31" i="14" s="1"/>
  <c r="AE31" i="14"/>
  <c r="V31" i="14"/>
  <c r="M31" i="14"/>
  <c r="D31" i="14"/>
  <c r="BF30" i="14"/>
  <c r="AW30" i="14"/>
  <c r="AR30" i="14"/>
  <c r="AS30" i="14" s="1"/>
  <c r="AE30" i="14"/>
  <c r="V30" i="14"/>
  <c r="M30" i="14"/>
  <c r="D30" i="14"/>
  <c r="BF29" i="14"/>
  <c r="AW29" i="14"/>
  <c r="AX29" i="14" s="1"/>
  <c r="AR29" i="14"/>
  <c r="AS29" i="14" s="1"/>
  <c r="AE29" i="14"/>
  <c r="V29" i="14"/>
  <c r="M29" i="14"/>
  <c r="D29" i="14"/>
  <c r="BF28" i="14"/>
  <c r="AW28" i="14"/>
  <c r="AR28" i="14"/>
  <c r="AS28" i="14" s="1"/>
  <c r="AE28" i="14"/>
  <c r="V28" i="14"/>
  <c r="M28" i="14"/>
  <c r="D28" i="14"/>
  <c r="BF27" i="14"/>
  <c r="AW27" i="14"/>
  <c r="AX27" i="14" s="1"/>
  <c r="AR27" i="14"/>
  <c r="AS27" i="14" s="1"/>
  <c r="AE27" i="14"/>
  <c r="V27" i="14"/>
  <c r="M27" i="14"/>
  <c r="D27" i="14"/>
  <c r="BF26" i="14"/>
  <c r="AW26" i="14"/>
  <c r="AR26" i="14"/>
  <c r="AS26" i="14" s="1"/>
  <c r="AE26" i="14"/>
  <c r="V26" i="14"/>
  <c r="M26" i="14"/>
  <c r="D26" i="14"/>
  <c r="BF25" i="14"/>
  <c r="AX25" i="14"/>
  <c r="AW25" i="14"/>
  <c r="AR25" i="14"/>
  <c r="AS25" i="14" s="1"/>
  <c r="AE25" i="14"/>
  <c r="V25" i="14"/>
  <c r="M25" i="14"/>
  <c r="D25" i="14"/>
  <c r="BF24" i="14"/>
  <c r="AW24" i="14"/>
  <c r="AR24" i="14"/>
  <c r="AS24" i="14" s="1"/>
  <c r="AE24" i="14"/>
  <c r="V24" i="14"/>
  <c r="M24" i="14"/>
  <c r="D24" i="14"/>
  <c r="BF23" i="14"/>
  <c r="AW23" i="14"/>
  <c r="AX23" i="14" s="1"/>
  <c r="AR23" i="14"/>
  <c r="AS23" i="14" s="1"/>
  <c r="AE23" i="14"/>
  <c r="V23" i="14"/>
  <c r="M23" i="14"/>
  <c r="D23" i="14"/>
  <c r="BF22" i="14"/>
  <c r="AW22" i="14"/>
  <c r="AR22" i="14"/>
  <c r="AS22" i="14" s="1"/>
  <c r="AE22" i="14"/>
  <c r="V22" i="14"/>
  <c r="M22" i="14"/>
  <c r="D22" i="14"/>
  <c r="BF21" i="14"/>
  <c r="AW21" i="14"/>
  <c r="AX21" i="14" s="1"/>
  <c r="AR21" i="14"/>
  <c r="AS21" i="14" s="1"/>
  <c r="AE21" i="14"/>
  <c r="V21" i="14"/>
  <c r="M21" i="14"/>
  <c r="D21" i="14"/>
  <c r="BF20" i="14"/>
  <c r="AW20" i="14"/>
  <c r="AR20" i="14"/>
  <c r="AS20" i="14" s="1"/>
  <c r="AE20" i="14"/>
  <c r="V20" i="14"/>
  <c r="M20" i="14"/>
  <c r="D20" i="14"/>
  <c r="BF19" i="14"/>
  <c r="AX19" i="14"/>
  <c r="AW19" i="14"/>
  <c r="AR19" i="14"/>
  <c r="AS19" i="14" s="1"/>
  <c r="AE19" i="14"/>
  <c r="V19" i="14"/>
  <c r="M19" i="14"/>
  <c r="D19" i="14"/>
  <c r="BF18" i="14"/>
  <c r="AW18" i="14"/>
  <c r="AR18" i="14"/>
  <c r="AS18" i="14" s="1"/>
  <c r="AE18" i="14"/>
  <c r="V18" i="14"/>
  <c r="M18" i="14"/>
  <c r="D18" i="14"/>
  <c r="B18" i="14"/>
  <c r="A18" i="14" s="1"/>
  <c r="BF17" i="14"/>
  <c r="BF48" i="14" s="1"/>
  <c r="AX17" i="14"/>
  <c r="AW17" i="14"/>
  <c r="AS17" i="14"/>
  <c r="AY17" i="14" s="1"/>
  <c r="AR17" i="14"/>
  <c r="AE17" i="14"/>
  <c r="AE48" i="14" s="1"/>
  <c r="V17" i="14"/>
  <c r="V48" i="14" s="1"/>
  <c r="M17" i="14"/>
  <c r="D17" i="14"/>
  <c r="D50" i="14" s="1"/>
  <c r="A17" i="14"/>
  <c r="BM12" i="14"/>
  <c r="BL12" i="14"/>
  <c r="BK12" i="14"/>
  <c r="BJ12" i="14"/>
  <c r="BI12" i="14"/>
  <c r="BG12" i="14"/>
  <c r="BE12" i="14"/>
  <c r="AT12" i="14"/>
  <c r="BM11" i="14"/>
  <c r="BL11" i="14"/>
  <c r="BK11" i="14"/>
  <c r="BJ11" i="14"/>
  <c r="BI11" i="14"/>
  <c r="BE11" i="14"/>
  <c r="BM10" i="14"/>
  <c r="BL10" i="14"/>
  <c r="BK10" i="14"/>
  <c r="BJ10" i="14"/>
  <c r="BI10" i="14"/>
  <c r="BG10" i="14"/>
  <c r="BE10" i="14"/>
  <c r="BD10" i="14"/>
  <c r="AV10" i="14"/>
  <c r="AT10" i="14"/>
  <c r="AP10" i="14"/>
  <c r="AN10" i="14"/>
  <c r="AM10" i="14"/>
  <c r="AL10" i="14"/>
  <c r="AK10" i="14"/>
  <c r="AJ10" i="14"/>
  <c r="AI10" i="14"/>
  <c r="AH10" i="14"/>
  <c r="AF10" i="14"/>
  <c r="AD10" i="14"/>
  <c r="AC10" i="14"/>
  <c r="AB10" i="14"/>
  <c r="AA10" i="14"/>
  <c r="Z10" i="14"/>
  <c r="Y10" i="14"/>
  <c r="X10" i="14"/>
  <c r="W10" i="14"/>
  <c r="U10" i="14"/>
  <c r="T10" i="14"/>
  <c r="S10" i="14"/>
  <c r="R10" i="14"/>
  <c r="Q10" i="14"/>
  <c r="P10" i="14"/>
  <c r="O10" i="14"/>
  <c r="L10" i="14"/>
  <c r="K10" i="14"/>
  <c r="J10" i="14"/>
  <c r="I10" i="14"/>
  <c r="H10" i="14"/>
  <c r="G10" i="14"/>
  <c r="E10" i="14"/>
  <c r="BM9" i="14"/>
  <c r="BL9" i="14"/>
  <c r="BK9" i="14"/>
  <c r="BJ9" i="14"/>
  <c r="BI9" i="14"/>
  <c r="BG9" i="14"/>
  <c r="BE9" i="14"/>
  <c r="BD9" i="14"/>
  <c r="AZ9" i="14"/>
  <c r="AP9" i="14"/>
  <c r="AN9" i="14"/>
  <c r="AM9" i="14"/>
  <c r="AL9" i="14"/>
  <c r="AK9" i="14"/>
  <c r="AJ9" i="14"/>
  <c r="AI9" i="14"/>
  <c r="AH9" i="14"/>
  <c r="AF9" i="14"/>
  <c r="AD9" i="14"/>
  <c r="AC9" i="14"/>
  <c r="AB9" i="14"/>
  <c r="AA9" i="14"/>
  <c r="Z9" i="14"/>
  <c r="Y9" i="14"/>
  <c r="X9" i="14"/>
  <c r="W9" i="14"/>
  <c r="U9" i="14"/>
  <c r="T9" i="14"/>
  <c r="S9" i="14"/>
  <c r="R9" i="14"/>
  <c r="Q9" i="14"/>
  <c r="P9" i="14"/>
  <c r="O9" i="14"/>
  <c r="L9" i="14"/>
  <c r="K9" i="14"/>
  <c r="J9" i="14"/>
  <c r="I9" i="14"/>
  <c r="H9" i="14"/>
  <c r="G9" i="14"/>
  <c r="E9" i="14"/>
  <c r="BM8" i="14"/>
  <c r="BL8" i="14"/>
  <c r="BK8" i="14"/>
  <c r="BJ8" i="14"/>
  <c r="BI8" i="14"/>
  <c r="BG8" i="14"/>
  <c r="BE8" i="14"/>
  <c r="BD8" i="14"/>
  <c r="AV8" i="14"/>
  <c r="AT8" i="14"/>
  <c r="AP8" i="14"/>
  <c r="AM8" i="14"/>
  <c r="AL8" i="14"/>
  <c r="AK8" i="14"/>
  <c r="AJ8" i="14"/>
  <c r="AI8" i="14"/>
  <c r="AH8" i="14"/>
  <c r="AG8" i="14"/>
  <c r="AF8" i="14"/>
  <c r="AD8" i="14"/>
  <c r="AC8" i="14"/>
  <c r="AB8" i="14"/>
  <c r="AA8" i="14"/>
  <c r="Z8" i="14"/>
  <c r="Y8" i="14"/>
  <c r="X8" i="14"/>
  <c r="W8" i="14"/>
  <c r="U8" i="14"/>
  <c r="T8" i="14"/>
  <c r="S8" i="14"/>
  <c r="R8" i="14"/>
  <c r="Q8" i="14"/>
  <c r="P8" i="14"/>
  <c r="O8" i="14"/>
  <c r="L8" i="14"/>
  <c r="K8" i="14"/>
  <c r="J8" i="14"/>
  <c r="I8" i="14"/>
  <c r="H8" i="14"/>
  <c r="G8" i="14"/>
  <c r="F8" i="14"/>
  <c r="BM430" i="13"/>
  <c r="BL430" i="13"/>
  <c r="BK430" i="13"/>
  <c r="BJ430" i="13"/>
  <c r="BI430" i="13"/>
  <c r="BH430" i="13"/>
  <c r="BG430" i="13"/>
  <c r="BE430" i="13"/>
  <c r="AT430" i="13"/>
  <c r="AO430" i="13"/>
  <c r="C430" i="13"/>
  <c r="BM429" i="13"/>
  <c r="BL429" i="13"/>
  <c r="BK429" i="13"/>
  <c r="BJ429" i="13"/>
  <c r="BI429" i="13"/>
  <c r="BH429" i="13"/>
  <c r="BG429" i="13"/>
  <c r="BE429" i="13"/>
  <c r="BD429" i="13"/>
  <c r="BC429" i="13"/>
  <c r="BB429" i="13"/>
  <c r="BA429" i="13"/>
  <c r="AZ429" i="13"/>
  <c r="AV429" i="13"/>
  <c r="AU429" i="13"/>
  <c r="AT429" i="13"/>
  <c r="AQ429" i="13"/>
  <c r="AP429" i="13"/>
  <c r="AO429" i="13"/>
  <c r="AN429" i="13"/>
  <c r="AM429" i="13"/>
  <c r="AL429" i="13"/>
  <c r="AK429" i="13"/>
  <c r="AJ429" i="13"/>
  <c r="AI429" i="13"/>
  <c r="AH429" i="13"/>
  <c r="AG429" i="13"/>
  <c r="AF429" i="13"/>
  <c r="AE429" i="13"/>
  <c r="AD429" i="13"/>
  <c r="AC429" i="13"/>
  <c r="AB429" i="13"/>
  <c r="AA429" i="13"/>
  <c r="Z429" i="13"/>
  <c r="Y429" i="13"/>
  <c r="X429" i="13"/>
  <c r="W429" i="13"/>
  <c r="U429" i="13"/>
  <c r="T429" i="13"/>
  <c r="S429" i="13"/>
  <c r="R429" i="13"/>
  <c r="Q429" i="13"/>
  <c r="P429" i="13"/>
  <c r="O429" i="13"/>
  <c r="N429" i="13"/>
  <c r="L429" i="13"/>
  <c r="K429" i="13"/>
  <c r="J429" i="13"/>
  <c r="I429" i="13"/>
  <c r="H429" i="13"/>
  <c r="G429" i="13"/>
  <c r="F429" i="13"/>
  <c r="E429" i="13"/>
  <c r="C429" i="13"/>
  <c r="BM428" i="13"/>
  <c r="BL428" i="13"/>
  <c r="BK428" i="13"/>
  <c r="BJ428" i="13"/>
  <c r="BI428" i="13"/>
  <c r="BH428" i="13"/>
  <c r="BG428" i="13"/>
  <c r="BE428" i="13"/>
  <c r="BD428" i="13"/>
  <c r="BC428" i="13"/>
  <c r="BB428" i="13"/>
  <c r="BA428" i="13"/>
  <c r="AZ428" i="13"/>
  <c r="AV428" i="13"/>
  <c r="AU428" i="13"/>
  <c r="AT428" i="13"/>
  <c r="AQ428" i="13"/>
  <c r="AP428" i="13"/>
  <c r="AO428" i="13"/>
  <c r="AN428" i="13"/>
  <c r="AM428" i="13"/>
  <c r="AL428" i="13"/>
  <c r="AK428" i="13"/>
  <c r="AJ428" i="13"/>
  <c r="AI428" i="13"/>
  <c r="AH428" i="13"/>
  <c r="AG428" i="13"/>
  <c r="AF428" i="13"/>
  <c r="AE428" i="13"/>
  <c r="AD428" i="13"/>
  <c r="AC428" i="13"/>
  <c r="AB428" i="13"/>
  <c r="AA428" i="13"/>
  <c r="Z428" i="13"/>
  <c r="Y428" i="13"/>
  <c r="X428" i="13"/>
  <c r="W428" i="13"/>
  <c r="V428" i="13"/>
  <c r="U428" i="13"/>
  <c r="T428" i="13"/>
  <c r="S428" i="13"/>
  <c r="R428" i="13"/>
  <c r="Q428" i="13"/>
  <c r="P428" i="13"/>
  <c r="O428" i="13"/>
  <c r="N428" i="13"/>
  <c r="L428" i="13"/>
  <c r="K428" i="13"/>
  <c r="J428" i="13"/>
  <c r="I428" i="13"/>
  <c r="H428" i="13"/>
  <c r="G428" i="13"/>
  <c r="F428" i="13"/>
  <c r="E428" i="13"/>
  <c r="C428" i="13"/>
  <c r="BM427" i="13"/>
  <c r="BL427" i="13"/>
  <c r="BK427" i="13"/>
  <c r="BJ427" i="13"/>
  <c r="BI427" i="13"/>
  <c r="BH427" i="13"/>
  <c r="BG427" i="13"/>
  <c r="BE427" i="13"/>
  <c r="BD427" i="13"/>
  <c r="BC427" i="13"/>
  <c r="BB427" i="13"/>
  <c r="BA427" i="13"/>
  <c r="AZ427" i="13"/>
  <c r="AV427" i="13"/>
  <c r="AU427" i="13"/>
  <c r="AT427" i="13"/>
  <c r="AQ427" i="13"/>
  <c r="AP427" i="13"/>
  <c r="AO427" i="13"/>
  <c r="AN427" i="13"/>
  <c r="AM427" i="13"/>
  <c r="AL427" i="13"/>
  <c r="AK427" i="13"/>
  <c r="AJ427" i="13"/>
  <c r="AI427" i="13"/>
  <c r="AH427" i="13"/>
  <c r="AG427" i="13"/>
  <c r="AF427" i="13"/>
  <c r="AD427" i="13"/>
  <c r="AC427" i="13"/>
  <c r="AB427" i="13"/>
  <c r="AA427" i="13"/>
  <c r="Z427" i="13"/>
  <c r="Y427" i="13"/>
  <c r="X427" i="13"/>
  <c r="W427" i="13"/>
  <c r="V427" i="13"/>
  <c r="U427" i="13"/>
  <c r="T427" i="13"/>
  <c r="S427" i="13"/>
  <c r="R427" i="13"/>
  <c r="Q427" i="13"/>
  <c r="P427" i="13"/>
  <c r="O427" i="13"/>
  <c r="N427" i="13"/>
  <c r="L427" i="13"/>
  <c r="K427" i="13"/>
  <c r="J427" i="13"/>
  <c r="I427" i="13"/>
  <c r="H427" i="13"/>
  <c r="G427" i="13"/>
  <c r="F427" i="13"/>
  <c r="E427" i="13"/>
  <c r="C427" i="13"/>
  <c r="BF426" i="13"/>
  <c r="AW426" i="13"/>
  <c r="AR426" i="13"/>
  <c r="AS426" i="13" s="1"/>
  <c r="AE426" i="13"/>
  <c r="V426" i="13"/>
  <c r="M426" i="13"/>
  <c r="D426" i="13"/>
  <c r="BF425" i="13"/>
  <c r="AW425" i="13"/>
  <c r="AX425" i="13" s="1"/>
  <c r="AR425" i="13"/>
  <c r="AS425" i="13" s="1"/>
  <c r="AE425" i="13"/>
  <c r="V425" i="13"/>
  <c r="M425" i="13"/>
  <c r="D425" i="13"/>
  <c r="BF424" i="13"/>
  <c r="AW424" i="13"/>
  <c r="AR424" i="13"/>
  <c r="AS424" i="13" s="1"/>
  <c r="AE424" i="13"/>
  <c r="V424" i="13"/>
  <c r="M424" i="13"/>
  <c r="D424" i="13"/>
  <c r="BF423" i="13"/>
  <c r="AW423" i="13"/>
  <c r="AX423" i="13" s="1"/>
  <c r="AR423" i="13"/>
  <c r="AS423" i="13" s="1"/>
  <c r="AY423" i="13" s="1"/>
  <c r="AE423" i="13"/>
  <c r="V423" i="13"/>
  <c r="M423" i="13"/>
  <c r="D423" i="13"/>
  <c r="BF422" i="13"/>
  <c r="AW422" i="13"/>
  <c r="AR422" i="13"/>
  <c r="AS422" i="13" s="1"/>
  <c r="AE422" i="13"/>
  <c r="V422" i="13"/>
  <c r="M422" i="13"/>
  <c r="D422" i="13"/>
  <c r="BF421" i="13"/>
  <c r="AW421" i="13"/>
  <c r="AX421" i="13" s="1"/>
  <c r="AR421" i="13"/>
  <c r="AS421" i="13" s="1"/>
  <c r="AE421" i="13"/>
  <c r="V421" i="13"/>
  <c r="M421" i="13"/>
  <c r="D421" i="13"/>
  <c r="BF420" i="13"/>
  <c r="AW420" i="13"/>
  <c r="AR420" i="13"/>
  <c r="AS420" i="13" s="1"/>
  <c r="AE420" i="13"/>
  <c r="V420" i="13"/>
  <c r="M420" i="13"/>
  <c r="D420" i="13"/>
  <c r="BF419" i="13"/>
  <c r="AW419" i="13"/>
  <c r="AX419" i="13" s="1"/>
  <c r="AR419" i="13"/>
  <c r="AS419" i="13" s="1"/>
  <c r="AY419" i="13" s="1"/>
  <c r="AE419" i="13"/>
  <c r="V419" i="13"/>
  <c r="M419" i="13"/>
  <c r="D419" i="13"/>
  <c r="BF418" i="13"/>
  <c r="AW418" i="13"/>
  <c r="AR418" i="13"/>
  <c r="AS418" i="13" s="1"/>
  <c r="AE418" i="13"/>
  <c r="V418" i="13"/>
  <c r="M418" i="13"/>
  <c r="D418" i="13"/>
  <c r="BF417" i="13"/>
  <c r="AW417" i="13"/>
  <c r="AX417" i="13" s="1"/>
  <c r="AR417" i="13"/>
  <c r="AS417" i="13" s="1"/>
  <c r="AE417" i="13"/>
  <c r="V417" i="13"/>
  <c r="M417" i="13"/>
  <c r="D417" i="13"/>
  <c r="BF416" i="13"/>
  <c r="AW416" i="13"/>
  <c r="AR416" i="13"/>
  <c r="AS416" i="13" s="1"/>
  <c r="AE416" i="13"/>
  <c r="V416" i="13"/>
  <c r="M416" i="13"/>
  <c r="D416" i="13"/>
  <c r="BF415" i="13"/>
  <c r="AW415" i="13"/>
  <c r="AX415" i="13" s="1"/>
  <c r="AR415" i="13"/>
  <c r="AS415" i="13" s="1"/>
  <c r="AY415" i="13" s="1"/>
  <c r="AE415" i="13"/>
  <c r="V415" i="13"/>
  <c r="M415" i="13"/>
  <c r="D415" i="13"/>
  <c r="BF414" i="13"/>
  <c r="AW414" i="13"/>
  <c r="AR414" i="13"/>
  <c r="AS414" i="13" s="1"/>
  <c r="AE414" i="13"/>
  <c r="V414" i="13"/>
  <c r="M414" i="13"/>
  <c r="D414" i="13"/>
  <c r="BF413" i="13"/>
  <c r="AW413" i="13"/>
  <c r="AX413" i="13" s="1"/>
  <c r="AR413" i="13"/>
  <c r="AS413" i="13" s="1"/>
  <c r="AE413" i="13"/>
  <c r="V413" i="13"/>
  <c r="M413" i="13"/>
  <c r="D413" i="13"/>
  <c r="BF412" i="13"/>
  <c r="AW412" i="13"/>
  <c r="AR412" i="13"/>
  <c r="AS412" i="13" s="1"/>
  <c r="AE412" i="13"/>
  <c r="V412" i="13"/>
  <c r="M412" i="13"/>
  <c r="D412" i="13"/>
  <c r="BF411" i="13"/>
  <c r="AW411" i="13"/>
  <c r="AX411" i="13" s="1"/>
  <c r="AR411" i="13"/>
  <c r="AS411" i="13" s="1"/>
  <c r="AY411" i="13" s="1"/>
  <c r="AE411" i="13"/>
  <c r="V411" i="13"/>
  <c r="M411" i="13"/>
  <c r="D411" i="13"/>
  <c r="BF410" i="13"/>
  <c r="AW410" i="13"/>
  <c r="AS410" i="13"/>
  <c r="AR410" i="13"/>
  <c r="AE410" i="13"/>
  <c r="V410" i="13"/>
  <c r="M410" i="13"/>
  <c r="D410" i="13"/>
  <c r="BF409" i="13"/>
  <c r="AW409" i="13"/>
  <c r="AX409" i="13" s="1"/>
  <c r="AR409" i="13"/>
  <c r="AS409" i="13" s="1"/>
  <c r="AE409" i="13"/>
  <c r="V409" i="13"/>
  <c r="M409" i="13"/>
  <c r="D409" i="13"/>
  <c r="BF408" i="13"/>
  <c r="AW408" i="13"/>
  <c r="AR408" i="13"/>
  <c r="AS408" i="13" s="1"/>
  <c r="AE408" i="13"/>
  <c r="V408" i="13"/>
  <c r="M408" i="13"/>
  <c r="D408" i="13"/>
  <c r="BF407" i="13"/>
  <c r="AW407" i="13"/>
  <c r="AX407" i="13" s="1"/>
  <c r="AR407" i="13"/>
  <c r="AS407" i="13" s="1"/>
  <c r="AE407" i="13"/>
  <c r="V407" i="13"/>
  <c r="M407" i="13"/>
  <c r="D407" i="13"/>
  <c r="BF406" i="13"/>
  <c r="AW406" i="13"/>
  <c r="AR406" i="13"/>
  <c r="AS406" i="13" s="1"/>
  <c r="AE406" i="13"/>
  <c r="V406" i="13"/>
  <c r="M406" i="13"/>
  <c r="D406" i="13"/>
  <c r="BF405" i="13"/>
  <c r="AW405" i="13"/>
  <c r="AX405" i="13" s="1"/>
  <c r="AR405" i="13"/>
  <c r="AS405" i="13" s="1"/>
  <c r="AE405" i="13"/>
  <c r="V405" i="13"/>
  <c r="M405" i="13"/>
  <c r="D405" i="13"/>
  <c r="BF404" i="13"/>
  <c r="AW404" i="13"/>
  <c r="AR404" i="13"/>
  <c r="AS404" i="13" s="1"/>
  <c r="AE404" i="13"/>
  <c r="V404" i="13"/>
  <c r="M404" i="13"/>
  <c r="D404" i="13"/>
  <c r="BF403" i="13"/>
  <c r="AW403" i="13"/>
  <c r="AX403" i="13" s="1"/>
  <c r="AR403" i="13"/>
  <c r="AS403" i="13" s="1"/>
  <c r="AY403" i="13" s="1"/>
  <c r="AE403" i="13"/>
  <c r="V403" i="13"/>
  <c r="M403" i="13"/>
  <c r="D403" i="13"/>
  <c r="BF402" i="13"/>
  <c r="AW402" i="13"/>
  <c r="AR402" i="13"/>
  <c r="AS402" i="13" s="1"/>
  <c r="AE402" i="13"/>
  <c r="V402" i="13"/>
  <c r="M402" i="13"/>
  <c r="D402" i="13"/>
  <c r="BF401" i="13"/>
  <c r="AW401" i="13"/>
  <c r="AX401" i="13" s="1"/>
  <c r="AR401" i="13"/>
  <c r="AS401" i="13" s="1"/>
  <c r="AE401" i="13"/>
  <c r="V401" i="13"/>
  <c r="M401" i="13"/>
  <c r="D401" i="13"/>
  <c r="BF400" i="13"/>
  <c r="AW400" i="13"/>
  <c r="AR400" i="13"/>
  <c r="AS400" i="13" s="1"/>
  <c r="AE400" i="13"/>
  <c r="V400" i="13"/>
  <c r="M400" i="13"/>
  <c r="D400" i="13"/>
  <c r="BF399" i="13"/>
  <c r="AW399" i="13"/>
  <c r="AX399" i="13" s="1"/>
  <c r="AR399" i="13"/>
  <c r="AS399" i="13" s="1"/>
  <c r="AE399" i="13"/>
  <c r="V399" i="13"/>
  <c r="M399" i="13"/>
  <c r="D399" i="13"/>
  <c r="BF398" i="13"/>
  <c r="AW398" i="13"/>
  <c r="AR398" i="13"/>
  <c r="AS398" i="13" s="1"/>
  <c r="AE398" i="13"/>
  <c r="V398" i="13"/>
  <c r="M398" i="13"/>
  <c r="D398" i="13"/>
  <c r="BF397" i="13"/>
  <c r="AW397" i="13"/>
  <c r="AX397" i="13" s="1"/>
  <c r="AR397" i="13"/>
  <c r="AS397" i="13" s="1"/>
  <c r="AE397" i="13"/>
  <c r="V397" i="13"/>
  <c r="M397" i="13"/>
  <c r="D397" i="13"/>
  <c r="BF396" i="13"/>
  <c r="BF427" i="13" s="1"/>
  <c r="AW396" i="13"/>
  <c r="AW427" i="13" s="1"/>
  <c r="AR396" i="13"/>
  <c r="AS396" i="13" s="1"/>
  <c r="AE396" i="13"/>
  <c r="AE427" i="13" s="1"/>
  <c r="V396" i="13"/>
  <c r="V429" i="13" s="1"/>
  <c r="M396" i="13"/>
  <c r="D396" i="13"/>
  <c r="D428" i="13" s="1"/>
  <c r="BM395" i="13"/>
  <c r="BL395" i="13"/>
  <c r="BK395" i="13"/>
  <c r="BJ395" i="13"/>
  <c r="BI395" i="13"/>
  <c r="BH395" i="13"/>
  <c r="BG395" i="13"/>
  <c r="BE395" i="13"/>
  <c r="AT395" i="13"/>
  <c r="AO395" i="13"/>
  <c r="C395" i="13"/>
  <c r="BM394" i="13"/>
  <c r="BL394" i="13"/>
  <c r="BK394" i="13"/>
  <c r="BJ394" i="13"/>
  <c r="BI394" i="13"/>
  <c r="BH394" i="13"/>
  <c r="BH8" i="13" s="1"/>
  <c r="BG394" i="13"/>
  <c r="BE394" i="13"/>
  <c r="BD394" i="13"/>
  <c r="BC394" i="13"/>
  <c r="BB394" i="13"/>
  <c r="BA394" i="13"/>
  <c r="AZ394" i="13"/>
  <c r="AV394" i="13"/>
  <c r="AU394" i="13"/>
  <c r="AT394" i="13"/>
  <c r="AQ394" i="13"/>
  <c r="AP394" i="13"/>
  <c r="AO394" i="13"/>
  <c r="AN394" i="13"/>
  <c r="AM394" i="13"/>
  <c r="AL394" i="13"/>
  <c r="AK394" i="13"/>
  <c r="AJ394" i="13"/>
  <c r="AI394" i="13"/>
  <c r="AH394" i="13"/>
  <c r="AG394" i="13"/>
  <c r="AF394" i="13"/>
  <c r="AD394" i="13"/>
  <c r="AC394" i="13"/>
  <c r="AB394" i="13"/>
  <c r="AA394" i="13"/>
  <c r="Z394" i="13"/>
  <c r="Y394" i="13"/>
  <c r="X394" i="13"/>
  <c r="W394" i="13"/>
  <c r="U394" i="13"/>
  <c r="T394" i="13"/>
  <c r="S394" i="13"/>
  <c r="R394" i="13"/>
  <c r="Q394" i="13"/>
  <c r="P394" i="13"/>
  <c r="O394" i="13"/>
  <c r="N394" i="13"/>
  <c r="L394" i="13"/>
  <c r="K394" i="13"/>
  <c r="J394" i="13"/>
  <c r="I394" i="13"/>
  <c r="H394" i="13"/>
  <c r="G394" i="13"/>
  <c r="F394" i="13"/>
  <c r="E394" i="13"/>
  <c r="C394" i="13"/>
  <c r="C10" i="13" s="1"/>
  <c r="BM393" i="13"/>
  <c r="BL393" i="13"/>
  <c r="BK393" i="13"/>
  <c r="BJ393" i="13"/>
  <c r="BI393" i="13"/>
  <c r="BH393" i="13"/>
  <c r="BG393" i="13"/>
  <c r="BE393" i="13"/>
  <c r="BD393" i="13"/>
  <c r="BC393" i="13"/>
  <c r="BB393" i="13"/>
  <c r="BA393" i="13"/>
  <c r="AZ393" i="13"/>
  <c r="AV393" i="13"/>
  <c r="AU393" i="13"/>
  <c r="AT393" i="13"/>
  <c r="AQ393" i="13"/>
  <c r="AP393" i="13"/>
  <c r="AO393" i="13"/>
  <c r="AN393" i="13"/>
  <c r="AM393" i="13"/>
  <c r="AL393" i="13"/>
  <c r="AK393" i="13"/>
  <c r="AJ393" i="13"/>
  <c r="AI393" i="13"/>
  <c r="AH393" i="13"/>
  <c r="AG393" i="13"/>
  <c r="AF393" i="13"/>
  <c r="AD393" i="13"/>
  <c r="AC393" i="13"/>
  <c r="AB393" i="13"/>
  <c r="AA393" i="13"/>
  <c r="Z393" i="13"/>
  <c r="Y393" i="13"/>
  <c r="X393" i="13"/>
  <c r="W393" i="13"/>
  <c r="U393" i="13"/>
  <c r="T393" i="13"/>
  <c r="S393" i="13"/>
  <c r="R393" i="13"/>
  <c r="Q393" i="13"/>
  <c r="P393" i="13"/>
  <c r="O393" i="13"/>
  <c r="N393" i="13"/>
  <c r="L393" i="13"/>
  <c r="K393" i="13"/>
  <c r="J393" i="13"/>
  <c r="I393" i="13"/>
  <c r="H393" i="13"/>
  <c r="G393" i="13"/>
  <c r="F393" i="13"/>
  <c r="E393" i="13"/>
  <c r="C393" i="13"/>
  <c r="BM392" i="13"/>
  <c r="BL392" i="13"/>
  <c r="BK392" i="13"/>
  <c r="BJ392" i="13"/>
  <c r="BI392" i="13"/>
  <c r="BH392" i="13"/>
  <c r="BG392" i="13"/>
  <c r="BE392" i="13"/>
  <c r="BD392" i="13"/>
  <c r="BC392" i="13"/>
  <c r="BB392" i="13"/>
  <c r="BA392" i="13"/>
  <c r="AZ392" i="13"/>
  <c r="AV392" i="13"/>
  <c r="AU392" i="13"/>
  <c r="AT392" i="13"/>
  <c r="AQ392" i="13"/>
  <c r="AP392" i="13"/>
  <c r="AO392" i="13"/>
  <c r="AN392" i="13"/>
  <c r="AM392" i="13"/>
  <c r="AL392" i="13"/>
  <c r="AK392" i="13"/>
  <c r="AJ392" i="13"/>
  <c r="AI392" i="13"/>
  <c r="AH392" i="13"/>
  <c r="AG392" i="13"/>
  <c r="AF392" i="13"/>
  <c r="AD392" i="13"/>
  <c r="AC392" i="13"/>
  <c r="AB392" i="13"/>
  <c r="AA392" i="13"/>
  <c r="Z392" i="13"/>
  <c r="Y392" i="13"/>
  <c r="X392" i="13"/>
  <c r="W392" i="13"/>
  <c r="U392" i="13"/>
  <c r="T392" i="13"/>
  <c r="S392" i="13"/>
  <c r="R392" i="13"/>
  <c r="Q392" i="13"/>
  <c r="P392" i="13"/>
  <c r="O392" i="13"/>
  <c r="N392" i="13"/>
  <c r="L392" i="13"/>
  <c r="K392" i="13"/>
  <c r="J392" i="13"/>
  <c r="I392" i="13"/>
  <c r="H392" i="13"/>
  <c r="G392" i="13"/>
  <c r="F392" i="13"/>
  <c r="E392" i="13"/>
  <c r="C392" i="13"/>
  <c r="BF391" i="13"/>
  <c r="AW391" i="13"/>
  <c r="AX391" i="13" s="1"/>
  <c r="AR391" i="13"/>
  <c r="AS391" i="13" s="1"/>
  <c r="AE391" i="13"/>
  <c r="V391" i="13"/>
  <c r="M391" i="13"/>
  <c r="D391" i="13"/>
  <c r="BF390" i="13"/>
  <c r="AW390" i="13"/>
  <c r="AR390" i="13"/>
  <c r="AS390" i="13" s="1"/>
  <c r="AE390" i="13"/>
  <c r="V390" i="13"/>
  <c r="M390" i="13"/>
  <c r="D390" i="13"/>
  <c r="BF389" i="13"/>
  <c r="AW389" i="13"/>
  <c r="AX389" i="13" s="1"/>
  <c r="AS389" i="13"/>
  <c r="AR389" i="13"/>
  <c r="AE389" i="13"/>
  <c r="V389" i="13"/>
  <c r="M389" i="13"/>
  <c r="D389" i="13"/>
  <c r="BF388" i="13"/>
  <c r="AW388" i="13"/>
  <c r="AS388" i="13"/>
  <c r="AR388" i="13"/>
  <c r="AE388" i="13"/>
  <c r="V388" i="13"/>
  <c r="M388" i="13"/>
  <c r="D388" i="13"/>
  <c r="BF387" i="13"/>
  <c r="AX387" i="13"/>
  <c r="AW387" i="13"/>
  <c r="AS387" i="13"/>
  <c r="AR387" i="13"/>
  <c r="AE387" i="13"/>
  <c r="V387" i="13"/>
  <c r="M387" i="13"/>
  <c r="D387" i="13"/>
  <c r="BF386" i="13"/>
  <c r="AW386" i="13"/>
  <c r="AS386" i="13"/>
  <c r="AR386" i="13"/>
  <c r="AE386" i="13"/>
  <c r="V386" i="13"/>
  <c r="M386" i="13"/>
  <c r="D386" i="13"/>
  <c r="BF385" i="13"/>
  <c r="AX385" i="13"/>
  <c r="AW385" i="13"/>
  <c r="AR385" i="13"/>
  <c r="AS385" i="13" s="1"/>
  <c r="AE385" i="13"/>
  <c r="V385" i="13"/>
  <c r="M385" i="13"/>
  <c r="D385" i="13"/>
  <c r="BF384" i="13"/>
  <c r="AW384" i="13"/>
  <c r="AR384" i="13"/>
  <c r="AS384" i="13" s="1"/>
  <c r="AE384" i="13"/>
  <c r="V384" i="13"/>
  <c r="M384" i="13"/>
  <c r="D384" i="13"/>
  <c r="BF383" i="13"/>
  <c r="AW383" i="13"/>
  <c r="AX383" i="13" s="1"/>
  <c r="AS383" i="13"/>
  <c r="AR383" i="13"/>
  <c r="AE383" i="13"/>
  <c r="V383" i="13"/>
  <c r="M383" i="13"/>
  <c r="D383" i="13"/>
  <c r="BF382" i="13"/>
  <c r="AW382" i="13"/>
  <c r="AS382" i="13"/>
  <c r="AR382" i="13"/>
  <c r="AE382" i="13"/>
  <c r="V382" i="13"/>
  <c r="M382" i="13"/>
  <c r="D382" i="13"/>
  <c r="BF381" i="13"/>
  <c r="AX381" i="13"/>
  <c r="AW381" i="13"/>
  <c r="AS381" i="13"/>
  <c r="AR381" i="13"/>
  <c r="AE381" i="13"/>
  <c r="V381" i="13"/>
  <c r="M381" i="13"/>
  <c r="D381" i="13"/>
  <c r="BF380" i="13"/>
  <c r="AW380" i="13"/>
  <c r="AS380" i="13"/>
  <c r="AR380" i="13"/>
  <c r="AE380" i="13"/>
  <c r="V380" i="13"/>
  <c r="M380" i="13"/>
  <c r="D380" i="13"/>
  <c r="BF379" i="13"/>
  <c r="AX379" i="13"/>
  <c r="AW379" i="13"/>
  <c r="AS379" i="13"/>
  <c r="AR379" i="13"/>
  <c r="AE379" i="13"/>
  <c r="V379" i="13"/>
  <c r="M379" i="13"/>
  <c r="D379" i="13"/>
  <c r="BF378" i="13"/>
  <c r="AW378" i="13"/>
  <c r="AS378" i="13"/>
  <c r="AR378" i="13"/>
  <c r="AE378" i="13"/>
  <c r="V378" i="13"/>
  <c r="M378" i="13"/>
  <c r="D378" i="13"/>
  <c r="BF377" i="13"/>
  <c r="AX377" i="13"/>
  <c r="AW377" i="13"/>
  <c r="AS377" i="13"/>
  <c r="AR377" i="13"/>
  <c r="AE377" i="13"/>
  <c r="V377" i="13"/>
  <c r="M377" i="13"/>
  <c r="D377" i="13"/>
  <c r="BF376" i="13"/>
  <c r="AW376" i="13"/>
  <c r="AS376" i="13"/>
  <c r="AR376" i="13"/>
  <c r="AE376" i="13"/>
  <c r="V376" i="13"/>
  <c r="M376" i="13"/>
  <c r="D376" i="13"/>
  <c r="BF375" i="13"/>
  <c r="AX375" i="13"/>
  <c r="AW375" i="13"/>
  <c r="AR375" i="13"/>
  <c r="AS375" i="13" s="1"/>
  <c r="AE375" i="13"/>
  <c r="V375" i="13"/>
  <c r="M375" i="13"/>
  <c r="D375" i="13"/>
  <c r="BF374" i="13"/>
  <c r="AW374" i="13"/>
  <c r="AR374" i="13"/>
  <c r="AS374" i="13" s="1"/>
  <c r="AE374" i="13"/>
  <c r="V374" i="13"/>
  <c r="M374" i="13"/>
  <c r="D374" i="13"/>
  <c r="BF373" i="13"/>
  <c r="AW373" i="13"/>
  <c r="AX373" i="13" s="1"/>
  <c r="AS373" i="13"/>
  <c r="AR373" i="13"/>
  <c r="AE373" i="13"/>
  <c r="V373" i="13"/>
  <c r="M373" i="13"/>
  <c r="D373" i="13"/>
  <c r="BF372" i="13"/>
  <c r="AW372" i="13"/>
  <c r="AS372" i="13"/>
  <c r="AR372" i="13"/>
  <c r="AE372" i="13"/>
  <c r="V372" i="13"/>
  <c r="M372" i="13"/>
  <c r="D372" i="13"/>
  <c r="BF371" i="13"/>
  <c r="AX371" i="13"/>
  <c r="AW371" i="13"/>
  <c r="AS371" i="13"/>
  <c r="AR371" i="13"/>
  <c r="AE371" i="13"/>
  <c r="V371" i="13"/>
  <c r="M371" i="13"/>
  <c r="D371" i="13"/>
  <c r="BF370" i="13"/>
  <c r="AW370" i="13"/>
  <c r="AS370" i="13"/>
  <c r="AR370" i="13"/>
  <c r="AE370" i="13"/>
  <c r="V370" i="13"/>
  <c r="M370" i="13"/>
  <c r="D370" i="13"/>
  <c r="BF369" i="13"/>
  <c r="AX369" i="13"/>
  <c r="AW369" i="13"/>
  <c r="AR369" i="13"/>
  <c r="AS369" i="13" s="1"/>
  <c r="AE369" i="13"/>
  <c r="V369" i="13"/>
  <c r="M369" i="13"/>
  <c r="D369" i="13"/>
  <c r="BF368" i="13"/>
  <c r="AW368" i="13"/>
  <c r="AR368" i="13"/>
  <c r="AS368" i="13" s="1"/>
  <c r="AE368" i="13"/>
  <c r="V368" i="13"/>
  <c r="M368" i="13"/>
  <c r="D368" i="13"/>
  <c r="BF367" i="13"/>
  <c r="AX367" i="13"/>
  <c r="AW367" i="13"/>
  <c r="AS367" i="13"/>
  <c r="AR367" i="13"/>
  <c r="AE367" i="13"/>
  <c r="V367" i="13"/>
  <c r="M367" i="13"/>
  <c r="D367" i="13"/>
  <c r="BF366" i="13"/>
  <c r="AW366" i="13"/>
  <c r="AS366" i="13"/>
  <c r="AR366" i="13"/>
  <c r="AE366" i="13"/>
  <c r="V366" i="13"/>
  <c r="M366" i="13"/>
  <c r="D366" i="13"/>
  <c r="BF365" i="13"/>
  <c r="AX365" i="13"/>
  <c r="AW365" i="13"/>
  <c r="AS365" i="13"/>
  <c r="AR365" i="13"/>
  <c r="AE365" i="13"/>
  <c r="V365" i="13"/>
  <c r="M365" i="13"/>
  <c r="D365" i="13"/>
  <c r="BF364" i="13"/>
  <c r="AW364" i="13"/>
  <c r="AS364" i="13"/>
  <c r="AR364" i="13"/>
  <c r="AE364" i="13"/>
  <c r="V364" i="13"/>
  <c r="M364" i="13"/>
  <c r="D364" i="13"/>
  <c r="BF363" i="13"/>
  <c r="AX363" i="13"/>
  <c r="AW363" i="13"/>
  <c r="AS363" i="13"/>
  <c r="AR363" i="13"/>
  <c r="AE363" i="13"/>
  <c r="V363" i="13"/>
  <c r="M363" i="13"/>
  <c r="D363" i="13"/>
  <c r="BF362" i="13"/>
  <c r="AW362" i="13"/>
  <c r="AS362" i="13"/>
  <c r="AR362" i="13"/>
  <c r="AR392" i="13" s="1"/>
  <c r="AE362" i="13"/>
  <c r="AE392" i="13" s="1"/>
  <c r="V362" i="13"/>
  <c r="M362" i="13"/>
  <c r="D362" i="13"/>
  <c r="D394" i="13" s="1"/>
  <c r="BM361" i="13"/>
  <c r="BL361" i="13"/>
  <c r="BK361" i="13"/>
  <c r="BJ361" i="13"/>
  <c r="BI361" i="13"/>
  <c r="BH361" i="13"/>
  <c r="BG361" i="13"/>
  <c r="BE361" i="13"/>
  <c r="AT361" i="13"/>
  <c r="AO361" i="13"/>
  <c r="C361" i="13"/>
  <c r="BM360" i="13"/>
  <c r="BL360" i="13"/>
  <c r="BK360" i="13"/>
  <c r="BJ360" i="13"/>
  <c r="BI360" i="13"/>
  <c r="BH360" i="13"/>
  <c r="BG360" i="13"/>
  <c r="BE360" i="13"/>
  <c r="BD360" i="13"/>
  <c r="BC360" i="13"/>
  <c r="BB360" i="13"/>
  <c r="BA360" i="13"/>
  <c r="AZ360" i="13"/>
  <c r="AV360" i="13"/>
  <c r="AU360" i="13"/>
  <c r="AT360" i="13"/>
  <c r="AQ360" i="13"/>
  <c r="AP360" i="13"/>
  <c r="AO360" i="13"/>
  <c r="AN360" i="13"/>
  <c r="AM360" i="13"/>
  <c r="AL360" i="13"/>
  <c r="AK360" i="13"/>
  <c r="AJ360" i="13"/>
  <c r="AI360" i="13"/>
  <c r="AH360" i="13"/>
  <c r="AG360" i="13"/>
  <c r="AF360" i="13"/>
  <c r="AD360" i="13"/>
  <c r="AC360" i="13"/>
  <c r="AB360" i="13"/>
  <c r="AA360" i="13"/>
  <c r="Z360" i="13"/>
  <c r="Y360" i="13"/>
  <c r="X360" i="13"/>
  <c r="W360" i="13"/>
  <c r="U360" i="13"/>
  <c r="T360" i="13"/>
  <c r="S360" i="13"/>
  <c r="R360" i="13"/>
  <c r="Q360" i="13"/>
  <c r="P360" i="13"/>
  <c r="O360" i="13"/>
  <c r="N360" i="13"/>
  <c r="L360" i="13"/>
  <c r="K360" i="13"/>
  <c r="J360" i="13"/>
  <c r="I360" i="13"/>
  <c r="H360" i="13"/>
  <c r="G360" i="13"/>
  <c r="F360" i="13"/>
  <c r="E360" i="13"/>
  <c r="C360" i="13"/>
  <c r="BM359" i="13"/>
  <c r="BL359" i="13"/>
  <c r="BK359" i="13"/>
  <c r="BJ359" i="13"/>
  <c r="BI359" i="13"/>
  <c r="BH359" i="13"/>
  <c r="BG359" i="13"/>
  <c r="BE359" i="13"/>
  <c r="BD359" i="13"/>
  <c r="BC359" i="13"/>
  <c r="BB359" i="13"/>
  <c r="BA359" i="13"/>
  <c r="AZ359" i="13"/>
  <c r="AV359" i="13"/>
  <c r="AU359" i="13"/>
  <c r="AT359" i="13"/>
  <c r="AQ359" i="13"/>
  <c r="AP359" i="13"/>
  <c r="AO359" i="13"/>
  <c r="AN359" i="13"/>
  <c r="AM359" i="13"/>
  <c r="AL359" i="13"/>
  <c r="AK359" i="13"/>
  <c r="AJ359" i="13"/>
  <c r="AI359" i="13"/>
  <c r="AH359" i="13"/>
  <c r="AG359" i="13"/>
  <c r="AF359" i="13"/>
  <c r="AD359" i="13"/>
  <c r="AC359" i="13"/>
  <c r="AB359" i="13"/>
  <c r="AA359" i="13"/>
  <c r="Z359" i="13"/>
  <c r="Y359" i="13"/>
  <c r="X359" i="13"/>
  <c r="W359" i="13"/>
  <c r="U359" i="13"/>
  <c r="T359" i="13"/>
  <c r="S359" i="13"/>
  <c r="R359" i="13"/>
  <c r="Q359" i="13"/>
  <c r="P359" i="13"/>
  <c r="O359" i="13"/>
  <c r="N359" i="13"/>
  <c r="L359" i="13"/>
  <c r="K359" i="13"/>
  <c r="J359" i="13"/>
  <c r="I359" i="13"/>
  <c r="H359" i="13"/>
  <c r="G359" i="13"/>
  <c r="F359" i="13"/>
  <c r="E359" i="13"/>
  <c r="C359" i="13"/>
  <c r="BM358" i="13"/>
  <c r="BL358" i="13"/>
  <c r="BK358" i="13"/>
  <c r="BJ358" i="13"/>
  <c r="BI358" i="13"/>
  <c r="BH358" i="13"/>
  <c r="BG358" i="13"/>
  <c r="BE358" i="13"/>
  <c r="BD358" i="13"/>
  <c r="BC358" i="13"/>
  <c r="BB358" i="13"/>
  <c r="BA358" i="13"/>
  <c r="AZ358" i="13"/>
  <c r="AZ8" i="13" s="1"/>
  <c r="AV358" i="13"/>
  <c r="AU358" i="13"/>
  <c r="AT358" i="13"/>
  <c r="AQ358" i="13"/>
  <c r="AP358" i="13"/>
  <c r="AN358" i="13"/>
  <c r="AM358" i="13"/>
  <c r="AL358" i="13"/>
  <c r="AK358" i="13"/>
  <c r="AJ358" i="13"/>
  <c r="AI358" i="13"/>
  <c r="AH358" i="13"/>
  <c r="AG358" i="13"/>
  <c r="AF358" i="13"/>
  <c r="AD358" i="13"/>
  <c r="AC358" i="13"/>
  <c r="AB358" i="13"/>
  <c r="AA358" i="13"/>
  <c r="Z358" i="13"/>
  <c r="Y358" i="13"/>
  <c r="X358" i="13"/>
  <c r="W358" i="13"/>
  <c r="U358" i="13"/>
  <c r="T358" i="13"/>
  <c r="S358" i="13"/>
  <c r="R358" i="13"/>
  <c r="Q358" i="13"/>
  <c r="P358" i="13"/>
  <c r="O358" i="13"/>
  <c r="N358" i="13"/>
  <c r="L358" i="13"/>
  <c r="K358" i="13"/>
  <c r="J358" i="13"/>
  <c r="I358" i="13"/>
  <c r="H358" i="13"/>
  <c r="G358" i="13"/>
  <c r="F358" i="13"/>
  <c r="E358" i="13"/>
  <c r="C358" i="13"/>
  <c r="BF357" i="13"/>
  <c r="AW357" i="13"/>
  <c r="AR357" i="13"/>
  <c r="AS357" i="13" s="1"/>
  <c r="AE357" i="13"/>
  <c r="V357" i="13"/>
  <c r="M357" i="13"/>
  <c r="D357" i="13"/>
  <c r="BF356" i="13"/>
  <c r="AW356" i="13"/>
  <c r="AR356" i="13"/>
  <c r="AS356" i="13" s="1"/>
  <c r="AE356" i="13"/>
  <c r="V356" i="13"/>
  <c r="M356" i="13"/>
  <c r="D356" i="13"/>
  <c r="BF355" i="13"/>
  <c r="AW355" i="13"/>
  <c r="AR355" i="13"/>
  <c r="AS355" i="13" s="1"/>
  <c r="AE355" i="13"/>
  <c r="V355" i="13"/>
  <c r="M355" i="13"/>
  <c r="D355" i="13"/>
  <c r="BF354" i="13"/>
  <c r="AW354" i="13"/>
  <c r="AX354" i="13" s="1"/>
  <c r="AR354" i="13"/>
  <c r="AS354" i="13" s="1"/>
  <c r="AE354" i="13"/>
  <c r="V354" i="13"/>
  <c r="M354" i="13"/>
  <c r="D354" i="13"/>
  <c r="BF353" i="13"/>
  <c r="AW353" i="13"/>
  <c r="AR353" i="13"/>
  <c r="AS353" i="13" s="1"/>
  <c r="AE353" i="13"/>
  <c r="V353" i="13"/>
  <c r="M353" i="13"/>
  <c r="D353" i="13"/>
  <c r="BF352" i="13"/>
  <c r="AW352" i="13"/>
  <c r="AX352" i="13" s="1"/>
  <c r="AR352" i="13"/>
  <c r="AS352" i="13" s="1"/>
  <c r="AE352" i="13"/>
  <c r="V352" i="13"/>
  <c r="M352" i="13"/>
  <c r="D352" i="13"/>
  <c r="BF351" i="13"/>
  <c r="AW351" i="13"/>
  <c r="AR351" i="13"/>
  <c r="AS351" i="13" s="1"/>
  <c r="AE351" i="13"/>
  <c r="V351" i="13"/>
  <c r="M351" i="13"/>
  <c r="D351" i="13"/>
  <c r="BF350" i="13"/>
  <c r="AW350" i="13"/>
  <c r="AX350" i="13" s="1"/>
  <c r="AR350" i="13"/>
  <c r="AS350" i="13" s="1"/>
  <c r="AE350" i="13"/>
  <c r="V350" i="13"/>
  <c r="M350" i="13"/>
  <c r="D350" i="13"/>
  <c r="BF349" i="13"/>
  <c r="AW349" i="13"/>
  <c r="AR349" i="13"/>
  <c r="AS349" i="13" s="1"/>
  <c r="AE349" i="13"/>
  <c r="V349" i="13"/>
  <c r="M349" i="13"/>
  <c r="D349" i="13"/>
  <c r="BF348" i="13"/>
  <c r="AW348" i="13"/>
  <c r="AX348" i="13" s="1"/>
  <c r="AR348" i="13"/>
  <c r="AS348" i="13" s="1"/>
  <c r="AE348" i="13"/>
  <c r="V348" i="13"/>
  <c r="M348" i="13"/>
  <c r="D348" i="13"/>
  <c r="BF347" i="13"/>
  <c r="AW347" i="13"/>
  <c r="AR347" i="13"/>
  <c r="AS347" i="13" s="1"/>
  <c r="AE347" i="13"/>
  <c r="V347" i="13"/>
  <c r="M347" i="13"/>
  <c r="D347" i="13"/>
  <c r="BF346" i="13"/>
  <c r="AW346" i="13"/>
  <c r="AX346" i="13" s="1"/>
  <c r="AR346" i="13"/>
  <c r="AS346" i="13" s="1"/>
  <c r="AE346" i="13"/>
  <c r="V346" i="13"/>
  <c r="M346" i="13"/>
  <c r="D346" i="13"/>
  <c r="BF345" i="13"/>
  <c r="AW345" i="13"/>
  <c r="AR345" i="13"/>
  <c r="AS345" i="13" s="1"/>
  <c r="AE345" i="13"/>
  <c r="V345" i="13"/>
  <c r="M345" i="13"/>
  <c r="D345" i="13"/>
  <c r="BF344" i="13"/>
  <c r="AW344" i="13"/>
  <c r="AX344" i="13" s="1"/>
  <c r="AR344" i="13"/>
  <c r="AS344" i="13" s="1"/>
  <c r="AE344" i="13"/>
  <c r="V344" i="13"/>
  <c r="M344" i="13"/>
  <c r="D344" i="13"/>
  <c r="BF343" i="13"/>
  <c r="AW343" i="13"/>
  <c r="AR343" i="13"/>
  <c r="AS343" i="13" s="1"/>
  <c r="AE343" i="13"/>
  <c r="V343" i="13"/>
  <c r="M343" i="13"/>
  <c r="D343" i="13"/>
  <c r="BF342" i="13"/>
  <c r="AW342" i="13"/>
  <c r="AX342" i="13" s="1"/>
  <c r="AR342" i="13"/>
  <c r="AS342" i="13" s="1"/>
  <c r="AE342" i="13"/>
  <c r="V342" i="13"/>
  <c r="M342" i="13"/>
  <c r="D342" i="13"/>
  <c r="BF341" i="13"/>
  <c r="AW341" i="13"/>
  <c r="AR341" i="13"/>
  <c r="AS341" i="13" s="1"/>
  <c r="AE341" i="13"/>
  <c r="V341" i="13"/>
  <c r="M341" i="13"/>
  <c r="D341" i="13"/>
  <c r="BF340" i="13"/>
  <c r="AW340" i="13"/>
  <c r="AX340" i="13" s="1"/>
  <c r="AR340" i="13"/>
  <c r="AS340" i="13" s="1"/>
  <c r="AE340" i="13"/>
  <c r="V340" i="13"/>
  <c r="M340" i="13"/>
  <c r="D340" i="13"/>
  <c r="BF339" i="13"/>
  <c r="AW339" i="13"/>
  <c r="AR339" i="13"/>
  <c r="AS339" i="13" s="1"/>
  <c r="AE339" i="13"/>
  <c r="V339" i="13"/>
  <c r="M339" i="13"/>
  <c r="D339" i="13"/>
  <c r="BF338" i="13"/>
  <c r="AW338" i="13"/>
  <c r="AX338" i="13" s="1"/>
  <c r="AR338" i="13"/>
  <c r="AS338" i="13" s="1"/>
  <c r="AE338" i="13"/>
  <c r="V338" i="13"/>
  <c r="M338" i="13"/>
  <c r="D338" i="13"/>
  <c r="BF337" i="13"/>
  <c r="AW337" i="13"/>
  <c r="AR337" i="13"/>
  <c r="AS337" i="13" s="1"/>
  <c r="AE337" i="13"/>
  <c r="V337" i="13"/>
  <c r="M337" i="13"/>
  <c r="D337" i="13"/>
  <c r="BF336" i="13"/>
  <c r="AW336" i="13"/>
  <c r="AX336" i="13" s="1"/>
  <c r="AR336" i="13"/>
  <c r="AS336" i="13" s="1"/>
  <c r="AE336" i="13"/>
  <c r="V336" i="13"/>
  <c r="M336" i="13"/>
  <c r="D336" i="13"/>
  <c r="BF335" i="13"/>
  <c r="AW335" i="13"/>
  <c r="AR335" i="13"/>
  <c r="AS335" i="13" s="1"/>
  <c r="AE335" i="13"/>
  <c r="V335" i="13"/>
  <c r="M335" i="13"/>
  <c r="D335" i="13"/>
  <c r="BF334" i="13"/>
  <c r="AW334" i="13"/>
  <c r="AX334" i="13" s="1"/>
  <c r="AR334" i="13"/>
  <c r="AS334" i="13" s="1"/>
  <c r="AE334" i="13"/>
  <c r="V334" i="13"/>
  <c r="M334" i="13"/>
  <c r="D334" i="13"/>
  <c r="BF333" i="13"/>
  <c r="AW333" i="13"/>
  <c r="AR333" i="13"/>
  <c r="AS333" i="13" s="1"/>
  <c r="AE333" i="13"/>
  <c r="V333" i="13"/>
  <c r="M333" i="13"/>
  <c r="D333" i="13"/>
  <c r="BF332" i="13"/>
  <c r="AW332" i="13"/>
  <c r="AX332" i="13" s="1"/>
  <c r="AR332" i="13"/>
  <c r="AS332" i="13" s="1"/>
  <c r="AE332" i="13"/>
  <c r="V332" i="13"/>
  <c r="M332" i="13"/>
  <c r="D332" i="13"/>
  <c r="BF331" i="13"/>
  <c r="AW331" i="13"/>
  <c r="AR331" i="13"/>
  <c r="AS331" i="13" s="1"/>
  <c r="AE331" i="13"/>
  <c r="V331" i="13"/>
  <c r="M331" i="13"/>
  <c r="D331" i="13"/>
  <c r="BF330" i="13"/>
  <c r="AW330" i="13"/>
  <c r="AR330" i="13"/>
  <c r="AS330" i="13" s="1"/>
  <c r="AE330" i="13"/>
  <c r="V330" i="13"/>
  <c r="M330" i="13"/>
  <c r="D330" i="13"/>
  <c r="BF329" i="13"/>
  <c r="AW329" i="13"/>
  <c r="AR329" i="13"/>
  <c r="AS329" i="13" s="1"/>
  <c r="AE329" i="13"/>
  <c r="V329" i="13"/>
  <c r="M329" i="13"/>
  <c r="D329" i="13"/>
  <c r="BF328" i="13"/>
  <c r="AW328" i="13"/>
  <c r="AX328" i="13" s="1"/>
  <c r="AR328" i="13"/>
  <c r="AS328" i="13" s="1"/>
  <c r="AE328" i="13"/>
  <c r="V328" i="13"/>
  <c r="M328" i="13"/>
  <c r="D328" i="13"/>
  <c r="BF327" i="13"/>
  <c r="AW327" i="13"/>
  <c r="AR327" i="13"/>
  <c r="AR358" i="13" s="1"/>
  <c r="AE327" i="13"/>
  <c r="V327" i="13"/>
  <c r="M327" i="13"/>
  <c r="D327" i="13"/>
  <c r="D359" i="13" s="1"/>
  <c r="BM326" i="13"/>
  <c r="BL326" i="13"/>
  <c r="BK326" i="13"/>
  <c r="BJ326" i="13"/>
  <c r="BI326" i="13"/>
  <c r="BH326" i="13"/>
  <c r="BG326" i="13"/>
  <c r="BE326" i="13"/>
  <c r="AT326" i="13"/>
  <c r="AO326" i="13"/>
  <c r="C326" i="13"/>
  <c r="BM325" i="13"/>
  <c r="BL325" i="13"/>
  <c r="BK325" i="13"/>
  <c r="BJ325" i="13"/>
  <c r="BI325" i="13"/>
  <c r="BH325" i="13"/>
  <c r="BG325" i="13"/>
  <c r="BE325" i="13"/>
  <c r="BD325" i="13"/>
  <c r="BC325" i="13"/>
  <c r="BB325" i="13"/>
  <c r="BA325" i="13"/>
  <c r="AZ325" i="13"/>
  <c r="AV325" i="13"/>
  <c r="AU325" i="13"/>
  <c r="AT325" i="13"/>
  <c r="AQ325" i="13"/>
  <c r="AP325" i="13"/>
  <c r="AO325" i="13"/>
  <c r="AN325" i="13"/>
  <c r="AM325" i="13"/>
  <c r="AL325" i="13"/>
  <c r="AK325" i="13"/>
  <c r="AJ325" i="13"/>
  <c r="AI325" i="13"/>
  <c r="AH325" i="13"/>
  <c r="AG325" i="13"/>
  <c r="AF325" i="13"/>
  <c r="AD325" i="13"/>
  <c r="AC325" i="13"/>
  <c r="AB325" i="13"/>
  <c r="AA325" i="13"/>
  <c r="Z325" i="13"/>
  <c r="Y325" i="13"/>
  <c r="X325" i="13"/>
  <c r="W325" i="13"/>
  <c r="U325" i="13"/>
  <c r="T325" i="13"/>
  <c r="S325" i="13"/>
  <c r="R325" i="13"/>
  <c r="Q325" i="13"/>
  <c r="P325" i="13"/>
  <c r="O325" i="13"/>
  <c r="N325" i="13"/>
  <c r="L325" i="13"/>
  <c r="K325" i="13"/>
  <c r="J325" i="13"/>
  <c r="I325" i="13"/>
  <c r="H325" i="13"/>
  <c r="G325" i="13"/>
  <c r="F325" i="13"/>
  <c r="E325" i="13"/>
  <c r="C325" i="13"/>
  <c r="BM324" i="13"/>
  <c r="BL324" i="13"/>
  <c r="BK324" i="13"/>
  <c r="BJ324" i="13"/>
  <c r="BI324" i="13"/>
  <c r="BH324" i="13"/>
  <c r="BG324" i="13"/>
  <c r="BE324" i="13"/>
  <c r="BD324" i="13"/>
  <c r="BC324" i="13"/>
  <c r="BB324" i="13"/>
  <c r="BA324" i="13"/>
  <c r="AZ324" i="13"/>
  <c r="AV324" i="13"/>
  <c r="AU324" i="13"/>
  <c r="AT324" i="13"/>
  <c r="AQ324" i="13"/>
  <c r="AP324" i="13"/>
  <c r="AO324" i="13"/>
  <c r="AN324" i="13"/>
  <c r="AM324" i="13"/>
  <c r="AL324" i="13"/>
  <c r="AK324" i="13"/>
  <c r="AJ324" i="13"/>
  <c r="AI324" i="13"/>
  <c r="AH324" i="13"/>
  <c r="AG324" i="13"/>
  <c r="AF324" i="13"/>
  <c r="AD324" i="13"/>
  <c r="AC324" i="13"/>
  <c r="AB324" i="13"/>
  <c r="AA324" i="13"/>
  <c r="Z324" i="13"/>
  <c r="Y324" i="13"/>
  <c r="X324" i="13"/>
  <c r="W324" i="13"/>
  <c r="U324" i="13"/>
  <c r="T324" i="13"/>
  <c r="S324" i="13"/>
  <c r="R324" i="13"/>
  <c r="Q324" i="13"/>
  <c r="P324" i="13"/>
  <c r="O324" i="13"/>
  <c r="N324" i="13"/>
  <c r="L324" i="13"/>
  <c r="K324" i="13"/>
  <c r="J324" i="13"/>
  <c r="I324" i="13"/>
  <c r="H324" i="13"/>
  <c r="G324" i="13"/>
  <c r="F324" i="13"/>
  <c r="E324" i="13"/>
  <c r="C324" i="13"/>
  <c r="BM323" i="13"/>
  <c r="BL323" i="13"/>
  <c r="BK323" i="13"/>
  <c r="BJ323" i="13"/>
  <c r="BI323" i="13"/>
  <c r="BH323" i="13"/>
  <c r="BG323" i="13"/>
  <c r="BE323" i="13"/>
  <c r="BD323" i="13"/>
  <c r="BC323" i="13"/>
  <c r="BB323" i="13"/>
  <c r="BA323" i="13"/>
  <c r="AZ323" i="13"/>
  <c r="AV323" i="13"/>
  <c r="AU323" i="13"/>
  <c r="AT323" i="13"/>
  <c r="AQ323" i="13"/>
  <c r="AP323" i="13"/>
  <c r="AO323" i="13"/>
  <c r="AN323" i="13"/>
  <c r="AM323" i="13"/>
  <c r="AL323" i="13"/>
  <c r="AK323" i="13"/>
  <c r="AJ323" i="13"/>
  <c r="AI323" i="13"/>
  <c r="AH323" i="13"/>
  <c r="AG323" i="13"/>
  <c r="AF323" i="13"/>
  <c r="AD323" i="13"/>
  <c r="AC323" i="13"/>
  <c r="AB323" i="13"/>
  <c r="AA323" i="13"/>
  <c r="Z323" i="13"/>
  <c r="Y323" i="13"/>
  <c r="X323" i="13"/>
  <c r="W323" i="13"/>
  <c r="U323" i="13"/>
  <c r="T323" i="13"/>
  <c r="S323" i="13"/>
  <c r="R323" i="13"/>
  <c r="Q323" i="13"/>
  <c r="P323" i="13"/>
  <c r="O323" i="13"/>
  <c r="N323" i="13"/>
  <c r="L323" i="13"/>
  <c r="K323" i="13"/>
  <c r="J323" i="13"/>
  <c r="I323" i="13"/>
  <c r="H323" i="13"/>
  <c r="G323" i="13"/>
  <c r="F323" i="13"/>
  <c r="E323" i="13"/>
  <c r="C323" i="13"/>
  <c r="BF322" i="13"/>
  <c r="AW322" i="13"/>
  <c r="AX322" i="13" s="1"/>
  <c r="AR322" i="13"/>
  <c r="AS322" i="13" s="1"/>
  <c r="AE322" i="13"/>
  <c r="V322" i="13"/>
  <c r="M322" i="13"/>
  <c r="D322" i="13"/>
  <c r="BF321" i="13"/>
  <c r="AW321" i="13"/>
  <c r="AR321" i="13"/>
  <c r="AS321" i="13" s="1"/>
  <c r="AE321" i="13"/>
  <c r="V321" i="13"/>
  <c r="M321" i="13"/>
  <c r="D321" i="13"/>
  <c r="BF320" i="13"/>
  <c r="AW320" i="13"/>
  <c r="AX320" i="13" s="1"/>
  <c r="AS320" i="13"/>
  <c r="AR320" i="13"/>
  <c r="AE320" i="13"/>
  <c r="V320" i="13"/>
  <c r="M320" i="13"/>
  <c r="D320" i="13"/>
  <c r="BF319" i="13"/>
  <c r="AX319" i="13"/>
  <c r="AW319" i="13"/>
  <c r="AR319" i="13"/>
  <c r="AS319" i="13" s="1"/>
  <c r="AE319" i="13"/>
  <c r="V319" i="13"/>
  <c r="M319" i="13"/>
  <c r="D319" i="13"/>
  <c r="BF318" i="13"/>
  <c r="AW318" i="13"/>
  <c r="AX318" i="13" s="1"/>
  <c r="AS318" i="13"/>
  <c r="AR318" i="13"/>
  <c r="AE318" i="13"/>
  <c r="V318" i="13"/>
  <c r="M318" i="13"/>
  <c r="D318" i="13"/>
  <c r="BF317" i="13"/>
  <c r="AW317" i="13"/>
  <c r="AR317" i="13"/>
  <c r="AS317" i="13" s="1"/>
  <c r="AE317" i="13"/>
  <c r="V317" i="13"/>
  <c r="M317" i="13"/>
  <c r="D317" i="13"/>
  <c r="BF316" i="13"/>
  <c r="AW316" i="13"/>
  <c r="AX316" i="13" s="1"/>
  <c r="AS316" i="13"/>
  <c r="AR316" i="13"/>
  <c r="AE316" i="13"/>
  <c r="V316" i="13"/>
  <c r="M316" i="13"/>
  <c r="D316" i="13"/>
  <c r="BF315" i="13"/>
  <c r="AX315" i="13"/>
  <c r="AW315" i="13"/>
  <c r="AR315" i="13"/>
  <c r="AS315" i="13" s="1"/>
  <c r="AE315" i="13"/>
  <c r="V315" i="13"/>
  <c r="M315" i="13"/>
  <c r="D315" i="13"/>
  <c r="BF314" i="13"/>
  <c r="AX314" i="13"/>
  <c r="AW314" i="13"/>
  <c r="AR314" i="13"/>
  <c r="AS314" i="13" s="1"/>
  <c r="AE314" i="13"/>
  <c r="V314" i="13"/>
  <c r="M314" i="13"/>
  <c r="D314" i="13"/>
  <c r="BF313" i="13"/>
  <c r="AW313" i="13"/>
  <c r="AR313" i="13"/>
  <c r="AS313" i="13" s="1"/>
  <c r="AE313" i="13"/>
  <c r="V313" i="13"/>
  <c r="M313" i="13"/>
  <c r="D313" i="13"/>
  <c r="BF312" i="13"/>
  <c r="AW312" i="13"/>
  <c r="AX312" i="13" s="1"/>
  <c r="AR312" i="13"/>
  <c r="AS312" i="13" s="1"/>
  <c r="AE312" i="13"/>
  <c r="V312" i="13"/>
  <c r="M312" i="13"/>
  <c r="D312" i="13"/>
  <c r="BF311" i="13"/>
  <c r="AW311" i="13"/>
  <c r="AX311" i="13" s="1"/>
  <c r="AR311" i="13"/>
  <c r="AS311" i="13" s="1"/>
  <c r="AE311" i="13"/>
  <c r="V311" i="13"/>
  <c r="M311" i="13"/>
  <c r="D311" i="13"/>
  <c r="BF310" i="13"/>
  <c r="AW310" i="13"/>
  <c r="AX310" i="13" s="1"/>
  <c r="AR310" i="13"/>
  <c r="AS310" i="13" s="1"/>
  <c r="AE310" i="13"/>
  <c r="V310" i="13"/>
  <c r="V323" i="13" s="1"/>
  <c r="M310" i="13"/>
  <c r="D310" i="13"/>
  <c r="BF309" i="13"/>
  <c r="AW309" i="13"/>
  <c r="AX309" i="13" s="1"/>
  <c r="AR309" i="13"/>
  <c r="AS309" i="13" s="1"/>
  <c r="AE309" i="13"/>
  <c r="V309" i="13"/>
  <c r="M309" i="13"/>
  <c r="D309" i="13"/>
  <c r="BF308" i="13"/>
  <c r="AW308" i="13"/>
  <c r="AX308" i="13" s="1"/>
  <c r="AR308" i="13"/>
  <c r="AS308" i="13" s="1"/>
  <c r="AE308" i="13"/>
  <c r="V308" i="13"/>
  <c r="M308" i="13"/>
  <c r="D308" i="13"/>
  <c r="BF307" i="13"/>
  <c r="AW307" i="13"/>
  <c r="AX307" i="13" s="1"/>
  <c r="AS307" i="13"/>
  <c r="AR307" i="13"/>
  <c r="AE307" i="13"/>
  <c r="V307" i="13"/>
  <c r="M307" i="13"/>
  <c r="D307" i="13"/>
  <c r="BF306" i="13"/>
  <c r="AW306" i="13"/>
  <c r="AX306" i="13" s="1"/>
  <c r="AR306" i="13"/>
  <c r="AS306" i="13" s="1"/>
  <c r="AE306" i="13"/>
  <c r="V306" i="13"/>
  <c r="M306" i="13"/>
  <c r="D306" i="13"/>
  <c r="BF305" i="13"/>
  <c r="AW305" i="13"/>
  <c r="AX305" i="13" s="1"/>
  <c r="AR305" i="13"/>
  <c r="AS305" i="13" s="1"/>
  <c r="AE305" i="13"/>
  <c r="V305" i="13"/>
  <c r="M305" i="13"/>
  <c r="D305" i="13"/>
  <c r="BF304" i="13"/>
  <c r="AW304" i="13"/>
  <c r="AX304" i="13" s="1"/>
  <c r="AS304" i="13"/>
  <c r="AR304" i="13"/>
  <c r="AE304" i="13"/>
  <c r="V304" i="13"/>
  <c r="M304" i="13"/>
  <c r="D304" i="13"/>
  <c r="BF303" i="13"/>
  <c r="AX303" i="13"/>
  <c r="AW303" i="13"/>
  <c r="AS303" i="13"/>
  <c r="AR303" i="13"/>
  <c r="AE303" i="13"/>
  <c r="V303" i="13"/>
  <c r="M303" i="13"/>
  <c r="D303" i="13"/>
  <c r="BF302" i="13"/>
  <c r="AX302" i="13"/>
  <c r="AW302" i="13"/>
  <c r="AR302" i="13"/>
  <c r="AS302" i="13" s="1"/>
  <c r="AE302" i="13"/>
  <c r="V302" i="13"/>
  <c r="M302" i="13"/>
  <c r="D302" i="13"/>
  <c r="BF301" i="13"/>
  <c r="AX301" i="13"/>
  <c r="AW301" i="13"/>
  <c r="AS301" i="13"/>
  <c r="AR301" i="13"/>
  <c r="AE301" i="13"/>
  <c r="V301" i="13"/>
  <c r="M301" i="13"/>
  <c r="D301" i="13"/>
  <c r="BF300" i="13"/>
  <c r="AX300" i="13"/>
  <c r="AW300" i="13"/>
  <c r="AR300" i="13"/>
  <c r="AS300" i="13" s="1"/>
  <c r="AE300" i="13"/>
  <c r="V300" i="13"/>
  <c r="M300" i="13"/>
  <c r="D300" i="13"/>
  <c r="BF299" i="13"/>
  <c r="AX299" i="13"/>
  <c r="AW299" i="13"/>
  <c r="AS299" i="13"/>
  <c r="AR299" i="13"/>
  <c r="AE299" i="13"/>
  <c r="V299" i="13"/>
  <c r="M299" i="13"/>
  <c r="D299" i="13"/>
  <c r="BF298" i="13"/>
  <c r="AX298" i="13"/>
  <c r="AW298" i="13"/>
  <c r="AR298" i="13"/>
  <c r="AS298" i="13" s="1"/>
  <c r="AE298" i="13"/>
  <c r="V298" i="13"/>
  <c r="M298" i="13"/>
  <c r="D298" i="13"/>
  <c r="BF297" i="13"/>
  <c r="AX297" i="13"/>
  <c r="AW297" i="13"/>
  <c r="AR297" i="13"/>
  <c r="AS297" i="13" s="1"/>
  <c r="AE297" i="13"/>
  <c r="V297" i="13"/>
  <c r="M297" i="13"/>
  <c r="D297" i="13"/>
  <c r="BF296" i="13"/>
  <c r="AX296" i="13"/>
  <c r="AW296" i="13"/>
  <c r="AS296" i="13"/>
  <c r="AR296" i="13"/>
  <c r="AE296" i="13"/>
  <c r="V296" i="13"/>
  <c r="M296" i="13"/>
  <c r="D296" i="13"/>
  <c r="BF295" i="13"/>
  <c r="AX295" i="13"/>
  <c r="AW295" i="13"/>
  <c r="AS295" i="13"/>
  <c r="AR295" i="13"/>
  <c r="AE295" i="13"/>
  <c r="V295" i="13"/>
  <c r="M295" i="13"/>
  <c r="D295" i="13"/>
  <c r="BF294" i="13"/>
  <c r="AX294" i="13"/>
  <c r="AW294" i="13"/>
  <c r="AR294" i="13"/>
  <c r="AS294" i="13" s="1"/>
  <c r="AE294" i="13"/>
  <c r="V294" i="13"/>
  <c r="M294" i="13"/>
  <c r="D294" i="13"/>
  <c r="BF293" i="13"/>
  <c r="AX293" i="13"/>
  <c r="AW293" i="13"/>
  <c r="AS293" i="13"/>
  <c r="AR293" i="13"/>
  <c r="AE293" i="13"/>
  <c r="AE324" i="13" s="1"/>
  <c r="V293" i="13"/>
  <c r="M293" i="13"/>
  <c r="M323" i="13" s="1"/>
  <c r="D293" i="13"/>
  <c r="BM292" i="13"/>
  <c r="BL292" i="13"/>
  <c r="BK292" i="13"/>
  <c r="BJ292" i="13"/>
  <c r="BI292" i="13"/>
  <c r="BH292" i="13"/>
  <c r="BG292" i="13"/>
  <c r="BE292" i="13"/>
  <c r="AT292" i="13"/>
  <c r="AO292" i="13"/>
  <c r="C292" i="13"/>
  <c r="BM291" i="13"/>
  <c r="BL291" i="13"/>
  <c r="BK291" i="13"/>
  <c r="BJ291" i="13"/>
  <c r="BI291" i="13"/>
  <c r="BH291" i="13"/>
  <c r="BG291" i="13"/>
  <c r="BE291" i="13"/>
  <c r="BD291" i="13"/>
  <c r="BC291" i="13"/>
  <c r="BB291" i="13"/>
  <c r="BA291" i="13"/>
  <c r="AZ291" i="13"/>
  <c r="AV291" i="13"/>
  <c r="AU291" i="13"/>
  <c r="AT291" i="13"/>
  <c r="AQ291" i="13"/>
  <c r="AP291" i="13"/>
  <c r="AO291" i="13"/>
  <c r="AN291" i="13"/>
  <c r="AM291" i="13"/>
  <c r="AL291" i="13"/>
  <c r="AK291" i="13"/>
  <c r="AJ291" i="13"/>
  <c r="AI291" i="13"/>
  <c r="AH291" i="13"/>
  <c r="AG291" i="13"/>
  <c r="AF291" i="13"/>
  <c r="AD291" i="13"/>
  <c r="AC291" i="13"/>
  <c r="AB291" i="13"/>
  <c r="AA291" i="13"/>
  <c r="Z291" i="13"/>
  <c r="Y291" i="13"/>
  <c r="X291" i="13"/>
  <c r="W291" i="13"/>
  <c r="U291" i="13"/>
  <c r="T291" i="13"/>
  <c r="S291" i="13"/>
  <c r="R291" i="13"/>
  <c r="Q291" i="13"/>
  <c r="P291" i="13"/>
  <c r="O291" i="13"/>
  <c r="N291" i="13"/>
  <c r="N9" i="13" s="1"/>
  <c r="L291" i="13"/>
  <c r="K291" i="13"/>
  <c r="J291" i="13"/>
  <c r="I291" i="13"/>
  <c r="H291" i="13"/>
  <c r="G291" i="13"/>
  <c r="F291" i="13"/>
  <c r="E291" i="13"/>
  <c r="C291" i="13"/>
  <c r="BM290" i="13"/>
  <c r="BL290" i="13"/>
  <c r="BK290" i="13"/>
  <c r="BJ290" i="13"/>
  <c r="BI290" i="13"/>
  <c r="BH290" i="13"/>
  <c r="BG290" i="13"/>
  <c r="BE290" i="13"/>
  <c r="BD290" i="13"/>
  <c r="BC290" i="13"/>
  <c r="BB290" i="13"/>
  <c r="BA290" i="13"/>
  <c r="AZ290" i="13"/>
  <c r="AV290" i="13"/>
  <c r="AU290" i="13"/>
  <c r="AT290" i="13"/>
  <c r="AQ290" i="13"/>
  <c r="AP290" i="13"/>
  <c r="AO290" i="13"/>
  <c r="AN290" i="13"/>
  <c r="AM290" i="13"/>
  <c r="AL290" i="13"/>
  <c r="AK290" i="13"/>
  <c r="AJ290" i="13"/>
  <c r="AI290" i="13"/>
  <c r="AH290" i="13"/>
  <c r="AG290" i="13"/>
  <c r="AF290" i="13"/>
  <c r="AD290" i="13"/>
  <c r="AC290" i="13"/>
  <c r="AB290" i="13"/>
  <c r="AA290" i="13"/>
  <c r="Z290" i="13"/>
  <c r="Y290" i="13"/>
  <c r="X290" i="13"/>
  <c r="W290" i="13"/>
  <c r="U290" i="13"/>
  <c r="T290" i="13"/>
  <c r="S290" i="13"/>
  <c r="R290" i="13"/>
  <c r="Q290" i="13"/>
  <c r="P290" i="13"/>
  <c r="O290" i="13"/>
  <c r="N290" i="13"/>
  <c r="L290" i="13"/>
  <c r="K290" i="13"/>
  <c r="J290" i="13"/>
  <c r="I290" i="13"/>
  <c r="H290" i="13"/>
  <c r="G290" i="13"/>
  <c r="F290" i="13"/>
  <c r="E290" i="13"/>
  <c r="C290" i="13"/>
  <c r="BM289" i="13"/>
  <c r="BL289" i="13"/>
  <c r="BK289" i="13"/>
  <c r="BJ289" i="13"/>
  <c r="BI289" i="13"/>
  <c r="BH289" i="13"/>
  <c r="BG289" i="13"/>
  <c r="BE289" i="13"/>
  <c r="BD289" i="13"/>
  <c r="BC289" i="13"/>
  <c r="BB289" i="13"/>
  <c r="BA289" i="13"/>
  <c r="AZ289" i="13"/>
  <c r="AV289" i="13"/>
  <c r="AU289" i="13"/>
  <c r="AT289" i="13"/>
  <c r="AQ289" i="13"/>
  <c r="AP289" i="13"/>
  <c r="AO289" i="13"/>
  <c r="AM289" i="13"/>
  <c r="AL289" i="13"/>
  <c r="AK289" i="13"/>
  <c r="AJ289" i="13"/>
  <c r="AI289" i="13"/>
  <c r="AH289" i="13"/>
  <c r="AG289" i="13"/>
  <c r="AF289" i="13"/>
  <c r="AE289" i="13"/>
  <c r="AD289" i="13"/>
  <c r="AC289" i="13"/>
  <c r="AB289" i="13"/>
  <c r="AA289" i="13"/>
  <c r="Z289" i="13"/>
  <c r="Y289" i="13"/>
  <c r="X289" i="13"/>
  <c r="W289" i="13"/>
  <c r="U289" i="13"/>
  <c r="T289" i="13"/>
  <c r="S289" i="13"/>
  <c r="R289" i="13"/>
  <c r="Q289" i="13"/>
  <c r="P289" i="13"/>
  <c r="O289" i="13"/>
  <c r="N289" i="13"/>
  <c r="L289" i="13"/>
  <c r="K289" i="13"/>
  <c r="J289" i="13"/>
  <c r="I289" i="13"/>
  <c r="H289" i="13"/>
  <c r="G289" i="13"/>
  <c r="F289" i="13"/>
  <c r="E289" i="13"/>
  <c r="C289" i="13"/>
  <c r="BF288" i="13"/>
  <c r="AW288" i="13"/>
  <c r="AX288" i="13" s="1"/>
  <c r="AR288" i="13"/>
  <c r="AS288" i="13" s="1"/>
  <c r="AE288" i="13"/>
  <c r="V288" i="13"/>
  <c r="M288" i="13"/>
  <c r="D288" i="13"/>
  <c r="BF287" i="13"/>
  <c r="AW287" i="13"/>
  <c r="AR287" i="13"/>
  <c r="AS287" i="13" s="1"/>
  <c r="AE287" i="13"/>
  <c r="V287" i="13"/>
  <c r="M287" i="13"/>
  <c r="D287" i="13"/>
  <c r="BF286" i="13"/>
  <c r="AW286" i="13"/>
  <c r="AX286" i="13" s="1"/>
  <c r="AR286" i="13"/>
  <c r="AS286" i="13" s="1"/>
  <c r="AE286" i="13"/>
  <c r="V286" i="13"/>
  <c r="M286" i="13"/>
  <c r="D286" i="13"/>
  <c r="BF285" i="13"/>
  <c r="AW285" i="13"/>
  <c r="AR285" i="13"/>
  <c r="AS285" i="13" s="1"/>
  <c r="AE285" i="13"/>
  <c r="V285" i="13"/>
  <c r="M285" i="13"/>
  <c r="D285" i="13"/>
  <c r="BF284" i="13"/>
  <c r="AW284" i="13"/>
  <c r="AX284" i="13" s="1"/>
  <c r="AR284" i="13"/>
  <c r="AS284" i="13" s="1"/>
  <c r="AY284" i="13" s="1"/>
  <c r="AE284" i="13"/>
  <c r="V284" i="13"/>
  <c r="M284" i="13"/>
  <c r="D284" i="13"/>
  <c r="BF283" i="13"/>
  <c r="AW283" i="13"/>
  <c r="AR283" i="13"/>
  <c r="AS283" i="13" s="1"/>
  <c r="AE283" i="13"/>
  <c r="V283" i="13"/>
  <c r="M283" i="13"/>
  <c r="D283" i="13"/>
  <c r="BF282" i="13"/>
  <c r="AW282" i="13"/>
  <c r="AX282" i="13" s="1"/>
  <c r="AR282" i="13"/>
  <c r="AS282" i="13" s="1"/>
  <c r="AE282" i="13"/>
  <c r="V282" i="13"/>
  <c r="M282" i="13"/>
  <c r="D282" i="13"/>
  <c r="BF281" i="13"/>
  <c r="AW281" i="13"/>
  <c r="AR281" i="13"/>
  <c r="AS281" i="13" s="1"/>
  <c r="AE281" i="13"/>
  <c r="V281" i="13"/>
  <c r="M281" i="13"/>
  <c r="D281" i="13"/>
  <c r="BF280" i="13"/>
  <c r="AW280" i="13"/>
  <c r="AX280" i="13" s="1"/>
  <c r="AR280" i="13"/>
  <c r="AS280" i="13" s="1"/>
  <c r="AE280" i="13"/>
  <c r="V280" i="13"/>
  <c r="M280" i="13"/>
  <c r="D280" i="13"/>
  <c r="BF279" i="13"/>
  <c r="AW279" i="13"/>
  <c r="AR279" i="13"/>
  <c r="AS279" i="13" s="1"/>
  <c r="AE279" i="13"/>
  <c r="V279" i="13"/>
  <c r="M279" i="13"/>
  <c r="D279" i="13"/>
  <c r="BF278" i="13"/>
  <c r="AW278" i="13"/>
  <c r="AX278" i="13" s="1"/>
  <c r="AR278" i="13"/>
  <c r="AS278" i="13" s="1"/>
  <c r="AE278" i="13"/>
  <c r="V278" i="13"/>
  <c r="M278" i="13"/>
  <c r="D278" i="13"/>
  <c r="BF277" i="13"/>
  <c r="AW277" i="13"/>
  <c r="AR277" i="13"/>
  <c r="AS277" i="13" s="1"/>
  <c r="AE277" i="13"/>
  <c r="V277" i="13"/>
  <c r="M277" i="13"/>
  <c r="D277" i="13"/>
  <c r="BF276" i="13"/>
  <c r="AW276" i="13"/>
  <c r="AX276" i="13" s="1"/>
  <c r="AR276" i="13"/>
  <c r="AS276" i="13" s="1"/>
  <c r="AY276" i="13" s="1"/>
  <c r="AE276" i="13"/>
  <c r="V276" i="13"/>
  <c r="M276" i="13"/>
  <c r="D276" i="13"/>
  <c r="BF275" i="13"/>
  <c r="AW275" i="13"/>
  <c r="AR275" i="13"/>
  <c r="AS275" i="13" s="1"/>
  <c r="AE275" i="13"/>
  <c r="V275" i="13"/>
  <c r="M275" i="13"/>
  <c r="D275" i="13"/>
  <c r="BF274" i="13"/>
  <c r="AW274" i="13"/>
  <c r="AX274" i="13" s="1"/>
  <c r="AR274" i="13"/>
  <c r="AS274" i="13" s="1"/>
  <c r="AE274" i="13"/>
  <c r="V274" i="13"/>
  <c r="M274" i="13"/>
  <c r="D274" i="13"/>
  <c r="BF273" i="13"/>
  <c r="AW273" i="13"/>
  <c r="AR273" i="13"/>
  <c r="AS273" i="13" s="1"/>
  <c r="AE273" i="13"/>
  <c r="V273" i="13"/>
  <c r="M273" i="13"/>
  <c r="D273" i="13"/>
  <c r="BF272" i="13"/>
  <c r="AW272" i="13"/>
  <c r="AX272" i="13" s="1"/>
  <c r="AR272" i="13"/>
  <c r="AS272" i="13" s="1"/>
  <c r="AE272" i="13"/>
  <c r="V272" i="13"/>
  <c r="M272" i="13"/>
  <c r="D272" i="13"/>
  <c r="BF271" i="13"/>
  <c r="AW271" i="13"/>
  <c r="AR271" i="13"/>
  <c r="AS271" i="13" s="1"/>
  <c r="AE271" i="13"/>
  <c r="V271" i="13"/>
  <c r="M271" i="13"/>
  <c r="D271" i="13"/>
  <c r="BF270" i="13"/>
  <c r="AW270" i="13"/>
  <c r="AX270" i="13" s="1"/>
  <c r="AR270" i="13"/>
  <c r="AS270" i="13" s="1"/>
  <c r="AY270" i="13" s="1"/>
  <c r="AE270" i="13"/>
  <c r="V270" i="13"/>
  <c r="M270" i="13"/>
  <c r="D270" i="13"/>
  <c r="BF269" i="13"/>
  <c r="AW269" i="13"/>
  <c r="AR269" i="13"/>
  <c r="AS269" i="13" s="1"/>
  <c r="AE269" i="13"/>
  <c r="V269" i="13"/>
  <c r="M269" i="13"/>
  <c r="D269" i="13"/>
  <c r="BF268" i="13"/>
  <c r="AW268" i="13"/>
  <c r="AX268" i="13" s="1"/>
  <c r="AR268" i="13"/>
  <c r="AS268" i="13" s="1"/>
  <c r="AE268" i="13"/>
  <c r="V268" i="13"/>
  <c r="M268" i="13"/>
  <c r="D268" i="13"/>
  <c r="BF267" i="13"/>
  <c r="AW267" i="13"/>
  <c r="AR267" i="13"/>
  <c r="AS267" i="13" s="1"/>
  <c r="AE267" i="13"/>
  <c r="V267" i="13"/>
  <c r="M267" i="13"/>
  <c r="D267" i="13"/>
  <c r="BF266" i="13"/>
  <c r="AW266" i="13"/>
  <c r="AX266" i="13" s="1"/>
  <c r="AR266" i="13"/>
  <c r="AS266" i="13" s="1"/>
  <c r="AE266" i="13"/>
  <c r="V266" i="13"/>
  <c r="M266" i="13"/>
  <c r="D266" i="13"/>
  <c r="BF265" i="13"/>
  <c r="AW265" i="13"/>
  <c r="AR265" i="13"/>
  <c r="AS265" i="13" s="1"/>
  <c r="AE265" i="13"/>
  <c r="V265" i="13"/>
  <c r="M265" i="13"/>
  <c r="D265" i="13"/>
  <c r="BF264" i="13"/>
  <c r="AW264" i="13"/>
  <c r="AX264" i="13" s="1"/>
  <c r="AR264" i="13"/>
  <c r="AS264" i="13" s="1"/>
  <c r="AE264" i="13"/>
  <c r="V264" i="13"/>
  <c r="M264" i="13"/>
  <c r="D264" i="13"/>
  <c r="BF263" i="13"/>
  <c r="AW263" i="13"/>
  <c r="AR263" i="13"/>
  <c r="AS263" i="13" s="1"/>
  <c r="AE263" i="13"/>
  <c r="V263" i="13"/>
  <c r="M263" i="13"/>
  <c r="D263" i="13"/>
  <c r="BF262" i="13"/>
  <c r="AW262" i="13"/>
  <c r="AX262" i="13" s="1"/>
  <c r="AR262" i="13"/>
  <c r="AS262" i="13" s="1"/>
  <c r="AE262" i="13"/>
  <c r="V262" i="13"/>
  <c r="M262" i="13"/>
  <c r="D262" i="13"/>
  <c r="BF261" i="13"/>
  <c r="AW261" i="13"/>
  <c r="AR261" i="13"/>
  <c r="AS261" i="13" s="1"/>
  <c r="AE261" i="13"/>
  <c r="V261" i="13"/>
  <c r="M261" i="13"/>
  <c r="D261" i="13"/>
  <c r="BF260" i="13"/>
  <c r="AW260" i="13"/>
  <c r="AX260" i="13" s="1"/>
  <c r="AR260" i="13"/>
  <c r="AS260" i="13" s="1"/>
  <c r="AE260" i="13"/>
  <c r="V260" i="13"/>
  <c r="M260" i="13"/>
  <c r="D260" i="13"/>
  <c r="BF259" i="13"/>
  <c r="AW259" i="13"/>
  <c r="AX259" i="13" s="1"/>
  <c r="AR259" i="13"/>
  <c r="AS259" i="13" s="1"/>
  <c r="AE259" i="13"/>
  <c r="V259" i="13"/>
  <c r="M259" i="13"/>
  <c r="D259" i="13"/>
  <c r="BF258" i="13"/>
  <c r="AW258" i="13"/>
  <c r="AR258" i="13"/>
  <c r="AE258" i="13"/>
  <c r="AE290" i="13" s="1"/>
  <c r="V258" i="13"/>
  <c r="M258" i="13"/>
  <c r="D258" i="13"/>
  <c r="BM257" i="13"/>
  <c r="BL257" i="13"/>
  <c r="BK257" i="13"/>
  <c r="BJ257" i="13"/>
  <c r="BI257" i="13"/>
  <c r="BH257" i="13"/>
  <c r="BG257" i="13"/>
  <c r="BE257" i="13"/>
  <c r="AT257" i="13"/>
  <c r="AO257" i="13"/>
  <c r="C257" i="13"/>
  <c r="BM256" i="13"/>
  <c r="BL256" i="13"/>
  <c r="BK256" i="13"/>
  <c r="BJ256" i="13"/>
  <c r="BI256" i="13"/>
  <c r="BH256" i="13"/>
  <c r="BG256" i="13"/>
  <c r="BE256" i="13"/>
  <c r="BD256" i="13"/>
  <c r="BC256" i="13"/>
  <c r="BB256" i="13"/>
  <c r="BA256" i="13"/>
  <c r="AZ256" i="13"/>
  <c r="AV256" i="13"/>
  <c r="AU256" i="13"/>
  <c r="AT256" i="13"/>
  <c r="AQ256" i="13"/>
  <c r="AP256" i="13"/>
  <c r="AO256" i="13"/>
  <c r="AN256" i="13"/>
  <c r="AM256" i="13"/>
  <c r="AL256" i="13"/>
  <c r="AK256" i="13"/>
  <c r="AJ256" i="13"/>
  <c r="AI256" i="13"/>
  <c r="AH256" i="13"/>
  <c r="AG256" i="13"/>
  <c r="AF256" i="13"/>
  <c r="AD256" i="13"/>
  <c r="AC256" i="13"/>
  <c r="AB256" i="13"/>
  <c r="AA256" i="13"/>
  <c r="Z256" i="13"/>
  <c r="Y256" i="13"/>
  <c r="X256" i="13"/>
  <c r="W256" i="13"/>
  <c r="U256" i="13"/>
  <c r="T256" i="13"/>
  <c r="S256" i="13"/>
  <c r="R256" i="13"/>
  <c r="Q256" i="13"/>
  <c r="P256" i="13"/>
  <c r="O256" i="13"/>
  <c r="N256" i="13"/>
  <c r="L256" i="13"/>
  <c r="K256" i="13"/>
  <c r="J256" i="13"/>
  <c r="I256" i="13"/>
  <c r="H256" i="13"/>
  <c r="G256" i="13"/>
  <c r="F256" i="13"/>
  <c r="E256" i="13"/>
  <c r="E8" i="13" s="1"/>
  <c r="C256" i="13"/>
  <c r="BM255" i="13"/>
  <c r="BL255" i="13"/>
  <c r="BK255" i="13"/>
  <c r="BJ255" i="13"/>
  <c r="BI255" i="13"/>
  <c r="BH255" i="13"/>
  <c r="BG255" i="13"/>
  <c r="BE255" i="13"/>
  <c r="BD255" i="13"/>
  <c r="BC255" i="13"/>
  <c r="BB255" i="13"/>
  <c r="BA255" i="13"/>
  <c r="AZ255" i="13"/>
  <c r="AV255" i="13"/>
  <c r="AU255" i="13"/>
  <c r="AT255" i="13"/>
  <c r="AQ255" i="13"/>
  <c r="AP255" i="13"/>
  <c r="AO255" i="13"/>
  <c r="AN255" i="13"/>
  <c r="AM255" i="13"/>
  <c r="AL255" i="13"/>
  <c r="AK255" i="13"/>
  <c r="AJ255" i="13"/>
  <c r="AI255" i="13"/>
  <c r="AH255" i="13"/>
  <c r="AG255" i="13"/>
  <c r="AF255" i="13"/>
  <c r="AD255" i="13"/>
  <c r="AC255" i="13"/>
  <c r="AB255" i="13"/>
  <c r="AA255" i="13"/>
  <c r="Z255" i="13"/>
  <c r="Y255" i="13"/>
  <c r="X255" i="13"/>
  <c r="W255" i="13"/>
  <c r="U255" i="13"/>
  <c r="T255" i="13"/>
  <c r="S255" i="13"/>
  <c r="R255" i="13"/>
  <c r="Q255" i="13"/>
  <c r="P255" i="13"/>
  <c r="O255" i="13"/>
  <c r="N255" i="13"/>
  <c r="L255" i="13"/>
  <c r="K255" i="13"/>
  <c r="J255" i="13"/>
  <c r="I255" i="13"/>
  <c r="H255" i="13"/>
  <c r="G255" i="13"/>
  <c r="F255" i="13"/>
  <c r="E255" i="13"/>
  <c r="C255" i="13"/>
  <c r="BM254" i="13"/>
  <c r="BL254" i="13"/>
  <c r="BK254" i="13"/>
  <c r="BJ254" i="13"/>
  <c r="BI254" i="13"/>
  <c r="BH254" i="13"/>
  <c r="BG254" i="13"/>
  <c r="BE254" i="13"/>
  <c r="BD254" i="13"/>
  <c r="BC254" i="13"/>
  <c r="BB254" i="13"/>
  <c r="BA254" i="13"/>
  <c r="AZ254" i="13"/>
  <c r="AV254" i="13"/>
  <c r="AU254" i="13"/>
  <c r="AT254" i="13"/>
  <c r="AQ254" i="13"/>
  <c r="AP254" i="13"/>
  <c r="AO254" i="13"/>
  <c r="AN254" i="13"/>
  <c r="AM254" i="13"/>
  <c r="AL254" i="13"/>
  <c r="AK254" i="13"/>
  <c r="AJ254" i="13"/>
  <c r="AI254" i="13"/>
  <c r="AH254" i="13"/>
  <c r="AG254" i="13"/>
  <c r="AF254" i="13"/>
  <c r="AD254" i="13"/>
  <c r="AC254" i="13"/>
  <c r="AB254" i="13"/>
  <c r="AA254" i="13"/>
  <c r="Z254" i="13"/>
  <c r="Y254" i="13"/>
  <c r="X254" i="13"/>
  <c r="W254" i="13"/>
  <c r="U254" i="13"/>
  <c r="T254" i="13"/>
  <c r="S254" i="13"/>
  <c r="R254" i="13"/>
  <c r="Q254" i="13"/>
  <c r="P254" i="13"/>
  <c r="O254" i="13"/>
  <c r="N254" i="13"/>
  <c r="L254" i="13"/>
  <c r="K254" i="13"/>
  <c r="J254" i="13"/>
  <c r="I254" i="13"/>
  <c r="H254" i="13"/>
  <c r="G254" i="13"/>
  <c r="F254" i="13"/>
  <c r="E254" i="13"/>
  <c r="C254" i="13"/>
  <c r="BF253" i="13"/>
  <c r="AW253" i="13"/>
  <c r="AX253" i="13" s="1"/>
  <c r="AR253" i="13"/>
  <c r="AS253" i="13" s="1"/>
  <c r="AE253" i="13"/>
  <c r="V253" i="13"/>
  <c r="M253" i="13"/>
  <c r="D253" i="13"/>
  <c r="BF252" i="13"/>
  <c r="AW252" i="13"/>
  <c r="AX252" i="13" s="1"/>
  <c r="AS252" i="13"/>
  <c r="AR252" i="13"/>
  <c r="AE252" i="13"/>
  <c r="V252" i="13"/>
  <c r="M252" i="13"/>
  <c r="D252" i="13"/>
  <c r="BF251" i="13"/>
  <c r="AW251" i="13"/>
  <c r="AX251" i="13" s="1"/>
  <c r="AR251" i="13"/>
  <c r="AS251" i="13" s="1"/>
  <c r="AE251" i="13"/>
  <c r="V251" i="13"/>
  <c r="M251" i="13"/>
  <c r="D251" i="13"/>
  <c r="BF250" i="13"/>
  <c r="AW250" i="13"/>
  <c r="AX250" i="13" s="1"/>
  <c r="AR250" i="13"/>
  <c r="AS250" i="13" s="1"/>
  <c r="AE250" i="13"/>
  <c r="V250" i="13"/>
  <c r="M250" i="13"/>
  <c r="D250" i="13"/>
  <c r="BF249" i="13"/>
  <c r="AW249" i="13"/>
  <c r="AX249" i="13" s="1"/>
  <c r="AR249" i="13"/>
  <c r="AS249" i="13" s="1"/>
  <c r="AY249" i="13" s="1"/>
  <c r="AE249" i="13"/>
  <c r="V249" i="13"/>
  <c r="M249" i="13"/>
  <c r="D249" i="13"/>
  <c r="BF248" i="13"/>
  <c r="AW248" i="13"/>
  <c r="AX248" i="13" s="1"/>
  <c r="AR248" i="13"/>
  <c r="AS248" i="13" s="1"/>
  <c r="AE248" i="13"/>
  <c r="V248" i="13"/>
  <c r="M248" i="13"/>
  <c r="D248" i="13"/>
  <c r="BF247" i="13"/>
  <c r="AW247" i="13"/>
  <c r="AX247" i="13" s="1"/>
  <c r="AR247" i="13"/>
  <c r="AS247" i="13" s="1"/>
  <c r="AE247" i="13"/>
  <c r="V247" i="13"/>
  <c r="M247" i="13"/>
  <c r="D247" i="13"/>
  <c r="BF246" i="13"/>
  <c r="AW246" i="13"/>
  <c r="AX246" i="13" s="1"/>
  <c r="AR246" i="13"/>
  <c r="AS246" i="13" s="1"/>
  <c r="AE246" i="13"/>
  <c r="V246" i="13"/>
  <c r="M246" i="13"/>
  <c r="D246" i="13"/>
  <c r="BF245" i="13"/>
  <c r="AW245" i="13"/>
  <c r="AX245" i="13" s="1"/>
  <c r="AR245" i="13"/>
  <c r="AS245" i="13" s="1"/>
  <c r="AY245" i="13" s="1"/>
  <c r="AE245" i="13"/>
  <c r="V245" i="13"/>
  <c r="M245" i="13"/>
  <c r="D245" i="13"/>
  <c r="BF244" i="13"/>
  <c r="AW244" i="13"/>
  <c r="AX244" i="13" s="1"/>
  <c r="AR244" i="13"/>
  <c r="AS244" i="13" s="1"/>
  <c r="AE244" i="13"/>
  <c r="V244" i="13"/>
  <c r="M244" i="13"/>
  <c r="D244" i="13"/>
  <c r="BF243" i="13"/>
  <c r="AW243" i="13"/>
  <c r="AX243" i="13" s="1"/>
  <c r="AR243" i="13"/>
  <c r="AS243" i="13" s="1"/>
  <c r="AE243" i="13"/>
  <c r="V243" i="13"/>
  <c r="M243" i="13"/>
  <c r="D243" i="13"/>
  <c r="BF242" i="13"/>
  <c r="AW242" i="13"/>
  <c r="AX242" i="13" s="1"/>
  <c r="AR242" i="13"/>
  <c r="AS242" i="13" s="1"/>
  <c r="AE242" i="13"/>
  <c r="V242" i="13"/>
  <c r="M242" i="13"/>
  <c r="D242" i="13"/>
  <c r="BF241" i="13"/>
  <c r="AW241" i="13"/>
  <c r="AX241" i="13" s="1"/>
  <c r="AR241" i="13"/>
  <c r="AS241" i="13" s="1"/>
  <c r="AY241" i="13" s="1"/>
  <c r="AE241" i="13"/>
  <c r="V241" i="13"/>
  <c r="M241" i="13"/>
  <c r="D241" i="13"/>
  <c r="BF240" i="13"/>
  <c r="AW240" i="13"/>
  <c r="AX240" i="13" s="1"/>
  <c r="AR240" i="13"/>
  <c r="AS240" i="13" s="1"/>
  <c r="AE240" i="13"/>
  <c r="V240" i="13"/>
  <c r="M240" i="13"/>
  <c r="D240" i="13"/>
  <c r="BF239" i="13"/>
  <c r="AW239" i="13"/>
  <c r="AX239" i="13" s="1"/>
  <c r="AR239" i="13"/>
  <c r="AS239" i="13" s="1"/>
  <c r="AY239" i="13" s="1"/>
  <c r="AE239" i="13"/>
  <c r="V239" i="13"/>
  <c r="M239" i="13"/>
  <c r="D239" i="13"/>
  <c r="BF238" i="13"/>
  <c r="AW238" i="13"/>
  <c r="AX238" i="13" s="1"/>
  <c r="AR238" i="13"/>
  <c r="AS238" i="13" s="1"/>
  <c r="AE238" i="13"/>
  <c r="V238" i="13"/>
  <c r="M238" i="13"/>
  <c r="D238" i="13"/>
  <c r="BF237" i="13"/>
  <c r="AW237" i="13"/>
  <c r="AX237" i="13" s="1"/>
  <c r="AR237" i="13"/>
  <c r="AS237" i="13" s="1"/>
  <c r="AE237" i="13"/>
  <c r="V237" i="13"/>
  <c r="M237" i="13"/>
  <c r="D237" i="13"/>
  <c r="BF236" i="13"/>
  <c r="AX236" i="13"/>
  <c r="AW236" i="13"/>
  <c r="AR236" i="13"/>
  <c r="AS236" i="13" s="1"/>
  <c r="AE236" i="13"/>
  <c r="V236" i="13"/>
  <c r="M236" i="13"/>
  <c r="D236" i="13"/>
  <c r="BF235" i="13"/>
  <c r="AW235" i="13"/>
  <c r="AX235" i="13" s="1"/>
  <c r="AR235" i="13"/>
  <c r="AS235" i="13" s="1"/>
  <c r="AE235" i="13"/>
  <c r="V235" i="13"/>
  <c r="M235" i="13"/>
  <c r="D235" i="13"/>
  <c r="BF234" i="13"/>
  <c r="AW234" i="13"/>
  <c r="AX234" i="13" s="1"/>
  <c r="AR234" i="13"/>
  <c r="AS234" i="13" s="1"/>
  <c r="AE234" i="13"/>
  <c r="V234" i="13"/>
  <c r="M234" i="13"/>
  <c r="D234" i="13"/>
  <c r="BF233" i="13"/>
  <c r="AW233" i="13"/>
  <c r="AX233" i="13" s="1"/>
  <c r="AR233" i="13"/>
  <c r="AS233" i="13" s="1"/>
  <c r="AY233" i="13" s="1"/>
  <c r="AE233" i="13"/>
  <c r="V233" i="13"/>
  <c r="M233" i="13"/>
  <c r="D233" i="13"/>
  <c r="BF232" i="13"/>
  <c r="AW232" i="13"/>
  <c r="AX232" i="13" s="1"/>
  <c r="AR232" i="13"/>
  <c r="AS232" i="13" s="1"/>
  <c r="AE232" i="13"/>
  <c r="V232" i="13"/>
  <c r="M232" i="13"/>
  <c r="D232" i="13"/>
  <c r="BF231" i="13"/>
  <c r="AW231" i="13"/>
  <c r="AX231" i="13" s="1"/>
  <c r="AR231" i="13"/>
  <c r="AS231" i="13" s="1"/>
  <c r="AE231" i="13"/>
  <c r="V231" i="13"/>
  <c r="M231" i="13"/>
  <c r="D231" i="13"/>
  <c r="BF230" i="13"/>
  <c r="AW230" i="13"/>
  <c r="AX230" i="13" s="1"/>
  <c r="AR230" i="13"/>
  <c r="AS230" i="13" s="1"/>
  <c r="AE230" i="13"/>
  <c r="V230" i="13"/>
  <c r="M230" i="13"/>
  <c r="D230" i="13"/>
  <c r="BF229" i="13"/>
  <c r="AW229" i="13"/>
  <c r="AX229" i="13" s="1"/>
  <c r="AR229" i="13"/>
  <c r="AS229" i="13" s="1"/>
  <c r="AY229" i="13" s="1"/>
  <c r="AE229" i="13"/>
  <c r="V229" i="13"/>
  <c r="M229" i="13"/>
  <c r="D229" i="13"/>
  <c r="BF228" i="13"/>
  <c r="AW228" i="13"/>
  <c r="AX228" i="13" s="1"/>
  <c r="AR228" i="13"/>
  <c r="AS228" i="13" s="1"/>
  <c r="AE228" i="13"/>
  <c r="V228" i="13"/>
  <c r="M228" i="13"/>
  <c r="D228" i="13"/>
  <c r="BF227" i="13"/>
  <c r="AW227" i="13"/>
  <c r="AX227" i="13" s="1"/>
  <c r="AR227" i="13"/>
  <c r="AS227" i="13" s="1"/>
  <c r="AE227" i="13"/>
  <c r="V227" i="13"/>
  <c r="M227" i="13"/>
  <c r="D227" i="13"/>
  <c r="BF226" i="13"/>
  <c r="AW226" i="13"/>
  <c r="AX226" i="13" s="1"/>
  <c r="AR226" i="13"/>
  <c r="AS226" i="13" s="1"/>
  <c r="AE226" i="13"/>
  <c r="V226" i="13"/>
  <c r="M226" i="13"/>
  <c r="D226" i="13"/>
  <c r="BF225" i="13"/>
  <c r="AW225" i="13"/>
  <c r="AX225" i="13" s="1"/>
  <c r="AR225" i="13"/>
  <c r="AS225" i="13" s="1"/>
  <c r="AE225" i="13"/>
  <c r="V225" i="13"/>
  <c r="M225" i="13"/>
  <c r="D225" i="13"/>
  <c r="BF224" i="13"/>
  <c r="AW224" i="13"/>
  <c r="AX224" i="13" s="1"/>
  <c r="AR224" i="13"/>
  <c r="AE224" i="13"/>
  <c r="V224" i="13"/>
  <c r="M224" i="13"/>
  <c r="D224" i="13"/>
  <c r="BF223" i="13"/>
  <c r="AW223" i="13"/>
  <c r="AW255" i="13" s="1"/>
  <c r="AR223" i="13"/>
  <c r="AR254" i="13" s="1"/>
  <c r="AE223" i="13"/>
  <c r="V223" i="13"/>
  <c r="V255" i="13" s="1"/>
  <c r="M223" i="13"/>
  <c r="M255" i="13" s="1"/>
  <c r="D223" i="13"/>
  <c r="D255" i="13" s="1"/>
  <c r="BM222" i="13"/>
  <c r="BL222" i="13"/>
  <c r="BK222" i="13"/>
  <c r="BJ222" i="13"/>
  <c r="BI222" i="13"/>
  <c r="BH222" i="13"/>
  <c r="BG222" i="13"/>
  <c r="BE222" i="13"/>
  <c r="AT222" i="13"/>
  <c r="AO222" i="13"/>
  <c r="C222" i="13"/>
  <c r="BM221" i="13"/>
  <c r="BL221" i="13"/>
  <c r="BK221" i="13"/>
  <c r="BJ221" i="13"/>
  <c r="BI221" i="13"/>
  <c r="BH221" i="13"/>
  <c r="BG221" i="13"/>
  <c r="BE221" i="13"/>
  <c r="BD221" i="13"/>
  <c r="BC221" i="13"/>
  <c r="BB221" i="13"/>
  <c r="BA221" i="13"/>
  <c r="AZ221" i="13"/>
  <c r="AV221" i="13"/>
  <c r="AU221" i="13"/>
  <c r="AT221" i="13"/>
  <c r="AQ221" i="13"/>
  <c r="AP221" i="13"/>
  <c r="AO221" i="13"/>
  <c r="AN221" i="13"/>
  <c r="AM221" i="13"/>
  <c r="AL221" i="13"/>
  <c r="AK221" i="13"/>
  <c r="AJ221" i="13"/>
  <c r="AI221" i="13"/>
  <c r="AH221" i="13"/>
  <c r="AG221" i="13"/>
  <c r="AF221" i="13"/>
  <c r="AD221" i="13"/>
  <c r="AC221" i="13"/>
  <c r="AB221" i="13"/>
  <c r="AA221" i="13"/>
  <c r="Z221" i="13"/>
  <c r="Y221" i="13"/>
  <c r="X221" i="13"/>
  <c r="W221" i="13"/>
  <c r="U221" i="13"/>
  <c r="T221" i="13"/>
  <c r="S221" i="13"/>
  <c r="R221" i="13"/>
  <c r="Q221" i="13"/>
  <c r="P221" i="13"/>
  <c r="O221" i="13"/>
  <c r="N221" i="13"/>
  <c r="L221" i="13"/>
  <c r="K221" i="13"/>
  <c r="J221" i="13"/>
  <c r="I221" i="13"/>
  <c r="H221" i="13"/>
  <c r="G221" i="13"/>
  <c r="F221" i="13"/>
  <c r="E221" i="13"/>
  <c r="C221" i="13"/>
  <c r="BM220" i="13"/>
  <c r="BL220" i="13"/>
  <c r="BK220" i="13"/>
  <c r="BJ220" i="13"/>
  <c r="BI220" i="13"/>
  <c r="BH220" i="13"/>
  <c r="BG220" i="13"/>
  <c r="BE220" i="13"/>
  <c r="BD220" i="13"/>
  <c r="BC220" i="13"/>
  <c r="BB220" i="13"/>
  <c r="BA220" i="13"/>
  <c r="AZ220" i="13"/>
  <c r="AV220" i="13"/>
  <c r="AU220" i="13"/>
  <c r="AT220" i="13"/>
  <c r="AQ220" i="13"/>
  <c r="AP220" i="13"/>
  <c r="AO220" i="13"/>
  <c r="AN220" i="13"/>
  <c r="AM220" i="13"/>
  <c r="AL220" i="13"/>
  <c r="AK220" i="13"/>
  <c r="AJ220" i="13"/>
  <c r="AI220" i="13"/>
  <c r="AH220" i="13"/>
  <c r="AG220" i="13"/>
  <c r="AF220" i="13"/>
  <c r="AD220" i="13"/>
  <c r="AC220" i="13"/>
  <c r="AB220" i="13"/>
  <c r="AA220" i="13"/>
  <c r="Z220" i="13"/>
  <c r="Y220" i="13"/>
  <c r="X220" i="13"/>
  <c r="W220" i="13"/>
  <c r="U220" i="13"/>
  <c r="T220" i="13"/>
  <c r="S220" i="13"/>
  <c r="R220" i="13"/>
  <c r="Q220" i="13"/>
  <c r="P220" i="13"/>
  <c r="O220" i="13"/>
  <c r="N220" i="13"/>
  <c r="L220" i="13"/>
  <c r="K220" i="13"/>
  <c r="J220" i="13"/>
  <c r="I220" i="13"/>
  <c r="H220" i="13"/>
  <c r="G220" i="13"/>
  <c r="F220" i="13"/>
  <c r="E220" i="13"/>
  <c r="C220" i="13"/>
  <c r="BM219" i="13"/>
  <c r="BL219" i="13"/>
  <c r="BK219" i="13"/>
  <c r="BJ219" i="13"/>
  <c r="BI219" i="13"/>
  <c r="BH219" i="13"/>
  <c r="BG219" i="13"/>
  <c r="BE219" i="13"/>
  <c r="BD219" i="13"/>
  <c r="BC219" i="13"/>
  <c r="BB219" i="13"/>
  <c r="BA219" i="13"/>
  <c r="AZ219" i="13"/>
  <c r="AV219" i="13"/>
  <c r="AU219" i="13"/>
  <c r="AT219" i="13"/>
  <c r="AQ219" i="13"/>
  <c r="AP219" i="13"/>
  <c r="AO219" i="13"/>
  <c r="AN219" i="13"/>
  <c r="AM219" i="13"/>
  <c r="AL219" i="13"/>
  <c r="AK219" i="13"/>
  <c r="AJ219" i="13"/>
  <c r="AI219" i="13"/>
  <c r="AH219" i="13"/>
  <c r="AG219" i="13"/>
  <c r="AF219" i="13"/>
  <c r="AD219" i="13"/>
  <c r="AC219" i="13"/>
  <c r="AB219" i="13"/>
  <c r="AA219" i="13"/>
  <c r="Z219" i="13"/>
  <c r="Y219" i="13"/>
  <c r="X219" i="13"/>
  <c r="W219" i="13"/>
  <c r="U219" i="13"/>
  <c r="T219" i="13"/>
  <c r="S219" i="13"/>
  <c r="R219" i="13"/>
  <c r="Q219" i="13"/>
  <c r="P219" i="13"/>
  <c r="O219" i="13"/>
  <c r="N219" i="13"/>
  <c r="L219" i="13"/>
  <c r="K219" i="13"/>
  <c r="J219" i="13"/>
  <c r="I219" i="13"/>
  <c r="H219" i="13"/>
  <c r="G219" i="13"/>
  <c r="F219" i="13"/>
  <c r="E219" i="13"/>
  <c r="C219" i="13"/>
  <c r="BF218" i="13"/>
  <c r="AW218" i="13"/>
  <c r="AX218" i="13" s="1"/>
  <c r="AR218" i="13"/>
  <c r="AS218" i="13" s="1"/>
  <c r="AE218" i="13"/>
  <c r="V218" i="13"/>
  <c r="M218" i="13"/>
  <c r="D218" i="13"/>
  <c r="BF217" i="13"/>
  <c r="AW217" i="13"/>
  <c r="AX217" i="13" s="1"/>
  <c r="AR217" i="13"/>
  <c r="AS217" i="13" s="1"/>
  <c r="AE217" i="13"/>
  <c r="V217" i="13"/>
  <c r="M217" i="13"/>
  <c r="D217" i="13"/>
  <c r="BF216" i="13"/>
  <c r="AW216" i="13"/>
  <c r="AX216" i="13" s="1"/>
  <c r="AR216" i="13"/>
  <c r="AS216" i="13" s="1"/>
  <c r="AE216" i="13"/>
  <c r="V216" i="13"/>
  <c r="M216" i="13"/>
  <c r="D216" i="13"/>
  <c r="BF215" i="13"/>
  <c r="AW215" i="13"/>
  <c r="AX215" i="13" s="1"/>
  <c r="AR215" i="13"/>
  <c r="AS215" i="13" s="1"/>
  <c r="AE215" i="13"/>
  <c r="V215" i="13"/>
  <c r="M215" i="13"/>
  <c r="D215" i="13"/>
  <c r="BF214" i="13"/>
  <c r="AW214" i="13"/>
  <c r="AX214" i="13" s="1"/>
  <c r="AR214" i="13"/>
  <c r="AS214" i="13" s="1"/>
  <c r="AE214" i="13"/>
  <c r="V214" i="13"/>
  <c r="M214" i="13"/>
  <c r="D214" i="13"/>
  <c r="BF213" i="13"/>
  <c r="AW213" i="13"/>
  <c r="AX213" i="13" s="1"/>
  <c r="AR213" i="13"/>
  <c r="AS213" i="13" s="1"/>
  <c r="AE213" i="13"/>
  <c r="V213" i="13"/>
  <c r="M213" i="13"/>
  <c r="D213" i="13"/>
  <c r="BF212" i="13"/>
  <c r="AW212" i="13"/>
  <c r="AX212" i="13" s="1"/>
  <c r="AR212" i="13"/>
  <c r="AS212" i="13" s="1"/>
  <c r="AE212" i="13"/>
  <c r="V212" i="13"/>
  <c r="M212" i="13"/>
  <c r="D212" i="13"/>
  <c r="BF211" i="13"/>
  <c r="AW211" i="13"/>
  <c r="AX211" i="13" s="1"/>
  <c r="AR211" i="13"/>
  <c r="AS211" i="13" s="1"/>
  <c r="AE211" i="13"/>
  <c r="V211" i="13"/>
  <c r="M211" i="13"/>
  <c r="D211" i="13"/>
  <c r="BF210" i="13"/>
  <c r="AW210" i="13"/>
  <c r="AX210" i="13" s="1"/>
  <c r="AR210" i="13"/>
  <c r="AS210" i="13" s="1"/>
  <c r="AE210" i="13"/>
  <c r="V210" i="13"/>
  <c r="M210" i="13"/>
  <c r="D210" i="13"/>
  <c r="BF209" i="13"/>
  <c r="AW209" i="13"/>
  <c r="AX209" i="13" s="1"/>
  <c r="AR209" i="13"/>
  <c r="AS209" i="13" s="1"/>
  <c r="AE209" i="13"/>
  <c r="V209" i="13"/>
  <c r="M209" i="13"/>
  <c r="D209" i="13"/>
  <c r="BF208" i="13"/>
  <c r="AW208" i="13"/>
  <c r="AX208" i="13" s="1"/>
  <c r="AR208" i="13"/>
  <c r="AS208" i="13" s="1"/>
  <c r="AE208" i="13"/>
  <c r="V208" i="13"/>
  <c r="M208" i="13"/>
  <c r="D208" i="13"/>
  <c r="BF207" i="13"/>
  <c r="AW207" i="13"/>
  <c r="AX207" i="13" s="1"/>
  <c r="AR207" i="13"/>
  <c r="AS207" i="13" s="1"/>
  <c r="AE207" i="13"/>
  <c r="V207" i="13"/>
  <c r="M207" i="13"/>
  <c r="D207" i="13"/>
  <c r="BF206" i="13"/>
  <c r="AW206" i="13"/>
  <c r="AX206" i="13" s="1"/>
  <c r="AR206" i="13"/>
  <c r="AS206" i="13" s="1"/>
  <c r="AE206" i="13"/>
  <c r="V206" i="13"/>
  <c r="M206" i="13"/>
  <c r="D206" i="13"/>
  <c r="BF205" i="13"/>
  <c r="AW205" i="13"/>
  <c r="AX205" i="13" s="1"/>
  <c r="AR205" i="13"/>
  <c r="AS205" i="13" s="1"/>
  <c r="AE205" i="13"/>
  <c r="V205" i="13"/>
  <c r="M205" i="13"/>
  <c r="D205" i="13"/>
  <c r="BF204" i="13"/>
  <c r="AW204" i="13"/>
  <c r="AX204" i="13" s="1"/>
  <c r="AR204" i="13"/>
  <c r="AS204" i="13" s="1"/>
  <c r="AE204" i="13"/>
  <c r="V204" i="13"/>
  <c r="M204" i="13"/>
  <c r="D204" i="13"/>
  <c r="BF203" i="13"/>
  <c r="AW203" i="13"/>
  <c r="AX203" i="13" s="1"/>
  <c r="AR203" i="13"/>
  <c r="AS203" i="13" s="1"/>
  <c r="AE203" i="13"/>
  <c r="V203" i="13"/>
  <c r="M203" i="13"/>
  <c r="D203" i="13"/>
  <c r="BF202" i="13"/>
  <c r="AW202" i="13"/>
  <c r="AX202" i="13" s="1"/>
  <c r="AR202" i="13"/>
  <c r="AS202" i="13" s="1"/>
  <c r="AE202" i="13"/>
  <c r="V202" i="13"/>
  <c r="M202" i="13"/>
  <c r="D202" i="13"/>
  <c r="BF201" i="13"/>
  <c r="AW201" i="13"/>
  <c r="AX201" i="13" s="1"/>
  <c r="AR201" i="13"/>
  <c r="AS201" i="13" s="1"/>
  <c r="AE201" i="13"/>
  <c r="V201" i="13"/>
  <c r="M201" i="13"/>
  <c r="D201" i="13"/>
  <c r="BF200" i="13"/>
  <c r="AW200" i="13"/>
  <c r="AX200" i="13" s="1"/>
  <c r="AR200" i="13"/>
  <c r="AS200" i="13" s="1"/>
  <c r="AE200" i="13"/>
  <c r="V200" i="13"/>
  <c r="M200" i="13"/>
  <c r="D200" i="13"/>
  <c r="BF199" i="13"/>
  <c r="AW199" i="13"/>
  <c r="AX199" i="13" s="1"/>
  <c r="AR199" i="13"/>
  <c r="AS199" i="13" s="1"/>
  <c r="AE199" i="13"/>
  <c r="V199" i="13"/>
  <c r="M199" i="13"/>
  <c r="D199" i="13"/>
  <c r="BF198" i="13"/>
  <c r="AW198" i="13"/>
  <c r="AX198" i="13" s="1"/>
  <c r="AR198" i="13"/>
  <c r="AS198" i="13" s="1"/>
  <c r="AE198" i="13"/>
  <c r="V198" i="13"/>
  <c r="M198" i="13"/>
  <c r="D198" i="13"/>
  <c r="BF197" i="13"/>
  <c r="AW197" i="13"/>
  <c r="AX197" i="13" s="1"/>
  <c r="AR197" i="13"/>
  <c r="AS197" i="13" s="1"/>
  <c r="AE197" i="13"/>
  <c r="V197" i="13"/>
  <c r="M197" i="13"/>
  <c r="D197" i="13"/>
  <c r="BF196" i="13"/>
  <c r="AW196" i="13"/>
  <c r="AX196" i="13" s="1"/>
  <c r="AR196" i="13"/>
  <c r="AS196" i="13" s="1"/>
  <c r="AE196" i="13"/>
  <c r="V196" i="13"/>
  <c r="M196" i="13"/>
  <c r="D196" i="13"/>
  <c r="BF195" i="13"/>
  <c r="AW195" i="13"/>
  <c r="AX195" i="13" s="1"/>
  <c r="AR195" i="13"/>
  <c r="AS195" i="13" s="1"/>
  <c r="AE195" i="13"/>
  <c r="V195" i="13"/>
  <c r="M195" i="13"/>
  <c r="D195" i="13"/>
  <c r="BF194" i="13"/>
  <c r="AW194" i="13"/>
  <c r="AX194" i="13" s="1"/>
  <c r="AS194" i="13"/>
  <c r="AR194" i="13"/>
  <c r="AE194" i="13"/>
  <c r="V194" i="13"/>
  <c r="M194" i="13"/>
  <c r="D194" i="13"/>
  <c r="BF193" i="13"/>
  <c r="AW193" i="13"/>
  <c r="AX193" i="13" s="1"/>
  <c r="AR193" i="13"/>
  <c r="AS193" i="13" s="1"/>
  <c r="AE193" i="13"/>
  <c r="V193" i="13"/>
  <c r="M193" i="13"/>
  <c r="D193" i="13"/>
  <c r="BF192" i="13"/>
  <c r="AW192" i="13"/>
  <c r="AX192" i="13" s="1"/>
  <c r="AR192" i="13"/>
  <c r="AS192" i="13" s="1"/>
  <c r="AE192" i="13"/>
  <c r="V192" i="13"/>
  <c r="M192" i="13"/>
  <c r="D192" i="13"/>
  <c r="BF191" i="13"/>
  <c r="AW191" i="13"/>
  <c r="AX191" i="13" s="1"/>
  <c r="AR191" i="13"/>
  <c r="AS191" i="13" s="1"/>
  <c r="AE191" i="13"/>
  <c r="V191" i="13"/>
  <c r="M191" i="13"/>
  <c r="D191" i="13"/>
  <c r="BF190" i="13"/>
  <c r="AW190" i="13"/>
  <c r="AX190" i="13" s="1"/>
  <c r="AR190" i="13"/>
  <c r="AS190" i="13" s="1"/>
  <c r="AE190" i="13"/>
  <c r="V190" i="13"/>
  <c r="M190" i="13"/>
  <c r="D190" i="13"/>
  <c r="BF189" i="13"/>
  <c r="AW189" i="13"/>
  <c r="AX189" i="13" s="1"/>
  <c r="AR189" i="13"/>
  <c r="AE189" i="13"/>
  <c r="AE219" i="13" s="1"/>
  <c r="V189" i="13"/>
  <c r="V221" i="13" s="1"/>
  <c r="M189" i="13"/>
  <c r="M220" i="13" s="1"/>
  <c r="D189" i="13"/>
  <c r="BM188" i="13"/>
  <c r="BL188" i="13"/>
  <c r="BK188" i="13"/>
  <c r="BJ188" i="13"/>
  <c r="BI188" i="13"/>
  <c r="BH188" i="13"/>
  <c r="BG188" i="13"/>
  <c r="BE188" i="13"/>
  <c r="AT188" i="13"/>
  <c r="AO188" i="13"/>
  <c r="C188" i="13"/>
  <c r="BM187" i="13"/>
  <c r="BL187" i="13"/>
  <c r="BK187" i="13"/>
  <c r="BJ187" i="13"/>
  <c r="BI187" i="13"/>
  <c r="BH187" i="13"/>
  <c r="BG187" i="13"/>
  <c r="BE187" i="13"/>
  <c r="BD187" i="13"/>
  <c r="BC187" i="13"/>
  <c r="BB187" i="13"/>
  <c r="BA187" i="13"/>
  <c r="AZ187" i="13"/>
  <c r="AV187" i="13"/>
  <c r="AU187" i="13"/>
  <c r="AT187" i="13"/>
  <c r="AQ187" i="13"/>
  <c r="AP187" i="13"/>
  <c r="AO187" i="13"/>
  <c r="AN187" i="13"/>
  <c r="AM187" i="13"/>
  <c r="AL187" i="13"/>
  <c r="AK187" i="13"/>
  <c r="AJ187" i="13"/>
  <c r="AI187" i="13"/>
  <c r="AH187" i="13"/>
  <c r="AG187" i="13"/>
  <c r="AF187" i="13"/>
  <c r="AD187" i="13"/>
  <c r="AC187" i="13"/>
  <c r="AB187" i="13"/>
  <c r="AA187" i="13"/>
  <c r="Z187" i="13"/>
  <c r="Y187" i="13"/>
  <c r="X187" i="13"/>
  <c r="W187" i="13"/>
  <c r="U187" i="13"/>
  <c r="T187" i="13"/>
  <c r="S187" i="13"/>
  <c r="R187" i="13"/>
  <c r="Q187" i="13"/>
  <c r="P187" i="13"/>
  <c r="O187" i="13"/>
  <c r="N187" i="13"/>
  <c r="L187" i="13"/>
  <c r="K187" i="13"/>
  <c r="J187" i="13"/>
  <c r="I187" i="13"/>
  <c r="H187" i="13"/>
  <c r="G187" i="13"/>
  <c r="F187" i="13"/>
  <c r="E187" i="13"/>
  <c r="C187" i="13"/>
  <c r="BM186" i="13"/>
  <c r="BL186" i="13"/>
  <c r="BK186" i="13"/>
  <c r="BJ186" i="13"/>
  <c r="BI186" i="13"/>
  <c r="BH186" i="13"/>
  <c r="BG186" i="13"/>
  <c r="BE186" i="13"/>
  <c r="BD186" i="13"/>
  <c r="BC186" i="13"/>
  <c r="BB186" i="13"/>
  <c r="BA186" i="13"/>
  <c r="AZ186" i="13"/>
  <c r="AV186" i="13"/>
  <c r="AU186" i="13"/>
  <c r="AT186" i="13"/>
  <c r="AQ186" i="13"/>
  <c r="AP186" i="13"/>
  <c r="AO186" i="13"/>
  <c r="AN186" i="13"/>
  <c r="AM186" i="13"/>
  <c r="AL186" i="13"/>
  <c r="AK186" i="13"/>
  <c r="AJ186" i="13"/>
  <c r="AI186" i="13"/>
  <c r="AH186" i="13"/>
  <c r="AG186" i="13"/>
  <c r="AF186" i="13"/>
  <c r="AD186" i="13"/>
  <c r="AC186" i="13"/>
  <c r="AB186" i="13"/>
  <c r="AA186" i="13"/>
  <c r="Z186" i="13"/>
  <c r="Y186" i="13"/>
  <c r="X186" i="13"/>
  <c r="W186" i="13"/>
  <c r="U186" i="13"/>
  <c r="T186" i="13"/>
  <c r="S186" i="13"/>
  <c r="R186" i="13"/>
  <c r="Q186" i="13"/>
  <c r="P186" i="13"/>
  <c r="O186" i="13"/>
  <c r="N186" i="13"/>
  <c r="L186" i="13"/>
  <c r="K186" i="13"/>
  <c r="J186" i="13"/>
  <c r="I186" i="13"/>
  <c r="H186" i="13"/>
  <c r="G186" i="13"/>
  <c r="F186" i="13"/>
  <c r="E186" i="13"/>
  <c r="C186" i="13"/>
  <c r="BM185" i="13"/>
  <c r="BL185" i="13"/>
  <c r="BK185" i="13"/>
  <c r="BJ185" i="13"/>
  <c r="BI185" i="13"/>
  <c r="BH185" i="13"/>
  <c r="BG185" i="13"/>
  <c r="BE185" i="13"/>
  <c r="BD185" i="13"/>
  <c r="BC185" i="13"/>
  <c r="BB185" i="13"/>
  <c r="BA185" i="13"/>
  <c r="AZ185" i="13"/>
  <c r="AV185" i="13"/>
  <c r="AU185" i="13"/>
  <c r="AT185" i="13"/>
  <c r="AQ185" i="13"/>
  <c r="AP185" i="13"/>
  <c r="AO185" i="13"/>
  <c r="AN185" i="13"/>
  <c r="AN9" i="13" s="1"/>
  <c r="AM185" i="13"/>
  <c r="AL185" i="13"/>
  <c r="AK185" i="13"/>
  <c r="AJ185" i="13"/>
  <c r="AI185" i="13"/>
  <c r="AH185" i="13"/>
  <c r="AG185" i="13"/>
  <c r="AF185" i="13"/>
  <c r="AE185" i="13"/>
  <c r="AD185" i="13"/>
  <c r="AC185" i="13"/>
  <c r="AB185" i="13"/>
  <c r="AA185" i="13"/>
  <c r="Z185" i="13"/>
  <c r="Y185" i="13"/>
  <c r="X185" i="13"/>
  <c r="W185" i="13"/>
  <c r="U185" i="13"/>
  <c r="T185" i="13"/>
  <c r="S185" i="13"/>
  <c r="R185" i="13"/>
  <c r="Q185" i="13"/>
  <c r="P185" i="13"/>
  <c r="O185" i="13"/>
  <c r="N185" i="13"/>
  <c r="L185" i="13"/>
  <c r="K185" i="13"/>
  <c r="J185" i="13"/>
  <c r="I185" i="13"/>
  <c r="H185" i="13"/>
  <c r="G185" i="13"/>
  <c r="F185" i="13"/>
  <c r="E185" i="13"/>
  <c r="C185" i="13"/>
  <c r="BF184" i="13"/>
  <c r="AW184" i="13"/>
  <c r="AR184" i="13"/>
  <c r="AS184" i="13" s="1"/>
  <c r="AE184" i="13"/>
  <c r="V184" i="13"/>
  <c r="M184" i="13"/>
  <c r="D184" i="13"/>
  <c r="BF183" i="13"/>
  <c r="AW183" i="13"/>
  <c r="AR183" i="13"/>
  <c r="AS183" i="13" s="1"/>
  <c r="AE183" i="13"/>
  <c r="V183" i="13"/>
  <c r="M183" i="13"/>
  <c r="D183" i="13"/>
  <c r="BF182" i="13"/>
  <c r="AW182" i="13"/>
  <c r="AR182" i="13"/>
  <c r="AS182" i="13" s="1"/>
  <c r="AE182" i="13"/>
  <c r="V182" i="13"/>
  <c r="M182" i="13"/>
  <c r="D182" i="13"/>
  <c r="BF181" i="13"/>
  <c r="AW181" i="13"/>
  <c r="AR181" i="13"/>
  <c r="AS181" i="13" s="1"/>
  <c r="AE181" i="13"/>
  <c r="V181" i="13"/>
  <c r="M181" i="13"/>
  <c r="D181" i="13"/>
  <c r="BF180" i="13"/>
  <c r="AW180" i="13"/>
  <c r="AR180" i="13"/>
  <c r="AS180" i="13" s="1"/>
  <c r="AE180" i="13"/>
  <c r="V180" i="13"/>
  <c r="M180" i="13"/>
  <c r="D180" i="13"/>
  <c r="BF179" i="13"/>
  <c r="AW179" i="13"/>
  <c r="AR179" i="13"/>
  <c r="AS179" i="13" s="1"/>
  <c r="AE179" i="13"/>
  <c r="V179" i="13"/>
  <c r="M179" i="13"/>
  <c r="D179" i="13"/>
  <c r="BF178" i="13"/>
  <c r="AW178" i="13"/>
  <c r="AR178" i="13"/>
  <c r="AS178" i="13" s="1"/>
  <c r="AE178" i="13"/>
  <c r="V178" i="13"/>
  <c r="M178" i="13"/>
  <c r="D178" i="13"/>
  <c r="BF177" i="13"/>
  <c r="AW177" i="13"/>
  <c r="AR177" i="13"/>
  <c r="AS177" i="13" s="1"/>
  <c r="AE177" i="13"/>
  <c r="V177" i="13"/>
  <c r="M177" i="13"/>
  <c r="D177" i="13"/>
  <c r="BF176" i="13"/>
  <c r="AW176" i="13"/>
  <c r="AR176" i="13"/>
  <c r="AS176" i="13" s="1"/>
  <c r="AE176" i="13"/>
  <c r="V176" i="13"/>
  <c r="M176" i="13"/>
  <c r="D176" i="13"/>
  <c r="BF175" i="13"/>
  <c r="AW175" i="13"/>
  <c r="AR175" i="13"/>
  <c r="AS175" i="13" s="1"/>
  <c r="AE175" i="13"/>
  <c r="V175" i="13"/>
  <c r="M175" i="13"/>
  <c r="D175" i="13"/>
  <c r="BF174" i="13"/>
  <c r="AW174" i="13"/>
  <c r="AR174" i="13"/>
  <c r="AS174" i="13" s="1"/>
  <c r="AE174" i="13"/>
  <c r="V174" i="13"/>
  <c r="M174" i="13"/>
  <c r="D174" i="13"/>
  <c r="BF173" i="13"/>
  <c r="AW173" i="13"/>
  <c r="AR173" i="13"/>
  <c r="AS173" i="13" s="1"/>
  <c r="AE173" i="13"/>
  <c r="V173" i="13"/>
  <c r="M173" i="13"/>
  <c r="D173" i="13"/>
  <c r="BF172" i="13"/>
  <c r="AW172" i="13"/>
  <c r="AR172" i="13"/>
  <c r="AS172" i="13" s="1"/>
  <c r="AE172" i="13"/>
  <c r="V172" i="13"/>
  <c r="M172" i="13"/>
  <c r="D172" i="13"/>
  <c r="BF171" i="13"/>
  <c r="AW171" i="13"/>
  <c r="AR171" i="13"/>
  <c r="AS171" i="13" s="1"/>
  <c r="AE171" i="13"/>
  <c r="V171" i="13"/>
  <c r="M171" i="13"/>
  <c r="D171" i="13"/>
  <c r="BF170" i="13"/>
  <c r="AW170" i="13"/>
  <c r="AR170" i="13"/>
  <c r="AS170" i="13" s="1"/>
  <c r="AE170" i="13"/>
  <c r="V170" i="13"/>
  <c r="M170" i="13"/>
  <c r="D170" i="13"/>
  <c r="BF169" i="13"/>
  <c r="AW169" i="13"/>
  <c r="AS169" i="13"/>
  <c r="AR169" i="13"/>
  <c r="AE169" i="13"/>
  <c r="V169" i="13"/>
  <c r="M169" i="13"/>
  <c r="D169" i="13"/>
  <c r="BF168" i="13"/>
  <c r="AW168" i="13"/>
  <c r="AR168" i="13"/>
  <c r="AS168" i="13" s="1"/>
  <c r="AE168" i="13"/>
  <c r="V168" i="13"/>
  <c r="M168" i="13"/>
  <c r="D168" i="13"/>
  <c r="BF167" i="13"/>
  <c r="AW167" i="13"/>
  <c r="AR167" i="13"/>
  <c r="AS167" i="13" s="1"/>
  <c r="AE167" i="13"/>
  <c r="V167" i="13"/>
  <c r="M167" i="13"/>
  <c r="D167" i="13"/>
  <c r="BF166" i="13"/>
  <c r="AW166" i="13"/>
  <c r="AR166" i="13"/>
  <c r="AS166" i="13" s="1"/>
  <c r="AE166" i="13"/>
  <c r="V166" i="13"/>
  <c r="M166" i="13"/>
  <c r="D166" i="13"/>
  <c r="BF165" i="13"/>
  <c r="AW165" i="13"/>
  <c r="AR165" i="13"/>
  <c r="AS165" i="13" s="1"/>
  <c r="AE165" i="13"/>
  <c r="V165" i="13"/>
  <c r="M165" i="13"/>
  <c r="D165" i="13"/>
  <c r="BF164" i="13"/>
  <c r="AW164" i="13"/>
  <c r="AR164" i="13"/>
  <c r="AS164" i="13" s="1"/>
  <c r="AE164" i="13"/>
  <c r="V164" i="13"/>
  <c r="M164" i="13"/>
  <c r="D164" i="13"/>
  <c r="BF163" i="13"/>
  <c r="AW163" i="13"/>
  <c r="AR163" i="13"/>
  <c r="AS163" i="13" s="1"/>
  <c r="AE163" i="13"/>
  <c r="V163" i="13"/>
  <c r="M163" i="13"/>
  <c r="D163" i="13"/>
  <c r="BF162" i="13"/>
  <c r="AW162" i="13"/>
  <c r="AR162" i="13"/>
  <c r="AS162" i="13" s="1"/>
  <c r="AE162" i="13"/>
  <c r="V162" i="13"/>
  <c r="M162" i="13"/>
  <c r="D162" i="13"/>
  <c r="BF161" i="13"/>
  <c r="AW161" i="13"/>
  <c r="AR161" i="13"/>
  <c r="AS161" i="13" s="1"/>
  <c r="AE161" i="13"/>
  <c r="V161" i="13"/>
  <c r="M161" i="13"/>
  <c r="D161" i="13"/>
  <c r="BF160" i="13"/>
  <c r="AW160" i="13"/>
  <c r="AR160" i="13"/>
  <c r="AS160" i="13" s="1"/>
  <c r="AE160" i="13"/>
  <c r="V160" i="13"/>
  <c r="M160" i="13"/>
  <c r="D160" i="13"/>
  <c r="BF159" i="13"/>
  <c r="AW159" i="13"/>
  <c r="AR159" i="13"/>
  <c r="AS159" i="13" s="1"/>
  <c r="AE159" i="13"/>
  <c r="V159" i="13"/>
  <c r="M159" i="13"/>
  <c r="D159" i="13"/>
  <c r="BF158" i="13"/>
  <c r="AW158" i="13"/>
  <c r="AR158" i="13"/>
  <c r="AS158" i="13" s="1"/>
  <c r="AE158" i="13"/>
  <c r="V158" i="13"/>
  <c r="M158" i="13"/>
  <c r="D158" i="13"/>
  <c r="BF157" i="13"/>
  <c r="AW157" i="13"/>
  <c r="AR157" i="13"/>
  <c r="AS157" i="13" s="1"/>
  <c r="AE157" i="13"/>
  <c r="V157" i="13"/>
  <c r="M157" i="13"/>
  <c r="D157" i="13"/>
  <c r="BF156" i="13"/>
  <c r="AW156" i="13"/>
  <c r="AR156" i="13"/>
  <c r="AS156" i="13" s="1"/>
  <c r="AE156" i="13"/>
  <c r="V156" i="13"/>
  <c r="M156" i="13"/>
  <c r="D156" i="13"/>
  <c r="BF155" i="13"/>
  <c r="AW155" i="13"/>
  <c r="AR155" i="13"/>
  <c r="AS155" i="13" s="1"/>
  <c r="AE155" i="13"/>
  <c r="V155" i="13"/>
  <c r="M155" i="13"/>
  <c r="D155" i="13"/>
  <c r="BF154" i="13"/>
  <c r="AW154" i="13"/>
  <c r="AR154" i="13"/>
  <c r="AE154" i="13"/>
  <c r="AE187" i="13" s="1"/>
  <c r="V154" i="13"/>
  <c r="V186" i="13" s="1"/>
  <c r="M154" i="13"/>
  <c r="D154" i="13"/>
  <c r="BM153" i="13"/>
  <c r="BL153" i="13"/>
  <c r="BK153" i="13"/>
  <c r="BJ153" i="13"/>
  <c r="BI153" i="13"/>
  <c r="BH153" i="13"/>
  <c r="BG153" i="13"/>
  <c r="BE153" i="13"/>
  <c r="AT153" i="13"/>
  <c r="AO153" i="13"/>
  <c r="C153" i="13"/>
  <c r="BM152" i="13"/>
  <c r="BL152" i="13"/>
  <c r="BK152" i="13"/>
  <c r="BJ152" i="13"/>
  <c r="BI152" i="13"/>
  <c r="BH152" i="13"/>
  <c r="BG152" i="13"/>
  <c r="BE152" i="13"/>
  <c r="BD152" i="13"/>
  <c r="BC152" i="13"/>
  <c r="BB152" i="13"/>
  <c r="BA152" i="13"/>
  <c r="AZ152" i="13"/>
  <c r="AV152" i="13"/>
  <c r="AU152" i="13"/>
  <c r="AT152" i="13"/>
  <c r="AQ152" i="13"/>
  <c r="AP152" i="13"/>
  <c r="AO152" i="13"/>
  <c r="AN152" i="13"/>
  <c r="AM152" i="13"/>
  <c r="AL152" i="13"/>
  <c r="AK152" i="13"/>
  <c r="AJ152" i="13"/>
  <c r="AI152" i="13"/>
  <c r="AH152" i="13"/>
  <c r="AG152" i="13"/>
  <c r="AF152" i="13"/>
  <c r="AD152" i="13"/>
  <c r="AC152" i="13"/>
  <c r="AB152" i="13"/>
  <c r="AA152" i="13"/>
  <c r="Z152" i="13"/>
  <c r="Y152" i="13"/>
  <c r="X152" i="13"/>
  <c r="W152" i="13"/>
  <c r="U152" i="13"/>
  <c r="T152" i="13"/>
  <c r="S152" i="13"/>
  <c r="R152" i="13"/>
  <c r="Q152" i="13"/>
  <c r="P152" i="13"/>
  <c r="O152" i="13"/>
  <c r="N152" i="13"/>
  <c r="L152" i="13"/>
  <c r="K152" i="13"/>
  <c r="J152" i="13"/>
  <c r="I152" i="13"/>
  <c r="H152" i="13"/>
  <c r="G152" i="13"/>
  <c r="F152" i="13"/>
  <c r="E152" i="13"/>
  <c r="C152" i="13"/>
  <c r="BM151" i="13"/>
  <c r="BL151" i="13"/>
  <c r="BK151" i="13"/>
  <c r="BJ151" i="13"/>
  <c r="BI151" i="13"/>
  <c r="BH151" i="13"/>
  <c r="BG151" i="13"/>
  <c r="BE151" i="13"/>
  <c r="BD151" i="13"/>
  <c r="BC151" i="13"/>
  <c r="BB151" i="13"/>
  <c r="BA151" i="13"/>
  <c r="AZ151" i="13"/>
  <c r="AV151" i="13"/>
  <c r="AU151" i="13"/>
  <c r="AT151" i="13"/>
  <c r="AQ151" i="13"/>
  <c r="AP151" i="13"/>
  <c r="AO151" i="13"/>
  <c r="AN151" i="13"/>
  <c r="AM151" i="13"/>
  <c r="AL151" i="13"/>
  <c r="AK151" i="13"/>
  <c r="AJ151" i="13"/>
  <c r="AI151" i="13"/>
  <c r="AH151" i="13"/>
  <c r="AG151" i="13"/>
  <c r="AF151" i="13"/>
  <c r="AE151" i="13"/>
  <c r="AD151" i="13"/>
  <c r="AC151" i="13"/>
  <c r="AB151" i="13"/>
  <c r="AA151" i="13"/>
  <c r="Z151" i="13"/>
  <c r="Y151" i="13"/>
  <c r="X151" i="13"/>
  <c r="W151" i="13"/>
  <c r="U151" i="13"/>
  <c r="T151" i="13"/>
  <c r="S151" i="13"/>
  <c r="R151" i="13"/>
  <c r="Q151" i="13"/>
  <c r="P151" i="13"/>
  <c r="O151" i="13"/>
  <c r="N151" i="13"/>
  <c r="L151" i="13"/>
  <c r="K151" i="13"/>
  <c r="J151" i="13"/>
  <c r="I151" i="13"/>
  <c r="H151" i="13"/>
  <c r="G151" i="13"/>
  <c r="F151" i="13"/>
  <c r="E151" i="13"/>
  <c r="C151" i="13"/>
  <c r="BM150" i="13"/>
  <c r="BL150" i="13"/>
  <c r="BK150" i="13"/>
  <c r="BJ150" i="13"/>
  <c r="BI150" i="13"/>
  <c r="BH150" i="13"/>
  <c r="BG150" i="13"/>
  <c r="BE150" i="13"/>
  <c r="BD150" i="13"/>
  <c r="BC150" i="13"/>
  <c r="BB150" i="13"/>
  <c r="BA150" i="13"/>
  <c r="AZ150" i="13"/>
  <c r="AV150" i="13"/>
  <c r="AU150" i="13"/>
  <c r="AU8" i="13" s="1"/>
  <c r="AT150" i="13"/>
  <c r="AQ150" i="13"/>
  <c r="AP150" i="13"/>
  <c r="AO150" i="13"/>
  <c r="AN150" i="13"/>
  <c r="AM150" i="13"/>
  <c r="AL150" i="13"/>
  <c r="AK150" i="13"/>
  <c r="AJ150" i="13"/>
  <c r="AI150" i="13"/>
  <c r="AH150" i="13"/>
  <c r="AG150" i="13"/>
  <c r="AF150" i="13"/>
  <c r="AD150" i="13"/>
  <c r="AC150" i="13"/>
  <c r="AB150" i="13"/>
  <c r="AA150" i="13"/>
  <c r="Z150" i="13"/>
  <c r="Y150" i="13"/>
  <c r="X150" i="13"/>
  <c r="W150" i="13"/>
  <c r="U150" i="13"/>
  <c r="T150" i="13"/>
  <c r="S150" i="13"/>
  <c r="R150" i="13"/>
  <c r="Q150" i="13"/>
  <c r="P150" i="13"/>
  <c r="O150" i="13"/>
  <c r="N150" i="13"/>
  <c r="L150" i="13"/>
  <c r="K150" i="13"/>
  <c r="J150" i="13"/>
  <c r="I150" i="13"/>
  <c r="H150" i="13"/>
  <c r="G150" i="13"/>
  <c r="F150" i="13"/>
  <c r="E150" i="13"/>
  <c r="C150" i="13"/>
  <c r="BF149" i="13"/>
  <c r="AW149" i="13"/>
  <c r="AX149" i="13" s="1"/>
  <c r="AR149" i="13"/>
  <c r="AS149" i="13" s="1"/>
  <c r="AE149" i="13"/>
  <c r="V149" i="13"/>
  <c r="M149" i="13"/>
  <c r="D149" i="13"/>
  <c r="BF148" i="13"/>
  <c r="AW148" i="13"/>
  <c r="AR148" i="13"/>
  <c r="AS148" i="13" s="1"/>
  <c r="AE148" i="13"/>
  <c r="V148" i="13"/>
  <c r="M148" i="13"/>
  <c r="D148" i="13"/>
  <c r="BF147" i="13"/>
  <c r="AW147" i="13"/>
  <c r="AX147" i="13" s="1"/>
  <c r="AR147" i="13"/>
  <c r="AS147" i="13" s="1"/>
  <c r="AE147" i="13"/>
  <c r="V147" i="13"/>
  <c r="M147" i="13"/>
  <c r="D147" i="13"/>
  <c r="BF146" i="13"/>
  <c r="AW146" i="13"/>
  <c r="AR146" i="13"/>
  <c r="AS146" i="13" s="1"/>
  <c r="AE146" i="13"/>
  <c r="V146" i="13"/>
  <c r="M146" i="13"/>
  <c r="D146" i="13"/>
  <c r="BF145" i="13"/>
  <c r="AW145" i="13"/>
  <c r="AX145" i="13" s="1"/>
  <c r="AR145" i="13"/>
  <c r="AS145" i="13" s="1"/>
  <c r="AE145" i="13"/>
  <c r="V145" i="13"/>
  <c r="M145" i="13"/>
  <c r="D145" i="13"/>
  <c r="BF144" i="13"/>
  <c r="AW144" i="13"/>
  <c r="AR144" i="13"/>
  <c r="AS144" i="13" s="1"/>
  <c r="AE144" i="13"/>
  <c r="V144" i="13"/>
  <c r="M144" i="13"/>
  <c r="D144" i="13"/>
  <c r="BF143" i="13"/>
  <c r="AW143" i="13"/>
  <c r="AX143" i="13" s="1"/>
  <c r="AR143" i="13"/>
  <c r="AS143" i="13" s="1"/>
  <c r="AY143" i="13" s="1"/>
  <c r="AE143" i="13"/>
  <c r="V143" i="13"/>
  <c r="M143" i="13"/>
  <c r="D143" i="13"/>
  <c r="BF142" i="13"/>
  <c r="AW142" i="13"/>
  <c r="AR142" i="13"/>
  <c r="AS142" i="13" s="1"/>
  <c r="AE142" i="13"/>
  <c r="V142" i="13"/>
  <c r="M142" i="13"/>
  <c r="D142" i="13"/>
  <c r="BF141" i="13"/>
  <c r="AW141" i="13"/>
  <c r="AX141" i="13" s="1"/>
  <c r="AR141" i="13"/>
  <c r="AS141" i="13" s="1"/>
  <c r="AE141" i="13"/>
  <c r="V141" i="13"/>
  <c r="M141" i="13"/>
  <c r="D141" i="13"/>
  <c r="BF140" i="13"/>
  <c r="AW140" i="13"/>
  <c r="AR140" i="13"/>
  <c r="AS140" i="13" s="1"/>
  <c r="AE140" i="13"/>
  <c r="V140" i="13"/>
  <c r="M140" i="13"/>
  <c r="D140" i="13"/>
  <c r="BF139" i="13"/>
  <c r="AW139" i="13"/>
  <c r="AX139" i="13" s="1"/>
  <c r="AR139" i="13"/>
  <c r="AS139" i="13" s="1"/>
  <c r="AE139" i="13"/>
  <c r="V139" i="13"/>
  <c r="M139" i="13"/>
  <c r="D139" i="13"/>
  <c r="BF138" i="13"/>
  <c r="AW138" i="13"/>
  <c r="AR138" i="13"/>
  <c r="AS138" i="13" s="1"/>
  <c r="AE138" i="13"/>
  <c r="V138" i="13"/>
  <c r="M138" i="13"/>
  <c r="D138" i="13"/>
  <c r="BF137" i="13"/>
  <c r="AW137" i="13"/>
  <c r="AX137" i="13" s="1"/>
  <c r="AR137" i="13"/>
  <c r="AS137" i="13" s="1"/>
  <c r="AE137" i="13"/>
  <c r="V137" i="13"/>
  <c r="M137" i="13"/>
  <c r="D137" i="13"/>
  <c r="BF136" i="13"/>
  <c r="AW136" i="13"/>
  <c r="AR136" i="13"/>
  <c r="AS136" i="13" s="1"/>
  <c r="AE136" i="13"/>
  <c r="V136" i="13"/>
  <c r="M136" i="13"/>
  <c r="D136" i="13"/>
  <c r="BF135" i="13"/>
  <c r="AW135" i="13"/>
  <c r="AX135" i="13" s="1"/>
  <c r="AR135" i="13"/>
  <c r="AS135" i="13" s="1"/>
  <c r="AE135" i="13"/>
  <c r="V135" i="13"/>
  <c r="M135" i="13"/>
  <c r="D135" i="13"/>
  <c r="BF134" i="13"/>
  <c r="AW134" i="13"/>
  <c r="AS134" i="13"/>
  <c r="AR134" i="13"/>
  <c r="AE134" i="13"/>
  <c r="V134" i="13"/>
  <c r="M134" i="13"/>
  <c r="D134" i="13"/>
  <c r="BF133" i="13"/>
  <c r="AW133" i="13"/>
  <c r="AX133" i="13" s="1"/>
  <c r="AR133" i="13"/>
  <c r="AS133" i="13" s="1"/>
  <c r="AE133" i="13"/>
  <c r="V133" i="13"/>
  <c r="M133" i="13"/>
  <c r="D133" i="13"/>
  <c r="BF132" i="13"/>
  <c r="AW132" i="13"/>
  <c r="AS132" i="13"/>
  <c r="AR132" i="13"/>
  <c r="AE132" i="13"/>
  <c r="V132" i="13"/>
  <c r="M132" i="13"/>
  <c r="D132" i="13"/>
  <c r="BF131" i="13"/>
  <c r="AW131" i="13"/>
  <c r="AX131" i="13" s="1"/>
  <c r="AR131" i="13"/>
  <c r="AS131" i="13" s="1"/>
  <c r="AE131" i="13"/>
  <c r="V131" i="13"/>
  <c r="M131" i="13"/>
  <c r="D131" i="13"/>
  <c r="BF130" i="13"/>
  <c r="AW130" i="13"/>
  <c r="AR130" i="13"/>
  <c r="AS130" i="13" s="1"/>
  <c r="AE130" i="13"/>
  <c r="V130" i="13"/>
  <c r="M130" i="13"/>
  <c r="D130" i="13"/>
  <c r="BF129" i="13"/>
  <c r="AW129" i="13"/>
  <c r="AX129" i="13" s="1"/>
  <c r="AR129" i="13"/>
  <c r="AS129" i="13" s="1"/>
  <c r="AE129" i="13"/>
  <c r="V129" i="13"/>
  <c r="M129" i="13"/>
  <c r="D129" i="13"/>
  <c r="BF128" i="13"/>
  <c r="AW128" i="13"/>
  <c r="AR128" i="13"/>
  <c r="AS128" i="13" s="1"/>
  <c r="AE128" i="13"/>
  <c r="V128" i="13"/>
  <c r="M128" i="13"/>
  <c r="D128" i="13"/>
  <c r="BF127" i="13"/>
  <c r="AW127" i="13"/>
  <c r="AX127" i="13" s="1"/>
  <c r="AR127" i="13"/>
  <c r="AS127" i="13" s="1"/>
  <c r="AE127" i="13"/>
  <c r="V127" i="13"/>
  <c r="M127" i="13"/>
  <c r="D127" i="13"/>
  <c r="BF126" i="13"/>
  <c r="AW126" i="13"/>
  <c r="AR126" i="13"/>
  <c r="AS126" i="13" s="1"/>
  <c r="AE126" i="13"/>
  <c r="V126" i="13"/>
  <c r="M126" i="13"/>
  <c r="D126" i="13"/>
  <c r="BF125" i="13"/>
  <c r="AW125" i="13"/>
  <c r="AX125" i="13" s="1"/>
  <c r="AR125" i="13"/>
  <c r="AS125" i="13" s="1"/>
  <c r="AY125" i="13" s="1"/>
  <c r="AE125" i="13"/>
  <c r="V125" i="13"/>
  <c r="M125" i="13"/>
  <c r="D125" i="13"/>
  <c r="BF124" i="13"/>
  <c r="AW124" i="13"/>
  <c r="AR124" i="13"/>
  <c r="AS124" i="13" s="1"/>
  <c r="AE124" i="13"/>
  <c r="V124" i="13"/>
  <c r="M124" i="13"/>
  <c r="D124" i="13"/>
  <c r="BF123" i="13"/>
  <c r="AW123" i="13"/>
  <c r="AX123" i="13" s="1"/>
  <c r="AR123" i="13"/>
  <c r="AS123" i="13" s="1"/>
  <c r="AE123" i="13"/>
  <c r="V123" i="13"/>
  <c r="M123" i="13"/>
  <c r="D123" i="13"/>
  <c r="BF122" i="13"/>
  <c r="AW122" i="13"/>
  <c r="AR122" i="13"/>
  <c r="AS122" i="13" s="1"/>
  <c r="AE122" i="13"/>
  <c r="V122" i="13"/>
  <c r="M122" i="13"/>
  <c r="D122" i="13"/>
  <c r="BF121" i="13"/>
  <c r="AW121" i="13"/>
  <c r="AX121" i="13" s="1"/>
  <c r="AR121" i="13"/>
  <c r="AS121" i="13" s="1"/>
  <c r="AE121" i="13"/>
  <c r="V121" i="13"/>
  <c r="M121" i="13"/>
  <c r="D121" i="13"/>
  <c r="BF120" i="13"/>
  <c r="AW120" i="13"/>
  <c r="AR120" i="13"/>
  <c r="AR150" i="13" s="1"/>
  <c r="AE120" i="13"/>
  <c r="AE152" i="13" s="1"/>
  <c r="V120" i="13"/>
  <c r="V152" i="13" s="1"/>
  <c r="M120" i="13"/>
  <c r="M151" i="13" s="1"/>
  <c r="D120" i="13"/>
  <c r="BM119" i="13"/>
  <c r="BL119" i="13"/>
  <c r="BK119" i="13"/>
  <c r="BJ119" i="13"/>
  <c r="BI119" i="13"/>
  <c r="BH119" i="13"/>
  <c r="BG119" i="13"/>
  <c r="BE119" i="13"/>
  <c r="AT119" i="13"/>
  <c r="AO119" i="13"/>
  <c r="C119" i="13"/>
  <c r="BM118" i="13"/>
  <c r="BL118" i="13"/>
  <c r="BK118" i="13"/>
  <c r="BJ118" i="13"/>
  <c r="BI118" i="13"/>
  <c r="BH118" i="13"/>
  <c r="BG118" i="13"/>
  <c r="BE118" i="13"/>
  <c r="BD118" i="13"/>
  <c r="BC118" i="13"/>
  <c r="BB118" i="13"/>
  <c r="BA118" i="13"/>
  <c r="AZ118" i="13"/>
  <c r="AV118" i="13"/>
  <c r="AU118" i="13"/>
  <c r="AT118" i="13"/>
  <c r="AQ118" i="13"/>
  <c r="AP118" i="13"/>
  <c r="AO118" i="13"/>
  <c r="AN118" i="13"/>
  <c r="AM118" i="13"/>
  <c r="AL118" i="13"/>
  <c r="AK118" i="13"/>
  <c r="AJ118" i="13"/>
  <c r="AI118" i="13"/>
  <c r="AH118" i="13"/>
  <c r="AG118" i="13"/>
  <c r="AF118" i="13"/>
  <c r="AD118" i="13"/>
  <c r="AC118" i="13"/>
  <c r="AB118" i="13"/>
  <c r="AA118" i="13"/>
  <c r="Z118" i="13"/>
  <c r="Y118" i="13"/>
  <c r="X118" i="13"/>
  <c r="W118" i="13"/>
  <c r="U118" i="13"/>
  <c r="T118" i="13"/>
  <c r="S118" i="13"/>
  <c r="R118" i="13"/>
  <c r="Q118" i="13"/>
  <c r="P118" i="13"/>
  <c r="O118" i="13"/>
  <c r="N118" i="13"/>
  <c r="L118" i="13"/>
  <c r="K118" i="13"/>
  <c r="J118" i="13"/>
  <c r="I118" i="13"/>
  <c r="H118" i="13"/>
  <c r="G118" i="13"/>
  <c r="F118" i="13"/>
  <c r="E118" i="13"/>
  <c r="D118" i="13"/>
  <c r="C118" i="13"/>
  <c r="BM117" i="13"/>
  <c r="BL117" i="13"/>
  <c r="BK117" i="13"/>
  <c r="BJ117" i="13"/>
  <c r="BI117" i="13"/>
  <c r="BH117" i="13"/>
  <c r="BG117" i="13"/>
  <c r="BE117" i="13"/>
  <c r="BD117" i="13"/>
  <c r="BC117" i="13"/>
  <c r="BB117" i="13"/>
  <c r="BA117" i="13"/>
  <c r="AZ117" i="13"/>
  <c r="AV117" i="13"/>
  <c r="AU117" i="13"/>
  <c r="AT117" i="13"/>
  <c r="AQ117" i="13"/>
  <c r="AP117" i="13"/>
  <c r="AO117" i="13"/>
  <c r="AN117" i="13"/>
  <c r="AM117" i="13"/>
  <c r="AL117" i="13"/>
  <c r="AK117" i="13"/>
  <c r="AJ117" i="13"/>
  <c r="AI117" i="13"/>
  <c r="AH117" i="13"/>
  <c r="AG117" i="13"/>
  <c r="AF117" i="13"/>
  <c r="AD117" i="13"/>
  <c r="AC117" i="13"/>
  <c r="AB117" i="13"/>
  <c r="AA117" i="13"/>
  <c r="Z117" i="13"/>
  <c r="Y117" i="13"/>
  <c r="X117" i="13"/>
  <c r="W117" i="13"/>
  <c r="U117" i="13"/>
  <c r="T117" i="13"/>
  <c r="S117" i="13"/>
  <c r="R117" i="13"/>
  <c r="Q117" i="13"/>
  <c r="P117" i="13"/>
  <c r="O117" i="13"/>
  <c r="N117" i="13"/>
  <c r="L117" i="13"/>
  <c r="K117" i="13"/>
  <c r="J117" i="13"/>
  <c r="I117" i="13"/>
  <c r="H117" i="13"/>
  <c r="G117" i="13"/>
  <c r="F117" i="13"/>
  <c r="E117" i="13"/>
  <c r="D117" i="13"/>
  <c r="C117" i="13"/>
  <c r="BM116" i="13"/>
  <c r="BL116" i="13"/>
  <c r="BK116" i="13"/>
  <c r="BJ116" i="13"/>
  <c r="BI116" i="13"/>
  <c r="BH116" i="13"/>
  <c r="BG116" i="13"/>
  <c r="BE116" i="13"/>
  <c r="BD116" i="13"/>
  <c r="BC116" i="13"/>
  <c r="BB116" i="13"/>
  <c r="BA116" i="13"/>
  <c r="AZ116" i="13"/>
  <c r="AV116" i="13"/>
  <c r="AU116" i="13"/>
  <c r="AT116" i="13"/>
  <c r="AQ116" i="13"/>
  <c r="AP116" i="13"/>
  <c r="AO116" i="13"/>
  <c r="AN116" i="13"/>
  <c r="AM116" i="13"/>
  <c r="AL116" i="13"/>
  <c r="AK116" i="13"/>
  <c r="AJ116" i="13"/>
  <c r="AI116" i="13"/>
  <c r="AH116" i="13"/>
  <c r="AG116" i="13"/>
  <c r="AF116" i="13"/>
  <c r="AD116" i="13"/>
  <c r="AC116" i="13"/>
  <c r="AB116" i="13"/>
  <c r="AA116" i="13"/>
  <c r="Z116" i="13"/>
  <c r="Y116" i="13"/>
  <c r="X116" i="13"/>
  <c r="W116" i="13"/>
  <c r="U116" i="13"/>
  <c r="T116" i="13"/>
  <c r="S116" i="13"/>
  <c r="R116" i="13"/>
  <c r="Q116" i="13"/>
  <c r="P116" i="13"/>
  <c r="O116" i="13"/>
  <c r="N116" i="13"/>
  <c r="L116" i="13"/>
  <c r="K116" i="13"/>
  <c r="J116" i="13"/>
  <c r="I116" i="13"/>
  <c r="H116" i="13"/>
  <c r="G116" i="13"/>
  <c r="F116" i="13"/>
  <c r="E116" i="13"/>
  <c r="D116" i="13"/>
  <c r="C116" i="13"/>
  <c r="BF115" i="13"/>
  <c r="AW115" i="13"/>
  <c r="AR115" i="13"/>
  <c r="AS115" i="13" s="1"/>
  <c r="AE115" i="13"/>
  <c r="V115" i="13"/>
  <c r="M115" i="13"/>
  <c r="BF114" i="13"/>
  <c r="AW114" i="13"/>
  <c r="AR114" i="13"/>
  <c r="AS114" i="13" s="1"/>
  <c r="AE114" i="13"/>
  <c r="V114" i="13"/>
  <c r="M114" i="13"/>
  <c r="BF113" i="13"/>
  <c r="AW113" i="13"/>
  <c r="AX113" i="13" s="1"/>
  <c r="AR113" i="13"/>
  <c r="AS113" i="13" s="1"/>
  <c r="AE113" i="13"/>
  <c r="V113" i="13"/>
  <c r="M113" i="13"/>
  <c r="BF112" i="13"/>
  <c r="AW112" i="13"/>
  <c r="AR112" i="13"/>
  <c r="AS112" i="13" s="1"/>
  <c r="AE112" i="13"/>
  <c r="V112" i="13"/>
  <c r="M112" i="13"/>
  <c r="BF111" i="13"/>
  <c r="AW111" i="13"/>
  <c r="AX111" i="13" s="1"/>
  <c r="AR111" i="13"/>
  <c r="AS111" i="13" s="1"/>
  <c r="AE111" i="13"/>
  <c r="V111" i="13"/>
  <c r="M111" i="13"/>
  <c r="BF110" i="13"/>
  <c r="AW110" i="13"/>
  <c r="AX110" i="13" s="1"/>
  <c r="AR110" i="13"/>
  <c r="AS110" i="13" s="1"/>
  <c r="AE110" i="13"/>
  <c r="V110" i="13"/>
  <c r="M110" i="13"/>
  <c r="BF109" i="13"/>
  <c r="AX109" i="13"/>
  <c r="AW109" i="13"/>
  <c r="AR109" i="13"/>
  <c r="AS109" i="13" s="1"/>
  <c r="AE109" i="13"/>
  <c r="V109" i="13"/>
  <c r="M109" i="13"/>
  <c r="BF108" i="13"/>
  <c r="AW108" i="13"/>
  <c r="AX108" i="13" s="1"/>
  <c r="AR108" i="13"/>
  <c r="AS108" i="13" s="1"/>
  <c r="AE108" i="13"/>
  <c r="V108" i="13"/>
  <c r="M108" i="13"/>
  <c r="BF107" i="13"/>
  <c r="AW107" i="13"/>
  <c r="AR107" i="13"/>
  <c r="AS107" i="13" s="1"/>
  <c r="AE107" i="13"/>
  <c r="V107" i="13"/>
  <c r="M107" i="13"/>
  <c r="BF106" i="13"/>
  <c r="AW106" i="13"/>
  <c r="AS106" i="13"/>
  <c r="AR106" i="13"/>
  <c r="AE106" i="13"/>
  <c r="V106" i="13"/>
  <c r="M106" i="13"/>
  <c r="BF105" i="13"/>
  <c r="AW105" i="13"/>
  <c r="AX105" i="13" s="1"/>
  <c r="AR105" i="13"/>
  <c r="AS105" i="13" s="1"/>
  <c r="AE105" i="13"/>
  <c r="V105" i="13"/>
  <c r="M105" i="13"/>
  <c r="BF104" i="13"/>
  <c r="AW104" i="13"/>
  <c r="AR104" i="13"/>
  <c r="AS104" i="13" s="1"/>
  <c r="AE104" i="13"/>
  <c r="V104" i="13"/>
  <c r="M104" i="13"/>
  <c r="BF103" i="13"/>
  <c r="AX103" i="13"/>
  <c r="AW103" i="13"/>
  <c r="AR103" i="13"/>
  <c r="AS103" i="13" s="1"/>
  <c r="AE103" i="13"/>
  <c r="V103" i="13"/>
  <c r="M103" i="13"/>
  <c r="BF102" i="13"/>
  <c r="AW102" i="13"/>
  <c r="AX102" i="13" s="1"/>
  <c r="AR102" i="13"/>
  <c r="AS102" i="13" s="1"/>
  <c r="AY102" i="13" s="1"/>
  <c r="AE102" i="13"/>
  <c r="V102" i="13"/>
  <c r="M102" i="13"/>
  <c r="BF101" i="13"/>
  <c r="AW101" i="13"/>
  <c r="AX101" i="13" s="1"/>
  <c r="AR101" i="13"/>
  <c r="AS101" i="13" s="1"/>
  <c r="AE101" i="13"/>
  <c r="V101" i="13"/>
  <c r="M101" i="13"/>
  <c r="BF100" i="13"/>
  <c r="AX100" i="13"/>
  <c r="AW100" i="13"/>
  <c r="AR100" i="13"/>
  <c r="AS100" i="13" s="1"/>
  <c r="AE100" i="13"/>
  <c r="V100" i="13"/>
  <c r="M100" i="13"/>
  <c r="BF99" i="13"/>
  <c r="AW99" i="13"/>
  <c r="AR99" i="13"/>
  <c r="AS99" i="13" s="1"/>
  <c r="AE99" i="13"/>
  <c r="V99" i="13"/>
  <c r="M99" i="13"/>
  <c r="BF98" i="13"/>
  <c r="AW98" i="13"/>
  <c r="AX98" i="13" s="1"/>
  <c r="AR98" i="13"/>
  <c r="AS98" i="13" s="1"/>
  <c r="AY98" i="13" s="1"/>
  <c r="AE98" i="13"/>
  <c r="V98" i="13"/>
  <c r="M98" i="13"/>
  <c r="BF97" i="13"/>
  <c r="AW97" i="13"/>
  <c r="AX97" i="13" s="1"/>
  <c r="AR97" i="13"/>
  <c r="AS97" i="13" s="1"/>
  <c r="AE97" i="13"/>
  <c r="V97" i="13"/>
  <c r="M97" i="13"/>
  <c r="BF96" i="13"/>
  <c r="AW96" i="13"/>
  <c r="AR96" i="13"/>
  <c r="AS96" i="13" s="1"/>
  <c r="AE96" i="13"/>
  <c r="V96" i="13"/>
  <c r="M96" i="13"/>
  <c r="BF95" i="13"/>
  <c r="AX95" i="13"/>
  <c r="AW95" i="13"/>
  <c r="AR95" i="13"/>
  <c r="AS95" i="13" s="1"/>
  <c r="AE95" i="13"/>
  <c r="V95" i="13"/>
  <c r="M95" i="13"/>
  <c r="BF94" i="13"/>
  <c r="AW94" i="13"/>
  <c r="AX94" i="13" s="1"/>
  <c r="AR94" i="13"/>
  <c r="AS94" i="13" s="1"/>
  <c r="AE94" i="13"/>
  <c r="V94" i="13"/>
  <c r="M94" i="13"/>
  <c r="BF93" i="13"/>
  <c r="AW93" i="13"/>
  <c r="AX93" i="13" s="1"/>
  <c r="AR93" i="13"/>
  <c r="AS93" i="13" s="1"/>
  <c r="AE93" i="13"/>
  <c r="V93" i="13"/>
  <c r="M93" i="13"/>
  <c r="BF92" i="13"/>
  <c r="AX92" i="13"/>
  <c r="AW92" i="13"/>
  <c r="AR92" i="13"/>
  <c r="AS92" i="13" s="1"/>
  <c r="AE92" i="13"/>
  <c r="V92" i="13"/>
  <c r="M92" i="13"/>
  <c r="BF91" i="13"/>
  <c r="AW91" i="13"/>
  <c r="AR91" i="13"/>
  <c r="AS91" i="13" s="1"/>
  <c r="AE91" i="13"/>
  <c r="V91" i="13"/>
  <c r="M91" i="13"/>
  <c r="BF90" i="13"/>
  <c r="AW90" i="13"/>
  <c r="AX90" i="13" s="1"/>
  <c r="AR90" i="13"/>
  <c r="AS90" i="13" s="1"/>
  <c r="AE90" i="13"/>
  <c r="V90" i="13"/>
  <c r="M90" i="13"/>
  <c r="BF89" i="13"/>
  <c r="AW89" i="13"/>
  <c r="AR89" i="13"/>
  <c r="AS89" i="13" s="1"/>
  <c r="AE89" i="13"/>
  <c r="V89" i="13"/>
  <c r="M89" i="13"/>
  <c r="BF88" i="13"/>
  <c r="AW88" i="13"/>
  <c r="AR88" i="13"/>
  <c r="AS88" i="13" s="1"/>
  <c r="AE88" i="13"/>
  <c r="V88" i="13"/>
  <c r="M88" i="13"/>
  <c r="BF87" i="13"/>
  <c r="AW87" i="13"/>
  <c r="AR87" i="13"/>
  <c r="AS87" i="13" s="1"/>
  <c r="AE87" i="13"/>
  <c r="V87" i="13"/>
  <c r="M87" i="13"/>
  <c r="BF86" i="13"/>
  <c r="AW86" i="13"/>
  <c r="AX86" i="13" s="1"/>
  <c r="AR86" i="13"/>
  <c r="AS86" i="13" s="1"/>
  <c r="AE86" i="13"/>
  <c r="V86" i="13"/>
  <c r="M86" i="13"/>
  <c r="B86" i="13"/>
  <c r="A86" i="13" s="1"/>
  <c r="BF85" i="13"/>
  <c r="BF116" i="13" s="1"/>
  <c r="AW85" i="13"/>
  <c r="AW116" i="13" s="1"/>
  <c r="AS85" i="13"/>
  <c r="AR85" i="13"/>
  <c r="AE85" i="13"/>
  <c r="AE116" i="13" s="1"/>
  <c r="V85" i="13"/>
  <c r="M85" i="13"/>
  <c r="A85" i="13"/>
  <c r="BM84" i="13"/>
  <c r="BL84" i="13"/>
  <c r="BK84" i="13"/>
  <c r="BJ84" i="13"/>
  <c r="BI84" i="13"/>
  <c r="BH84" i="13"/>
  <c r="BG84" i="13"/>
  <c r="BE84" i="13"/>
  <c r="AT84" i="13"/>
  <c r="AO84" i="13"/>
  <c r="C84" i="13"/>
  <c r="BM83" i="13"/>
  <c r="BL83" i="13"/>
  <c r="BK83" i="13"/>
  <c r="BJ83" i="13"/>
  <c r="BI83" i="13"/>
  <c r="BH83" i="13"/>
  <c r="BG83" i="13"/>
  <c r="BE83" i="13"/>
  <c r="BD83" i="13"/>
  <c r="BC83" i="13"/>
  <c r="BB83" i="13"/>
  <c r="BA83" i="13"/>
  <c r="AZ83" i="13"/>
  <c r="AV83" i="13"/>
  <c r="AU83" i="13"/>
  <c r="AT83" i="13"/>
  <c r="AQ83" i="13"/>
  <c r="AP83" i="13"/>
  <c r="AO83" i="13"/>
  <c r="AN83" i="13"/>
  <c r="AM83" i="13"/>
  <c r="AL83" i="13"/>
  <c r="AK83" i="13"/>
  <c r="AJ83" i="13"/>
  <c r="AI83" i="13"/>
  <c r="AH83" i="13"/>
  <c r="AG83" i="13"/>
  <c r="AF83" i="13"/>
  <c r="AD83" i="13"/>
  <c r="AC83" i="13"/>
  <c r="AB83" i="13"/>
  <c r="AA83" i="13"/>
  <c r="Z83" i="13"/>
  <c r="Y83" i="13"/>
  <c r="X83" i="13"/>
  <c r="W83" i="13"/>
  <c r="U83" i="13"/>
  <c r="T83" i="13"/>
  <c r="S83" i="13"/>
  <c r="R83" i="13"/>
  <c r="Q83" i="13"/>
  <c r="P83" i="13"/>
  <c r="O83" i="13"/>
  <c r="N83" i="13"/>
  <c r="L83" i="13"/>
  <c r="K83" i="13"/>
  <c r="J83" i="13"/>
  <c r="I83" i="13"/>
  <c r="H83" i="13"/>
  <c r="G83" i="13"/>
  <c r="F83" i="13"/>
  <c r="E83" i="13"/>
  <c r="C83" i="13"/>
  <c r="BM82" i="13"/>
  <c r="BL82" i="13"/>
  <c r="BK82" i="13"/>
  <c r="BJ82" i="13"/>
  <c r="BI82" i="13"/>
  <c r="BH82" i="13"/>
  <c r="BG82" i="13"/>
  <c r="BE82" i="13"/>
  <c r="BD82" i="13"/>
  <c r="BC82" i="13"/>
  <c r="BB82" i="13"/>
  <c r="BA82" i="13"/>
  <c r="AZ82" i="13"/>
  <c r="AV82" i="13"/>
  <c r="AU82" i="13"/>
  <c r="AT82" i="13"/>
  <c r="AQ82" i="13"/>
  <c r="AP82" i="13"/>
  <c r="AO82" i="13"/>
  <c r="AN82" i="13"/>
  <c r="AM82" i="13"/>
  <c r="AL82" i="13"/>
  <c r="AK82" i="13"/>
  <c r="AJ82" i="13"/>
  <c r="AI82" i="13"/>
  <c r="AH82" i="13"/>
  <c r="AG82" i="13"/>
  <c r="AF82" i="13"/>
  <c r="AD82" i="13"/>
  <c r="AC82" i="13"/>
  <c r="AB82" i="13"/>
  <c r="AA82" i="13"/>
  <c r="Z82" i="13"/>
  <c r="Y82" i="13"/>
  <c r="X82" i="13"/>
  <c r="W82" i="13"/>
  <c r="U82" i="13"/>
  <c r="T82" i="13"/>
  <c r="S82" i="13"/>
  <c r="R82" i="13"/>
  <c r="Q82" i="13"/>
  <c r="P82" i="13"/>
  <c r="O82" i="13"/>
  <c r="N82" i="13"/>
  <c r="L82" i="13"/>
  <c r="K82" i="13"/>
  <c r="J82" i="13"/>
  <c r="I82" i="13"/>
  <c r="H82" i="13"/>
  <c r="G82" i="13"/>
  <c r="F82" i="13"/>
  <c r="E82" i="13"/>
  <c r="C82" i="13"/>
  <c r="BM81" i="13"/>
  <c r="BL81" i="13"/>
  <c r="BK81" i="13"/>
  <c r="BJ81" i="13"/>
  <c r="BI81" i="13"/>
  <c r="BH81" i="13"/>
  <c r="BG81" i="13"/>
  <c r="BE81" i="13"/>
  <c r="BD81" i="13"/>
  <c r="BC81" i="13"/>
  <c r="BB81" i="13"/>
  <c r="BA81" i="13"/>
  <c r="AZ81" i="13"/>
  <c r="AV81" i="13"/>
  <c r="AU81" i="13"/>
  <c r="AT81" i="13"/>
  <c r="AQ81" i="13"/>
  <c r="AP81" i="13"/>
  <c r="AO81" i="13"/>
  <c r="AN81" i="13"/>
  <c r="AM81" i="13"/>
  <c r="AL81" i="13"/>
  <c r="AK81" i="13"/>
  <c r="AJ81" i="13"/>
  <c r="AI81" i="13"/>
  <c r="AI10" i="13" s="1"/>
  <c r="AH81" i="13"/>
  <c r="AG81" i="13"/>
  <c r="AF81" i="13"/>
  <c r="AD81" i="13"/>
  <c r="AC81" i="13"/>
  <c r="AB81" i="13"/>
  <c r="AA81" i="13"/>
  <c r="AA10" i="13" s="1"/>
  <c r="Z81" i="13"/>
  <c r="Y81" i="13"/>
  <c r="X81" i="13"/>
  <c r="W81" i="13"/>
  <c r="U81" i="13"/>
  <c r="T81" i="13"/>
  <c r="S81" i="13"/>
  <c r="R81" i="13"/>
  <c r="Q81" i="13"/>
  <c r="P81" i="13"/>
  <c r="O81" i="13"/>
  <c r="N81" i="13"/>
  <c r="L81" i="13"/>
  <c r="K81" i="13"/>
  <c r="J81" i="13"/>
  <c r="I81" i="13"/>
  <c r="H81" i="13"/>
  <c r="G81" i="13"/>
  <c r="F81" i="13"/>
  <c r="E81" i="13"/>
  <c r="C81" i="13"/>
  <c r="BF80" i="13"/>
  <c r="AX80" i="13"/>
  <c r="AW80" i="13"/>
  <c r="AY80" i="13" s="1"/>
  <c r="AR80" i="13"/>
  <c r="AS80" i="13" s="1"/>
  <c r="AE80" i="13"/>
  <c r="V80" i="13"/>
  <c r="M80" i="13"/>
  <c r="D80" i="13"/>
  <c r="BF79" i="13"/>
  <c r="AW79" i="13"/>
  <c r="AR79" i="13"/>
  <c r="AS79" i="13" s="1"/>
  <c r="AE79" i="13"/>
  <c r="V79" i="13"/>
  <c r="M79" i="13"/>
  <c r="D79" i="13"/>
  <c r="BF78" i="13"/>
  <c r="AW78" i="13"/>
  <c r="AX78" i="13" s="1"/>
  <c r="AR78" i="13"/>
  <c r="AS78" i="13" s="1"/>
  <c r="AE78" i="13"/>
  <c r="V78" i="13"/>
  <c r="M78" i="13"/>
  <c r="D78" i="13"/>
  <c r="BF77" i="13"/>
  <c r="AW77" i="13"/>
  <c r="AR77" i="13"/>
  <c r="AS77" i="13" s="1"/>
  <c r="AE77" i="13"/>
  <c r="V77" i="13"/>
  <c r="M77" i="13"/>
  <c r="D77" i="13"/>
  <c r="BF76" i="13"/>
  <c r="AW76" i="13"/>
  <c r="AX76" i="13" s="1"/>
  <c r="AR76" i="13"/>
  <c r="AS76" i="13" s="1"/>
  <c r="AE76" i="13"/>
  <c r="V76" i="13"/>
  <c r="M76" i="13"/>
  <c r="D76" i="13"/>
  <c r="BF75" i="13"/>
  <c r="AW75" i="13"/>
  <c r="AR75" i="13"/>
  <c r="AS75" i="13" s="1"/>
  <c r="AE75" i="13"/>
  <c r="V75" i="13"/>
  <c r="M75" i="13"/>
  <c r="D75" i="13"/>
  <c r="BF74" i="13"/>
  <c r="AW74" i="13"/>
  <c r="AX74" i="13" s="1"/>
  <c r="AR74" i="13"/>
  <c r="AS74" i="13" s="1"/>
  <c r="AE74" i="13"/>
  <c r="V74" i="13"/>
  <c r="M74" i="13"/>
  <c r="D74" i="13"/>
  <c r="BF73" i="13"/>
  <c r="AW73" i="13"/>
  <c r="AR73" i="13"/>
  <c r="AS73" i="13" s="1"/>
  <c r="AE73" i="13"/>
  <c r="V73" i="13"/>
  <c r="M73" i="13"/>
  <c r="D73" i="13"/>
  <c r="BF72" i="13"/>
  <c r="AW72" i="13"/>
  <c r="AX72" i="13" s="1"/>
  <c r="AR72" i="13"/>
  <c r="AS72" i="13" s="1"/>
  <c r="AE72" i="13"/>
  <c r="V72" i="13"/>
  <c r="M72" i="13"/>
  <c r="D72" i="13"/>
  <c r="BF71" i="13"/>
  <c r="AW71" i="13"/>
  <c r="AR71" i="13"/>
  <c r="AS71" i="13" s="1"/>
  <c r="AE71" i="13"/>
  <c r="V71" i="13"/>
  <c r="M71" i="13"/>
  <c r="D71" i="13"/>
  <c r="BF70" i="13"/>
  <c r="AW70" i="13"/>
  <c r="AR70" i="13"/>
  <c r="AS70" i="13" s="1"/>
  <c r="AE70" i="13"/>
  <c r="V70" i="13"/>
  <c r="M70" i="13"/>
  <c r="D70" i="13"/>
  <c r="BF69" i="13"/>
  <c r="AW69" i="13"/>
  <c r="AR69" i="13"/>
  <c r="AS69" i="13" s="1"/>
  <c r="AE69" i="13"/>
  <c r="V69" i="13"/>
  <c r="M69" i="13"/>
  <c r="D69" i="13"/>
  <c r="BF68" i="13"/>
  <c r="AW68" i="13"/>
  <c r="AX68" i="13" s="1"/>
  <c r="AR68" i="13"/>
  <c r="AS68" i="13" s="1"/>
  <c r="AE68" i="13"/>
  <c r="V68" i="13"/>
  <c r="M68" i="13"/>
  <c r="D68" i="13"/>
  <c r="BF67" i="13"/>
  <c r="AW67" i="13"/>
  <c r="AR67" i="13"/>
  <c r="AS67" i="13" s="1"/>
  <c r="AE67" i="13"/>
  <c r="V67" i="13"/>
  <c r="M67" i="13"/>
  <c r="D67" i="13"/>
  <c r="BF66" i="13"/>
  <c r="AW66" i="13"/>
  <c r="AR66" i="13"/>
  <c r="AS66" i="13" s="1"/>
  <c r="AE66" i="13"/>
  <c r="V66" i="13"/>
  <c r="M66" i="13"/>
  <c r="D66" i="13"/>
  <c r="BF65" i="13"/>
  <c r="AW65" i="13"/>
  <c r="AR65" i="13"/>
  <c r="AS65" i="13" s="1"/>
  <c r="AE65" i="13"/>
  <c r="V65" i="13"/>
  <c r="M65" i="13"/>
  <c r="D65" i="13"/>
  <c r="BF64" i="13"/>
  <c r="AW64" i="13"/>
  <c r="AX64" i="13" s="1"/>
  <c r="AR64" i="13"/>
  <c r="AS64" i="13" s="1"/>
  <c r="AE64" i="13"/>
  <c r="V64" i="13"/>
  <c r="M64" i="13"/>
  <c r="D64" i="13"/>
  <c r="BF63" i="13"/>
  <c r="AW63" i="13"/>
  <c r="AR63" i="13"/>
  <c r="AS63" i="13" s="1"/>
  <c r="AE63" i="13"/>
  <c r="V63" i="13"/>
  <c r="M63" i="13"/>
  <c r="D63" i="13"/>
  <c r="BF62" i="13"/>
  <c r="AW62" i="13"/>
  <c r="AX62" i="13" s="1"/>
  <c r="AR62" i="13"/>
  <c r="AS62" i="13" s="1"/>
  <c r="AE62" i="13"/>
  <c r="V62" i="13"/>
  <c r="M62" i="13"/>
  <c r="D62" i="13"/>
  <c r="BF61" i="13"/>
  <c r="AW61" i="13"/>
  <c r="AX61" i="13" s="1"/>
  <c r="AR61" i="13"/>
  <c r="AS61" i="13" s="1"/>
  <c r="AE61" i="13"/>
  <c r="V61" i="13"/>
  <c r="M61" i="13"/>
  <c r="D61" i="13"/>
  <c r="BF60" i="13"/>
  <c r="AW60" i="13"/>
  <c r="AX60" i="13" s="1"/>
  <c r="AR60" i="13"/>
  <c r="AS60" i="13" s="1"/>
  <c r="AE60" i="13"/>
  <c r="V60" i="13"/>
  <c r="M60" i="13"/>
  <c r="D60" i="13"/>
  <c r="BF59" i="13"/>
  <c r="AW59" i="13"/>
  <c r="AX59" i="13" s="1"/>
  <c r="AR59" i="13"/>
  <c r="AS59" i="13" s="1"/>
  <c r="AE59" i="13"/>
  <c r="V59" i="13"/>
  <c r="M59" i="13"/>
  <c r="D59" i="13"/>
  <c r="BF58" i="13"/>
  <c r="AW58" i="13"/>
  <c r="AX58" i="13" s="1"/>
  <c r="AR58" i="13"/>
  <c r="AS58" i="13" s="1"/>
  <c r="AE58" i="13"/>
  <c r="V58" i="13"/>
  <c r="M58" i="13"/>
  <c r="D58" i="13"/>
  <c r="BF57" i="13"/>
  <c r="AW57" i="13"/>
  <c r="AX57" i="13" s="1"/>
  <c r="AR57" i="13"/>
  <c r="AS57" i="13" s="1"/>
  <c r="AE57" i="13"/>
  <c r="V57" i="13"/>
  <c r="M57" i="13"/>
  <c r="D57" i="13"/>
  <c r="BF56" i="13"/>
  <c r="AW56" i="13"/>
  <c r="AX56" i="13" s="1"/>
  <c r="AR56" i="13"/>
  <c r="AS56" i="13" s="1"/>
  <c r="AE56" i="13"/>
  <c r="V56" i="13"/>
  <c r="M56" i="13"/>
  <c r="D56" i="13"/>
  <c r="BF55" i="13"/>
  <c r="AW55" i="13"/>
  <c r="AR55" i="13"/>
  <c r="AS55" i="13" s="1"/>
  <c r="AE55" i="13"/>
  <c r="V55" i="13"/>
  <c r="M55" i="13"/>
  <c r="D55" i="13"/>
  <c r="BF54" i="13"/>
  <c r="AW54" i="13"/>
  <c r="AX54" i="13" s="1"/>
  <c r="AR54" i="13"/>
  <c r="AS54" i="13" s="1"/>
  <c r="AE54" i="13"/>
  <c r="V54" i="13"/>
  <c r="M54" i="13"/>
  <c r="D54" i="13"/>
  <c r="BF53" i="13"/>
  <c r="AW53" i="13"/>
  <c r="AX53" i="13" s="1"/>
  <c r="AR53" i="13"/>
  <c r="AS53" i="13" s="1"/>
  <c r="AE53" i="13"/>
  <c r="V53" i="13"/>
  <c r="M53" i="13"/>
  <c r="D53" i="13"/>
  <c r="BF52" i="13"/>
  <c r="BF82" i="13" s="1"/>
  <c r="AW52" i="13"/>
  <c r="AX52" i="13" s="1"/>
  <c r="AR52" i="13"/>
  <c r="AE52" i="13"/>
  <c r="V52" i="13"/>
  <c r="M52" i="13"/>
  <c r="M81" i="13" s="1"/>
  <c r="D52" i="13"/>
  <c r="BM51" i="13"/>
  <c r="BL51" i="13"/>
  <c r="BK51" i="13"/>
  <c r="BJ51" i="13"/>
  <c r="BI51" i="13"/>
  <c r="BH51" i="13"/>
  <c r="BG51" i="13"/>
  <c r="BE51" i="13"/>
  <c r="AT51" i="13"/>
  <c r="AO51" i="13"/>
  <c r="C51" i="13"/>
  <c r="BM50" i="13"/>
  <c r="BL50" i="13"/>
  <c r="BK50" i="13"/>
  <c r="BJ50" i="13"/>
  <c r="BI50" i="13"/>
  <c r="BH50" i="13"/>
  <c r="BG50" i="13"/>
  <c r="BE50" i="13"/>
  <c r="BD50" i="13"/>
  <c r="BC50" i="13"/>
  <c r="BB50" i="13"/>
  <c r="BA50" i="13"/>
  <c r="AZ50" i="13"/>
  <c r="AV50" i="13"/>
  <c r="AU50" i="13"/>
  <c r="AT50" i="13"/>
  <c r="AQ50" i="13"/>
  <c r="AP50" i="13"/>
  <c r="AP9" i="13" s="1"/>
  <c r="AO50" i="13"/>
  <c r="AN50" i="13"/>
  <c r="AM50" i="13"/>
  <c r="AL50" i="13"/>
  <c r="AK50" i="13"/>
  <c r="AJ50" i="13"/>
  <c r="AI50" i="13"/>
  <c r="AH50" i="13"/>
  <c r="AH9" i="13" s="1"/>
  <c r="AG50" i="13"/>
  <c r="AF50" i="13"/>
  <c r="AD50" i="13"/>
  <c r="AC50" i="13"/>
  <c r="AB50" i="13"/>
  <c r="AA50" i="13"/>
  <c r="Z50" i="13"/>
  <c r="Z9" i="13" s="1"/>
  <c r="Y50" i="13"/>
  <c r="X50" i="13"/>
  <c r="W50" i="13"/>
  <c r="U50" i="13"/>
  <c r="T50" i="13"/>
  <c r="S50" i="13"/>
  <c r="R50" i="13"/>
  <c r="R9" i="13" s="1"/>
  <c r="Q50" i="13"/>
  <c r="P50" i="13"/>
  <c r="O50" i="13"/>
  <c r="N50" i="13"/>
  <c r="L50" i="13"/>
  <c r="K50" i="13"/>
  <c r="J50" i="13"/>
  <c r="I50" i="13"/>
  <c r="I9" i="13" s="1"/>
  <c r="H50" i="13"/>
  <c r="G50" i="13"/>
  <c r="F50" i="13"/>
  <c r="E50" i="13"/>
  <c r="C50" i="13"/>
  <c r="BM49" i="13"/>
  <c r="BL49" i="13"/>
  <c r="BL11" i="13" s="1"/>
  <c r="BK49" i="13"/>
  <c r="BJ49" i="13"/>
  <c r="BI49" i="13"/>
  <c r="BH49" i="13"/>
  <c r="BG49" i="13"/>
  <c r="BE49" i="13"/>
  <c r="BD49" i="13"/>
  <c r="BD8" i="13" s="1"/>
  <c r="BC49" i="13"/>
  <c r="BB49" i="13"/>
  <c r="BA49" i="13"/>
  <c r="AZ49" i="13"/>
  <c r="AV49" i="13"/>
  <c r="AU49" i="13"/>
  <c r="AT49" i="13"/>
  <c r="AQ49" i="13"/>
  <c r="AP49" i="13"/>
  <c r="AO49" i="13"/>
  <c r="AN49" i="13"/>
  <c r="AM49" i="13"/>
  <c r="AL49" i="13"/>
  <c r="AL10" i="13" s="1"/>
  <c r="AK49" i="13"/>
  <c r="AJ49" i="13"/>
  <c r="AI49" i="13"/>
  <c r="AH49" i="13"/>
  <c r="AG49" i="13"/>
  <c r="AF49" i="13"/>
  <c r="AF8" i="13" s="1"/>
  <c r="AD49" i="13"/>
  <c r="AD10" i="13" s="1"/>
  <c r="AC49" i="13"/>
  <c r="AB49" i="13"/>
  <c r="AA49" i="13"/>
  <c r="Z49" i="13"/>
  <c r="Y49" i="13"/>
  <c r="X49" i="13"/>
  <c r="X8" i="13" s="1"/>
  <c r="W49" i="13"/>
  <c r="V49" i="13"/>
  <c r="U49" i="13"/>
  <c r="T49" i="13"/>
  <c r="S49" i="13"/>
  <c r="R49" i="13"/>
  <c r="Q49" i="13"/>
  <c r="P49" i="13"/>
  <c r="P8" i="13" s="1"/>
  <c r="O49" i="13"/>
  <c r="N49" i="13"/>
  <c r="N10" i="13" s="1"/>
  <c r="L49" i="13"/>
  <c r="K49" i="13"/>
  <c r="J49" i="13"/>
  <c r="I49" i="13"/>
  <c r="H49" i="13"/>
  <c r="H8" i="13" s="1"/>
  <c r="G49" i="13"/>
  <c r="F49" i="13"/>
  <c r="E49" i="13"/>
  <c r="C49" i="13"/>
  <c r="BM48" i="13"/>
  <c r="BL48" i="13"/>
  <c r="BK48" i="13"/>
  <c r="BK11" i="13" s="1"/>
  <c r="BJ48" i="13"/>
  <c r="BI48" i="13"/>
  <c r="BI9" i="13" s="1"/>
  <c r="BH48" i="13"/>
  <c r="BG48" i="13"/>
  <c r="BE48" i="13"/>
  <c r="BD48" i="13"/>
  <c r="BC48" i="13"/>
  <c r="BC9" i="13" s="1"/>
  <c r="BB48" i="13"/>
  <c r="BB8" i="13" s="1"/>
  <c r="BA48" i="13"/>
  <c r="AZ48" i="13"/>
  <c r="AV48" i="13"/>
  <c r="AU48" i="13"/>
  <c r="AT48" i="13"/>
  <c r="AQ48" i="13"/>
  <c r="AP48" i="13"/>
  <c r="AO48" i="13"/>
  <c r="AN48" i="13"/>
  <c r="AM48" i="13"/>
  <c r="AM9" i="13" s="1"/>
  <c r="AL48" i="13"/>
  <c r="AK48" i="13"/>
  <c r="AK9" i="13" s="1"/>
  <c r="AJ48" i="13"/>
  <c r="AI48" i="13"/>
  <c r="AH48" i="13"/>
  <c r="AG48" i="13"/>
  <c r="AF48" i="13"/>
  <c r="AE48" i="13"/>
  <c r="AD48" i="13"/>
  <c r="AC48" i="13"/>
  <c r="AC9" i="13" s="1"/>
  <c r="AB48" i="13"/>
  <c r="AA48" i="13"/>
  <c r="Z48" i="13"/>
  <c r="Y48" i="13"/>
  <c r="X48" i="13"/>
  <c r="W48" i="13"/>
  <c r="W9" i="13" s="1"/>
  <c r="U48" i="13"/>
  <c r="U9" i="13" s="1"/>
  <c r="T48" i="13"/>
  <c r="S48" i="13"/>
  <c r="R48" i="13"/>
  <c r="Q48" i="13"/>
  <c r="P48" i="13"/>
  <c r="O48" i="13"/>
  <c r="O9" i="13" s="1"/>
  <c r="N48" i="13"/>
  <c r="L48" i="13"/>
  <c r="K48" i="13"/>
  <c r="J48" i="13"/>
  <c r="I48" i="13"/>
  <c r="H48" i="13"/>
  <c r="G48" i="13"/>
  <c r="G9" i="13" s="1"/>
  <c r="F48" i="13"/>
  <c r="E48" i="13"/>
  <c r="C48" i="13"/>
  <c r="BF47" i="13"/>
  <c r="AW47" i="13"/>
  <c r="AR47" i="13"/>
  <c r="AS47" i="13" s="1"/>
  <c r="AE47" i="13"/>
  <c r="V47" i="13"/>
  <c r="M47" i="13"/>
  <c r="D47" i="13"/>
  <c r="BF46" i="13"/>
  <c r="AX46" i="13"/>
  <c r="AW46" i="13"/>
  <c r="AR46" i="13"/>
  <c r="AS46" i="13" s="1"/>
  <c r="AE46" i="13"/>
  <c r="V46" i="13"/>
  <c r="M46" i="13"/>
  <c r="D46" i="13"/>
  <c r="BF45" i="13"/>
  <c r="AW45" i="13"/>
  <c r="AR45" i="13"/>
  <c r="AS45" i="13" s="1"/>
  <c r="AE45" i="13"/>
  <c r="V45" i="13"/>
  <c r="M45" i="13"/>
  <c r="D45" i="13"/>
  <c r="BF44" i="13"/>
  <c r="AW44" i="13"/>
  <c r="AX44" i="13" s="1"/>
  <c r="AR44" i="13"/>
  <c r="AS44" i="13" s="1"/>
  <c r="AE44" i="13"/>
  <c r="V44" i="13"/>
  <c r="M44" i="13"/>
  <c r="D44" i="13"/>
  <c r="BF43" i="13"/>
  <c r="AW43" i="13"/>
  <c r="AR43" i="13"/>
  <c r="AS43" i="13" s="1"/>
  <c r="AE43" i="13"/>
  <c r="V43" i="13"/>
  <c r="M43" i="13"/>
  <c r="D43" i="13"/>
  <c r="BF42" i="13"/>
  <c r="AW42" i="13"/>
  <c r="AX42" i="13" s="1"/>
  <c r="AR42" i="13"/>
  <c r="AS42" i="13" s="1"/>
  <c r="AE42" i="13"/>
  <c r="V42" i="13"/>
  <c r="M42" i="13"/>
  <c r="D42" i="13"/>
  <c r="BF41" i="13"/>
  <c r="AW41" i="13"/>
  <c r="AR41" i="13"/>
  <c r="AS41" i="13" s="1"/>
  <c r="AE41" i="13"/>
  <c r="V41" i="13"/>
  <c r="M41" i="13"/>
  <c r="D41" i="13"/>
  <c r="BF40" i="13"/>
  <c r="AW40" i="13"/>
  <c r="AX40" i="13" s="1"/>
  <c r="AR40" i="13"/>
  <c r="AS40" i="13" s="1"/>
  <c r="AE40" i="13"/>
  <c r="V40" i="13"/>
  <c r="M40" i="13"/>
  <c r="D40" i="13"/>
  <c r="BF39" i="13"/>
  <c r="AW39" i="13"/>
  <c r="AR39" i="13"/>
  <c r="AS39" i="13" s="1"/>
  <c r="AE39" i="13"/>
  <c r="V39" i="13"/>
  <c r="M39" i="13"/>
  <c r="D39" i="13"/>
  <c r="BF38" i="13"/>
  <c r="AW38" i="13"/>
  <c r="AX38" i="13" s="1"/>
  <c r="AR38" i="13"/>
  <c r="AS38" i="13" s="1"/>
  <c r="AE38" i="13"/>
  <c r="V38" i="13"/>
  <c r="M38" i="13"/>
  <c r="D38" i="13"/>
  <c r="BF37" i="13"/>
  <c r="AW37" i="13"/>
  <c r="AR37" i="13"/>
  <c r="AS37" i="13" s="1"/>
  <c r="AE37" i="13"/>
  <c r="V37" i="13"/>
  <c r="M37" i="13"/>
  <c r="D37" i="13"/>
  <c r="BF36" i="13"/>
  <c r="AW36" i="13"/>
  <c r="AX36" i="13" s="1"/>
  <c r="AR36" i="13"/>
  <c r="AS36" i="13" s="1"/>
  <c r="AE36" i="13"/>
  <c r="V36" i="13"/>
  <c r="M36" i="13"/>
  <c r="D36" i="13"/>
  <c r="BF35" i="13"/>
  <c r="AW35" i="13"/>
  <c r="AR35" i="13"/>
  <c r="AS35" i="13" s="1"/>
  <c r="AE35" i="13"/>
  <c r="V35" i="13"/>
  <c r="M35" i="13"/>
  <c r="D35" i="13"/>
  <c r="BF34" i="13"/>
  <c r="AW34" i="13"/>
  <c r="AX34" i="13" s="1"/>
  <c r="AR34" i="13"/>
  <c r="AS34" i="13" s="1"/>
  <c r="AE34" i="13"/>
  <c r="V34" i="13"/>
  <c r="M34" i="13"/>
  <c r="D34" i="13"/>
  <c r="BF33" i="13"/>
  <c r="AW33" i="13"/>
  <c r="AR33" i="13"/>
  <c r="AS33" i="13" s="1"/>
  <c r="AE33" i="13"/>
  <c r="V33" i="13"/>
  <c r="M33" i="13"/>
  <c r="D33" i="13"/>
  <c r="BF32" i="13"/>
  <c r="AW32" i="13"/>
  <c r="AX32" i="13" s="1"/>
  <c r="AR32" i="13"/>
  <c r="AS32" i="13" s="1"/>
  <c r="AE32" i="13"/>
  <c r="V32" i="13"/>
  <c r="M32" i="13"/>
  <c r="D32" i="13"/>
  <c r="BF31" i="13"/>
  <c r="AW31" i="13"/>
  <c r="AR31" i="13"/>
  <c r="AS31" i="13" s="1"/>
  <c r="AE31" i="13"/>
  <c r="V31" i="13"/>
  <c r="M31" i="13"/>
  <c r="D31" i="13"/>
  <c r="BF30" i="13"/>
  <c r="AX30" i="13"/>
  <c r="AW30" i="13"/>
  <c r="AR30" i="13"/>
  <c r="AS30" i="13" s="1"/>
  <c r="AE30" i="13"/>
  <c r="V30" i="13"/>
  <c r="M30" i="13"/>
  <c r="D30" i="13"/>
  <c r="BF29" i="13"/>
  <c r="AW29" i="13"/>
  <c r="AR29" i="13"/>
  <c r="AS29" i="13" s="1"/>
  <c r="AE29" i="13"/>
  <c r="V29" i="13"/>
  <c r="M29" i="13"/>
  <c r="D29" i="13"/>
  <c r="BF28" i="13"/>
  <c r="AW28" i="13"/>
  <c r="AX28" i="13" s="1"/>
  <c r="AR28" i="13"/>
  <c r="AS28" i="13" s="1"/>
  <c r="AE28" i="13"/>
  <c r="V28" i="13"/>
  <c r="M28" i="13"/>
  <c r="D28" i="13"/>
  <c r="BF27" i="13"/>
  <c r="AW27" i="13"/>
  <c r="AR27" i="13"/>
  <c r="AS27" i="13" s="1"/>
  <c r="AE27" i="13"/>
  <c r="V27" i="13"/>
  <c r="M27" i="13"/>
  <c r="D27" i="13"/>
  <c r="BF26" i="13"/>
  <c r="AW26" i="13"/>
  <c r="AX26" i="13" s="1"/>
  <c r="AR26" i="13"/>
  <c r="AS26" i="13" s="1"/>
  <c r="AE26" i="13"/>
  <c r="V26" i="13"/>
  <c r="M26" i="13"/>
  <c r="D26" i="13"/>
  <c r="BF25" i="13"/>
  <c r="AW25" i="13"/>
  <c r="AR25" i="13"/>
  <c r="AS25" i="13" s="1"/>
  <c r="AE25" i="13"/>
  <c r="V25" i="13"/>
  <c r="M25" i="13"/>
  <c r="D25" i="13"/>
  <c r="BF24" i="13"/>
  <c r="AW24" i="13"/>
  <c r="AX24" i="13" s="1"/>
  <c r="AR24" i="13"/>
  <c r="AS24" i="13" s="1"/>
  <c r="AE24" i="13"/>
  <c r="V24" i="13"/>
  <c r="M24" i="13"/>
  <c r="D24" i="13"/>
  <c r="BF23" i="13"/>
  <c r="AW23" i="13"/>
  <c r="AR23" i="13"/>
  <c r="AS23" i="13" s="1"/>
  <c r="AE23" i="13"/>
  <c r="V23" i="13"/>
  <c r="M23" i="13"/>
  <c r="D23" i="13"/>
  <c r="BF22" i="13"/>
  <c r="AW22" i="13"/>
  <c r="AX22" i="13" s="1"/>
  <c r="AR22" i="13"/>
  <c r="AS22" i="13" s="1"/>
  <c r="AE22" i="13"/>
  <c r="V22" i="13"/>
  <c r="M22" i="13"/>
  <c r="D22" i="13"/>
  <c r="BF21" i="13"/>
  <c r="AW21" i="13"/>
  <c r="AR21" i="13"/>
  <c r="AS21" i="13" s="1"/>
  <c r="AE21" i="13"/>
  <c r="V21" i="13"/>
  <c r="M21" i="13"/>
  <c r="D21" i="13"/>
  <c r="BF20" i="13"/>
  <c r="AW20" i="13"/>
  <c r="AX20" i="13" s="1"/>
  <c r="AR20" i="13"/>
  <c r="AS20" i="13" s="1"/>
  <c r="AE20" i="13"/>
  <c r="V20" i="13"/>
  <c r="M20" i="13"/>
  <c r="D20" i="13"/>
  <c r="BF19" i="13"/>
  <c r="AW19" i="13"/>
  <c r="AR19" i="13"/>
  <c r="AS19" i="13" s="1"/>
  <c r="AE19" i="13"/>
  <c r="V19" i="13"/>
  <c r="M19" i="13"/>
  <c r="D19" i="13"/>
  <c r="BF18" i="13"/>
  <c r="AW18" i="13"/>
  <c r="AX18" i="13" s="1"/>
  <c r="AR18" i="13"/>
  <c r="AS18" i="13" s="1"/>
  <c r="AE18" i="13"/>
  <c r="V18" i="13"/>
  <c r="M18" i="13"/>
  <c r="D18" i="13"/>
  <c r="B18" i="13"/>
  <c r="A18" i="13" s="1"/>
  <c r="BF17" i="13"/>
  <c r="AW17" i="13"/>
  <c r="AR17" i="13"/>
  <c r="AR48" i="13" s="1"/>
  <c r="AE17" i="13"/>
  <c r="AE50" i="13" s="1"/>
  <c r="V17" i="13"/>
  <c r="V50" i="13" s="1"/>
  <c r="M17" i="13"/>
  <c r="M48" i="13" s="1"/>
  <c r="D17" i="13"/>
  <c r="A17" i="13"/>
  <c r="BM12" i="13"/>
  <c r="BK12" i="13"/>
  <c r="BJ12" i="13"/>
  <c r="BE12" i="13"/>
  <c r="BM11" i="13"/>
  <c r="BJ11" i="13"/>
  <c r="BE11" i="13"/>
  <c r="BM10" i="13"/>
  <c r="BK10" i="13"/>
  <c r="BJ10" i="13"/>
  <c r="BE10" i="13"/>
  <c r="BC10" i="13"/>
  <c r="BB10" i="13"/>
  <c r="AM10" i="13"/>
  <c r="AJ10" i="13"/>
  <c r="AG10" i="13"/>
  <c r="AB10" i="13"/>
  <c r="Y10" i="13"/>
  <c r="W10" i="13"/>
  <c r="T10" i="13"/>
  <c r="S10" i="13"/>
  <c r="Q10" i="13"/>
  <c r="O10" i="13"/>
  <c r="L10" i="13"/>
  <c r="K10" i="13"/>
  <c r="J10" i="13"/>
  <c r="I10" i="13"/>
  <c r="G10" i="13"/>
  <c r="BM9" i="13"/>
  <c r="BL9" i="13"/>
  <c r="BJ9" i="13"/>
  <c r="BE9" i="13"/>
  <c r="BD9" i="13"/>
  <c r="BB9" i="13"/>
  <c r="AV9" i="13"/>
  <c r="AQ9" i="13"/>
  <c r="AL9" i="13"/>
  <c r="AJ9" i="13"/>
  <c r="AI9" i="13"/>
  <c r="AG9" i="13"/>
  <c r="AF9" i="13"/>
  <c r="AD9" i="13"/>
  <c r="AB9" i="13"/>
  <c r="AA9" i="13"/>
  <c r="Y9" i="13"/>
  <c r="X9" i="13"/>
  <c r="T9" i="13"/>
  <c r="S9" i="13"/>
  <c r="Q9" i="13"/>
  <c r="P9" i="13"/>
  <c r="L9" i="13"/>
  <c r="K9" i="13"/>
  <c r="J9" i="13"/>
  <c r="H9" i="13"/>
  <c r="BM8" i="13"/>
  <c r="BK8" i="13"/>
  <c r="BJ8" i="13"/>
  <c r="BI8" i="13"/>
  <c r="BE8" i="13"/>
  <c r="BA8" i="13"/>
  <c r="AQ8" i="13"/>
  <c r="AP8" i="13"/>
  <c r="AM8" i="13"/>
  <c r="AK8" i="13"/>
  <c r="AJ8" i="13"/>
  <c r="AI8" i="13"/>
  <c r="AH8" i="13"/>
  <c r="AG8" i="13"/>
  <c r="AC8" i="13"/>
  <c r="AB8" i="13"/>
  <c r="AA8" i="13"/>
  <c r="Z8" i="13"/>
  <c r="Y8" i="13"/>
  <c r="W8" i="13"/>
  <c r="U8" i="13"/>
  <c r="T8" i="13"/>
  <c r="S8" i="13"/>
  <c r="R8" i="13"/>
  <c r="Q8" i="13"/>
  <c r="O8" i="13"/>
  <c r="L8" i="13"/>
  <c r="K8" i="13"/>
  <c r="J8" i="13"/>
  <c r="I8" i="13"/>
  <c r="G8" i="13"/>
  <c r="B80" i="12"/>
  <c r="BM430" i="12"/>
  <c r="BL430" i="12"/>
  <c r="BK430" i="12"/>
  <c r="BJ430" i="12"/>
  <c r="BI430" i="12"/>
  <c r="BH430" i="12"/>
  <c r="BG430" i="12"/>
  <c r="BE430" i="12"/>
  <c r="AT430" i="12"/>
  <c r="AO430" i="12"/>
  <c r="C430" i="12"/>
  <c r="BM429" i="12"/>
  <c r="BL429" i="12"/>
  <c r="BK429" i="12"/>
  <c r="BJ429" i="12"/>
  <c r="BI429" i="12"/>
  <c r="BH429" i="12"/>
  <c r="BG429" i="12"/>
  <c r="BE429" i="12"/>
  <c r="BD429" i="12"/>
  <c r="BC429" i="12"/>
  <c r="BB429" i="12"/>
  <c r="BA429" i="12"/>
  <c r="AZ429" i="12"/>
  <c r="AV429" i="12"/>
  <c r="AU429" i="12"/>
  <c r="AT429" i="12"/>
  <c r="AQ429" i="12"/>
  <c r="AP429" i="12"/>
  <c r="AO429" i="12"/>
  <c r="AN429" i="12"/>
  <c r="AM429" i="12"/>
  <c r="AL429" i="12"/>
  <c r="AK429" i="12"/>
  <c r="AJ429" i="12"/>
  <c r="AI429" i="12"/>
  <c r="AH429" i="12"/>
  <c r="AG429" i="12"/>
  <c r="AF429" i="12"/>
  <c r="AD429" i="12"/>
  <c r="AC429" i="12"/>
  <c r="AB429" i="12"/>
  <c r="AA429" i="12"/>
  <c r="Z429" i="12"/>
  <c r="Y429" i="12"/>
  <c r="X429" i="12"/>
  <c r="W429" i="12"/>
  <c r="V429" i="12"/>
  <c r="U429" i="12"/>
  <c r="T429" i="12"/>
  <c r="S429" i="12"/>
  <c r="R429" i="12"/>
  <c r="Q429" i="12"/>
  <c r="P429" i="12"/>
  <c r="O429" i="12"/>
  <c r="N429" i="12"/>
  <c r="L429" i="12"/>
  <c r="K429" i="12"/>
  <c r="J429" i="12"/>
  <c r="I429" i="12"/>
  <c r="H429" i="12"/>
  <c r="G429" i="12"/>
  <c r="F429" i="12"/>
  <c r="E429" i="12"/>
  <c r="C429" i="12"/>
  <c r="BM428" i="12"/>
  <c r="BL428" i="12"/>
  <c r="BK428" i="12"/>
  <c r="BJ428" i="12"/>
  <c r="BI428" i="12"/>
  <c r="BH428" i="12"/>
  <c r="BG428" i="12"/>
  <c r="BE428" i="12"/>
  <c r="BD428" i="12"/>
  <c r="BC428" i="12"/>
  <c r="BB428" i="12"/>
  <c r="BA428" i="12"/>
  <c r="AZ428" i="12"/>
  <c r="AV428" i="12"/>
  <c r="AU428" i="12"/>
  <c r="AT428" i="12"/>
  <c r="AQ428" i="12"/>
  <c r="AP428" i="12"/>
  <c r="AO428" i="12"/>
  <c r="AN428" i="12"/>
  <c r="AM428" i="12"/>
  <c r="AL428" i="12"/>
  <c r="AK428" i="12"/>
  <c r="AJ428" i="12"/>
  <c r="AI428" i="12"/>
  <c r="AH428" i="12"/>
  <c r="AG428" i="12"/>
  <c r="AF428" i="12"/>
  <c r="AD428" i="12"/>
  <c r="AC428" i="12"/>
  <c r="AB428" i="12"/>
  <c r="AA428" i="12"/>
  <c r="Z428" i="12"/>
  <c r="Y428" i="12"/>
  <c r="X428" i="12"/>
  <c r="W428" i="12"/>
  <c r="U428" i="12"/>
  <c r="T428" i="12"/>
  <c r="S428" i="12"/>
  <c r="R428" i="12"/>
  <c r="Q428" i="12"/>
  <c r="P428" i="12"/>
  <c r="O428" i="12"/>
  <c r="N428" i="12"/>
  <c r="L428" i="12"/>
  <c r="K428" i="12"/>
  <c r="J428" i="12"/>
  <c r="I428" i="12"/>
  <c r="H428" i="12"/>
  <c r="G428" i="12"/>
  <c r="F428" i="12"/>
  <c r="E428" i="12"/>
  <c r="C428" i="12"/>
  <c r="BM427" i="12"/>
  <c r="BL427" i="12"/>
  <c r="BK427" i="12"/>
  <c r="BJ427" i="12"/>
  <c r="BI427" i="12"/>
  <c r="BH427" i="12"/>
  <c r="BG427" i="12"/>
  <c r="BE427" i="12"/>
  <c r="BD427" i="12"/>
  <c r="BC427" i="12"/>
  <c r="BB427" i="12"/>
  <c r="BA427" i="12"/>
  <c r="AZ427" i="12"/>
  <c r="AV427" i="12"/>
  <c r="AU427" i="12"/>
  <c r="AT427" i="12"/>
  <c r="AQ427" i="12"/>
  <c r="AP427" i="12"/>
  <c r="AO427" i="12"/>
  <c r="AN427" i="12"/>
  <c r="AM427" i="12"/>
  <c r="AL427" i="12"/>
  <c r="AK427" i="12"/>
  <c r="AJ427" i="12"/>
  <c r="AI427" i="12"/>
  <c r="AH427" i="12"/>
  <c r="AG427" i="12"/>
  <c r="AF427" i="12"/>
  <c r="AD427" i="12"/>
  <c r="AC427" i="12"/>
  <c r="AB427" i="12"/>
  <c r="AA427" i="12"/>
  <c r="Z427" i="12"/>
  <c r="Y427" i="12"/>
  <c r="X427" i="12"/>
  <c r="W427" i="12"/>
  <c r="U427" i="12"/>
  <c r="T427" i="12"/>
  <c r="S427" i="12"/>
  <c r="R427" i="12"/>
  <c r="Q427" i="12"/>
  <c r="P427" i="12"/>
  <c r="O427" i="12"/>
  <c r="N427" i="12"/>
  <c r="L427" i="12"/>
  <c r="K427" i="12"/>
  <c r="J427" i="12"/>
  <c r="I427" i="12"/>
  <c r="H427" i="12"/>
  <c r="G427" i="12"/>
  <c r="F427" i="12"/>
  <c r="E427" i="12"/>
  <c r="D427" i="12"/>
  <c r="C427" i="12"/>
  <c r="BF426" i="12"/>
  <c r="AW426" i="12"/>
  <c r="AR426" i="12"/>
  <c r="AS426" i="12" s="1"/>
  <c r="AE426" i="12"/>
  <c r="V426" i="12"/>
  <c r="M426" i="12"/>
  <c r="D426" i="12"/>
  <c r="BF425" i="12"/>
  <c r="AW425" i="12"/>
  <c r="AX425" i="12" s="1"/>
  <c r="AR425" i="12"/>
  <c r="AS425" i="12" s="1"/>
  <c r="AE425" i="12"/>
  <c r="V425" i="12"/>
  <c r="M425" i="12"/>
  <c r="D425" i="12"/>
  <c r="BF424" i="12"/>
  <c r="AW424" i="12"/>
  <c r="AR424" i="12"/>
  <c r="AS424" i="12" s="1"/>
  <c r="AE424" i="12"/>
  <c r="V424" i="12"/>
  <c r="M424" i="12"/>
  <c r="D424" i="12"/>
  <c r="BF423" i="12"/>
  <c r="AW423" i="12"/>
  <c r="AX423" i="12" s="1"/>
  <c r="AR423" i="12"/>
  <c r="AS423" i="12" s="1"/>
  <c r="AE423" i="12"/>
  <c r="V423" i="12"/>
  <c r="M423" i="12"/>
  <c r="D423" i="12"/>
  <c r="BF422" i="12"/>
  <c r="AW422" i="12"/>
  <c r="AR422" i="12"/>
  <c r="AS422" i="12" s="1"/>
  <c r="AE422" i="12"/>
  <c r="V422" i="12"/>
  <c r="M422" i="12"/>
  <c r="D422" i="12"/>
  <c r="BF421" i="12"/>
  <c r="AW421" i="12"/>
  <c r="AX421" i="12" s="1"/>
  <c r="AS421" i="12"/>
  <c r="AR421" i="12"/>
  <c r="AE421" i="12"/>
  <c r="V421" i="12"/>
  <c r="M421" i="12"/>
  <c r="D421" i="12"/>
  <c r="BF420" i="12"/>
  <c r="AW420" i="12"/>
  <c r="AR420" i="12"/>
  <c r="AS420" i="12" s="1"/>
  <c r="AE420" i="12"/>
  <c r="V420" i="12"/>
  <c r="M420" i="12"/>
  <c r="D420" i="12"/>
  <c r="BF419" i="12"/>
  <c r="AW419" i="12"/>
  <c r="AX419" i="12" s="1"/>
  <c r="AS419" i="12"/>
  <c r="AR419" i="12"/>
  <c r="AE419" i="12"/>
  <c r="V419" i="12"/>
  <c r="M419" i="12"/>
  <c r="D419" i="12"/>
  <c r="BF418" i="12"/>
  <c r="AW418" i="12"/>
  <c r="AR418" i="12"/>
  <c r="AS418" i="12" s="1"/>
  <c r="AE418" i="12"/>
  <c r="V418" i="12"/>
  <c r="M418" i="12"/>
  <c r="D418" i="12"/>
  <c r="BF417" i="12"/>
  <c r="AW417" i="12"/>
  <c r="AX417" i="12" s="1"/>
  <c r="AS417" i="12"/>
  <c r="AR417" i="12"/>
  <c r="AE417" i="12"/>
  <c r="V417" i="12"/>
  <c r="M417" i="12"/>
  <c r="D417" i="12"/>
  <c r="BF416" i="12"/>
  <c r="AW416" i="12"/>
  <c r="AX416" i="12" s="1"/>
  <c r="AR416" i="12"/>
  <c r="AS416" i="12" s="1"/>
  <c r="AE416" i="12"/>
  <c r="V416" i="12"/>
  <c r="M416" i="12"/>
  <c r="D416" i="12"/>
  <c r="BF415" i="12"/>
  <c r="AW415" i="12"/>
  <c r="AX415" i="12" s="1"/>
  <c r="AS415" i="12"/>
  <c r="AR415" i="12"/>
  <c r="AE415" i="12"/>
  <c r="V415" i="12"/>
  <c r="M415" i="12"/>
  <c r="D415" i="12"/>
  <c r="BF414" i="12"/>
  <c r="AW414" i="12"/>
  <c r="AX414" i="12" s="1"/>
  <c r="AR414" i="12"/>
  <c r="AS414" i="12" s="1"/>
  <c r="AE414" i="12"/>
  <c r="V414" i="12"/>
  <c r="M414" i="12"/>
  <c r="D414" i="12"/>
  <c r="BF413" i="12"/>
  <c r="AW413" i="12"/>
  <c r="AX413" i="12" s="1"/>
  <c r="AS413" i="12"/>
  <c r="AR413" i="12"/>
  <c r="AE413" i="12"/>
  <c r="V413" i="12"/>
  <c r="M413" i="12"/>
  <c r="D413" i="12"/>
  <c r="BF412" i="12"/>
  <c r="AW412" i="12"/>
  <c r="AX412" i="12" s="1"/>
  <c r="AR412" i="12"/>
  <c r="AS412" i="12" s="1"/>
  <c r="AE412" i="12"/>
  <c r="V412" i="12"/>
  <c r="M412" i="12"/>
  <c r="D412" i="12"/>
  <c r="BF411" i="12"/>
  <c r="AW411" i="12"/>
  <c r="AX411" i="12" s="1"/>
  <c r="AS411" i="12"/>
  <c r="AR411" i="12"/>
  <c r="AE411" i="12"/>
  <c r="V411" i="12"/>
  <c r="M411" i="12"/>
  <c r="D411" i="12"/>
  <c r="BF410" i="12"/>
  <c r="AW410" i="12"/>
  <c r="AX410" i="12" s="1"/>
  <c r="AR410" i="12"/>
  <c r="AS410" i="12" s="1"/>
  <c r="AE410" i="12"/>
  <c r="V410" i="12"/>
  <c r="M410" i="12"/>
  <c r="D410" i="12"/>
  <c r="BF409" i="12"/>
  <c r="AW409" i="12"/>
  <c r="AX409" i="12" s="1"/>
  <c r="AS409" i="12"/>
  <c r="AR409" i="12"/>
  <c r="AE409" i="12"/>
  <c r="V409" i="12"/>
  <c r="M409" i="12"/>
  <c r="D409" i="12"/>
  <c r="BF408" i="12"/>
  <c r="AW408" i="12"/>
  <c r="AX408" i="12" s="1"/>
  <c r="AR408" i="12"/>
  <c r="AS408" i="12" s="1"/>
  <c r="AE408" i="12"/>
  <c r="V408" i="12"/>
  <c r="M408" i="12"/>
  <c r="D408" i="12"/>
  <c r="BF407" i="12"/>
  <c r="AW407" i="12"/>
  <c r="AX407" i="12" s="1"/>
  <c r="AS407" i="12"/>
  <c r="AR407" i="12"/>
  <c r="AE407" i="12"/>
  <c r="V407" i="12"/>
  <c r="M407" i="12"/>
  <c r="D407" i="12"/>
  <c r="BF406" i="12"/>
  <c r="AW406" i="12"/>
  <c r="AX406" i="12" s="1"/>
  <c r="AR406" i="12"/>
  <c r="AS406" i="12" s="1"/>
  <c r="AE406" i="12"/>
  <c r="V406" i="12"/>
  <c r="M406" i="12"/>
  <c r="D406" i="12"/>
  <c r="BF405" i="12"/>
  <c r="AW405" i="12"/>
  <c r="AX405" i="12" s="1"/>
  <c r="AS405" i="12"/>
  <c r="AR405" i="12"/>
  <c r="AE405" i="12"/>
  <c r="V405" i="12"/>
  <c r="M405" i="12"/>
  <c r="D405" i="12"/>
  <c r="BF404" i="12"/>
  <c r="AW404" i="12"/>
  <c r="AX404" i="12" s="1"/>
  <c r="AR404" i="12"/>
  <c r="AS404" i="12" s="1"/>
  <c r="AE404" i="12"/>
  <c r="V404" i="12"/>
  <c r="M404" i="12"/>
  <c r="D404" i="12"/>
  <c r="BF403" i="12"/>
  <c r="AW403" i="12"/>
  <c r="AX403" i="12" s="1"/>
  <c r="AS403" i="12"/>
  <c r="AR403" i="12"/>
  <c r="AE403" i="12"/>
  <c r="V403" i="12"/>
  <c r="M403" i="12"/>
  <c r="D403" i="12"/>
  <c r="BF402" i="12"/>
  <c r="AW402" i="12"/>
  <c r="AX402" i="12" s="1"/>
  <c r="AR402" i="12"/>
  <c r="AS402" i="12" s="1"/>
  <c r="AE402" i="12"/>
  <c r="V402" i="12"/>
  <c r="M402" i="12"/>
  <c r="D402" i="12"/>
  <c r="BF401" i="12"/>
  <c r="AW401" i="12"/>
  <c r="AX401" i="12" s="1"/>
  <c r="AS401" i="12"/>
  <c r="AR401" i="12"/>
  <c r="AE401" i="12"/>
  <c r="V401" i="12"/>
  <c r="M401" i="12"/>
  <c r="D401" i="12"/>
  <c r="BF400" i="12"/>
  <c r="AW400" i="12"/>
  <c r="AX400" i="12" s="1"/>
  <c r="AR400" i="12"/>
  <c r="AS400" i="12" s="1"/>
  <c r="AE400" i="12"/>
  <c r="V400" i="12"/>
  <c r="M400" i="12"/>
  <c r="D400" i="12"/>
  <c r="BF399" i="12"/>
  <c r="AW399" i="12"/>
  <c r="AX399" i="12" s="1"/>
  <c r="AS399" i="12"/>
  <c r="AR399" i="12"/>
  <c r="AE399" i="12"/>
  <c r="V399" i="12"/>
  <c r="M399" i="12"/>
  <c r="D399" i="12"/>
  <c r="BF398" i="12"/>
  <c r="AW398" i="12"/>
  <c r="AX398" i="12" s="1"/>
  <c r="AR398" i="12"/>
  <c r="AS398" i="12" s="1"/>
  <c r="AE398" i="12"/>
  <c r="V398" i="12"/>
  <c r="M398" i="12"/>
  <c r="D398" i="12"/>
  <c r="BF397" i="12"/>
  <c r="AW397" i="12"/>
  <c r="AX397" i="12" s="1"/>
  <c r="AS397" i="12"/>
  <c r="AR397" i="12"/>
  <c r="AE397" i="12"/>
  <c r="V397" i="12"/>
  <c r="M397" i="12"/>
  <c r="D397" i="12"/>
  <c r="BF396" i="12"/>
  <c r="BF427" i="12" s="1"/>
  <c r="AW396" i="12"/>
  <c r="AW427" i="12" s="1"/>
  <c r="AR396" i="12"/>
  <c r="AR428" i="12" s="1"/>
  <c r="AE396" i="12"/>
  <c r="V396" i="12"/>
  <c r="V427" i="12" s="1"/>
  <c r="M396" i="12"/>
  <c r="M428" i="12" s="1"/>
  <c r="D396" i="12"/>
  <c r="D428" i="12" s="1"/>
  <c r="BM395" i="12"/>
  <c r="BL395" i="12"/>
  <c r="BK395" i="12"/>
  <c r="BJ395" i="12"/>
  <c r="BI395" i="12"/>
  <c r="BH395" i="12"/>
  <c r="BG395" i="12"/>
  <c r="BE395" i="12"/>
  <c r="AT395" i="12"/>
  <c r="AO395" i="12"/>
  <c r="C395" i="12"/>
  <c r="BM394" i="12"/>
  <c r="BL394" i="12"/>
  <c r="BK394" i="12"/>
  <c r="BJ394" i="12"/>
  <c r="BI394" i="12"/>
  <c r="BH394" i="12"/>
  <c r="BG394" i="12"/>
  <c r="BE394" i="12"/>
  <c r="BD394" i="12"/>
  <c r="BC394" i="12"/>
  <c r="BB394" i="12"/>
  <c r="BA394" i="12"/>
  <c r="AZ394" i="12"/>
  <c r="AV394" i="12"/>
  <c r="AU394" i="12"/>
  <c r="AT394" i="12"/>
  <c r="AQ394" i="12"/>
  <c r="AQ9" i="12" s="1"/>
  <c r="AP394" i="12"/>
  <c r="AO394" i="12"/>
  <c r="AN394" i="12"/>
  <c r="AM394" i="12"/>
  <c r="AL394" i="12"/>
  <c r="AK394" i="12"/>
  <c r="AJ394" i="12"/>
  <c r="AI394" i="12"/>
  <c r="AH394" i="12"/>
  <c r="AG394" i="12"/>
  <c r="AF394" i="12"/>
  <c r="AD394" i="12"/>
  <c r="AC394" i="12"/>
  <c r="AB394" i="12"/>
  <c r="AA394" i="12"/>
  <c r="Z394" i="12"/>
  <c r="Y394" i="12"/>
  <c r="X394" i="12"/>
  <c r="W394" i="12"/>
  <c r="U394" i="12"/>
  <c r="T394" i="12"/>
  <c r="S394" i="12"/>
  <c r="R394" i="12"/>
  <c r="Q394" i="12"/>
  <c r="P394" i="12"/>
  <c r="O394" i="12"/>
  <c r="N394" i="12"/>
  <c r="L394" i="12"/>
  <c r="K394" i="12"/>
  <c r="J394" i="12"/>
  <c r="I394" i="12"/>
  <c r="H394" i="12"/>
  <c r="G394" i="12"/>
  <c r="F394" i="12"/>
  <c r="E394" i="12"/>
  <c r="C394" i="12"/>
  <c r="BM393" i="12"/>
  <c r="BL393" i="12"/>
  <c r="BK393" i="12"/>
  <c r="BJ393" i="12"/>
  <c r="BI393" i="12"/>
  <c r="BH393" i="12"/>
  <c r="BG393" i="12"/>
  <c r="BE393" i="12"/>
  <c r="BD393" i="12"/>
  <c r="BC393" i="12"/>
  <c r="BB393" i="12"/>
  <c r="BA393" i="12"/>
  <c r="AZ393" i="12"/>
  <c r="AV393" i="12"/>
  <c r="AU393" i="12"/>
  <c r="AT393" i="12"/>
  <c r="AQ393" i="12"/>
  <c r="AP393" i="12"/>
  <c r="AO393" i="12"/>
  <c r="AN393" i="12"/>
  <c r="AM393" i="12"/>
  <c r="AL393" i="12"/>
  <c r="AK393" i="12"/>
  <c r="AJ393" i="12"/>
  <c r="AI393" i="12"/>
  <c r="AH393" i="12"/>
  <c r="AG393" i="12"/>
  <c r="AF393" i="12"/>
  <c r="AD393" i="12"/>
  <c r="AC393" i="12"/>
  <c r="AB393" i="12"/>
  <c r="AA393" i="12"/>
  <c r="Z393" i="12"/>
  <c r="Y393" i="12"/>
  <c r="X393" i="12"/>
  <c r="W393" i="12"/>
  <c r="U393" i="12"/>
  <c r="T393" i="12"/>
  <c r="S393" i="12"/>
  <c r="R393" i="12"/>
  <c r="Q393" i="12"/>
  <c r="P393" i="12"/>
  <c r="O393" i="12"/>
  <c r="N393" i="12"/>
  <c r="L393" i="12"/>
  <c r="K393" i="12"/>
  <c r="J393" i="12"/>
  <c r="I393" i="12"/>
  <c r="H393" i="12"/>
  <c r="G393" i="12"/>
  <c r="F393" i="12"/>
  <c r="E393" i="12"/>
  <c r="C393" i="12"/>
  <c r="BM392" i="12"/>
  <c r="BL392" i="12"/>
  <c r="BK392" i="12"/>
  <c r="BJ392" i="12"/>
  <c r="BI392" i="12"/>
  <c r="BH392" i="12"/>
  <c r="BG392" i="12"/>
  <c r="BE392" i="12"/>
  <c r="BD392" i="12"/>
  <c r="BC392" i="12"/>
  <c r="BB392" i="12"/>
  <c r="BA392" i="12"/>
  <c r="AZ392" i="12"/>
  <c r="AV392" i="12"/>
  <c r="AU392" i="12"/>
  <c r="AT392" i="12"/>
  <c r="AQ392" i="12"/>
  <c r="AP392" i="12"/>
  <c r="AO392" i="12"/>
  <c r="AN392" i="12"/>
  <c r="AM392" i="12"/>
  <c r="AL392" i="12"/>
  <c r="AK392" i="12"/>
  <c r="AJ392" i="12"/>
  <c r="AI392" i="12"/>
  <c r="AH392" i="12"/>
  <c r="AG392" i="12"/>
  <c r="AF392" i="12"/>
  <c r="AD392" i="12"/>
  <c r="AC392" i="12"/>
  <c r="AB392" i="12"/>
  <c r="AA392" i="12"/>
  <c r="Z392" i="12"/>
  <c r="Y392" i="12"/>
  <c r="X392" i="12"/>
  <c r="W392" i="12"/>
  <c r="U392" i="12"/>
  <c r="T392" i="12"/>
  <c r="S392" i="12"/>
  <c r="R392" i="12"/>
  <c r="Q392" i="12"/>
  <c r="P392" i="12"/>
  <c r="O392" i="12"/>
  <c r="N392" i="12"/>
  <c r="L392" i="12"/>
  <c r="K392" i="12"/>
  <c r="J392" i="12"/>
  <c r="I392" i="12"/>
  <c r="H392" i="12"/>
  <c r="G392" i="12"/>
  <c r="F392" i="12"/>
  <c r="E392" i="12"/>
  <c r="C392" i="12"/>
  <c r="BF391" i="12"/>
  <c r="AW391" i="12"/>
  <c r="AX391" i="12" s="1"/>
  <c r="AR391" i="12"/>
  <c r="AS391" i="12" s="1"/>
  <c r="AE391" i="12"/>
  <c r="V391" i="12"/>
  <c r="M391" i="12"/>
  <c r="D391" i="12"/>
  <c r="BF390" i="12"/>
  <c r="AW390" i="12"/>
  <c r="AX390" i="12" s="1"/>
  <c r="AR390" i="12"/>
  <c r="AS390" i="12" s="1"/>
  <c r="AE390" i="12"/>
  <c r="V390" i="12"/>
  <c r="M390" i="12"/>
  <c r="D390" i="12"/>
  <c r="BF389" i="12"/>
  <c r="AW389" i="12"/>
  <c r="AX389" i="12" s="1"/>
  <c r="AR389" i="12"/>
  <c r="AS389" i="12" s="1"/>
  <c r="AE389" i="12"/>
  <c r="V389" i="12"/>
  <c r="M389" i="12"/>
  <c r="D389" i="12"/>
  <c r="BF388" i="12"/>
  <c r="AX388" i="12"/>
  <c r="AW388" i="12"/>
  <c r="AR388" i="12"/>
  <c r="AS388" i="12" s="1"/>
  <c r="AE388" i="12"/>
  <c r="V388" i="12"/>
  <c r="M388" i="12"/>
  <c r="D388" i="12"/>
  <c r="BF387" i="12"/>
  <c r="AW387" i="12"/>
  <c r="AX387" i="12" s="1"/>
  <c r="AR387" i="12"/>
  <c r="AS387" i="12" s="1"/>
  <c r="AE387" i="12"/>
  <c r="V387" i="12"/>
  <c r="M387" i="12"/>
  <c r="D387" i="12"/>
  <c r="BF386" i="12"/>
  <c r="AW386" i="12"/>
  <c r="AX386" i="12" s="1"/>
  <c r="AR386" i="12"/>
  <c r="AS386" i="12" s="1"/>
  <c r="AE386" i="12"/>
  <c r="V386" i="12"/>
  <c r="M386" i="12"/>
  <c r="D386" i="12"/>
  <c r="BF385" i="12"/>
  <c r="AW385" i="12"/>
  <c r="AX385" i="12" s="1"/>
  <c r="AS385" i="12"/>
  <c r="AY385" i="12" s="1"/>
  <c r="AR385" i="12"/>
  <c r="AE385" i="12"/>
  <c r="V385" i="12"/>
  <c r="M385" i="12"/>
  <c r="D385" i="12"/>
  <c r="BF384" i="12"/>
  <c r="AW384" i="12"/>
  <c r="AX384" i="12" s="1"/>
  <c r="AR384" i="12"/>
  <c r="AS384" i="12" s="1"/>
  <c r="AE384" i="12"/>
  <c r="V384" i="12"/>
  <c r="M384" i="12"/>
  <c r="D384" i="12"/>
  <c r="BF383" i="12"/>
  <c r="AW383" i="12"/>
  <c r="AX383" i="12" s="1"/>
  <c r="AS383" i="12"/>
  <c r="AY383" i="12" s="1"/>
  <c r="AR383" i="12"/>
  <c r="AE383" i="12"/>
  <c r="V383" i="12"/>
  <c r="M383" i="12"/>
  <c r="D383" i="12"/>
  <c r="BF382" i="12"/>
  <c r="AW382" i="12"/>
  <c r="AX382" i="12" s="1"/>
  <c r="AR382" i="12"/>
  <c r="AS382" i="12" s="1"/>
  <c r="AE382" i="12"/>
  <c r="V382" i="12"/>
  <c r="M382" i="12"/>
  <c r="D382" i="12"/>
  <c r="BF381" i="12"/>
  <c r="AW381" i="12"/>
  <c r="AX381" i="12" s="1"/>
  <c r="AR381" i="12"/>
  <c r="AS381" i="12" s="1"/>
  <c r="AE381" i="12"/>
  <c r="V381" i="12"/>
  <c r="M381" i="12"/>
  <c r="D381" i="12"/>
  <c r="BF380" i="12"/>
  <c r="AW380" i="12"/>
  <c r="AX380" i="12" s="1"/>
  <c r="AR380" i="12"/>
  <c r="AS380" i="12" s="1"/>
  <c r="AE380" i="12"/>
  <c r="V380" i="12"/>
  <c r="M380" i="12"/>
  <c r="D380" i="12"/>
  <c r="BF379" i="12"/>
  <c r="AW379" i="12"/>
  <c r="AX379" i="12" s="1"/>
  <c r="AS379" i="12"/>
  <c r="AR379" i="12"/>
  <c r="AE379" i="12"/>
  <c r="V379" i="12"/>
  <c r="M379" i="12"/>
  <c r="D379" i="12"/>
  <c r="BF378" i="12"/>
  <c r="AW378" i="12"/>
  <c r="AX378" i="12" s="1"/>
  <c r="AR378" i="12"/>
  <c r="AS378" i="12" s="1"/>
  <c r="AE378" i="12"/>
  <c r="V378" i="12"/>
  <c r="M378" i="12"/>
  <c r="D378" i="12"/>
  <c r="BF377" i="12"/>
  <c r="AW377" i="12"/>
  <c r="AX377" i="12" s="1"/>
  <c r="AS377" i="12"/>
  <c r="AY377" i="12" s="1"/>
  <c r="AR377" i="12"/>
  <c r="AE377" i="12"/>
  <c r="V377" i="12"/>
  <c r="M377" i="12"/>
  <c r="D377" i="12"/>
  <c r="BF376" i="12"/>
  <c r="AW376" i="12"/>
  <c r="AX376" i="12" s="1"/>
  <c r="AR376" i="12"/>
  <c r="AS376" i="12" s="1"/>
  <c r="AE376" i="12"/>
  <c r="V376" i="12"/>
  <c r="M376" i="12"/>
  <c r="D376" i="12"/>
  <c r="BF375" i="12"/>
  <c r="AW375" i="12"/>
  <c r="AX375" i="12" s="1"/>
  <c r="AY375" i="12" s="1"/>
  <c r="AS375" i="12"/>
  <c r="AR375" i="12"/>
  <c r="AE375" i="12"/>
  <c r="V375" i="12"/>
  <c r="M375" i="12"/>
  <c r="D375" i="12"/>
  <c r="BF374" i="12"/>
  <c r="AW374" i="12"/>
  <c r="AX374" i="12" s="1"/>
  <c r="AR374" i="12"/>
  <c r="AS374" i="12" s="1"/>
  <c r="AE374" i="12"/>
  <c r="V374" i="12"/>
  <c r="M374" i="12"/>
  <c r="D374" i="12"/>
  <c r="BF373" i="12"/>
  <c r="AW373" i="12"/>
  <c r="AX373" i="12" s="1"/>
  <c r="AR373" i="12"/>
  <c r="AS373" i="12" s="1"/>
  <c r="AE373" i="12"/>
  <c r="V373" i="12"/>
  <c r="M373" i="12"/>
  <c r="D373" i="12"/>
  <c r="BF372" i="12"/>
  <c r="AW372" i="12"/>
  <c r="AX372" i="12" s="1"/>
  <c r="AR372" i="12"/>
  <c r="AS372" i="12" s="1"/>
  <c r="AE372" i="12"/>
  <c r="V372" i="12"/>
  <c r="M372" i="12"/>
  <c r="D372" i="12"/>
  <c r="BF371" i="12"/>
  <c r="AW371" i="12"/>
  <c r="AX371" i="12" s="1"/>
  <c r="AR371" i="12"/>
  <c r="AS371" i="12" s="1"/>
  <c r="AE371" i="12"/>
  <c r="V371" i="12"/>
  <c r="M371" i="12"/>
  <c r="D371" i="12"/>
  <c r="BF370" i="12"/>
  <c r="AW370" i="12"/>
  <c r="AX370" i="12" s="1"/>
  <c r="AR370" i="12"/>
  <c r="AS370" i="12" s="1"/>
  <c r="AE370" i="12"/>
  <c r="V370" i="12"/>
  <c r="M370" i="12"/>
  <c r="D370" i="12"/>
  <c r="BF369" i="12"/>
  <c r="AW369" i="12"/>
  <c r="AX369" i="12" s="1"/>
  <c r="AR369" i="12"/>
  <c r="AS369" i="12" s="1"/>
  <c r="AE369" i="12"/>
  <c r="V369" i="12"/>
  <c r="M369" i="12"/>
  <c r="D369" i="12"/>
  <c r="BF368" i="12"/>
  <c r="AW368" i="12"/>
  <c r="AX368" i="12" s="1"/>
  <c r="AR368" i="12"/>
  <c r="AS368" i="12" s="1"/>
  <c r="AE368" i="12"/>
  <c r="V368" i="12"/>
  <c r="M368" i="12"/>
  <c r="D368" i="12"/>
  <c r="BF367" i="12"/>
  <c r="AW367" i="12"/>
  <c r="AX367" i="12" s="1"/>
  <c r="AS367" i="12"/>
  <c r="AY367" i="12" s="1"/>
  <c r="AR367" i="12"/>
  <c r="AE367" i="12"/>
  <c r="V367" i="12"/>
  <c r="M367" i="12"/>
  <c r="D367" i="12"/>
  <c r="BF366" i="12"/>
  <c r="AW366" i="12"/>
  <c r="AR366" i="12"/>
  <c r="AS366" i="12" s="1"/>
  <c r="AE366" i="12"/>
  <c r="V366" i="12"/>
  <c r="M366" i="12"/>
  <c r="D366" i="12"/>
  <c r="BF365" i="12"/>
  <c r="AW365" i="12"/>
  <c r="AX365" i="12" s="1"/>
  <c r="AS365" i="12"/>
  <c r="AR365" i="12"/>
  <c r="AE365" i="12"/>
  <c r="V365" i="12"/>
  <c r="M365" i="12"/>
  <c r="D365" i="12"/>
  <c r="BF364" i="12"/>
  <c r="AW364" i="12"/>
  <c r="AR364" i="12"/>
  <c r="AS364" i="12" s="1"/>
  <c r="AE364" i="12"/>
  <c r="V364" i="12"/>
  <c r="M364" i="12"/>
  <c r="D364" i="12"/>
  <c r="BF363" i="12"/>
  <c r="AW363" i="12"/>
  <c r="AX363" i="12" s="1"/>
  <c r="AS363" i="12"/>
  <c r="AR363" i="12"/>
  <c r="AE363" i="12"/>
  <c r="AE392" i="12" s="1"/>
  <c r="V363" i="12"/>
  <c r="M363" i="12"/>
  <c r="D363" i="12"/>
  <c r="BF362" i="12"/>
  <c r="AX362" i="12"/>
  <c r="AW362" i="12"/>
  <c r="AR362" i="12"/>
  <c r="AE362" i="12"/>
  <c r="AE393" i="12" s="1"/>
  <c r="V362" i="12"/>
  <c r="V392" i="12" s="1"/>
  <c r="M362" i="12"/>
  <c r="D362" i="12"/>
  <c r="BM361" i="12"/>
  <c r="BL361" i="12"/>
  <c r="BK361" i="12"/>
  <c r="BJ361" i="12"/>
  <c r="BI361" i="12"/>
  <c r="BH361" i="12"/>
  <c r="BG361" i="12"/>
  <c r="BE361" i="12"/>
  <c r="AT361" i="12"/>
  <c r="AO361" i="12"/>
  <c r="C361" i="12"/>
  <c r="BM360" i="12"/>
  <c r="BL360" i="12"/>
  <c r="BK360" i="12"/>
  <c r="BJ360" i="12"/>
  <c r="BI360" i="12"/>
  <c r="BH360" i="12"/>
  <c r="BG360" i="12"/>
  <c r="BE360" i="12"/>
  <c r="BD360" i="12"/>
  <c r="BC360" i="12"/>
  <c r="BB360" i="12"/>
  <c r="BA360" i="12"/>
  <c r="AZ360" i="12"/>
  <c r="AV360" i="12"/>
  <c r="AU360" i="12"/>
  <c r="AU8" i="12" s="1"/>
  <c r="AT360" i="12"/>
  <c r="AQ360" i="12"/>
  <c r="AP360" i="12"/>
  <c r="AO360" i="12"/>
  <c r="AN360" i="12"/>
  <c r="AM360" i="12"/>
  <c r="AL360" i="12"/>
  <c r="AK360" i="12"/>
  <c r="AJ360" i="12"/>
  <c r="AI360" i="12"/>
  <c r="AH360" i="12"/>
  <c r="AG360" i="12"/>
  <c r="AF360" i="12"/>
  <c r="AD360" i="12"/>
  <c r="AC360" i="12"/>
  <c r="AB360" i="12"/>
  <c r="AA360" i="12"/>
  <c r="Z360" i="12"/>
  <c r="Y360" i="12"/>
  <c r="X360" i="12"/>
  <c r="W360" i="12"/>
  <c r="U360" i="12"/>
  <c r="T360" i="12"/>
  <c r="S360" i="12"/>
  <c r="R360" i="12"/>
  <c r="Q360" i="12"/>
  <c r="P360" i="12"/>
  <c r="O360" i="12"/>
  <c r="N360" i="12"/>
  <c r="L360" i="12"/>
  <c r="K360" i="12"/>
  <c r="J360" i="12"/>
  <c r="I360" i="12"/>
  <c r="H360" i="12"/>
  <c r="G360" i="12"/>
  <c r="F360" i="12"/>
  <c r="E360" i="12"/>
  <c r="D360" i="12"/>
  <c r="C360" i="12"/>
  <c r="BM359" i="12"/>
  <c r="BL359" i="12"/>
  <c r="BK359" i="12"/>
  <c r="BJ359" i="12"/>
  <c r="BI359" i="12"/>
  <c r="BH359" i="12"/>
  <c r="BG359" i="12"/>
  <c r="BE359" i="12"/>
  <c r="BD359" i="12"/>
  <c r="BC359" i="12"/>
  <c r="BB359" i="12"/>
  <c r="BA359" i="12"/>
  <c r="AZ359" i="12"/>
  <c r="AV359" i="12"/>
  <c r="AU359" i="12"/>
  <c r="AT359" i="12"/>
  <c r="AQ359" i="12"/>
  <c r="AP359" i="12"/>
  <c r="AO359" i="12"/>
  <c r="AN359" i="12"/>
  <c r="AM359" i="12"/>
  <c r="AL359" i="12"/>
  <c r="AK359" i="12"/>
  <c r="AJ359" i="12"/>
  <c r="AI359" i="12"/>
  <c r="AH359" i="12"/>
  <c r="AG359" i="12"/>
  <c r="AF359" i="12"/>
  <c r="AD359" i="12"/>
  <c r="AC359" i="12"/>
  <c r="AB359" i="12"/>
  <c r="AA359" i="12"/>
  <c r="Z359" i="12"/>
  <c r="Y359" i="12"/>
  <c r="X359" i="12"/>
  <c r="W359" i="12"/>
  <c r="U359" i="12"/>
  <c r="T359" i="12"/>
  <c r="S359" i="12"/>
  <c r="R359" i="12"/>
  <c r="Q359" i="12"/>
  <c r="P359" i="12"/>
  <c r="O359" i="12"/>
  <c r="N359" i="12"/>
  <c r="L359" i="12"/>
  <c r="K359" i="12"/>
  <c r="J359" i="12"/>
  <c r="I359" i="12"/>
  <c r="H359" i="12"/>
  <c r="G359" i="12"/>
  <c r="F359" i="12"/>
  <c r="E359" i="12"/>
  <c r="C359" i="12"/>
  <c r="BM358" i="12"/>
  <c r="BL358" i="12"/>
  <c r="BK358" i="12"/>
  <c r="BJ358" i="12"/>
  <c r="BI358" i="12"/>
  <c r="BH358" i="12"/>
  <c r="BG358" i="12"/>
  <c r="BE358" i="12"/>
  <c r="BD358" i="12"/>
  <c r="BC358" i="12"/>
  <c r="BB358" i="12"/>
  <c r="BA358" i="12"/>
  <c r="AZ358" i="12"/>
  <c r="AV358" i="12"/>
  <c r="AU358" i="12"/>
  <c r="AT358" i="12"/>
  <c r="AQ358" i="12"/>
  <c r="AP358" i="12"/>
  <c r="AO358" i="12"/>
  <c r="AN358" i="12"/>
  <c r="AM358" i="12"/>
  <c r="AL358" i="12"/>
  <c r="AK358" i="12"/>
  <c r="AJ358" i="12"/>
  <c r="AI358" i="12"/>
  <c r="AH358" i="12"/>
  <c r="AG358" i="12"/>
  <c r="AF358" i="12"/>
  <c r="AD358" i="12"/>
  <c r="AC358" i="12"/>
  <c r="AB358" i="12"/>
  <c r="AA358" i="12"/>
  <c r="Z358" i="12"/>
  <c r="Y358" i="12"/>
  <c r="X358" i="12"/>
  <c r="W358" i="12"/>
  <c r="U358" i="12"/>
  <c r="T358" i="12"/>
  <c r="S358" i="12"/>
  <c r="R358" i="12"/>
  <c r="Q358" i="12"/>
  <c r="P358" i="12"/>
  <c r="O358" i="12"/>
  <c r="N358" i="12"/>
  <c r="L358" i="12"/>
  <c r="K358" i="12"/>
  <c r="J358" i="12"/>
  <c r="I358" i="12"/>
  <c r="H358" i="12"/>
  <c r="G358" i="12"/>
  <c r="F358" i="12"/>
  <c r="E358" i="12"/>
  <c r="C358" i="12"/>
  <c r="BF357" i="12"/>
  <c r="AW357" i="12"/>
  <c r="AX357" i="12" s="1"/>
  <c r="AR357" i="12"/>
  <c r="AS357" i="12" s="1"/>
  <c r="AE357" i="12"/>
  <c r="V357" i="12"/>
  <c r="M357" i="12"/>
  <c r="D357" i="12"/>
  <c r="BF356" i="12"/>
  <c r="AW356" i="12"/>
  <c r="AX356" i="12" s="1"/>
  <c r="AS356" i="12"/>
  <c r="AR356" i="12"/>
  <c r="AE356" i="12"/>
  <c r="V356" i="12"/>
  <c r="M356" i="12"/>
  <c r="D356" i="12"/>
  <c r="BF355" i="12"/>
  <c r="AX355" i="12"/>
  <c r="AW355" i="12"/>
  <c r="AR355" i="12"/>
  <c r="AS355" i="12" s="1"/>
  <c r="AE355" i="12"/>
  <c r="V355" i="12"/>
  <c r="M355" i="12"/>
  <c r="D355" i="12"/>
  <c r="BF354" i="12"/>
  <c r="AW354" i="12"/>
  <c r="AX354" i="12" s="1"/>
  <c r="AS354" i="12"/>
  <c r="AR354" i="12"/>
  <c r="AE354" i="12"/>
  <c r="V354" i="12"/>
  <c r="M354" i="12"/>
  <c r="D354" i="12"/>
  <c r="BF353" i="12"/>
  <c r="AX353" i="12"/>
  <c r="AW353" i="12"/>
  <c r="AR353" i="12"/>
  <c r="AS353" i="12" s="1"/>
  <c r="AE353" i="12"/>
  <c r="V353" i="12"/>
  <c r="M353" i="12"/>
  <c r="D353" i="12"/>
  <c r="BF352" i="12"/>
  <c r="AX352" i="12"/>
  <c r="AW352" i="12"/>
  <c r="AS352" i="12"/>
  <c r="AR352" i="12"/>
  <c r="AE352" i="12"/>
  <c r="V352" i="12"/>
  <c r="M352" i="12"/>
  <c r="D352" i="12"/>
  <c r="BF351" i="12"/>
  <c r="AW351" i="12"/>
  <c r="AX351" i="12" s="1"/>
  <c r="AR351" i="12"/>
  <c r="AS351" i="12" s="1"/>
  <c r="AE351" i="12"/>
  <c r="V351" i="12"/>
  <c r="M351" i="12"/>
  <c r="D351" i="12"/>
  <c r="BF350" i="12"/>
  <c r="AW350" i="12"/>
  <c r="AX350" i="12" s="1"/>
  <c r="AS350" i="12"/>
  <c r="AR350" i="12"/>
  <c r="AE350" i="12"/>
  <c r="V350" i="12"/>
  <c r="M350" i="12"/>
  <c r="D350" i="12"/>
  <c r="BF349" i="12"/>
  <c r="AW349" i="12"/>
  <c r="AR349" i="12"/>
  <c r="AS349" i="12" s="1"/>
  <c r="AE349" i="12"/>
  <c r="V349" i="12"/>
  <c r="M349" i="12"/>
  <c r="D349" i="12"/>
  <c r="BF348" i="12"/>
  <c r="AW348" i="12"/>
  <c r="AX348" i="12" s="1"/>
  <c r="AS348" i="12"/>
  <c r="AR348" i="12"/>
  <c r="AE348" i="12"/>
  <c r="V348" i="12"/>
  <c r="M348" i="12"/>
  <c r="D348" i="12"/>
  <c r="BF347" i="12"/>
  <c r="AX347" i="12"/>
  <c r="AW347" i="12"/>
  <c r="AR347" i="12"/>
  <c r="AS347" i="12" s="1"/>
  <c r="AE347" i="12"/>
  <c r="V347" i="12"/>
  <c r="M347" i="12"/>
  <c r="D347" i="12"/>
  <c r="BF346" i="12"/>
  <c r="AX346" i="12"/>
  <c r="AW346" i="12"/>
  <c r="AS346" i="12"/>
  <c r="AR346" i="12"/>
  <c r="AE346" i="12"/>
  <c r="V346" i="12"/>
  <c r="M346" i="12"/>
  <c r="D346" i="12"/>
  <c r="BF345" i="12"/>
  <c r="AX345" i="12"/>
  <c r="AW345" i="12"/>
  <c r="AR345" i="12"/>
  <c r="AS345" i="12" s="1"/>
  <c r="AE345" i="12"/>
  <c r="V345" i="12"/>
  <c r="M345" i="12"/>
  <c r="D345" i="12"/>
  <c r="BF344" i="12"/>
  <c r="AX344" i="12"/>
  <c r="AW344" i="12"/>
  <c r="AS344" i="12"/>
  <c r="AR344" i="12"/>
  <c r="AE344" i="12"/>
  <c r="V344" i="12"/>
  <c r="M344" i="12"/>
  <c r="D344" i="12"/>
  <c r="BF343" i="12"/>
  <c r="AX343" i="12"/>
  <c r="AW343" i="12"/>
  <c r="AR343" i="12"/>
  <c r="AS343" i="12" s="1"/>
  <c r="AE343" i="12"/>
  <c r="V343" i="12"/>
  <c r="M343" i="12"/>
  <c r="D343" i="12"/>
  <c r="BF342" i="12"/>
  <c r="AX342" i="12"/>
  <c r="AW342" i="12"/>
  <c r="AR342" i="12"/>
  <c r="AS342" i="12" s="1"/>
  <c r="AY342" i="12" s="1"/>
  <c r="AE342" i="12"/>
  <c r="V342" i="12"/>
  <c r="M342" i="12"/>
  <c r="D342" i="12"/>
  <c r="BF341" i="12"/>
  <c r="AX341" i="12"/>
  <c r="AW341" i="12"/>
  <c r="AR341" i="12"/>
  <c r="AS341" i="12" s="1"/>
  <c r="AE341" i="12"/>
  <c r="V341" i="12"/>
  <c r="M341" i="12"/>
  <c r="D341" i="12"/>
  <c r="BF340" i="12"/>
  <c r="AX340" i="12"/>
  <c r="AW340" i="12"/>
  <c r="AS340" i="12"/>
  <c r="AY340" i="12" s="1"/>
  <c r="AR340" i="12"/>
  <c r="AE340" i="12"/>
  <c r="V340" i="12"/>
  <c r="M340" i="12"/>
  <c r="D340" i="12"/>
  <c r="BF339" i="12"/>
  <c r="AW339" i="12"/>
  <c r="AR339" i="12"/>
  <c r="AS339" i="12" s="1"/>
  <c r="AE339" i="12"/>
  <c r="V339" i="12"/>
  <c r="M339" i="12"/>
  <c r="D339" i="12"/>
  <c r="BF338" i="12"/>
  <c r="AW338" i="12"/>
  <c r="AX338" i="12" s="1"/>
  <c r="AS338" i="12"/>
  <c r="AR338" i="12"/>
  <c r="AE338" i="12"/>
  <c r="V338" i="12"/>
  <c r="M338" i="12"/>
  <c r="D338" i="12"/>
  <c r="BF337" i="12"/>
  <c r="AX337" i="12"/>
  <c r="AW337" i="12"/>
  <c r="AR337" i="12"/>
  <c r="AS337" i="12" s="1"/>
  <c r="AE337" i="12"/>
  <c r="V337" i="12"/>
  <c r="M337" i="12"/>
  <c r="D337" i="12"/>
  <c r="BF336" i="12"/>
  <c r="AX336" i="12"/>
  <c r="AW336" i="12"/>
  <c r="AR336" i="12"/>
  <c r="AS336" i="12" s="1"/>
  <c r="AE336" i="12"/>
  <c r="V336" i="12"/>
  <c r="M336" i="12"/>
  <c r="D336" i="12"/>
  <c r="BF335" i="12"/>
  <c r="AX335" i="12"/>
  <c r="AW335" i="12"/>
  <c r="AR335" i="12"/>
  <c r="AS335" i="12" s="1"/>
  <c r="AE335" i="12"/>
  <c r="V335" i="12"/>
  <c r="M335" i="12"/>
  <c r="D335" i="12"/>
  <c r="BF334" i="12"/>
  <c r="AX334" i="12"/>
  <c r="AW334" i="12"/>
  <c r="AS334" i="12"/>
  <c r="AR334" i="12"/>
  <c r="AE334" i="12"/>
  <c r="V334" i="12"/>
  <c r="M334" i="12"/>
  <c r="D334" i="12"/>
  <c r="BF333" i="12"/>
  <c r="AX333" i="12"/>
  <c r="AW333" i="12"/>
  <c r="AR333" i="12"/>
  <c r="AS333" i="12" s="1"/>
  <c r="AE333" i="12"/>
  <c r="V333" i="12"/>
  <c r="M333" i="12"/>
  <c r="D333" i="12"/>
  <c r="BF332" i="12"/>
  <c r="AX332" i="12"/>
  <c r="AW332" i="12"/>
  <c r="AS332" i="12"/>
  <c r="AR332" i="12"/>
  <c r="AE332" i="12"/>
  <c r="V332" i="12"/>
  <c r="M332" i="12"/>
  <c r="D332" i="12"/>
  <c r="BF331" i="12"/>
  <c r="AW331" i="12"/>
  <c r="AR331" i="12"/>
  <c r="AS331" i="12" s="1"/>
  <c r="AE331" i="12"/>
  <c r="V331" i="12"/>
  <c r="M331" i="12"/>
  <c r="D331" i="12"/>
  <c r="BF330" i="12"/>
  <c r="AW330" i="12"/>
  <c r="AX330" i="12" s="1"/>
  <c r="AS330" i="12"/>
  <c r="AR330" i="12"/>
  <c r="AE330" i="12"/>
  <c r="V330" i="12"/>
  <c r="M330" i="12"/>
  <c r="D330" i="12"/>
  <c r="BF329" i="12"/>
  <c r="AW329" i="12"/>
  <c r="AX329" i="12" s="1"/>
  <c r="AR329" i="12"/>
  <c r="AS329" i="12" s="1"/>
  <c r="AE329" i="12"/>
  <c r="V329" i="12"/>
  <c r="M329" i="12"/>
  <c r="D329" i="12"/>
  <c r="BF328" i="12"/>
  <c r="AW328" i="12"/>
  <c r="AX328" i="12" s="1"/>
  <c r="AS328" i="12"/>
  <c r="AR328" i="12"/>
  <c r="AE328" i="12"/>
  <c r="V328" i="12"/>
  <c r="M328" i="12"/>
  <c r="D328" i="12"/>
  <c r="BF327" i="12"/>
  <c r="AX327" i="12"/>
  <c r="AW327" i="12"/>
  <c r="AR327" i="12"/>
  <c r="AS327" i="12" s="1"/>
  <c r="AE327" i="12"/>
  <c r="V327" i="12"/>
  <c r="V358" i="12" s="1"/>
  <c r="M327" i="12"/>
  <c r="D327" i="12"/>
  <c r="D358" i="12" s="1"/>
  <c r="BM326" i="12"/>
  <c r="BL326" i="12"/>
  <c r="BK326" i="12"/>
  <c r="BJ326" i="12"/>
  <c r="BI326" i="12"/>
  <c r="BH326" i="12"/>
  <c r="BG326" i="12"/>
  <c r="BE326" i="12"/>
  <c r="AT326" i="12"/>
  <c r="AO326" i="12"/>
  <c r="C326" i="12"/>
  <c r="BM325" i="12"/>
  <c r="BL325" i="12"/>
  <c r="BK325" i="12"/>
  <c r="BJ325" i="12"/>
  <c r="BI325" i="12"/>
  <c r="BH325" i="12"/>
  <c r="BG325" i="12"/>
  <c r="BE325" i="12"/>
  <c r="BD325" i="12"/>
  <c r="BC325" i="12"/>
  <c r="BB325" i="12"/>
  <c r="BA325" i="12"/>
  <c r="AZ325" i="12"/>
  <c r="AV325" i="12"/>
  <c r="AU325" i="12"/>
  <c r="AT325" i="12"/>
  <c r="AQ325" i="12"/>
  <c r="AP325" i="12"/>
  <c r="AO325" i="12"/>
  <c r="AN325" i="12"/>
  <c r="AM325" i="12"/>
  <c r="AL325" i="12"/>
  <c r="AK325" i="12"/>
  <c r="AJ325" i="12"/>
  <c r="AI325" i="12"/>
  <c r="AH325" i="12"/>
  <c r="AG325" i="12"/>
  <c r="AF325" i="12"/>
  <c r="AD325" i="12"/>
  <c r="AC325" i="12"/>
  <c r="AB325" i="12"/>
  <c r="AA325" i="12"/>
  <c r="Z325" i="12"/>
  <c r="Y325" i="12"/>
  <c r="X325" i="12"/>
  <c r="W325" i="12"/>
  <c r="U325" i="12"/>
  <c r="T325" i="12"/>
  <c r="S325" i="12"/>
  <c r="R325" i="12"/>
  <c r="Q325" i="12"/>
  <c r="P325" i="12"/>
  <c r="O325" i="12"/>
  <c r="N325" i="12"/>
  <c r="L325" i="12"/>
  <c r="K325" i="12"/>
  <c r="J325" i="12"/>
  <c r="I325" i="12"/>
  <c r="H325" i="12"/>
  <c r="G325" i="12"/>
  <c r="F325" i="12"/>
  <c r="E325" i="12"/>
  <c r="C325" i="12"/>
  <c r="BM324" i="12"/>
  <c r="BL324" i="12"/>
  <c r="BK324" i="12"/>
  <c r="BJ324" i="12"/>
  <c r="BI324" i="12"/>
  <c r="BH324" i="12"/>
  <c r="BG324" i="12"/>
  <c r="BE324" i="12"/>
  <c r="BD324" i="12"/>
  <c r="BC324" i="12"/>
  <c r="BB324" i="12"/>
  <c r="BA324" i="12"/>
  <c r="AZ324" i="12"/>
  <c r="AV324" i="12"/>
  <c r="AU324" i="12"/>
  <c r="AT324" i="12"/>
  <c r="AQ324" i="12"/>
  <c r="AP324" i="12"/>
  <c r="AO324" i="12"/>
  <c r="AN324" i="12"/>
  <c r="AM324" i="12"/>
  <c r="AL324" i="12"/>
  <c r="AK324" i="12"/>
  <c r="AJ324" i="12"/>
  <c r="AI324" i="12"/>
  <c r="AH324" i="12"/>
  <c r="AG324" i="12"/>
  <c r="AF324" i="12"/>
  <c r="AD324" i="12"/>
  <c r="AC324" i="12"/>
  <c r="AB324" i="12"/>
  <c r="AA324" i="12"/>
  <c r="Z324" i="12"/>
  <c r="Y324" i="12"/>
  <c r="X324" i="12"/>
  <c r="W324" i="12"/>
  <c r="U324" i="12"/>
  <c r="T324" i="12"/>
  <c r="S324" i="12"/>
  <c r="R324" i="12"/>
  <c r="Q324" i="12"/>
  <c r="P324" i="12"/>
  <c r="O324" i="12"/>
  <c r="N324" i="12"/>
  <c r="L324" i="12"/>
  <c r="K324" i="12"/>
  <c r="J324" i="12"/>
  <c r="I324" i="12"/>
  <c r="H324" i="12"/>
  <c r="G324" i="12"/>
  <c r="F324" i="12"/>
  <c r="E324" i="12"/>
  <c r="C324" i="12"/>
  <c r="BM323" i="12"/>
  <c r="BL323" i="12"/>
  <c r="BK323" i="12"/>
  <c r="BJ323" i="12"/>
  <c r="BI323" i="12"/>
  <c r="BH323" i="12"/>
  <c r="BG323" i="12"/>
  <c r="BE323" i="12"/>
  <c r="BD323" i="12"/>
  <c r="BC323" i="12"/>
  <c r="BB323" i="12"/>
  <c r="BA323" i="12"/>
  <c r="AZ323" i="12"/>
  <c r="AV323" i="12"/>
  <c r="AU323" i="12"/>
  <c r="AT323" i="12"/>
  <c r="AQ323" i="12"/>
  <c r="AP323" i="12"/>
  <c r="AO323" i="12"/>
  <c r="AN323" i="12"/>
  <c r="AM323" i="12"/>
  <c r="AL323" i="12"/>
  <c r="AK323" i="12"/>
  <c r="AJ323" i="12"/>
  <c r="AI323" i="12"/>
  <c r="AH323" i="12"/>
  <c r="AG323" i="12"/>
  <c r="AF323" i="12"/>
  <c r="AD323" i="12"/>
  <c r="AC323" i="12"/>
  <c r="AB323" i="12"/>
  <c r="AA323" i="12"/>
  <c r="Z323" i="12"/>
  <c r="Y323" i="12"/>
  <c r="X323" i="12"/>
  <c r="W323" i="12"/>
  <c r="U323" i="12"/>
  <c r="T323" i="12"/>
  <c r="S323" i="12"/>
  <c r="R323" i="12"/>
  <c r="Q323" i="12"/>
  <c r="P323" i="12"/>
  <c r="O323" i="12"/>
  <c r="N323" i="12"/>
  <c r="L323" i="12"/>
  <c r="K323" i="12"/>
  <c r="J323" i="12"/>
  <c r="I323" i="12"/>
  <c r="H323" i="12"/>
  <c r="G323" i="12"/>
  <c r="F323" i="12"/>
  <c r="E323" i="12"/>
  <c r="C323" i="12"/>
  <c r="BF322" i="12"/>
  <c r="AW322" i="12"/>
  <c r="AX322" i="12" s="1"/>
  <c r="AR322" i="12"/>
  <c r="AS322" i="12" s="1"/>
  <c r="AE322" i="12"/>
  <c r="V322" i="12"/>
  <c r="M322" i="12"/>
  <c r="D322" i="12"/>
  <c r="BF321" i="12"/>
  <c r="AW321" i="12"/>
  <c r="AX321" i="12" s="1"/>
  <c r="AR321" i="12"/>
  <c r="AS321" i="12" s="1"/>
  <c r="AE321" i="12"/>
  <c r="V321" i="12"/>
  <c r="M321" i="12"/>
  <c r="D321" i="12"/>
  <c r="BF320" i="12"/>
  <c r="AW320" i="12"/>
  <c r="AX320" i="12" s="1"/>
  <c r="AR320" i="12"/>
  <c r="AS320" i="12" s="1"/>
  <c r="AY320" i="12" s="1"/>
  <c r="AE320" i="12"/>
  <c r="V320" i="12"/>
  <c r="M320" i="12"/>
  <c r="D320" i="12"/>
  <c r="BF319" i="12"/>
  <c r="AW319" i="12"/>
  <c r="AX319" i="12" s="1"/>
  <c r="AR319" i="12"/>
  <c r="AS319" i="12" s="1"/>
  <c r="AE319" i="12"/>
  <c r="V319" i="12"/>
  <c r="M319" i="12"/>
  <c r="D319" i="12"/>
  <c r="BF318" i="12"/>
  <c r="AW318" i="12"/>
  <c r="AX318" i="12" s="1"/>
  <c r="AR318" i="12"/>
  <c r="AS318" i="12" s="1"/>
  <c r="AE318" i="12"/>
  <c r="V318" i="12"/>
  <c r="M318" i="12"/>
  <c r="D318" i="12"/>
  <c r="BF317" i="12"/>
  <c r="AW317" i="12"/>
  <c r="AX317" i="12" s="1"/>
  <c r="AS317" i="12"/>
  <c r="AR317" i="12"/>
  <c r="AE317" i="12"/>
  <c r="V317" i="12"/>
  <c r="M317" i="12"/>
  <c r="D317" i="12"/>
  <c r="BF316" i="12"/>
  <c r="AW316" i="12"/>
  <c r="AX316" i="12" s="1"/>
  <c r="AR316" i="12"/>
  <c r="AS316" i="12" s="1"/>
  <c r="AY316" i="12" s="1"/>
  <c r="AE316" i="12"/>
  <c r="V316" i="12"/>
  <c r="M316" i="12"/>
  <c r="D316" i="12"/>
  <c r="BF315" i="12"/>
  <c r="AW315" i="12"/>
  <c r="AX315" i="12" s="1"/>
  <c r="AR315" i="12"/>
  <c r="AS315" i="12" s="1"/>
  <c r="AE315" i="12"/>
  <c r="V315" i="12"/>
  <c r="M315" i="12"/>
  <c r="D315" i="12"/>
  <c r="BF314" i="12"/>
  <c r="AW314" i="12"/>
  <c r="AX314" i="12" s="1"/>
  <c r="AR314" i="12"/>
  <c r="AS314" i="12" s="1"/>
  <c r="AY314" i="12" s="1"/>
  <c r="AE314" i="12"/>
  <c r="V314" i="12"/>
  <c r="M314" i="12"/>
  <c r="D314" i="12"/>
  <c r="BF313" i="12"/>
  <c r="AW313" i="12"/>
  <c r="AX313" i="12" s="1"/>
  <c r="AR313" i="12"/>
  <c r="AS313" i="12" s="1"/>
  <c r="AE313" i="12"/>
  <c r="V313" i="12"/>
  <c r="M313" i="12"/>
  <c r="D313" i="12"/>
  <c r="BF312" i="12"/>
  <c r="AW312" i="12"/>
  <c r="AX312" i="12" s="1"/>
  <c r="AR312" i="12"/>
  <c r="AS312" i="12" s="1"/>
  <c r="AY312" i="12" s="1"/>
  <c r="AE312" i="12"/>
  <c r="V312" i="12"/>
  <c r="M312" i="12"/>
  <c r="D312" i="12"/>
  <c r="BF311" i="12"/>
  <c r="AW311" i="12"/>
  <c r="AR311" i="12"/>
  <c r="AS311" i="12" s="1"/>
  <c r="AE311" i="12"/>
  <c r="V311" i="12"/>
  <c r="M311" i="12"/>
  <c r="D311" i="12"/>
  <c r="BF310" i="12"/>
  <c r="AW310" i="12"/>
  <c r="AX310" i="12" s="1"/>
  <c r="AR310" i="12"/>
  <c r="AS310" i="12" s="1"/>
  <c r="AE310" i="12"/>
  <c r="V310" i="12"/>
  <c r="M310" i="12"/>
  <c r="D310" i="12"/>
  <c r="BF309" i="12"/>
  <c r="AW309" i="12"/>
  <c r="AR309" i="12"/>
  <c r="AS309" i="12" s="1"/>
  <c r="AE309" i="12"/>
  <c r="V309" i="12"/>
  <c r="M309" i="12"/>
  <c r="D309" i="12"/>
  <c r="BF308" i="12"/>
  <c r="AW308" i="12"/>
  <c r="AX308" i="12" s="1"/>
  <c r="AR308" i="12"/>
  <c r="AS308" i="12" s="1"/>
  <c r="AE308" i="12"/>
  <c r="V308" i="12"/>
  <c r="M308" i="12"/>
  <c r="D308" i="12"/>
  <c r="BF307" i="12"/>
  <c r="AW307" i="12"/>
  <c r="AX307" i="12" s="1"/>
  <c r="AR307" i="12"/>
  <c r="AS307" i="12" s="1"/>
  <c r="AE307" i="12"/>
  <c r="V307" i="12"/>
  <c r="M307" i="12"/>
  <c r="D307" i="12"/>
  <c r="BF306" i="12"/>
  <c r="AW306" i="12"/>
  <c r="AR306" i="12"/>
  <c r="AS306" i="12" s="1"/>
  <c r="AE306" i="12"/>
  <c r="V306" i="12"/>
  <c r="M306" i="12"/>
  <c r="D306" i="12"/>
  <c r="BF305" i="12"/>
  <c r="AW305" i="12"/>
  <c r="AX305" i="12" s="1"/>
  <c r="AR305" i="12"/>
  <c r="AS305" i="12" s="1"/>
  <c r="AE305" i="12"/>
  <c r="V305" i="12"/>
  <c r="M305" i="12"/>
  <c r="D305" i="12"/>
  <c r="BF304" i="12"/>
  <c r="AW304" i="12"/>
  <c r="AX304" i="12" s="1"/>
  <c r="AR304" i="12"/>
  <c r="AS304" i="12" s="1"/>
  <c r="AY304" i="12" s="1"/>
  <c r="AE304" i="12"/>
  <c r="V304" i="12"/>
  <c r="M304" i="12"/>
  <c r="D304" i="12"/>
  <c r="BF303" i="12"/>
  <c r="AX303" i="12"/>
  <c r="AW303" i="12"/>
  <c r="AS303" i="12"/>
  <c r="AY303" i="12" s="1"/>
  <c r="AR303" i="12"/>
  <c r="AE303" i="12"/>
  <c r="V303" i="12"/>
  <c r="M303" i="12"/>
  <c r="D303" i="12"/>
  <c r="BF302" i="12"/>
  <c r="AW302" i="12"/>
  <c r="AS302" i="12"/>
  <c r="AR302" i="12"/>
  <c r="AE302" i="12"/>
  <c r="V302" i="12"/>
  <c r="M302" i="12"/>
  <c r="D302" i="12"/>
  <c r="BF301" i="12"/>
  <c r="AW301" i="12"/>
  <c r="AX301" i="12" s="1"/>
  <c r="AS301" i="12"/>
  <c r="AR301" i="12"/>
  <c r="AE301" i="12"/>
  <c r="V301" i="12"/>
  <c r="M301" i="12"/>
  <c r="D301" i="12"/>
  <c r="BF300" i="12"/>
  <c r="AW300" i="12"/>
  <c r="AS300" i="12"/>
  <c r="AR300" i="12"/>
  <c r="AE300" i="12"/>
  <c r="V300" i="12"/>
  <c r="M300" i="12"/>
  <c r="D300" i="12"/>
  <c r="BF299" i="12"/>
  <c r="AX299" i="12"/>
  <c r="AW299" i="12"/>
  <c r="AS299" i="12"/>
  <c r="AR299" i="12"/>
  <c r="AE299" i="12"/>
  <c r="V299" i="12"/>
  <c r="M299" i="12"/>
  <c r="D299" i="12"/>
  <c r="BF298" i="12"/>
  <c r="AW298" i="12"/>
  <c r="AS298" i="12"/>
  <c r="AR298" i="12"/>
  <c r="AE298" i="12"/>
  <c r="V298" i="12"/>
  <c r="M298" i="12"/>
  <c r="D298" i="12"/>
  <c r="BF297" i="12"/>
  <c r="AX297" i="12"/>
  <c r="AW297" i="12"/>
  <c r="AS297" i="12"/>
  <c r="AR297" i="12"/>
  <c r="AE297" i="12"/>
  <c r="V297" i="12"/>
  <c r="M297" i="12"/>
  <c r="D297" i="12"/>
  <c r="BF296" i="12"/>
  <c r="AW296" i="12"/>
  <c r="AS296" i="12"/>
  <c r="AR296" i="12"/>
  <c r="AE296" i="12"/>
  <c r="V296" i="12"/>
  <c r="M296" i="12"/>
  <c r="D296" i="12"/>
  <c r="BF295" i="12"/>
  <c r="AX295" i="12"/>
  <c r="AW295" i="12"/>
  <c r="AR295" i="12"/>
  <c r="AS295" i="12" s="1"/>
  <c r="AE295" i="12"/>
  <c r="V295" i="12"/>
  <c r="M295" i="12"/>
  <c r="D295" i="12"/>
  <c r="BF294" i="12"/>
  <c r="AW294" i="12"/>
  <c r="AR294" i="12"/>
  <c r="AS294" i="12" s="1"/>
  <c r="AE294" i="12"/>
  <c r="V294" i="12"/>
  <c r="M294" i="12"/>
  <c r="D294" i="12"/>
  <c r="BF293" i="12"/>
  <c r="AX293" i="12"/>
  <c r="AW293" i="12"/>
  <c r="AR293" i="12"/>
  <c r="AS293" i="12" s="1"/>
  <c r="AE293" i="12"/>
  <c r="V293" i="12"/>
  <c r="V325" i="12" s="1"/>
  <c r="M293" i="12"/>
  <c r="D293" i="12"/>
  <c r="BM292" i="12"/>
  <c r="BL292" i="12"/>
  <c r="BK292" i="12"/>
  <c r="BJ292" i="12"/>
  <c r="BI292" i="12"/>
  <c r="BH292" i="12"/>
  <c r="BG292" i="12"/>
  <c r="BE292" i="12"/>
  <c r="AT292" i="12"/>
  <c r="AO292" i="12"/>
  <c r="C292" i="12"/>
  <c r="BM291" i="12"/>
  <c r="BL291" i="12"/>
  <c r="BK291" i="12"/>
  <c r="BJ291" i="12"/>
  <c r="BI291" i="12"/>
  <c r="BH291" i="12"/>
  <c r="BG291" i="12"/>
  <c r="BE291" i="12"/>
  <c r="BD291" i="12"/>
  <c r="BC291" i="12"/>
  <c r="BB291" i="12"/>
  <c r="BA291" i="12"/>
  <c r="AZ291" i="12"/>
  <c r="AV291" i="12"/>
  <c r="AU291" i="12"/>
  <c r="AT291" i="12"/>
  <c r="AQ291" i="12"/>
  <c r="AP291" i="12"/>
  <c r="AO291" i="12"/>
  <c r="AN291" i="12"/>
  <c r="AM291" i="12"/>
  <c r="AL291" i="12"/>
  <c r="AK291" i="12"/>
  <c r="AJ291" i="12"/>
  <c r="AI291" i="12"/>
  <c r="AH291" i="12"/>
  <c r="AG291" i="12"/>
  <c r="AF291" i="12"/>
  <c r="AD291" i="12"/>
  <c r="AC291" i="12"/>
  <c r="AB291" i="12"/>
  <c r="AA291" i="12"/>
  <c r="Z291" i="12"/>
  <c r="Y291" i="12"/>
  <c r="X291" i="12"/>
  <c r="W291" i="12"/>
  <c r="U291" i="12"/>
  <c r="T291" i="12"/>
  <c r="S291" i="12"/>
  <c r="R291" i="12"/>
  <c r="Q291" i="12"/>
  <c r="P291" i="12"/>
  <c r="O291" i="12"/>
  <c r="N291" i="12"/>
  <c r="L291" i="12"/>
  <c r="K291" i="12"/>
  <c r="J291" i="12"/>
  <c r="I291" i="12"/>
  <c r="H291" i="12"/>
  <c r="G291" i="12"/>
  <c r="F291" i="12"/>
  <c r="E291" i="12"/>
  <c r="C291" i="12"/>
  <c r="BM290" i="12"/>
  <c r="BL290" i="12"/>
  <c r="BK290" i="12"/>
  <c r="BJ290" i="12"/>
  <c r="BI290" i="12"/>
  <c r="BH290" i="12"/>
  <c r="BG290" i="12"/>
  <c r="BE290" i="12"/>
  <c r="BD290" i="12"/>
  <c r="BC290" i="12"/>
  <c r="BB290" i="12"/>
  <c r="BA290" i="12"/>
  <c r="AZ290" i="12"/>
  <c r="AV290" i="12"/>
  <c r="AU290" i="12"/>
  <c r="AT290" i="12"/>
  <c r="AQ290" i="12"/>
  <c r="AP290" i="12"/>
  <c r="AO290" i="12"/>
  <c r="AN290" i="12"/>
  <c r="AM290" i="12"/>
  <c r="AL290" i="12"/>
  <c r="AK290" i="12"/>
  <c r="AJ290" i="12"/>
  <c r="AI290" i="12"/>
  <c r="AH290" i="12"/>
  <c r="AG290" i="12"/>
  <c r="AF290" i="12"/>
  <c r="AD290" i="12"/>
  <c r="AC290" i="12"/>
  <c r="AB290" i="12"/>
  <c r="AA290" i="12"/>
  <c r="Z290" i="12"/>
  <c r="Y290" i="12"/>
  <c r="X290" i="12"/>
  <c r="W290" i="12"/>
  <c r="U290" i="12"/>
  <c r="T290" i="12"/>
  <c r="S290" i="12"/>
  <c r="R290" i="12"/>
  <c r="Q290" i="12"/>
  <c r="P290" i="12"/>
  <c r="O290" i="12"/>
  <c r="N290" i="12"/>
  <c r="L290" i="12"/>
  <c r="K290" i="12"/>
  <c r="J290" i="12"/>
  <c r="I290" i="12"/>
  <c r="H290" i="12"/>
  <c r="G290" i="12"/>
  <c r="F290" i="12"/>
  <c r="E290" i="12"/>
  <c r="D290" i="12"/>
  <c r="C290" i="12"/>
  <c r="BM289" i="12"/>
  <c r="BL289" i="12"/>
  <c r="BK289" i="12"/>
  <c r="BJ289" i="12"/>
  <c r="BI289" i="12"/>
  <c r="BH289" i="12"/>
  <c r="BG289" i="12"/>
  <c r="BE289" i="12"/>
  <c r="BD289" i="12"/>
  <c r="BC289" i="12"/>
  <c r="BB289" i="12"/>
  <c r="BA289" i="12"/>
  <c r="AZ289" i="12"/>
  <c r="AV289" i="12"/>
  <c r="AU289" i="12"/>
  <c r="AT289" i="12"/>
  <c r="AQ289" i="12"/>
  <c r="AP289" i="12"/>
  <c r="AO289" i="12"/>
  <c r="AN289" i="12"/>
  <c r="AM289" i="12"/>
  <c r="AL289" i="12"/>
  <c r="AK289" i="12"/>
  <c r="AJ289" i="12"/>
  <c r="AI289" i="12"/>
  <c r="AH289" i="12"/>
  <c r="AG289" i="12"/>
  <c r="AF289" i="12"/>
  <c r="AD289" i="12"/>
  <c r="AC289" i="12"/>
  <c r="AB289" i="12"/>
  <c r="AA289" i="12"/>
  <c r="Z289" i="12"/>
  <c r="Y289" i="12"/>
  <c r="X289" i="12"/>
  <c r="W289" i="12"/>
  <c r="U289" i="12"/>
  <c r="T289" i="12"/>
  <c r="S289" i="12"/>
  <c r="R289" i="12"/>
  <c r="Q289" i="12"/>
  <c r="P289" i="12"/>
  <c r="O289" i="12"/>
  <c r="N289" i="12"/>
  <c r="L289" i="12"/>
  <c r="K289" i="12"/>
  <c r="J289" i="12"/>
  <c r="I289" i="12"/>
  <c r="H289" i="12"/>
  <c r="G289" i="12"/>
  <c r="F289" i="12"/>
  <c r="E289" i="12"/>
  <c r="C289" i="12"/>
  <c r="BF288" i="12"/>
  <c r="AW288" i="12"/>
  <c r="AX288" i="12" s="1"/>
  <c r="AR288" i="12"/>
  <c r="AS288" i="12" s="1"/>
  <c r="AE288" i="12"/>
  <c r="V288" i="12"/>
  <c r="M288" i="12"/>
  <c r="D288" i="12"/>
  <c r="BF287" i="12"/>
  <c r="AW287" i="12"/>
  <c r="AR287" i="12"/>
  <c r="AS287" i="12" s="1"/>
  <c r="AE287" i="12"/>
  <c r="V287" i="12"/>
  <c r="M287" i="12"/>
  <c r="D287" i="12"/>
  <c r="BF286" i="12"/>
  <c r="AW286" i="12"/>
  <c r="AX286" i="12" s="1"/>
  <c r="AR286" i="12"/>
  <c r="AS286" i="12" s="1"/>
  <c r="AE286" i="12"/>
  <c r="V286" i="12"/>
  <c r="M286" i="12"/>
  <c r="D286" i="12"/>
  <c r="BF285" i="12"/>
  <c r="AW285" i="12"/>
  <c r="AR285" i="12"/>
  <c r="AS285" i="12" s="1"/>
  <c r="AE285" i="12"/>
  <c r="V285" i="12"/>
  <c r="M285" i="12"/>
  <c r="D285" i="12"/>
  <c r="BF284" i="12"/>
  <c r="AW284" i="12"/>
  <c r="AX284" i="12" s="1"/>
  <c r="AR284" i="12"/>
  <c r="AS284" i="12" s="1"/>
  <c r="AE284" i="12"/>
  <c r="V284" i="12"/>
  <c r="M284" i="12"/>
  <c r="D284" i="12"/>
  <c r="BF283" i="12"/>
  <c r="AW283" i="12"/>
  <c r="AR283" i="12"/>
  <c r="AS283" i="12" s="1"/>
  <c r="AE283" i="12"/>
  <c r="V283" i="12"/>
  <c r="M283" i="12"/>
  <c r="D283" i="12"/>
  <c r="BF282" i="12"/>
  <c r="AW282" i="12"/>
  <c r="AX282" i="12" s="1"/>
  <c r="AR282" i="12"/>
  <c r="AS282" i="12" s="1"/>
  <c r="AE282" i="12"/>
  <c r="V282" i="12"/>
  <c r="M282" i="12"/>
  <c r="D282" i="12"/>
  <c r="BF281" i="12"/>
  <c r="AW281" i="12"/>
  <c r="AR281" i="12"/>
  <c r="AS281" i="12" s="1"/>
  <c r="AE281" i="12"/>
  <c r="V281" i="12"/>
  <c r="M281" i="12"/>
  <c r="D281" i="12"/>
  <c r="BF280" i="12"/>
  <c r="AW280" i="12"/>
  <c r="AX280" i="12" s="1"/>
  <c r="AR280" i="12"/>
  <c r="AS280" i="12" s="1"/>
  <c r="AE280" i="12"/>
  <c r="V280" i="12"/>
  <c r="M280" i="12"/>
  <c r="D280" i="12"/>
  <c r="BF279" i="12"/>
  <c r="AW279" i="12"/>
  <c r="AR279" i="12"/>
  <c r="AS279" i="12" s="1"/>
  <c r="AE279" i="12"/>
  <c r="V279" i="12"/>
  <c r="M279" i="12"/>
  <c r="D279" i="12"/>
  <c r="BF278" i="12"/>
  <c r="AW278" i="12"/>
  <c r="AX278" i="12" s="1"/>
  <c r="AR278" i="12"/>
  <c r="AS278" i="12" s="1"/>
  <c r="AE278" i="12"/>
  <c r="V278" i="12"/>
  <c r="M278" i="12"/>
  <c r="D278" i="12"/>
  <c r="BF277" i="12"/>
  <c r="AW277" i="12"/>
  <c r="AR277" i="12"/>
  <c r="AS277" i="12" s="1"/>
  <c r="AE277" i="12"/>
  <c r="V277" i="12"/>
  <c r="M277" i="12"/>
  <c r="D277" i="12"/>
  <c r="BF276" i="12"/>
  <c r="AW276" i="12"/>
  <c r="AX276" i="12" s="1"/>
  <c r="AR276" i="12"/>
  <c r="AS276" i="12" s="1"/>
  <c r="AE276" i="12"/>
  <c r="V276" i="12"/>
  <c r="M276" i="12"/>
  <c r="D276" i="12"/>
  <c r="BF275" i="12"/>
  <c r="AW275" i="12"/>
  <c r="AR275" i="12"/>
  <c r="AS275" i="12" s="1"/>
  <c r="AE275" i="12"/>
  <c r="V275" i="12"/>
  <c r="M275" i="12"/>
  <c r="D275" i="12"/>
  <c r="BF274" i="12"/>
  <c r="AW274" i="12"/>
  <c r="AX274" i="12" s="1"/>
  <c r="AR274" i="12"/>
  <c r="AS274" i="12" s="1"/>
  <c r="AE274" i="12"/>
  <c r="V274" i="12"/>
  <c r="M274" i="12"/>
  <c r="D274" i="12"/>
  <c r="BF273" i="12"/>
  <c r="AW273" i="12"/>
  <c r="AR273" i="12"/>
  <c r="AS273" i="12" s="1"/>
  <c r="AE273" i="12"/>
  <c r="V273" i="12"/>
  <c r="M273" i="12"/>
  <c r="D273" i="12"/>
  <c r="BF272" i="12"/>
  <c r="AW272" i="12"/>
  <c r="AX272" i="12" s="1"/>
  <c r="AR272" i="12"/>
  <c r="AS272" i="12" s="1"/>
  <c r="AE272" i="12"/>
  <c r="V272" i="12"/>
  <c r="M272" i="12"/>
  <c r="D272" i="12"/>
  <c r="BF271" i="12"/>
  <c r="AW271" i="12"/>
  <c r="AR271" i="12"/>
  <c r="AS271" i="12" s="1"/>
  <c r="AE271" i="12"/>
  <c r="V271" i="12"/>
  <c r="M271" i="12"/>
  <c r="D271" i="12"/>
  <c r="BF270" i="12"/>
  <c r="AW270" i="12"/>
  <c r="AX270" i="12" s="1"/>
  <c r="AR270" i="12"/>
  <c r="AS270" i="12" s="1"/>
  <c r="AE270" i="12"/>
  <c r="V270" i="12"/>
  <c r="M270" i="12"/>
  <c r="D270" i="12"/>
  <c r="BF269" i="12"/>
  <c r="AW269" i="12"/>
  <c r="AR269" i="12"/>
  <c r="AS269" i="12" s="1"/>
  <c r="AE269" i="12"/>
  <c r="V269" i="12"/>
  <c r="M269" i="12"/>
  <c r="D269" i="12"/>
  <c r="BF268" i="12"/>
  <c r="AW268" i="12"/>
  <c r="AX268" i="12" s="1"/>
  <c r="AR268" i="12"/>
  <c r="AS268" i="12" s="1"/>
  <c r="AE268" i="12"/>
  <c r="V268" i="12"/>
  <c r="M268" i="12"/>
  <c r="D268" i="12"/>
  <c r="BF267" i="12"/>
  <c r="AW267" i="12"/>
  <c r="AR267" i="12"/>
  <c r="AS267" i="12" s="1"/>
  <c r="AE267" i="12"/>
  <c r="V267" i="12"/>
  <c r="M267" i="12"/>
  <c r="D267" i="12"/>
  <c r="BF266" i="12"/>
  <c r="AW266" i="12"/>
  <c r="AX266" i="12" s="1"/>
  <c r="AR266" i="12"/>
  <c r="AS266" i="12" s="1"/>
  <c r="AE266" i="12"/>
  <c r="V266" i="12"/>
  <c r="M266" i="12"/>
  <c r="D266" i="12"/>
  <c r="BF265" i="12"/>
  <c r="AW265" i="12"/>
  <c r="AR265" i="12"/>
  <c r="AS265" i="12" s="1"/>
  <c r="AE265" i="12"/>
  <c r="V265" i="12"/>
  <c r="M265" i="12"/>
  <c r="D265" i="12"/>
  <c r="BF264" i="12"/>
  <c r="AW264" i="12"/>
  <c r="AX264" i="12" s="1"/>
  <c r="AR264" i="12"/>
  <c r="AS264" i="12" s="1"/>
  <c r="AE264" i="12"/>
  <c r="V264" i="12"/>
  <c r="M264" i="12"/>
  <c r="D264" i="12"/>
  <c r="BF263" i="12"/>
  <c r="AW263" i="12"/>
  <c r="AR263" i="12"/>
  <c r="AS263" i="12" s="1"/>
  <c r="AE263" i="12"/>
  <c r="V263" i="12"/>
  <c r="M263" i="12"/>
  <c r="D263" i="12"/>
  <c r="BF262" i="12"/>
  <c r="AW262" i="12"/>
  <c r="AX262" i="12" s="1"/>
  <c r="AR262" i="12"/>
  <c r="AS262" i="12" s="1"/>
  <c r="AE262" i="12"/>
  <c r="V262" i="12"/>
  <c r="M262" i="12"/>
  <c r="D262" i="12"/>
  <c r="BF261" i="12"/>
  <c r="AW261" i="12"/>
  <c r="AR261" i="12"/>
  <c r="AS261" i="12" s="1"/>
  <c r="AE261" i="12"/>
  <c r="V261" i="12"/>
  <c r="M261" i="12"/>
  <c r="D261" i="12"/>
  <c r="BF260" i="12"/>
  <c r="AW260" i="12"/>
  <c r="AX260" i="12" s="1"/>
  <c r="AR260" i="12"/>
  <c r="AS260" i="12" s="1"/>
  <c r="AE260" i="12"/>
  <c r="V260" i="12"/>
  <c r="M260" i="12"/>
  <c r="D260" i="12"/>
  <c r="BF259" i="12"/>
  <c r="AW259" i="12"/>
  <c r="AR259" i="12"/>
  <c r="AS259" i="12" s="1"/>
  <c r="AE259" i="12"/>
  <c r="AE289" i="12" s="1"/>
  <c r="V259" i="12"/>
  <c r="M259" i="12"/>
  <c r="D259" i="12"/>
  <c r="BF258" i="12"/>
  <c r="BF289" i="12" s="1"/>
  <c r="AX258" i="12"/>
  <c r="AW258" i="12"/>
  <c r="AR258" i="12"/>
  <c r="AR291" i="12" s="1"/>
  <c r="AE258" i="12"/>
  <c r="AE290" i="12" s="1"/>
  <c r="V258" i="12"/>
  <c r="M258" i="12"/>
  <c r="M289" i="12" s="1"/>
  <c r="D258" i="12"/>
  <c r="D291" i="12" s="1"/>
  <c r="BM257" i="12"/>
  <c r="BL257" i="12"/>
  <c r="BK257" i="12"/>
  <c r="BJ257" i="12"/>
  <c r="BI257" i="12"/>
  <c r="BH257" i="12"/>
  <c r="BG257" i="12"/>
  <c r="BE257" i="12"/>
  <c r="AT257" i="12"/>
  <c r="AO257" i="12"/>
  <c r="C257" i="12"/>
  <c r="BM256" i="12"/>
  <c r="BL256" i="12"/>
  <c r="BK256" i="12"/>
  <c r="BJ256" i="12"/>
  <c r="BI256" i="12"/>
  <c r="BH256" i="12"/>
  <c r="BG256" i="12"/>
  <c r="BE256" i="12"/>
  <c r="BD256" i="12"/>
  <c r="BC256" i="12"/>
  <c r="BB256" i="12"/>
  <c r="BA256" i="12"/>
  <c r="AZ256" i="12"/>
  <c r="AV256" i="12"/>
  <c r="AU256" i="12"/>
  <c r="AT256" i="12"/>
  <c r="AQ256" i="12"/>
  <c r="AP256" i="12"/>
  <c r="AO256" i="12"/>
  <c r="AN256" i="12"/>
  <c r="AM256" i="12"/>
  <c r="AL256" i="12"/>
  <c r="AK256" i="12"/>
  <c r="AJ256" i="12"/>
  <c r="AI256" i="12"/>
  <c r="AH256" i="12"/>
  <c r="AG256" i="12"/>
  <c r="AF256" i="12"/>
  <c r="AD256" i="12"/>
  <c r="AC256" i="12"/>
  <c r="AB256" i="12"/>
  <c r="AA256" i="12"/>
  <c r="Z256" i="12"/>
  <c r="Y256" i="12"/>
  <c r="X256" i="12"/>
  <c r="W256" i="12"/>
  <c r="U256" i="12"/>
  <c r="T256" i="12"/>
  <c r="S256" i="12"/>
  <c r="R256" i="12"/>
  <c r="Q256" i="12"/>
  <c r="P256" i="12"/>
  <c r="O256" i="12"/>
  <c r="N256" i="12"/>
  <c r="L256" i="12"/>
  <c r="K256" i="12"/>
  <c r="J256" i="12"/>
  <c r="I256" i="12"/>
  <c r="H256" i="12"/>
  <c r="G256" i="12"/>
  <c r="F256" i="12"/>
  <c r="E256" i="12"/>
  <c r="C256" i="12"/>
  <c r="BM255" i="12"/>
  <c r="BL255" i="12"/>
  <c r="BK255" i="12"/>
  <c r="BJ255" i="12"/>
  <c r="BI255" i="12"/>
  <c r="BH255" i="12"/>
  <c r="BG255" i="12"/>
  <c r="BE255" i="12"/>
  <c r="BD255" i="12"/>
  <c r="BC255" i="12"/>
  <c r="BB255" i="12"/>
  <c r="BA255" i="12"/>
  <c r="AZ255" i="12"/>
  <c r="AV255" i="12"/>
  <c r="AU255" i="12"/>
  <c r="AT255" i="12"/>
  <c r="AQ255" i="12"/>
  <c r="AP255" i="12"/>
  <c r="AO255" i="12"/>
  <c r="AN255" i="12"/>
  <c r="AM255" i="12"/>
  <c r="AL255" i="12"/>
  <c r="AK255" i="12"/>
  <c r="AJ255" i="12"/>
  <c r="AI255" i="12"/>
  <c r="AH255" i="12"/>
  <c r="AG255" i="12"/>
  <c r="AF255" i="12"/>
  <c r="AD255" i="12"/>
  <c r="AC255" i="12"/>
  <c r="AB255" i="12"/>
  <c r="AA255" i="12"/>
  <c r="Z255" i="12"/>
  <c r="Y255" i="12"/>
  <c r="X255" i="12"/>
  <c r="W255" i="12"/>
  <c r="U255" i="12"/>
  <c r="T255" i="12"/>
  <c r="S255" i="12"/>
  <c r="R255" i="12"/>
  <c r="Q255" i="12"/>
  <c r="P255" i="12"/>
  <c r="O255" i="12"/>
  <c r="N255" i="12"/>
  <c r="L255" i="12"/>
  <c r="K255" i="12"/>
  <c r="J255" i="12"/>
  <c r="I255" i="12"/>
  <c r="H255" i="12"/>
  <c r="G255" i="12"/>
  <c r="F255" i="12"/>
  <c r="E255" i="12"/>
  <c r="C255" i="12"/>
  <c r="BM254" i="12"/>
  <c r="BL254" i="12"/>
  <c r="BK254" i="12"/>
  <c r="BJ254" i="12"/>
  <c r="BI254" i="12"/>
  <c r="BH254" i="12"/>
  <c r="BG254" i="12"/>
  <c r="BE254" i="12"/>
  <c r="BD254" i="12"/>
  <c r="BC254" i="12"/>
  <c r="BB254" i="12"/>
  <c r="BA254" i="12"/>
  <c r="AZ254" i="12"/>
  <c r="AV254" i="12"/>
  <c r="AU254" i="12"/>
  <c r="AT254" i="12"/>
  <c r="AQ254" i="12"/>
  <c r="AP254" i="12"/>
  <c r="AO254" i="12"/>
  <c r="AN254" i="12"/>
  <c r="AM254" i="12"/>
  <c r="AL254" i="12"/>
  <c r="AK254" i="12"/>
  <c r="AJ254" i="12"/>
  <c r="AI254" i="12"/>
  <c r="AH254" i="12"/>
  <c r="AG254" i="12"/>
  <c r="AF254" i="12"/>
  <c r="AD254" i="12"/>
  <c r="AC254" i="12"/>
  <c r="AB254" i="12"/>
  <c r="AA254" i="12"/>
  <c r="Z254" i="12"/>
  <c r="Y254" i="12"/>
  <c r="X254" i="12"/>
  <c r="W254" i="12"/>
  <c r="U254" i="12"/>
  <c r="T254" i="12"/>
  <c r="S254" i="12"/>
  <c r="R254" i="12"/>
  <c r="Q254" i="12"/>
  <c r="P254" i="12"/>
  <c r="O254" i="12"/>
  <c r="N254" i="12"/>
  <c r="L254" i="12"/>
  <c r="K254" i="12"/>
  <c r="J254" i="12"/>
  <c r="I254" i="12"/>
  <c r="H254" i="12"/>
  <c r="G254" i="12"/>
  <c r="F254" i="12"/>
  <c r="E254" i="12"/>
  <c r="C254" i="12"/>
  <c r="BF253" i="12"/>
  <c r="AX253" i="12"/>
  <c r="AW253" i="12"/>
  <c r="AR253" i="12"/>
  <c r="AS253" i="12" s="1"/>
  <c r="AE253" i="12"/>
  <c r="V253" i="12"/>
  <c r="M253" i="12"/>
  <c r="D253" i="12"/>
  <c r="BF252" i="12"/>
  <c r="AW252" i="12"/>
  <c r="AS252" i="12"/>
  <c r="AR252" i="12"/>
  <c r="AE252" i="12"/>
  <c r="V252" i="12"/>
  <c r="M252" i="12"/>
  <c r="D252" i="12"/>
  <c r="BF251" i="12"/>
  <c r="AW251" i="12"/>
  <c r="AX251" i="12" s="1"/>
  <c r="AR251" i="12"/>
  <c r="AS251" i="12" s="1"/>
  <c r="AE251" i="12"/>
  <c r="V251" i="12"/>
  <c r="M251" i="12"/>
  <c r="D251" i="12"/>
  <c r="BF250" i="12"/>
  <c r="AW250" i="12"/>
  <c r="AX250" i="12" s="1"/>
  <c r="AR250" i="12"/>
  <c r="AS250" i="12" s="1"/>
  <c r="AE250" i="12"/>
  <c r="V250" i="12"/>
  <c r="M250" i="12"/>
  <c r="D250" i="12"/>
  <c r="BF249" i="12"/>
  <c r="AW249" i="12"/>
  <c r="AX249" i="12" s="1"/>
  <c r="AR249" i="12"/>
  <c r="AS249" i="12" s="1"/>
  <c r="AE249" i="12"/>
  <c r="V249" i="12"/>
  <c r="M249" i="12"/>
  <c r="D249" i="12"/>
  <c r="BF248" i="12"/>
  <c r="AW248" i="12"/>
  <c r="AX248" i="12" s="1"/>
  <c r="AR248" i="12"/>
  <c r="AS248" i="12" s="1"/>
  <c r="AE248" i="12"/>
  <c r="V248" i="12"/>
  <c r="M248" i="12"/>
  <c r="D248" i="12"/>
  <c r="BF247" i="12"/>
  <c r="AW247" i="12"/>
  <c r="AX247" i="12" s="1"/>
  <c r="AR247" i="12"/>
  <c r="AS247" i="12" s="1"/>
  <c r="AE247" i="12"/>
  <c r="V247" i="12"/>
  <c r="M247" i="12"/>
  <c r="D247" i="12"/>
  <c r="BF246" i="12"/>
  <c r="AW246" i="12"/>
  <c r="AX246" i="12" s="1"/>
  <c r="AR246" i="12"/>
  <c r="AS246" i="12" s="1"/>
  <c r="AE246" i="12"/>
  <c r="V246" i="12"/>
  <c r="M246" i="12"/>
  <c r="D246" i="12"/>
  <c r="BF245" i="12"/>
  <c r="AW245" i="12"/>
  <c r="AX245" i="12" s="1"/>
  <c r="AR245" i="12"/>
  <c r="AS245" i="12" s="1"/>
  <c r="AE245" i="12"/>
  <c r="V245" i="12"/>
  <c r="M245" i="12"/>
  <c r="D245" i="12"/>
  <c r="BF244" i="12"/>
  <c r="AW244" i="12"/>
  <c r="AX244" i="12" s="1"/>
  <c r="AR244" i="12"/>
  <c r="AS244" i="12" s="1"/>
  <c r="AE244" i="12"/>
  <c r="V244" i="12"/>
  <c r="M244" i="12"/>
  <c r="D244" i="12"/>
  <c r="BF243" i="12"/>
  <c r="AW243" i="12"/>
  <c r="AX243" i="12" s="1"/>
  <c r="AR243" i="12"/>
  <c r="AS243" i="12" s="1"/>
  <c r="AE243" i="12"/>
  <c r="V243" i="12"/>
  <c r="M243" i="12"/>
  <c r="D243" i="12"/>
  <c r="BF242" i="12"/>
  <c r="AW242" i="12"/>
  <c r="AX242" i="12" s="1"/>
  <c r="AR242" i="12"/>
  <c r="AS242" i="12" s="1"/>
  <c r="AE242" i="12"/>
  <c r="V242" i="12"/>
  <c r="M242" i="12"/>
  <c r="D242" i="12"/>
  <c r="BF241" i="12"/>
  <c r="AW241" i="12"/>
  <c r="AX241" i="12" s="1"/>
  <c r="AR241" i="12"/>
  <c r="AS241" i="12" s="1"/>
  <c r="AE241" i="12"/>
  <c r="V241" i="12"/>
  <c r="M241" i="12"/>
  <c r="D241" i="12"/>
  <c r="BF240" i="12"/>
  <c r="AW240" i="12"/>
  <c r="AX240" i="12" s="1"/>
  <c r="AR240" i="12"/>
  <c r="AS240" i="12" s="1"/>
  <c r="AE240" i="12"/>
  <c r="V240" i="12"/>
  <c r="M240" i="12"/>
  <c r="D240" i="12"/>
  <c r="BF239" i="12"/>
  <c r="AW239" i="12"/>
  <c r="AX239" i="12" s="1"/>
  <c r="AR239" i="12"/>
  <c r="AS239" i="12" s="1"/>
  <c r="AE239" i="12"/>
  <c r="V239" i="12"/>
  <c r="M239" i="12"/>
  <c r="D239" i="12"/>
  <c r="BF238" i="12"/>
  <c r="AW238" i="12"/>
  <c r="AX238" i="12" s="1"/>
  <c r="AR238" i="12"/>
  <c r="AS238" i="12" s="1"/>
  <c r="AE238" i="12"/>
  <c r="V238" i="12"/>
  <c r="M238" i="12"/>
  <c r="D238" i="12"/>
  <c r="BF237" i="12"/>
  <c r="AW237" i="12"/>
  <c r="AX237" i="12" s="1"/>
  <c r="AR237" i="12"/>
  <c r="AS237" i="12" s="1"/>
  <c r="AE237" i="12"/>
  <c r="V237" i="12"/>
  <c r="M237" i="12"/>
  <c r="D237" i="12"/>
  <c r="BF236" i="12"/>
  <c r="AW236" i="12"/>
  <c r="AX236" i="12" s="1"/>
  <c r="AR236" i="12"/>
  <c r="AS236" i="12" s="1"/>
  <c r="AE236" i="12"/>
  <c r="V236" i="12"/>
  <c r="M236" i="12"/>
  <c r="D236" i="12"/>
  <c r="BF235" i="12"/>
  <c r="AW235" i="12"/>
  <c r="AX235" i="12" s="1"/>
  <c r="AR235" i="12"/>
  <c r="AS235" i="12" s="1"/>
  <c r="AE235" i="12"/>
  <c r="V235" i="12"/>
  <c r="M235" i="12"/>
  <c r="D235" i="12"/>
  <c r="BF234" i="12"/>
  <c r="AW234" i="12"/>
  <c r="AX234" i="12" s="1"/>
  <c r="AR234" i="12"/>
  <c r="AS234" i="12" s="1"/>
  <c r="AE234" i="12"/>
  <c r="V234" i="12"/>
  <c r="M234" i="12"/>
  <c r="D234" i="12"/>
  <c r="BF233" i="12"/>
  <c r="AW233" i="12"/>
  <c r="AX233" i="12" s="1"/>
  <c r="AR233" i="12"/>
  <c r="AS233" i="12" s="1"/>
  <c r="AE233" i="12"/>
  <c r="V233" i="12"/>
  <c r="M233" i="12"/>
  <c r="D233" i="12"/>
  <c r="BF232" i="12"/>
  <c r="AW232" i="12"/>
  <c r="AX232" i="12" s="1"/>
  <c r="AR232" i="12"/>
  <c r="AS232" i="12" s="1"/>
  <c r="AE232" i="12"/>
  <c r="V232" i="12"/>
  <c r="M232" i="12"/>
  <c r="D232" i="12"/>
  <c r="BF231" i="12"/>
  <c r="AW231" i="12"/>
  <c r="AX231" i="12" s="1"/>
  <c r="AR231" i="12"/>
  <c r="AS231" i="12" s="1"/>
  <c r="AE231" i="12"/>
  <c r="V231" i="12"/>
  <c r="M231" i="12"/>
  <c r="D231" i="12"/>
  <c r="BF230" i="12"/>
  <c r="AW230" i="12"/>
  <c r="AX230" i="12" s="1"/>
  <c r="AS230" i="12"/>
  <c r="AR230" i="12"/>
  <c r="AE230" i="12"/>
  <c r="V230" i="12"/>
  <c r="M230" i="12"/>
  <c r="D230" i="12"/>
  <c r="BF229" i="12"/>
  <c r="AX229" i="12"/>
  <c r="AW229" i="12"/>
  <c r="AR229" i="12"/>
  <c r="AS229" i="12" s="1"/>
  <c r="AE229" i="12"/>
  <c r="V229" i="12"/>
  <c r="M229" i="12"/>
  <c r="D229" i="12"/>
  <c r="BF228" i="12"/>
  <c r="AX228" i="12"/>
  <c r="AW228" i="12"/>
  <c r="AR228" i="12"/>
  <c r="AS228" i="12" s="1"/>
  <c r="AE228" i="12"/>
  <c r="V228" i="12"/>
  <c r="M228" i="12"/>
  <c r="D228" i="12"/>
  <c r="BF227" i="12"/>
  <c r="AW227" i="12"/>
  <c r="AR227" i="12"/>
  <c r="AS227" i="12" s="1"/>
  <c r="AE227" i="12"/>
  <c r="V227" i="12"/>
  <c r="M227" i="12"/>
  <c r="D227" i="12"/>
  <c r="BF226" i="12"/>
  <c r="AW226" i="12"/>
  <c r="AX226" i="12" s="1"/>
  <c r="AR226" i="12"/>
  <c r="AS226" i="12" s="1"/>
  <c r="AE226" i="12"/>
  <c r="V226" i="12"/>
  <c r="M226" i="12"/>
  <c r="D226" i="12"/>
  <c r="BF225" i="12"/>
  <c r="AW225" i="12"/>
  <c r="AR225" i="12"/>
  <c r="AS225" i="12" s="1"/>
  <c r="AE225" i="12"/>
  <c r="V225" i="12"/>
  <c r="M225" i="12"/>
  <c r="D225" i="12"/>
  <c r="BF224" i="12"/>
  <c r="AW224" i="12"/>
  <c r="AX224" i="12" s="1"/>
  <c r="AR224" i="12"/>
  <c r="AS224" i="12" s="1"/>
  <c r="AE224" i="12"/>
  <c r="V224" i="12"/>
  <c r="M224" i="12"/>
  <c r="D224" i="12"/>
  <c r="BF223" i="12"/>
  <c r="AW223" i="12"/>
  <c r="AR223" i="12"/>
  <c r="AE223" i="12"/>
  <c r="V223" i="12"/>
  <c r="V254" i="12" s="1"/>
  <c r="M223" i="12"/>
  <c r="D223" i="12"/>
  <c r="BM222" i="12"/>
  <c r="BL222" i="12"/>
  <c r="BK222" i="12"/>
  <c r="BJ222" i="12"/>
  <c r="BI222" i="12"/>
  <c r="BH222" i="12"/>
  <c r="BG222" i="12"/>
  <c r="BE222" i="12"/>
  <c r="AT222" i="12"/>
  <c r="AO222" i="12"/>
  <c r="C222" i="12"/>
  <c r="BM221" i="12"/>
  <c r="BL221" i="12"/>
  <c r="BK221" i="12"/>
  <c r="BJ221" i="12"/>
  <c r="BI221" i="12"/>
  <c r="BH221" i="12"/>
  <c r="BG221" i="12"/>
  <c r="BE221" i="12"/>
  <c r="BD221" i="12"/>
  <c r="BC221" i="12"/>
  <c r="BB221" i="12"/>
  <c r="BA221" i="12"/>
  <c r="AZ221" i="12"/>
  <c r="AV221" i="12"/>
  <c r="AU221" i="12"/>
  <c r="AT221" i="12"/>
  <c r="AQ221" i="12"/>
  <c r="AP221" i="12"/>
  <c r="AO221" i="12"/>
  <c r="AN221" i="12"/>
  <c r="AM221" i="12"/>
  <c r="AL221" i="12"/>
  <c r="AK221" i="12"/>
  <c r="AJ221" i="12"/>
  <c r="AI221" i="12"/>
  <c r="AH221" i="12"/>
  <c r="AG221" i="12"/>
  <c r="AF221" i="12"/>
  <c r="AD221" i="12"/>
  <c r="AC221" i="12"/>
  <c r="AB221" i="12"/>
  <c r="AA221" i="12"/>
  <c r="Z221" i="12"/>
  <c r="Y221" i="12"/>
  <c r="X221" i="12"/>
  <c r="W221" i="12"/>
  <c r="U221" i="12"/>
  <c r="T221" i="12"/>
  <c r="S221" i="12"/>
  <c r="R221" i="12"/>
  <c r="Q221" i="12"/>
  <c r="P221" i="12"/>
  <c r="O221" i="12"/>
  <c r="N221" i="12"/>
  <c r="L221" i="12"/>
  <c r="K221" i="12"/>
  <c r="J221" i="12"/>
  <c r="I221" i="12"/>
  <c r="H221" i="12"/>
  <c r="G221" i="12"/>
  <c r="F221" i="12"/>
  <c r="E221" i="12"/>
  <c r="C221" i="12"/>
  <c r="BM220" i="12"/>
  <c r="BL220" i="12"/>
  <c r="BK220" i="12"/>
  <c r="BJ220" i="12"/>
  <c r="BI220" i="12"/>
  <c r="BH220" i="12"/>
  <c r="BG220" i="12"/>
  <c r="BE220" i="12"/>
  <c r="BD220" i="12"/>
  <c r="BC220" i="12"/>
  <c r="BB220" i="12"/>
  <c r="BA220" i="12"/>
  <c r="AZ220" i="12"/>
  <c r="AV220" i="12"/>
  <c r="AU220" i="12"/>
  <c r="AT220" i="12"/>
  <c r="AQ220" i="12"/>
  <c r="AP220" i="12"/>
  <c r="AO220" i="12"/>
  <c r="AN220" i="12"/>
  <c r="AM220" i="12"/>
  <c r="AL220" i="12"/>
  <c r="AK220" i="12"/>
  <c r="AJ220" i="12"/>
  <c r="AI220" i="12"/>
  <c r="AH220" i="12"/>
  <c r="AG220" i="12"/>
  <c r="AF220" i="12"/>
  <c r="AD220" i="12"/>
  <c r="AC220" i="12"/>
  <c r="AB220" i="12"/>
  <c r="AA220" i="12"/>
  <c r="Z220" i="12"/>
  <c r="Y220" i="12"/>
  <c r="X220" i="12"/>
  <c r="W220" i="12"/>
  <c r="U220" i="12"/>
  <c r="T220" i="12"/>
  <c r="S220" i="12"/>
  <c r="R220" i="12"/>
  <c r="Q220" i="12"/>
  <c r="P220" i="12"/>
  <c r="O220" i="12"/>
  <c r="N220" i="12"/>
  <c r="L220" i="12"/>
  <c r="K220" i="12"/>
  <c r="J220" i="12"/>
  <c r="I220" i="12"/>
  <c r="H220" i="12"/>
  <c r="G220" i="12"/>
  <c r="F220" i="12"/>
  <c r="E220" i="12"/>
  <c r="C220" i="12"/>
  <c r="BM219" i="12"/>
  <c r="BL219" i="12"/>
  <c r="BK219" i="12"/>
  <c r="BJ219" i="12"/>
  <c r="BI219" i="12"/>
  <c r="BH219" i="12"/>
  <c r="BG219" i="12"/>
  <c r="BE219" i="12"/>
  <c r="BD219" i="12"/>
  <c r="BC219" i="12"/>
  <c r="BB219" i="12"/>
  <c r="BA219" i="12"/>
  <c r="AZ219" i="12"/>
  <c r="AV219" i="12"/>
  <c r="AU219" i="12"/>
  <c r="AT219" i="12"/>
  <c r="AQ219" i="12"/>
  <c r="AP219" i="12"/>
  <c r="AO219" i="12"/>
  <c r="AN219" i="12"/>
  <c r="AM219" i="12"/>
  <c r="AL219" i="12"/>
  <c r="AK219" i="12"/>
  <c r="AJ219" i="12"/>
  <c r="AI219" i="12"/>
  <c r="AH219" i="12"/>
  <c r="AG219" i="12"/>
  <c r="AF219" i="12"/>
  <c r="AD219" i="12"/>
  <c r="AC219" i="12"/>
  <c r="AB219" i="12"/>
  <c r="AA219" i="12"/>
  <c r="Z219" i="12"/>
  <c r="Y219" i="12"/>
  <c r="X219" i="12"/>
  <c r="W219" i="12"/>
  <c r="U219" i="12"/>
  <c r="T219" i="12"/>
  <c r="S219" i="12"/>
  <c r="R219" i="12"/>
  <c r="Q219" i="12"/>
  <c r="P219" i="12"/>
  <c r="O219" i="12"/>
  <c r="N219" i="12"/>
  <c r="L219" i="12"/>
  <c r="K219" i="12"/>
  <c r="J219" i="12"/>
  <c r="I219" i="12"/>
  <c r="H219" i="12"/>
  <c r="G219" i="12"/>
  <c r="F219" i="12"/>
  <c r="E219" i="12"/>
  <c r="C219" i="12"/>
  <c r="BF218" i="12"/>
  <c r="AW218" i="12"/>
  <c r="AX218" i="12" s="1"/>
  <c r="AR218" i="12"/>
  <c r="AS218" i="12" s="1"/>
  <c r="AE218" i="12"/>
  <c r="V218" i="12"/>
  <c r="M218" i="12"/>
  <c r="D218" i="12"/>
  <c r="BF217" i="12"/>
  <c r="AW217" i="12"/>
  <c r="AX217" i="12" s="1"/>
  <c r="AR217" i="12"/>
  <c r="AS217" i="12" s="1"/>
  <c r="AE217" i="12"/>
  <c r="V217" i="12"/>
  <c r="M217" i="12"/>
  <c r="D217" i="12"/>
  <c r="BF216" i="12"/>
  <c r="AW216" i="12"/>
  <c r="AX216" i="12" s="1"/>
  <c r="AR216" i="12"/>
  <c r="AS216" i="12" s="1"/>
  <c r="AE216" i="12"/>
  <c r="V216" i="12"/>
  <c r="M216" i="12"/>
  <c r="D216" i="12"/>
  <c r="BF215" i="12"/>
  <c r="AW215" i="12"/>
  <c r="AX215" i="12" s="1"/>
  <c r="AR215" i="12"/>
  <c r="AS215" i="12" s="1"/>
  <c r="AE215" i="12"/>
  <c r="V215" i="12"/>
  <c r="M215" i="12"/>
  <c r="D215" i="12"/>
  <c r="BF214" i="12"/>
  <c r="AW214" i="12"/>
  <c r="AX214" i="12" s="1"/>
  <c r="AR214" i="12"/>
  <c r="AS214" i="12" s="1"/>
  <c r="AE214" i="12"/>
  <c r="V214" i="12"/>
  <c r="M214" i="12"/>
  <c r="D214" i="12"/>
  <c r="BF213" i="12"/>
  <c r="AW213" i="12"/>
  <c r="AX213" i="12" s="1"/>
  <c r="AR213" i="12"/>
  <c r="AS213" i="12" s="1"/>
  <c r="AE213" i="12"/>
  <c r="V213" i="12"/>
  <c r="M213" i="12"/>
  <c r="D213" i="12"/>
  <c r="BF212" i="12"/>
  <c r="AW212" i="12"/>
  <c r="AX212" i="12" s="1"/>
  <c r="AR212" i="12"/>
  <c r="AS212" i="12" s="1"/>
  <c r="AE212" i="12"/>
  <c r="V212" i="12"/>
  <c r="M212" i="12"/>
  <c r="D212" i="12"/>
  <c r="BF211" i="12"/>
  <c r="AW211" i="12"/>
  <c r="AX211" i="12" s="1"/>
  <c r="AR211" i="12"/>
  <c r="AS211" i="12" s="1"/>
  <c r="AE211" i="12"/>
  <c r="V211" i="12"/>
  <c r="M211" i="12"/>
  <c r="D211" i="12"/>
  <c r="BF210" i="12"/>
  <c r="AW210" i="12"/>
  <c r="AX210" i="12" s="1"/>
  <c r="AR210" i="12"/>
  <c r="AS210" i="12" s="1"/>
  <c r="AE210" i="12"/>
  <c r="V210" i="12"/>
  <c r="M210" i="12"/>
  <c r="D210" i="12"/>
  <c r="BF209" i="12"/>
  <c r="AW209" i="12"/>
  <c r="AX209" i="12" s="1"/>
  <c r="AR209" i="12"/>
  <c r="AS209" i="12" s="1"/>
  <c r="AE209" i="12"/>
  <c r="V209" i="12"/>
  <c r="M209" i="12"/>
  <c r="D209" i="12"/>
  <c r="BF208" i="12"/>
  <c r="AW208" i="12"/>
  <c r="AX208" i="12" s="1"/>
  <c r="AR208" i="12"/>
  <c r="AS208" i="12" s="1"/>
  <c r="AE208" i="12"/>
  <c r="V208" i="12"/>
  <c r="M208" i="12"/>
  <c r="D208" i="12"/>
  <c r="BF207" i="12"/>
  <c r="AW207" i="12"/>
  <c r="AX207" i="12" s="1"/>
  <c r="AR207" i="12"/>
  <c r="AS207" i="12" s="1"/>
  <c r="AE207" i="12"/>
  <c r="V207" i="12"/>
  <c r="M207" i="12"/>
  <c r="D207" i="12"/>
  <c r="BF206" i="12"/>
  <c r="AW206" i="12"/>
  <c r="AX206" i="12" s="1"/>
  <c r="AR206" i="12"/>
  <c r="AS206" i="12" s="1"/>
  <c r="AE206" i="12"/>
  <c r="V206" i="12"/>
  <c r="M206" i="12"/>
  <c r="D206" i="12"/>
  <c r="BF205" i="12"/>
  <c r="AW205" i="12"/>
  <c r="AX205" i="12" s="1"/>
  <c r="AR205" i="12"/>
  <c r="AS205" i="12" s="1"/>
  <c r="AE205" i="12"/>
  <c r="V205" i="12"/>
  <c r="M205" i="12"/>
  <c r="D205" i="12"/>
  <c r="BF204" i="12"/>
  <c r="AW204" i="12"/>
  <c r="AX204" i="12" s="1"/>
  <c r="AR204" i="12"/>
  <c r="AS204" i="12" s="1"/>
  <c r="AE204" i="12"/>
  <c r="V204" i="12"/>
  <c r="M204" i="12"/>
  <c r="D204" i="12"/>
  <c r="BF203" i="12"/>
  <c r="AW203" i="12"/>
  <c r="AX203" i="12" s="1"/>
  <c r="AR203" i="12"/>
  <c r="AS203" i="12" s="1"/>
  <c r="AE203" i="12"/>
  <c r="V203" i="12"/>
  <c r="M203" i="12"/>
  <c r="D203" i="12"/>
  <c r="BF202" i="12"/>
  <c r="AW202" i="12"/>
  <c r="AX202" i="12" s="1"/>
  <c r="AR202" i="12"/>
  <c r="AS202" i="12" s="1"/>
  <c r="AE202" i="12"/>
  <c r="V202" i="12"/>
  <c r="M202" i="12"/>
  <c r="D202" i="12"/>
  <c r="BF201" i="12"/>
  <c r="AW201" i="12"/>
  <c r="AX201" i="12" s="1"/>
  <c r="AR201" i="12"/>
  <c r="AS201" i="12" s="1"/>
  <c r="AE201" i="12"/>
  <c r="V201" i="12"/>
  <c r="M201" i="12"/>
  <c r="D201" i="12"/>
  <c r="BF200" i="12"/>
  <c r="AW200" i="12"/>
  <c r="AX200" i="12" s="1"/>
  <c r="AR200" i="12"/>
  <c r="AS200" i="12" s="1"/>
  <c r="AE200" i="12"/>
  <c r="V200" i="12"/>
  <c r="M200" i="12"/>
  <c r="D200" i="12"/>
  <c r="BF199" i="12"/>
  <c r="AW199" i="12"/>
  <c r="AX199" i="12" s="1"/>
  <c r="AR199" i="12"/>
  <c r="AS199" i="12" s="1"/>
  <c r="AE199" i="12"/>
  <c r="V199" i="12"/>
  <c r="M199" i="12"/>
  <c r="D199" i="12"/>
  <c r="BF198" i="12"/>
  <c r="AW198" i="12"/>
  <c r="AX198" i="12" s="1"/>
  <c r="AR198" i="12"/>
  <c r="AS198" i="12" s="1"/>
  <c r="AE198" i="12"/>
  <c r="V198" i="12"/>
  <c r="M198" i="12"/>
  <c r="D198" i="12"/>
  <c r="BF197" i="12"/>
  <c r="AW197" i="12"/>
  <c r="AX197" i="12" s="1"/>
  <c r="AR197" i="12"/>
  <c r="AS197" i="12" s="1"/>
  <c r="AE197" i="12"/>
  <c r="V197" i="12"/>
  <c r="M197" i="12"/>
  <c r="D197" i="12"/>
  <c r="BF196" i="12"/>
  <c r="AW196" i="12"/>
  <c r="AX196" i="12" s="1"/>
  <c r="AR196" i="12"/>
  <c r="AS196" i="12" s="1"/>
  <c r="AE196" i="12"/>
  <c r="V196" i="12"/>
  <c r="M196" i="12"/>
  <c r="D196" i="12"/>
  <c r="BF195" i="12"/>
  <c r="AW195" i="12"/>
  <c r="AX195" i="12" s="1"/>
  <c r="AR195" i="12"/>
  <c r="AS195" i="12" s="1"/>
  <c r="AE195" i="12"/>
  <c r="V195" i="12"/>
  <c r="M195" i="12"/>
  <c r="D195" i="12"/>
  <c r="BF194" i="12"/>
  <c r="AW194" i="12"/>
  <c r="AX194" i="12" s="1"/>
  <c r="AR194" i="12"/>
  <c r="AS194" i="12" s="1"/>
  <c r="AE194" i="12"/>
  <c r="V194" i="12"/>
  <c r="M194" i="12"/>
  <c r="D194" i="12"/>
  <c r="BF193" i="12"/>
  <c r="AW193" i="12"/>
  <c r="AX193" i="12" s="1"/>
  <c r="AR193" i="12"/>
  <c r="AS193" i="12" s="1"/>
  <c r="AE193" i="12"/>
  <c r="V193" i="12"/>
  <c r="M193" i="12"/>
  <c r="D193" i="12"/>
  <c r="BF192" i="12"/>
  <c r="AW192" i="12"/>
  <c r="AX192" i="12" s="1"/>
  <c r="AR192" i="12"/>
  <c r="AS192" i="12" s="1"/>
  <c r="AE192" i="12"/>
  <c r="V192" i="12"/>
  <c r="M192" i="12"/>
  <c r="D192" i="12"/>
  <c r="BF191" i="12"/>
  <c r="AW191" i="12"/>
  <c r="AX191" i="12" s="1"/>
  <c r="AR191" i="12"/>
  <c r="AS191" i="12" s="1"/>
  <c r="AE191" i="12"/>
  <c r="V191" i="12"/>
  <c r="M191" i="12"/>
  <c r="D191" i="12"/>
  <c r="BF190" i="12"/>
  <c r="AW190" i="12"/>
  <c r="AX190" i="12" s="1"/>
  <c r="AR190" i="12"/>
  <c r="AS190" i="12" s="1"/>
  <c r="AE190" i="12"/>
  <c r="V190" i="12"/>
  <c r="M190" i="12"/>
  <c r="D190" i="12"/>
  <c r="BF189" i="12"/>
  <c r="BF220" i="12" s="1"/>
  <c r="AW189" i="12"/>
  <c r="AR189" i="12"/>
  <c r="AR221" i="12" s="1"/>
  <c r="AE189" i="12"/>
  <c r="AE220" i="12" s="1"/>
  <c r="V189" i="12"/>
  <c r="V220" i="12" s="1"/>
  <c r="M189" i="12"/>
  <c r="M219" i="12" s="1"/>
  <c r="D189" i="12"/>
  <c r="D221" i="12" s="1"/>
  <c r="BM188" i="12"/>
  <c r="BL188" i="12"/>
  <c r="BK188" i="12"/>
  <c r="BJ188" i="12"/>
  <c r="BI188" i="12"/>
  <c r="BH188" i="12"/>
  <c r="BG188" i="12"/>
  <c r="BE188" i="12"/>
  <c r="AT188" i="12"/>
  <c r="AO188" i="12"/>
  <c r="C188" i="12"/>
  <c r="BM187" i="12"/>
  <c r="BL187" i="12"/>
  <c r="BK187" i="12"/>
  <c r="BJ187" i="12"/>
  <c r="BI187" i="12"/>
  <c r="BH187" i="12"/>
  <c r="BG187" i="12"/>
  <c r="BE187" i="12"/>
  <c r="BD187" i="12"/>
  <c r="BC187" i="12"/>
  <c r="BB187" i="12"/>
  <c r="BA187" i="12"/>
  <c r="AZ187" i="12"/>
  <c r="AV187" i="12"/>
  <c r="AU187" i="12"/>
  <c r="AT187" i="12"/>
  <c r="AQ187" i="12"/>
  <c r="AP187" i="12"/>
  <c r="AO187" i="12"/>
  <c r="AN187" i="12"/>
  <c r="AM187" i="12"/>
  <c r="AL187" i="12"/>
  <c r="AK187" i="12"/>
  <c r="AJ187" i="12"/>
  <c r="AI187" i="12"/>
  <c r="AH187" i="12"/>
  <c r="AG187" i="12"/>
  <c r="AF187" i="12"/>
  <c r="AD187" i="12"/>
  <c r="AC187" i="12"/>
  <c r="AB187" i="12"/>
  <c r="AA187" i="12"/>
  <c r="Z187" i="12"/>
  <c r="Y187" i="12"/>
  <c r="X187" i="12"/>
  <c r="W187" i="12"/>
  <c r="U187" i="12"/>
  <c r="T187" i="12"/>
  <c r="S187" i="12"/>
  <c r="R187" i="12"/>
  <c r="Q187" i="12"/>
  <c r="P187" i="12"/>
  <c r="O187" i="12"/>
  <c r="N187" i="12"/>
  <c r="L187" i="12"/>
  <c r="K187" i="12"/>
  <c r="J187" i="12"/>
  <c r="I187" i="12"/>
  <c r="H187" i="12"/>
  <c r="G187" i="12"/>
  <c r="F187" i="12"/>
  <c r="E187" i="12"/>
  <c r="C187" i="12"/>
  <c r="BM186" i="12"/>
  <c r="BL186" i="12"/>
  <c r="BK186" i="12"/>
  <c r="BJ186" i="12"/>
  <c r="BI186" i="12"/>
  <c r="BH186" i="12"/>
  <c r="BG186" i="12"/>
  <c r="BG10" i="12" s="1"/>
  <c r="BE186" i="12"/>
  <c r="BD186" i="12"/>
  <c r="BC186" i="12"/>
  <c r="BB186" i="12"/>
  <c r="BA186" i="12"/>
  <c r="AZ186" i="12"/>
  <c r="AV186" i="12"/>
  <c r="AU186" i="12"/>
  <c r="AT186" i="12"/>
  <c r="AQ186" i="12"/>
  <c r="AP186" i="12"/>
  <c r="AO186" i="12"/>
  <c r="AN186" i="12"/>
  <c r="AM186" i="12"/>
  <c r="AL186" i="12"/>
  <c r="AK186" i="12"/>
  <c r="AJ186" i="12"/>
  <c r="AI186" i="12"/>
  <c r="AH186" i="12"/>
  <c r="AG186" i="12"/>
  <c r="AF186" i="12"/>
  <c r="AD186" i="12"/>
  <c r="AC186" i="12"/>
  <c r="AB186" i="12"/>
  <c r="AA186" i="12"/>
  <c r="Z186" i="12"/>
  <c r="Y186" i="12"/>
  <c r="X186" i="12"/>
  <c r="W186" i="12"/>
  <c r="U186" i="12"/>
  <c r="T186" i="12"/>
  <c r="S186" i="12"/>
  <c r="R186" i="12"/>
  <c r="Q186" i="12"/>
  <c r="P186" i="12"/>
  <c r="O186" i="12"/>
  <c r="N186" i="12"/>
  <c r="L186" i="12"/>
  <c r="K186" i="12"/>
  <c r="J186" i="12"/>
  <c r="I186" i="12"/>
  <c r="H186" i="12"/>
  <c r="G186" i="12"/>
  <c r="F186" i="12"/>
  <c r="E186" i="12"/>
  <c r="C186" i="12"/>
  <c r="BM185" i="12"/>
  <c r="BL185" i="12"/>
  <c r="BK185" i="12"/>
  <c r="BJ185" i="12"/>
  <c r="BI185" i="12"/>
  <c r="BH185" i="12"/>
  <c r="BG185" i="12"/>
  <c r="BE185" i="12"/>
  <c r="BD185" i="12"/>
  <c r="BC185" i="12"/>
  <c r="BB185" i="12"/>
  <c r="BA185" i="12"/>
  <c r="AZ185" i="12"/>
  <c r="AV185" i="12"/>
  <c r="AU185" i="12"/>
  <c r="AT185" i="12"/>
  <c r="AQ185" i="12"/>
  <c r="AP185" i="12"/>
  <c r="AO185" i="12"/>
  <c r="AN185" i="12"/>
  <c r="AM185" i="12"/>
  <c r="AL185" i="12"/>
  <c r="AK185" i="12"/>
  <c r="AJ185" i="12"/>
  <c r="AI185" i="12"/>
  <c r="AH185" i="12"/>
  <c r="AG185" i="12"/>
  <c r="AF185" i="12"/>
  <c r="AD185" i="12"/>
  <c r="AC185" i="12"/>
  <c r="AB185" i="12"/>
  <c r="AA185" i="12"/>
  <c r="Z185" i="12"/>
  <c r="Y185" i="12"/>
  <c r="X185" i="12"/>
  <c r="W185" i="12"/>
  <c r="U185" i="12"/>
  <c r="T185" i="12"/>
  <c r="S185" i="12"/>
  <c r="R185" i="12"/>
  <c r="Q185" i="12"/>
  <c r="P185" i="12"/>
  <c r="O185" i="12"/>
  <c r="N185" i="12"/>
  <c r="L185" i="12"/>
  <c r="K185" i="12"/>
  <c r="J185" i="12"/>
  <c r="I185" i="12"/>
  <c r="H185" i="12"/>
  <c r="G185" i="12"/>
  <c r="F185" i="12"/>
  <c r="E185" i="12"/>
  <c r="C185" i="12"/>
  <c r="BF184" i="12"/>
  <c r="AW184" i="12"/>
  <c r="AX184" i="12" s="1"/>
  <c r="AR184" i="12"/>
  <c r="AS184" i="12" s="1"/>
  <c r="AE184" i="12"/>
  <c r="V184" i="12"/>
  <c r="M184" i="12"/>
  <c r="D184" i="12"/>
  <c r="BF183" i="12"/>
  <c r="AW183" i="12"/>
  <c r="AR183" i="12"/>
  <c r="AS183" i="12" s="1"/>
  <c r="AE183" i="12"/>
  <c r="V183" i="12"/>
  <c r="M183" i="12"/>
  <c r="D183" i="12"/>
  <c r="BF182" i="12"/>
  <c r="AW182" i="12"/>
  <c r="AX182" i="12" s="1"/>
  <c r="AS182" i="12"/>
  <c r="AR182" i="12"/>
  <c r="AE182" i="12"/>
  <c r="V182" i="12"/>
  <c r="M182" i="12"/>
  <c r="D182" i="12"/>
  <c r="BF181" i="12"/>
  <c r="AW181" i="12"/>
  <c r="AR181" i="12"/>
  <c r="AS181" i="12" s="1"/>
  <c r="AE181" i="12"/>
  <c r="V181" i="12"/>
  <c r="M181" i="12"/>
  <c r="D181" i="12"/>
  <c r="BF180" i="12"/>
  <c r="AW180" i="12"/>
  <c r="AX180" i="12" s="1"/>
  <c r="AR180" i="12"/>
  <c r="AS180" i="12" s="1"/>
  <c r="AE180" i="12"/>
  <c r="V180" i="12"/>
  <c r="M180" i="12"/>
  <c r="D180" i="12"/>
  <c r="BF179" i="12"/>
  <c r="AW179" i="12"/>
  <c r="AR179" i="12"/>
  <c r="AS179" i="12" s="1"/>
  <c r="AE179" i="12"/>
  <c r="V179" i="12"/>
  <c r="M179" i="12"/>
  <c r="D179" i="12"/>
  <c r="BF178" i="12"/>
  <c r="AW178" i="12"/>
  <c r="AX178" i="12" s="1"/>
  <c r="AS178" i="12"/>
  <c r="AR178" i="12"/>
  <c r="AE178" i="12"/>
  <c r="V178" i="12"/>
  <c r="M178" i="12"/>
  <c r="D178" i="12"/>
  <c r="BF177" i="12"/>
  <c r="AW177" i="12"/>
  <c r="AR177" i="12"/>
  <c r="AS177" i="12" s="1"/>
  <c r="AE177" i="12"/>
  <c r="V177" i="12"/>
  <c r="M177" i="12"/>
  <c r="D177" i="12"/>
  <c r="BF176" i="12"/>
  <c r="AW176" i="12"/>
  <c r="AS176" i="12"/>
  <c r="AR176" i="12"/>
  <c r="AE176" i="12"/>
  <c r="V176" i="12"/>
  <c r="M176" i="12"/>
  <c r="D176" i="12"/>
  <c r="BF175" i="12"/>
  <c r="AW175" i="12"/>
  <c r="AR175" i="12"/>
  <c r="AS175" i="12" s="1"/>
  <c r="AE175" i="12"/>
  <c r="V175" i="12"/>
  <c r="M175" i="12"/>
  <c r="D175" i="12"/>
  <c r="BF174" i="12"/>
  <c r="AX174" i="12"/>
  <c r="AY174" i="12" s="1"/>
  <c r="AW174" i="12"/>
  <c r="AS174" i="12"/>
  <c r="AR174" i="12"/>
  <c r="AE174" i="12"/>
  <c r="V174" i="12"/>
  <c r="M174" i="12"/>
  <c r="D174" i="12"/>
  <c r="BF173" i="12"/>
  <c r="AW173" i="12"/>
  <c r="AR173" i="12"/>
  <c r="AS173" i="12" s="1"/>
  <c r="AE173" i="12"/>
  <c r="V173" i="12"/>
  <c r="M173" i="12"/>
  <c r="D173" i="12"/>
  <c r="BF172" i="12"/>
  <c r="AX172" i="12"/>
  <c r="AW172" i="12"/>
  <c r="AR172" i="12"/>
  <c r="AS172" i="12" s="1"/>
  <c r="AE172" i="12"/>
  <c r="V172" i="12"/>
  <c r="M172" i="12"/>
  <c r="D172" i="12"/>
  <c r="BF171" i="12"/>
  <c r="AW171" i="12"/>
  <c r="AR171" i="12"/>
  <c r="AS171" i="12" s="1"/>
  <c r="AE171" i="12"/>
  <c r="V171" i="12"/>
  <c r="M171" i="12"/>
  <c r="D171" i="12"/>
  <c r="BF170" i="12"/>
  <c r="AW170" i="12"/>
  <c r="AX170" i="12" s="1"/>
  <c r="AR170" i="12"/>
  <c r="AS170" i="12" s="1"/>
  <c r="AE170" i="12"/>
  <c r="V170" i="12"/>
  <c r="M170" i="12"/>
  <c r="D170" i="12"/>
  <c r="BF169" i="12"/>
  <c r="AW169" i="12"/>
  <c r="AR169" i="12"/>
  <c r="AS169" i="12" s="1"/>
  <c r="AE169" i="12"/>
  <c r="V169" i="12"/>
  <c r="M169" i="12"/>
  <c r="D169" i="12"/>
  <c r="BF168" i="12"/>
  <c r="AW168" i="12"/>
  <c r="AX168" i="12" s="1"/>
  <c r="AR168" i="12"/>
  <c r="AS168" i="12" s="1"/>
  <c r="AE168" i="12"/>
  <c r="V168" i="12"/>
  <c r="M168" i="12"/>
  <c r="D168" i="12"/>
  <c r="BF167" i="12"/>
  <c r="AW167" i="12"/>
  <c r="AR167" i="12"/>
  <c r="AS167" i="12" s="1"/>
  <c r="AE167" i="12"/>
  <c r="V167" i="12"/>
  <c r="M167" i="12"/>
  <c r="D167" i="12"/>
  <c r="BF166" i="12"/>
  <c r="AW166" i="12"/>
  <c r="AX166" i="12" s="1"/>
  <c r="AS166" i="12"/>
  <c r="AR166" i="12"/>
  <c r="AE166" i="12"/>
  <c r="V166" i="12"/>
  <c r="M166" i="12"/>
  <c r="D166" i="12"/>
  <c r="BF165" i="12"/>
  <c r="AW165" i="12"/>
  <c r="AR165" i="12"/>
  <c r="AS165" i="12" s="1"/>
  <c r="AE165" i="12"/>
  <c r="V165" i="12"/>
  <c r="M165" i="12"/>
  <c r="D165" i="12"/>
  <c r="BF164" i="12"/>
  <c r="AW164" i="12"/>
  <c r="AX164" i="12" s="1"/>
  <c r="AR164" i="12"/>
  <c r="AS164" i="12" s="1"/>
  <c r="AE164" i="12"/>
  <c r="V164" i="12"/>
  <c r="M164" i="12"/>
  <c r="D164" i="12"/>
  <c r="BF163" i="12"/>
  <c r="AW163" i="12"/>
  <c r="AR163" i="12"/>
  <c r="AS163" i="12" s="1"/>
  <c r="AE163" i="12"/>
  <c r="V163" i="12"/>
  <c r="M163" i="12"/>
  <c r="D163" i="12"/>
  <c r="BF162" i="12"/>
  <c r="AW162" i="12"/>
  <c r="AX162" i="12" s="1"/>
  <c r="AS162" i="12"/>
  <c r="AR162" i="12"/>
  <c r="AE162" i="12"/>
  <c r="V162" i="12"/>
  <c r="M162" i="12"/>
  <c r="D162" i="12"/>
  <c r="BF161" i="12"/>
  <c r="AW161" i="12"/>
  <c r="AR161" i="12"/>
  <c r="AS161" i="12" s="1"/>
  <c r="AE161" i="12"/>
  <c r="V161" i="12"/>
  <c r="M161" i="12"/>
  <c r="D161" i="12"/>
  <c r="BF160" i="12"/>
  <c r="AW160" i="12"/>
  <c r="AS160" i="12"/>
  <c r="AR160" i="12"/>
  <c r="AE160" i="12"/>
  <c r="V160" i="12"/>
  <c r="M160" i="12"/>
  <c r="D160" i="12"/>
  <c r="BF159" i="12"/>
  <c r="AW159" i="12"/>
  <c r="AR159" i="12"/>
  <c r="AS159" i="12" s="1"/>
  <c r="AE159" i="12"/>
  <c r="V159" i="12"/>
  <c r="M159" i="12"/>
  <c r="D159" i="12"/>
  <c r="BF158" i="12"/>
  <c r="AW158" i="12"/>
  <c r="AX158" i="12" s="1"/>
  <c r="AS158" i="12"/>
  <c r="AR158" i="12"/>
  <c r="AE158" i="12"/>
  <c r="V158" i="12"/>
  <c r="M158" i="12"/>
  <c r="D158" i="12"/>
  <c r="BF157" i="12"/>
  <c r="AW157" i="12"/>
  <c r="AR157" i="12"/>
  <c r="AS157" i="12" s="1"/>
  <c r="AE157" i="12"/>
  <c r="V157" i="12"/>
  <c r="M157" i="12"/>
  <c r="D157" i="12"/>
  <c r="BF156" i="12"/>
  <c r="AW156" i="12"/>
  <c r="AX156" i="12" s="1"/>
  <c r="AR156" i="12"/>
  <c r="AS156" i="12" s="1"/>
  <c r="AE156" i="12"/>
  <c r="V156" i="12"/>
  <c r="M156" i="12"/>
  <c r="D156" i="12"/>
  <c r="BF155" i="12"/>
  <c r="AW155" i="12"/>
  <c r="AR155" i="12"/>
  <c r="AS155" i="12" s="1"/>
  <c r="AE155" i="12"/>
  <c r="V155" i="12"/>
  <c r="M155" i="12"/>
  <c r="D155" i="12"/>
  <c r="BF154" i="12"/>
  <c r="AW154" i="12"/>
  <c r="AR154" i="12"/>
  <c r="AS154" i="12" s="1"/>
  <c r="AE154" i="12"/>
  <c r="AE185" i="12" s="1"/>
  <c r="V154" i="12"/>
  <c r="V185" i="12" s="1"/>
  <c r="M154" i="12"/>
  <c r="M185" i="12" s="1"/>
  <c r="D154" i="12"/>
  <c r="BM153" i="12"/>
  <c r="BL153" i="12"/>
  <c r="BK153" i="12"/>
  <c r="BJ153" i="12"/>
  <c r="BI153" i="12"/>
  <c r="BH153" i="12"/>
  <c r="BG153" i="12"/>
  <c r="BE153" i="12"/>
  <c r="AT153" i="12"/>
  <c r="AO153" i="12"/>
  <c r="C153" i="12"/>
  <c r="BM152" i="12"/>
  <c r="BL152" i="12"/>
  <c r="BK152" i="12"/>
  <c r="BJ152" i="12"/>
  <c r="BI152" i="12"/>
  <c r="BH152" i="12"/>
  <c r="BG152" i="12"/>
  <c r="BE152" i="12"/>
  <c r="BD152" i="12"/>
  <c r="BC152" i="12"/>
  <c r="BB152" i="12"/>
  <c r="BA152" i="12"/>
  <c r="AZ152" i="12"/>
  <c r="AV152" i="12"/>
  <c r="AU152" i="12"/>
  <c r="AT152" i="12"/>
  <c r="AQ152" i="12"/>
  <c r="AP152" i="12"/>
  <c r="AO152" i="12"/>
  <c r="AN152" i="12"/>
  <c r="AM152" i="12"/>
  <c r="AL152" i="12"/>
  <c r="AK152" i="12"/>
  <c r="AJ152" i="12"/>
  <c r="AI152" i="12"/>
  <c r="AH152" i="12"/>
  <c r="AG152" i="12"/>
  <c r="AF152" i="12"/>
  <c r="AD152" i="12"/>
  <c r="AC152" i="12"/>
  <c r="AB152" i="12"/>
  <c r="AA152" i="12"/>
  <c r="Z152" i="12"/>
  <c r="Y152" i="12"/>
  <c r="X152" i="12"/>
  <c r="W152" i="12"/>
  <c r="U152" i="12"/>
  <c r="T152" i="12"/>
  <c r="S152" i="12"/>
  <c r="R152" i="12"/>
  <c r="Q152" i="12"/>
  <c r="P152" i="12"/>
  <c r="O152" i="12"/>
  <c r="N152" i="12"/>
  <c r="L152" i="12"/>
  <c r="K152" i="12"/>
  <c r="J152" i="12"/>
  <c r="I152" i="12"/>
  <c r="H152" i="12"/>
  <c r="G152" i="12"/>
  <c r="F152" i="12"/>
  <c r="E152" i="12"/>
  <c r="C152" i="12"/>
  <c r="BM151" i="12"/>
  <c r="BL151" i="12"/>
  <c r="BK151" i="12"/>
  <c r="BJ151" i="12"/>
  <c r="BI151" i="12"/>
  <c r="BH151" i="12"/>
  <c r="BG151" i="12"/>
  <c r="BE151" i="12"/>
  <c r="BD151" i="12"/>
  <c r="BC151" i="12"/>
  <c r="BB151" i="12"/>
  <c r="BA151" i="12"/>
  <c r="AZ151" i="12"/>
  <c r="AV151" i="12"/>
  <c r="AU151" i="12"/>
  <c r="AT151" i="12"/>
  <c r="AQ151" i="12"/>
  <c r="AP151" i="12"/>
  <c r="AO151" i="12"/>
  <c r="AN151" i="12"/>
  <c r="AM151" i="12"/>
  <c r="AL151" i="12"/>
  <c r="AK151" i="12"/>
  <c r="AJ151" i="12"/>
  <c r="AI151" i="12"/>
  <c r="AH151" i="12"/>
  <c r="AG151" i="12"/>
  <c r="AF151" i="12"/>
  <c r="AD151" i="12"/>
  <c r="AC151" i="12"/>
  <c r="AB151" i="12"/>
  <c r="AA151" i="12"/>
  <c r="Z151" i="12"/>
  <c r="Y151" i="12"/>
  <c r="X151" i="12"/>
  <c r="W151" i="12"/>
  <c r="U151" i="12"/>
  <c r="T151" i="12"/>
  <c r="S151" i="12"/>
  <c r="R151" i="12"/>
  <c r="Q151" i="12"/>
  <c r="P151" i="12"/>
  <c r="O151" i="12"/>
  <c r="N151" i="12"/>
  <c r="L151" i="12"/>
  <c r="K151" i="12"/>
  <c r="J151" i="12"/>
  <c r="I151" i="12"/>
  <c r="H151" i="12"/>
  <c r="G151" i="12"/>
  <c r="F151" i="12"/>
  <c r="E151" i="12"/>
  <c r="C151" i="12"/>
  <c r="BM150" i="12"/>
  <c r="BL150" i="12"/>
  <c r="BK150" i="12"/>
  <c r="BJ150" i="12"/>
  <c r="BI150" i="12"/>
  <c r="BH150" i="12"/>
  <c r="BG150" i="12"/>
  <c r="BE150" i="12"/>
  <c r="BD150" i="12"/>
  <c r="BC150" i="12"/>
  <c r="BB150" i="12"/>
  <c r="BA150" i="12"/>
  <c r="AZ150" i="12"/>
  <c r="AV150" i="12"/>
  <c r="AU150" i="12"/>
  <c r="AT150" i="12"/>
  <c r="AQ150" i="12"/>
  <c r="AP150" i="12"/>
  <c r="AO150" i="12"/>
  <c r="AN150" i="12"/>
  <c r="AM150" i="12"/>
  <c r="AL150" i="12"/>
  <c r="AK150" i="12"/>
  <c r="AJ150" i="12"/>
  <c r="AI150" i="12"/>
  <c r="AH150" i="12"/>
  <c r="AG150" i="12"/>
  <c r="AF150" i="12"/>
  <c r="AD150" i="12"/>
  <c r="AC150" i="12"/>
  <c r="AB150" i="12"/>
  <c r="AA150" i="12"/>
  <c r="Z150" i="12"/>
  <c r="Y150" i="12"/>
  <c r="X150" i="12"/>
  <c r="W150" i="12"/>
  <c r="U150" i="12"/>
  <c r="T150" i="12"/>
  <c r="S150" i="12"/>
  <c r="R150" i="12"/>
  <c r="Q150" i="12"/>
  <c r="P150" i="12"/>
  <c r="O150" i="12"/>
  <c r="N150" i="12"/>
  <c r="L150" i="12"/>
  <c r="K150" i="12"/>
  <c r="J150" i="12"/>
  <c r="I150" i="12"/>
  <c r="H150" i="12"/>
  <c r="G150" i="12"/>
  <c r="F150" i="12"/>
  <c r="E150" i="12"/>
  <c r="C150" i="12"/>
  <c r="C12" i="12" s="1"/>
  <c r="BF149" i="12"/>
  <c r="AW149" i="12"/>
  <c r="AX149" i="12" s="1"/>
  <c r="AR149" i="12"/>
  <c r="AS149" i="12" s="1"/>
  <c r="AE149" i="12"/>
  <c r="V149" i="12"/>
  <c r="M149" i="12"/>
  <c r="D149" i="12"/>
  <c r="BF148" i="12"/>
  <c r="AW148" i="12"/>
  <c r="AR148" i="12"/>
  <c r="AS148" i="12" s="1"/>
  <c r="AE148" i="12"/>
  <c r="V148" i="12"/>
  <c r="M148" i="12"/>
  <c r="D148" i="12"/>
  <c r="BF147" i="12"/>
  <c r="AW147" i="12"/>
  <c r="AX147" i="12" s="1"/>
  <c r="AR147" i="12"/>
  <c r="AS147" i="12" s="1"/>
  <c r="AE147" i="12"/>
  <c r="V147" i="12"/>
  <c r="M147" i="12"/>
  <c r="D147" i="12"/>
  <c r="BF146" i="12"/>
  <c r="AW146" i="12"/>
  <c r="AX146" i="12" s="1"/>
  <c r="AR146" i="12"/>
  <c r="AS146" i="12" s="1"/>
  <c r="AE146" i="12"/>
  <c r="V146" i="12"/>
  <c r="M146" i="12"/>
  <c r="D146" i="12"/>
  <c r="BF145" i="12"/>
  <c r="AW145" i="12"/>
  <c r="AX145" i="12" s="1"/>
  <c r="AR145" i="12"/>
  <c r="AS145" i="12" s="1"/>
  <c r="AE145" i="12"/>
  <c r="V145" i="12"/>
  <c r="M145" i="12"/>
  <c r="D145" i="12"/>
  <c r="BF144" i="12"/>
  <c r="AW144" i="12"/>
  <c r="AX144" i="12" s="1"/>
  <c r="AR144" i="12"/>
  <c r="AS144" i="12" s="1"/>
  <c r="AE144" i="12"/>
  <c r="V144" i="12"/>
  <c r="M144" i="12"/>
  <c r="D144" i="12"/>
  <c r="BF143" i="12"/>
  <c r="AW143" i="12"/>
  <c r="AX143" i="12" s="1"/>
  <c r="AS143" i="12"/>
  <c r="AR143" i="12"/>
  <c r="AE143" i="12"/>
  <c r="V143" i="12"/>
  <c r="M143" i="12"/>
  <c r="D143" i="12"/>
  <c r="BF142" i="12"/>
  <c r="AW142" i="12"/>
  <c r="AX142" i="12" s="1"/>
  <c r="AR142" i="12"/>
  <c r="AS142" i="12" s="1"/>
  <c r="AY142" i="12" s="1"/>
  <c r="AE142" i="12"/>
  <c r="V142" i="12"/>
  <c r="M142" i="12"/>
  <c r="D142" i="12"/>
  <c r="BF141" i="12"/>
  <c r="AW141" i="12"/>
  <c r="AX141" i="12" s="1"/>
  <c r="AR141" i="12"/>
  <c r="AS141" i="12" s="1"/>
  <c r="AE141" i="12"/>
  <c r="V141" i="12"/>
  <c r="M141" i="12"/>
  <c r="D141" i="12"/>
  <c r="BF140" i="12"/>
  <c r="AW140" i="12"/>
  <c r="AX140" i="12" s="1"/>
  <c r="AR140" i="12"/>
  <c r="AS140" i="12" s="1"/>
  <c r="AE140" i="12"/>
  <c r="V140" i="12"/>
  <c r="M140" i="12"/>
  <c r="D140" i="12"/>
  <c r="BF139" i="12"/>
  <c r="AW139" i="12"/>
  <c r="AX139" i="12" s="1"/>
  <c r="AS139" i="12"/>
  <c r="AR139" i="12"/>
  <c r="AE139" i="12"/>
  <c r="V139" i="12"/>
  <c r="M139" i="12"/>
  <c r="D139" i="12"/>
  <c r="BF138" i="12"/>
  <c r="AW138" i="12"/>
  <c r="AX138" i="12" s="1"/>
  <c r="AR138" i="12"/>
  <c r="AS138" i="12" s="1"/>
  <c r="AY138" i="12" s="1"/>
  <c r="AE138" i="12"/>
  <c r="V138" i="12"/>
  <c r="M138" i="12"/>
  <c r="D138" i="12"/>
  <c r="BF137" i="12"/>
  <c r="AW137" i="12"/>
  <c r="AR137" i="12"/>
  <c r="AS137" i="12" s="1"/>
  <c r="AE137" i="12"/>
  <c r="V137" i="12"/>
  <c r="M137" i="12"/>
  <c r="D137" i="12"/>
  <c r="BF136" i="12"/>
  <c r="AW136" i="12"/>
  <c r="AX136" i="12" s="1"/>
  <c r="AR136" i="12"/>
  <c r="AS136" i="12" s="1"/>
  <c r="AE136" i="12"/>
  <c r="V136" i="12"/>
  <c r="M136" i="12"/>
  <c r="D136" i="12"/>
  <c r="BF135" i="12"/>
  <c r="AW135" i="12"/>
  <c r="AX135" i="12" s="1"/>
  <c r="AS135" i="12"/>
  <c r="AR135" i="12"/>
  <c r="AE135" i="12"/>
  <c r="V135" i="12"/>
  <c r="M135" i="12"/>
  <c r="D135" i="12"/>
  <c r="BF134" i="12"/>
  <c r="AW134" i="12"/>
  <c r="AX134" i="12" s="1"/>
  <c r="AR134" i="12"/>
  <c r="AS134" i="12" s="1"/>
  <c r="AE134" i="12"/>
  <c r="V134" i="12"/>
  <c r="M134" i="12"/>
  <c r="D134" i="12"/>
  <c r="BF133" i="12"/>
  <c r="AW133" i="12"/>
  <c r="AR133" i="12"/>
  <c r="AS133" i="12" s="1"/>
  <c r="AE133" i="12"/>
  <c r="V133" i="12"/>
  <c r="V151" i="12" s="1"/>
  <c r="M133" i="12"/>
  <c r="D133" i="12"/>
  <c r="BF132" i="12"/>
  <c r="AW132" i="12"/>
  <c r="AR132" i="12"/>
  <c r="AS132" i="12" s="1"/>
  <c r="AE132" i="12"/>
  <c r="V132" i="12"/>
  <c r="M132" i="12"/>
  <c r="D132" i="12"/>
  <c r="BF131" i="12"/>
  <c r="AW131" i="12"/>
  <c r="AX131" i="12" s="1"/>
  <c r="AR131" i="12"/>
  <c r="AS131" i="12" s="1"/>
  <c r="AY131" i="12" s="1"/>
  <c r="AE131" i="12"/>
  <c r="V131" i="12"/>
  <c r="M131" i="12"/>
  <c r="D131" i="12"/>
  <c r="BF130" i="12"/>
  <c r="AW130" i="12"/>
  <c r="AX130" i="12" s="1"/>
  <c r="AR130" i="12"/>
  <c r="AS130" i="12" s="1"/>
  <c r="AE130" i="12"/>
  <c r="V130" i="12"/>
  <c r="M130" i="12"/>
  <c r="D130" i="12"/>
  <c r="BF129" i="12"/>
  <c r="AW129" i="12"/>
  <c r="AX129" i="12" s="1"/>
  <c r="AR129" i="12"/>
  <c r="AS129" i="12" s="1"/>
  <c r="AE129" i="12"/>
  <c r="V129" i="12"/>
  <c r="M129" i="12"/>
  <c r="D129" i="12"/>
  <c r="BF128" i="12"/>
  <c r="AW128" i="12"/>
  <c r="AR128" i="12"/>
  <c r="AS128" i="12" s="1"/>
  <c r="AE128" i="12"/>
  <c r="V128" i="12"/>
  <c r="M128" i="12"/>
  <c r="D128" i="12"/>
  <c r="BF127" i="12"/>
  <c r="AW127" i="12"/>
  <c r="AX127" i="12" s="1"/>
  <c r="AR127" i="12"/>
  <c r="AS127" i="12" s="1"/>
  <c r="AE127" i="12"/>
  <c r="V127" i="12"/>
  <c r="M127" i="12"/>
  <c r="D127" i="12"/>
  <c r="BF126" i="12"/>
  <c r="AW126" i="12"/>
  <c r="AR126" i="12"/>
  <c r="AS126" i="12" s="1"/>
  <c r="AE126" i="12"/>
  <c r="V126" i="12"/>
  <c r="M126" i="12"/>
  <c r="D126" i="12"/>
  <c r="BF125" i="12"/>
  <c r="AX125" i="12"/>
  <c r="AW125" i="12"/>
  <c r="AR125" i="12"/>
  <c r="AS125" i="12" s="1"/>
  <c r="AE125" i="12"/>
  <c r="V125" i="12"/>
  <c r="M125" i="12"/>
  <c r="D125" i="12"/>
  <c r="BF124" i="12"/>
  <c r="AW124" i="12"/>
  <c r="AR124" i="12"/>
  <c r="AS124" i="12" s="1"/>
  <c r="AE124" i="12"/>
  <c r="V124" i="12"/>
  <c r="M124" i="12"/>
  <c r="D124" i="12"/>
  <c r="BF123" i="12"/>
  <c r="AW123" i="12"/>
  <c r="AX123" i="12" s="1"/>
  <c r="AR123" i="12"/>
  <c r="AS123" i="12" s="1"/>
  <c r="AE123" i="12"/>
  <c r="V123" i="12"/>
  <c r="M123" i="12"/>
  <c r="D123" i="12"/>
  <c r="BF122" i="12"/>
  <c r="AW122" i="12"/>
  <c r="AR122" i="12"/>
  <c r="AS122" i="12" s="1"/>
  <c r="AE122" i="12"/>
  <c r="V122" i="12"/>
  <c r="M122" i="12"/>
  <c r="D122" i="12"/>
  <c r="BF121" i="12"/>
  <c r="AW121" i="12"/>
  <c r="AX121" i="12" s="1"/>
  <c r="AR121" i="12"/>
  <c r="AS121" i="12" s="1"/>
  <c r="AE121" i="12"/>
  <c r="V121" i="12"/>
  <c r="M121" i="12"/>
  <c r="D121" i="12"/>
  <c r="BF120" i="12"/>
  <c r="AW120" i="12"/>
  <c r="AR120" i="12"/>
  <c r="AE120" i="12"/>
  <c r="V120" i="12"/>
  <c r="M120" i="12"/>
  <c r="M152" i="12" s="1"/>
  <c r="D120" i="12"/>
  <c r="BM119" i="12"/>
  <c r="BL119" i="12"/>
  <c r="BK119" i="12"/>
  <c r="BJ119" i="12"/>
  <c r="BI119" i="12"/>
  <c r="BH119" i="12"/>
  <c r="BG119" i="12"/>
  <c r="BE119" i="12"/>
  <c r="AT119" i="12"/>
  <c r="AO119" i="12"/>
  <c r="C119" i="12"/>
  <c r="BM118" i="12"/>
  <c r="BL118" i="12"/>
  <c r="BK118" i="12"/>
  <c r="BJ118" i="12"/>
  <c r="BI118" i="12"/>
  <c r="BH118" i="12"/>
  <c r="BG118" i="12"/>
  <c r="BE118" i="12"/>
  <c r="BD118" i="12"/>
  <c r="BC118" i="12"/>
  <c r="BB118" i="12"/>
  <c r="BA118" i="12"/>
  <c r="AZ118" i="12"/>
  <c r="AV118" i="12"/>
  <c r="AU118" i="12"/>
  <c r="AT118" i="12"/>
  <c r="AQ118" i="12"/>
  <c r="AP118" i="12"/>
  <c r="AO118" i="12"/>
  <c r="AN118" i="12"/>
  <c r="AM118" i="12"/>
  <c r="AL118" i="12"/>
  <c r="AK118" i="12"/>
  <c r="AJ118" i="12"/>
  <c r="AI118" i="12"/>
  <c r="AH118" i="12"/>
  <c r="AG118" i="12"/>
  <c r="AF118" i="12"/>
  <c r="AD118" i="12"/>
  <c r="AC118" i="12"/>
  <c r="AB118" i="12"/>
  <c r="AA118" i="12"/>
  <c r="Z118" i="12"/>
  <c r="Y118" i="12"/>
  <c r="X118" i="12"/>
  <c r="W118" i="12"/>
  <c r="U118" i="12"/>
  <c r="T118" i="12"/>
  <c r="S118" i="12"/>
  <c r="R118" i="12"/>
  <c r="Q118" i="12"/>
  <c r="P118" i="12"/>
  <c r="O118" i="12"/>
  <c r="N118" i="12"/>
  <c r="L118" i="12"/>
  <c r="K118" i="12"/>
  <c r="J118" i="12"/>
  <c r="I118" i="12"/>
  <c r="H118" i="12"/>
  <c r="G118" i="12"/>
  <c r="F118" i="12"/>
  <c r="E118" i="12"/>
  <c r="D118" i="12"/>
  <c r="C118" i="12"/>
  <c r="BM117" i="12"/>
  <c r="BL117" i="12"/>
  <c r="BK117" i="12"/>
  <c r="BJ117" i="12"/>
  <c r="BI117" i="12"/>
  <c r="BH117" i="12"/>
  <c r="BG117" i="12"/>
  <c r="BE117" i="12"/>
  <c r="BD117" i="12"/>
  <c r="BC117" i="12"/>
  <c r="BB117" i="12"/>
  <c r="BB10" i="12" s="1"/>
  <c r="BA117" i="12"/>
  <c r="AZ117" i="12"/>
  <c r="AV117" i="12"/>
  <c r="AU117" i="12"/>
  <c r="AT117" i="12"/>
  <c r="AQ117" i="12"/>
  <c r="AP117" i="12"/>
  <c r="AO117" i="12"/>
  <c r="AN117" i="12"/>
  <c r="AM117" i="12"/>
  <c r="AL117" i="12"/>
  <c r="AK117" i="12"/>
  <c r="AJ117" i="12"/>
  <c r="AI117" i="12"/>
  <c r="AH117" i="12"/>
  <c r="AG117" i="12"/>
  <c r="AF117" i="12"/>
  <c r="AD117" i="12"/>
  <c r="AC117" i="12"/>
  <c r="AB117" i="12"/>
  <c r="AA117" i="12"/>
  <c r="Z117" i="12"/>
  <c r="Y117" i="12"/>
  <c r="X117" i="12"/>
  <c r="W117" i="12"/>
  <c r="U117" i="12"/>
  <c r="T117" i="12"/>
  <c r="S117" i="12"/>
  <c r="R117" i="12"/>
  <c r="Q117" i="12"/>
  <c r="P117" i="12"/>
  <c r="O117" i="12"/>
  <c r="N117" i="12"/>
  <c r="L117" i="12"/>
  <c r="K117" i="12"/>
  <c r="J117" i="12"/>
  <c r="I117" i="12"/>
  <c r="H117" i="12"/>
  <c r="G117" i="12"/>
  <c r="F117" i="12"/>
  <c r="E117" i="12"/>
  <c r="D117" i="12"/>
  <c r="C117" i="12"/>
  <c r="BM116" i="12"/>
  <c r="BL116" i="12"/>
  <c r="BK116" i="12"/>
  <c r="BJ116" i="12"/>
  <c r="BI116" i="12"/>
  <c r="BH116" i="12"/>
  <c r="BG116" i="12"/>
  <c r="BE116" i="12"/>
  <c r="BD116" i="12"/>
  <c r="BC116" i="12"/>
  <c r="BB116" i="12"/>
  <c r="BA116" i="12"/>
  <c r="AZ116" i="12"/>
  <c r="AV116" i="12"/>
  <c r="AU116" i="12"/>
  <c r="AT116" i="12"/>
  <c r="AQ116" i="12"/>
  <c r="AP116" i="12"/>
  <c r="AO116" i="12"/>
  <c r="AN116" i="12"/>
  <c r="AM116" i="12"/>
  <c r="AL116" i="12"/>
  <c r="AK116" i="12"/>
  <c r="AJ116" i="12"/>
  <c r="AI116" i="12"/>
  <c r="AH116" i="12"/>
  <c r="AG116" i="12"/>
  <c r="AF116" i="12"/>
  <c r="AD116" i="12"/>
  <c r="AC116" i="12"/>
  <c r="AB116" i="12"/>
  <c r="AA116" i="12"/>
  <c r="Z116" i="12"/>
  <c r="Y116" i="12"/>
  <c r="X116" i="12"/>
  <c r="W116" i="12"/>
  <c r="U116" i="12"/>
  <c r="T116" i="12"/>
  <c r="S116" i="12"/>
  <c r="R116" i="12"/>
  <c r="Q116" i="12"/>
  <c r="P116" i="12"/>
  <c r="O116" i="12"/>
  <c r="N116" i="12"/>
  <c r="N10" i="12" s="1"/>
  <c r="L116" i="12"/>
  <c r="K116" i="12"/>
  <c r="J116" i="12"/>
  <c r="I116" i="12"/>
  <c r="H116" i="12"/>
  <c r="G116" i="12"/>
  <c r="F116" i="12"/>
  <c r="E116" i="12"/>
  <c r="D116" i="12"/>
  <c r="C116" i="12"/>
  <c r="BF115" i="12"/>
  <c r="AW115" i="12"/>
  <c r="AX115" i="12" s="1"/>
  <c r="AR115" i="12"/>
  <c r="AS115" i="12" s="1"/>
  <c r="AE115" i="12"/>
  <c r="V115" i="12"/>
  <c r="M115" i="12"/>
  <c r="BF114" i="12"/>
  <c r="AW114" i="12"/>
  <c r="AR114" i="12"/>
  <c r="AS114" i="12" s="1"/>
  <c r="AE114" i="12"/>
  <c r="V114" i="12"/>
  <c r="M114" i="12"/>
  <c r="BF113" i="12"/>
  <c r="AW113" i="12"/>
  <c r="AX113" i="12" s="1"/>
  <c r="AR113" i="12"/>
  <c r="AS113" i="12" s="1"/>
  <c r="AE113" i="12"/>
  <c r="V113" i="12"/>
  <c r="M113" i="12"/>
  <c r="BF112" i="12"/>
  <c r="AW112" i="12"/>
  <c r="AR112" i="12"/>
  <c r="AS112" i="12" s="1"/>
  <c r="AE112" i="12"/>
  <c r="V112" i="12"/>
  <c r="M112" i="12"/>
  <c r="BF111" i="12"/>
  <c r="AW111" i="12"/>
  <c r="AX111" i="12" s="1"/>
  <c r="AR111" i="12"/>
  <c r="AS111" i="12" s="1"/>
  <c r="AE111" i="12"/>
  <c r="V111" i="12"/>
  <c r="M111" i="12"/>
  <c r="BF110" i="12"/>
  <c r="AW110" i="12"/>
  <c r="AX110" i="12" s="1"/>
  <c r="AR110" i="12"/>
  <c r="AS110" i="12" s="1"/>
  <c r="AE110" i="12"/>
  <c r="V110" i="12"/>
  <c r="M110" i="12"/>
  <c r="BF109" i="12"/>
  <c r="AW109" i="12"/>
  <c r="AX109" i="12" s="1"/>
  <c r="AR109" i="12"/>
  <c r="AS109" i="12" s="1"/>
  <c r="AE109" i="12"/>
  <c r="V109" i="12"/>
  <c r="M109" i="12"/>
  <c r="BF108" i="12"/>
  <c r="AW108" i="12"/>
  <c r="AR108" i="12"/>
  <c r="AS108" i="12" s="1"/>
  <c r="AE108" i="12"/>
  <c r="V108" i="12"/>
  <c r="M108" i="12"/>
  <c r="BF107" i="12"/>
  <c r="AW107" i="12"/>
  <c r="AX107" i="12" s="1"/>
  <c r="AR107" i="12"/>
  <c r="AS107" i="12" s="1"/>
  <c r="AE107" i="12"/>
  <c r="V107" i="12"/>
  <c r="M107" i="12"/>
  <c r="BF106" i="12"/>
  <c r="AW106" i="12"/>
  <c r="AR106" i="12"/>
  <c r="AS106" i="12" s="1"/>
  <c r="AE106" i="12"/>
  <c r="V106" i="12"/>
  <c r="M106" i="12"/>
  <c r="BF105" i="12"/>
  <c r="AW105" i="12"/>
  <c r="AX105" i="12" s="1"/>
  <c r="AR105" i="12"/>
  <c r="AS105" i="12" s="1"/>
  <c r="AE105" i="12"/>
  <c r="V105" i="12"/>
  <c r="M105" i="12"/>
  <c r="BF104" i="12"/>
  <c r="AW104" i="12"/>
  <c r="AR104" i="12"/>
  <c r="AS104" i="12" s="1"/>
  <c r="AE104" i="12"/>
  <c r="V104" i="12"/>
  <c r="M104" i="12"/>
  <c r="BF103" i="12"/>
  <c r="AW103" i="12"/>
  <c r="AX103" i="12" s="1"/>
  <c r="AR103" i="12"/>
  <c r="AS103" i="12" s="1"/>
  <c r="AE103" i="12"/>
  <c r="V103" i="12"/>
  <c r="M103" i="12"/>
  <c r="BF102" i="12"/>
  <c r="AW102" i="12"/>
  <c r="AX102" i="12" s="1"/>
  <c r="AR102" i="12"/>
  <c r="AS102" i="12" s="1"/>
  <c r="AE102" i="12"/>
  <c r="V102" i="12"/>
  <c r="M102" i="12"/>
  <c r="BF101" i="12"/>
  <c r="AW101" i="12"/>
  <c r="AX101" i="12" s="1"/>
  <c r="AR101" i="12"/>
  <c r="AS101" i="12" s="1"/>
  <c r="AE101" i="12"/>
  <c r="V101" i="12"/>
  <c r="M101" i="12"/>
  <c r="BF100" i="12"/>
  <c r="AW100" i="12"/>
  <c r="AR100" i="12"/>
  <c r="AS100" i="12" s="1"/>
  <c r="AE100" i="12"/>
  <c r="V100" i="12"/>
  <c r="M100" i="12"/>
  <c r="BF99" i="12"/>
  <c r="AW99" i="12"/>
  <c r="AX99" i="12" s="1"/>
  <c r="AR99" i="12"/>
  <c r="AS99" i="12" s="1"/>
  <c r="AE99" i="12"/>
  <c r="V99" i="12"/>
  <c r="M99" i="12"/>
  <c r="BF98" i="12"/>
  <c r="AW98" i="12"/>
  <c r="AR98" i="12"/>
  <c r="AS98" i="12" s="1"/>
  <c r="AE98" i="12"/>
  <c r="V98" i="12"/>
  <c r="M98" i="12"/>
  <c r="BF97" i="12"/>
  <c r="AW97" i="12"/>
  <c r="AX97" i="12" s="1"/>
  <c r="AR97" i="12"/>
  <c r="AS97" i="12" s="1"/>
  <c r="AE97" i="12"/>
  <c r="V97" i="12"/>
  <c r="M97" i="12"/>
  <c r="BF96" i="12"/>
  <c r="AW96" i="12"/>
  <c r="AR96" i="12"/>
  <c r="AS96" i="12" s="1"/>
  <c r="AE96" i="12"/>
  <c r="V96" i="12"/>
  <c r="M96" i="12"/>
  <c r="BF95" i="12"/>
  <c r="AW95" i="12"/>
  <c r="AX95" i="12" s="1"/>
  <c r="AS95" i="12"/>
  <c r="AR95" i="12"/>
  <c r="AE95" i="12"/>
  <c r="V95" i="12"/>
  <c r="M95" i="12"/>
  <c r="BF94" i="12"/>
  <c r="AW94" i="12"/>
  <c r="AX94" i="12" s="1"/>
  <c r="AR94" i="12"/>
  <c r="AS94" i="12" s="1"/>
  <c r="AE94" i="12"/>
  <c r="V94" i="12"/>
  <c r="M94" i="12"/>
  <c r="BF93" i="12"/>
  <c r="AW93" i="12"/>
  <c r="AX93" i="12" s="1"/>
  <c r="AS93" i="12"/>
  <c r="AR93" i="12"/>
  <c r="AE93" i="12"/>
  <c r="V93" i="12"/>
  <c r="M93" i="12"/>
  <c r="BF92" i="12"/>
  <c r="AW92" i="12"/>
  <c r="AR92" i="12"/>
  <c r="AS92" i="12" s="1"/>
  <c r="AE92" i="12"/>
  <c r="V92" i="12"/>
  <c r="M92" i="12"/>
  <c r="BF91" i="12"/>
  <c r="AW91" i="12"/>
  <c r="AX91" i="12" s="1"/>
  <c r="AR91" i="12"/>
  <c r="AS91" i="12" s="1"/>
  <c r="AE91" i="12"/>
  <c r="V91" i="12"/>
  <c r="M91" i="12"/>
  <c r="BF90" i="12"/>
  <c r="AW90" i="12"/>
  <c r="AR90" i="12"/>
  <c r="AS90" i="12" s="1"/>
  <c r="AE90" i="12"/>
  <c r="V90" i="12"/>
  <c r="M90" i="12"/>
  <c r="BF89" i="12"/>
  <c r="AX89" i="12"/>
  <c r="AW89" i="12"/>
  <c r="AR89" i="12"/>
  <c r="AS89" i="12" s="1"/>
  <c r="AE89" i="12"/>
  <c r="V89" i="12"/>
  <c r="M89" i="12"/>
  <c r="BF88" i="12"/>
  <c r="AW88" i="12"/>
  <c r="AR88" i="12"/>
  <c r="AS88" i="12" s="1"/>
  <c r="AE88" i="12"/>
  <c r="V88" i="12"/>
  <c r="M88" i="12"/>
  <c r="BF87" i="12"/>
  <c r="AW87" i="12"/>
  <c r="AX87" i="12" s="1"/>
  <c r="AR87" i="12"/>
  <c r="AS87" i="12" s="1"/>
  <c r="AE87" i="12"/>
  <c r="V87" i="12"/>
  <c r="M87" i="12"/>
  <c r="BF86" i="12"/>
  <c r="AX86" i="12"/>
  <c r="AW86" i="12"/>
  <c r="AR86" i="12"/>
  <c r="AS86" i="12" s="1"/>
  <c r="AE86" i="12"/>
  <c r="V86" i="12"/>
  <c r="M86" i="12"/>
  <c r="BF85" i="12"/>
  <c r="AW85" i="12"/>
  <c r="AW117" i="12" s="1"/>
  <c r="AS85" i="12"/>
  <c r="AR85" i="12"/>
  <c r="AE85" i="12"/>
  <c r="V85" i="12"/>
  <c r="M85" i="12"/>
  <c r="BM84" i="12"/>
  <c r="BL84" i="12"/>
  <c r="BK84" i="12"/>
  <c r="BJ84" i="12"/>
  <c r="BI84" i="12"/>
  <c r="BH84" i="12"/>
  <c r="BG84" i="12"/>
  <c r="BE84" i="12"/>
  <c r="AT84" i="12"/>
  <c r="AO84" i="12"/>
  <c r="C84" i="12"/>
  <c r="BM83" i="12"/>
  <c r="BL83" i="12"/>
  <c r="BK83" i="12"/>
  <c r="BJ83" i="12"/>
  <c r="BI83" i="12"/>
  <c r="BH83" i="12"/>
  <c r="BG83" i="12"/>
  <c r="BE83" i="12"/>
  <c r="BD83" i="12"/>
  <c r="BC83" i="12"/>
  <c r="BB83" i="12"/>
  <c r="BA83" i="12"/>
  <c r="AZ83" i="12"/>
  <c r="AV83" i="12"/>
  <c r="AU83" i="12"/>
  <c r="AT83" i="12"/>
  <c r="AQ83" i="12"/>
  <c r="AP83" i="12"/>
  <c r="AO83" i="12"/>
  <c r="AN83" i="12"/>
  <c r="AM83" i="12"/>
  <c r="AL83" i="12"/>
  <c r="AK83" i="12"/>
  <c r="AJ83" i="12"/>
  <c r="AI83" i="12"/>
  <c r="AH83" i="12"/>
  <c r="AG83" i="12"/>
  <c r="AF83" i="12"/>
  <c r="AD83" i="12"/>
  <c r="AC83" i="12"/>
  <c r="AB83" i="12"/>
  <c r="AA83" i="12"/>
  <c r="Z83" i="12"/>
  <c r="Y83" i="12"/>
  <c r="X83" i="12"/>
  <c r="W83" i="12"/>
  <c r="U83" i="12"/>
  <c r="T83" i="12"/>
  <c r="S83" i="12"/>
  <c r="R83" i="12"/>
  <c r="Q83" i="12"/>
  <c r="P83" i="12"/>
  <c r="O83" i="12"/>
  <c r="N83" i="12"/>
  <c r="L83" i="12"/>
  <c r="K83" i="12"/>
  <c r="J83" i="12"/>
  <c r="I83" i="12"/>
  <c r="H83" i="12"/>
  <c r="G83" i="12"/>
  <c r="F83" i="12"/>
  <c r="E83" i="12"/>
  <c r="C83" i="12"/>
  <c r="BM82" i="12"/>
  <c r="BL82" i="12"/>
  <c r="BK82" i="12"/>
  <c r="BJ82" i="12"/>
  <c r="BI82" i="12"/>
  <c r="BH82" i="12"/>
  <c r="BG82" i="12"/>
  <c r="BE82" i="12"/>
  <c r="BD82" i="12"/>
  <c r="BC82" i="12"/>
  <c r="BB82" i="12"/>
  <c r="BA82" i="12"/>
  <c r="AZ82" i="12"/>
  <c r="AV82" i="12"/>
  <c r="AU82" i="12"/>
  <c r="AT82" i="12"/>
  <c r="AQ82" i="12"/>
  <c r="AP82" i="12"/>
  <c r="AO82" i="12"/>
  <c r="AO9" i="12" s="1"/>
  <c r="AN82" i="12"/>
  <c r="AM82" i="12"/>
  <c r="AL82" i="12"/>
  <c r="AK82" i="12"/>
  <c r="AJ82" i="12"/>
  <c r="AI82" i="12"/>
  <c r="AH82" i="12"/>
  <c r="AG82" i="12"/>
  <c r="AF82" i="12"/>
  <c r="AD82" i="12"/>
  <c r="AC82" i="12"/>
  <c r="AB82" i="12"/>
  <c r="AA82" i="12"/>
  <c r="Z82" i="12"/>
  <c r="Y82" i="12"/>
  <c r="X82" i="12"/>
  <c r="W82" i="12"/>
  <c r="U82" i="12"/>
  <c r="T82" i="12"/>
  <c r="S82" i="12"/>
  <c r="R82" i="12"/>
  <c r="Q82" i="12"/>
  <c r="P82" i="12"/>
  <c r="O82" i="12"/>
  <c r="N82" i="12"/>
  <c r="L82" i="12"/>
  <c r="K82" i="12"/>
  <c r="J82" i="12"/>
  <c r="I82" i="12"/>
  <c r="H82" i="12"/>
  <c r="G82" i="12"/>
  <c r="F82" i="12"/>
  <c r="E82" i="12"/>
  <c r="C82" i="12"/>
  <c r="BM81" i="12"/>
  <c r="BL81" i="12"/>
  <c r="BK81" i="12"/>
  <c r="BJ81" i="12"/>
  <c r="BI81" i="12"/>
  <c r="BH81" i="12"/>
  <c r="BG81" i="12"/>
  <c r="BE81" i="12"/>
  <c r="BD81" i="12"/>
  <c r="BC81" i="12"/>
  <c r="BB81" i="12"/>
  <c r="BA81" i="12"/>
  <c r="AZ81" i="12"/>
  <c r="AV81" i="12"/>
  <c r="AU81" i="12"/>
  <c r="AT81" i="12"/>
  <c r="AQ81" i="12"/>
  <c r="AP81" i="12"/>
  <c r="AO81" i="12"/>
  <c r="AN81" i="12"/>
  <c r="AM81" i="12"/>
  <c r="AL81" i="12"/>
  <c r="AK81" i="12"/>
  <c r="AJ81" i="12"/>
  <c r="AI81" i="12"/>
  <c r="AH81" i="12"/>
  <c r="AG81" i="12"/>
  <c r="AF81" i="12"/>
  <c r="AD81" i="12"/>
  <c r="AC81" i="12"/>
  <c r="AB81" i="12"/>
  <c r="AA81" i="12"/>
  <c r="Z81" i="12"/>
  <c r="Y81" i="12"/>
  <c r="X81" i="12"/>
  <c r="W81" i="12"/>
  <c r="U81" i="12"/>
  <c r="T81" i="12"/>
  <c r="S81" i="12"/>
  <c r="R81" i="12"/>
  <c r="Q81" i="12"/>
  <c r="P81" i="12"/>
  <c r="O81" i="12"/>
  <c r="N81" i="12"/>
  <c r="L81" i="12"/>
  <c r="K81" i="12"/>
  <c r="J81" i="12"/>
  <c r="I81" i="12"/>
  <c r="H81" i="12"/>
  <c r="G81" i="12"/>
  <c r="F81" i="12"/>
  <c r="E81" i="12"/>
  <c r="C81" i="12"/>
  <c r="BF80" i="12"/>
  <c r="AX80" i="12"/>
  <c r="AW80" i="12"/>
  <c r="AR80" i="12"/>
  <c r="AS80" i="12" s="1"/>
  <c r="AE80" i="12"/>
  <c r="AE81" i="12" s="1"/>
  <c r="V80" i="12"/>
  <c r="M80" i="12"/>
  <c r="D80" i="12"/>
  <c r="A80" i="12"/>
  <c r="BF79" i="12"/>
  <c r="AW79" i="12"/>
  <c r="AR79" i="12"/>
  <c r="AS79" i="12" s="1"/>
  <c r="AE79" i="12"/>
  <c r="V79" i="12"/>
  <c r="M79" i="12"/>
  <c r="D79" i="12"/>
  <c r="BF78" i="12"/>
  <c r="AW78" i="12"/>
  <c r="AR78" i="12"/>
  <c r="AS78" i="12" s="1"/>
  <c r="AE78" i="12"/>
  <c r="V78" i="12"/>
  <c r="M78" i="12"/>
  <c r="D78" i="12"/>
  <c r="BF77" i="12"/>
  <c r="AW77" i="12"/>
  <c r="AR77" i="12"/>
  <c r="AS77" i="12" s="1"/>
  <c r="AE77" i="12"/>
  <c r="V77" i="12"/>
  <c r="M77" i="12"/>
  <c r="D77" i="12"/>
  <c r="BF76" i="12"/>
  <c r="AW76" i="12"/>
  <c r="AR76" i="12"/>
  <c r="AS76" i="12" s="1"/>
  <c r="AE76" i="12"/>
  <c r="V76" i="12"/>
  <c r="M76" i="12"/>
  <c r="D76" i="12"/>
  <c r="BF75" i="12"/>
  <c r="AW75" i="12"/>
  <c r="AR75" i="12"/>
  <c r="AS75" i="12" s="1"/>
  <c r="AE75" i="12"/>
  <c r="V75" i="12"/>
  <c r="M75" i="12"/>
  <c r="D75" i="12"/>
  <c r="BF74" i="12"/>
  <c r="AW74" i="12"/>
  <c r="AR74" i="12"/>
  <c r="AS74" i="12" s="1"/>
  <c r="AE74" i="12"/>
  <c r="V74" i="12"/>
  <c r="M74" i="12"/>
  <c r="D74" i="12"/>
  <c r="BF73" i="12"/>
  <c r="AW73" i="12"/>
  <c r="AR73" i="12"/>
  <c r="AS73" i="12" s="1"/>
  <c r="AE73" i="12"/>
  <c r="V73" i="12"/>
  <c r="M73" i="12"/>
  <c r="D73" i="12"/>
  <c r="BF72" i="12"/>
  <c r="AW72" i="12"/>
  <c r="AX72" i="12" s="1"/>
  <c r="AR72" i="12"/>
  <c r="AS72" i="12" s="1"/>
  <c r="AE72" i="12"/>
  <c r="V72" i="12"/>
  <c r="M72" i="12"/>
  <c r="D72" i="12"/>
  <c r="BF71" i="12"/>
  <c r="AW71" i="12"/>
  <c r="AR71" i="12"/>
  <c r="AS71" i="12" s="1"/>
  <c r="AE71" i="12"/>
  <c r="V71" i="12"/>
  <c r="M71" i="12"/>
  <c r="D71" i="12"/>
  <c r="BF70" i="12"/>
  <c r="AW70" i="12"/>
  <c r="AX70" i="12" s="1"/>
  <c r="AR70" i="12"/>
  <c r="AS70" i="12" s="1"/>
  <c r="AE70" i="12"/>
  <c r="V70" i="12"/>
  <c r="M70" i="12"/>
  <c r="D70" i="12"/>
  <c r="BF69" i="12"/>
  <c r="AW69" i="12"/>
  <c r="AR69" i="12"/>
  <c r="AS69" i="12" s="1"/>
  <c r="AE69" i="12"/>
  <c r="V69" i="12"/>
  <c r="M69" i="12"/>
  <c r="D69" i="12"/>
  <c r="BF68" i="12"/>
  <c r="AW68" i="12"/>
  <c r="AX68" i="12" s="1"/>
  <c r="AR68" i="12"/>
  <c r="AS68" i="12" s="1"/>
  <c r="AY68" i="12" s="1"/>
  <c r="AE68" i="12"/>
  <c r="V68" i="12"/>
  <c r="M68" i="12"/>
  <c r="D68" i="12"/>
  <c r="BF67" i="12"/>
  <c r="AW67" i="12"/>
  <c r="AR67" i="12"/>
  <c r="AS67" i="12" s="1"/>
  <c r="AE67" i="12"/>
  <c r="V67" i="12"/>
  <c r="M67" i="12"/>
  <c r="D67" i="12"/>
  <c r="BF66" i="12"/>
  <c r="AW66" i="12"/>
  <c r="AX66" i="12" s="1"/>
  <c r="AR66" i="12"/>
  <c r="AS66" i="12" s="1"/>
  <c r="AE66" i="12"/>
  <c r="V66" i="12"/>
  <c r="M66" i="12"/>
  <c r="D66" i="12"/>
  <c r="BF65" i="12"/>
  <c r="AW65" i="12"/>
  <c r="AR65" i="12"/>
  <c r="AS65" i="12" s="1"/>
  <c r="AE65" i="12"/>
  <c r="V65" i="12"/>
  <c r="M65" i="12"/>
  <c r="D65" i="12"/>
  <c r="BF64" i="12"/>
  <c r="AW64" i="12"/>
  <c r="AX64" i="12" s="1"/>
  <c r="AR64" i="12"/>
  <c r="AS64" i="12" s="1"/>
  <c r="AE64" i="12"/>
  <c r="V64" i="12"/>
  <c r="M64" i="12"/>
  <c r="D64" i="12"/>
  <c r="BF63" i="12"/>
  <c r="AW63" i="12"/>
  <c r="AR63" i="12"/>
  <c r="AS63" i="12" s="1"/>
  <c r="AE63" i="12"/>
  <c r="V63" i="12"/>
  <c r="M63" i="12"/>
  <c r="D63" i="12"/>
  <c r="BF62" i="12"/>
  <c r="AW62" i="12"/>
  <c r="AX62" i="12" s="1"/>
  <c r="AR62" i="12"/>
  <c r="AS62" i="12" s="1"/>
  <c r="AE62" i="12"/>
  <c r="V62" i="12"/>
  <c r="M62" i="12"/>
  <c r="D62" i="12"/>
  <c r="BF61" i="12"/>
  <c r="AW61" i="12"/>
  <c r="AR61" i="12"/>
  <c r="AS61" i="12" s="1"/>
  <c r="AE61" i="12"/>
  <c r="V61" i="12"/>
  <c r="M61" i="12"/>
  <c r="D61" i="12"/>
  <c r="BF60" i="12"/>
  <c r="AW60" i="12"/>
  <c r="AX60" i="12" s="1"/>
  <c r="AR60" i="12"/>
  <c r="AS60" i="12" s="1"/>
  <c r="AY60" i="12" s="1"/>
  <c r="AE60" i="12"/>
  <c r="V60" i="12"/>
  <c r="M60" i="12"/>
  <c r="D60" i="12"/>
  <c r="BF59" i="12"/>
  <c r="AW59" i="12"/>
  <c r="AR59" i="12"/>
  <c r="AS59" i="12" s="1"/>
  <c r="AE59" i="12"/>
  <c r="V59" i="12"/>
  <c r="M59" i="12"/>
  <c r="D59" i="12"/>
  <c r="BF58" i="12"/>
  <c r="AW58" i="12"/>
  <c r="AX58" i="12" s="1"/>
  <c r="AR58" i="12"/>
  <c r="AS58" i="12" s="1"/>
  <c r="AE58" i="12"/>
  <c r="V58" i="12"/>
  <c r="M58" i="12"/>
  <c r="D58" i="12"/>
  <c r="BF57" i="12"/>
  <c r="AW57" i="12"/>
  <c r="AR57" i="12"/>
  <c r="AS57" i="12" s="1"/>
  <c r="AE57" i="12"/>
  <c r="V57" i="12"/>
  <c r="M57" i="12"/>
  <c r="D57" i="12"/>
  <c r="BF56" i="12"/>
  <c r="AW56" i="12"/>
  <c r="AX56" i="12" s="1"/>
  <c r="AR56" i="12"/>
  <c r="AS56" i="12" s="1"/>
  <c r="AE56" i="12"/>
  <c r="V56" i="12"/>
  <c r="M56" i="12"/>
  <c r="D56" i="12"/>
  <c r="BF55" i="12"/>
  <c r="AW55" i="12"/>
  <c r="AR55" i="12"/>
  <c r="AS55" i="12" s="1"/>
  <c r="AE55" i="12"/>
  <c r="V55" i="12"/>
  <c r="M55" i="12"/>
  <c r="D55" i="12"/>
  <c r="BF54" i="12"/>
  <c r="AW54" i="12"/>
  <c r="AX54" i="12" s="1"/>
  <c r="AR54" i="12"/>
  <c r="AS54" i="12" s="1"/>
  <c r="AE54" i="12"/>
  <c r="V54" i="12"/>
  <c r="M54" i="12"/>
  <c r="D54" i="12"/>
  <c r="BF53" i="12"/>
  <c r="AW53" i="12"/>
  <c r="AR53" i="12"/>
  <c r="AE53" i="12"/>
  <c r="V53" i="12"/>
  <c r="M53" i="12"/>
  <c r="D53" i="12"/>
  <c r="BF52" i="12"/>
  <c r="BF83" i="12" s="1"/>
  <c r="AW52" i="12"/>
  <c r="AS52" i="12"/>
  <c r="AR52" i="12"/>
  <c r="AE52" i="12"/>
  <c r="AE82" i="12" s="1"/>
  <c r="V52" i="12"/>
  <c r="M52" i="12"/>
  <c r="D52" i="12"/>
  <c r="BM51" i="12"/>
  <c r="BL51" i="12"/>
  <c r="BK51" i="12"/>
  <c r="BJ51" i="12"/>
  <c r="BI51" i="12"/>
  <c r="BH51" i="12"/>
  <c r="BG51" i="12"/>
  <c r="BE51" i="12"/>
  <c r="AT51" i="12"/>
  <c r="AO51" i="12"/>
  <c r="C51" i="12"/>
  <c r="BM50" i="12"/>
  <c r="BL50" i="12"/>
  <c r="BK50" i="12"/>
  <c r="BJ50" i="12"/>
  <c r="BI50" i="12"/>
  <c r="BH50" i="12"/>
  <c r="BG50" i="12"/>
  <c r="BE50" i="12"/>
  <c r="BD50" i="12"/>
  <c r="BC50" i="12"/>
  <c r="BB50" i="12"/>
  <c r="BA50" i="12"/>
  <c r="AZ50" i="12"/>
  <c r="AV50" i="12"/>
  <c r="AU50" i="12"/>
  <c r="AT50" i="12"/>
  <c r="AQ50" i="12"/>
  <c r="AP50" i="12"/>
  <c r="AP10" i="12" s="1"/>
  <c r="AO50" i="12"/>
  <c r="AN50" i="12"/>
  <c r="AM50" i="12"/>
  <c r="AL50" i="12"/>
  <c r="AK50" i="12"/>
  <c r="AJ50" i="12"/>
  <c r="AI50" i="12"/>
  <c r="AH50" i="12"/>
  <c r="AG50" i="12"/>
  <c r="AF50" i="12"/>
  <c r="AD50" i="12"/>
  <c r="AC50" i="12"/>
  <c r="AB50" i="12"/>
  <c r="AA50" i="12"/>
  <c r="Z50" i="12"/>
  <c r="Y50" i="12"/>
  <c r="X50" i="12"/>
  <c r="W50" i="12"/>
  <c r="U50" i="12"/>
  <c r="T50" i="12"/>
  <c r="S50" i="12"/>
  <c r="R50" i="12"/>
  <c r="Q50" i="12"/>
  <c r="P50" i="12"/>
  <c r="O50" i="12"/>
  <c r="N50" i="12"/>
  <c r="L50" i="12"/>
  <c r="K50" i="12"/>
  <c r="J50" i="12"/>
  <c r="I50" i="12"/>
  <c r="H50" i="12"/>
  <c r="G50" i="12"/>
  <c r="F50" i="12"/>
  <c r="E50" i="12"/>
  <c r="C50" i="12"/>
  <c r="BM49" i="12"/>
  <c r="BL49" i="12"/>
  <c r="BK49" i="12"/>
  <c r="BJ49" i="12"/>
  <c r="BI49" i="12"/>
  <c r="BH49" i="12"/>
  <c r="BG49" i="12"/>
  <c r="BE49" i="12"/>
  <c r="BE12" i="12" s="1"/>
  <c r="BD49" i="12"/>
  <c r="BC49" i="12"/>
  <c r="BB49" i="12"/>
  <c r="BA49" i="12"/>
  <c r="AZ49" i="12"/>
  <c r="AV49" i="12"/>
  <c r="AU49" i="12"/>
  <c r="AT49" i="12"/>
  <c r="AQ49" i="12"/>
  <c r="AP49" i="12"/>
  <c r="AO49" i="12"/>
  <c r="AN49" i="12"/>
  <c r="AM49" i="12"/>
  <c r="AL49" i="12"/>
  <c r="AK49" i="12"/>
  <c r="AJ49" i="12"/>
  <c r="AI49" i="12"/>
  <c r="AH49" i="12"/>
  <c r="AG49" i="12"/>
  <c r="AF49" i="12"/>
  <c r="AD49" i="12"/>
  <c r="AC49" i="12"/>
  <c r="AB49" i="12"/>
  <c r="AA49" i="12"/>
  <c r="Z49" i="12"/>
  <c r="Y49" i="12"/>
  <c r="X49" i="12"/>
  <c r="W49" i="12"/>
  <c r="U49" i="12"/>
  <c r="T49" i="12"/>
  <c r="S49" i="12"/>
  <c r="R49" i="12"/>
  <c r="Q49" i="12"/>
  <c r="P49" i="12"/>
  <c r="O49" i="12"/>
  <c r="N49" i="12"/>
  <c r="L49" i="12"/>
  <c r="K49" i="12"/>
  <c r="J49" i="12"/>
  <c r="I49" i="12"/>
  <c r="H49" i="12"/>
  <c r="G49" i="12"/>
  <c r="F49" i="12"/>
  <c r="E49" i="12"/>
  <c r="C49" i="12"/>
  <c r="BM48" i="12"/>
  <c r="BL48" i="12"/>
  <c r="BK48" i="12"/>
  <c r="BJ48" i="12"/>
  <c r="BJ11" i="12" s="1"/>
  <c r="BI48" i="12"/>
  <c r="BH48" i="12"/>
  <c r="BG48" i="12"/>
  <c r="BE48" i="12"/>
  <c r="BD48" i="12"/>
  <c r="BC48" i="12"/>
  <c r="BC8" i="12" s="1"/>
  <c r="BB48" i="12"/>
  <c r="BB9" i="12" s="1"/>
  <c r="BA48" i="12"/>
  <c r="BA9" i="12" s="1"/>
  <c r="AZ48" i="12"/>
  <c r="AV48" i="12"/>
  <c r="AU48" i="12"/>
  <c r="AT48" i="12"/>
  <c r="AT8" i="12" s="1"/>
  <c r="AQ48" i="12"/>
  <c r="AP48" i="12"/>
  <c r="AO48" i="12"/>
  <c r="AO12" i="12" s="1"/>
  <c r="AN48" i="12"/>
  <c r="AM48" i="12"/>
  <c r="AL48" i="12"/>
  <c r="AK48" i="12"/>
  <c r="AJ48" i="12"/>
  <c r="AI48" i="12"/>
  <c r="AH48" i="12"/>
  <c r="AG48" i="12"/>
  <c r="AF48" i="12"/>
  <c r="AD48" i="12"/>
  <c r="AC48" i="12"/>
  <c r="AB48" i="12"/>
  <c r="AA48" i="12"/>
  <c r="Z48" i="12"/>
  <c r="Y48" i="12"/>
  <c r="X48" i="12"/>
  <c r="W48" i="12"/>
  <c r="U48" i="12"/>
  <c r="T48" i="12"/>
  <c r="S48" i="12"/>
  <c r="R48" i="12"/>
  <c r="Q48" i="12"/>
  <c r="P48" i="12"/>
  <c r="O48" i="12"/>
  <c r="N48" i="12"/>
  <c r="L48" i="12"/>
  <c r="K48" i="12"/>
  <c r="J48" i="12"/>
  <c r="I48" i="12"/>
  <c r="H48" i="12"/>
  <c r="G48" i="12"/>
  <c r="F48" i="12"/>
  <c r="E48" i="12"/>
  <c r="E10" i="12" s="1"/>
  <c r="C48" i="12"/>
  <c r="BF47" i="12"/>
  <c r="AW47" i="12"/>
  <c r="AX47" i="12" s="1"/>
  <c r="AR47" i="12"/>
  <c r="AS47" i="12" s="1"/>
  <c r="AE47" i="12"/>
  <c r="V47" i="12"/>
  <c r="M47" i="12"/>
  <c r="D47" i="12"/>
  <c r="BF46" i="12"/>
  <c r="AW46" i="12"/>
  <c r="AX46" i="12" s="1"/>
  <c r="AR46" i="12"/>
  <c r="AS46" i="12" s="1"/>
  <c r="AE46" i="12"/>
  <c r="V46" i="12"/>
  <c r="M46" i="12"/>
  <c r="D46" i="12"/>
  <c r="BF45" i="12"/>
  <c r="AW45" i="12"/>
  <c r="AX45" i="12" s="1"/>
  <c r="AS45" i="12"/>
  <c r="AR45" i="12"/>
  <c r="AE45" i="12"/>
  <c r="V45" i="12"/>
  <c r="M45" i="12"/>
  <c r="D45" i="12"/>
  <c r="BF44" i="12"/>
  <c r="AW44" i="12"/>
  <c r="AS44" i="12"/>
  <c r="AR44" i="12"/>
  <c r="AE44" i="12"/>
  <c r="V44" i="12"/>
  <c r="M44" i="12"/>
  <c r="D44" i="12"/>
  <c r="BF43" i="12"/>
  <c r="AX43" i="12"/>
  <c r="AW43" i="12"/>
  <c r="AS43" i="12"/>
  <c r="AR43" i="12"/>
  <c r="AE43" i="12"/>
  <c r="V43" i="12"/>
  <c r="M43" i="12"/>
  <c r="D43" i="12"/>
  <c r="BF42" i="12"/>
  <c r="AX42" i="12"/>
  <c r="AW42" i="12"/>
  <c r="AS42" i="12"/>
  <c r="AR42" i="12"/>
  <c r="AE42" i="12"/>
  <c r="V42" i="12"/>
  <c r="M42" i="12"/>
  <c r="D42" i="12"/>
  <c r="BF41" i="12"/>
  <c r="AW41" i="12"/>
  <c r="AX41" i="12" s="1"/>
  <c r="AS41" i="12"/>
  <c r="AR41" i="12"/>
  <c r="AE41" i="12"/>
  <c r="V41" i="12"/>
  <c r="M41" i="12"/>
  <c r="D41" i="12"/>
  <c r="BF40" i="12"/>
  <c r="AW40" i="12"/>
  <c r="AS40" i="12"/>
  <c r="AR40" i="12"/>
  <c r="AE40" i="12"/>
  <c r="V40" i="12"/>
  <c r="M40" i="12"/>
  <c r="D40" i="12"/>
  <c r="BF39" i="12"/>
  <c r="AX39" i="12"/>
  <c r="AW39" i="12"/>
  <c r="AR39" i="12"/>
  <c r="AS39" i="12" s="1"/>
  <c r="AE39" i="12"/>
  <c r="V39" i="12"/>
  <c r="M39" i="12"/>
  <c r="D39" i="12"/>
  <c r="BF38" i="12"/>
  <c r="AX38" i="12"/>
  <c r="AW38" i="12"/>
  <c r="AS38" i="12"/>
  <c r="AR38" i="12"/>
  <c r="AE38" i="12"/>
  <c r="V38" i="12"/>
  <c r="M38" i="12"/>
  <c r="D38" i="12"/>
  <c r="BF37" i="12"/>
  <c r="AW37" i="12"/>
  <c r="AX37" i="12" s="1"/>
  <c r="AR37" i="12"/>
  <c r="AS37" i="12" s="1"/>
  <c r="AE37" i="12"/>
  <c r="V37" i="12"/>
  <c r="M37" i="12"/>
  <c r="D37" i="12"/>
  <c r="BF36" i="12"/>
  <c r="AW36" i="12"/>
  <c r="AX36" i="12" s="1"/>
  <c r="AR36" i="12"/>
  <c r="AS36" i="12" s="1"/>
  <c r="AE36" i="12"/>
  <c r="V36" i="12"/>
  <c r="M36" i="12"/>
  <c r="D36" i="12"/>
  <c r="BF35" i="12"/>
  <c r="AW35" i="12"/>
  <c r="AX35" i="12" s="1"/>
  <c r="AS35" i="12"/>
  <c r="AR35" i="12"/>
  <c r="AE35" i="12"/>
  <c r="V35" i="12"/>
  <c r="M35" i="12"/>
  <c r="D35" i="12"/>
  <c r="BF34" i="12"/>
  <c r="AX34" i="12"/>
  <c r="AW34" i="12"/>
  <c r="AS34" i="12"/>
  <c r="AR34" i="12"/>
  <c r="AE34" i="12"/>
  <c r="V34" i="12"/>
  <c r="M34" i="12"/>
  <c r="D34" i="12"/>
  <c r="BF33" i="12"/>
  <c r="AW33" i="12"/>
  <c r="AX33" i="12" s="1"/>
  <c r="AR33" i="12"/>
  <c r="AS33" i="12" s="1"/>
  <c r="AE33" i="12"/>
  <c r="V33" i="12"/>
  <c r="M33" i="12"/>
  <c r="D33" i="12"/>
  <c r="BF32" i="12"/>
  <c r="AW32" i="12"/>
  <c r="AR32" i="12"/>
  <c r="AS32" i="12" s="1"/>
  <c r="AE32" i="12"/>
  <c r="V32" i="12"/>
  <c r="M32" i="12"/>
  <c r="D32" i="12"/>
  <c r="BF31" i="12"/>
  <c r="AX31" i="12"/>
  <c r="AW31" i="12"/>
  <c r="AS31" i="12"/>
  <c r="AR31" i="12"/>
  <c r="AE31" i="12"/>
  <c r="V31" i="12"/>
  <c r="M31" i="12"/>
  <c r="D31" i="12"/>
  <c r="BF30" i="12"/>
  <c r="AX30" i="12"/>
  <c r="AW30" i="12"/>
  <c r="AR30" i="12"/>
  <c r="AS30" i="12" s="1"/>
  <c r="AE30" i="12"/>
  <c r="V30" i="12"/>
  <c r="M30" i="12"/>
  <c r="D30" i="12"/>
  <c r="BF29" i="12"/>
  <c r="AX29" i="12"/>
  <c r="AW29" i="12"/>
  <c r="AS29" i="12"/>
  <c r="AY29" i="12" s="1"/>
  <c r="AR29" i="12"/>
  <c r="AE29" i="12"/>
  <c r="V29" i="12"/>
  <c r="M29" i="12"/>
  <c r="D29" i="12"/>
  <c r="BF28" i="12"/>
  <c r="AW28" i="12"/>
  <c r="AS28" i="12"/>
  <c r="AR28" i="12"/>
  <c r="AE28" i="12"/>
  <c r="V28" i="12"/>
  <c r="M28" i="12"/>
  <c r="D28" i="12"/>
  <c r="BF27" i="12"/>
  <c r="AW27" i="12"/>
  <c r="AX27" i="12" s="1"/>
  <c r="AR27" i="12"/>
  <c r="AS27" i="12" s="1"/>
  <c r="AE27" i="12"/>
  <c r="V27" i="12"/>
  <c r="M27" i="12"/>
  <c r="D27" i="12"/>
  <c r="BF26" i="12"/>
  <c r="AW26" i="12"/>
  <c r="AX26" i="12" s="1"/>
  <c r="AR26" i="12"/>
  <c r="AS26" i="12" s="1"/>
  <c r="AE26" i="12"/>
  <c r="V26" i="12"/>
  <c r="M26" i="12"/>
  <c r="D26" i="12"/>
  <c r="BF25" i="12"/>
  <c r="AW25" i="12"/>
  <c r="AX25" i="12" s="1"/>
  <c r="AS25" i="12"/>
  <c r="AR25" i="12"/>
  <c r="AE25" i="12"/>
  <c r="V25" i="12"/>
  <c r="M25" i="12"/>
  <c r="D25" i="12"/>
  <c r="BF24" i="12"/>
  <c r="AW24" i="12"/>
  <c r="AX24" i="12" s="1"/>
  <c r="AR24" i="12"/>
  <c r="AS24" i="12" s="1"/>
  <c r="AE24" i="12"/>
  <c r="V24" i="12"/>
  <c r="M24" i="12"/>
  <c r="D24" i="12"/>
  <c r="BF23" i="12"/>
  <c r="AW23" i="12"/>
  <c r="AX23" i="12" s="1"/>
  <c r="AR23" i="12"/>
  <c r="AS23" i="12" s="1"/>
  <c r="AE23" i="12"/>
  <c r="V23" i="12"/>
  <c r="M23" i="12"/>
  <c r="D23" i="12"/>
  <c r="BF22" i="12"/>
  <c r="AW22" i="12"/>
  <c r="AX22" i="12" s="1"/>
  <c r="AS22" i="12"/>
  <c r="AR22" i="12"/>
  <c r="AE22" i="12"/>
  <c r="V22" i="12"/>
  <c r="M22" i="12"/>
  <c r="D22" i="12"/>
  <c r="BF21" i="12"/>
  <c r="AX21" i="12"/>
  <c r="AW21" i="12"/>
  <c r="AS21" i="12"/>
  <c r="AR21" i="12"/>
  <c r="AE21" i="12"/>
  <c r="V21" i="12"/>
  <c r="M21" i="12"/>
  <c r="D21" i="12"/>
  <c r="BF20" i="12"/>
  <c r="AW20" i="12"/>
  <c r="AR20" i="12"/>
  <c r="AS20" i="12" s="1"/>
  <c r="AE20" i="12"/>
  <c r="V20" i="12"/>
  <c r="M20" i="12"/>
  <c r="D20" i="12"/>
  <c r="BF19" i="12"/>
  <c r="AW19" i="12"/>
  <c r="AX19" i="12" s="1"/>
  <c r="AR19" i="12"/>
  <c r="AS19" i="12" s="1"/>
  <c r="AE19" i="12"/>
  <c r="V19" i="12"/>
  <c r="M19" i="12"/>
  <c r="D19" i="12"/>
  <c r="BF18" i="12"/>
  <c r="AW18" i="12"/>
  <c r="AR18" i="12"/>
  <c r="AS18" i="12" s="1"/>
  <c r="AE18" i="12"/>
  <c r="V18" i="12"/>
  <c r="M18" i="12"/>
  <c r="D18" i="12"/>
  <c r="B18" i="12"/>
  <c r="B19" i="12" s="1"/>
  <c r="BF17" i="12"/>
  <c r="AW17" i="12"/>
  <c r="AR17" i="12"/>
  <c r="AE17" i="12"/>
  <c r="AE49" i="12" s="1"/>
  <c r="V17" i="12"/>
  <c r="V49" i="12" s="1"/>
  <c r="M17" i="12"/>
  <c r="M50" i="12" s="1"/>
  <c r="D17" i="12"/>
  <c r="A17" i="12"/>
  <c r="BM12" i="12"/>
  <c r="BL12" i="12"/>
  <c r="BK12" i="12"/>
  <c r="BJ12" i="12"/>
  <c r="BI12" i="12"/>
  <c r="BH12" i="12"/>
  <c r="BM11" i="12"/>
  <c r="BL11" i="12"/>
  <c r="BK11" i="12"/>
  <c r="BI11" i="12"/>
  <c r="BE11" i="12"/>
  <c r="AT11" i="12"/>
  <c r="BM10" i="12"/>
  <c r="BL10" i="12"/>
  <c r="BK10" i="12"/>
  <c r="BJ10" i="12"/>
  <c r="BI10" i="12"/>
  <c r="BH10" i="12"/>
  <c r="BE10" i="12"/>
  <c r="BD10" i="12"/>
  <c r="BC10" i="12"/>
  <c r="BA10" i="12"/>
  <c r="AV10" i="12"/>
  <c r="AU10" i="12"/>
  <c r="AT10" i="12"/>
  <c r="AN10" i="12"/>
  <c r="AM10" i="12"/>
  <c r="AL10" i="12"/>
  <c r="AK10" i="12"/>
  <c r="AJ10" i="12"/>
  <c r="AI10" i="12"/>
  <c r="AH10" i="12"/>
  <c r="AG10" i="12"/>
  <c r="AF10" i="12"/>
  <c r="AD10" i="12"/>
  <c r="AC10" i="12"/>
  <c r="AB10" i="12"/>
  <c r="AA10" i="12"/>
  <c r="Z10" i="12"/>
  <c r="Y10" i="12"/>
  <c r="X10" i="12"/>
  <c r="W10" i="12"/>
  <c r="U10" i="12"/>
  <c r="T10" i="12"/>
  <c r="S10" i="12"/>
  <c r="R10" i="12"/>
  <c r="Q10" i="12"/>
  <c r="P10" i="12"/>
  <c r="O10" i="12"/>
  <c r="L10" i="12"/>
  <c r="K10" i="12"/>
  <c r="J10" i="12"/>
  <c r="I10" i="12"/>
  <c r="H10" i="12"/>
  <c r="G10" i="12"/>
  <c r="BM9" i="12"/>
  <c r="BL9" i="12"/>
  <c r="BK9" i="12"/>
  <c r="BJ9" i="12"/>
  <c r="BI9" i="12"/>
  <c r="BH9" i="12"/>
  <c r="BE9" i="12"/>
  <c r="BD9" i="12"/>
  <c r="AV9" i="12"/>
  <c r="AM9" i="12"/>
  <c r="AL9" i="12"/>
  <c r="AK9" i="12"/>
  <c r="AJ9" i="12"/>
  <c r="AI9" i="12"/>
  <c r="AH9" i="12"/>
  <c r="AG9" i="12"/>
  <c r="AF9" i="12"/>
  <c r="AD9" i="12"/>
  <c r="AC9" i="12"/>
  <c r="AB9" i="12"/>
  <c r="AA9" i="12"/>
  <c r="Z9" i="12"/>
  <c r="Y9" i="12"/>
  <c r="X9" i="12"/>
  <c r="W9" i="12"/>
  <c r="U9" i="12"/>
  <c r="T9" i="12"/>
  <c r="S9" i="12"/>
  <c r="R9" i="12"/>
  <c r="Q9" i="12"/>
  <c r="P9" i="12"/>
  <c r="O9" i="12"/>
  <c r="L9" i="12"/>
  <c r="K9" i="12"/>
  <c r="J9" i="12"/>
  <c r="I9" i="12"/>
  <c r="H9" i="12"/>
  <c r="G9" i="12"/>
  <c r="BM8" i="12"/>
  <c r="BL8" i="12"/>
  <c r="BK8" i="12"/>
  <c r="BJ8" i="12"/>
  <c r="BI8" i="12"/>
  <c r="BH8" i="12"/>
  <c r="BE8" i="12"/>
  <c r="BD8" i="12"/>
  <c r="BB8" i="12"/>
  <c r="AV8" i="12"/>
  <c r="AP8" i="12"/>
  <c r="AM8" i="12"/>
  <c r="AL8" i="12"/>
  <c r="AK8" i="12"/>
  <c r="AJ8" i="12"/>
  <c r="AI8" i="12"/>
  <c r="AH8" i="12"/>
  <c r="AG8" i="12"/>
  <c r="AF8" i="12"/>
  <c r="AD8" i="12"/>
  <c r="AC8" i="12"/>
  <c r="AB8" i="12"/>
  <c r="AA8" i="12"/>
  <c r="Z8" i="12"/>
  <c r="Y8" i="12"/>
  <c r="X8" i="12"/>
  <c r="W8" i="12"/>
  <c r="U8" i="12"/>
  <c r="T8" i="12"/>
  <c r="S8" i="12"/>
  <c r="R8" i="12"/>
  <c r="Q8" i="12"/>
  <c r="P8" i="12"/>
  <c r="O8" i="12"/>
  <c r="L8" i="12"/>
  <c r="K8" i="12"/>
  <c r="J8" i="12"/>
  <c r="I8" i="12"/>
  <c r="H8" i="12"/>
  <c r="G8" i="12"/>
  <c r="BM430" i="11"/>
  <c r="BL430" i="11"/>
  <c r="BK430" i="11"/>
  <c r="BJ430" i="11"/>
  <c r="BI430" i="11"/>
  <c r="BH430" i="11"/>
  <c r="BG430" i="11"/>
  <c r="BE430" i="11"/>
  <c r="AT430" i="11"/>
  <c r="AO430" i="11"/>
  <c r="C430" i="11"/>
  <c r="BM429" i="11"/>
  <c r="BL429" i="11"/>
  <c r="BK429" i="11"/>
  <c r="BJ429" i="11"/>
  <c r="BI429" i="11"/>
  <c r="BH429" i="11"/>
  <c r="BG429" i="11"/>
  <c r="BE429" i="11"/>
  <c r="BD429" i="11"/>
  <c r="BC429" i="11"/>
  <c r="BB429" i="11"/>
  <c r="BA429" i="11"/>
  <c r="AZ429" i="11"/>
  <c r="AV429" i="11"/>
  <c r="AU429" i="11"/>
  <c r="AT429" i="11"/>
  <c r="AQ429" i="11"/>
  <c r="AP429" i="11"/>
  <c r="AO429" i="11"/>
  <c r="AN429" i="11"/>
  <c r="AM429" i="11"/>
  <c r="AL429" i="11"/>
  <c r="AK429" i="11"/>
  <c r="AJ429" i="11"/>
  <c r="AI429" i="11"/>
  <c r="AH429" i="11"/>
  <c r="AG429" i="11"/>
  <c r="AF429" i="11"/>
  <c r="AD429" i="11"/>
  <c r="AC429" i="11"/>
  <c r="AB429" i="11"/>
  <c r="AA429" i="11"/>
  <c r="Z429" i="11"/>
  <c r="Y429" i="11"/>
  <c r="X429" i="11"/>
  <c r="W429" i="11"/>
  <c r="V429" i="11"/>
  <c r="U429" i="11"/>
  <c r="T429" i="11"/>
  <c r="S429" i="11"/>
  <c r="R429" i="11"/>
  <c r="Q429" i="11"/>
  <c r="P429" i="11"/>
  <c r="O429" i="11"/>
  <c r="N429" i="11"/>
  <c r="L429" i="11"/>
  <c r="K429" i="11"/>
  <c r="J429" i="11"/>
  <c r="I429" i="11"/>
  <c r="H429" i="11"/>
  <c r="G429" i="11"/>
  <c r="F429" i="11"/>
  <c r="E429" i="11"/>
  <c r="C429" i="11"/>
  <c r="BM428" i="11"/>
  <c r="BL428" i="11"/>
  <c r="BK428" i="11"/>
  <c r="BJ428" i="11"/>
  <c r="BI428" i="11"/>
  <c r="BH428" i="11"/>
  <c r="BG428" i="11"/>
  <c r="BE428" i="11"/>
  <c r="BD428" i="11"/>
  <c r="BC428" i="11"/>
  <c r="BB428" i="11"/>
  <c r="BA428" i="11"/>
  <c r="AZ428" i="11"/>
  <c r="AV428" i="11"/>
  <c r="AU428" i="11"/>
  <c r="AT428" i="11"/>
  <c r="AQ428" i="11"/>
  <c r="AP428" i="11"/>
  <c r="AO428" i="11"/>
  <c r="AN428" i="11"/>
  <c r="AM428" i="11"/>
  <c r="AL428" i="11"/>
  <c r="AK428" i="11"/>
  <c r="AJ428" i="11"/>
  <c r="AI428" i="11"/>
  <c r="AH428" i="11"/>
  <c r="AG428" i="11"/>
  <c r="AF428" i="11"/>
  <c r="AD428" i="11"/>
  <c r="AC428" i="11"/>
  <c r="AB428" i="11"/>
  <c r="AA428" i="11"/>
  <c r="Z428" i="11"/>
  <c r="Y428" i="11"/>
  <c r="X428" i="11"/>
  <c r="W428" i="11"/>
  <c r="U428" i="11"/>
  <c r="T428" i="11"/>
  <c r="S428" i="11"/>
  <c r="R428" i="11"/>
  <c r="Q428" i="11"/>
  <c r="P428" i="11"/>
  <c r="O428" i="11"/>
  <c r="N428" i="11"/>
  <c r="L428" i="11"/>
  <c r="K428" i="11"/>
  <c r="J428" i="11"/>
  <c r="I428" i="11"/>
  <c r="H428" i="11"/>
  <c r="G428" i="11"/>
  <c r="F428" i="11"/>
  <c r="E428" i="11"/>
  <c r="C428" i="11"/>
  <c r="BM427" i="11"/>
  <c r="BL427" i="11"/>
  <c r="BK427" i="11"/>
  <c r="BJ427" i="11"/>
  <c r="BI427" i="11"/>
  <c r="BH427" i="11"/>
  <c r="BG427" i="11"/>
  <c r="BE427" i="11"/>
  <c r="BD427" i="11"/>
  <c r="BC427" i="11"/>
  <c r="BB427" i="11"/>
  <c r="BA427" i="11"/>
  <c r="AZ427" i="11"/>
  <c r="AV427" i="11"/>
  <c r="AU427" i="11"/>
  <c r="AT427" i="11"/>
  <c r="AQ427" i="11"/>
  <c r="AP427" i="11"/>
  <c r="AO427" i="11"/>
  <c r="AN427" i="11"/>
  <c r="AM427" i="11"/>
  <c r="AL427" i="11"/>
  <c r="AK427" i="11"/>
  <c r="AJ427" i="11"/>
  <c r="AI427" i="11"/>
  <c r="AH427" i="11"/>
  <c r="AG427" i="11"/>
  <c r="AF427" i="11"/>
  <c r="AD427" i="11"/>
  <c r="AC427" i="11"/>
  <c r="AB427" i="11"/>
  <c r="AA427" i="11"/>
  <c r="Z427" i="11"/>
  <c r="Y427" i="11"/>
  <c r="X427" i="11"/>
  <c r="W427" i="11"/>
  <c r="U427" i="11"/>
  <c r="T427" i="11"/>
  <c r="S427" i="11"/>
  <c r="R427" i="11"/>
  <c r="Q427" i="11"/>
  <c r="P427" i="11"/>
  <c r="O427" i="11"/>
  <c r="N427" i="11"/>
  <c r="L427" i="11"/>
  <c r="K427" i="11"/>
  <c r="J427" i="11"/>
  <c r="I427" i="11"/>
  <c r="H427" i="11"/>
  <c r="G427" i="11"/>
  <c r="F427" i="11"/>
  <c r="E427" i="11"/>
  <c r="D427" i="11"/>
  <c r="C427" i="11"/>
  <c r="BF426" i="11"/>
  <c r="AW426" i="11"/>
  <c r="AR426" i="11"/>
  <c r="AS426" i="11" s="1"/>
  <c r="AE426" i="11"/>
  <c r="V426" i="11"/>
  <c r="M426" i="11"/>
  <c r="D426" i="11"/>
  <c r="BF425" i="11"/>
  <c r="AW425" i="11"/>
  <c r="AX425" i="11" s="1"/>
  <c r="AR425" i="11"/>
  <c r="AS425" i="11" s="1"/>
  <c r="AE425" i="11"/>
  <c r="V425" i="11"/>
  <c r="M425" i="11"/>
  <c r="D425" i="11"/>
  <c r="BF424" i="11"/>
  <c r="AW424" i="11"/>
  <c r="AR424" i="11"/>
  <c r="AS424" i="11" s="1"/>
  <c r="AE424" i="11"/>
  <c r="V424" i="11"/>
  <c r="M424" i="11"/>
  <c r="D424" i="11"/>
  <c r="BF423" i="11"/>
  <c r="AW423" i="11"/>
  <c r="AX423" i="11" s="1"/>
  <c r="AR423" i="11"/>
  <c r="AS423" i="11" s="1"/>
  <c r="AE423" i="11"/>
  <c r="V423" i="11"/>
  <c r="M423" i="11"/>
  <c r="D423" i="11"/>
  <c r="BF422" i="11"/>
  <c r="AW422" i="11"/>
  <c r="AR422" i="11"/>
  <c r="AS422" i="11" s="1"/>
  <c r="AE422" i="11"/>
  <c r="V422" i="11"/>
  <c r="M422" i="11"/>
  <c r="D422" i="11"/>
  <c r="BF421" i="11"/>
  <c r="AW421" i="11"/>
  <c r="AX421" i="11" s="1"/>
  <c r="AR421" i="11"/>
  <c r="AS421" i="11" s="1"/>
  <c r="AE421" i="11"/>
  <c r="V421" i="11"/>
  <c r="M421" i="11"/>
  <c r="D421" i="11"/>
  <c r="BF420" i="11"/>
  <c r="AW420" i="11"/>
  <c r="AR420" i="11"/>
  <c r="AS420" i="11" s="1"/>
  <c r="AE420" i="11"/>
  <c r="V420" i="11"/>
  <c r="M420" i="11"/>
  <c r="D420" i="11"/>
  <c r="BF419" i="11"/>
  <c r="AW419" i="11"/>
  <c r="AX419" i="11" s="1"/>
  <c r="AR419" i="11"/>
  <c r="AS419" i="11" s="1"/>
  <c r="AE419" i="11"/>
  <c r="V419" i="11"/>
  <c r="M419" i="11"/>
  <c r="D419" i="11"/>
  <c r="BF418" i="11"/>
  <c r="AW418" i="11"/>
  <c r="AR418" i="11"/>
  <c r="AS418" i="11" s="1"/>
  <c r="AE418" i="11"/>
  <c r="V418" i="11"/>
  <c r="M418" i="11"/>
  <c r="D418" i="11"/>
  <c r="BF417" i="11"/>
  <c r="AW417" i="11"/>
  <c r="AX417" i="11" s="1"/>
  <c r="AR417" i="11"/>
  <c r="AS417" i="11" s="1"/>
  <c r="AE417" i="11"/>
  <c r="V417" i="11"/>
  <c r="M417" i="11"/>
  <c r="D417" i="11"/>
  <c r="BF416" i="11"/>
  <c r="AW416" i="11"/>
  <c r="AR416" i="11"/>
  <c r="AS416" i="11" s="1"/>
  <c r="AE416" i="11"/>
  <c r="V416" i="11"/>
  <c r="M416" i="11"/>
  <c r="D416" i="11"/>
  <c r="BF415" i="11"/>
  <c r="AW415" i="11"/>
  <c r="AX415" i="11" s="1"/>
  <c r="AR415" i="11"/>
  <c r="AS415" i="11" s="1"/>
  <c r="AE415" i="11"/>
  <c r="V415" i="11"/>
  <c r="M415" i="11"/>
  <c r="D415" i="11"/>
  <c r="BF414" i="11"/>
  <c r="AW414" i="11"/>
  <c r="AR414" i="11"/>
  <c r="AS414" i="11" s="1"/>
  <c r="AE414" i="11"/>
  <c r="V414" i="11"/>
  <c r="M414" i="11"/>
  <c r="D414" i="11"/>
  <c r="BF413" i="11"/>
  <c r="AW413" i="11"/>
  <c r="AX413" i="11" s="1"/>
  <c r="AR413" i="11"/>
  <c r="AS413" i="11" s="1"/>
  <c r="AE413" i="11"/>
  <c r="V413" i="11"/>
  <c r="M413" i="11"/>
  <c r="D413" i="11"/>
  <c r="BF412" i="11"/>
  <c r="AW412" i="11"/>
  <c r="AR412" i="11"/>
  <c r="AS412" i="11" s="1"/>
  <c r="AE412" i="11"/>
  <c r="V412" i="11"/>
  <c r="M412" i="11"/>
  <c r="D412" i="11"/>
  <c r="BF411" i="11"/>
  <c r="AX411" i="11"/>
  <c r="AW411" i="11"/>
  <c r="AR411" i="11"/>
  <c r="AS411" i="11" s="1"/>
  <c r="AE411" i="11"/>
  <c r="V411" i="11"/>
  <c r="M411" i="11"/>
  <c r="D411" i="11"/>
  <c r="BF410" i="11"/>
  <c r="AW410" i="11"/>
  <c r="AR410" i="11"/>
  <c r="AS410" i="11" s="1"/>
  <c r="AE410" i="11"/>
  <c r="V410" i="11"/>
  <c r="M410" i="11"/>
  <c r="D410" i="11"/>
  <c r="BF409" i="11"/>
  <c r="AW409" i="11"/>
  <c r="AX409" i="11" s="1"/>
  <c r="AR409" i="11"/>
  <c r="AS409" i="11" s="1"/>
  <c r="AE409" i="11"/>
  <c r="V409" i="11"/>
  <c r="M409" i="11"/>
  <c r="D409" i="11"/>
  <c r="BF408" i="11"/>
  <c r="AW408" i="11"/>
  <c r="AR408" i="11"/>
  <c r="AS408" i="11" s="1"/>
  <c r="AE408" i="11"/>
  <c r="V408" i="11"/>
  <c r="M408" i="11"/>
  <c r="D408" i="11"/>
  <c r="BF407" i="11"/>
  <c r="AW407" i="11"/>
  <c r="AX407" i="11" s="1"/>
  <c r="AR407" i="11"/>
  <c r="AS407" i="11" s="1"/>
  <c r="AE407" i="11"/>
  <c r="V407" i="11"/>
  <c r="M407" i="11"/>
  <c r="D407" i="11"/>
  <c r="BF406" i="11"/>
  <c r="AW406" i="11"/>
  <c r="AR406" i="11"/>
  <c r="AS406" i="11" s="1"/>
  <c r="AE406" i="11"/>
  <c r="V406" i="11"/>
  <c r="M406" i="11"/>
  <c r="D406" i="11"/>
  <c r="BF405" i="11"/>
  <c r="AW405" i="11"/>
  <c r="AX405" i="11" s="1"/>
  <c r="AR405" i="11"/>
  <c r="AS405" i="11" s="1"/>
  <c r="AE405" i="11"/>
  <c r="V405" i="11"/>
  <c r="M405" i="11"/>
  <c r="D405" i="11"/>
  <c r="BF404" i="11"/>
  <c r="AW404" i="11"/>
  <c r="AR404" i="11"/>
  <c r="AS404" i="11" s="1"/>
  <c r="AE404" i="11"/>
  <c r="V404" i="11"/>
  <c r="M404" i="11"/>
  <c r="D404" i="11"/>
  <c r="BF403" i="11"/>
  <c r="AW403" i="11"/>
  <c r="AX403" i="11" s="1"/>
  <c r="AR403" i="11"/>
  <c r="AS403" i="11" s="1"/>
  <c r="AE403" i="11"/>
  <c r="V403" i="11"/>
  <c r="M403" i="11"/>
  <c r="D403" i="11"/>
  <c r="BF402" i="11"/>
  <c r="AW402" i="11"/>
  <c r="AR402" i="11"/>
  <c r="AS402" i="11" s="1"/>
  <c r="AE402" i="11"/>
  <c r="V402" i="11"/>
  <c r="M402" i="11"/>
  <c r="D402" i="11"/>
  <c r="BF401" i="11"/>
  <c r="AW401" i="11"/>
  <c r="AX401" i="11" s="1"/>
  <c r="AR401" i="11"/>
  <c r="AS401" i="11" s="1"/>
  <c r="AE401" i="11"/>
  <c r="V401" i="11"/>
  <c r="M401" i="11"/>
  <c r="D401" i="11"/>
  <c r="BF400" i="11"/>
  <c r="AW400" i="11"/>
  <c r="AR400" i="11"/>
  <c r="AS400" i="11" s="1"/>
  <c r="AE400" i="11"/>
  <c r="V400" i="11"/>
  <c r="M400" i="11"/>
  <c r="D400" i="11"/>
  <c r="BF399" i="11"/>
  <c r="AW399" i="11"/>
  <c r="AX399" i="11" s="1"/>
  <c r="AR399" i="11"/>
  <c r="AS399" i="11" s="1"/>
  <c r="AE399" i="11"/>
  <c r="V399" i="11"/>
  <c r="M399" i="11"/>
  <c r="D399" i="11"/>
  <c r="BF398" i="11"/>
  <c r="AW398" i="11"/>
  <c r="AR398" i="11"/>
  <c r="AS398" i="11" s="1"/>
  <c r="AE398" i="11"/>
  <c r="V398" i="11"/>
  <c r="M398" i="11"/>
  <c r="D398" i="11"/>
  <c r="BF397" i="11"/>
  <c r="AW397" i="11"/>
  <c r="AX397" i="11" s="1"/>
  <c r="AR397" i="11"/>
  <c r="AS397" i="11" s="1"/>
  <c r="AE397" i="11"/>
  <c r="V397" i="11"/>
  <c r="M397" i="11"/>
  <c r="D397" i="11"/>
  <c r="BF396" i="11"/>
  <c r="BF427" i="11" s="1"/>
  <c r="AW396" i="11"/>
  <c r="AW427" i="11" s="1"/>
  <c r="AR396" i="11"/>
  <c r="AE396" i="11"/>
  <c r="V396" i="11"/>
  <c r="V427" i="11" s="1"/>
  <c r="M396" i="11"/>
  <c r="M429" i="11" s="1"/>
  <c r="D396" i="11"/>
  <c r="D428" i="11" s="1"/>
  <c r="BM395" i="11"/>
  <c r="BL395" i="11"/>
  <c r="BK395" i="11"/>
  <c r="BJ395" i="11"/>
  <c r="BI395" i="11"/>
  <c r="BH395" i="11"/>
  <c r="BG395" i="11"/>
  <c r="BE395" i="11"/>
  <c r="AT395" i="11"/>
  <c r="AO395" i="11"/>
  <c r="C395" i="11"/>
  <c r="BM394" i="11"/>
  <c r="BL394" i="11"/>
  <c r="BK394" i="11"/>
  <c r="BJ394" i="11"/>
  <c r="BI394" i="11"/>
  <c r="BH394" i="11"/>
  <c r="BG394" i="11"/>
  <c r="BE394" i="11"/>
  <c r="BD394" i="11"/>
  <c r="BC394" i="11"/>
  <c r="BB394" i="11"/>
  <c r="BA394" i="11"/>
  <c r="AZ394" i="11"/>
  <c r="AV394" i="11"/>
  <c r="AU394" i="11"/>
  <c r="AT394" i="11"/>
  <c r="AQ394" i="11"/>
  <c r="AP394" i="11"/>
  <c r="AO394" i="11"/>
  <c r="AN394" i="11"/>
  <c r="AM394" i="11"/>
  <c r="AL394" i="11"/>
  <c r="AK394" i="11"/>
  <c r="AJ394" i="11"/>
  <c r="AI394" i="11"/>
  <c r="AH394" i="11"/>
  <c r="AG394" i="11"/>
  <c r="AF394" i="11"/>
  <c r="AD394" i="11"/>
  <c r="AC394" i="11"/>
  <c r="AB394" i="11"/>
  <c r="AA394" i="11"/>
  <c r="Z394" i="11"/>
  <c r="Y394" i="11"/>
  <c r="X394" i="11"/>
  <c r="W394" i="11"/>
  <c r="U394" i="11"/>
  <c r="T394" i="11"/>
  <c r="S394" i="11"/>
  <c r="R394" i="11"/>
  <c r="Q394" i="11"/>
  <c r="P394" i="11"/>
  <c r="O394" i="11"/>
  <c r="N394" i="11"/>
  <c r="L394" i="11"/>
  <c r="K394" i="11"/>
  <c r="J394" i="11"/>
  <c r="I394" i="11"/>
  <c r="H394" i="11"/>
  <c r="G394" i="11"/>
  <c r="F394" i="11"/>
  <c r="E394" i="11"/>
  <c r="C394" i="11"/>
  <c r="BM393" i="11"/>
  <c r="BL393" i="11"/>
  <c r="BK393" i="11"/>
  <c r="BJ393" i="11"/>
  <c r="BI393" i="11"/>
  <c r="BH393" i="11"/>
  <c r="BG393" i="11"/>
  <c r="BE393" i="11"/>
  <c r="BD393" i="11"/>
  <c r="BC393" i="11"/>
  <c r="BB393" i="11"/>
  <c r="BA393" i="11"/>
  <c r="AZ393" i="11"/>
  <c r="AV393" i="11"/>
  <c r="AU393" i="11"/>
  <c r="AU10" i="11" s="1"/>
  <c r="AT393" i="11"/>
  <c r="AQ393" i="11"/>
  <c r="AP393" i="11"/>
  <c r="AO393" i="11"/>
  <c r="AN393" i="11"/>
  <c r="AM393" i="11"/>
  <c r="AL393" i="11"/>
  <c r="AK393" i="11"/>
  <c r="AJ393" i="11"/>
  <c r="AI393" i="11"/>
  <c r="AH393" i="11"/>
  <c r="AG393" i="11"/>
  <c r="AF393" i="11"/>
  <c r="AD393" i="11"/>
  <c r="AC393" i="11"/>
  <c r="AB393" i="11"/>
  <c r="AA393" i="11"/>
  <c r="Z393" i="11"/>
  <c r="Y393" i="11"/>
  <c r="X393" i="11"/>
  <c r="W393" i="11"/>
  <c r="U393" i="11"/>
  <c r="T393" i="11"/>
  <c r="S393" i="11"/>
  <c r="R393" i="11"/>
  <c r="Q393" i="11"/>
  <c r="P393" i="11"/>
  <c r="O393" i="11"/>
  <c r="N393" i="11"/>
  <c r="L393" i="11"/>
  <c r="K393" i="11"/>
  <c r="J393" i="11"/>
  <c r="I393" i="11"/>
  <c r="H393" i="11"/>
  <c r="G393" i="11"/>
  <c r="F393" i="11"/>
  <c r="E393" i="11"/>
  <c r="C393" i="11"/>
  <c r="BM392" i="11"/>
  <c r="BL392" i="11"/>
  <c r="BK392" i="11"/>
  <c r="BJ392" i="11"/>
  <c r="BI392" i="11"/>
  <c r="BH392" i="11"/>
  <c r="BG392" i="11"/>
  <c r="BE392" i="11"/>
  <c r="BD392" i="11"/>
  <c r="BC392" i="11"/>
  <c r="BB392" i="11"/>
  <c r="BA392" i="11"/>
  <c r="AZ392" i="11"/>
  <c r="AV392" i="11"/>
  <c r="AU392" i="11"/>
  <c r="AT392" i="11"/>
  <c r="AQ392" i="11"/>
  <c r="AP392" i="11"/>
  <c r="AO392" i="11"/>
  <c r="AN392" i="11"/>
  <c r="AM392" i="11"/>
  <c r="AL392" i="11"/>
  <c r="AK392" i="11"/>
  <c r="AJ392" i="11"/>
  <c r="AI392" i="11"/>
  <c r="AH392" i="11"/>
  <c r="AG392" i="11"/>
  <c r="AF392" i="11"/>
  <c r="AD392" i="11"/>
  <c r="AC392" i="11"/>
  <c r="AB392" i="11"/>
  <c r="AA392" i="11"/>
  <c r="Z392" i="11"/>
  <c r="Y392" i="11"/>
  <c r="X392" i="11"/>
  <c r="W392" i="11"/>
  <c r="U392" i="11"/>
  <c r="T392" i="11"/>
  <c r="S392" i="11"/>
  <c r="R392" i="11"/>
  <c r="Q392" i="11"/>
  <c r="P392" i="11"/>
  <c r="O392" i="11"/>
  <c r="N392" i="11"/>
  <c r="L392" i="11"/>
  <c r="K392" i="11"/>
  <c r="J392" i="11"/>
  <c r="I392" i="11"/>
  <c r="H392" i="11"/>
  <c r="G392" i="11"/>
  <c r="F392" i="11"/>
  <c r="E392" i="11"/>
  <c r="C392" i="11"/>
  <c r="BF391" i="11"/>
  <c r="AW391" i="11"/>
  <c r="AX391" i="11" s="1"/>
  <c r="AR391" i="11"/>
  <c r="AS391" i="11" s="1"/>
  <c r="AE391" i="11"/>
  <c r="V391" i="11"/>
  <c r="M391" i="11"/>
  <c r="D391" i="11"/>
  <c r="BF390" i="11"/>
  <c r="AW390" i="11"/>
  <c r="AX390" i="11" s="1"/>
  <c r="AR390" i="11"/>
  <c r="AS390" i="11" s="1"/>
  <c r="AE390" i="11"/>
  <c r="V390" i="11"/>
  <c r="M390" i="11"/>
  <c r="D390" i="11"/>
  <c r="BF389" i="11"/>
  <c r="AW389" i="11"/>
  <c r="AX389" i="11" s="1"/>
  <c r="AR389" i="11"/>
  <c r="AS389" i="11" s="1"/>
  <c r="AY389" i="11" s="1"/>
  <c r="AE389" i="11"/>
  <c r="V389" i="11"/>
  <c r="M389" i="11"/>
  <c r="D389" i="11"/>
  <c r="BF388" i="11"/>
  <c r="AW388" i="11"/>
  <c r="AX388" i="11" s="1"/>
  <c r="AR388" i="11"/>
  <c r="AS388" i="11" s="1"/>
  <c r="AE388" i="11"/>
  <c r="V388" i="11"/>
  <c r="M388" i="11"/>
  <c r="D388" i="11"/>
  <c r="BF387" i="11"/>
  <c r="AW387" i="11"/>
  <c r="AX387" i="11" s="1"/>
  <c r="AR387" i="11"/>
  <c r="AS387" i="11" s="1"/>
  <c r="AY387" i="11" s="1"/>
  <c r="AE387" i="11"/>
  <c r="V387" i="11"/>
  <c r="M387" i="11"/>
  <c r="D387" i="11"/>
  <c r="BF386" i="11"/>
  <c r="AW386" i="11"/>
  <c r="AX386" i="11" s="1"/>
  <c r="AR386" i="11"/>
  <c r="AS386" i="11" s="1"/>
  <c r="AE386" i="11"/>
  <c r="V386" i="11"/>
  <c r="M386" i="11"/>
  <c r="D386" i="11"/>
  <c r="BF385" i="11"/>
  <c r="AW385" i="11"/>
  <c r="AX385" i="11" s="1"/>
  <c r="AR385" i="11"/>
  <c r="AS385" i="11" s="1"/>
  <c r="AY385" i="11" s="1"/>
  <c r="AE385" i="11"/>
  <c r="V385" i="11"/>
  <c r="M385" i="11"/>
  <c r="D385" i="11"/>
  <c r="BF384" i="11"/>
  <c r="AW384" i="11"/>
  <c r="AX384" i="11" s="1"/>
  <c r="AR384" i="11"/>
  <c r="AS384" i="11" s="1"/>
  <c r="AE384" i="11"/>
  <c r="V384" i="11"/>
  <c r="M384" i="11"/>
  <c r="D384" i="11"/>
  <c r="BF383" i="11"/>
  <c r="AW383" i="11"/>
  <c r="AX383" i="11" s="1"/>
  <c r="AR383" i="11"/>
  <c r="AS383" i="11" s="1"/>
  <c r="AY383" i="11" s="1"/>
  <c r="AE383" i="11"/>
  <c r="V383" i="11"/>
  <c r="M383" i="11"/>
  <c r="D383" i="11"/>
  <c r="BF382" i="11"/>
  <c r="AW382" i="11"/>
  <c r="AX382" i="11" s="1"/>
  <c r="AR382" i="11"/>
  <c r="AS382" i="11" s="1"/>
  <c r="AE382" i="11"/>
  <c r="V382" i="11"/>
  <c r="M382" i="11"/>
  <c r="D382" i="11"/>
  <c r="BF381" i="11"/>
  <c r="AW381" i="11"/>
  <c r="AX381" i="11" s="1"/>
  <c r="AR381" i="11"/>
  <c r="AS381" i="11" s="1"/>
  <c r="AY381" i="11" s="1"/>
  <c r="AE381" i="11"/>
  <c r="V381" i="11"/>
  <c r="M381" i="11"/>
  <c r="D381" i="11"/>
  <c r="BF380" i="11"/>
  <c r="AX380" i="11"/>
  <c r="AW380" i="11"/>
  <c r="AR380" i="11"/>
  <c r="AS380" i="11" s="1"/>
  <c r="AE380" i="11"/>
  <c r="V380" i="11"/>
  <c r="M380" i="11"/>
  <c r="D380" i="11"/>
  <c r="BF379" i="11"/>
  <c r="AW379" i="11"/>
  <c r="AX379" i="11" s="1"/>
  <c r="AR379" i="11"/>
  <c r="AS379" i="11" s="1"/>
  <c r="AE379" i="11"/>
  <c r="V379" i="11"/>
  <c r="M379" i="11"/>
  <c r="D379" i="11"/>
  <c r="BF378" i="11"/>
  <c r="AW378" i="11"/>
  <c r="AX378" i="11" s="1"/>
  <c r="AR378" i="11"/>
  <c r="AS378" i="11" s="1"/>
  <c r="AE378" i="11"/>
  <c r="V378" i="11"/>
  <c r="M378" i="11"/>
  <c r="D378" i="11"/>
  <c r="BF377" i="11"/>
  <c r="AW377" i="11"/>
  <c r="AX377" i="11" s="1"/>
  <c r="AR377" i="11"/>
  <c r="AS377" i="11" s="1"/>
  <c r="AY377" i="11" s="1"/>
  <c r="AE377" i="11"/>
  <c r="V377" i="11"/>
  <c r="M377" i="11"/>
  <c r="D377" i="11"/>
  <c r="BF376" i="11"/>
  <c r="AX376" i="11"/>
  <c r="AW376" i="11"/>
  <c r="AR376" i="11"/>
  <c r="AS376" i="11" s="1"/>
  <c r="AY376" i="11" s="1"/>
  <c r="AE376" i="11"/>
  <c r="V376" i="11"/>
  <c r="M376" i="11"/>
  <c r="D376" i="11"/>
  <c r="BF375" i="11"/>
  <c r="AW375" i="11"/>
  <c r="AX375" i="11" s="1"/>
  <c r="AR375" i="11"/>
  <c r="AS375" i="11" s="1"/>
  <c r="AE375" i="11"/>
  <c r="V375" i="11"/>
  <c r="M375" i="11"/>
  <c r="D375" i="11"/>
  <c r="BF374" i="11"/>
  <c r="AW374" i="11"/>
  <c r="AX374" i="11" s="1"/>
  <c r="AR374" i="11"/>
  <c r="AS374" i="11" s="1"/>
  <c r="AE374" i="11"/>
  <c r="V374" i="11"/>
  <c r="M374" i="11"/>
  <c r="D374" i="11"/>
  <c r="BF373" i="11"/>
  <c r="AW373" i="11"/>
  <c r="AX373" i="11" s="1"/>
  <c r="AR373" i="11"/>
  <c r="AS373" i="11" s="1"/>
  <c r="AY373" i="11" s="1"/>
  <c r="AE373" i="11"/>
  <c r="V373" i="11"/>
  <c r="M373" i="11"/>
  <c r="D373" i="11"/>
  <c r="BF372" i="11"/>
  <c r="AW372" i="11"/>
  <c r="AX372" i="11" s="1"/>
  <c r="AR372" i="11"/>
  <c r="AS372" i="11" s="1"/>
  <c r="AE372" i="11"/>
  <c r="V372" i="11"/>
  <c r="M372" i="11"/>
  <c r="D372" i="11"/>
  <c r="BF371" i="11"/>
  <c r="AW371" i="11"/>
  <c r="AX371" i="11" s="1"/>
  <c r="AR371" i="11"/>
  <c r="AS371" i="11" s="1"/>
  <c r="AY371" i="11" s="1"/>
  <c r="AE371" i="11"/>
  <c r="V371" i="11"/>
  <c r="M371" i="11"/>
  <c r="D371" i="11"/>
  <c r="BF370" i="11"/>
  <c r="AW370" i="11"/>
  <c r="AX370" i="11" s="1"/>
  <c r="AR370" i="11"/>
  <c r="AS370" i="11" s="1"/>
  <c r="AE370" i="11"/>
  <c r="V370" i="11"/>
  <c r="M370" i="11"/>
  <c r="D370" i="11"/>
  <c r="BF369" i="11"/>
  <c r="AW369" i="11"/>
  <c r="AX369" i="11" s="1"/>
  <c r="AR369" i="11"/>
  <c r="AS369" i="11" s="1"/>
  <c r="AY369" i="11" s="1"/>
  <c r="AE369" i="11"/>
  <c r="V369" i="11"/>
  <c r="M369" i="11"/>
  <c r="D369" i="11"/>
  <c r="BF368" i="11"/>
  <c r="AW368" i="11"/>
  <c r="AX368" i="11" s="1"/>
  <c r="AR368" i="11"/>
  <c r="AS368" i="11" s="1"/>
  <c r="AE368" i="11"/>
  <c r="V368" i="11"/>
  <c r="M368" i="11"/>
  <c r="D368" i="11"/>
  <c r="BF367" i="11"/>
  <c r="AW367" i="11"/>
  <c r="AX367" i="11" s="1"/>
  <c r="AR367" i="11"/>
  <c r="AS367" i="11" s="1"/>
  <c r="AE367" i="11"/>
  <c r="V367" i="11"/>
  <c r="M367" i="11"/>
  <c r="D367" i="11"/>
  <c r="BF366" i="11"/>
  <c r="AW366" i="11"/>
  <c r="AX366" i="11" s="1"/>
  <c r="AR366" i="11"/>
  <c r="AS366" i="11" s="1"/>
  <c r="AE366" i="11"/>
  <c r="V366" i="11"/>
  <c r="M366" i="11"/>
  <c r="D366" i="11"/>
  <c r="BF365" i="11"/>
  <c r="AW365" i="11"/>
  <c r="AX365" i="11" s="1"/>
  <c r="AR365" i="11"/>
  <c r="AS365" i="11" s="1"/>
  <c r="AY365" i="11" s="1"/>
  <c r="AE365" i="11"/>
  <c r="V365" i="11"/>
  <c r="M365" i="11"/>
  <c r="D365" i="11"/>
  <c r="BF364" i="11"/>
  <c r="AX364" i="11"/>
  <c r="AW364" i="11"/>
  <c r="AR364" i="11"/>
  <c r="AS364" i="11" s="1"/>
  <c r="AE364" i="11"/>
  <c r="V364" i="11"/>
  <c r="M364" i="11"/>
  <c r="D364" i="11"/>
  <c r="BF363" i="11"/>
  <c r="AW363" i="11"/>
  <c r="AX363" i="11" s="1"/>
  <c r="AR363" i="11"/>
  <c r="AS363" i="11" s="1"/>
  <c r="AE363" i="11"/>
  <c r="V363" i="11"/>
  <c r="M363" i="11"/>
  <c r="D363" i="11"/>
  <c r="BF362" i="11"/>
  <c r="AW362" i="11"/>
  <c r="AW393" i="11" s="1"/>
  <c r="AR362" i="11"/>
  <c r="AE362" i="11"/>
  <c r="AE392" i="11" s="1"/>
  <c r="V362" i="11"/>
  <c r="V392" i="11" s="1"/>
  <c r="M362" i="11"/>
  <c r="M392" i="11" s="1"/>
  <c r="D362" i="11"/>
  <c r="D392" i="11" s="1"/>
  <c r="BM361" i="11"/>
  <c r="BL361" i="11"/>
  <c r="BK361" i="11"/>
  <c r="BJ361" i="11"/>
  <c r="BI361" i="11"/>
  <c r="BH361" i="11"/>
  <c r="BG361" i="11"/>
  <c r="BE361" i="11"/>
  <c r="AT361" i="11"/>
  <c r="AO361" i="11"/>
  <c r="C361" i="11"/>
  <c r="BM360" i="11"/>
  <c r="BL360" i="11"/>
  <c r="BK360" i="11"/>
  <c r="BJ360" i="11"/>
  <c r="BI360" i="11"/>
  <c r="BH360" i="11"/>
  <c r="BG360" i="11"/>
  <c r="BE360" i="11"/>
  <c r="BD360" i="11"/>
  <c r="BC360" i="11"/>
  <c r="BB360" i="11"/>
  <c r="BA360" i="11"/>
  <c r="AZ360" i="11"/>
  <c r="AV360" i="11"/>
  <c r="AU360" i="11"/>
  <c r="AT360" i="11"/>
  <c r="AQ360" i="11"/>
  <c r="AP360" i="11"/>
  <c r="AO360" i="11"/>
  <c r="AN360" i="11"/>
  <c r="AM360" i="11"/>
  <c r="AL360" i="11"/>
  <c r="AK360" i="11"/>
  <c r="AJ360" i="11"/>
  <c r="AI360" i="11"/>
  <c r="AH360" i="11"/>
  <c r="AG360" i="11"/>
  <c r="AF360" i="11"/>
  <c r="AD360" i="11"/>
  <c r="AC360" i="11"/>
  <c r="AB360" i="11"/>
  <c r="AA360" i="11"/>
  <c r="Z360" i="11"/>
  <c r="Y360" i="11"/>
  <c r="X360" i="11"/>
  <c r="W360" i="11"/>
  <c r="U360" i="11"/>
  <c r="T360" i="11"/>
  <c r="S360" i="11"/>
  <c r="R360" i="11"/>
  <c r="Q360" i="11"/>
  <c r="P360" i="11"/>
  <c r="O360" i="11"/>
  <c r="N360" i="11"/>
  <c r="L360" i="11"/>
  <c r="K360" i="11"/>
  <c r="J360" i="11"/>
  <c r="I360" i="11"/>
  <c r="H360" i="11"/>
  <c r="G360" i="11"/>
  <c r="F360" i="11"/>
  <c r="E360" i="11"/>
  <c r="D360" i="11"/>
  <c r="C360" i="11"/>
  <c r="BM359" i="11"/>
  <c r="BL359" i="11"/>
  <c r="BK359" i="11"/>
  <c r="BJ359" i="11"/>
  <c r="BI359" i="11"/>
  <c r="BH359" i="11"/>
  <c r="BG359" i="11"/>
  <c r="BE359" i="11"/>
  <c r="BD359" i="11"/>
  <c r="BC359" i="11"/>
  <c r="BB359" i="11"/>
  <c r="BA359" i="11"/>
  <c r="AZ359" i="11"/>
  <c r="AV359" i="11"/>
  <c r="AU359" i="11"/>
  <c r="AT359" i="11"/>
  <c r="AQ359" i="11"/>
  <c r="AP359" i="11"/>
  <c r="AO359" i="11"/>
  <c r="AN359" i="11"/>
  <c r="AM359" i="11"/>
  <c r="AL359" i="11"/>
  <c r="AK359" i="11"/>
  <c r="AJ359" i="11"/>
  <c r="AI359" i="11"/>
  <c r="AH359" i="11"/>
  <c r="AG359" i="11"/>
  <c r="AF359" i="11"/>
  <c r="AD359" i="11"/>
  <c r="AC359" i="11"/>
  <c r="AB359" i="11"/>
  <c r="AA359" i="11"/>
  <c r="Z359" i="11"/>
  <c r="Y359" i="11"/>
  <c r="X359" i="11"/>
  <c r="W359" i="11"/>
  <c r="U359" i="11"/>
  <c r="T359" i="11"/>
  <c r="S359" i="11"/>
  <c r="R359" i="11"/>
  <c r="Q359" i="11"/>
  <c r="P359" i="11"/>
  <c r="O359" i="11"/>
  <c r="N359" i="11"/>
  <c r="L359" i="11"/>
  <c r="K359" i="11"/>
  <c r="J359" i="11"/>
  <c r="I359" i="11"/>
  <c r="H359" i="11"/>
  <c r="G359" i="11"/>
  <c r="F359" i="11"/>
  <c r="E359" i="11"/>
  <c r="C359" i="11"/>
  <c r="BM358" i="11"/>
  <c r="BL358" i="11"/>
  <c r="BK358" i="11"/>
  <c r="BJ358" i="11"/>
  <c r="BI358" i="11"/>
  <c r="BH358" i="11"/>
  <c r="BG358" i="11"/>
  <c r="BE358" i="11"/>
  <c r="BD358" i="11"/>
  <c r="BC358" i="11"/>
  <c r="BB358" i="11"/>
  <c r="BA358" i="11"/>
  <c r="AZ358" i="11"/>
  <c r="AV358" i="11"/>
  <c r="AU358" i="11"/>
  <c r="AT358" i="11"/>
  <c r="AQ358" i="11"/>
  <c r="AP358" i="11"/>
  <c r="AO358" i="11"/>
  <c r="AN358" i="11"/>
  <c r="AM358" i="11"/>
  <c r="AL358" i="11"/>
  <c r="AK358" i="11"/>
  <c r="AJ358" i="11"/>
  <c r="AI358" i="11"/>
  <c r="AH358" i="11"/>
  <c r="AG358" i="11"/>
  <c r="AF358" i="11"/>
  <c r="AD358" i="11"/>
  <c r="AC358" i="11"/>
  <c r="AB358" i="11"/>
  <c r="AA358" i="11"/>
  <c r="Z358" i="11"/>
  <c r="Y358" i="11"/>
  <c r="X358" i="11"/>
  <c r="W358" i="11"/>
  <c r="U358" i="11"/>
  <c r="T358" i="11"/>
  <c r="S358" i="11"/>
  <c r="R358" i="11"/>
  <c r="Q358" i="11"/>
  <c r="P358" i="11"/>
  <c r="O358" i="11"/>
  <c r="N358" i="11"/>
  <c r="L358" i="11"/>
  <c r="K358" i="11"/>
  <c r="J358" i="11"/>
  <c r="I358" i="11"/>
  <c r="H358" i="11"/>
  <c r="G358" i="11"/>
  <c r="F358" i="11"/>
  <c r="E358" i="11"/>
  <c r="C358" i="11"/>
  <c r="BF357" i="11"/>
  <c r="AX357" i="11"/>
  <c r="AW357" i="11"/>
  <c r="AR357" i="11"/>
  <c r="AS357" i="11" s="1"/>
  <c r="AE357" i="11"/>
  <c r="V357" i="11"/>
  <c r="M357" i="11"/>
  <c r="D357" i="11"/>
  <c r="BF356" i="11"/>
  <c r="AW356" i="11"/>
  <c r="AX356" i="11" s="1"/>
  <c r="AS356" i="11"/>
  <c r="AR356" i="11"/>
  <c r="AE356" i="11"/>
  <c r="V356" i="11"/>
  <c r="M356" i="11"/>
  <c r="D356" i="11"/>
  <c r="BF355" i="11"/>
  <c r="AX355" i="11"/>
  <c r="AW355" i="11"/>
  <c r="AR355" i="11"/>
  <c r="AS355" i="11" s="1"/>
  <c r="AE355" i="11"/>
  <c r="V355" i="11"/>
  <c r="M355" i="11"/>
  <c r="D355" i="11"/>
  <c r="BF354" i="11"/>
  <c r="AW354" i="11"/>
  <c r="AX354" i="11" s="1"/>
  <c r="AS354" i="11"/>
  <c r="AR354" i="11"/>
  <c r="AE354" i="11"/>
  <c r="V354" i="11"/>
  <c r="M354" i="11"/>
  <c r="D354" i="11"/>
  <c r="BF353" i="11"/>
  <c r="AX353" i="11"/>
  <c r="AW353" i="11"/>
  <c r="AR353" i="11"/>
  <c r="AS353" i="11" s="1"/>
  <c r="AE353" i="11"/>
  <c r="V353" i="11"/>
  <c r="M353" i="11"/>
  <c r="D353" i="11"/>
  <c r="BF352" i="11"/>
  <c r="AW352" i="11"/>
  <c r="AX352" i="11" s="1"/>
  <c r="AS352" i="11"/>
  <c r="AR352" i="11"/>
  <c r="AE352" i="11"/>
  <c r="V352" i="11"/>
  <c r="M352" i="11"/>
  <c r="D352" i="11"/>
  <c r="BF351" i="11"/>
  <c r="AX351" i="11"/>
  <c r="AW351" i="11"/>
  <c r="AR351" i="11"/>
  <c r="AS351" i="11" s="1"/>
  <c r="AE351" i="11"/>
  <c r="V351" i="11"/>
  <c r="M351" i="11"/>
  <c r="D351" i="11"/>
  <c r="BF350" i="11"/>
  <c r="AW350" i="11"/>
  <c r="AX350" i="11" s="1"/>
  <c r="AS350" i="11"/>
  <c r="AR350" i="11"/>
  <c r="AE350" i="11"/>
  <c r="V350" i="11"/>
  <c r="M350" i="11"/>
  <c r="D350" i="11"/>
  <c r="BF349" i="11"/>
  <c r="AX349" i="11"/>
  <c r="AW349" i="11"/>
  <c r="AR349" i="11"/>
  <c r="AS349" i="11" s="1"/>
  <c r="AE349" i="11"/>
  <c r="V349" i="11"/>
  <c r="M349" i="11"/>
  <c r="D349" i="11"/>
  <c r="BF348" i="11"/>
  <c r="AW348" i="11"/>
  <c r="AX348" i="11" s="1"/>
  <c r="AS348" i="11"/>
  <c r="AR348" i="11"/>
  <c r="AE348" i="11"/>
  <c r="V348" i="11"/>
  <c r="M348" i="11"/>
  <c r="D348" i="11"/>
  <c r="BF347" i="11"/>
  <c r="AX347" i="11"/>
  <c r="AW347" i="11"/>
  <c r="AR347" i="11"/>
  <c r="AS347" i="11" s="1"/>
  <c r="AE347" i="11"/>
  <c r="V347" i="11"/>
  <c r="M347" i="11"/>
  <c r="D347" i="11"/>
  <c r="BF346" i="11"/>
  <c r="AW346" i="11"/>
  <c r="AX346" i="11" s="1"/>
  <c r="AS346" i="11"/>
  <c r="AR346" i="11"/>
  <c r="AE346" i="11"/>
  <c r="V346" i="11"/>
  <c r="M346" i="11"/>
  <c r="D346" i="11"/>
  <c r="BF345" i="11"/>
  <c r="AX345" i="11"/>
  <c r="AW345" i="11"/>
  <c r="AR345" i="11"/>
  <c r="AS345" i="11" s="1"/>
  <c r="AE345" i="11"/>
  <c r="V345" i="11"/>
  <c r="M345" i="11"/>
  <c r="D345" i="11"/>
  <c r="BF344" i="11"/>
  <c r="AW344" i="11"/>
  <c r="AX344" i="11" s="1"/>
  <c r="AS344" i="11"/>
  <c r="AR344" i="11"/>
  <c r="AE344" i="11"/>
  <c r="V344" i="11"/>
  <c r="M344" i="11"/>
  <c r="D344" i="11"/>
  <c r="BF343" i="11"/>
  <c r="AX343" i="11"/>
  <c r="AW343" i="11"/>
  <c r="AR343" i="11"/>
  <c r="AS343" i="11" s="1"/>
  <c r="AE343" i="11"/>
  <c r="V343" i="11"/>
  <c r="M343" i="11"/>
  <c r="D343" i="11"/>
  <c r="BF342" i="11"/>
  <c r="AW342" i="11"/>
  <c r="AX342" i="11" s="1"/>
  <c r="AS342" i="11"/>
  <c r="AR342" i="11"/>
  <c r="AE342" i="11"/>
  <c r="V342" i="11"/>
  <c r="M342" i="11"/>
  <c r="D342" i="11"/>
  <c r="BF341" i="11"/>
  <c r="AX341" i="11"/>
  <c r="AW341" i="11"/>
  <c r="AR341" i="11"/>
  <c r="AS341" i="11" s="1"/>
  <c r="AE341" i="11"/>
  <c r="V341" i="11"/>
  <c r="M341" i="11"/>
  <c r="D341" i="11"/>
  <c r="BF340" i="11"/>
  <c r="AW340" i="11"/>
  <c r="AX340" i="11" s="1"/>
  <c r="AS340" i="11"/>
  <c r="AR340" i="11"/>
  <c r="AE340" i="11"/>
  <c r="V340" i="11"/>
  <c r="M340" i="11"/>
  <c r="D340" i="11"/>
  <c r="BF339" i="11"/>
  <c r="AX339" i="11"/>
  <c r="AW339" i="11"/>
  <c r="AR339" i="11"/>
  <c r="AS339" i="11" s="1"/>
  <c r="AE339" i="11"/>
  <c r="V339" i="11"/>
  <c r="M339" i="11"/>
  <c r="D339" i="11"/>
  <c r="BF338" i="11"/>
  <c r="AW338" i="11"/>
  <c r="AX338" i="11" s="1"/>
  <c r="AS338" i="11"/>
  <c r="AR338" i="11"/>
  <c r="AE338" i="11"/>
  <c r="V338" i="11"/>
  <c r="M338" i="11"/>
  <c r="D338" i="11"/>
  <c r="BF337" i="11"/>
  <c r="AX337" i="11"/>
  <c r="AW337" i="11"/>
  <c r="AR337" i="11"/>
  <c r="AS337" i="11" s="1"/>
  <c r="AE337" i="11"/>
  <c r="V337" i="11"/>
  <c r="M337" i="11"/>
  <c r="D337" i="11"/>
  <c r="BF336" i="11"/>
  <c r="AW336" i="11"/>
  <c r="AX336" i="11" s="1"/>
  <c r="AS336" i="11"/>
  <c r="AR336" i="11"/>
  <c r="AE336" i="11"/>
  <c r="V336" i="11"/>
  <c r="M336" i="11"/>
  <c r="D336" i="11"/>
  <c r="BF335" i="11"/>
  <c r="AX335" i="11"/>
  <c r="AW335" i="11"/>
  <c r="AR335" i="11"/>
  <c r="AS335" i="11" s="1"/>
  <c r="AE335" i="11"/>
  <c r="V335" i="11"/>
  <c r="M335" i="11"/>
  <c r="D335" i="11"/>
  <c r="BF334" i="11"/>
  <c r="AW334" i="11"/>
  <c r="AX334" i="11" s="1"/>
  <c r="AS334" i="11"/>
  <c r="AR334" i="11"/>
  <c r="AE334" i="11"/>
  <c r="V334" i="11"/>
  <c r="M334" i="11"/>
  <c r="D334" i="11"/>
  <c r="BF333" i="11"/>
  <c r="AX333" i="11"/>
  <c r="AW333" i="11"/>
  <c r="AR333" i="11"/>
  <c r="AS333" i="11" s="1"/>
  <c r="AE333" i="11"/>
  <c r="V333" i="11"/>
  <c r="M333" i="11"/>
  <c r="D333" i="11"/>
  <c r="BF332" i="11"/>
  <c r="AW332" i="11"/>
  <c r="AX332" i="11" s="1"/>
  <c r="AS332" i="11"/>
  <c r="AR332" i="11"/>
  <c r="AE332" i="11"/>
  <c r="V332" i="11"/>
  <c r="M332" i="11"/>
  <c r="D332" i="11"/>
  <c r="BF331" i="11"/>
  <c r="AX331" i="11"/>
  <c r="AW331" i="11"/>
  <c r="AR331" i="11"/>
  <c r="AS331" i="11" s="1"/>
  <c r="AE331" i="11"/>
  <c r="V331" i="11"/>
  <c r="M331" i="11"/>
  <c r="D331" i="11"/>
  <c r="BF330" i="11"/>
  <c r="AW330" i="11"/>
  <c r="AX330" i="11" s="1"/>
  <c r="AS330" i="11"/>
  <c r="AR330" i="11"/>
  <c r="AE330" i="11"/>
  <c r="V330" i="11"/>
  <c r="M330" i="11"/>
  <c r="D330" i="11"/>
  <c r="BF329" i="11"/>
  <c r="AX329" i="11"/>
  <c r="AW329" i="11"/>
  <c r="AR329" i="11"/>
  <c r="AS329" i="11" s="1"/>
  <c r="AE329" i="11"/>
  <c r="V329" i="11"/>
  <c r="M329" i="11"/>
  <c r="D329" i="11"/>
  <c r="BF328" i="11"/>
  <c r="AW328" i="11"/>
  <c r="AX328" i="11" s="1"/>
  <c r="AS328" i="11"/>
  <c r="AR328" i="11"/>
  <c r="AE328" i="11"/>
  <c r="V328" i="11"/>
  <c r="M328" i="11"/>
  <c r="D328" i="11"/>
  <c r="BF327" i="11"/>
  <c r="AX327" i="11"/>
  <c r="AX359" i="11" s="1"/>
  <c r="AW327" i="11"/>
  <c r="AR327" i="11"/>
  <c r="AS327" i="11" s="1"/>
  <c r="AE327" i="11"/>
  <c r="AE358" i="11" s="1"/>
  <c r="V327" i="11"/>
  <c r="V358" i="11" s="1"/>
  <c r="M327" i="11"/>
  <c r="D327" i="11"/>
  <c r="D358" i="11" s="1"/>
  <c r="BM326" i="11"/>
  <c r="BL326" i="11"/>
  <c r="BK326" i="11"/>
  <c r="BJ326" i="11"/>
  <c r="BI326" i="11"/>
  <c r="BH326" i="11"/>
  <c r="BG326" i="11"/>
  <c r="BE326" i="11"/>
  <c r="AT326" i="11"/>
  <c r="AO326" i="11"/>
  <c r="C326" i="11"/>
  <c r="BM325" i="11"/>
  <c r="BL325" i="11"/>
  <c r="BK325" i="11"/>
  <c r="BJ325" i="11"/>
  <c r="BI325" i="11"/>
  <c r="BH325" i="11"/>
  <c r="BG325" i="11"/>
  <c r="BE325" i="11"/>
  <c r="BD325" i="11"/>
  <c r="BC325" i="11"/>
  <c r="BB325" i="11"/>
  <c r="BA325" i="11"/>
  <c r="AZ325" i="11"/>
  <c r="AV325" i="11"/>
  <c r="AU325" i="11"/>
  <c r="AT325" i="11"/>
  <c r="AQ325" i="11"/>
  <c r="AP325" i="11"/>
  <c r="AO325" i="11"/>
  <c r="AN325" i="11"/>
  <c r="AM325" i="11"/>
  <c r="AL325" i="11"/>
  <c r="AK325" i="11"/>
  <c r="AJ325" i="11"/>
  <c r="AI325" i="11"/>
  <c r="AH325" i="11"/>
  <c r="AG325" i="11"/>
  <c r="AF325" i="11"/>
  <c r="AD325" i="11"/>
  <c r="AC325" i="11"/>
  <c r="AB325" i="11"/>
  <c r="AA325" i="11"/>
  <c r="Z325" i="11"/>
  <c r="Y325" i="11"/>
  <c r="X325" i="11"/>
  <c r="W325" i="11"/>
  <c r="U325" i="11"/>
  <c r="T325" i="11"/>
  <c r="S325" i="11"/>
  <c r="R325" i="11"/>
  <c r="Q325" i="11"/>
  <c r="P325" i="11"/>
  <c r="O325" i="11"/>
  <c r="N325" i="11"/>
  <c r="L325" i="11"/>
  <c r="K325" i="11"/>
  <c r="J325" i="11"/>
  <c r="I325" i="11"/>
  <c r="H325" i="11"/>
  <c r="G325" i="11"/>
  <c r="F325" i="11"/>
  <c r="E325" i="11"/>
  <c r="C325" i="11"/>
  <c r="BM324" i="11"/>
  <c r="BL324" i="11"/>
  <c r="BK324" i="11"/>
  <c r="BJ324" i="11"/>
  <c r="BI324" i="11"/>
  <c r="BH324" i="11"/>
  <c r="BG324" i="11"/>
  <c r="BE324" i="11"/>
  <c r="BD324" i="11"/>
  <c r="BC324" i="11"/>
  <c r="BB324" i="11"/>
  <c r="BA324" i="11"/>
  <c r="AZ324" i="11"/>
  <c r="AV324" i="11"/>
  <c r="AU324" i="11"/>
  <c r="AT324" i="11"/>
  <c r="AQ324" i="11"/>
  <c r="AP324" i="11"/>
  <c r="AO324" i="11"/>
  <c r="AN324" i="11"/>
  <c r="AM324" i="11"/>
  <c r="AL324" i="11"/>
  <c r="AK324" i="11"/>
  <c r="AJ324" i="11"/>
  <c r="AI324" i="11"/>
  <c r="AH324" i="11"/>
  <c r="AG324" i="11"/>
  <c r="AF324" i="11"/>
  <c r="AD324" i="11"/>
  <c r="AC324" i="11"/>
  <c r="AB324" i="11"/>
  <c r="AA324" i="11"/>
  <c r="Z324" i="11"/>
  <c r="Y324" i="11"/>
  <c r="X324" i="11"/>
  <c r="W324" i="11"/>
  <c r="U324" i="11"/>
  <c r="T324" i="11"/>
  <c r="S324" i="11"/>
  <c r="R324" i="11"/>
  <c r="Q324" i="11"/>
  <c r="P324" i="11"/>
  <c r="O324" i="11"/>
  <c r="N324" i="11"/>
  <c r="L324" i="11"/>
  <c r="K324" i="11"/>
  <c r="J324" i="11"/>
  <c r="I324" i="11"/>
  <c r="H324" i="11"/>
  <c r="G324" i="11"/>
  <c r="F324" i="11"/>
  <c r="E324" i="11"/>
  <c r="C324" i="11"/>
  <c r="BM323" i="11"/>
  <c r="BL323" i="11"/>
  <c r="BK323" i="11"/>
  <c r="BJ323" i="11"/>
  <c r="BI323" i="11"/>
  <c r="BH323" i="11"/>
  <c r="BG323" i="11"/>
  <c r="BE323" i="11"/>
  <c r="BD323" i="11"/>
  <c r="BC323" i="11"/>
  <c r="BB323" i="11"/>
  <c r="BA323" i="11"/>
  <c r="AZ323" i="11"/>
  <c r="AV323" i="11"/>
  <c r="AU323" i="11"/>
  <c r="AT323" i="11"/>
  <c r="AQ323" i="11"/>
  <c r="AP323" i="11"/>
  <c r="AO323" i="11"/>
  <c r="AN323" i="11"/>
  <c r="AM323" i="11"/>
  <c r="AL323" i="11"/>
  <c r="AK323" i="11"/>
  <c r="AJ323" i="11"/>
  <c r="AI323" i="11"/>
  <c r="AH323" i="11"/>
  <c r="AG323" i="11"/>
  <c r="AF323" i="11"/>
  <c r="AD323" i="11"/>
  <c r="AC323" i="11"/>
  <c r="AB323" i="11"/>
  <c r="AA323" i="11"/>
  <c r="Z323" i="11"/>
  <c r="Y323" i="11"/>
  <c r="X323" i="11"/>
  <c r="W323" i="11"/>
  <c r="U323" i="11"/>
  <c r="T323" i="11"/>
  <c r="S323" i="11"/>
  <c r="R323" i="11"/>
  <c r="Q323" i="11"/>
  <c r="P323" i="11"/>
  <c r="O323" i="11"/>
  <c r="N323" i="11"/>
  <c r="L323" i="11"/>
  <c r="K323" i="11"/>
  <c r="J323" i="11"/>
  <c r="I323" i="11"/>
  <c r="H323" i="11"/>
  <c r="G323" i="11"/>
  <c r="F323" i="11"/>
  <c r="E323" i="11"/>
  <c r="C323" i="11"/>
  <c r="BF322" i="11"/>
  <c r="AW322" i="11"/>
  <c r="AR322" i="11"/>
  <c r="AS322" i="11" s="1"/>
  <c r="AE322" i="11"/>
  <c r="V322" i="11"/>
  <c r="M322" i="11"/>
  <c r="D322" i="11"/>
  <c r="BF321" i="11"/>
  <c r="AW321" i="11"/>
  <c r="AX321" i="11" s="1"/>
  <c r="AR321" i="11"/>
  <c r="AS321" i="11" s="1"/>
  <c r="AY321" i="11" s="1"/>
  <c r="AE321" i="11"/>
  <c r="V321" i="11"/>
  <c r="M321" i="11"/>
  <c r="D321" i="11"/>
  <c r="BF320" i="11"/>
  <c r="AW320" i="11"/>
  <c r="AR320" i="11"/>
  <c r="AS320" i="11" s="1"/>
  <c r="AE320" i="11"/>
  <c r="V320" i="11"/>
  <c r="M320" i="11"/>
  <c r="D320" i="11"/>
  <c r="BF319" i="11"/>
  <c r="AW319" i="11"/>
  <c r="AX319" i="11" s="1"/>
  <c r="AR319" i="11"/>
  <c r="AS319" i="11" s="1"/>
  <c r="AE319" i="11"/>
  <c r="V319" i="11"/>
  <c r="M319" i="11"/>
  <c r="D319" i="11"/>
  <c r="BF318" i="11"/>
  <c r="AW318" i="11"/>
  <c r="AR318" i="11"/>
  <c r="AS318" i="11" s="1"/>
  <c r="AE318" i="11"/>
  <c r="V318" i="11"/>
  <c r="M318" i="11"/>
  <c r="D318" i="11"/>
  <c r="BF317" i="11"/>
  <c r="AW317" i="11"/>
  <c r="AX317" i="11" s="1"/>
  <c r="AR317" i="11"/>
  <c r="AS317" i="11" s="1"/>
  <c r="AY317" i="11" s="1"/>
  <c r="AE317" i="11"/>
  <c r="V317" i="11"/>
  <c r="M317" i="11"/>
  <c r="D317" i="11"/>
  <c r="BF316" i="11"/>
  <c r="AW316" i="11"/>
  <c r="AR316" i="11"/>
  <c r="AS316" i="11" s="1"/>
  <c r="AE316" i="11"/>
  <c r="V316" i="11"/>
  <c r="M316" i="11"/>
  <c r="D316" i="11"/>
  <c r="BF315" i="11"/>
  <c r="AW315" i="11"/>
  <c r="AX315" i="11" s="1"/>
  <c r="AR315" i="11"/>
  <c r="AS315" i="11" s="1"/>
  <c r="AY315" i="11" s="1"/>
  <c r="AE315" i="11"/>
  <c r="V315" i="11"/>
  <c r="M315" i="11"/>
  <c r="D315" i="11"/>
  <c r="BF314" i="11"/>
  <c r="AW314" i="11"/>
  <c r="AR314" i="11"/>
  <c r="AS314" i="11" s="1"/>
  <c r="AE314" i="11"/>
  <c r="V314" i="11"/>
  <c r="M314" i="11"/>
  <c r="D314" i="11"/>
  <c r="BF313" i="11"/>
  <c r="AW313" i="11"/>
  <c r="AX313" i="11" s="1"/>
  <c r="AS313" i="11"/>
  <c r="AY313" i="11" s="1"/>
  <c r="AR313" i="11"/>
  <c r="AE313" i="11"/>
  <c r="V313" i="11"/>
  <c r="M313" i="11"/>
  <c r="D313" i="11"/>
  <c r="BF312" i="11"/>
  <c r="AW312" i="11"/>
  <c r="AR312" i="11"/>
  <c r="AS312" i="11" s="1"/>
  <c r="AE312" i="11"/>
  <c r="V312" i="11"/>
  <c r="M312" i="11"/>
  <c r="D312" i="11"/>
  <c r="BF311" i="11"/>
  <c r="AW311" i="11"/>
  <c r="AX311" i="11" s="1"/>
  <c r="AR311" i="11"/>
  <c r="AS311" i="11" s="1"/>
  <c r="AE311" i="11"/>
  <c r="V311" i="11"/>
  <c r="M311" i="11"/>
  <c r="D311" i="11"/>
  <c r="BF310" i="11"/>
  <c r="AW310" i="11"/>
  <c r="AR310" i="11"/>
  <c r="AS310" i="11" s="1"/>
  <c r="AE310" i="11"/>
  <c r="V310" i="11"/>
  <c r="M310" i="11"/>
  <c r="D310" i="11"/>
  <c r="BF309" i="11"/>
  <c r="AW309" i="11"/>
  <c r="AX309" i="11" s="1"/>
  <c r="AS309" i="11"/>
  <c r="AR309" i="11"/>
  <c r="AE309" i="11"/>
  <c r="V309" i="11"/>
  <c r="M309" i="11"/>
  <c r="D309" i="11"/>
  <c r="BF308" i="11"/>
  <c r="AW308" i="11"/>
  <c r="AX308" i="11" s="1"/>
  <c r="AR308" i="11"/>
  <c r="AS308" i="11" s="1"/>
  <c r="AE308" i="11"/>
  <c r="V308" i="11"/>
  <c r="M308" i="11"/>
  <c r="D308" i="11"/>
  <c r="BF307" i="11"/>
  <c r="AW307" i="11"/>
  <c r="AX307" i="11" s="1"/>
  <c r="AR307" i="11"/>
  <c r="AS307" i="11" s="1"/>
  <c r="AE307" i="11"/>
  <c r="V307" i="11"/>
  <c r="M307" i="11"/>
  <c r="D307" i="11"/>
  <c r="BF306" i="11"/>
  <c r="AW306" i="11"/>
  <c r="AX306" i="11" s="1"/>
  <c r="AR306" i="11"/>
  <c r="AS306" i="11" s="1"/>
  <c r="AE306" i="11"/>
  <c r="V306" i="11"/>
  <c r="M306" i="11"/>
  <c r="D306" i="11"/>
  <c r="BF305" i="11"/>
  <c r="AW305" i="11"/>
  <c r="AX305" i="11" s="1"/>
  <c r="AR305" i="11"/>
  <c r="AS305" i="11" s="1"/>
  <c r="AY305" i="11" s="1"/>
  <c r="AE305" i="11"/>
  <c r="V305" i="11"/>
  <c r="M305" i="11"/>
  <c r="D305" i="11"/>
  <c r="BF304" i="11"/>
  <c r="AW304" i="11"/>
  <c r="AX304" i="11" s="1"/>
  <c r="AR304" i="11"/>
  <c r="AS304" i="11" s="1"/>
  <c r="AE304" i="11"/>
  <c r="V304" i="11"/>
  <c r="M304" i="11"/>
  <c r="D304" i="11"/>
  <c r="BF303" i="11"/>
  <c r="AW303" i="11"/>
  <c r="AR303" i="11"/>
  <c r="AS303" i="11" s="1"/>
  <c r="AE303" i="11"/>
  <c r="V303" i="11"/>
  <c r="M303" i="11"/>
  <c r="D303" i="11"/>
  <c r="BF302" i="11"/>
  <c r="AW302" i="11"/>
  <c r="AX302" i="11" s="1"/>
  <c r="AR302" i="11"/>
  <c r="AS302" i="11" s="1"/>
  <c r="AE302" i="11"/>
  <c r="V302" i="11"/>
  <c r="M302" i="11"/>
  <c r="D302" i="11"/>
  <c r="BF301" i="11"/>
  <c r="AW301" i="11"/>
  <c r="AR301" i="11"/>
  <c r="AS301" i="11" s="1"/>
  <c r="AE301" i="11"/>
  <c r="V301" i="11"/>
  <c r="M301" i="11"/>
  <c r="D301" i="11"/>
  <c r="BF300" i="11"/>
  <c r="AW300" i="11"/>
  <c r="AX300" i="11" s="1"/>
  <c r="AS300" i="11"/>
  <c r="AR300" i="11"/>
  <c r="AE300" i="11"/>
  <c r="V300" i="11"/>
  <c r="M300" i="11"/>
  <c r="D300" i="11"/>
  <c r="BF299" i="11"/>
  <c r="AW299" i="11"/>
  <c r="AR299" i="11"/>
  <c r="AS299" i="11" s="1"/>
  <c r="AE299" i="11"/>
  <c r="V299" i="11"/>
  <c r="M299" i="11"/>
  <c r="D299" i="11"/>
  <c r="BF298" i="11"/>
  <c r="AW298" i="11"/>
  <c r="AX298" i="11" s="1"/>
  <c r="AS298" i="11"/>
  <c r="AR298" i="11"/>
  <c r="AE298" i="11"/>
  <c r="V298" i="11"/>
  <c r="M298" i="11"/>
  <c r="D298" i="11"/>
  <c r="BF297" i="11"/>
  <c r="AW297" i="11"/>
  <c r="AR297" i="11"/>
  <c r="AS297" i="11" s="1"/>
  <c r="AE297" i="11"/>
  <c r="V297" i="11"/>
  <c r="M297" i="11"/>
  <c r="D297" i="11"/>
  <c r="BF296" i="11"/>
  <c r="AX296" i="11"/>
  <c r="AW296" i="11"/>
  <c r="AY296" i="11" s="1"/>
  <c r="AS296" i="11"/>
  <c r="AR296" i="11"/>
  <c r="AE296" i="11"/>
  <c r="V296" i="11"/>
  <c r="M296" i="11"/>
  <c r="D296" i="11"/>
  <c r="BF295" i="11"/>
  <c r="AW295" i="11"/>
  <c r="AR295" i="11"/>
  <c r="AS295" i="11" s="1"/>
  <c r="AE295" i="11"/>
  <c r="V295" i="11"/>
  <c r="M295" i="11"/>
  <c r="D295" i="11"/>
  <c r="BF294" i="11"/>
  <c r="AW294" i="11"/>
  <c r="AS294" i="11"/>
  <c r="AR294" i="11"/>
  <c r="AE294" i="11"/>
  <c r="V294" i="11"/>
  <c r="M294" i="11"/>
  <c r="D294" i="11"/>
  <c r="BF293" i="11"/>
  <c r="AW293" i="11"/>
  <c r="AR293" i="11"/>
  <c r="AE293" i="11"/>
  <c r="AE323" i="11" s="1"/>
  <c r="V293" i="11"/>
  <c r="M293" i="11"/>
  <c r="D293" i="11"/>
  <c r="BM292" i="11"/>
  <c r="BL292" i="11"/>
  <c r="BK292" i="11"/>
  <c r="BJ292" i="11"/>
  <c r="BI292" i="11"/>
  <c r="BH292" i="11"/>
  <c r="BG292" i="11"/>
  <c r="BE292" i="11"/>
  <c r="AT292" i="11"/>
  <c r="AO292" i="11"/>
  <c r="C292" i="11"/>
  <c r="BM291" i="11"/>
  <c r="BL291" i="11"/>
  <c r="BK291" i="11"/>
  <c r="BJ291" i="11"/>
  <c r="BI291" i="11"/>
  <c r="BH291" i="11"/>
  <c r="BG291" i="11"/>
  <c r="BE291" i="11"/>
  <c r="BD291" i="11"/>
  <c r="BC291" i="11"/>
  <c r="BB291" i="11"/>
  <c r="BA291" i="11"/>
  <c r="AZ291" i="11"/>
  <c r="AV291" i="11"/>
  <c r="AU291" i="11"/>
  <c r="AT291" i="11"/>
  <c r="AQ291" i="11"/>
  <c r="AP291" i="11"/>
  <c r="AO291" i="11"/>
  <c r="AN291" i="11"/>
  <c r="AM291" i="11"/>
  <c r="AL291" i="11"/>
  <c r="AK291" i="11"/>
  <c r="AJ291" i="11"/>
  <c r="AI291" i="11"/>
  <c r="AH291" i="11"/>
  <c r="AG291" i="11"/>
  <c r="AF291" i="11"/>
  <c r="AD291" i="11"/>
  <c r="AC291" i="11"/>
  <c r="AB291" i="11"/>
  <c r="AA291" i="11"/>
  <c r="Z291" i="11"/>
  <c r="Y291" i="11"/>
  <c r="X291" i="11"/>
  <c r="W291" i="11"/>
  <c r="U291" i="11"/>
  <c r="T291" i="11"/>
  <c r="S291" i="11"/>
  <c r="R291" i="11"/>
  <c r="Q291" i="11"/>
  <c r="P291" i="11"/>
  <c r="O291" i="11"/>
  <c r="N291" i="11"/>
  <c r="L291" i="11"/>
  <c r="K291" i="11"/>
  <c r="J291" i="11"/>
  <c r="I291" i="11"/>
  <c r="H291" i="11"/>
  <c r="G291" i="11"/>
  <c r="F291" i="11"/>
  <c r="E291" i="11"/>
  <c r="C291" i="11"/>
  <c r="BM290" i="11"/>
  <c r="BL290" i="11"/>
  <c r="BK290" i="11"/>
  <c r="BJ290" i="11"/>
  <c r="BI290" i="11"/>
  <c r="BH290" i="11"/>
  <c r="BG290" i="11"/>
  <c r="BE290" i="11"/>
  <c r="BD290" i="11"/>
  <c r="BC290" i="11"/>
  <c r="BB290" i="11"/>
  <c r="BA290" i="11"/>
  <c r="AZ290" i="11"/>
  <c r="AV290" i="11"/>
  <c r="AU290" i="11"/>
  <c r="AT290" i="11"/>
  <c r="AQ290" i="11"/>
  <c r="AP290" i="11"/>
  <c r="AO290" i="11"/>
  <c r="AN290" i="11"/>
  <c r="AM290" i="11"/>
  <c r="AL290" i="11"/>
  <c r="AK290" i="11"/>
  <c r="AJ290" i="11"/>
  <c r="AI290" i="11"/>
  <c r="AH290" i="11"/>
  <c r="AG290" i="11"/>
  <c r="AF290" i="11"/>
  <c r="AD290" i="11"/>
  <c r="AC290" i="11"/>
  <c r="AB290" i="11"/>
  <c r="AA290" i="11"/>
  <c r="Z290" i="11"/>
  <c r="Y290" i="11"/>
  <c r="X290" i="11"/>
  <c r="W290" i="11"/>
  <c r="U290" i="11"/>
  <c r="T290" i="11"/>
  <c r="S290" i="11"/>
  <c r="R290" i="11"/>
  <c r="Q290" i="11"/>
  <c r="P290" i="11"/>
  <c r="O290" i="11"/>
  <c r="N290" i="11"/>
  <c r="L290" i="11"/>
  <c r="K290" i="11"/>
  <c r="J290" i="11"/>
  <c r="I290" i="11"/>
  <c r="H290" i="11"/>
  <c r="G290" i="11"/>
  <c r="F290" i="11"/>
  <c r="E290" i="11"/>
  <c r="C290" i="11"/>
  <c r="BM289" i="11"/>
  <c r="BL289" i="11"/>
  <c r="BK289" i="11"/>
  <c r="BJ289" i="11"/>
  <c r="BI289" i="11"/>
  <c r="BH289" i="11"/>
  <c r="BG289" i="11"/>
  <c r="BE289" i="11"/>
  <c r="BD289" i="11"/>
  <c r="BC289" i="11"/>
  <c r="BB289" i="11"/>
  <c r="BA289" i="11"/>
  <c r="AZ289" i="11"/>
  <c r="AV289" i="11"/>
  <c r="AU289" i="11"/>
  <c r="AT289" i="11"/>
  <c r="AQ289" i="11"/>
  <c r="AP289" i="11"/>
  <c r="AO289" i="11"/>
  <c r="AN289" i="11"/>
  <c r="AM289" i="11"/>
  <c r="AL289" i="11"/>
  <c r="AK289" i="11"/>
  <c r="AJ289" i="11"/>
  <c r="AI289" i="11"/>
  <c r="AH289" i="11"/>
  <c r="AG289" i="11"/>
  <c r="AF289" i="11"/>
  <c r="AD289" i="11"/>
  <c r="AC289" i="11"/>
  <c r="AB289" i="11"/>
  <c r="AA289" i="11"/>
  <c r="Z289" i="11"/>
  <c r="Y289" i="11"/>
  <c r="X289" i="11"/>
  <c r="W289" i="11"/>
  <c r="U289" i="11"/>
  <c r="T289" i="11"/>
  <c r="S289" i="11"/>
  <c r="R289" i="11"/>
  <c r="Q289" i="11"/>
  <c r="P289" i="11"/>
  <c r="O289" i="11"/>
  <c r="N289" i="11"/>
  <c r="L289" i="11"/>
  <c r="K289" i="11"/>
  <c r="J289" i="11"/>
  <c r="I289" i="11"/>
  <c r="H289" i="11"/>
  <c r="G289" i="11"/>
  <c r="F289" i="11"/>
  <c r="E289" i="11"/>
  <c r="C289" i="11"/>
  <c r="BF288" i="11"/>
  <c r="AX288" i="11"/>
  <c r="AW288" i="11"/>
  <c r="AR288" i="11"/>
  <c r="AS288" i="11" s="1"/>
  <c r="AE288" i="11"/>
  <c r="V288" i="11"/>
  <c r="M288" i="11"/>
  <c r="D288" i="11"/>
  <c r="BF287" i="11"/>
  <c r="AW287" i="11"/>
  <c r="AR287" i="11"/>
  <c r="AS287" i="11" s="1"/>
  <c r="AE287" i="11"/>
  <c r="V287" i="11"/>
  <c r="M287" i="11"/>
  <c r="D287" i="11"/>
  <c r="BF286" i="11"/>
  <c r="AW286" i="11"/>
  <c r="AX286" i="11" s="1"/>
  <c r="AR286" i="11"/>
  <c r="AS286" i="11" s="1"/>
  <c r="AE286" i="11"/>
  <c r="V286" i="11"/>
  <c r="M286" i="11"/>
  <c r="D286" i="11"/>
  <c r="BF285" i="11"/>
  <c r="AW285" i="11"/>
  <c r="AR285" i="11"/>
  <c r="AS285" i="11" s="1"/>
  <c r="AE285" i="11"/>
  <c r="V285" i="11"/>
  <c r="M285" i="11"/>
  <c r="D285" i="11"/>
  <c r="BF284" i="11"/>
  <c r="AW284" i="11"/>
  <c r="AX284" i="11" s="1"/>
  <c r="AR284" i="11"/>
  <c r="AS284" i="11" s="1"/>
  <c r="AE284" i="11"/>
  <c r="V284" i="11"/>
  <c r="M284" i="11"/>
  <c r="D284" i="11"/>
  <c r="BF283" i="11"/>
  <c r="AW283" i="11"/>
  <c r="AR283" i="11"/>
  <c r="AS283" i="11" s="1"/>
  <c r="AE283" i="11"/>
  <c r="V283" i="11"/>
  <c r="M283" i="11"/>
  <c r="D283" i="11"/>
  <c r="BF282" i="11"/>
  <c r="AW282" i="11"/>
  <c r="AX282" i="11" s="1"/>
  <c r="AR282" i="11"/>
  <c r="AS282" i="11" s="1"/>
  <c r="AE282" i="11"/>
  <c r="V282" i="11"/>
  <c r="M282" i="11"/>
  <c r="D282" i="11"/>
  <c r="BF281" i="11"/>
  <c r="AW281" i="11"/>
  <c r="AR281" i="11"/>
  <c r="AS281" i="11" s="1"/>
  <c r="AE281" i="11"/>
  <c r="V281" i="11"/>
  <c r="M281" i="11"/>
  <c r="D281" i="11"/>
  <c r="BF280" i="11"/>
  <c r="AW280" i="11"/>
  <c r="AX280" i="11" s="1"/>
  <c r="AR280" i="11"/>
  <c r="AS280" i="11" s="1"/>
  <c r="AE280" i="11"/>
  <c r="V280" i="11"/>
  <c r="M280" i="11"/>
  <c r="D280" i="11"/>
  <c r="BF279" i="11"/>
  <c r="AW279" i="11"/>
  <c r="AR279" i="11"/>
  <c r="AS279" i="11" s="1"/>
  <c r="AE279" i="11"/>
  <c r="V279" i="11"/>
  <c r="M279" i="11"/>
  <c r="D279" i="11"/>
  <c r="BF278" i="11"/>
  <c r="AW278" i="11"/>
  <c r="AX278" i="11" s="1"/>
  <c r="AR278" i="11"/>
  <c r="AS278" i="11" s="1"/>
  <c r="AE278" i="11"/>
  <c r="V278" i="11"/>
  <c r="M278" i="11"/>
  <c r="D278" i="11"/>
  <c r="BF277" i="11"/>
  <c r="AW277" i="11"/>
  <c r="AR277" i="11"/>
  <c r="AS277" i="11" s="1"/>
  <c r="AE277" i="11"/>
  <c r="V277" i="11"/>
  <c r="M277" i="11"/>
  <c r="D277" i="11"/>
  <c r="BF276" i="11"/>
  <c r="AW276" i="11"/>
  <c r="AX276" i="11" s="1"/>
  <c r="AR276" i="11"/>
  <c r="AS276" i="11" s="1"/>
  <c r="AE276" i="11"/>
  <c r="V276" i="11"/>
  <c r="M276" i="11"/>
  <c r="D276" i="11"/>
  <c r="BF275" i="11"/>
  <c r="AW275" i="11"/>
  <c r="AR275" i="11"/>
  <c r="AS275" i="11" s="1"/>
  <c r="AE275" i="11"/>
  <c r="V275" i="11"/>
  <c r="M275" i="11"/>
  <c r="D275" i="11"/>
  <c r="BF274" i="11"/>
  <c r="AW274" i="11"/>
  <c r="AX274" i="11" s="1"/>
  <c r="AR274" i="11"/>
  <c r="AS274" i="11" s="1"/>
  <c r="AE274" i="11"/>
  <c r="V274" i="11"/>
  <c r="M274" i="11"/>
  <c r="D274" i="11"/>
  <c r="BF273" i="11"/>
  <c r="AW273" i="11"/>
  <c r="AR273" i="11"/>
  <c r="AS273" i="11" s="1"/>
  <c r="AE273" i="11"/>
  <c r="V273" i="11"/>
  <c r="M273" i="11"/>
  <c r="D273" i="11"/>
  <c r="BF272" i="11"/>
  <c r="AX272" i="11"/>
  <c r="AW272" i="11"/>
  <c r="AR272" i="11"/>
  <c r="AS272" i="11" s="1"/>
  <c r="AE272" i="11"/>
  <c r="V272" i="11"/>
  <c r="M272" i="11"/>
  <c r="D272" i="11"/>
  <c r="BF271" i="11"/>
  <c r="AW271" i="11"/>
  <c r="AR271" i="11"/>
  <c r="AS271" i="11" s="1"/>
  <c r="AE271" i="11"/>
  <c r="V271" i="11"/>
  <c r="M271" i="11"/>
  <c r="D271" i="11"/>
  <c r="BF270" i="11"/>
  <c r="AW270" i="11"/>
  <c r="AX270" i="11" s="1"/>
  <c r="AR270" i="11"/>
  <c r="AS270" i="11" s="1"/>
  <c r="AE270" i="11"/>
  <c r="V270" i="11"/>
  <c r="M270" i="11"/>
  <c r="D270" i="11"/>
  <c r="BF269" i="11"/>
  <c r="AW269" i="11"/>
  <c r="AR269" i="11"/>
  <c r="AS269" i="11" s="1"/>
  <c r="AE269" i="11"/>
  <c r="V269" i="11"/>
  <c r="M269" i="11"/>
  <c r="D269" i="11"/>
  <c r="BF268" i="11"/>
  <c r="AW268" i="11"/>
  <c r="AX268" i="11" s="1"/>
  <c r="AR268" i="11"/>
  <c r="AS268" i="11" s="1"/>
  <c r="AE268" i="11"/>
  <c r="V268" i="11"/>
  <c r="M268" i="11"/>
  <c r="D268" i="11"/>
  <c r="BF267" i="11"/>
  <c r="AW267" i="11"/>
  <c r="AR267" i="11"/>
  <c r="AS267" i="11" s="1"/>
  <c r="AE267" i="11"/>
  <c r="V267" i="11"/>
  <c r="M267" i="11"/>
  <c r="D267" i="11"/>
  <c r="BF266" i="11"/>
  <c r="AW266" i="11"/>
  <c r="AX266" i="11" s="1"/>
  <c r="AS266" i="11"/>
  <c r="AR266" i="11"/>
  <c r="AE266" i="11"/>
  <c r="V266" i="11"/>
  <c r="M266" i="11"/>
  <c r="D266" i="11"/>
  <c r="BF265" i="11"/>
  <c r="AW265" i="11"/>
  <c r="AS265" i="11"/>
  <c r="AR265" i="11"/>
  <c r="AE265" i="11"/>
  <c r="V265" i="11"/>
  <c r="M265" i="11"/>
  <c r="D265" i="11"/>
  <c r="BF264" i="11"/>
  <c r="AW264" i="11"/>
  <c r="AX264" i="11" s="1"/>
  <c r="AS264" i="11"/>
  <c r="AR264" i="11"/>
  <c r="AE264" i="11"/>
  <c r="V264" i="11"/>
  <c r="M264" i="11"/>
  <c r="D264" i="11"/>
  <c r="BF263" i="11"/>
  <c r="AW263" i="11"/>
  <c r="AS263" i="11"/>
  <c r="AR263" i="11"/>
  <c r="AE263" i="11"/>
  <c r="V263" i="11"/>
  <c r="M263" i="11"/>
  <c r="D263" i="11"/>
  <c r="BF262" i="11"/>
  <c r="AX262" i="11"/>
  <c r="AW262" i="11"/>
  <c r="AS262" i="11"/>
  <c r="AR262" i="11"/>
  <c r="AE262" i="11"/>
  <c r="V262" i="11"/>
  <c r="M262" i="11"/>
  <c r="D262" i="11"/>
  <c r="BF261" i="11"/>
  <c r="AW261" i="11"/>
  <c r="AS261" i="11"/>
  <c r="AR261" i="11"/>
  <c r="AE261" i="11"/>
  <c r="V261" i="11"/>
  <c r="M261" i="11"/>
  <c r="D261" i="11"/>
  <c r="BF260" i="11"/>
  <c r="AX260" i="11"/>
  <c r="AW260" i="11"/>
  <c r="AS260" i="11"/>
  <c r="AR260" i="11"/>
  <c r="AE260" i="11"/>
  <c r="V260" i="11"/>
  <c r="M260" i="11"/>
  <c r="D260" i="11"/>
  <c r="BF259" i="11"/>
  <c r="AW259" i="11"/>
  <c r="AR259" i="11"/>
  <c r="AR291" i="11" s="1"/>
  <c r="AE259" i="11"/>
  <c r="V259" i="11"/>
  <c r="M259" i="11"/>
  <c r="D259" i="11"/>
  <c r="BF258" i="11"/>
  <c r="AX258" i="11"/>
  <c r="AW258" i="11"/>
  <c r="AR258" i="11"/>
  <c r="AS258" i="11" s="1"/>
  <c r="AE258" i="11"/>
  <c r="AE289" i="11" s="1"/>
  <c r="V258" i="11"/>
  <c r="V289" i="11" s="1"/>
  <c r="M258" i="11"/>
  <c r="D258" i="11"/>
  <c r="BM257" i="11"/>
  <c r="BL257" i="11"/>
  <c r="BK257" i="11"/>
  <c r="BJ257" i="11"/>
  <c r="BI257" i="11"/>
  <c r="BH257" i="11"/>
  <c r="BG257" i="11"/>
  <c r="BE257" i="11"/>
  <c r="AT257" i="11"/>
  <c r="AO257" i="11"/>
  <c r="C257" i="11"/>
  <c r="BM256" i="11"/>
  <c r="BL256" i="11"/>
  <c r="BK256" i="11"/>
  <c r="BJ256" i="11"/>
  <c r="BI256" i="11"/>
  <c r="BH256" i="11"/>
  <c r="BG256" i="11"/>
  <c r="BE256" i="11"/>
  <c r="BD256" i="11"/>
  <c r="BC256" i="11"/>
  <c r="BB256" i="11"/>
  <c r="BA256" i="11"/>
  <c r="AZ256" i="11"/>
  <c r="AZ9" i="11" s="1"/>
  <c r="AV256" i="11"/>
  <c r="AU256" i="11"/>
  <c r="AT256" i="11"/>
  <c r="AQ256" i="11"/>
  <c r="AP256" i="11"/>
  <c r="AO256" i="11"/>
  <c r="AN256" i="11"/>
  <c r="AM256" i="11"/>
  <c r="AL256" i="11"/>
  <c r="AK256" i="11"/>
  <c r="AJ256" i="11"/>
  <c r="AI256" i="11"/>
  <c r="AH256" i="11"/>
  <c r="AG256" i="11"/>
  <c r="AF256" i="11"/>
  <c r="AD256" i="11"/>
  <c r="AC256" i="11"/>
  <c r="AB256" i="11"/>
  <c r="AA256" i="11"/>
  <c r="Z256" i="11"/>
  <c r="Y256" i="11"/>
  <c r="X256" i="11"/>
  <c r="W256" i="11"/>
  <c r="U256" i="11"/>
  <c r="T256" i="11"/>
  <c r="S256" i="11"/>
  <c r="R256" i="11"/>
  <c r="Q256" i="11"/>
  <c r="P256" i="11"/>
  <c r="O256" i="11"/>
  <c r="N256" i="11"/>
  <c r="L256" i="11"/>
  <c r="K256" i="11"/>
  <c r="J256" i="11"/>
  <c r="I256" i="11"/>
  <c r="H256" i="11"/>
  <c r="G256" i="11"/>
  <c r="F256" i="11"/>
  <c r="E256" i="11"/>
  <c r="C256" i="11"/>
  <c r="BM255" i="11"/>
  <c r="BL255" i="11"/>
  <c r="BK255" i="11"/>
  <c r="BJ255" i="11"/>
  <c r="BI255" i="11"/>
  <c r="BH255" i="11"/>
  <c r="BG255" i="11"/>
  <c r="BE255" i="11"/>
  <c r="BD255" i="11"/>
  <c r="BC255" i="11"/>
  <c r="BB255" i="11"/>
  <c r="BA255" i="11"/>
  <c r="AZ255" i="11"/>
  <c r="AV255" i="11"/>
  <c r="AU255" i="11"/>
  <c r="AT255" i="11"/>
  <c r="AQ255" i="11"/>
  <c r="AP255" i="11"/>
  <c r="AO255" i="11"/>
  <c r="AN255" i="11"/>
  <c r="AM255" i="11"/>
  <c r="AL255" i="11"/>
  <c r="AK255" i="11"/>
  <c r="AJ255" i="11"/>
  <c r="AI255" i="11"/>
  <c r="AH255" i="11"/>
  <c r="AG255" i="11"/>
  <c r="AF255" i="11"/>
  <c r="AD255" i="11"/>
  <c r="AC255" i="11"/>
  <c r="AB255" i="11"/>
  <c r="AA255" i="11"/>
  <c r="Z255" i="11"/>
  <c r="Y255" i="11"/>
  <c r="X255" i="11"/>
  <c r="W255" i="11"/>
  <c r="U255" i="11"/>
  <c r="T255" i="11"/>
  <c r="S255" i="11"/>
  <c r="R255" i="11"/>
  <c r="Q255" i="11"/>
  <c r="P255" i="11"/>
  <c r="O255" i="11"/>
  <c r="N255" i="11"/>
  <c r="L255" i="11"/>
  <c r="K255" i="11"/>
  <c r="J255" i="11"/>
  <c r="I255" i="11"/>
  <c r="H255" i="11"/>
  <c r="G255" i="11"/>
  <c r="F255" i="11"/>
  <c r="E255" i="11"/>
  <c r="C255" i="11"/>
  <c r="BM254" i="11"/>
  <c r="BL254" i="11"/>
  <c r="BK254" i="11"/>
  <c r="BJ254" i="11"/>
  <c r="BI254" i="11"/>
  <c r="BH254" i="11"/>
  <c r="BG254" i="11"/>
  <c r="BE254" i="11"/>
  <c r="BD254" i="11"/>
  <c r="BC254" i="11"/>
  <c r="BB254" i="11"/>
  <c r="BA254" i="11"/>
  <c r="AZ254" i="11"/>
  <c r="AV254" i="11"/>
  <c r="AU254" i="11"/>
  <c r="AT254" i="11"/>
  <c r="AQ254" i="11"/>
  <c r="AP254" i="11"/>
  <c r="AO254" i="11"/>
  <c r="AN254" i="11"/>
  <c r="AM254" i="11"/>
  <c r="AL254" i="11"/>
  <c r="AK254" i="11"/>
  <c r="AJ254" i="11"/>
  <c r="AI254" i="11"/>
  <c r="AH254" i="11"/>
  <c r="AG254" i="11"/>
  <c r="AF254" i="11"/>
  <c r="AD254" i="11"/>
  <c r="AC254" i="11"/>
  <c r="AB254" i="11"/>
  <c r="AA254" i="11"/>
  <c r="Z254" i="11"/>
  <c r="Y254" i="11"/>
  <c r="X254" i="11"/>
  <c r="W254" i="11"/>
  <c r="U254" i="11"/>
  <c r="T254" i="11"/>
  <c r="S254" i="11"/>
  <c r="R254" i="11"/>
  <c r="Q254" i="11"/>
  <c r="P254" i="11"/>
  <c r="O254" i="11"/>
  <c r="N254" i="11"/>
  <c r="L254" i="11"/>
  <c r="K254" i="11"/>
  <c r="J254" i="11"/>
  <c r="I254" i="11"/>
  <c r="H254" i="11"/>
  <c r="G254" i="11"/>
  <c r="F254" i="11"/>
  <c r="E254" i="11"/>
  <c r="C254" i="11"/>
  <c r="BF253" i="11"/>
  <c r="AW253" i="11"/>
  <c r="AX253" i="11" s="1"/>
  <c r="AR253" i="11"/>
  <c r="AS253" i="11" s="1"/>
  <c r="AE253" i="11"/>
  <c r="V253" i="11"/>
  <c r="M253" i="11"/>
  <c r="D253" i="11"/>
  <c r="BF252" i="11"/>
  <c r="AW252" i="11"/>
  <c r="AX252" i="11" s="1"/>
  <c r="AR252" i="11"/>
  <c r="AS252" i="11" s="1"/>
  <c r="AY252" i="11" s="1"/>
  <c r="AE252" i="11"/>
  <c r="V252" i="11"/>
  <c r="M252" i="11"/>
  <c r="D252" i="11"/>
  <c r="BF251" i="11"/>
  <c r="AW251" i="11"/>
  <c r="AX251" i="11" s="1"/>
  <c r="AS251" i="11"/>
  <c r="AR251" i="11"/>
  <c r="AE251" i="11"/>
  <c r="V251" i="11"/>
  <c r="M251" i="11"/>
  <c r="D251" i="11"/>
  <c r="BF250" i="11"/>
  <c r="AW250" i="11"/>
  <c r="AX250" i="11" s="1"/>
  <c r="AR250" i="11"/>
  <c r="AS250" i="11" s="1"/>
  <c r="AY250" i="11" s="1"/>
  <c r="AE250" i="11"/>
  <c r="V250" i="11"/>
  <c r="M250" i="11"/>
  <c r="D250" i="11"/>
  <c r="BF249" i="11"/>
  <c r="AW249" i="11"/>
  <c r="AX249" i="11" s="1"/>
  <c r="AS249" i="11"/>
  <c r="AR249" i="11"/>
  <c r="AE249" i="11"/>
  <c r="V249" i="11"/>
  <c r="M249" i="11"/>
  <c r="D249" i="11"/>
  <c r="BF248" i="11"/>
  <c r="AW248" i="11"/>
  <c r="AX248" i="11" s="1"/>
  <c r="AR248" i="11"/>
  <c r="AS248" i="11" s="1"/>
  <c r="AE248" i="11"/>
  <c r="V248" i="11"/>
  <c r="M248" i="11"/>
  <c r="D248" i="11"/>
  <c r="BF247" i="11"/>
  <c r="AW247" i="11"/>
  <c r="AX247" i="11" s="1"/>
  <c r="AR247" i="11"/>
  <c r="AS247" i="11" s="1"/>
  <c r="AE247" i="11"/>
  <c r="V247" i="11"/>
  <c r="M247" i="11"/>
  <c r="D247" i="11"/>
  <c r="BF246" i="11"/>
  <c r="AW246" i="11"/>
  <c r="AX246" i="11" s="1"/>
  <c r="AR246" i="11"/>
  <c r="AS246" i="11" s="1"/>
  <c r="AY246" i="11" s="1"/>
  <c r="AE246" i="11"/>
  <c r="V246" i="11"/>
  <c r="M246" i="11"/>
  <c r="D246" i="11"/>
  <c r="BF245" i="11"/>
  <c r="AW245" i="11"/>
  <c r="AR245" i="11"/>
  <c r="AS245" i="11" s="1"/>
  <c r="AE245" i="11"/>
  <c r="V245" i="11"/>
  <c r="M245" i="11"/>
  <c r="D245" i="11"/>
  <c r="BF244" i="11"/>
  <c r="AW244" i="11"/>
  <c r="AX244" i="11" s="1"/>
  <c r="AR244" i="11"/>
  <c r="AS244" i="11" s="1"/>
  <c r="AE244" i="11"/>
  <c r="V244" i="11"/>
  <c r="M244" i="11"/>
  <c r="D244" i="11"/>
  <c r="BF243" i="11"/>
  <c r="AW243" i="11"/>
  <c r="AR243" i="11"/>
  <c r="AS243" i="11" s="1"/>
  <c r="AE243" i="11"/>
  <c r="V243" i="11"/>
  <c r="M243" i="11"/>
  <c r="D243" i="11"/>
  <c r="BF242" i="11"/>
  <c r="AW242" i="11"/>
  <c r="AX242" i="11" s="1"/>
  <c r="AR242" i="11"/>
  <c r="AS242" i="11" s="1"/>
  <c r="AY242" i="11" s="1"/>
  <c r="AE242" i="11"/>
  <c r="V242" i="11"/>
  <c r="M242" i="11"/>
  <c r="D242" i="11"/>
  <c r="BF241" i="11"/>
  <c r="AW241" i="11"/>
  <c r="AR241" i="11"/>
  <c r="AS241" i="11" s="1"/>
  <c r="AE241" i="11"/>
  <c r="V241" i="11"/>
  <c r="M241" i="11"/>
  <c r="D241" i="11"/>
  <c r="BF240" i="11"/>
  <c r="AW240" i="11"/>
  <c r="AX240" i="11" s="1"/>
  <c r="AR240" i="11"/>
  <c r="AS240" i="11" s="1"/>
  <c r="AE240" i="11"/>
  <c r="V240" i="11"/>
  <c r="M240" i="11"/>
  <c r="D240" i="11"/>
  <c r="BF239" i="11"/>
  <c r="AW239" i="11"/>
  <c r="AX239" i="11" s="1"/>
  <c r="AR239" i="11"/>
  <c r="AS239" i="11" s="1"/>
  <c r="AE239" i="11"/>
  <c r="V239" i="11"/>
  <c r="M239" i="11"/>
  <c r="D239" i="11"/>
  <c r="BF238" i="11"/>
  <c r="AW238" i="11"/>
  <c r="AX238" i="11" s="1"/>
  <c r="AR238" i="11"/>
  <c r="AS238" i="11" s="1"/>
  <c r="AY238" i="11" s="1"/>
  <c r="AE238" i="11"/>
  <c r="V238" i="11"/>
  <c r="M238" i="11"/>
  <c r="D238" i="11"/>
  <c r="BF237" i="11"/>
  <c r="AW237" i="11"/>
  <c r="AX237" i="11" s="1"/>
  <c r="AR237" i="11"/>
  <c r="AS237" i="11" s="1"/>
  <c r="AE237" i="11"/>
  <c r="V237" i="11"/>
  <c r="M237" i="11"/>
  <c r="D237" i="11"/>
  <c r="BF236" i="11"/>
  <c r="AW236" i="11"/>
  <c r="AX236" i="11" s="1"/>
  <c r="AR236" i="11"/>
  <c r="AS236" i="11" s="1"/>
  <c r="AE236" i="11"/>
  <c r="V236" i="11"/>
  <c r="M236" i="11"/>
  <c r="D236" i="11"/>
  <c r="BF235" i="11"/>
  <c r="AW235" i="11"/>
  <c r="AX235" i="11" s="1"/>
  <c r="AS235" i="11"/>
  <c r="AR235" i="11"/>
  <c r="AE235" i="11"/>
  <c r="V235" i="11"/>
  <c r="M235" i="11"/>
  <c r="D235" i="11"/>
  <c r="BF234" i="11"/>
  <c r="AW234" i="11"/>
  <c r="AX234" i="11" s="1"/>
  <c r="AR234" i="11"/>
  <c r="AS234" i="11" s="1"/>
  <c r="AE234" i="11"/>
  <c r="V234" i="11"/>
  <c r="M234" i="11"/>
  <c r="D234" i="11"/>
  <c r="BF233" i="11"/>
  <c r="AW233" i="11"/>
  <c r="AX233" i="11" s="1"/>
  <c r="AR233" i="11"/>
  <c r="AS233" i="11" s="1"/>
  <c r="AE233" i="11"/>
  <c r="V233" i="11"/>
  <c r="M233" i="11"/>
  <c r="D233" i="11"/>
  <c r="BF232" i="11"/>
  <c r="AW232" i="11"/>
  <c r="AX232" i="11" s="1"/>
  <c r="AR232" i="11"/>
  <c r="AS232" i="11" s="1"/>
  <c r="AY232" i="11" s="1"/>
  <c r="AE232" i="11"/>
  <c r="V232" i="11"/>
  <c r="M232" i="11"/>
  <c r="D232" i="11"/>
  <c r="BF231" i="11"/>
  <c r="AW231" i="11"/>
  <c r="AX231" i="11" s="1"/>
  <c r="AR231" i="11"/>
  <c r="AS231" i="11" s="1"/>
  <c r="AE231" i="11"/>
  <c r="V231" i="11"/>
  <c r="M231" i="11"/>
  <c r="D231" i="11"/>
  <c r="BF230" i="11"/>
  <c r="AW230" i="11"/>
  <c r="AX230" i="11" s="1"/>
  <c r="AR230" i="11"/>
  <c r="AS230" i="11" s="1"/>
  <c r="AE230" i="11"/>
  <c r="AE254" i="11" s="1"/>
  <c r="V230" i="11"/>
  <c r="M230" i="11"/>
  <c r="D230" i="11"/>
  <c r="BF229" i="11"/>
  <c r="AW229" i="11"/>
  <c r="AS229" i="11"/>
  <c r="AR229" i="11"/>
  <c r="AE229" i="11"/>
  <c r="V229" i="11"/>
  <c r="M229" i="11"/>
  <c r="D229" i="11"/>
  <c r="BF228" i="11"/>
  <c r="AY228" i="11"/>
  <c r="AW228" i="11"/>
  <c r="AX228" i="11" s="1"/>
  <c r="AR228" i="11"/>
  <c r="AS228" i="11" s="1"/>
  <c r="AE228" i="11"/>
  <c r="V228" i="11"/>
  <c r="M228" i="11"/>
  <c r="D228" i="11"/>
  <c r="BF227" i="11"/>
  <c r="AW227" i="11"/>
  <c r="AX227" i="11" s="1"/>
  <c r="AR227" i="11"/>
  <c r="AS227" i="11" s="1"/>
  <c r="AE227" i="11"/>
  <c r="V227" i="11"/>
  <c r="M227" i="11"/>
  <c r="D227" i="11"/>
  <c r="BF226" i="11"/>
  <c r="AW226" i="11"/>
  <c r="AX226" i="11" s="1"/>
  <c r="AR226" i="11"/>
  <c r="AS226" i="11" s="1"/>
  <c r="AE226" i="11"/>
  <c r="V226" i="11"/>
  <c r="M226" i="11"/>
  <c r="D226" i="11"/>
  <c r="BF225" i="11"/>
  <c r="AW225" i="11"/>
  <c r="AX225" i="11" s="1"/>
  <c r="AR225" i="11"/>
  <c r="AS225" i="11" s="1"/>
  <c r="AE225" i="11"/>
  <c r="V225" i="11"/>
  <c r="M225" i="11"/>
  <c r="D225" i="11"/>
  <c r="BF224" i="11"/>
  <c r="AW224" i="11"/>
  <c r="AX224" i="11" s="1"/>
  <c r="AR224" i="11"/>
  <c r="AS224" i="11" s="1"/>
  <c r="AE224" i="11"/>
  <c r="AE255" i="11" s="1"/>
  <c r="V224" i="11"/>
  <c r="M224" i="11"/>
  <c r="D224" i="11"/>
  <c r="BF223" i="11"/>
  <c r="AW223" i="11"/>
  <c r="AR223" i="11"/>
  <c r="AS223" i="11" s="1"/>
  <c r="AE223" i="11"/>
  <c r="V223" i="11"/>
  <c r="M223" i="11"/>
  <c r="D223" i="11"/>
  <c r="BM222" i="11"/>
  <c r="BL222" i="11"/>
  <c r="BK222" i="11"/>
  <c r="BJ222" i="11"/>
  <c r="BI222" i="11"/>
  <c r="BH222" i="11"/>
  <c r="BG222" i="11"/>
  <c r="BE222" i="11"/>
  <c r="AT222" i="11"/>
  <c r="AO222" i="11"/>
  <c r="C222" i="11"/>
  <c r="BM221" i="11"/>
  <c r="BL221" i="11"/>
  <c r="BK221" i="11"/>
  <c r="BJ221" i="11"/>
  <c r="BI221" i="11"/>
  <c r="BH221" i="11"/>
  <c r="BG221" i="11"/>
  <c r="BE221" i="11"/>
  <c r="BD221" i="11"/>
  <c r="BC221" i="11"/>
  <c r="BB221" i="11"/>
  <c r="BA221" i="11"/>
  <c r="AZ221" i="11"/>
  <c r="AV221" i="11"/>
  <c r="AU221" i="11"/>
  <c r="AT221" i="11"/>
  <c r="AQ221" i="11"/>
  <c r="AP221" i="11"/>
  <c r="AO221" i="11"/>
  <c r="AN221" i="11"/>
  <c r="AM221" i="11"/>
  <c r="AL221" i="11"/>
  <c r="AK221" i="11"/>
  <c r="AJ221" i="11"/>
  <c r="AI221" i="11"/>
  <c r="AH221" i="11"/>
  <c r="AG221" i="11"/>
  <c r="AF221" i="11"/>
  <c r="AD221" i="11"/>
  <c r="AC221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L221" i="11"/>
  <c r="K221" i="11"/>
  <c r="J221" i="11"/>
  <c r="I221" i="11"/>
  <c r="H221" i="11"/>
  <c r="G221" i="11"/>
  <c r="F221" i="11"/>
  <c r="E221" i="11"/>
  <c r="D221" i="11"/>
  <c r="C221" i="11"/>
  <c r="BM220" i="11"/>
  <c r="BL220" i="11"/>
  <c r="BK220" i="11"/>
  <c r="BJ220" i="11"/>
  <c r="BI220" i="11"/>
  <c r="BH220" i="11"/>
  <c r="BG220" i="11"/>
  <c r="BE220" i="11"/>
  <c r="BD220" i="11"/>
  <c r="BC220" i="11"/>
  <c r="BB220" i="11"/>
  <c r="BA220" i="11"/>
  <c r="AZ220" i="11"/>
  <c r="AV220" i="11"/>
  <c r="AU220" i="11"/>
  <c r="AT220" i="11"/>
  <c r="AQ220" i="11"/>
  <c r="AP220" i="11"/>
  <c r="AO220" i="11"/>
  <c r="AN220" i="11"/>
  <c r="AM220" i="11"/>
  <c r="AL220" i="11"/>
  <c r="AK220" i="11"/>
  <c r="AJ220" i="11"/>
  <c r="AI220" i="11"/>
  <c r="AH220" i="11"/>
  <c r="AG220" i="11"/>
  <c r="AF220" i="11"/>
  <c r="AD220" i="11"/>
  <c r="AC220" i="11"/>
  <c r="AB220" i="11"/>
  <c r="AA220" i="11"/>
  <c r="Z220" i="11"/>
  <c r="Y220" i="11"/>
  <c r="X220" i="11"/>
  <c r="W220" i="11"/>
  <c r="U220" i="11"/>
  <c r="T220" i="11"/>
  <c r="S220" i="11"/>
  <c r="R220" i="11"/>
  <c r="Q220" i="11"/>
  <c r="P220" i="11"/>
  <c r="O220" i="11"/>
  <c r="N220" i="11"/>
  <c r="L220" i="11"/>
  <c r="K220" i="11"/>
  <c r="J220" i="11"/>
  <c r="I220" i="11"/>
  <c r="H220" i="11"/>
  <c r="G220" i="11"/>
  <c r="F220" i="11"/>
  <c r="E220" i="11"/>
  <c r="C220" i="11"/>
  <c r="BM219" i="11"/>
  <c r="BL219" i="11"/>
  <c r="BK219" i="11"/>
  <c r="BJ219" i="11"/>
  <c r="BI219" i="11"/>
  <c r="BH219" i="11"/>
  <c r="BG219" i="11"/>
  <c r="BE219" i="11"/>
  <c r="BD219" i="11"/>
  <c r="BC219" i="11"/>
  <c r="BB219" i="11"/>
  <c r="BA219" i="11"/>
  <c r="AZ219" i="11"/>
  <c r="AV219" i="11"/>
  <c r="AU219" i="11"/>
  <c r="AT219" i="11"/>
  <c r="AQ219" i="11"/>
  <c r="AP219" i="11"/>
  <c r="AO219" i="11"/>
  <c r="AN219" i="11"/>
  <c r="AM219" i="11"/>
  <c r="AL219" i="11"/>
  <c r="AK219" i="11"/>
  <c r="AJ219" i="11"/>
  <c r="AI219" i="11"/>
  <c r="AH219" i="11"/>
  <c r="AG219" i="11"/>
  <c r="AF219" i="11"/>
  <c r="AD219" i="11"/>
  <c r="AC219" i="11"/>
  <c r="AB219" i="11"/>
  <c r="AA219" i="11"/>
  <c r="Z219" i="11"/>
  <c r="Y219" i="11"/>
  <c r="X219" i="11"/>
  <c r="W219" i="11"/>
  <c r="U219" i="11"/>
  <c r="T219" i="11"/>
  <c r="S219" i="11"/>
  <c r="R219" i="11"/>
  <c r="Q219" i="11"/>
  <c r="P219" i="11"/>
  <c r="O219" i="11"/>
  <c r="N219" i="11"/>
  <c r="L219" i="11"/>
  <c r="K219" i="11"/>
  <c r="J219" i="11"/>
  <c r="I219" i="11"/>
  <c r="H219" i="11"/>
  <c r="G219" i="11"/>
  <c r="F219" i="11"/>
  <c r="E219" i="11"/>
  <c r="D219" i="11"/>
  <c r="C219" i="11"/>
  <c r="BF218" i="11"/>
  <c r="AW218" i="11"/>
  <c r="AX218" i="11" s="1"/>
  <c r="AR218" i="11"/>
  <c r="AS218" i="11" s="1"/>
  <c r="AE218" i="11"/>
  <c r="V218" i="11"/>
  <c r="M218" i="11"/>
  <c r="D218" i="11"/>
  <c r="BF217" i="11"/>
  <c r="AW217" i="11"/>
  <c r="AX217" i="11" s="1"/>
  <c r="AR217" i="11"/>
  <c r="AS217" i="11" s="1"/>
  <c r="AE217" i="11"/>
  <c r="V217" i="11"/>
  <c r="M217" i="11"/>
  <c r="D217" i="11"/>
  <c r="BF216" i="11"/>
  <c r="AW216" i="11"/>
  <c r="AX216" i="11" s="1"/>
  <c r="AR216" i="11"/>
  <c r="AS216" i="11" s="1"/>
  <c r="AE216" i="11"/>
  <c r="V216" i="11"/>
  <c r="M216" i="11"/>
  <c r="D216" i="11"/>
  <c r="BF215" i="11"/>
  <c r="AW215" i="11"/>
  <c r="AX215" i="11" s="1"/>
  <c r="AS215" i="11"/>
  <c r="AR215" i="11"/>
  <c r="AE215" i="11"/>
  <c r="V215" i="11"/>
  <c r="M215" i="11"/>
  <c r="D215" i="11"/>
  <c r="BF214" i="11"/>
  <c r="AX214" i="11"/>
  <c r="AW214" i="11"/>
  <c r="AR214" i="11"/>
  <c r="AS214" i="11" s="1"/>
  <c r="AE214" i="11"/>
  <c r="V214" i="11"/>
  <c r="M214" i="11"/>
  <c r="D214" i="11"/>
  <c r="BF213" i="11"/>
  <c r="AX213" i="11"/>
  <c r="AW213" i="11"/>
  <c r="AS213" i="11"/>
  <c r="AR213" i="11"/>
  <c r="AE213" i="11"/>
  <c r="V213" i="11"/>
  <c r="M213" i="11"/>
  <c r="D213" i="11"/>
  <c r="BF212" i="11"/>
  <c r="AX212" i="11"/>
  <c r="AW212" i="11"/>
  <c r="AR212" i="11"/>
  <c r="AS212" i="11" s="1"/>
  <c r="AE212" i="11"/>
  <c r="V212" i="11"/>
  <c r="M212" i="11"/>
  <c r="D212" i="11"/>
  <c r="BF211" i="11"/>
  <c r="AX211" i="11"/>
  <c r="AW211" i="11"/>
  <c r="AS211" i="11"/>
  <c r="AR211" i="11"/>
  <c r="AE211" i="11"/>
  <c r="V211" i="11"/>
  <c r="M211" i="11"/>
  <c r="D211" i="11"/>
  <c r="BF210" i="11"/>
  <c r="AX210" i="11"/>
  <c r="AW210" i="11"/>
  <c r="AR210" i="11"/>
  <c r="AS210" i="11" s="1"/>
  <c r="AE210" i="11"/>
  <c r="V210" i="11"/>
  <c r="M210" i="11"/>
  <c r="D210" i="11"/>
  <c r="BF209" i="11"/>
  <c r="AX209" i="11"/>
  <c r="AW209" i="11"/>
  <c r="AS209" i="11"/>
  <c r="AR209" i="11"/>
  <c r="AE209" i="11"/>
  <c r="V209" i="11"/>
  <c r="M209" i="11"/>
  <c r="D209" i="11"/>
  <c r="BF208" i="11"/>
  <c r="AX208" i="11"/>
  <c r="AW208" i="11"/>
  <c r="AR208" i="11"/>
  <c r="AS208" i="11" s="1"/>
  <c r="AE208" i="11"/>
  <c r="V208" i="11"/>
  <c r="M208" i="11"/>
  <c r="D208" i="11"/>
  <c r="BF207" i="11"/>
  <c r="AX207" i="11"/>
  <c r="AW207" i="11"/>
  <c r="AS207" i="11"/>
  <c r="AR207" i="11"/>
  <c r="AE207" i="11"/>
  <c r="V207" i="11"/>
  <c r="M207" i="11"/>
  <c r="D207" i="11"/>
  <c r="BF206" i="11"/>
  <c r="AX206" i="11"/>
  <c r="AW206" i="11"/>
  <c r="AR206" i="11"/>
  <c r="AS206" i="11" s="1"/>
  <c r="AE206" i="11"/>
  <c r="V206" i="11"/>
  <c r="M206" i="11"/>
  <c r="D206" i="11"/>
  <c r="BF205" i="11"/>
  <c r="AX205" i="11"/>
  <c r="AW205" i="11"/>
  <c r="AS205" i="11"/>
  <c r="AR205" i="11"/>
  <c r="AE205" i="11"/>
  <c r="V205" i="11"/>
  <c r="M205" i="11"/>
  <c r="D205" i="11"/>
  <c r="BF204" i="11"/>
  <c r="AX204" i="11"/>
  <c r="AW204" i="11"/>
  <c r="AR204" i="11"/>
  <c r="AS204" i="11" s="1"/>
  <c r="AE204" i="11"/>
  <c r="V204" i="11"/>
  <c r="M204" i="11"/>
  <c r="D204" i="11"/>
  <c r="BF203" i="11"/>
  <c r="AW203" i="11"/>
  <c r="AS203" i="11"/>
  <c r="AR203" i="11"/>
  <c r="AE203" i="11"/>
  <c r="V203" i="11"/>
  <c r="M203" i="11"/>
  <c r="D203" i="11"/>
  <c r="BF202" i="11"/>
  <c r="AX202" i="11"/>
  <c r="AW202" i="11"/>
  <c r="AR202" i="11"/>
  <c r="AS202" i="11" s="1"/>
  <c r="AY202" i="11" s="1"/>
  <c r="AE202" i="11"/>
  <c r="V202" i="11"/>
  <c r="M202" i="11"/>
  <c r="D202" i="11"/>
  <c r="BF201" i="11"/>
  <c r="AX201" i="11"/>
  <c r="AW201" i="11"/>
  <c r="AR201" i="11"/>
  <c r="AS201" i="11" s="1"/>
  <c r="AE201" i="11"/>
  <c r="V201" i="11"/>
  <c r="M201" i="11"/>
  <c r="D201" i="11"/>
  <c r="BF200" i="11"/>
  <c r="AX200" i="11"/>
  <c r="AW200" i="11"/>
  <c r="AR200" i="11"/>
  <c r="AS200" i="11" s="1"/>
  <c r="AY200" i="11" s="1"/>
  <c r="AE200" i="11"/>
  <c r="V200" i="11"/>
  <c r="M200" i="11"/>
  <c r="D200" i="11"/>
  <c r="BF199" i="11"/>
  <c r="AX199" i="11"/>
  <c r="AW199" i="11"/>
  <c r="AS199" i="11"/>
  <c r="AR199" i="11"/>
  <c r="AE199" i="11"/>
  <c r="V199" i="11"/>
  <c r="M199" i="11"/>
  <c r="D199" i="11"/>
  <c r="BF198" i="11"/>
  <c r="AW198" i="11"/>
  <c r="AX198" i="11" s="1"/>
  <c r="AR198" i="11"/>
  <c r="AS198" i="11" s="1"/>
  <c r="AE198" i="11"/>
  <c r="V198" i="11"/>
  <c r="M198" i="11"/>
  <c r="D198" i="11"/>
  <c r="BF197" i="11"/>
  <c r="AW197" i="11"/>
  <c r="AS197" i="11"/>
  <c r="AR197" i="11"/>
  <c r="AE197" i="11"/>
  <c r="V197" i="11"/>
  <c r="M197" i="11"/>
  <c r="D197" i="11"/>
  <c r="BF196" i="11"/>
  <c r="AX196" i="11"/>
  <c r="AW196" i="11"/>
  <c r="AR196" i="11"/>
  <c r="AS196" i="11" s="1"/>
  <c r="AE196" i="11"/>
  <c r="V196" i="11"/>
  <c r="M196" i="11"/>
  <c r="D196" i="11"/>
  <c r="BF195" i="11"/>
  <c r="AX195" i="11"/>
  <c r="AW195" i="11"/>
  <c r="AS195" i="11"/>
  <c r="AR195" i="11"/>
  <c r="AE195" i="11"/>
  <c r="V195" i="11"/>
  <c r="M195" i="11"/>
  <c r="D195" i="11"/>
  <c r="BF194" i="11"/>
  <c r="AX194" i="11"/>
  <c r="AW194" i="11"/>
  <c r="AR194" i="11"/>
  <c r="AS194" i="11" s="1"/>
  <c r="AE194" i="11"/>
  <c r="V194" i="11"/>
  <c r="M194" i="11"/>
  <c r="D194" i="11"/>
  <c r="BF193" i="11"/>
  <c r="AX193" i="11"/>
  <c r="AW193" i="11"/>
  <c r="AS193" i="11"/>
  <c r="AR193" i="11"/>
  <c r="AE193" i="11"/>
  <c r="V193" i="11"/>
  <c r="M193" i="11"/>
  <c r="D193" i="11"/>
  <c r="BF192" i="11"/>
  <c r="AW192" i="11"/>
  <c r="AX192" i="11" s="1"/>
  <c r="AR192" i="11"/>
  <c r="AS192" i="11" s="1"/>
  <c r="AE192" i="11"/>
  <c r="V192" i="11"/>
  <c r="M192" i="11"/>
  <c r="D192" i="11"/>
  <c r="BF191" i="11"/>
  <c r="AW191" i="11"/>
  <c r="AX191" i="11" s="1"/>
  <c r="AS191" i="11"/>
  <c r="AR191" i="11"/>
  <c r="AE191" i="11"/>
  <c r="V191" i="11"/>
  <c r="M191" i="11"/>
  <c r="D191" i="11"/>
  <c r="BF190" i="11"/>
  <c r="AX190" i="11"/>
  <c r="AW190" i="11"/>
  <c r="AR190" i="11"/>
  <c r="AS190" i="11" s="1"/>
  <c r="AE190" i="11"/>
  <c r="V190" i="11"/>
  <c r="M190" i="11"/>
  <c r="D190" i="11"/>
  <c r="BF189" i="11"/>
  <c r="AX189" i="11"/>
  <c r="AW189" i="11"/>
  <c r="AS189" i="11"/>
  <c r="AR189" i="11"/>
  <c r="AE189" i="11"/>
  <c r="V189" i="11"/>
  <c r="V220" i="11" s="1"/>
  <c r="M189" i="11"/>
  <c r="D189" i="11"/>
  <c r="D220" i="11" s="1"/>
  <c r="BM188" i="11"/>
  <c r="BL188" i="11"/>
  <c r="BK188" i="11"/>
  <c r="BJ188" i="11"/>
  <c r="BI188" i="11"/>
  <c r="BH188" i="11"/>
  <c r="BG188" i="11"/>
  <c r="BE188" i="11"/>
  <c r="AT188" i="11"/>
  <c r="AO188" i="11"/>
  <c r="C188" i="11"/>
  <c r="BM187" i="11"/>
  <c r="BL187" i="11"/>
  <c r="BK187" i="11"/>
  <c r="BJ187" i="11"/>
  <c r="BI187" i="11"/>
  <c r="BH187" i="11"/>
  <c r="BG187" i="11"/>
  <c r="BE187" i="11"/>
  <c r="BD187" i="11"/>
  <c r="BC187" i="11"/>
  <c r="BB187" i="11"/>
  <c r="BA187" i="11"/>
  <c r="AZ187" i="11"/>
  <c r="AV187" i="11"/>
  <c r="AU187" i="11"/>
  <c r="AT187" i="11"/>
  <c r="AQ187" i="11"/>
  <c r="AP187" i="11"/>
  <c r="AP10" i="11" s="1"/>
  <c r="AO187" i="11"/>
  <c r="AN187" i="11"/>
  <c r="AM187" i="11"/>
  <c r="AL187" i="11"/>
  <c r="AK187" i="11"/>
  <c r="AJ187" i="11"/>
  <c r="AI187" i="11"/>
  <c r="AH187" i="11"/>
  <c r="AG187" i="11"/>
  <c r="AF187" i="11"/>
  <c r="AE187" i="11"/>
  <c r="AD187" i="11"/>
  <c r="AC187" i="11"/>
  <c r="AB187" i="11"/>
  <c r="AA187" i="11"/>
  <c r="Z187" i="11"/>
  <c r="Y187" i="11"/>
  <c r="X187" i="11"/>
  <c r="W187" i="11"/>
  <c r="U187" i="11"/>
  <c r="T187" i="11"/>
  <c r="S187" i="11"/>
  <c r="R187" i="11"/>
  <c r="Q187" i="11"/>
  <c r="P187" i="11"/>
  <c r="O187" i="11"/>
  <c r="N187" i="11"/>
  <c r="L187" i="11"/>
  <c r="K187" i="11"/>
  <c r="J187" i="11"/>
  <c r="I187" i="11"/>
  <c r="H187" i="11"/>
  <c r="G187" i="11"/>
  <c r="F187" i="11"/>
  <c r="E187" i="11"/>
  <c r="C187" i="11"/>
  <c r="BM186" i="11"/>
  <c r="BL186" i="11"/>
  <c r="BK186" i="11"/>
  <c r="BJ186" i="11"/>
  <c r="BI186" i="11"/>
  <c r="BH186" i="11"/>
  <c r="BG186" i="11"/>
  <c r="BE186" i="11"/>
  <c r="BD186" i="11"/>
  <c r="BC186" i="11"/>
  <c r="BB186" i="11"/>
  <c r="BA186" i="11"/>
  <c r="AZ186" i="11"/>
  <c r="AV186" i="11"/>
  <c r="AU186" i="11"/>
  <c r="AT186" i="11"/>
  <c r="AQ186" i="11"/>
  <c r="AP186" i="11"/>
  <c r="AO186" i="11"/>
  <c r="AN186" i="11"/>
  <c r="AM186" i="11"/>
  <c r="AL186" i="11"/>
  <c r="AK186" i="11"/>
  <c r="AJ186" i="11"/>
  <c r="AI186" i="11"/>
  <c r="AH186" i="11"/>
  <c r="AG186" i="11"/>
  <c r="AF186" i="11"/>
  <c r="AD186" i="11"/>
  <c r="AC186" i="11"/>
  <c r="AB186" i="11"/>
  <c r="AA186" i="11"/>
  <c r="Z186" i="11"/>
  <c r="Y186" i="11"/>
  <c r="X186" i="11"/>
  <c r="W186" i="11"/>
  <c r="U186" i="11"/>
  <c r="T186" i="11"/>
  <c r="S186" i="11"/>
  <c r="R186" i="11"/>
  <c r="Q186" i="11"/>
  <c r="P186" i="11"/>
  <c r="O186" i="11"/>
  <c r="N186" i="11"/>
  <c r="L186" i="11"/>
  <c r="K186" i="11"/>
  <c r="J186" i="11"/>
  <c r="I186" i="11"/>
  <c r="H186" i="11"/>
  <c r="G186" i="11"/>
  <c r="F186" i="11"/>
  <c r="E186" i="11"/>
  <c r="C186" i="11"/>
  <c r="BM185" i="11"/>
  <c r="BL185" i="11"/>
  <c r="BK185" i="11"/>
  <c r="BJ185" i="11"/>
  <c r="BI185" i="11"/>
  <c r="BH185" i="11"/>
  <c r="BG185" i="11"/>
  <c r="BE185" i="11"/>
  <c r="BD185" i="11"/>
  <c r="BC185" i="11"/>
  <c r="BB185" i="11"/>
  <c r="BA185" i="11"/>
  <c r="AZ185" i="11"/>
  <c r="AT185" i="11"/>
  <c r="AQ185" i="11"/>
  <c r="AP185" i="11"/>
  <c r="AO185" i="11"/>
  <c r="AN185" i="11"/>
  <c r="AM185" i="11"/>
  <c r="AL185" i="11"/>
  <c r="AK185" i="11"/>
  <c r="AJ185" i="11"/>
  <c r="AI185" i="11"/>
  <c r="AH185" i="11"/>
  <c r="AG185" i="11"/>
  <c r="AF185" i="11"/>
  <c r="AD185" i="11"/>
  <c r="AC185" i="11"/>
  <c r="AB185" i="11"/>
  <c r="AA185" i="11"/>
  <c r="Z185" i="11"/>
  <c r="Y185" i="11"/>
  <c r="X185" i="11"/>
  <c r="W185" i="11"/>
  <c r="U185" i="11"/>
  <c r="T185" i="11"/>
  <c r="S185" i="11"/>
  <c r="R185" i="11"/>
  <c r="Q185" i="11"/>
  <c r="P185" i="11"/>
  <c r="O185" i="11"/>
  <c r="N185" i="11"/>
  <c r="L185" i="11"/>
  <c r="K185" i="11"/>
  <c r="J185" i="11"/>
  <c r="I185" i="11"/>
  <c r="H185" i="11"/>
  <c r="G185" i="11"/>
  <c r="F185" i="11"/>
  <c r="E185" i="11"/>
  <c r="C185" i="11"/>
  <c r="BF184" i="11"/>
  <c r="AW184" i="11"/>
  <c r="AX184" i="11" s="1"/>
  <c r="AR184" i="11"/>
  <c r="AS184" i="11" s="1"/>
  <c r="AE184" i="11"/>
  <c r="V184" i="11"/>
  <c r="M184" i="11"/>
  <c r="D184" i="11"/>
  <c r="BF183" i="11"/>
  <c r="AW183" i="11"/>
  <c r="AX183" i="11" s="1"/>
  <c r="AR183" i="11"/>
  <c r="AS183" i="11" s="1"/>
  <c r="AE183" i="11"/>
  <c r="V183" i="11"/>
  <c r="M183" i="11"/>
  <c r="D183" i="11"/>
  <c r="BF182" i="11"/>
  <c r="AW182" i="11"/>
  <c r="AX182" i="11" s="1"/>
  <c r="AR182" i="11"/>
  <c r="AS182" i="11" s="1"/>
  <c r="AE182" i="11"/>
  <c r="V182" i="11"/>
  <c r="M182" i="11"/>
  <c r="D182" i="11"/>
  <c r="BF181" i="11"/>
  <c r="AW181" i="11"/>
  <c r="AX181" i="11" s="1"/>
  <c r="AR181" i="11"/>
  <c r="AS181" i="11" s="1"/>
  <c r="AE181" i="11"/>
  <c r="V181" i="11"/>
  <c r="M181" i="11"/>
  <c r="D181" i="11"/>
  <c r="BF180" i="11"/>
  <c r="AW180" i="11"/>
  <c r="AX180" i="11" s="1"/>
  <c r="AR180" i="11"/>
  <c r="AS180" i="11" s="1"/>
  <c r="AE180" i="11"/>
  <c r="V180" i="11"/>
  <c r="M180" i="11"/>
  <c r="D180" i="11"/>
  <c r="BF179" i="11"/>
  <c r="AW179" i="11"/>
  <c r="AX179" i="11" s="1"/>
  <c r="AS179" i="11"/>
  <c r="AR179" i="11"/>
  <c r="AE179" i="11"/>
  <c r="V179" i="11"/>
  <c r="M179" i="11"/>
  <c r="D179" i="11"/>
  <c r="BF178" i="11"/>
  <c r="AW178" i="11"/>
  <c r="AX178" i="11" s="1"/>
  <c r="AR178" i="11"/>
  <c r="AS178" i="11" s="1"/>
  <c r="AE178" i="11"/>
  <c r="V178" i="11"/>
  <c r="M178" i="11"/>
  <c r="D178" i="11"/>
  <c r="BF177" i="11"/>
  <c r="AW177" i="11"/>
  <c r="AX177" i="11" s="1"/>
  <c r="AS177" i="11"/>
  <c r="AY177" i="11" s="1"/>
  <c r="AR177" i="11"/>
  <c r="AE177" i="11"/>
  <c r="V177" i="11"/>
  <c r="M177" i="11"/>
  <c r="D177" i="11"/>
  <c r="BF176" i="11"/>
  <c r="AW176" i="11"/>
  <c r="AX176" i="11" s="1"/>
  <c r="AR176" i="11"/>
  <c r="AS176" i="11" s="1"/>
  <c r="AE176" i="11"/>
  <c r="V176" i="11"/>
  <c r="M176" i="11"/>
  <c r="D176" i="11"/>
  <c r="BF175" i="11"/>
  <c r="AW175" i="11"/>
  <c r="AX175" i="11" s="1"/>
  <c r="AS175" i="11"/>
  <c r="AR175" i="11"/>
  <c r="AE175" i="11"/>
  <c r="V175" i="11"/>
  <c r="M175" i="11"/>
  <c r="D175" i="11"/>
  <c r="BF174" i="11"/>
  <c r="AW174" i="11"/>
  <c r="AX174" i="11" s="1"/>
  <c r="AR174" i="11"/>
  <c r="AS174" i="11" s="1"/>
  <c r="AE174" i="11"/>
  <c r="V174" i="11"/>
  <c r="M174" i="11"/>
  <c r="D174" i="11"/>
  <c r="BF173" i="11"/>
  <c r="AW173" i="11"/>
  <c r="AX173" i="11" s="1"/>
  <c r="AR173" i="11"/>
  <c r="AS173" i="11" s="1"/>
  <c r="AE173" i="11"/>
  <c r="V173" i="11"/>
  <c r="M173" i="11"/>
  <c r="D173" i="11"/>
  <c r="BF172" i="11"/>
  <c r="AW172" i="11"/>
  <c r="AX172" i="11" s="1"/>
  <c r="AR172" i="11"/>
  <c r="AS172" i="11" s="1"/>
  <c r="AE172" i="11"/>
  <c r="V172" i="11"/>
  <c r="M172" i="11"/>
  <c r="D172" i="11"/>
  <c r="BF171" i="11"/>
  <c r="AW171" i="11"/>
  <c r="AX171" i="11" s="1"/>
  <c r="AS171" i="11"/>
  <c r="AY171" i="11" s="1"/>
  <c r="AR171" i="11"/>
  <c r="AE171" i="11"/>
  <c r="V171" i="11"/>
  <c r="M171" i="11"/>
  <c r="D171" i="11"/>
  <c r="BF170" i="11"/>
  <c r="AW170" i="11"/>
  <c r="AX170" i="11" s="1"/>
  <c r="AR170" i="11"/>
  <c r="AS170" i="11" s="1"/>
  <c r="AE170" i="11"/>
  <c r="V170" i="11"/>
  <c r="M170" i="11"/>
  <c r="D170" i="11"/>
  <c r="BF169" i="11"/>
  <c r="AW169" i="11"/>
  <c r="AX169" i="11" s="1"/>
  <c r="AS169" i="11"/>
  <c r="AY169" i="11" s="1"/>
  <c r="AR169" i="11"/>
  <c r="AE169" i="11"/>
  <c r="V169" i="11"/>
  <c r="M169" i="11"/>
  <c r="D169" i="11"/>
  <c r="BF168" i="11"/>
  <c r="AW168" i="11"/>
  <c r="AX168" i="11" s="1"/>
  <c r="AR168" i="11"/>
  <c r="AS168" i="11" s="1"/>
  <c r="AE168" i="11"/>
  <c r="V168" i="11"/>
  <c r="M168" i="11"/>
  <c r="D168" i="11"/>
  <c r="BF167" i="11"/>
  <c r="AW167" i="11"/>
  <c r="AX167" i="11" s="1"/>
  <c r="AS167" i="11"/>
  <c r="AY167" i="11" s="1"/>
  <c r="AR167" i="11"/>
  <c r="AE167" i="11"/>
  <c r="V167" i="11"/>
  <c r="M167" i="11"/>
  <c r="D167" i="11"/>
  <c r="BF166" i="11"/>
  <c r="AW166" i="11"/>
  <c r="AX166" i="11" s="1"/>
  <c r="AR166" i="11"/>
  <c r="AS166" i="11" s="1"/>
  <c r="AE166" i="11"/>
  <c r="V166" i="11"/>
  <c r="M166" i="11"/>
  <c r="D166" i="11"/>
  <c r="BF165" i="11"/>
  <c r="AW165" i="11"/>
  <c r="AX165" i="11" s="1"/>
  <c r="AR165" i="11"/>
  <c r="AS165" i="11" s="1"/>
  <c r="AE165" i="11"/>
  <c r="V165" i="11"/>
  <c r="M165" i="11"/>
  <c r="D165" i="11"/>
  <c r="BF164" i="11"/>
  <c r="AW164" i="11"/>
  <c r="AX164" i="11" s="1"/>
  <c r="AR164" i="11"/>
  <c r="AS164" i="11" s="1"/>
  <c r="AE164" i="11"/>
  <c r="V164" i="11"/>
  <c r="M164" i="11"/>
  <c r="D164" i="11"/>
  <c r="BF163" i="11"/>
  <c r="AW163" i="11"/>
  <c r="AX163" i="11" s="1"/>
  <c r="AR163" i="11"/>
  <c r="AS163" i="11" s="1"/>
  <c r="AE163" i="11"/>
  <c r="V163" i="11"/>
  <c r="M163" i="11"/>
  <c r="D163" i="11"/>
  <c r="BF162" i="11"/>
  <c r="AW162" i="11"/>
  <c r="AX162" i="11" s="1"/>
  <c r="AR162" i="11"/>
  <c r="AS162" i="11" s="1"/>
  <c r="AE162" i="11"/>
  <c r="V162" i="11"/>
  <c r="M162" i="11"/>
  <c r="D162" i="11"/>
  <c r="BF161" i="11"/>
  <c r="AW161" i="11"/>
  <c r="AX161" i="11" s="1"/>
  <c r="AS161" i="11"/>
  <c r="AR161" i="11"/>
  <c r="AE161" i="11"/>
  <c r="V161" i="11"/>
  <c r="M161" i="11"/>
  <c r="D161" i="11"/>
  <c r="BF160" i="11"/>
  <c r="AW160" i="11"/>
  <c r="AX160" i="11" s="1"/>
  <c r="AR160" i="11"/>
  <c r="AS160" i="11" s="1"/>
  <c r="AE160" i="11"/>
  <c r="V160" i="11"/>
  <c r="M160" i="11"/>
  <c r="D160" i="11"/>
  <c r="BF159" i="11"/>
  <c r="AW159" i="11"/>
  <c r="AX159" i="11" s="1"/>
  <c r="AS159" i="11"/>
  <c r="AR159" i="11"/>
  <c r="AE159" i="11"/>
  <c r="V159" i="11"/>
  <c r="M159" i="11"/>
  <c r="D159" i="11"/>
  <c r="BF158" i="11"/>
  <c r="AW158" i="11"/>
  <c r="AX158" i="11" s="1"/>
  <c r="AR158" i="11"/>
  <c r="AS158" i="11" s="1"/>
  <c r="AE158" i="11"/>
  <c r="V158" i="11"/>
  <c r="V186" i="11" s="1"/>
  <c r="M158" i="11"/>
  <c r="D158" i="11"/>
  <c r="BF157" i="11"/>
  <c r="AW157" i="11"/>
  <c r="AX157" i="11" s="1"/>
  <c r="AS157" i="11"/>
  <c r="AY157" i="11" s="1"/>
  <c r="AR157" i="11"/>
  <c r="AE157" i="11"/>
  <c r="V157" i="11"/>
  <c r="M157" i="11"/>
  <c r="D157" i="11"/>
  <c r="BF156" i="11"/>
  <c r="AW156" i="11"/>
  <c r="AX156" i="11" s="1"/>
  <c r="AR156" i="11"/>
  <c r="AS156" i="11" s="1"/>
  <c r="AE156" i="11"/>
  <c r="V156" i="11"/>
  <c r="M156" i="11"/>
  <c r="D156" i="11"/>
  <c r="BF155" i="11"/>
  <c r="AW155" i="11"/>
  <c r="AS155" i="11"/>
  <c r="AR155" i="11"/>
  <c r="AE155" i="11"/>
  <c r="V155" i="11"/>
  <c r="M155" i="11"/>
  <c r="D155" i="11"/>
  <c r="D186" i="11" s="1"/>
  <c r="BF154" i="11"/>
  <c r="AW154" i="11"/>
  <c r="AX154" i="11" s="1"/>
  <c r="AR154" i="11"/>
  <c r="AE154" i="11"/>
  <c r="AE186" i="11" s="1"/>
  <c r="V154" i="11"/>
  <c r="M154" i="11"/>
  <c r="M186" i="11" s="1"/>
  <c r="D154" i="11"/>
  <c r="D185" i="11" s="1"/>
  <c r="BM153" i="11"/>
  <c r="BL153" i="11"/>
  <c r="BK153" i="11"/>
  <c r="BJ153" i="11"/>
  <c r="BI153" i="11"/>
  <c r="BH153" i="11"/>
  <c r="BG153" i="11"/>
  <c r="BE153" i="11"/>
  <c r="AT153" i="11"/>
  <c r="AO153" i="11"/>
  <c r="C153" i="11"/>
  <c r="BM152" i="11"/>
  <c r="BL152" i="11"/>
  <c r="BK152" i="11"/>
  <c r="BJ152" i="11"/>
  <c r="BI152" i="11"/>
  <c r="BH152" i="11"/>
  <c r="BG152" i="11"/>
  <c r="BE152" i="11"/>
  <c r="BD152" i="11"/>
  <c r="BC152" i="11"/>
  <c r="BB152" i="11"/>
  <c r="BA152" i="11"/>
  <c r="AZ152" i="11"/>
  <c r="AV152" i="11"/>
  <c r="AU152" i="11"/>
  <c r="AT152" i="11"/>
  <c r="AQ152" i="11"/>
  <c r="AP152" i="11"/>
  <c r="AO152" i="11"/>
  <c r="AN152" i="11"/>
  <c r="AM152" i="11"/>
  <c r="AL152" i="11"/>
  <c r="AK152" i="11"/>
  <c r="AJ152" i="11"/>
  <c r="AI152" i="11"/>
  <c r="AH152" i="11"/>
  <c r="AG152" i="11"/>
  <c r="AF152" i="11"/>
  <c r="AD152" i="11"/>
  <c r="AC152" i="11"/>
  <c r="AB152" i="11"/>
  <c r="AA152" i="11"/>
  <c r="Z152" i="11"/>
  <c r="Y152" i="11"/>
  <c r="X152" i="11"/>
  <c r="W152" i="11"/>
  <c r="U152" i="11"/>
  <c r="T152" i="11"/>
  <c r="S152" i="11"/>
  <c r="R152" i="11"/>
  <c r="Q152" i="11"/>
  <c r="P152" i="11"/>
  <c r="O152" i="11"/>
  <c r="N152" i="11"/>
  <c r="L152" i="11"/>
  <c r="K152" i="11"/>
  <c r="J152" i="11"/>
  <c r="I152" i="11"/>
  <c r="H152" i="11"/>
  <c r="G152" i="11"/>
  <c r="F152" i="11"/>
  <c r="E152" i="11"/>
  <c r="C152" i="11"/>
  <c r="BM151" i="11"/>
  <c r="BL151" i="11"/>
  <c r="BK151" i="11"/>
  <c r="BJ151" i="11"/>
  <c r="BI151" i="11"/>
  <c r="BH151" i="11"/>
  <c r="BG151" i="11"/>
  <c r="BE151" i="11"/>
  <c r="BD151" i="11"/>
  <c r="BC151" i="11"/>
  <c r="BB151" i="11"/>
  <c r="BA151" i="11"/>
  <c r="AZ151" i="11"/>
  <c r="AV151" i="11"/>
  <c r="AU151" i="11"/>
  <c r="AT151" i="11"/>
  <c r="AQ151" i="11"/>
  <c r="AP151" i="11"/>
  <c r="AO151" i="11"/>
  <c r="AN151" i="11"/>
  <c r="AM151" i="11"/>
  <c r="AL151" i="11"/>
  <c r="AK151" i="11"/>
  <c r="AJ151" i="11"/>
  <c r="AI151" i="11"/>
  <c r="AH151" i="11"/>
  <c r="AG151" i="11"/>
  <c r="AF151" i="11"/>
  <c r="AD151" i="11"/>
  <c r="AC151" i="11"/>
  <c r="AB151" i="11"/>
  <c r="AA151" i="11"/>
  <c r="Z151" i="11"/>
  <c r="Y151" i="11"/>
  <c r="X151" i="11"/>
  <c r="W151" i="11"/>
  <c r="U151" i="11"/>
  <c r="T151" i="11"/>
  <c r="S151" i="11"/>
  <c r="R151" i="11"/>
  <c r="Q151" i="11"/>
  <c r="P151" i="11"/>
  <c r="O151" i="11"/>
  <c r="N151" i="11"/>
  <c r="N8" i="11" s="1"/>
  <c r="L151" i="11"/>
  <c r="K151" i="11"/>
  <c r="J151" i="11"/>
  <c r="I151" i="11"/>
  <c r="H151" i="11"/>
  <c r="G151" i="11"/>
  <c r="F151" i="11"/>
  <c r="E151" i="11"/>
  <c r="C151" i="11"/>
  <c r="BM150" i="11"/>
  <c r="BL150" i="11"/>
  <c r="BK150" i="11"/>
  <c r="BJ150" i="11"/>
  <c r="BI150" i="11"/>
  <c r="BH150" i="11"/>
  <c r="BG150" i="11"/>
  <c r="BE150" i="11"/>
  <c r="BD150" i="11"/>
  <c r="BC150" i="11"/>
  <c r="BB150" i="11"/>
  <c r="BA150" i="11"/>
  <c r="AZ150" i="11"/>
  <c r="AV150" i="11"/>
  <c r="AU150" i="11"/>
  <c r="AT150" i="11"/>
  <c r="AQ150" i="11"/>
  <c r="AP150" i="11"/>
  <c r="AO150" i="11"/>
  <c r="AN150" i="11"/>
  <c r="AM150" i="11"/>
  <c r="AL150" i="11"/>
  <c r="AK150" i="11"/>
  <c r="AJ150" i="11"/>
  <c r="AI150" i="11"/>
  <c r="AH150" i="11"/>
  <c r="AG150" i="11"/>
  <c r="AF150" i="11"/>
  <c r="AD150" i="11"/>
  <c r="AC150" i="11"/>
  <c r="AB150" i="11"/>
  <c r="AA150" i="11"/>
  <c r="Z150" i="11"/>
  <c r="Y150" i="11"/>
  <c r="X150" i="11"/>
  <c r="W150" i="11"/>
  <c r="U150" i="11"/>
  <c r="T150" i="11"/>
  <c r="S150" i="11"/>
  <c r="R150" i="11"/>
  <c r="Q150" i="11"/>
  <c r="P150" i="11"/>
  <c r="O150" i="11"/>
  <c r="N150" i="11"/>
  <c r="L150" i="11"/>
  <c r="K150" i="11"/>
  <c r="J150" i="11"/>
  <c r="I150" i="11"/>
  <c r="H150" i="11"/>
  <c r="G150" i="11"/>
  <c r="F150" i="11"/>
  <c r="E150" i="11"/>
  <c r="C150" i="11"/>
  <c r="BF149" i="11"/>
  <c r="AW149" i="11"/>
  <c r="AR149" i="11"/>
  <c r="AS149" i="11" s="1"/>
  <c r="AE149" i="11"/>
  <c r="V149" i="11"/>
  <c r="M149" i="11"/>
  <c r="D149" i="11"/>
  <c r="BF148" i="11"/>
  <c r="AW148" i="11"/>
  <c r="AX148" i="11" s="1"/>
  <c r="AR148" i="11"/>
  <c r="AS148" i="11" s="1"/>
  <c r="AE148" i="11"/>
  <c r="V148" i="11"/>
  <c r="M148" i="11"/>
  <c r="D148" i="11"/>
  <c r="BF147" i="11"/>
  <c r="AW147" i="11"/>
  <c r="AX147" i="11" s="1"/>
  <c r="AS147" i="11"/>
  <c r="AR147" i="11"/>
  <c r="AE147" i="11"/>
  <c r="V147" i="11"/>
  <c r="M147" i="11"/>
  <c r="D147" i="11"/>
  <c r="BF146" i="11"/>
  <c r="AW146" i="11"/>
  <c r="AX146" i="11" s="1"/>
  <c r="AR146" i="11"/>
  <c r="AS146" i="11" s="1"/>
  <c r="AE146" i="11"/>
  <c r="V146" i="11"/>
  <c r="M146" i="11"/>
  <c r="D146" i="11"/>
  <c r="BF145" i="11"/>
  <c r="AW145" i="11"/>
  <c r="AR145" i="11"/>
  <c r="AS145" i="11" s="1"/>
  <c r="AE145" i="11"/>
  <c r="V145" i="11"/>
  <c r="M145" i="11"/>
  <c r="D145" i="11"/>
  <c r="BF144" i="11"/>
  <c r="AW144" i="11"/>
  <c r="AX144" i="11" s="1"/>
  <c r="AR144" i="11"/>
  <c r="AS144" i="11" s="1"/>
  <c r="AE144" i="11"/>
  <c r="V144" i="11"/>
  <c r="M144" i="11"/>
  <c r="D144" i="11"/>
  <c r="BF143" i="11"/>
  <c r="AW143" i="11"/>
  <c r="AX143" i="11" s="1"/>
  <c r="AS143" i="11"/>
  <c r="AR143" i="11"/>
  <c r="AE143" i="11"/>
  <c r="V143" i="11"/>
  <c r="M143" i="11"/>
  <c r="D143" i="11"/>
  <c r="BF142" i="11"/>
  <c r="AW142" i="11"/>
  <c r="AX142" i="11" s="1"/>
  <c r="AR142" i="11"/>
  <c r="AS142" i="11" s="1"/>
  <c r="AE142" i="11"/>
  <c r="V142" i="11"/>
  <c r="M142" i="11"/>
  <c r="D142" i="11"/>
  <c r="BF141" i="11"/>
  <c r="AW141" i="11"/>
  <c r="AX141" i="11" s="1"/>
  <c r="AR141" i="11"/>
  <c r="AS141" i="11" s="1"/>
  <c r="AE141" i="11"/>
  <c r="V141" i="11"/>
  <c r="M141" i="11"/>
  <c r="D141" i="11"/>
  <c r="BF140" i="11"/>
  <c r="AW140" i="11"/>
  <c r="AX140" i="11" s="1"/>
  <c r="AR140" i="11"/>
  <c r="AS140" i="11" s="1"/>
  <c r="AE140" i="11"/>
  <c r="V140" i="11"/>
  <c r="M140" i="11"/>
  <c r="D140" i="11"/>
  <c r="BF139" i="11"/>
  <c r="AW139" i="11"/>
  <c r="AX139" i="11" s="1"/>
  <c r="AR139" i="11"/>
  <c r="AS139" i="11" s="1"/>
  <c r="AE139" i="11"/>
  <c r="V139" i="11"/>
  <c r="M139" i="11"/>
  <c r="D139" i="11"/>
  <c r="BF138" i="11"/>
  <c r="AW138" i="11"/>
  <c r="AX138" i="11" s="1"/>
  <c r="AR138" i="11"/>
  <c r="AS138" i="11" s="1"/>
  <c r="AY138" i="11" s="1"/>
  <c r="AE138" i="11"/>
  <c r="V138" i="11"/>
  <c r="M138" i="11"/>
  <c r="D138" i="11"/>
  <c r="BF137" i="11"/>
  <c r="AW137" i="11"/>
  <c r="AX137" i="11" s="1"/>
  <c r="AR137" i="11"/>
  <c r="AS137" i="11" s="1"/>
  <c r="AY137" i="11" s="1"/>
  <c r="AE137" i="11"/>
  <c r="V137" i="11"/>
  <c r="M137" i="11"/>
  <c r="D137" i="11"/>
  <c r="BF136" i="11"/>
  <c r="AW136" i="11"/>
  <c r="AX136" i="11" s="1"/>
  <c r="AR136" i="11"/>
  <c r="AS136" i="11" s="1"/>
  <c r="AY136" i="11" s="1"/>
  <c r="AE136" i="11"/>
  <c r="V136" i="11"/>
  <c r="M136" i="11"/>
  <c r="D136" i="11"/>
  <c r="BF135" i="11"/>
  <c r="AW135" i="11"/>
  <c r="AR135" i="11"/>
  <c r="AS135" i="11" s="1"/>
  <c r="AE135" i="11"/>
  <c r="V135" i="11"/>
  <c r="M135" i="11"/>
  <c r="D135" i="11"/>
  <c r="BF134" i="11"/>
  <c r="AW134" i="11"/>
  <c r="AX134" i="11" s="1"/>
  <c r="AR134" i="11"/>
  <c r="AS134" i="11" s="1"/>
  <c r="AY134" i="11" s="1"/>
  <c r="AE134" i="11"/>
  <c r="V134" i="11"/>
  <c r="M134" i="11"/>
  <c r="D134" i="11"/>
  <c r="BF133" i="11"/>
  <c r="AW133" i="11"/>
  <c r="AX133" i="11" s="1"/>
  <c r="AR133" i="11"/>
  <c r="AS133" i="11" s="1"/>
  <c r="AE133" i="11"/>
  <c r="V133" i="11"/>
  <c r="M133" i="11"/>
  <c r="D133" i="11"/>
  <c r="BF132" i="11"/>
  <c r="AW132" i="11"/>
  <c r="AX132" i="11" s="1"/>
  <c r="AR132" i="11"/>
  <c r="AS132" i="11" s="1"/>
  <c r="AE132" i="11"/>
  <c r="V132" i="11"/>
  <c r="M132" i="11"/>
  <c r="D132" i="11"/>
  <c r="BF131" i="11"/>
  <c r="AW131" i="11"/>
  <c r="AX131" i="11" s="1"/>
  <c r="AR131" i="11"/>
  <c r="AS131" i="11" s="1"/>
  <c r="AE131" i="11"/>
  <c r="V131" i="11"/>
  <c r="M131" i="11"/>
  <c r="D131" i="11"/>
  <c r="BF130" i="11"/>
  <c r="AW130" i="11"/>
  <c r="AX130" i="11" s="1"/>
  <c r="AR130" i="11"/>
  <c r="AS130" i="11" s="1"/>
  <c r="AY130" i="11" s="1"/>
  <c r="AE130" i="11"/>
  <c r="V130" i="11"/>
  <c r="M130" i="11"/>
  <c r="D130" i="11"/>
  <c r="BF129" i="11"/>
  <c r="AW129" i="11"/>
  <c r="AX129" i="11" s="1"/>
  <c r="AR129" i="11"/>
  <c r="AS129" i="11" s="1"/>
  <c r="AE129" i="11"/>
  <c r="V129" i="11"/>
  <c r="M129" i="11"/>
  <c r="D129" i="11"/>
  <c r="BF128" i="11"/>
  <c r="AW128" i="11"/>
  <c r="AX128" i="11" s="1"/>
  <c r="AS128" i="11"/>
  <c r="AY128" i="11" s="1"/>
  <c r="AR128" i="11"/>
  <c r="AE128" i="11"/>
  <c r="V128" i="11"/>
  <c r="M128" i="11"/>
  <c r="D128" i="11"/>
  <c r="BF127" i="11"/>
  <c r="AW127" i="11"/>
  <c r="AR127" i="11"/>
  <c r="AS127" i="11" s="1"/>
  <c r="AE127" i="11"/>
  <c r="V127" i="11"/>
  <c r="M127" i="11"/>
  <c r="D127" i="11"/>
  <c r="BF126" i="11"/>
  <c r="AW126" i="11"/>
  <c r="AX126" i="11" s="1"/>
  <c r="AR126" i="11"/>
  <c r="AS126" i="11" s="1"/>
  <c r="AE126" i="11"/>
  <c r="V126" i="11"/>
  <c r="M126" i="11"/>
  <c r="D126" i="11"/>
  <c r="BF125" i="11"/>
  <c r="AW125" i="11"/>
  <c r="AR125" i="11"/>
  <c r="AS125" i="11" s="1"/>
  <c r="AE125" i="11"/>
  <c r="V125" i="11"/>
  <c r="M125" i="11"/>
  <c r="D125" i="11"/>
  <c r="BF124" i="11"/>
  <c r="AW124" i="11"/>
  <c r="AX124" i="11" s="1"/>
  <c r="AR124" i="11"/>
  <c r="AS124" i="11" s="1"/>
  <c r="AE124" i="11"/>
  <c r="V124" i="11"/>
  <c r="M124" i="11"/>
  <c r="D124" i="11"/>
  <c r="BF123" i="11"/>
  <c r="AW123" i="11"/>
  <c r="AR123" i="11"/>
  <c r="AS123" i="11" s="1"/>
  <c r="AE123" i="11"/>
  <c r="V123" i="11"/>
  <c r="M123" i="11"/>
  <c r="D123" i="11"/>
  <c r="BF122" i="11"/>
  <c r="AW122" i="11"/>
  <c r="AX122" i="11" s="1"/>
  <c r="AR122" i="11"/>
  <c r="AS122" i="11" s="1"/>
  <c r="AE122" i="11"/>
  <c r="V122" i="11"/>
  <c r="M122" i="11"/>
  <c r="D122" i="11"/>
  <c r="BF121" i="11"/>
  <c r="AW121" i="11"/>
  <c r="AR121" i="11"/>
  <c r="AS121" i="11" s="1"/>
  <c r="AE121" i="11"/>
  <c r="V121" i="11"/>
  <c r="M121" i="11"/>
  <c r="D121" i="11"/>
  <c r="BF120" i="11"/>
  <c r="AW120" i="11"/>
  <c r="AR120" i="11"/>
  <c r="AE120" i="11"/>
  <c r="AE150" i="11" s="1"/>
  <c r="V120" i="11"/>
  <c r="M120" i="11"/>
  <c r="D120" i="11"/>
  <c r="D152" i="11" s="1"/>
  <c r="BM119" i="11"/>
  <c r="BL119" i="11"/>
  <c r="BK119" i="11"/>
  <c r="BJ119" i="11"/>
  <c r="BI119" i="11"/>
  <c r="BH119" i="11"/>
  <c r="BG119" i="11"/>
  <c r="BE119" i="11"/>
  <c r="AT119" i="11"/>
  <c r="AO119" i="11"/>
  <c r="C119" i="11"/>
  <c r="BM118" i="11"/>
  <c r="BL118" i="11"/>
  <c r="BK118" i="11"/>
  <c r="BJ118" i="11"/>
  <c r="BI118" i="11"/>
  <c r="BH118" i="11"/>
  <c r="BG118" i="11"/>
  <c r="BE118" i="11"/>
  <c r="BD118" i="11"/>
  <c r="BC118" i="11"/>
  <c r="BB118" i="11"/>
  <c r="BA118" i="11"/>
  <c r="AZ118" i="11"/>
  <c r="AV118" i="11"/>
  <c r="AU118" i="11"/>
  <c r="AT118" i="11"/>
  <c r="AQ118" i="11"/>
  <c r="AP118" i="11"/>
  <c r="AO118" i="11"/>
  <c r="AN118" i="11"/>
  <c r="AM118" i="11"/>
  <c r="AL118" i="11"/>
  <c r="AK118" i="11"/>
  <c r="AJ118" i="11"/>
  <c r="AI118" i="11"/>
  <c r="AH118" i="11"/>
  <c r="AG118" i="11"/>
  <c r="AF118" i="11"/>
  <c r="AD118" i="11"/>
  <c r="AC118" i="11"/>
  <c r="AB118" i="11"/>
  <c r="AA118" i="11"/>
  <c r="Z118" i="11"/>
  <c r="Y118" i="11"/>
  <c r="X118" i="11"/>
  <c r="W118" i="11"/>
  <c r="U118" i="11"/>
  <c r="T118" i="11"/>
  <c r="S118" i="11"/>
  <c r="R118" i="11"/>
  <c r="Q118" i="11"/>
  <c r="P118" i="11"/>
  <c r="O118" i="11"/>
  <c r="N118" i="11"/>
  <c r="L118" i="11"/>
  <c r="K118" i="11"/>
  <c r="J118" i="11"/>
  <c r="I118" i="11"/>
  <c r="H118" i="11"/>
  <c r="G118" i="11"/>
  <c r="F118" i="11"/>
  <c r="E118" i="11"/>
  <c r="D118" i="11"/>
  <c r="C118" i="11"/>
  <c r="BM117" i="11"/>
  <c r="BL117" i="11"/>
  <c r="BK117" i="11"/>
  <c r="BJ117" i="11"/>
  <c r="BI117" i="11"/>
  <c r="BH117" i="11"/>
  <c r="BG117" i="11"/>
  <c r="BE117" i="11"/>
  <c r="BD117" i="11"/>
  <c r="BC117" i="11"/>
  <c r="BB117" i="11"/>
  <c r="BA117" i="11"/>
  <c r="AZ117" i="11"/>
  <c r="AV117" i="11"/>
  <c r="AU117" i="11"/>
  <c r="AT117" i="11"/>
  <c r="AQ117" i="11"/>
  <c r="AP117" i="11"/>
  <c r="AO117" i="11"/>
  <c r="AN117" i="11"/>
  <c r="AM117" i="11"/>
  <c r="AL117" i="11"/>
  <c r="AK117" i="11"/>
  <c r="AJ117" i="11"/>
  <c r="AI117" i="11"/>
  <c r="AH117" i="11"/>
  <c r="AG117" i="11"/>
  <c r="AF117" i="11"/>
  <c r="AD117" i="11"/>
  <c r="AC117" i="11"/>
  <c r="AB117" i="11"/>
  <c r="AA117" i="11"/>
  <c r="Z117" i="11"/>
  <c r="Y117" i="11"/>
  <c r="X117" i="11"/>
  <c r="W117" i="11"/>
  <c r="U117" i="11"/>
  <c r="T117" i="11"/>
  <c r="S117" i="11"/>
  <c r="R117" i="11"/>
  <c r="Q117" i="11"/>
  <c r="P117" i="11"/>
  <c r="O117" i="11"/>
  <c r="N117" i="11"/>
  <c r="L117" i="11"/>
  <c r="K117" i="11"/>
  <c r="J117" i="11"/>
  <c r="I117" i="11"/>
  <c r="H117" i="11"/>
  <c r="G117" i="11"/>
  <c r="F117" i="11"/>
  <c r="E117" i="11"/>
  <c r="D117" i="11"/>
  <c r="C117" i="11"/>
  <c r="BM116" i="11"/>
  <c r="BL116" i="11"/>
  <c r="BK116" i="11"/>
  <c r="BJ116" i="11"/>
  <c r="BI116" i="11"/>
  <c r="BH116" i="11"/>
  <c r="BG116" i="11"/>
  <c r="BE116" i="11"/>
  <c r="BD116" i="11"/>
  <c r="BC116" i="11"/>
  <c r="BB116" i="11"/>
  <c r="BA116" i="11"/>
  <c r="AZ116" i="11"/>
  <c r="AV116" i="11"/>
  <c r="AU116" i="11"/>
  <c r="AT116" i="11"/>
  <c r="AQ116" i="11"/>
  <c r="AP116" i="11"/>
  <c r="AO116" i="11"/>
  <c r="AN116" i="11"/>
  <c r="AM116" i="11"/>
  <c r="AL116" i="11"/>
  <c r="AK116" i="11"/>
  <c r="AJ116" i="11"/>
  <c r="AI116" i="11"/>
  <c r="AH116" i="11"/>
  <c r="AG116" i="11"/>
  <c r="AF116" i="11"/>
  <c r="AD116" i="11"/>
  <c r="AC116" i="11"/>
  <c r="AB116" i="11"/>
  <c r="AA116" i="11"/>
  <c r="Z116" i="11"/>
  <c r="Y116" i="11"/>
  <c r="X116" i="11"/>
  <c r="W116" i="11"/>
  <c r="U116" i="11"/>
  <c r="T116" i="11"/>
  <c r="S116" i="11"/>
  <c r="R116" i="11"/>
  <c r="Q116" i="11"/>
  <c r="P116" i="11"/>
  <c r="O116" i="11"/>
  <c r="N116" i="11"/>
  <c r="L116" i="11"/>
  <c r="K116" i="11"/>
  <c r="J116" i="11"/>
  <c r="I116" i="11"/>
  <c r="H116" i="11"/>
  <c r="G116" i="11"/>
  <c r="F116" i="11"/>
  <c r="E116" i="11"/>
  <c r="D116" i="11"/>
  <c r="C116" i="11"/>
  <c r="BF115" i="11"/>
  <c r="AW115" i="11"/>
  <c r="AR115" i="11"/>
  <c r="AS115" i="11" s="1"/>
  <c r="AE115" i="11"/>
  <c r="V115" i="11"/>
  <c r="M115" i="11"/>
  <c r="BF114" i="11"/>
  <c r="AW114" i="11"/>
  <c r="AX114" i="11" s="1"/>
  <c r="AR114" i="11"/>
  <c r="AS114" i="11" s="1"/>
  <c r="AE114" i="11"/>
  <c r="V114" i="11"/>
  <c r="M114" i="11"/>
  <c r="BF113" i="11"/>
  <c r="AW113" i="11"/>
  <c r="AX113" i="11" s="1"/>
  <c r="AR113" i="11"/>
  <c r="AS113" i="11" s="1"/>
  <c r="AE113" i="11"/>
  <c r="V113" i="11"/>
  <c r="M113" i="11"/>
  <c r="BF112" i="11"/>
  <c r="AW112" i="11"/>
  <c r="AX112" i="11" s="1"/>
  <c r="AR112" i="11"/>
  <c r="AS112" i="11" s="1"/>
  <c r="AE112" i="11"/>
  <c r="V112" i="11"/>
  <c r="M112" i="11"/>
  <c r="BF111" i="11"/>
  <c r="AW111" i="11"/>
  <c r="AX111" i="11" s="1"/>
  <c r="AR111" i="11"/>
  <c r="AS111" i="11" s="1"/>
  <c r="AE111" i="11"/>
  <c r="V111" i="11"/>
  <c r="M111" i="11"/>
  <c r="BF110" i="11"/>
  <c r="AW110" i="11"/>
  <c r="AX110" i="11" s="1"/>
  <c r="AR110" i="11"/>
  <c r="AS110" i="11" s="1"/>
  <c r="AE110" i="11"/>
  <c r="V110" i="11"/>
  <c r="M110" i="11"/>
  <c r="BF109" i="11"/>
  <c r="AX109" i="11"/>
  <c r="AW109" i="11"/>
  <c r="AR109" i="11"/>
  <c r="AS109" i="11" s="1"/>
  <c r="AY109" i="11" s="1"/>
  <c r="AE109" i="11"/>
  <c r="V109" i="11"/>
  <c r="M109" i="11"/>
  <c r="BF108" i="11"/>
  <c r="AW108" i="11"/>
  <c r="AX108" i="11" s="1"/>
  <c r="AR108" i="11"/>
  <c r="AS108" i="11" s="1"/>
  <c r="AE108" i="11"/>
  <c r="V108" i="11"/>
  <c r="M108" i="11"/>
  <c r="BF107" i="11"/>
  <c r="AW107" i="11"/>
  <c r="AR107" i="11"/>
  <c r="AS107" i="11" s="1"/>
  <c r="AE107" i="11"/>
  <c r="V107" i="11"/>
  <c r="M107" i="11"/>
  <c r="BF106" i="11"/>
  <c r="AW106" i="11"/>
  <c r="AX106" i="11" s="1"/>
  <c r="AR106" i="11"/>
  <c r="AS106" i="11" s="1"/>
  <c r="AE106" i="11"/>
  <c r="V106" i="11"/>
  <c r="M106" i="11"/>
  <c r="BF105" i="11"/>
  <c r="AW105" i="11"/>
  <c r="AX105" i="11" s="1"/>
  <c r="AR105" i="11"/>
  <c r="AS105" i="11" s="1"/>
  <c r="AE105" i="11"/>
  <c r="V105" i="11"/>
  <c r="M105" i="11"/>
  <c r="BF104" i="11"/>
  <c r="AW104" i="11"/>
  <c r="AX104" i="11" s="1"/>
  <c r="AR104" i="11"/>
  <c r="AS104" i="11" s="1"/>
  <c r="AE104" i="11"/>
  <c r="V104" i="11"/>
  <c r="M104" i="11"/>
  <c r="BF103" i="11"/>
  <c r="AW103" i="11"/>
  <c r="AX103" i="11" s="1"/>
  <c r="AR103" i="11"/>
  <c r="AS103" i="11" s="1"/>
  <c r="AE103" i="11"/>
  <c r="V103" i="11"/>
  <c r="M103" i="11"/>
  <c r="BF102" i="11"/>
  <c r="AW102" i="11"/>
  <c r="AX102" i="11" s="1"/>
  <c r="AR102" i="11"/>
  <c r="AS102" i="11" s="1"/>
  <c r="AE102" i="11"/>
  <c r="V102" i="11"/>
  <c r="M102" i="11"/>
  <c r="BF101" i="11"/>
  <c r="AX101" i="11"/>
  <c r="AW101" i="11"/>
  <c r="AR101" i="11"/>
  <c r="AS101" i="11" s="1"/>
  <c r="AY101" i="11" s="1"/>
  <c r="AE101" i="11"/>
  <c r="V101" i="11"/>
  <c r="M101" i="11"/>
  <c r="BF100" i="11"/>
  <c r="AW100" i="11"/>
  <c r="AX100" i="11" s="1"/>
  <c r="AR100" i="11"/>
  <c r="AS100" i="11" s="1"/>
  <c r="AE100" i="11"/>
  <c r="V100" i="11"/>
  <c r="M100" i="11"/>
  <c r="BF99" i="11"/>
  <c r="AW99" i="11"/>
  <c r="AS99" i="11"/>
  <c r="AR99" i="11"/>
  <c r="AE99" i="11"/>
  <c r="V99" i="11"/>
  <c r="M99" i="11"/>
  <c r="BF98" i="11"/>
  <c r="AW98" i="11"/>
  <c r="AX98" i="11" s="1"/>
  <c r="AR98" i="11"/>
  <c r="AS98" i="11" s="1"/>
  <c r="AE98" i="11"/>
  <c r="V98" i="11"/>
  <c r="M98" i="11"/>
  <c r="BF97" i="11"/>
  <c r="AX97" i="11"/>
  <c r="AW97" i="11"/>
  <c r="AR97" i="11"/>
  <c r="AS97" i="11" s="1"/>
  <c r="AY97" i="11" s="1"/>
  <c r="AE97" i="11"/>
  <c r="V97" i="11"/>
  <c r="M97" i="11"/>
  <c r="BF96" i="11"/>
  <c r="AW96" i="11"/>
  <c r="AX96" i="11" s="1"/>
  <c r="AR96" i="11"/>
  <c r="AS96" i="11" s="1"/>
  <c r="AE96" i="11"/>
  <c r="V96" i="11"/>
  <c r="M96" i="11"/>
  <c r="BF95" i="11"/>
  <c r="AX95" i="11"/>
  <c r="AW95" i="11"/>
  <c r="AR95" i="11"/>
  <c r="AS95" i="11" s="1"/>
  <c r="AE95" i="11"/>
  <c r="V95" i="11"/>
  <c r="M95" i="11"/>
  <c r="BF94" i="11"/>
  <c r="AW94" i="11"/>
  <c r="AX94" i="11" s="1"/>
  <c r="AR94" i="11"/>
  <c r="AS94" i="11" s="1"/>
  <c r="AY94" i="11" s="1"/>
  <c r="AE94" i="11"/>
  <c r="V94" i="11"/>
  <c r="M94" i="11"/>
  <c r="BF93" i="11"/>
  <c r="AX93" i="11"/>
  <c r="AW93" i="11"/>
  <c r="AR93" i="11"/>
  <c r="AS93" i="11" s="1"/>
  <c r="AE93" i="11"/>
  <c r="V93" i="11"/>
  <c r="M93" i="11"/>
  <c r="BF92" i="11"/>
  <c r="AW92" i="11"/>
  <c r="AX92" i="11" s="1"/>
  <c r="AR92" i="11"/>
  <c r="AS92" i="11" s="1"/>
  <c r="AY92" i="11" s="1"/>
  <c r="AE92" i="11"/>
  <c r="V92" i="11"/>
  <c r="M92" i="11"/>
  <c r="BF91" i="11"/>
  <c r="AW91" i="11"/>
  <c r="AS91" i="11"/>
  <c r="AR91" i="11"/>
  <c r="AE91" i="11"/>
  <c r="V91" i="11"/>
  <c r="M91" i="11"/>
  <c r="BF90" i="11"/>
  <c r="AW90" i="11"/>
  <c r="AX90" i="11" s="1"/>
  <c r="AR90" i="11"/>
  <c r="AS90" i="11" s="1"/>
  <c r="AE90" i="11"/>
  <c r="V90" i="11"/>
  <c r="M90" i="11"/>
  <c r="BF89" i="11"/>
  <c r="AW89" i="11"/>
  <c r="AX89" i="11" s="1"/>
  <c r="AR89" i="11"/>
  <c r="AS89" i="11" s="1"/>
  <c r="AE89" i="11"/>
  <c r="AE117" i="11" s="1"/>
  <c r="V89" i="11"/>
  <c r="M89" i="11"/>
  <c r="BF88" i="11"/>
  <c r="AW88" i="11"/>
  <c r="AR88" i="11"/>
  <c r="AS88" i="11" s="1"/>
  <c r="AE88" i="11"/>
  <c r="V88" i="11"/>
  <c r="M88" i="11"/>
  <c r="BF87" i="11"/>
  <c r="AW87" i="11"/>
  <c r="AX87" i="11" s="1"/>
  <c r="AS87" i="11"/>
  <c r="AR87" i="11"/>
  <c r="AE87" i="11"/>
  <c r="V87" i="11"/>
  <c r="M87" i="11"/>
  <c r="M117" i="11" s="1"/>
  <c r="BF86" i="11"/>
  <c r="AW86" i="11"/>
  <c r="AX86" i="11" s="1"/>
  <c r="AR86" i="11"/>
  <c r="AE86" i="11"/>
  <c r="V86" i="11"/>
  <c r="M86" i="11"/>
  <c r="BF85" i="11"/>
  <c r="AW85" i="11"/>
  <c r="AX85" i="11" s="1"/>
  <c r="AS85" i="11"/>
  <c r="AR85" i="11"/>
  <c r="AE85" i="11"/>
  <c r="V85" i="11"/>
  <c r="V117" i="11" s="1"/>
  <c r="M85" i="11"/>
  <c r="BM84" i="11"/>
  <c r="BL84" i="11"/>
  <c r="BK84" i="11"/>
  <c r="BJ84" i="11"/>
  <c r="BI84" i="11"/>
  <c r="BH84" i="11"/>
  <c r="BG84" i="11"/>
  <c r="BE84" i="11"/>
  <c r="AT84" i="11"/>
  <c r="AO84" i="11"/>
  <c r="C84" i="11"/>
  <c r="BM83" i="11"/>
  <c r="BL83" i="11"/>
  <c r="BK83" i="11"/>
  <c r="BJ83" i="11"/>
  <c r="BI83" i="11"/>
  <c r="BH83" i="11"/>
  <c r="BG83" i="11"/>
  <c r="BE83" i="11"/>
  <c r="BD83" i="11"/>
  <c r="BC83" i="11"/>
  <c r="BB83" i="11"/>
  <c r="BA83" i="11"/>
  <c r="AZ83" i="11"/>
  <c r="AV83" i="11"/>
  <c r="AU83" i="11"/>
  <c r="AT83" i="11"/>
  <c r="AQ83" i="11"/>
  <c r="AP83" i="11"/>
  <c r="AO83" i="11"/>
  <c r="AN83" i="11"/>
  <c r="AM83" i="11"/>
  <c r="AL83" i="11"/>
  <c r="AK83" i="11"/>
  <c r="AJ83" i="11"/>
  <c r="AI83" i="11"/>
  <c r="AH83" i="11"/>
  <c r="AG83" i="11"/>
  <c r="AF83" i="11"/>
  <c r="AD83" i="11"/>
  <c r="AC83" i="11"/>
  <c r="AB83" i="11"/>
  <c r="AA83" i="11"/>
  <c r="Z83" i="11"/>
  <c r="Y83" i="11"/>
  <c r="X83" i="11"/>
  <c r="W83" i="11"/>
  <c r="U83" i="11"/>
  <c r="T83" i="11"/>
  <c r="S83" i="11"/>
  <c r="R83" i="11"/>
  <c r="Q83" i="11"/>
  <c r="P83" i="11"/>
  <c r="O83" i="11"/>
  <c r="N83" i="11"/>
  <c r="L83" i="11"/>
  <c r="K83" i="11"/>
  <c r="J83" i="11"/>
  <c r="I83" i="11"/>
  <c r="H83" i="11"/>
  <c r="G83" i="11"/>
  <c r="F83" i="11"/>
  <c r="E83" i="11"/>
  <c r="C83" i="11"/>
  <c r="BM82" i="11"/>
  <c r="BL82" i="11"/>
  <c r="BK82" i="11"/>
  <c r="BJ82" i="11"/>
  <c r="BI82" i="11"/>
  <c r="BH82" i="11"/>
  <c r="BG82" i="11"/>
  <c r="BE82" i="11"/>
  <c r="BD82" i="11"/>
  <c r="BC82" i="11"/>
  <c r="BB82" i="11"/>
  <c r="BA82" i="11"/>
  <c r="AZ82" i="11"/>
  <c r="AV82" i="11"/>
  <c r="AU82" i="11"/>
  <c r="AT82" i="11"/>
  <c r="AQ82" i="11"/>
  <c r="AP82" i="11"/>
  <c r="AO82" i="11"/>
  <c r="AN82" i="11"/>
  <c r="AM82" i="11"/>
  <c r="AL82" i="11"/>
  <c r="AK82" i="11"/>
  <c r="AJ82" i="11"/>
  <c r="AI82" i="11"/>
  <c r="AH82" i="11"/>
  <c r="AG82" i="11"/>
  <c r="AF82" i="11"/>
  <c r="AD82" i="11"/>
  <c r="AC82" i="11"/>
  <c r="AB82" i="11"/>
  <c r="AA82" i="11"/>
  <c r="Z82" i="11"/>
  <c r="Y82" i="11"/>
  <c r="X82" i="11"/>
  <c r="W82" i="11"/>
  <c r="U82" i="11"/>
  <c r="T82" i="11"/>
  <c r="S82" i="11"/>
  <c r="R82" i="11"/>
  <c r="Q82" i="11"/>
  <c r="P82" i="11"/>
  <c r="O82" i="11"/>
  <c r="N82" i="11"/>
  <c r="L82" i="11"/>
  <c r="K82" i="11"/>
  <c r="J82" i="11"/>
  <c r="I82" i="11"/>
  <c r="H82" i="11"/>
  <c r="G82" i="11"/>
  <c r="F82" i="11"/>
  <c r="E82" i="11"/>
  <c r="C82" i="11"/>
  <c r="BM81" i="11"/>
  <c r="BL81" i="11"/>
  <c r="BK81" i="11"/>
  <c r="BJ81" i="11"/>
  <c r="BI81" i="11"/>
  <c r="BH81" i="11"/>
  <c r="BG81" i="11"/>
  <c r="BE81" i="11"/>
  <c r="BD81" i="11"/>
  <c r="BC81" i="11"/>
  <c r="BB81" i="11"/>
  <c r="BA81" i="11"/>
  <c r="AZ81" i="11"/>
  <c r="AV81" i="11"/>
  <c r="AU81" i="11"/>
  <c r="AT81" i="11"/>
  <c r="AQ81" i="11"/>
  <c r="AP81" i="11"/>
  <c r="AO81" i="11"/>
  <c r="AN81" i="11"/>
  <c r="AM81" i="11"/>
  <c r="AL81" i="11"/>
  <c r="AK81" i="11"/>
  <c r="AJ81" i="11"/>
  <c r="AI81" i="11"/>
  <c r="AH81" i="11"/>
  <c r="AG81" i="11"/>
  <c r="AF81" i="11"/>
  <c r="AD81" i="11"/>
  <c r="AC81" i="11"/>
  <c r="AB81" i="11"/>
  <c r="AA81" i="11"/>
  <c r="Z81" i="11"/>
  <c r="Y81" i="11"/>
  <c r="X81" i="11"/>
  <c r="W81" i="11"/>
  <c r="U81" i="11"/>
  <c r="T81" i="11"/>
  <c r="S81" i="11"/>
  <c r="R81" i="11"/>
  <c r="Q81" i="11"/>
  <c r="P81" i="11"/>
  <c r="O81" i="11"/>
  <c r="N81" i="11"/>
  <c r="L81" i="11"/>
  <c r="K81" i="11"/>
  <c r="J81" i="11"/>
  <c r="I81" i="11"/>
  <c r="H81" i="11"/>
  <c r="G81" i="11"/>
  <c r="F81" i="11"/>
  <c r="E81" i="11"/>
  <c r="D81" i="11"/>
  <c r="C81" i="11"/>
  <c r="BF80" i="11"/>
  <c r="AX80" i="11"/>
  <c r="AW80" i="11"/>
  <c r="AR80" i="11"/>
  <c r="AS80" i="11" s="1"/>
  <c r="AY80" i="11" s="1"/>
  <c r="AE80" i="11"/>
  <c r="V80" i="11"/>
  <c r="M80" i="11"/>
  <c r="D80" i="11"/>
  <c r="A80" i="11"/>
  <c r="BF79" i="11"/>
  <c r="AW79" i="11"/>
  <c r="AR79" i="11"/>
  <c r="AS79" i="11" s="1"/>
  <c r="AE79" i="11"/>
  <c r="V79" i="11"/>
  <c r="M79" i="11"/>
  <c r="D79" i="11"/>
  <c r="BF78" i="11"/>
  <c r="AW78" i="11"/>
  <c r="AX78" i="11" s="1"/>
  <c r="AR78" i="11"/>
  <c r="AS78" i="11" s="1"/>
  <c r="AY78" i="11" s="1"/>
  <c r="AE78" i="11"/>
  <c r="V78" i="11"/>
  <c r="M78" i="11"/>
  <c r="D78" i="11"/>
  <c r="BF77" i="11"/>
  <c r="AW77" i="11"/>
  <c r="AR77" i="11"/>
  <c r="AS77" i="11" s="1"/>
  <c r="AE77" i="11"/>
  <c r="V77" i="11"/>
  <c r="M77" i="11"/>
  <c r="D77" i="11"/>
  <c r="BF76" i="11"/>
  <c r="AW76" i="11"/>
  <c r="AX76" i="11" s="1"/>
  <c r="AR76" i="11"/>
  <c r="AS76" i="11" s="1"/>
  <c r="AE76" i="11"/>
  <c r="V76" i="11"/>
  <c r="M76" i="11"/>
  <c r="D76" i="11"/>
  <c r="BF75" i="11"/>
  <c r="AW75" i="11"/>
  <c r="AR75" i="11"/>
  <c r="AS75" i="11" s="1"/>
  <c r="AE75" i="11"/>
  <c r="V75" i="11"/>
  <c r="M75" i="11"/>
  <c r="D75" i="11"/>
  <c r="BF74" i="11"/>
  <c r="AW74" i="11"/>
  <c r="AX74" i="11" s="1"/>
  <c r="AR74" i="11"/>
  <c r="AS74" i="11" s="1"/>
  <c r="AY74" i="11" s="1"/>
  <c r="AE74" i="11"/>
  <c r="V74" i="11"/>
  <c r="M74" i="11"/>
  <c r="D74" i="11"/>
  <c r="BF73" i="11"/>
  <c r="AW73" i="11"/>
  <c r="AR73" i="11"/>
  <c r="AS73" i="11" s="1"/>
  <c r="AE73" i="11"/>
  <c r="V73" i="11"/>
  <c r="M73" i="11"/>
  <c r="D73" i="11"/>
  <c r="BF72" i="11"/>
  <c r="AW72" i="11"/>
  <c r="AX72" i="11" s="1"/>
  <c r="AR72" i="11"/>
  <c r="AS72" i="11" s="1"/>
  <c r="AE72" i="11"/>
  <c r="V72" i="11"/>
  <c r="M72" i="11"/>
  <c r="D72" i="11"/>
  <c r="BF71" i="11"/>
  <c r="AW71" i="11"/>
  <c r="AR71" i="11"/>
  <c r="AS71" i="11" s="1"/>
  <c r="AE71" i="11"/>
  <c r="V71" i="11"/>
  <c r="M71" i="11"/>
  <c r="D71" i="11"/>
  <c r="BF70" i="11"/>
  <c r="AW70" i="11"/>
  <c r="AX70" i="11" s="1"/>
  <c r="AR70" i="11"/>
  <c r="AS70" i="11" s="1"/>
  <c r="AY70" i="11" s="1"/>
  <c r="AE70" i="11"/>
  <c r="V70" i="11"/>
  <c r="M70" i="11"/>
  <c r="D70" i="11"/>
  <c r="BF69" i="11"/>
  <c r="AW69" i="11"/>
  <c r="AR69" i="11"/>
  <c r="AS69" i="11" s="1"/>
  <c r="AE69" i="11"/>
  <c r="V69" i="11"/>
  <c r="M69" i="11"/>
  <c r="D69" i="11"/>
  <c r="BF68" i="11"/>
  <c r="AW68" i="11"/>
  <c r="AX68" i="11" s="1"/>
  <c r="AR68" i="11"/>
  <c r="AS68" i="11" s="1"/>
  <c r="AE68" i="11"/>
  <c r="V68" i="11"/>
  <c r="M68" i="11"/>
  <c r="D68" i="11"/>
  <c r="BF67" i="11"/>
  <c r="AW67" i="11"/>
  <c r="AR67" i="11"/>
  <c r="AS67" i="11" s="1"/>
  <c r="AE67" i="11"/>
  <c r="V67" i="11"/>
  <c r="M67" i="11"/>
  <c r="D67" i="11"/>
  <c r="BF66" i="11"/>
  <c r="AW66" i="11"/>
  <c r="AX66" i="11" s="1"/>
  <c r="AR66" i="11"/>
  <c r="AS66" i="11" s="1"/>
  <c r="AE66" i="11"/>
  <c r="V66" i="11"/>
  <c r="M66" i="11"/>
  <c r="D66" i="11"/>
  <c r="BF65" i="11"/>
  <c r="AW65" i="11"/>
  <c r="AR65" i="11"/>
  <c r="AS65" i="11" s="1"/>
  <c r="AE65" i="11"/>
  <c r="V65" i="11"/>
  <c r="M65" i="11"/>
  <c r="D65" i="11"/>
  <c r="BF64" i="11"/>
  <c r="AY64" i="11"/>
  <c r="AW64" i="11"/>
  <c r="AX64" i="11" s="1"/>
  <c r="AR64" i="11"/>
  <c r="AS64" i="11" s="1"/>
  <c r="AE64" i="11"/>
  <c r="V64" i="11"/>
  <c r="M64" i="11"/>
  <c r="D64" i="11"/>
  <c r="BF63" i="11"/>
  <c r="AW63" i="11"/>
  <c r="AR63" i="11"/>
  <c r="AS63" i="11" s="1"/>
  <c r="AE63" i="11"/>
  <c r="V63" i="11"/>
  <c r="M63" i="11"/>
  <c r="D63" i="11"/>
  <c r="BF62" i="11"/>
  <c r="AW62" i="11"/>
  <c r="AX62" i="11" s="1"/>
  <c r="AR62" i="11"/>
  <c r="AS62" i="11" s="1"/>
  <c r="AY62" i="11" s="1"/>
  <c r="AE62" i="11"/>
  <c r="V62" i="11"/>
  <c r="M62" i="11"/>
  <c r="D62" i="11"/>
  <c r="BF61" i="11"/>
  <c r="AW61" i="11"/>
  <c r="AR61" i="11"/>
  <c r="AS61" i="11" s="1"/>
  <c r="AE61" i="11"/>
  <c r="V61" i="11"/>
  <c r="M61" i="11"/>
  <c r="D61" i="11"/>
  <c r="BF60" i="11"/>
  <c r="AW60" i="11"/>
  <c r="AX60" i="11" s="1"/>
  <c r="AR60" i="11"/>
  <c r="AS60" i="11" s="1"/>
  <c r="AY60" i="11" s="1"/>
  <c r="AE60" i="11"/>
  <c r="V60" i="11"/>
  <c r="M60" i="11"/>
  <c r="D60" i="11"/>
  <c r="BF59" i="11"/>
  <c r="AW59" i="11"/>
  <c r="AR59" i="11"/>
  <c r="AS59" i="11" s="1"/>
  <c r="AE59" i="11"/>
  <c r="V59" i="11"/>
  <c r="M59" i="11"/>
  <c r="D59" i="11"/>
  <c r="BF58" i="11"/>
  <c r="AW58" i="11"/>
  <c r="AX58" i="11" s="1"/>
  <c r="AR58" i="11"/>
  <c r="AS58" i="11" s="1"/>
  <c r="AE58" i="11"/>
  <c r="V58" i="11"/>
  <c r="M58" i="11"/>
  <c r="D58" i="11"/>
  <c r="BF57" i="11"/>
  <c r="AW57" i="11"/>
  <c r="AR57" i="11"/>
  <c r="AS57" i="11" s="1"/>
  <c r="AE57" i="11"/>
  <c r="V57" i="11"/>
  <c r="M57" i="11"/>
  <c r="D57" i="11"/>
  <c r="BF56" i="11"/>
  <c r="AW56" i="11"/>
  <c r="AX56" i="11" s="1"/>
  <c r="AR56" i="11"/>
  <c r="AS56" i="11" s="1"/>
  <c r="AY56" i="11" s="1"/>
  <c r="AE56" i="11"/>
  <c r="V56" i="11"/>
  <c r="M56" i="11"/>
  <c r="D56" i="11"/>
  <c r="BF55" i="11"/>
  <c r="AW55" i="11"/>
  <c r="AR55" i="11"/>
  <c r="AS55" i="11" s="1"/>
  <c r="AE55" i="11"/>
  <c r="V55" i="11"/>
  <c r="M55" i="11"/>
  <c r="D55" i="11"/>
  <c r="BF54" i="11"/>
  <c r="AW54" i="11"/>
  <c r="AX54" i="11" s="1"/>
  <c r="AR54" i="11"/>
  <c r="AS54" i="11" s="1"/>
  <c r="AY54" i="11" s="1"/>
  <c r="AE54" i="11"/>
  <c r="V54" i="11"/>
  <c r="M54" i="11"/>
  <c r="D54" i="11"/>
  <c r="BF53" i="11"/>
  <c r="AW53" i="11"/>
  <c r="AR53" i="11"/>
  <c r="AS53" i="11" s="1"/>
  <c r="AE53" i="11"/>
  <c r="V53" i="11"/>
  <c r="M53" i="11"/>
  <c r="D53" i="11"/>
  <c r="BF52" i="11"/>
  <c r="AW52" i="11"/>
  <c r="AR52" i="11"/>
  <c r="AE52" i="11"/>
  <c r="AE83" i="11" s="1"/>
  <c r="V52" i="11"/>
  <c r="V83" i="11" s="1"/>
  <c r="M52" i="11"/>
  <c r="D52" i="11"/>
  <c r="D82" i="11" s="1"/>
  <c r="BM51" i="11"/>
  <c r="BL51" i="11"/>
  <c r="BK51" i="11"/>
  <c r="BJ51" i="11"/>
  <c r="BI51" i="11"/>
  <c r="BH51" i="11"/>
  <c r="BG51" i="11"/>
  <c r="BE51" i="11"/>
  <c r="AT51" i="11"/>
  <c r="AO51" i="11"/>
  <c r="C51" i="11"/>
  <c r="BM50" i="11"/>
  <c r="BL50" i="11"/>
  <c r="BK50" i="11"/>
  <c r="BJ50" i="11"/>
  <c r="BI50" i="11"/>
  <c r="BH50" i="11"/>
  <c r="BG50" i="11"/>
  <c r="BE50" i="11"/>
  <c r="BD50" i="11"/>
  <c r="BC50" i="11"/>
  <c r="BB50" i="11"/>
  <c r="BA50" i="11"/>
  <c r="AZ50" i="11"/>
  <c r="AV50" i="11"/>
  <c r="AU50" i="11"/>
  <c r="AT50" i="11"/>
  <c r="AT12" i="11" s="1"/>
  <c r="AQ50" i="11"/>
  <c r="AP50" i="11"/>
  <c r="AO50" i="11"/>
  <c r="AN50" i="11"/>
  <c r="AM50" i="11"/>
  <c r="AL50" i="11"/>
  <c r="AK50" i="11"/>
  <c r="AJ50" i="11"/>
  <c r="AI50" i="11"/>
  <c r="AH50" i="11"/>
  <c r="AG50" i="11"/>
  <c r="AF50" i="11"/>
  <c r="AD50" i="11"/>
  <c r="AC50" i="11"/>
  <c r="AB50" i="11"/>
  <c r="AA50" i="11"/>
  <c r="Z50" i="11"/>
  <c r="Y50" i="11"/>
  <c r="X50" i="11"/>
  <c r="W50" i="11"/>
  <c r="U50" i="11"/>
  <c r="T50" i="11"/>
  <c r="S50" i="11"/>
  <c r="R50" i="11"/>
  <c r="Q50" i="11"/>
  <c r="P50" i="11"/>
  <c r="O50" i="11"/>
  <c r="N50" i="11"/>
  <c r="L50" i="11"/>
  <c r="K50" i="11"/>
  <c r="J50" i="11"/>
  <c r="I50" i="11"/>
  <c r="H50" i="11"/>
  <c r="G50" i="11"/>
  <c r="F50" i="11"/>
  <c r="E50" i="11"/>
  <c r="C50" i="11"/>
  <c r="BM49" i="11"/>
  <c r="BL49" i="11"/>
  <c r="BK49" i="11"/>
  <c r="BJ49" i="11"/>
  <c r="BI49" i="11"/>
  <c r="BH49" i="11"/>
  <c r="BG49" i="11"/>
  <c r="BE49" i="11"/>
  <c r="BD49" i="11"/>
  <c r="BC49" i="11"/>
  <c r="BB49" i="11"/>
  <c r="BA49" i="11"/>
  <c r="AZ49" i="11"/>
  <c r="AV49" i="11"/>
  <c r="AU49" i="11"/>
  <c r="AT49" i="11"/>
  <c r="AQ49" i="11"/>
  <c r="AP49" i="11"/>
  <c r="AO49" i="11"/>
  <c r="AN49" i="11"/>
  <c r="AM49" i="11"/>
  <c r="AL49" i="11"/>
  <c r="AK49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U49" i="11"/>
  <c r="T49" i="11"/>
  <c r="S49" i="11"/>
  <c r="R49" i="11"/>
  <c r="Q49" i="11"/>
  <c r="P49" i="11"/>
  <c r="O49" i="11"/>
  <c r="N49" i="11"/>
  <c r="L49" i="11"/>
  <c r="K49" i="11"/>
  <c r="J49" i="11"/>
  <c r="I49" i="11"/>
  <c r="H49" i="11"/>
  <c r="G49" i="11"/>
  <c r="F49" i="11"/>
  <c r="E49" i="11"/>
  <c r="C49" i="11"/>
  <c r="BM48" i="11"/>
  <c r="BL48" i="11"/>
  <c r="BK48" i="11"/>
  <c r="BJ48" i="11"/>
  <c r="BI48" i="11"/>
  <c r="BH48" i="11"/>
  <c r="BG48" i="11"/>
  <c r="BE48" i="11"/>
  <c r="BD48" i="11"/>
  <c r="BC48" i="11"/>
  <c r="BC10" i="11" s="1"/>
  <c r="BB48" i="11"/>
  <c r="BA48" i="11"/>
  <c r="BA8" i="11" s="1"/>
  <c r="AZ48" i="11"/>
  <c r="AZ8" i="11" s="1"/>
  <c r="AV48" i="11"/>
  <c r="AU48" i="11"/>
  <c r="AT48" i="11"/>
  <c r="AQ48" i="11"/>
  <c r="AP48" i="11"/>
  <c r="AO48" i="11"/>
  <c r="AN48" i="11"/>
  <c r="AM48" i="11"/>
  <c r="AL48" i="11"/>
  <c r="AL10" i="11" s="1"/>
  <c r="AK48" i="11"/>
  <c r="AJ48" i="11"/>
  <c r="AI48" i="11"/>
  <c r="AH48" i="11"/>
  <c r="AG48" i="11"/>
  <c r="AF48" i="11"/>
  <c r="AD48" i="11"/>
  <c r="AD10" i="11" s="1"/>
  <c r="AC48" i="11"/>
  <c r="AB48" i="11"/>
  <c r="AA48" i="11"/>
  <c r="Z48" i="11"/>
  <c r="Y48" i="11"/>
  <c r="X48" i="11"/>
  <c r="W48" i="11"/>
  <c r="U48" i="11"/>
  <c r="T48" i="11"/>
  <c r="S48" i="11"/>
  <c r="R48" i="11"/>
  <c r="Q48" i="11"/>
  <c r="P48" i="11"/>
  <c r="O48" i="11"/>
  <c r="N48" i="11"/>
  <c r="L48" i="11"/>
  <c r="K48" i="11"/>
  <c r="J48" i="11"/>
  <c r="I48" i="11"/>
  <c r="H48" i="11"/>
  <c r="G48" i="11"/>
  <c r="F48" i="11"/>
  <c r="E48" i="11"/>
  <c r="C48" i="11"/>
  <c r="BF47" i="11"/>
  <c r="AW47" i="11"/>
  <c r="AX47" i="11" s="1"/>
  <c r="AR47" i="11"/>
  <c r="AS47" i="11" s="1"/>
  <c r="AE47" i="11"/>
  <c r="V47" i="11"/>
  <c r="M47" i="11"/>
  <c r="D47" i="11"/>
  <c r="BF46" i="11"/>
  <c r="AW46" i="11"/>
  <c r="AX46" i="11" s="1"/>
  <c r="AR46" i="11"/>
  <c r="AS46" i="11" s="1"/>
  <c r="AE46" i="11"/>
  <c r="V46" i="11"/>
  <c r="M46" i="11"/>
  <c r="D46" i="11"/>
  <c r="BF45" i="11"/>
  <c r="AW45" i="11"/>
  <c r="AX45" i="11" s="1"/>
  <c r="AS45" i="11"/>
  <c r="AR45" i="11"/>
  <c r="AE45" i="11"/>
  <c r="V45" i="11"/>
  <c r="M45" i="11"/>
  <c r="D45" i="11"/>
  <c r="D48" i="11" s="1"/>
  <c r="BF44" i="11"/>
  <c r="AX44" i="11"/>
  <c r="AW44" i="11"/>
  <c r="AS44" i="11"/>
  <c r="AR44" i="11"/>
  <c r="AE44" i="11"/>
  <c r="V44" i="11"/>
  <c r="M44" i="11"/>
  <c r="D44" i="11"/>
  <c r="BF43" i="11"/>
  <c r="AW43" i="11"/>
  <c r="AX43" i="11" s="1"/>
  <c r="AR43" i="11"/>
  <c r="AS43" i="11" s="1"/>
  <c r="AE43" i="11"/>
  <c r="V43" i="11"/>
  <c r="M43" i="11"/>
  <c r="D43" i="11"/>
  <c r="BF42" i="11"/>
  <c r="AW42" i="11"/>
  <c r="AX42" i="11" s="1"/>
  <c r="AS42" i="11"/>
  <c r="AR42" i="11"/>
  <c r="AE42" i="11"/>
  <c r="V42" i="11"/>
  <c r="M42" i="11"/>
  <c r="D42" i="11"/>
  <c r="BF41" i="11"/>
  <c r="AX41" i="11"/>
  <c r="AW41" i="11"/>
  <c r="AR41" i="11"/>
  <c r="AS41" i="11" s="1"/>
  <c r="AE41" i="11"/>
  <c r="V41" i="11"/>
  <c r="M41" i="11"/>
  <c r="D41" i="11"/>
  <c r="BF40" i="11"/>
  <c r="AW40" i="11"/>
  <c r="AR40" i="11"/>
  <c r="AS40" i="11" s="1"/>
  <c r="AE40" i="11"/>
  <c r="V40" i="11"/>
  <c r="M40" i="11"/>
  <c r="D40" i="11"/>
  <c r="BF39" i="11"/>
  <c r="AW39" i="11"/>
  <c r="AR39" i="11"/>
  <c r="AS39" i="11" s="1"/>
  <c r="AE39" i="11"/>
  <c r="V39" i="11"/>
  <c r="M39" i="11"/>
  <c r="D39" i="11"/>
  <c r="BF38" i="11"/>
  <c r="AW38" i="11"/>
  <c r="AR38" i="11"/>
  <c r="AS38" i="11" s="1"/>
  <c r="AE38" i="11"/>
  <c r="V38" i="11"/>
  <c r="M38" i="11"/>
  <c r="D38" i="11"/>
  <c r="BF37" i="11"/>
  <c r="AW37" i="11"/>
  <c r="AR37" i="11"/>
  <c r="AS37" i="11" s="1"/>
  <c r="AE37" i="11"/>
  <c r="V37" i="11"/>
  <c r="M37" i="11"/>
  <c r="D37" i="11"/>
  <c r="BF36" i="11"/>
  <c r="AW36" i="11"/>
  <c r="AR36" i="11"/>
  <c r="AS36" i="11" s="1"/>
  <c r="AE36" i="11"/>
  <c r="V36" i="11"/>
  <c r="M36" i="11"/>
  <c r="D36" i="11"/>
  <c r="BF35" i="11"/>
  <c r="AW35" i="11"/>
  <c r="AR35" i="11"/>
  <c r="AS35" i="11" s="1"/>
  <c r="AE35" i="11"/>
  <c r="V35" i="11"/>
  <c r="M35" i="11"/>
  <c r="D35" i="11"/>
  <c r="BF34" i="11"/>
  <c r="AW34" i="11"/>
  <c r="AR34" i="11"/>
  <c r="AS34" i="11" s="1"/>
  <c r="AE34" i="11"/>
  <c r="V34" i="11"/>
  <c r="M34" i="11"/>
  <c r="D34" i="11"/>
  <c r="BF33" i="11"/>
  <c r="AW33" i="11"/>
  <c r="AR33" i="11"/>
  <c r="AS33" i="11" s="1"/>
  <c r="AE33" i="11"/>
  <c r="V33" i="11"/>
  <c r="M33" i="11"/>
  <c r="D33" i="11"/>
  <c r="BF32" i="11"/>
  <c r="AW32" i="11"/>
  <c r="AR32" i="11"/>
  <c r="AS32" i="11" s="1"/>
  <c r="AE32" i="11"/>
  <c r="V32" i="11"/>
  <c r="M32" i="11"/>
  <c r="D32" i="11"/>
  <c r="BF31" i="11"/>
  <c r="AW31" i="11"/>
  <c r="AR31" i="11"/>
  <c r="AS31" i="11" s="1"/>
  <c r="AE31" i="11"/>
  <c r="V31" i="11"/>
  <c r="M31" i="11"/>
  <c r="D31" i="11"/>
  <c r="BF30" i="11"/>
  <c r="AW30" i="11"/>
  <c r="AR30" i="11"/>
  <c r="AS30" i="11" s="1"/>
  <c r="AE30" i="11"/>
  <c r="V30" i="11"/>
  <c r="M30" i="11"/>
  <c r="D30" i="11"/>
  <c r="BF29" i="11"/>
  <c r="AW29" i="11"/>
  <c r="AR29" i="11"/>
  <c r="AS29" i="11" s="1"/>
  <c r="AE29" i="11"/>
  <c r="V29" i="11"/>
  <c r="M29" i="11"/>
  <c r="D29" i="11"/>
  <c r="BF28" i="11"/>
  <c r="AW28" i="11"/>
  <c r="AR28" i="11"/>
  <c r="AS28" i="11" s="1"/>
  <c r="AE28" i="11"/>
  <c r="V28" i="11"/>
  <c r="M28" i="11"/>
  <c r="D28" i="11"/>
  <c r="BF27" i="11"/>
  <c r="AW27" i="11"/>
  <c r="AR27" i="11"/>
  <c r="AS27" i="11" s="1"/>
  <c r="AE27" i="11"/>
  <c r="V27" i="11"/>
  <c r="M27" i="11"/>
  <c r="D27" i="11"/>
  <c r="BF26" i="11"/>
  <c r="AW26" i="11"/>
  <c r="AR26" i="11"/>
  <c r="AS26" i="11" s="1"/>
  <c r="AE26" i="11"/>
  <c r="V26" i="11"/>
  <c r="M26" i="11"/>
  <c r="D26" i="11"/>
  <c r="BF25" i="11"/>
  <c r="AW25" i="11"/>
  <c r="AR25" i="11"/>
  <c r="AS25" i="11" s="1"/>
  <c r="AE25" i="11"/>
  <c r="V25" i="11"/>
  <c r="M25" i="11"/>
  <c r="D25" i="11"/>
  <c r="BF24" i="11"/>
  <c r="AW24" i="11"/>
  <c r="AR24" i="11"/>
  <c r="AS24" i="11" s="1"/>
  <c r="AE24" i="11"/>
  <c r="V24" i="11"/>
  <c r="M24" i="11"/>
  <c r="D24" i="11"/>
  <c r="BF23" i="11"/>
  <c r="AW23" i="11"/>
  <c r="AR23" i="11"/>
  <c r="AS23" i="11" s="1"/>
  <c r="AE23" i="11"/>
  <c r="V23" i="11"/>
  <c r="M23" i="11"/>
  <c r="D23" i="11"/>
  <c r="BF22" i="11"/>
  <c r="AW22" i="11"/>
  <c r="AR22" i="11"/>
  <c r="AS22" i="11" s="1"/>
  <c r="AE22" i="11"/>
  <c r="V22" i="11"/>
  <c r="M22" i="11"/>
  <c r="D22" i="11"/>
  <c r="BF21" i="11"/>
  <c r="AW21" i="11"/>
  <c r="AR21" i="11"/>
  <c r="AS21" i="11" s="1"/>
  <c r="AE21" i="11"/>
  <c r="V21" i="11"/>
  <c r="M21" i="11"/>
  <c r="D21" i="11"/>
  <c r="BF20" i="11"/>
  <c r="AW20" i="11"/>
  <c r="AR20" i="11"/>
  <c r="AS20" i="11" s="1"/>
  <c r="AE20" i="11"/>
  <c r="V20" i="11"/>
  <c r="M20" i="11"/>
  <c r="D20" i="11"/>
  <c r="BF19" i="11"/>
  <c r="AW19" i="11"/>
  <c r="AR19" i="11"/>
  <c r="AS19" i="11" s="1"/>
  <c r="AE19" i="11"/>
  <c r="V19" i="11"/>
  <c r="M19" i="11"/>
  <c r="D19" i="11"/>
  <c r="B19" i="11"/>
  <c r="B20" i="11" s="1"/>
  <c r="BF18" i="11"/>
  <c r="AW18" i="11"/>
  <c r="AS18" i="11"/>
  <c r="AR18" i="11"/>
  <c r="AE18" i="11"/>
  <c r="V18" i="11"/>
  <c r="M18" i="11"/>
  <c r="D18" i="11"/>
  <c r="B18" i="11"/>
  <c r="A18" i="11" s="1"/>
  <c r="BF17" i="11"/>
  <c r="AW17" i="11"/>
  <c r="AR17" i="11"/>
  <c r="AE17" i="11"/>
  <c r="V17" i="11"/>
  <c r="V49" i="11" s="1"/>
  <c r="M17" i="11"/>
  <c r="D17" i="11"/>
  <c r="A17" i="11"/>
  <c r="BM12" i="11"/>
  <c r="BL12" i="11"/>
  <c r="BK12" i="11"/>
  <c r="BJ12" i="11"/>
  <c r="BI12" i="11"/>
  <c r="BE12" i="11"/>
  <c r="BM11" i="11"/>
  <c r="BL11" i="11"/>
  <c r="BK11" i="11"/>
  <c r="BJ11" i="11"/>
  <c r="BI11" i="11"/>
  <c r="BE11" i="11"/>
  <c r="BM10" i="11"/>
  <c r="BL10" i="11"/>
  <c r="BK10" i="11"/>
  <c r="BJ10" i="11"/>
  <c r="BI10" i="11"/>
  <c r="BE10" i="11"/>
  <c r="BD10" i="11"/>
  <c r="AV10" i="11"/>
  <c r="AQ10" i="11"/>
  <c r="AM10" i="11"/>
  <c r="AK10" i="11"/>
  <c r="AJ10" i="11"/>
  <c r="AI10" i="11"/>
  <c r="AH10" i="11"/>
  <c r="AG10" i="11"/>
  <c r="AF10" i="11"/>
  <c r="AC10" i="11"/>
  <c r="AB10" i="11"/>
  <c r="AA10" i="11"/>
  <c r="Z10" i="11"/>
  <c r="Y10" i="11"/>
  <c r="X10" i="11"/>
  <c r="W10" i="11"/>
  <c r="U10" i="11"/>
  <c r="T10" i="11"/>
  <c r="S10" i="11"/>
  <c r="R10" i="11"/>
  <c r="Q10" i="11"/>
  <c r="P10" i="11"/>
  <c r="O10" i="11"/>
  <c r="L10" i="11"/>
  <c r="K10" i="11"/>
  <c r="J10" i="11"/>
  <c r="I10" i="11"/>
  <c r="H10" i="11"/>
  <c r="G10" i="11"/>
  <c r="F10" i="11"/>
  <c r="E10" i="11"/>
  <c r="BM9" i="11"/>
  <c r="BL9" i="11"/>
  <c r="BK9" i="11"/>
  <c r="BJ9" i="11"/>
  <c r="BI9" i="11"/>
  <c r="BE9" i="11"/>
  <c r="BD9" i="11"/>
  <c r="BC9" i="11"/>
  <c r="BB9" i="11"/>
  <c r="BA9" i="11"/>
  <c r="AV9" i="11"/>
  <c r="AQ9" i="11"/>
  <c r="AP9" i="11"/>
  <c r="AM9" i="11"/>
  <c r="AL9" i="11"/>
  <c r="AK9" i="11"/>
  <c r="AJ9" i="11"/>
  <c r="AI9" i="11"/>
  <c r="AH9" i="11"/>
  <c r="AG9" i="11"/>
  <c r="AF9" i="11"/>
  <c r="AD9" i="11"/>
  <c r="AC9" i="11"/>
  <c r="AB9" i="11"/>
  <c r="AA9" i="11"/>
  <c r="Z9" i="11"/>
  <c r="Y9" i="11"/>
  <c r="X9" i="11"/>
  <c r="W9" i="11"/>
  <c r="U9" i="11"/>
  <c r="T9" i="11"/>
  <c r="S9" i="11"/>
  <c r="R9" i="11"/>
  <c r="Q9" i="11"/>
  <c r="P9" i="11"/>
  <c r="O9" i="11"/>
  <c r="N9" i="11"/>
  <c r="L9" i="11"/>
  <c r="K9" i="11"/>
  <c r="J9" i="11"/>
  <c r="I9" i="11"/>
  <c r="H9" i="11"/>
  <c r="G9" i="11"/>
  <c r="F9" i="11"/>
  <c r="E9" i="11"/>
  <c r="BM8" i="11"/>
  <c r="BL8" i="11"/>
  <c r="BK8" i="11"/>
  <c r="BJ8" i="11"/>
  <c r="BI8" i="11"/>
  <c r="BE8" i="11"/>
  <c r="BD8" i="11"/>
  <c r="BC8" i="11"/>
  <c r="AV8" i="11"/>
  <c r="AQ8" i="11"/>
  <c r="AM8" i="11"/>
  <c r="AL8" i="11"/>
  <c r="AK8" i="11"/>
  <c r="AJ8" i="11"/>
  <c r="AI8" i="11"/>
  <c r="AH8" i="11"/>
  <c r="AG8" i="11"/>
  <c r="AF8" i="11"/>
  <c r="AD8" i="11"/>
  <c r="AC8" i="11"/>
  <c r="AB8" i="11"/>
  <c r="AA8" i="11"/>
  <c r="Z8" i="11"/>
  <c r="Y8" i="11"/>
  <c r="X8" i="11"/>
  <c r="W8" i="11"/>
  <c r="U8" i="11"/>
  <c r="T8" i="11"/>
  <c r="S8" i="11"/>
  <c r="R8" i="11"/>
  <c r="Q8" i="11"/>
  <c r="P8" i="11"/>
  <c r="O8" i="11"/>
  <c r="L8" i="11"/>
  <c r="K8" i="11"/>
  <c r="J8" i="11"/>
  <c r="I8" i="11"/>
  <c r="H8" i="11"/>
  <c r="G8" i="11"/>
  <c r="F8" i="11"/>
  <c r="E8" i="11"/>
  <c r="BM430" i="10"/>
  <c r="BL430" i="10"/>
  <c r="BK430" i="10"/>
  <c r="BJ430" i="10"/>
  <c r="BI430" i="10"/>
  <c r="BH430" i="10"/>
  <c r="BG430" i="10"/>
  <c r="BE430" i="10"/>
  <c r="AT430" i="10"/>
  <c r="AO430" i="10"/>
  <c r="C430" i="10"/>
  <c r="BM429" i="10"/>
  <c r="BL429" i="10"/>
  <c r="BK429" i="10"/>
  <c r="BJ429" i="10"/>
  <c r="BI429" i="10"/>
  <c r="BH429" i="10"/>
  <c r="BG429" i="10"/>
  <c r="BE429" i="10"/>
  <c r="BD429" i="10"/>
  <c r="BC429" i="10"/>
  <c r="BB429" i="10"/>
  <c r="BA429" i="10"/>
  <c r="AZ429" i="10"/>
  <c r="AV429" i="10"/>
  <c r="AU429" i="10"/>
  <c r="AT429" i="10"/>
  <c r="AQ429" i="10"/>
  <c r="AP429" i="10"/>
  <c r="AO429" i="10"/>
  <c r="AN429" i="10"/>
  <c r="AM429" i="10"/>
  <c r="AL429" i="10"/>
  <c r="AK429" i="10"/>
  <c r="AJ429" i="10"/>
  <c r="AI429" i="10"/>
  <c r="AH429" i="10"/>
  <c r="AG429" i="10"/>
  <c r="AF429" i="10"/>
  <c r="AD429" i="10"/>
  <c r="AC429" i="10"/>
  <c r="AB429" i="10"/>
  <c r="AA429" i="10"/>
  <c r="Z429" i="10"/>
  <c r="Y429" i="10"/>
  <c r="X429" i="10"/>
  <c r="W429" i="10"/>
  <c r="U429" i="10"/>
  <c r="T429" i="10"/>
  <c r="S429" i="10"/>
  <c r="R429" i="10"/>
  <c r="Q429" i="10"/>
  <c r="P429" i="10"/>
  <c r="O429" i="10"/>
  <c r="N429" i="10"/>
  <c r="L429" i="10"/>
  <c r="K429" i="10"/>
  <c r="J429" i="10"/>
  <c r="I429" i="10"/>
  <c r="H429" i="10"/>
  <c r="G429" i="10"/>
  <c r="F429" i="10"/>
  <c r="E429" i="10"/>
  <c r="C429" i="10"/>
  <c r="BM428" i="10"/>
  <c r="BL428" i="10"/>
  <c r="BK428" i="10"/>
  <c r="BJ428" i="10"/>
  <c r="BI428" i="10"/>
  <c r="BH428" i="10"/>
  <c r="BG428" i="10"/>
  <c r="BE428" i="10"/>
  <c r="BD428" i="10"/>
  <c r="BC428" i="10"/>
  <c r="BB428" i="10"/>
  <c r="BA428" i="10"/>
  <c r="AZ428" i="10"/>
  <c r="AV428" i="10"/>
  <c r="AU428" i="10"/>
  <c r="AT428" i="10"/>
  <c r="AQ428" i="10"/>
  <c r="AP428" i="10"/>
  <c r="AO428" i="10"/>
  <c r="AN428" i="10"/>
  <c r="AM428" i="10"/>
  <c r="AL428" i="10"/>
  <c r="AK428" i="10"/>
  <c r="AJ428" i="10"/>
  <c r="AI428" i="10"/>
  <c r="AH428" i="10"/>
  <c r="AG428" i="10"/>
  <c r="AF428" i="10"/>
  <c r="AD428" i="10"/>
  <c r="AC428" i="10"/>
  <c r="AB428" i="10"/>
  <c r="AA428" i="10"/>
  <c r="Z428" i="10"/>
  <c r="Y428" i="10"/>
  <c r="X428" i="10"/>
  <c r="W428" i="10"/>
  <c r="U428" i="10"/>
  <c r="T428" i="10"/>
  <c r="S428" i="10"/>
  <c r="R428" i="10"/>
  <c r="Q428" i="10"/>
  <c r="P428" i="10"/>
  <c r="O428" i="10"/>
  <c r="N428" i="10"/>
  <c r="L428" i="10"/>
  <c r="K428" i="10"/>
  <c r="J428" i="10"/>
  <c r="I428" i="10"/>
  <c r="H428" i="10"/>
  <c r="G428" i="10"/>
  <c r="F428" i="10"/>
  <c r="E428" i="10"/>
  <c r="C428" i="10"/>
  <c r="BM427" i="10"/>
  <c r="BL427" i="10"/>
  <c r="BK427" i="10"/>
  <c r="BJ427" i="10"/>
  <c r="BI427" i="10"/>
  <c r="BH427" i="10"/>
  <c r="BG427" i="10"/>
  <c r="BE427" i="10"/>
  <c r="BD427" i="10"/>
  <c r="BC427" i="10"/>
  <c r="BB427" i="10"/>
  <c r="BA427" i="10"/>
  <c r="AZ427" i="10"/>
  <c r="AV427" i="10"/>
  <c r="AU427" i="10"/>
  <c r="AT427" i="10"/>
  <c r="AQ427" i="10"/>
  <c r="AP427" i="10"/>
  <c r="AO427" i="10"/>
  <c r="AN427" i="10"/>
  <c r="AM427" i="10"/>
  <c r="AL427" i="10"/>
  <c r="AK427" i="10"/>
  <c r="AJ427" i="10"/>
  <c r="AI427" i="10"/>
  <c r="AH427" i="10"/>
  <c r="AG427" i="10"/>
  <c r="AF427" i="10"/>
  <c r="AD427" i="10"/>
  <c r="AC427" i="10"/>
  <c r="AB427" i="10"/>
  <c r="AA427" i="10"/>
  <c r="Z427" i="10"/>
  <c r="Y427" i="10"/>
  <c r="X427" i="10"/>
  <c r="W427" i="10"/>
  <c r="U427" i="10"/>
  <c r="T427" i="10"/>
  <c r="S427" i="10"/>
  <c r="R427" i="10"/>
  <c r="Q427" i="10"/>
  <c r="P427" i="10"/>
  <c r="O427" i="10"/>
  <c r="N427" i="10"/>
  <c r="L427" i="10"/>
  <c r="K427" i="10"/>
  <c r="J427" i="10"/>
  <c r="I427" i="10"/>
  <c r="H427" i="10"/>
  <c r="G427" i="10"/>
  <c r="F427" i="10"/>
  <c r="E427" i="10"/>
  <c r="C427" i="10"/>
  <c r="BF426" i="10"/>
  <c r="AW426" i="10"/>
  <c r="AR426" i="10"/>
  <c r="AS426" i="10" s="1"/>
  <c r="AE426" i="10"/>
  <c r="V426" i="10"/>
  <c r="M426" i="10"/>
  <c r="D426" i="10"/>
  <c r="BF425" i="10"/>
  <c r="AW425" i="10"/>
  <c r="AX425" i="10" s="1"/>
  <c r="AR425" i="10"/>
  <c r="AS425" i="10" s="1"/>
  <c r="AE425" i="10"/>
  <c r="V425" i="10"/>
  <c r="M425" i="10"/>
  <c r="D425" i="10"/>
  <c r="BF424" i="10"/>
  <c r="AW424" i="10"/>
  <c r="AR424" i="10"/>
  <c r="AS424" i="10" s="1"/>
  <c r="AE424" i="10"/>
  <c r="V424" i="10"/>
  <c r="M424" i="10"/>
  <c r="D424" i="10"/>
  <c r="BF423" i="10"/>
  <c r="AW423" i="10"/>
  <c r="AX423" i="10" s="1"/>
  <c r="AR423" i="10"/>
  <c r="AS423" i="10" s="1"/>
  <c r="AE423" i="10"/>
  <c r="V423" i="10"/>
  <c r="M423" i="10"/>
  <c r="D423" i="10"/>
  <c r="BF422" i="10"/>
  <c r="AW422" i="10"/>
  <c r="AR422" i="10"/>
  <c r="AS422" i="10" s="1"/>
  <c r="AE422" i="10"/>
  <c r="V422" i="10"/>
  <c r="M422" i="10"/>
  <c r="D422" i="10"/>
  <c r="BF421" i="10"/>
  <c r="AW421" i="10"/>
  <c r="AX421" i="10" s="1"/>
  <c r="AR421" i="10"/>
  <c r="AS421" i="10" s="1"/>
  <c r="AE421" i="10"/>
  <c r="V421" i="10"/>
  <c r="M421" i="10"/>
  <c r="D421" i="10"/>
  <c r="BF420" i="10"/>
  <c r="AW420" i="10"/>
  <c r="AR420" i="10"/>
  <c r="AS420" i="10" s="1"/>
  <c r="AE420" i="10"/>
  <c r="V420" i="10"/>
  <c r="M420" i="10"/>
  <c r="D420" i="10"/>
  <c r="BF419" i="10"/>
  <c r="AW419" i="10"/>
  <c r="AX419" i="10" s="1"/>
  <c r="AR419" i="10"/>
  <c r="AS419" i="10" s="1"/>
  <c r="AE419" i="10"/>
  <c r="V419" i="10"/>
  <c r="M419" i="10"/>
  <c r="D419" i="10"/>
  <c r="BF418" i="10"/>
  <c r="AW418" i="10"/>
  <c r="AR418" i="10"/>
  <c r="AS418" i="10" s="1"/>
  <c r="AE418" i="10"/>
  <c r="V418" i="10"/>
  <c r="M418" i="10"/>
  <c r="D418" i="10"/>
  <c r="BF417" i="10"/>
  <c r="AW417" i="10"/>
  <c r="AX417" i="10" s="1"/>
  <c r="AR417" i="10"/>
  <c r="AS417" i="10" s="1"/>
  <c r="AE417" i="10"/>
  <c r="V417" i="10"/>
  <c r="M417" i="10"/>
  <c r="D417" i="10"/>
  <c r="BF416" i="10"/>
  <c r="AW416" i="10"/>
  <c r="AR416" i="10"/>
  <c r="AS416" i="10" s="1"/>
  <c r="AE416" i="10"/>
  <c r="V416" i="10"/>
  <c r="M416" i="10"/>
  <c r="D416" i="10"/>
  <c r="BF415" i="10"/>
  <c r="AW415" i="10"/>
  <c r="AX415" i="10" s="1"/>
  <c r="AR415" i="10"/>
  <c r="AS415" i="10" s="1"/>
  <c r="AE415" i="10"/>
  <c r="V415" i="10"/>
  <c r="M415" i="10"/>
  <c r="D415" i="10"/>
  <c r="BF414" i="10"/>
  <c r="AW414" i="10"/>
  <c r="AR414" i="10"/>
  <c r="AS414" i="10" s="1"/>
  <c r="AE414" i="10"/>
  <c r="V414" i="10"/>
  <c r="M414" i="10"/>
  <c r="D414" i="10"/>
  <c r="BF413" i="10"/>
  <c r="AW413" i="10"/>
  <c r="AX413" i="10" s="1"/>
  <c r="AR413" i="10"/>
  <c r="AS413" i="10" s="1"/>
  <c r="AE413" i="10"/>
  <c r="V413" i="10"/>
  <c r="M413" i="10"/>
  <c r="D413" i="10"/>
  <c r="BF412" i="10"/>
  <c r="AW412" i="10"/>
  <c r="AR412" i="10"/>
  <c r="AS412" i="10" s="1"/>
  <c r="AE412" i="10"/>
  <c r="V412" i="10"/>
  <c r="M412" i="10"/>
  <c r="D412" i="10"/>
  <c r="BF411" i="10"/>
  <c r="AW411" i="10"/>
  <c r="AX411" i="10" s="1"/>
  <c r="AR411" i="10"/>
  <c r="AS411" i="10" s="1"/>
  <c r="AE411" i="10"/>
  <c r="V411" i="10"/>
  <c r="M411" i="10"/>
  <c r="D411" i="10"/>
  <c r="BF410" i="10"/>
  <c r="AW410" i="10"/>
  <c r="AR410" i="10"/>
  <c r="AS410" i="10" s="1"/>
  <c r="AE410" i="10"/>
  <c r="V410" i="10"/>
  <c r="M410" i="10"/>
  <c r="D410" i="10"/>
  <c r="BF409" i="10"/>
  <c r="AW409" i="10"/>
  <c r="AX409" i="10" s="1"/>
  <c r="AR409" i="10"/>
  <c r="AS409" i="10" s="1"/>
  <c r="AE409" i="10"/>
  <c r="V409" i="10"/>
  <c r="M409" i="10"/>
  <c r="D409" i="10"/>
  <c r="BF408" i="10"/>
  <c r="AW408" i="10"/>
  <c r="AR408" i="10"/>
  <c r="AS408" i="10" s="1"/>
  <c r="AE408" i="10"/>
  <c r="V408" i="10"/>
  <c r="M408" i="10"/>
  <c r="D408" i="10"/>
  <c r="BF407" i="10"/>
  <c r="AW407" i="10"/>
  <c r="AX407" i="10" s="1"/>
  <c r="AR407" i="10"/>
  <c r="AS407" i="10" s="1"/>
  <c r="AE407" i="10"/>
  <c r="V407" i="10"/>
  <c r="M407" i="10"/>
  <c r="D407" i="10"/>
  <c r="BF406" i="10"/>
  <c r="AW406" i="10"/>
  <c r="AR406" i="10"/>
  <c r="AS406" i="10" s="1"/>
  <c r="AE406" i="10"/>
  <c r="V406" i="10"/>
  <c r="M406" i="10"/>
  <c r="D406" i="10"/>
  <c r="BF405" i="10"/>
  <c r="AW405" i="10"/>
  <c r="AX405" i="10" s="1"/>
  <c r="AR405" i="10"/>
  <c r="AS405" i="10" s="1"/>
  <c r="AE405" i="10"/>
  <c r="V405" i="10"/>
  <c r="M405" i="10"/>
  <c r="D405" i="10"/>
  <c r="BF404" i="10"/>
  <c r="AW404" i="10"/>
  <c r="AR404" i="10"/>
  <c r="AS404" i="10" s="1"/>
  <c r="AE404" i="10"/>
  <c r="V404" i="10"/>
  <c r="M404" i="10"/>
  <c r="D404" i="10"/>
  <c r="BF403" i="10"/>
  <c r="AW403" i="10"/>
  <c r="AX403" i="10" s="1"/>
  <c r="AR403" i="10"/>
  <c r="AS403" i="10" s="1"/>
  <c r="AE403" i="10"/>
  <c r="V403" i="10"/>
  <c r="M403" i="10"/>
  <c r="D403" i="10"/>
  <c r="BF402" i="10"/>
  <c r="AW402" i="10"/>
  <c r="AR402" i="10"/>
  <c r="AS402" i="10" s="1"/>
  <c r="AE402" i="10"/>
  <c r="V402" i="10"/>
  <c r="M402" i="10"/>
  <c r="D402" i="10"/>
  <c r="BF401" i="10"/>
  <c r="AW401" i="10"/>
  <c r="AX401" i="10" s="1"/>
  <c r="AR401" i="10"/>
  <c r="AS401" i="10" s="1"/>
  <c r="AE401" i="10"/>
  <c r="V401" i="10"/>
  <c r="M401" i="10"/>
  <c r="D401" i="10"/>
  <c r="BF400" i="10"/>
  <c r="AW400" i="10"/>
  <c r="AR400" i="10"/>
  <c r="AS400" i="10" s="1"/>
  <c r="AE400" i="10"/>
  <c r="V400" i="10"/>
  <c r="M400" i="10"/>
  <c r="D400" i="10"/>
  <c r="BF399" i="10"/>
  <c r="AW399" i="10"/>
  <c r="AX399" i="10" s="1"/>
  <c r="AR399" i="10"/>
  <c r="AS399" i="10" s="1"/>
  <c r="AE399" i="10"/>
  <c r="V399" i="10"/>
  <c r="M399" i="10"/>
  <c r="D399" i="10"/>
  <c r="BF398" i="10"/>
  <c r="AW398" i="10"/>
  <c r="AR398" i="10"/>
  <c r="AS398" i="10" s="1"/>
  <c r="AE398" i="10"/>
  <c r="V398" i="10"/>
  <c r="M398" i="10"/>
  <c r="D398" i="10"/>
  <c r="BF397" i="10"/>
  <c r="AW397" i="10"/>
  <c r="AX397" i="10" s="1"/>
  <c r="AR397" i="10"/>
  <c r="AS397" i="10" s="1"/>
  <c r="AE397" i="10"/>
  <c r="V397" i="10"/>
  <c r="M397" i="10"/>
  <c r="D397" i="10"/>
  <c r="BF396" i="10"/>
  <c r="AW396" i="10"/>
  <c r="AR396" i="10"/>
  <c r="AE396" i="10"/>
  <c r="AE429" i="10" s="1"/>
  <c r="V396" i="10"/>
  <c r="V427" i="10" s="1"/>
  <c r="M396" i="10"/>
  <c r="D396" i="10"/>
  <c r="BM395" i="10"/>
  <c r="BL395" i="10"/>
  <c r="BK395" i="10"/>
  <c r="BJ395" i="10"/>
  <c r="BI395" i="10"/>
  <c r="BH395" i="10"/>
  <c r="BG395" i="10"/>
  <c r="BE395" i="10"/>
  <c r="AT395" i="10"/>
  <c r="AO395" i="10"/>
  <c r="C395" i="10"/>
  <c r="BM394" i="10"/>
  <c r="BL394" i="10"/>
  <c r="BK394" i="10"/>
  <c r="BJ394" i="10"/>
  <c r="BI394" i="10"/>
  <c r="BH394" i="10"/>
  <c r="BG394" i="10"/>
  <c r="BE394" i="10"/>
  <c r="BD394" i="10"/>
  <c r="BC394" i="10"/>
  <c r="BB394" i="10"/>
  <c r="BA394" i="10"/>
  <c r="AZ394" i="10"/>
  <c r="AV394" i="10"/>
  <c r="AU394" i="10"/>
  <c r="AT394" i="10"/>
  <c r="AQ394" i="10"/>
  <c r="AP394" i="10"/>
  <c r="AO394" i="10"/>
  <c r="AN394" i="10"/>
  <c r="AM394" i="10"/>
  <c r="AL394" i="10"/>
  <c r="AK394" i="10"/>
  <c r="AJ394" i="10"/>
  <c r="AI394" i="10"/>
  <c r="AH394" i="10"/>
  <c r="AG394" i="10"/>
  <c r="AF394" i="10"/>
  <c r="AD394" i="10"/>
  <c r="AC394" i="10"/>
  <c r="AB394" i="10"/>
  <c r="AA394" i="10"/>
  <c r="Z394" i="10"/>
  <c r="Y394" i="10"/>
  <c r="X394" i="10"/>
  <c r="W394" i="10"/>
  <c r="U394" i="10"/>
  <c r="T394" i="10"/>
  <c r="S394" i="10"/>
  <c r="R394" i="10"/>
  <c r="Q394" i="10"/>
  <c r="P394" i="10"/>
  <c r="O394" i="10"/>
  <c r="N394" i="10"/>
  <c r="L394" i="10"/>
  <c r="K394" i="10"/>
  <c r="J394" i="10"/>
  <c r="I394" i="10"/>
  <c r="H394" i="10"/>
  <c r="G394" i="10"/>
  <c r="F394" i="10"/>
  <c r="E394" i="10"/>
  <c r="C394" i="10"/>
  <c r="BM393" i="10"/>
  <c r="BL393" i="10"/>
  <c r="BK393" i="10"/>
  <c r="BJ393" i="10"/>
  <c r="BI393" i="10"/>
  <c r="BH393" i="10"/>
  <c r="BG393" i="10"/>
  <c r="BE393" i="10"/>
  <c r="BD393" i="10"/>
  <c r="BC393" i="10"/>
  <c r="BB393" i="10"/>
  <c r="BA393" i="10"/>
  <c r="AZ393" i="10"/>
  <c r="AV393" i="10"/>
  <c r="AU393" i="10"/>
  <c r="AT393" i="10"/>
  <c r="AQ393" i="10"/>
  <c r="AP393" i="10"/>
  <c r="AO393" i="10"/>
  <c r="AN393" i="10"/>
  <c r="AM393" i="10"/>
  <c r="AL393" i="10"/>
  <c r="AK393" i="10"/>
  <c r="AJ393" i="10"/>
  <c r="AI393" i="10"/>
  <c r="AH393" i="10"/>
  <c r="AG393" i="10"/>
  <c r="AF393" i="10"/>
  <c r="AD393" i="10"/>
  <c r="AC393" i="10"/>
  <c r="AB393" i="10"/>
  <c r="AA393" i="10"/>
  <c r="Z393" i="10"/>
  <c r="Y393" i="10"/>
  <c r="X393" i="10"/>
  <c r="W393" i="10"/>
  <c r="U393" i="10"/>
  <c r="T393" i="10"/>
  <c r="S393" i="10"/>
  <c r="R393" i="10"/>
  <c r="Q393" i="10"/>
  <c r="P393" i="10"/>
  <c r="O393" i="10"/>
  <c r="N393" i="10"/>
  <c r="L393" i="10"/>
  <c r="K393" i="10"/>
  <c r="J393" i="10"/>
  <c r="I393" i="10"/>
  <c r="H393" i="10"/>
  <c r="G393" i="10"/>
  <c r="F393" i="10"/>
  <c r="E393" i="10"/>
  <c r="C393" i="10"/>
  <c r="BM392" i="10"/>
  <c r="BL392" i="10"/>
  <c r="BK392" i="10"/>
  <c r="BJ392" i="10"/>
  <c r="BI392" i="10"/>
  <c r="BH392" i="10"/>
  <c r="BG392" i="10"/>
  <c r="BE392" i="10"/>
  <c r="BD392" i="10"/>
  <c r="BC392" i="10"/>
  <c r="BB392" i="10"/>
  <c r="BA392" i="10"/>
  <c r="AZ392" i="10"/>
  <c r="AV392" i="10"/>
  <c r="AU392" i="10"/>
  <c r="AT392" i="10"/>
  <c r="AQ392" i="10"/>
  <c r="AP392" i="10"/>
  <c r="AO392" i="10"/>
  <c r="AN392" i="10"/>
  <c r="AM392" i="10"/>
  <c r="AL392" i="10"/>
  <c r="AK392" i="10"/>
  <c r="AJ392" i="10"/>
  <c r="AI392" i="10"/>
  <c r="AH392" i="10"/>
  <c r="AG392" i="10"/>
  <c r="AF392" i="10"/>
  <c r="AD392" i="10"/>
  <c r="AC392" i="10"/>
  <c r="AB392" i="10"/>
  <c r="AA392" i="10"/>
  <c r="Z392" i="10"/>
  <c r="Y392" i="10"/>
  <c r="X392" i="10"/>
  <c r="W392" i="10"/>
  <c r="U392" i="10"/>
  <c r="T392" i="10"/>
  <c r="S392" i="10"/>
  <c r="R392" i="10"/>
  <c r="Q392" i="10"/>
  <c r="P392" i="10"/>
  <c r="O392" i="10"/>
  <c r="N392" i="10"/>
  <c r="L392" i="10"/>
  <c r="K392" i="10"/>
  <c r="J392" i="10"/>
  <c r="I392" i="10"/>
  <c r="H392" i="10"/>
  <c r="G392" i="10"/>
  <c r="F392" i="10"/>
  <c r="E392" i="10"/>
  <c r="C392" i="10"/>
  <c r="BF391" i="10"/>
  <c r="AW391" i="10"/>
  <c r="AX391" i="10" s="1"/>
  <c r="AR391" i="10"/>
  <c r="AS391" i="10" s="1"/>
  <c r="AE391" i="10"/>
  <c r="V391" i="10"/>
  <c r="M391" i="10"/>
  <c r="D391" i="10"/>
  <c r="BF390" i="10"/>
  <c r="AW390" i="10"/>
  <c r="AX390" i="10" s="1"/>
  <c r="AR390" i="10"/>
  <c r="AS390" i="10" s="1"/>
  <c r="AE390" i="10"/>
  <c r="V390" i="10"/>
  <c r="M390" i="10"/>
  <c r="D390" i="10"/>
  <c r="BF389" i="10"/>
  <c r="AW389" i="10"/>
  <c r="AX389" i="10" s="1"/>
  <c r="AS389" i="10"/>
  <c r="AR389" i="10"/>
  <c r="AE389" i="10"/>
  <c r="V389" i="10"/>
  <c r="M389" i="10"/>
  <c r="D389" i="10"/>
  <c r="BF388" i="10"/>
  <c r="AW388" i="10"/>
  <c r="AR388" i="10"/>
  <c r="AS388" i="10" s="1"/>
  <c r="AE388" i="10"/>
  <c r="V388" i="10"/>
  <c r="M388" i="10"/>
  <c r="D388" i="10"/>
  <c r="BF387" i="10"/>
  <c r="AX387" i="10"/>
  <c r="AW387" i="10"/>
  <c r="AR387" i="10"/>
  <c r="AS387" i="10" s="1"/>
  <c r="AE387" i="10"/>
  <c r="V387" i="10"/>
  <c r="M387" i="10"/>
  <c r="D387" i="10"/>
  <c r="BF386" i="10"/>
  <c r="AW386" i="10"/>
  <c r="AR386" i="10"/>
  <c r="AS386" i="10" s="1"/>
  <c r="AE386" i="10"/>
  <c r="V386" i="10"/>
  <c r="M386" i="10"/>
  <c r="D386" i="10"/>
  <c r="BF385" i="10"/>
  <c r="AW385" i="10"/>
  <c r="AX385" i="10" s="1"/>
  <c r="AR385" i="10"/>
  <c r="AS385" i="10" s="1"/>
  <c r="AE385" i="10"/>
  <c r="V385" i="10"/>
  <c r="M385" i="10"/>
  <c r="D385" i="10"/>
  <c r="BF384" i="10"/>
  <c r="AW384" i="10"/>
  <c r="AX384" i="10" s="1"/>
  <c r="AR384" i="10"/>
  <c r="AS384" i="10" s="1"/>
  <c r="AE384" i="10"/>
  <c r="V384" i="10"/>
  <c r="M384" i="10"/>
  <c r="D384" i="10"/>
  <c r="BF383" i="10"/>
  <c r="AW383" i="10"/>
  <c r="AX383" i="10" s="1"/>
  <c r="AR383" i="10"/>
  <c r="AS383" i="10" s="1"/>
  <c r="AE383" i="10"/>
  <c r="V383" i="10"/>
  <c r="M383" i="10"/>
  <c r="D383" i="10"/>
  <c r="BF382" i="10"/>
  <c r="AW382" i="10"/>
  <c r="AX382" i="10" s="1"/>
  <c r="AR382" i="10"/>
  <c r="AS382" i="10" s="1"/>
  <c r="AE382" i="10"/>
  <c r="V382" i="10"/>
  <c r="M382" i="10"/>
  <c r="D382" i="10"/>
  <c r="BF381" i="10"/>
  <c r="AW381" i="10"/>
  <c r="AX381" i="10" s="1"/>
  <c r="AR381" i="10"/>
  <c r="AS381" i="10" s="1"/>
  <c r="AE381" i="10"/>
  <c r="V381" i="10"/>
  <c r="M381" i="10"/>
  <c r="D381" i="10"/>
  <c r="BF380" i="10"/>
  <c r="AW380" i="10"/>
  <c r="AR380" i="10"/>
  <c r="AS380" i="10" s="1"/>
  <c r="AE380" i="10"/>
  <c r="V380" i="10"/>
  <c r="M380" i="10"/>
  <c r="D380" i="10"/>
  <c r="BF379" i="10"/>
  <c r="AW379" i="10"/>
  <c r="AX379" i="10" s="1"/>
  <c r="AR379" i="10"/>
  <c r="AS379" i="10" s="1"/>
  <c r="AE379" i="10"/>
  <c r="V379" i="10"/>
  <c r="M379" i="10"/>
  <c r="D379" i="10"/>
  <c r="BF378" i="10"/>
  <c r="AW378" i="10"/>
  <c r="AR378" i="10"/>
  <c r="AS378" i="10" s="1"/>
  <c r="AE378" i="10"/>
  <c r="V378" i="10"/>
  <c r="M378" i="10"/>
  <c r="D378" i="10"/>
  <c r="BF377" i="10"/>
  <c r="AW377" i="10"/>
  <c r="AX377" i="10" s="1"/>
  <c r="AR377" i="10"/>
  <c r="AS377" i="10" s="1"/>
  <c r="AE377" i="10"/>
  <c r="V377" i="10"/>
  <c r="M377" i="10"/>
  <c r="D377" i="10"/>
  <c r="BF376" i="10"/>
  <c r="AW376" i="10"/>
  <c r="AX376" i="10" s="1"/>
  <c r="AR376" i="10"/>
  <c r="AS376" i="10" s="1"/>
  <c r="AE376" i="10"/>
  <c r="V376" i="10"/>
  <c r="M376" i="10"/>
  <c r="D376" i="10"/>
  <c r="BF375" i="10"/>
  <c r="AX375" i="10"/>
  <c r="AW375" i="10"/>
  <c r="AR375" i="10"/>
  <c r="AS375" i="10" s="1"/>
  <c r="AE375" i="10"/>
  <c r="V375" i="10"/>
  <c r="M375" i="10"/>
  <c r="D375" i="10"/>
  <c r="BF374" i="10"/>
  <c r="AX374" i="10"/>
  <c r="AW374" i="10"/>
  <c r="AR374" i="10"/>
  <c r="AS374" i="10" s="1"/>
  <c r="AE374" i="10"/>
  <c r="V374" i="10"/>
  <c r="M374" i="10"/>
  <c r="D374" i="10"/>
  <c r="BF373" i="10"/>
  <c r="AW373" i="10"/>
  <c r="AR373" i="10"/>
  <c r="AS373" i="10" s="1"/>
  <c r="AE373" i="10"/>
  <c r="V373" i="10"/>
  <c r="M373" i="10"/>
  <c r="D373" i="10"/>
  <c r="BF372" i="10"/>
  <c r="AW372" i="10"/>
  <c r="AR372" i="10"/>
  <c r="AS372" i="10" s="1"/>
  <c r="AE372" i="10"/>
  <c r="V372" i="10"/>
  <c r="M372" i="10"/>
  <c r="D372" i="10"/>
  <c r="BF371" i="10"/>
  <c r="AX371" i="10"/>
  <c r="AW371" i="10"/>
  <c r="AR371" i="10"/>
  <c r="AS371" i="10" s="1"/>
  <c r="AE371" i="10"/>
  <c r="V371" i="10"/>
  <c r="M371" i="10"/>
  <c r="D371" i="10"/>
  <c r="BF370" i="10"/>
  <c r="AW370" i="10"/>
  <c r="AR370" i="10"/>
  <c r="AS370" i="10" s="1"/>
  <c r="AE370" i="10"/>
  <c r="V370" i="10"/>
  <c r="M370" i="10"/>
  <c r="D370" i="10"/>
  <c r="BF369" i="10"/>
  <c r="AW369" i="10"/>
  <c r="AX369" i="10" s="1"/>
  <c r="AR369" i="10"/>
  <c r="AS369" i="10" s="1"/>
  <c r="AE369" i="10"/>
  <c r="V369" i="10"/>
  <c r="M369" i="10"/>
  <c r="D369" i="10"/>
  <c r="BF368" i="10"/>
  <c r="AW368" i="10"/>
  <c r="AX368" i="10" s="1"/>
  <c r="AR368" i="10"/>
  <c r="AS368" i="10" s="1"/>
  <c r="AE368" i="10"/>
  <c r="V368" i="10"/>
  <c r="M368" i="10"/>
  <c r="D368" i="10"/>
  <c r="BF367" i="10"/>
  <c r="AW367" i="10"/>
  <c r="AX367" i="10" s="1"/>
  <c r="AR367" i="10"/>
  <c r="AS367" i="10" s="1"/>
  <c r="AE367" i="10"/>
  <c r="V367" i="10"/>
  <c r="M367" i="10"/>
  <c r="D367" i="10"/>
  <c r="BF366" i="10"/>
  <c r="AW366" i="10"/>
  <c r="AX366" i="10" s="1"/>
  <c r="AR366" i="10"/>
  <c r="AS366" i="10" s="1"/>
  <c r="AE366" i="10"/>
  <c r="V366" i="10"/>
  <c r="M366" i="10"/>
  <c r="D366" i="10"/>
  <c r="BF365" i="10"/>
  <c r="AW365" i="10"/>
  <c r="AR365" i="10"/>
  <c r="AS365" i="10" s="1"/>
  <c r="AE365" i="10"/>
  <c r="V365" i="10"/>
  <c r="M365" i="10"/>
  <c r="D365" i="10"/>
  <c r="BF364" i="10"/>
  <c r="AW364" i="10"/>
  <c r="AR364" i="10"/>
  <c r="AS364" i="10" s="1"/>
  <c r="AE364" i="10"/>
  <c r="V364" i="10"/>
  <c r="M364" i="10"/>
  <c r="D364" i="10"/>
  <c r="BF363" i="10"/>
  <c r="AX363" i="10"/>
  <c r="AW363" i="10"/>
  <c r="AR363" i="10"/>
  <c r="AS363" i="10" s="1"/>
  <c r="AE363" i="10"/>
  <c r="V363" i="10"/>
  <c r="M363" i="10"/>
  <c r="D363" i="10"/>
  <c r="BF362" i="10"/>
  <c r="AW362" i="10"/>
  <c r="AR362" i="10"/>
  <c r="AE362" i="10"/>
  <c r="V362" i="10"/>
  <c r="M362" i="10"/>
  <c r="D362" i="10"/>
  <c r="BM361" i="10"/>
  <c r="BL361" i="10"/>
  <c r="BK361" i="10"/>
  <c r="BJ361" i="10"/>
  <c r="BI361" i="10"/>
  <c r="BH361" i="10"/>
  <c r="BG361" i="10"/>
  <c r="BE361" i="10"/>
  <c r="AT361" i="10"/>
  <c r="AO361" i="10"/>
  <c r="C361" i="10"/>
  <c r="BM360" i="10"/>
  <c r="BL360" i="10"/>
  <c r="BK360" i="10"/>
  <c r="BJ360" i="10"/>
  <c r="BI360" i="10"/>
  <c r="BH360" i="10"/>
  <c r="BG360" i="10"/>
  <c r="BE360" i="10"/>
  <c r="BD360" i="10"/>
  <c r="BC360" i="10"/>
  <c r="BB360" i="10"/>
  <c r="BA360" i="10"/>
  <c r="AZ360" i="10"/>
  <c r="AV360" i="10"/>
  <c r="AU360" i="10"/>
  <c r="AT360" i="10"/>
  <c r="AQ360" i="10"/>
  <c r="AP360" i="10"/>
  <c r="AO360" i="10"/>
  <c r="AN360" i="10"/>
  <c r="AM360" i="10"/>
  <c r="AL360" i="10"/>
  <c r="AK360" i="10"/>
  <c r="AJ360" i="10"/>
  <c r="AI360" i="10"/>
  <c r="AH360" i="10"/>
  <c r="AG360" i="10"/>
  <c r="AF360" i="10"/>
  <c r="AD360" i="10"/>
  <c r="AC360" i="10"/>
  <c r="AB360" i="10"/>
  <c r="AA360" i="10"/>
  <c r="Z360" i="10"/>
  <c r="Y360" i="10"/>
  <c r="X360" i="10"/>
  <c r="W360" i="10"/>
  <c r="U360" i="10"/>
  <c r="T360" i="10"/>
  <c r="S360" i="10"/>
  <c r="R360" i="10"/>
  <c r="Q360" i="10"/>
  <c r="P360" i="10"/>
  <c r="O360" i="10"/>
  <c r="N360" i="10"/>
  <c r="L360" i="10"/>
  <c r="K360" i="10"/>
  <c r="J360" i="10"/>
  <c r="I360" i="10"/>
  <c r="H360" i="10"/>
  <c r="G360" i="10"/>
  <c r="F360" i="10"/>
  <c r="E360" i="10"/>
  <c r="C360" i="10"/>
  <c r="BM359" i="10"/>
  <c r="BL359" i="10"/>
  <c r="BK359" i="10"/>
  <c r="BJ359" i="10"/>
  <c r="BI359" i="10"/>
  <c r="BH359" i="10"/>
  <c r="BG359" i="10"/>
  <c r="BE359" i="10"/>
  <c r="BD359" i="10"/>
  <c r="BC359" i="10"/>
  <c r="BB359" i="10"/>
  <c r="BA359" i="10"/>
  <c r="AZ359" i="10"/>
  <c r="AV359" i="10"/>
  <c r="AU359" i="10"/>
  <c r="AT359" i="10"/>
  <c r="AQ359" i="10"/>
  <c r="AP359" i="10"/>
  <c r="AO359" i="10"/>
  <c r="AN359" i="10"/>
  <c r="AM359" i="10"/>
  <c r="AL359" i="10"/>
  <c r="AK359" i="10"/>
  <c r="AJ359" i="10"/>
  <c r="AI359" i="10"/>
  <c r="AH359" i="10"/>
  <c r="AG359" i="10"/>
  <c r="AF359" i="10"/>
  <c r="AD359" i="10"/>
  <c r="AC359" i="10"/>
  <c r="AB359" i="10"/>
  <c r="AA359" i="10"/>
  <c r="Z359" i="10"/>
  <c r="Y359" i="10"/>
  <c r="X359" i="10"/>
  <c r="W359" i="10"/>
  <c r="U359" i="10"/>
  <c r="T359" i="10"/>
  <c r="S359" i="10"/>
  <c r="R359" i="10"/>
  <c r="Q359" i="10"/>
  <c r="P359" i="10"/>
  <c r="O359" i="10"/>
  <c r="N359" i="10"/>
  <c r="L359" i="10"/>
  <c r="K359" i="10"/>
  <c r="J359" i="10"/>
  <c r="I359" i="10"/>
  <c r="H359" i="10"/>
  <c r="G359" i="10"/>
  <c r="F359" i="10"/>
  <c r="E359" i="10"/>
  <c r="C359" i="10"/>
  <c r="BM358" i="10"/>
  <c r="BL358" i="10"/>
  <c r="BK358" i="10"/>
  <c r="BJ358" i="10"/>
  <c r="BI358" i="10"/>
  <c r="BH358" i="10"/>
  <c r="BG358" i="10"/>
  <c r="BE358" i="10"/>
  <c r="BD358" i="10"/>
  <c r="BC358" i="10"/>
  <c r="BB358" i="10"/>
  <c r="BA358" i="10"/>
  <c r="AZ358" i="10"/>
  <c r="AV358" i="10"/>
  <c r="AU358" i="10"/>
  <c r="AT358" i="10"/>
  <c r="AQ358" i="10"/>
  <c r="AP358" i="10"/>
  <c r="AO358" i="10"/>
  <c r="AN358" i="10"/>
  <c r="AM358" i="10"/>
  <c r="AL358" i="10"/>
  <c r="AK358" i="10"/>
  <c r="AJ358" i="10"/>
  <c r="AI358" i="10"/>
  <c r="AH358" i="10"/>
  <c r="AG358" i="10"/>
  <c r="AF358" i="10"/>
  <c r="AD358" i="10"/>
  <c r="AC358" i="10"/>
  <c r="AB358" i="10"/>
  <c r="AA358" i="10"/>
  <c r="Z358" i="10"/>
  <c r="Y358" i="10"/>
  <c r="X358" i="10"/>
  <c r="W358" i="10"/>
  <c r="U358" i="10"/>
  <c r="T358" i="10"/>
  <c r="S358" i="10"/>
  <c r="R358" i="10"/>
  <c r="Q358" i="10"/>
  <c r="P358" i="10"/>
  <c r="O358" i="10"/>
  <c r="N358" i="10"/>
  <c r="L358" i="10"/>
  <c r="K358" i="10"/>
  <c r="J358" i="10"/>
  <c r="I358" i="10"/>
  <c r="H358" i="10"/>
  <c r="G358" i="10"/>
  <c r="F358" i="10"/>
  <c r="E358" i="10"/>
  <c r="C358" i="10"/>
  <c r="BF357" i="10"/>
  <c r="AW357" i="10"/>
  <c r="AX357" i="10" s="1"/>
  <c r="AR357" i="10"/>
  <c r="AS357" i="10" s="1"/>
  <c r="AE357" i="10"/>
  <c r="V357" i="10"/>
  <c r="M357" i="10"/>
  <c r="D357" i="10"/>
  <c r="BF356" i="10"/>
  <c r="AW356" i="10"/>
  <c r="AR356" i="10"/>
  <c r="AS356" i="10" s="1"/>
  <c r="AE356" i="10"/>
  <c r="V356" i="10"/>
  <c r="M356" i="10"/>
  <c r="D356" i="10"/>
  <c r="BF355" i="10"/>
  <c r="AW355" i="10"/>
  <c r="AX355" i="10" s="1"/>
  <c r="AR355" i="10"/>
  <c r="AS355" i="10" s="1"/>
  <c r="AE355" i="10"/>
  <c r="V355" i="10"/>
  <c r="M355" i="10"/>
  <c r="D355" i="10"/>
  <c r="BF354" i="10"/>
  <c r="AW354" i="10"/>
  <c r="AR354" i="10"/>
  <c r="AS354" i="10" s="1"/>
  <c r="AE354" i="10"/>
  <c r="V354" i="10"/>
  <c r="M354" i="10"/>
  <c r="D354" i="10"/>
  <c r="BF353" i="10"/>
  <c r="AW353" i="10"/>
  <c r="AX353" i="10" s="1"/>
  <c r="AR353" i="10"/>
  <c r="AS353" i="10" s="1"/>
  <c r="AE353" i="10"/>
  <c r="V353" i="10"/>
  <c r="M353" i="10"/>
  <c r="D353" i="10"/>
  <c r="BF352" i="10"/>
  <c r="AW352" i="10"/>
  <c r="AR352" i="10"/>
  <c r="AS352" i="10" s="1"/>
  <c r="AE352" i="10"/>
  <c r="V352" i="10"/>
  <c r="M352" i="10"/>
  <c r="D352" i="10"/>
  <c r="BF351" i="10"/>
  <c r="AW351" i="10"/>
  <c r="AX351" i="10" s="1"/>
  <c r="AR351" i="10"/>
  <c r="AS351" i="10" s="1"/>
  <c r="AE351" i="10"/>
  <c r="V351" i="10"/>
  <c r="M351" i="10"/>
  <c r="D351" i="10"/>
  <c r="BF350" i="10"/>
  <c r="AW350" i="10"/>
  <c r="AR350" i="10"/>
  <c r="AS350" i="10" s="1"/>
  <c r="AE350" i="10"/>
  <c r="V350" i="10"/>
  <c r="M350" i="10"/>
  <c r="D350" i="10"/>
  <c r="BF349" i="10"/>
  <c r="AW349" i="10"/>
  <c r="AX349" i="10" s="1"/>
  <c r="AR349" i="10"/>
  <c r="AS349" i="10" s="1"/>
  <c r="AE349" i="10"/>
  <c r="V349" i="10"/>
  <c r="M349" i="10"/>
  <c r="D349" i="10"/>
  <c r="BF348" i="10"/>
  <c r="AW348" i="10"/>
  <c r="AR348" i="10"/>
  <c r="AS348" i="10" s="1"/>
  <c r="AE348" i="10"/>
  <c r="V348" i="10"/>
  <c r="M348" i="10"/>
  <c r="D348" i="10"/>
  <c r="BF347" i="10"/>
  <c r="AW347" i="10"/>
  <c r="AX347" i="10" s="1"/>
  <c r="AR347" i="10"/>
  <c r="AS347" i="10" s="1"/>
  <c r="AE347" i="10"/>
  <c r="V347" i="10"/>
  <c r="M347" i="10"/>
  <c r="D347" i="10"/>
  <c r="BF346" i="10"/>
  <c r="AW346" i="10"/>
  <c r="AR346" i="10"/>
  <c r="AS346" i="10" s="1"/>
  <c r="AE346" i="10"/>
  <c r="V346" i="10"/>
  <c r="M346" i="10"/>
  <c r="D346" i="10"/>
  <c r="BF345" i="10"/>
  <c r="AW345" i="10"/>
  <c r="AX345" i="10" s="1"/>
  <c r="AR345" i="10"/>
  <c r="AS345" i="10" s="1"/>
  <c r="AE345" i="10"/>
  <c r="V345" i="10"/>
  <c r="M345" i="10"/>
  <c r="D345" i="10"/>
  <c r="BF344" i="10"/>
  <c r="AW344" i="10"/>
  <c r="AR344" i="10"/>
  <c r="AS344" i="10" s="1"/>
  <c r="AE344" i="10"/>
  <c r="V344" i="10"/>
  <c r="M344" i="10"/>
  <c r="D344" i="10"/>
  <c r="BF343" i="10"/>
  <c r="AW343" i="10"/>
  <c r="AX343" i="10" s="1"/>
  <c r="AR343" i="10"/>
  <c r="AS343" i="10" s="1"/>
  <c r="AE343" i="10"/>
  <c r="V343" i="10"/>
  <c r="M343" i="10"/>
  <c r="D343" i="10"/>
  <c r="BF342" i="10"/>
  <c r="AW342" i="10"/>
  <c r="AR342" i="10"/>
  <c r="AS342" i="10" s="1"/>
  <c r="AE342" i="10"/>
  <c r="V342" i="10"/>
  <c r="M342" i="10"/>
  <c r="D342" i="10"/>
  <c r="BF341" i="10"/>
  <c r="AW341" i="10"/>
  <c r="AX341" i="10" s="1"/>
  <c r="AR341" i="10"/>
  <c r="AS341" i="10" s="1"/>
  <c r="AE341" i="10"/>
  <c r="V341" i="10"/>
  <c r="M341" i="10"/>
  <c r="D341" i="10"/>
  <c r="BF340" i="10"/>
  <c r="AW340" i="10"/>
  <c r="AR340" i="10"/>
  <c r="AS340" i="10" s="1"/>
  <c r="AE340" i="10"/>
  <c r="V340" i="10"/>
  <c r="M340" i="10"/>
  <c r="D340" i="10"/>
  <c r="BF339" i="10"/>
  <c r="AW339" i="10"/>
  <c r="AX339" i="10" s="1"/>
  <c r="AR339" i="10"/>
  <c r="AS339" i="10" s="1"/>
  <c r="AE339" i="10"/>
  <c r="V339" i="10"/>
  <c r="M339" i="10"/>
  <c r="D339" i="10"/>
  <c r="BF338" i="10"/>
  <c r="AW338" i="10"/>
  <c r="AR338" i="10"/>
  <c r="AS338" i="10" s="1"/>
  <c r="AE338" i="10"/>
  <c r="V338" i="10"/>
  <c r="M338" i="10"/>
  <c r="D338" i="10"/>
  <c r="BF337" i="10"/>
  <c r="AW337" i="10"/>
  <c r="AX337" i="10" s="1"/>
  <c r="AR337" i="10"/>
  <c r="AS337" i="10" s="1"/>
  <c r="AE337" i="10"/>
  <c r="V337" i="10"/>
  <c r="M337" i="10"/>
  <c r="D337" i="10"/>
  <c r="BF336" i="10"/>
  <c r="AW336" i="10"/>
  <c r="AR336" i="10"/>
  <c r="AE336" i="10"/>
  <c r="AE358" i="10" s="1"/>
  <c r="V336" i="10"/>
  <c r="M336" i="10"/>
  <c r="D336" i="10"/>
  <c r="BF335" i="10"/>
  <c r="AW335" i="10"/>
  <c r="AR335" i="10"/>
  <c r="AS335" i="10" s="1"/>
  <c r="AE335" i="10"/>
  <c r="V335" i="10"/>
  <c r="M335" i="10"/>
  <c r="D335" i="10"/>
  <c r="BF334" i="10"/>
  <c r="AW334" i="10"/>
  <c r="AR334" i="10"/>
  <c r="AS334" i="10" s="1"/>
  <c r="AE334" i="10"/>
  <c r="V334" i="10"/>
  <c r="M334" i="10"/>
  <c r="D334" i="10"/>
  <c r="BF333" i="10"/>
  <c r="AW333" i="10"/>
  <c r="AX333" i="10" s="1"/>
  <c r="AR333" i="10"/>
  <c r="AS333" i="10" s="1"/>
  <c r="AE333" i="10"/>
  <c r="V333" i="10"/>
  <c r="M333" i="10"/>
  <c r="D333" i="10"/>
  <c r="BF332" i="10"/>
  <c r="AW332" i="10"/>
  <c r="AR332" i="10"/>
  <c r="AS332" i="10" s="1"/>
  <c r="AE332" i="10"/>
  <c r="V332" i="10"/>
  <c r="M332" i="10"/>
  <c r="D332" i="10"/>
  <c r="BF331" i="10"/>
  <c r="AW331" i="10"/>
  <c r="AX331" i="10" s="1"/>
  <c r="AR331" i="10"/>
  <c r="AS331" i="10" s="1"/>
  <c r="AE331" i="10"/>
  <c r="V331" i="10"/>
  <c r="M331" i="10"/>
  <c r="D331" i="10"/>
  <c r="BF330" i="10"/>
  <c r="AW330" i="10"/>
  <c r="AR330" i="10"/>
  <c r="AS330" i="10" s="1"/>
  <c r="AE330" i="10"/>
  <c r="V330" i="10"/>
  <c r="M330" i="10"/>
  <c r="D330" i="10"/>
  <c r="BF329" i="10"/>
  <c r="AW329" i="10"/>
  <c r="AX329" i="10" s="1"/>
  <c r="AR329" i="10"/>
  <c r="AS329" i="10" s="1"/>
  <c r="AE329" i="10"/>
  <c r="V329" i="10"/>
  <c r="M329" i="10"/>
  <c r="D329" i="10"/>
  <c r="BF328" i="10"/>
  <c r="AW328" i="10"/>
  <c r="AR328" i="10"/>
  <c r="AS328" i="10" s="1"/>
  <c r="AE328" i="10"/>
  <c r="V328" i="10"/>
  <c r="M328" i="10"/>
  <c r="D328" i="10"/>
  <c r="BF327" i="10"/>
  <c r="AW327" i="10"/>
  <c r="AR327" i="10"/>
  <c r="AS327" i="10" s="1"/>
  <c r="AE327" i="10"/>
  <c r="V327" i="10"/>
  <c r="M327" i="10"/>
  <c r="M360" i="10" s="1"/>
  <c r="D327" i="10"/>
  <c r="BM326" i="10"/>
  <c r="BL326" i="10"/>
  <c r="BK326" i="10"/>
  <c r="BJ326" i="10"/>
  <c r="BI326" i="10"/>
  <c r="BH326" i="10"/>
  <c r="BG326" i="10"/>
  <c r="BE326" i="10"/>
  <c r="AT326" i="10"/>
  <c r="AO326" i="10"/>
  <c r="C326" i="10"/>
  <c r="BM325" i="10"/>
  <c r="BL325" i="10"/>
  <c r="BK325" i="10"/>
  <c r="BJ325" i="10"/>
  <c r="BI325" i="10"/>
  <c r="BH325" i="10"/>
  <c r="BG325" i="10"/>
  <c r="BE325" i="10"/>
  <c r="BD325" i="10"/>
  <c r="BC325" i="10"/>
  <c r="BB325" i="10"/>
  <c r="BA325" i="10"/>
  <c r="AZ325" i="10"/>
  <c r="AV325" i="10"/>
  <c r="AU325" i="10"/>
  <c r="AT325" i="10"/>
  <c r="AQ325" i="10"/>
  <c r="AP325" i="10"/>
  <c r="AO325" i="10"/>
  <c r="AN325" i="10"/>
  <c r="AM325" i="10"/>
  <c r="AL325" i="10"/>
  <c r="AK325" i="10"/>
  <c r="AJ325" i="10"/>
  <c r="AI325" i="10"/>
  <c r="AH325" i="10"/>
  <c r="AG325" i="10"/>
  <c r="AF325" i="10"/>
  <c r="AD325" i="10"/>
  <c r="AC325" i="10"/>
  <c r="AB325" i="10"/>
  <c r="AA325" i="10"/>
  <c r="Z325" i="10"/>
  <c r="Y325" i="10"/>
  <c r="X325" i="10"/>
  <c r="W325" i="10"/>
  <c r="U325" i="10"/>
  <c r="T325" i="10"/>
  <c r="S325" i="10"/>
  <c r="R325" i="10"/>
  <c r="Q325" i="10"/>
  <c r="P325" i="10"/>
  <c r="O325" i="10"/>
  <c r="N325" i="10"/>
  <c r="L325" i="10"/>
  <c r="K325" i="10"/>
  <c r="J325" i="10"/>
  <c r="I325" i="10"/>
  <c r="H325" i="10"/>
  <c r="G325" i="10"/>
  <c r="F325" i="10"/>
  <c r="E325" i="10"/>
  <c r="C325" i="10"/>
  <c r="BM324" i="10"/>
  <c r="BL324" i="10"/>
  <c r="BK324" i="10"/>
  <c r="BJ324" i="10"/>
  <c r="BI324" i="10"/>
  <c r="BH324" i="10"/>
  <c r="BG324" i="10"/>
  <c r="BE324" i="10"/>
  <c r="BD324" i="10"/>
  <c r="BC324" i="10"/>
  <c r="BB324" i="10"/>
  <c r="BA324" i="10"/>
  <c r="AZ324" i="10"/>
  <c r="AV324" i="10"/>
  <c r="AU324" i="10"/>
  <c r="AT324" i="10"/>
  <c r="AQ324" i="10"/>
  <c r="AP324" i="10"/>
  <c r="AO324" i="10"/>
  <c r="AN324" i="10"/>
  <c r="AM324" i="10"/>
  <c r="AL324" i="10"/>
  <c r="AK324" i="10"/>
  <c r="AJ324" i="10"/>
  <c r="AI324" i="10"/>
  <c r="AH324" i="10"/>
  <c r="AG324" i="10"/>
  <c r="AF324" i="10"/>
  <c r="AD324" i="10"/>
  <c r="AC324" i="10"/>
  <c r="AB324" i="10"/>
  <c r="AA324" i="10"/>
  <c r="Z324" i="10"/>
  <c r="Y324" i="10"/>
  <c r="X324" i="10"/>
  <c r="W324" i="10"/>
  <c r="U324" i="10"/>
  <c r="T324" i="10"/>
  <c r="S324" i="10"/>
  <c r="R324" i="10"/>
  <c r="Q324" i="10"/>
  <c r="P324" i="10"/>
  <c r="O324" i="10"/>
  <c r="N324" i="10"/>
  <c r="L324" i="10"/>
  <c r="K324" i="10"/>
  <c r="J324" i="10"/>
  <c r="I324" i="10"/>
  <c r="H324" i="10"/>
  <c r="G324" i="10"/>
  <c r="F324" i="10"/>
  <c r="E324" i="10"/>
  <c r="C324" i="10"/>
  <c r="BM323" i="10"/>
  <c r="BL323" i="10"/>
  <c r="BK323" i="10"/>
  <c r="BJ323" i="10"/>
  <c r="BI323" i="10"/>
  <c r="BH323" i="10"/>
  <c r="BG323" i="10"/>
  <c r="BE323" i="10"/>
  <c r="BD323" i="10"/>
  <c r="BC323" i="10"/>
  <c r="BB323" i="10"/>
  <c r="BA323" i="10"/>
  <c r="AZ323" i="10"/>
  <c r="AV323" i="10"/>
  <c r="AU323" i="10"/>
  <c r="AT323" i="10"/>
  <c r="AQ323" i="10"/>
  <c r="AP323" i="10"/>
  <c r="AO323" i="10"/>
  <c r="AN323" i="10"/>
  <c r="AM323" i="10"/>
  <c r="AL323" i="10"/>
  <c r="AK323" i="10"/>
  <c r="AJ323" i="10"/>
  <c r="AI323" i="10"/>
  <c r="AH323" i="10"/>
  <c r="AG323" i="10"/>
  <c r="AF323" i="10"/>
  <c r="AD323" i="10"/>
  <c r="AC323" i="10"/>
  <c r="AB323" i="10"/>
  <c r="AA323" i="10"/>
  <c r="Z323" i="10"/>
  <c r="Y323" i="10"/>
  <c r="X323" i="10"/>
  <c r="W323" i="10"/>
  <c r="U323" i="10"/>
  <c r="T323" i="10"/>
  <c r="S323" i="10"/>
  <c r="R323" i="10"/>
  <c r="Q323" i="10"/>
  <c r="P323" i="10"/>
  <c r="O323" i="10"/>
  <c r="N323" i="10"/>
  <c r="L323" i="10"/>
  <c r="K323" i="10"/>
  <c r="J323" i="10"/>
  <c r="I323" i="10"/>
  <c r="H323" i="10"/>
  <c r="G323" i="10"/>
  <c r="F323" i="10"/>
  <c r="E323" i="10"/>
  <c r="C323" i="10"/>
  <c r="BF322" i="10"/>
  <c r="AW322" i="10"/>
  <c r="AX322" i="10" s="1"/>
  <c r="AR322" i="10"/>
  <c r="AS322" i="10" s="1"/>
  <c r="AE322" i="10"/>
  <c r="V322" i="10"/>
  <c r="M322" i="10"/>
  <c r="D322" i="10"/>
  <c r="BF321" i="10"/>
  <c r="AW321" i="10"/>
  <c r="AX321" i="10" s="1"/>
  <c r="AR321" i="10"/>
  <c r="AS321" i="10" s="1"/>
  <c r="AE321" i="10"/>
  <c r="V321" i="10"/>
  <c r="M321" i="10"/>
  <c r="D321" i="10"/>
  <c r="BF320" i="10"/>
  <c r="AW320" i="10"/>
  <c r="AX320" i="10" s="1"/>
  <c r="AR320" i="10"/>
  <c r="AS320" i="10" s="1"/>
  <c r="AE320" i="10"/>
  <c r="V320" i="10"/>
  <c r="M320" i="10"/>
  <c r="D320" i="10"/>
  <c r="BF319" i="10"/>
  <c r="AW319" i="10"/>
  <c r="AX319" i="10" s="1"/>
  <c r="AS319" i="10"/>
  <c r="AR319" i="10"/>
  <c r="AE319" i="10"/>
  <c r="V319" i="10"/>
  <c r="M319" i="10"/>
  <c r="D319" i="10"/>
  <c r="BF318" i="10"/>
  <c r="AW318" i="10"/>
  <c r="AX318" i="10" s="1"/>
  <c r="AR318" i="10"/>
  <c r="AS318" i="10" s="1"/>
  <c r="AE318" i="10"/>
  <c r="V318" i="10"/>
  <c r="M318" i="10"/>
  <c r="D318" i="10"/>
  <c r="BF317" i="10"/>
  <c r="AW317" i="10"/>
  <c r="AX317" i="10" s="1"/>
  <c r="AR317" i="10"/>
  <c r="AS317" i="10" s="1"/>
  <c r="AE317" i="10"/>
  <c r="V317" i="10"/>
  <c r="M317" i="10"/>
  <c r="D317" i="10"/>
  <c r="BF316" i="10"/>
  <c r="AW316" i="10"/>
  <c r="AR316" i="10"/>
  <c r="AS316" i="10" s="1"/>
  <c r="AE316" i="10"/>
  <c r="V316" i="10"/>
  <c r="M316" i="10"/>
  <c r="D316" i="10"/>
  <c r="BF315" i="10"/>
  <c r="AW315" i="10"/>
  <c r="AX315" i="10" s="1"/>
  <c r="AR315" i="10"/>
  <c r="AS315" i="10" s="1"/>
  <c r="AE315" i="10"/>
  <c r="V315" i="10"/>
  <c r="M315" i="10"/>
  <c r="D315" i="10"/>
  <c r="BF314" i="10"/>
  <c r="AW314" i="10"/>
  <c r="AR314" i="10"/>
  <c r="AS314" i="10" s="1"/>
  <c r="AE314" i="10"/>
  <c r="V314" i="10"/>
  <c r="M314" i="10"/>
  <c r="D314" i="10"/>
  <c r="BF313" i="10"/>
  <c r="AW313" i="10"/>
  <c r="AX313" i="10" s="1"/>
  <c r="AR313" i="10"/>
  <c r="AS313" i="10" s="1"/>
  <c r="AE313" i="10"/>
  <c r="V313" i="10"/>
  <c r="M313" i="10"/>
  <c r="D313" i="10"/>
  <c r="BF312" i="10"/>
  <c r="AW312" i="10"/>
  <c r="AX312" i="10" s="1"/>
  <c r="AR312" i="10"/>
  <c r="AS312" i="10" s="1"/>
  <c r="AE312" i="10"/>
  <c r="V312" i="10"/>
  <c r="M312" i="10"/>
  <c r="D312" i="10"/>
  <c r="BF311" i="10"/>
  <c r="AW311" i="10"/>
  <c r="AR311" i="10"/>
  <c r="AS311" i="10" s="1"/>
  <c r="AE311" i="10"/>
  <c r="V311" i="10"/>
  <c r="M311" i="10"/>
  <c r="D311" i="10"/>
  <c r="BF310" i="10"/>
  <c r="AW310" i="10"/>
  <c r="AX310" i="10" s="1"/>
  <c r="AR310" i="10"/>
  <c r="AS310" i="10" s="1"/>
  <c r="AE310" i="10"/>
  <c r="V310" i="10"/>
  <c r="M310" i="10"/>
  <c r="D310" i="10"/>
  <c r="BF309" i="10"/>
  <c r="AW309" i="10"/>
  <c r="AX309" i="10" s="1"/>
  <c r="AR309" i="10"/>
  <c r="AS309" i="10" s="1"/>
  <c r="AE309" i="10"/>
  <c r="V309" i="10"/>
  <c r="M309" i="10"/>
  <c r="D309" i="10"/>
  <c r="BF308" i="10"/>
  <c r="AW308" i="10"/>
  <c r="AX308" i="10" s="1"/>
  <c r="AR308" i="10"/>
  <c r="AS308" i="10" s="1"/>
  <c r="AE308" i="10"/>
  <c r="V308" i="10"/>
  <c r="M308" i="10"/>
  <c r="D308" i="10"/>
  <c r="BF307" i="10"/>
  <c r="AW307" i="10"/>
  <c r="AX307" i="10" s="1"/>
  <c r="AR307" i="10"/>
  <c r="AS307" i="10" s="1"/>
  <c r="AE307" i="10"/>
  <c r="V307" i="10"/>
  <c r="M307" i="10"/>
  <c r="D307" i="10"/>
  <c r="BF306" i="10"/>
  <c r="AW306" i="10"/>
  <c r="AR306" i="10"/>
  <c r="AS306" i="10" s="1"/>
  <c r="AE306" i="10"/>
  <c r="V306" i="10"/>
  <c r="M306" i="10"/>
  <c r="D306" i="10"/>
  <c r="BF305" i="10"/>
  <c r="AW305" i="10"/>
  <c r="AX305" i="10" s="1"/>
  <c r="AR305" i="10"/>
  <c r="AS305" i="10" s="1"/>
  <c r="AE305" i="10"/>
  <c r="V305" i="10"/>
  <c r="M305" i="10"/>
  <c r="D305" i="10"/>
  <c r="BF304" i="10"/>
  <c r="AW304" i="10"/>
  <c r="AR304" i="10"/>
  <c r="AS304" i="10" s="1"/>
  <c r="AE304" i="10"/>
  <c r="V304" i="10"/>
  <c r="M304" i="10"/>
  <c r="D304" i="10"/>
  <c r="BF303" i="10"/>
  <c r="AW303" i="10"/>
  <c r="AX303" i="10" s="1"/>
  <c r="AR303" i="10"/>
  <c r="AS303" i="10" s="1"/>
  <c r="AE303" i="10"/>
  <c r="V303" i="10"/>
  <c r="M303" i="10"/>
  <c r="D303" i="10"/>
  <c r="BF302" i="10"/>
  <c r="AW302" i="10"/>
  <c r="AR302" i="10"/>
  <c r="AS302" i="10" s="1"/>
  <c r="AE302" i="10"/>
  <c r="V302" i="10"/>
  <c r="M302" i="10"/>
  <c r="D302" i="10"/>
  <c r="BF301" i="10"/>
  <c r="AW301" i="10"/>
  <c r="AX301" i="10" s="1"/>
  <c r="AR301" i="10"/>
  <c r="AS301" i="10" s="1"/>
  <c r="AE301" i="10"/>
  <c r="V301" i="10"/>
  <c r="M301" i="10"/>
  <c r="D301" i="10"/>
  <c r="BF300" i="10"/>
  <c r="AW300" i="10"/>
  <c r="AR300" i="10"/>
  <c r="AS300" i="10" s="1"/>
  <c r="AE300" i="10"/>
  <c r="V300" i="10"/>
  <c r="M300" i="10"/>
  <c r="D300" i="10"/>
  <c r="BF299" i="10"/>
  <c r="AW299" i="10"/>
  <c r="AX299" i="10" s="1"/>
  <c r="AR299" i="10"/>
  <c r="AS299" i="10" s="1"/>
  <c r="AE299" i="10"/>
  <c r="V299" i="10"/>
  <c r="M299" i="10"/>
  <c r="D299" i="10"/>
  <c r="BF298" i="10"/>
  <c r="AW298" i="10"/>
  <c r="AR298" i="10"/>
  <c r="AS298" i="10" s="1"/>
  <c r="AE298" i="10"/>
  <c r="V298" i="10"/>
  <c r="M298" i="10"/>
  <c r="D298" i="10"/>
  <c r="BF297" i="10"/>
  <c r="AW297" i="10"/>
  <c r="AX297" i="10" s="1"/>
  <c r="AR297" i="10"/>
  <c r="AS297" i="10" s="1"/>
  <c r="AE297" i="10"/>
  <c r="V297" i="10"/>
  <c r="M297" i="10"/>
  <c r="D297" i="10"/>
  <c r="BF296" i="10"/>
  <c r="AW296" i="10"/>
  <c r="AR296" i="10"/>
  <c r="AS296" i="10" s="1"/>
  <c r="AE296" i="10"/>
  <c r="V296" i="10"/>
  <c r="M296" i="10"/>
  <c r="D296" i="10"/>
  <c r="BF295" i="10"/>
  <c r="AW295" i="10"/>
  <c r="AX295" i="10" s="1"/>
  <c r="AR295" i="10"/>
  <c r="AS295" i="10" s="1"/>
  <c r="AE295" i="10"/>
  <c r="V295" i="10"/>
  <c r="M295" i="10"/>
  <c r="D295" i="10"/>
  <c r="BF294" i="10"/>
  <c r="AW294" i="10"/>
  <c r="AR294" i="10"/>
  <c r="AS294" i="10" s="1"/>
  <c r="AE294" i="10"/>
  <c r="V294" i="10"/>
  <c r="M294" i="10"/>
  <c r="D294" i="10"/>
  <c r="BF293" i="10"/>
  <c r="AW293" i="10"/>
  <c r="AR293" i="10"/>
  <c r="AS293" i="10" s="1"/>
  <c r="AE293" i="10"/>
  <c r="V293" i="10"/>
  <c r="M293" i="10"/>
  <c r="D293" i="10"/>
  <c r="BM292" i="10"/>
  <c r="BL292" i="10"/>
  <c r="BK292" i="10"/>
  <c r="BJ292" i="10"/>
  <c r="BI292" i="10"/>
  <c r="BH292" i="10"/>
  <c r="BG292" i="10"/>
  <c r="BE292" i="10"/>
  <c r="AT292" i="10"/>
  <c r="AO292" i="10"/>
  <c r="C292" i="10"/>
  <c r="BM291" i="10"/>
  <c r="BL291" i="10"/>
  <c r="BK291" i="10"/>
  <c r="BJ291" i="10"/>
  <c r="BI291" i="10"/>
  <c r="BH291" i="10"/>
  <c r="BG291" i="10"/>
  <c r="BE291" i="10"/>
  <c r="BD291" i="10"/>
  <c r="BC291" i="10"/>
  <c r="BB291" i="10"/>
  <c r="BA291" i="10"/>
  <c r="AZ291" i="10"/>
  <c r="AV291" i="10"/>
  <c r="AU291" i="10"/>
  <c r="AT291" i="10"/>
  <c r="AQ291" i="10"/>
  <c r="AP291" i="10"/>
  <c r="AO291" i="10"/>
  <c r="AN291" i="10"/>
  <c r="AM291" i="10"/>
  <c r="AL291" i="10"/>
  <c r="AK291" i="10"/>
  <c r="AJ291" i="10"/>
  <c r="AI291" i="10"/>
  <c r="AH291" i="10"/>
  <c r="AG291" i="10"/>
  <c r="AF291" i="10"/>
  <c r="AD291" i="10"/>
  <c r="AC291" i="10"/>
  <c r="AB291" i="10"/>
  <c r="AA291" i="10"/>
  <c r="Z291" i="10"/>
  <c r="Y291" i="10"/>
  <c r="X291" i="10"/>
  <c r="W291" i="10"/>
  <c r="U291" i="10"/>
  <c r="T291" i="10"/>
  <c r="S291" i="10"/>
  <c r="R291" i="10"/>
  <c r="Q291" i="10"/>
  <c r="P291" i="10"/>
  <c r="O291" i="10"/>
  <c r="N291" i="10"/>
  <c r="L291" i="10"/>
  <c r="K291" i="10"/>
  <c r="J291" i="10"/>
  <c r="I291" i="10"/>
  <c r="H291" i="10"/>
  <c r="G291" i="10"/>
  <c r="F291" i="10"/>
  <c r="E291" i="10"/>
  <c r="C291" i="10"/>
  <c r="BM290" i="10"/>
  <c r="BL290" i="10"/>
  <c r="BK290" i="10"/>
  <c r="BJ290" i="10"/>
  <c r="BI290" i="10"/>
  <c r="BH290" i="10"/>
  <c r="BG290" i="10"/>
  <c r="BE290" i="10"/>
  <c r="BD290" i="10"/>
  <c r="BC290" i="10"/>
  <c r="BB290" i="10"/>
  <c r="BA290" i="10"/>
  <c r="AZ290" i="10"/>
  <c r="AV290" i="10"/>
  <c r="AU290" i="10"/>
  <c r="AT290" i="10"/>
  <c r="AQ290" i="10"/>
  <c r="AP290" i="10"/>
  <c r="AO290" i="10"/>
  <c r="AN290" i="10"/>
  <c r="AM290" i="10"/>
  <c r="AL290" i="10"/>
  <c r="AK290" i="10"/>
  <c r="AJ290" i="10"/>
  <c r="AI290" i="10"/>
  <c r="AH290" i="10"/>
  <c r="AG290" i="10"/>
  <c r="AF290" i="10"/>
  <c r="AD290" i="10"/>
  <c r="AC290" i="10"/>
  <c r="AB290" i="10"/>
  <c r="AA290" i="10"/>
  <c r="Z290" i="10"/>
  <c r="Y290" i="10"/>
  <c r="X290" i="10"/>
  <c r="W290" i="10"/>
  <c r="U290" i="10"/>
  <c r="T290" i="10"/>
  <c r="S290" i="10"/>
  <c r="R290" i="10"/>
  <c r="Q290" i="10"/>
  <c r="P290" i="10"/>
  <c r="O290" i="10"/>
  <c r="N290" i="10"/>
  <c r="L290" i="10"/>
  <c r="K290" i="10"/>
  <c r="J290" i="10"/>
  <c r="I290" i="10"/>
  <c r="H290" i="10"/>
  <c r="G290" i="10"/>
  <c r="F290" i="10"/>
  <c r="E290" i="10"/>
  <c r="C290" i="10"/>
  <c r="BM289" i="10"/>
  <c r="BL289" i="10"/>
  <c r="BK289" i="10"/>
  <c r="BJ289" i="10"/>
  <c r="BI289" i="10"/>
  <c r="BH289" i="10"/>
  <c r="BG289" i="10"/>
  <c r="BE289" i="10"/>
  <c r="BD289" i="10"/>
  <c r="BC289" i="10"/>
  <c r="BB289" i="10"/>
  <c r="BA289" i="10"/>
  <c r="AZ289" i="10"/>
  <c r="AV289" i="10"/>
  <c r="AU289" i="10"/>
  <c r="AT289" i="10"/>
  <c r="AQ289" i="10"/>
  <c r="AP289" i="10"/>
  <c r="AO289" i="10"/>
  <c r="AN289" i="10"/>
  <c r="AM289" i="10"/>
  <c r="AL289" i="10"/>
  <c r="AK289" i="10"/>
  <c r="AJ289" i="10"/>
  <c r="AI289" i="10"/>
  <c r="AH289" i="10"/>
  <c r="AG289" i="10"/>
  <c r="AF289" i="10"/>
  <c r="AD289" i="10"/>
  <c r="AC289" i="10"/>
  <c r="AB289" i="10"/>
  <c r="AA289" i="10"/>
  <c r="Z289" i="10"/>
  <c r="Y289" i="10"/>
  <c r="X289" i="10"/>
  <c r="W289" i="10"/>
  <c r="U289" i="10"/>
  <c r="T289" i="10"/>
  <c r="S289" i="10"/>
  <c r="R289" i="10"/>
  <c r="Q289" i="10"/>
  <c r="P289" i="10"/>
  <c r="O289" i="10"/>
  <c r="N289" i="10"/>
  <c r="L289" i="10"/>
  <c r="K289" i="10"/>
  <c r="J289" i="10"/>
  <c r="I289" i="10"/>
  <c r="H289" i="10"/>
  <c r="G289" i="10"/>
  <c r="F289" i="10"/>
  <c r="E289" i="10"/>
  <c r="C289" i="10"/>
  <c r="BF288" i="10"/>
  <c r="AW288" i="10"/>
  <c r="AR288" i="10"/>
  <c r="AS288" i="10" s="1"/>
  <c r="AE288" i="10"/>
  <c r="V288" i="10"/>
  <c r="M288" i="10"/>
  <c r="D288" i="10"/>
  <c r="BF287" i="10"/>
  <c r="AW287" i="10"/>
  <c r="AX287" i="10" s="1"/>
  <c r="AR287" i="10"/>
  <c r="AS287" i="10" s="1"/>
  <c r="AE287" i="10"/>
  <c r="V287" i="10"/>
  <c r="M287" i="10"/>
  <c r="D287" i="10"/>
  <c r="BF286" i="10"/>
  <c r="AW286" i="10"/>
  <c r="AX286" i="10" s="1"/>
  <c r="AR286" i="10"/>
  <c r="AS286" i="10" s="1"/>
  <c r="AE286" i="10"/>
  <c r="V286" i="10"/>
  <c r="M286" i="10"/>
  <c r="D286" i="10"/>
  <c r="BF285" i="10"/>
  <c r="AW285" i="10"/>
  <c r="AX285" i="10" s="1"/>
  <c r="AR285" i="10"/>
  <c r="AS285" i="10" s="1"/>
  <c r="AE285" i="10"/>
  <c r="V285" i="10"/>
  <c r="M285" i="10"/>
  <c r="D285" i="10"/>
  <c r="BF284" i="10"/>
  <c r="AW284" i="10"/>
  <c r="AX284" i="10" s="1"/>
  <c r="AR284" i="10"/>
  <c r="AS284" i="10" s="1"/>
  <c r="AE284" i="10"/>
  <c r="V284" i="10"/>
  <c r="M284" i="10"/>
  <c r="D284" i="10"/>
  <c r="BF283" i="10"/>
  <c r="AW283" i="10"/>
  <c r="AX283" i="10" s="1"/>
  <c r="AR283" i="10"/>
  <c r="AS283" i="10" s="1"/>
  <c r="AE283" i="10"/>
  <c r="V283" i="10"/>
  <c r="M283" i="10"/>
  <c r="D283" i="10"/>
  <c r="BF282" i="10"/>
  <c r="AW282" i="10"/>
  <c r="AR282" i="10"/>
  <c r="AS282" i="10" s="1"/>
  <c r="AE282" i="10"/>
  <c r="V282" i="10"/>
  <c r="M282" i="10"/>
  <c r="D282" i="10"/>
  <c r="BF281" i="10"/>
  <c r="AW281" i="10"/>
  <c r="AX281" i="10" s="1"/>
  <c r="AR281" i="10"/>
  <c r="AS281" i="10" s="1"/>
  <c r="AE281" i="10"/>
  <c r="V281" i="10"/>
  <c r="M281" i="10"/>
  <c r="D281" i="10"/>
  <c r="BF280" i="10"/>
  <c r="AW280" i="10"/>
  <c r="AR280" i="10"/>
  <c r="AS280" i="10" s="1"/>
  <c r="AE280" i="10"/>
  <c r="V280" i="10"/>
  <c r="M280" i="10"/>
  <c r="D280" i="10"/>
  <c r="BF279" i="10"/>
  <c r="AW279" i="10"/>
  <c r="AX279" i="10" s="1"/>
  <c r="AR279" i="10"/>
  <c r="AS279" i="10" s="1"/>
  <c r="AE279" i="10"/>
  <c r="V279" i="10"/>
  <c r="M279" i="10"/>
  <c r="D279" i="10"/>
  <c r="BF278" i="10"/>
  <c r="AW278" i="10"/>
  <c r="AX278" i="10" s="1"/>
  <c r="AS278" i="10"/>
  <c r="AR278" i="10"/>
  <c r="AE278" i="10"/>
  <c r="V278" i="10"/>
  <c r="M278" i="10"/>
  <c r="D278" i="10"/>
  <c r="BF277" i="10"/>
  <c r="AW277" i="10"/>
  <c r="AR277" i="10"/>
  <c r="AS277" i="10" s="1"/>
  <c r="AE277" i="10"/>
  <c r="V277" i="10"/>
  <c r="M277" i="10"/>
  <c r="D277" i="10"/>
  <c r="BF276" i="10"/>
  <c r="AW276" i="10"/>
  <c r="AR276" i="10"/>
  <c r="AS276" i="10" s="1"/>
  <c r="AE276" i="10"/>
  <c r="V276" i="10"/>
  <c r="M276" i="10"/>
  <c r="D276" i="10"/>
  <c r="BF275" i="10"/>
  <c r="AW275" i="10"/>
  <c r="AX275" i="10" s="1"/>
  <c r="AR275" i="10"/>
  <c r="AS275" i="10" s="1"/>
  <c r="AE275" i="10"/>
  <c r="V275" i="10"/>
  <c r="M275" i="10"/>
  <c r="D275" i="10"/>
  <c r="BF274" i="10"/>
  <c r="AW274" i="10"/>
  <c r="AR274" i="10"/>
  <c r="AS274" i="10" s="1"/>
  <c r="AE274" i="10"/>
  <c r="V274" i="10"/>
  <c r="M274" i="10"/>
  <c r="D274" i="10"/>
  <c r="BF273" i="10"/>
  <c r="AW273" i="10"/>
  <c r="AX273" i="10" s="1"/>
  <c r="AR273" i="10"/>
  <c r="AS273" i="10" s="1"/>
  <c r="AE273" i="10"/>
  <c r="V273" i="10"/>
  <c r="M273" i="10"/>
  <c r="D273" i="10"/>
  <c r="BF272" i="10"/>
  <c r="AW272" i="10"/>
  <c r="AR272" i="10"/>
  <c r="AS272" i="10" s="1"/>
  <c r="AE272" i="10"/>
  <c r="V272" i="10"/>
  <c r="M272" i="10"/>
  <c r="D272" i="10"/>
  <c r="BF271" i="10"/>
  <c r="AW271" i="10"/>
  <c r="AX271" i="10" s="1"/>
  <c r="AR271" i="10"/>
  <c r="AS271" i="10" s="1"/>
  <c r="AE271" i="10"/>
  <c r="V271" i="10"/>
  <c r="M271" i="10"/>
  <c r="D271" i="10"/>
  <c r="BF270" i="10"/>
  <c r="AW270" i="10"/>
  <c r="AX270" i="10" s="1"/>
  <c r="AR270" i="10"/>
  <c r="AS270" i="10" s="1"/>
  <c r="AE270" i="10"/>
  <c r="V270" i="10"/>
  <c r="M270" i="10"/>
  <c r="D270" i="10"/>
  <c r="BF269" i="10"/>
  <c r="AX269" i="10"/>
  <c r="AW269" i="10"/>
  <c r="AR269" i="10"/>
  <c r="AS269" i="10" s="1"/>
  <c r="AE269" i="10"/>
  <c r="V269" i="10"/>
  <c r="M269" i="10"/>
  <c r="D269" i="10"/>
  <c r="BF268" i="10"/>
  <c r="AW268" i="10"/>
  <c r="AX268" i="10" s="1"/>
  <c r="AR268" i="10"/>
  <c r="AS268" i="10" s="1"/>
  <c r="AE268" i="10"/>
  <c r="V268" i="10"/>
  <c r="M268" i="10"/>
  <c r="D268" i="10"/>
  <c r="BF267" i="10"/>
  <c r="AW267" i="10"/>
  <c r="AX267" i="10" s="1"/>
  <c r="AR267" i="10"/>
  <c r="AS267" i="10" s="1"/>
  <c r="AE267" i="10"/>
  <c r="V267" i="10"/>
  <c r="M267" i="10"/>
  <c r="D267" i="10"/>
  <c r="BF266" i="10"/>
  <c r="AW266" i="10"/>
  <c r="AR266" i="10"/>
  <c r="AS266" i="10" s="1"/>
  <c r="AE266" i="10"/>
  <c r="V266" i="10"/>
  <c r="M266" i="10"/>
  <c r="D266" i="10"/>
  <c r="BF265" i="10"/>
  <c r="AW265" i="10"/>
  <c r="AX265" i="10" s="1"/>
  <c r="AR265" i="10"/>
  <c r="AS265" i="10" s="1"/>
  <c r="AE265" i="10"/>
  <c r="V265" i="10"/>
  <c r="M265" i="10"/>
  <c r="D265" i="10"/>
  <c r="BF264" i="10"/>
  <c r="AW264" i="10"/>
  <c r="AR264" i="10"/>
  <c r="AS264" i="10" s="1"/>
  <c r="AE264" i="10"/>
  <c r="V264" i="10"/>
  <c r="M264" i="10"/>
  <c r="D264" i="10"/>
  <c r="BF263" i="10"/>
  <c r="AW263" i="10"/>
  <c r="AX263" i="10" s="1"/>
  <c r="AR263" i="10"/>
  <c r="AS263" i="10" s="1"/>
  <c r="AE263" i="10"/>
  <c r="V263" i="10"/>
  <c r="M263" i="10"/>
  <c r="D263" i="10"/>
  <c r="BF262" i="10"/>
  <c r="AW262" i="10"/>
  <c r="AX262" i="10" s="1"/>
  <c r="AS262" i="10"/>
  <c r="AR262" i="10"/>
  <c r="AE262" i="10"/>
  <c r="V262" i="10"/>
  <c r="M262" i="10"/>
  <c r="D262" i="10"/>
  <c r="BF261" i="10"/>
  <c r="AX261" i="10"/>
  <c r="AW261" i="10"/>
  <c r="AR261" i="10"/>
  <c r="AS261" i="10" s="1"/>
  <c r="AE261" i="10"/>
  <c r="V261" i="10"/>
  <c r="M261" i="10"/>
  <c r="D261" i="10"/>
  <c r="BF260" i="10"/>
  <c r="AW260" i="10"/>
  <c r="AS260" i="10"/>
  <c r="AR260" i="10"/>
  <c r="AE260" i="10"/>
  <c r="V260" i="10"/>
  <c r="M260" i="10"/>
  <c r="D260" i="10"/>
  <c r="BF259" i="10"/>
  <c r="AX259" i="10"/>
  <c r="AW259" i="10"/>
  <c r="AR259" i="10"/>
  <c r="AS259" i="10" s="1"/>
  <c r="AE259" i="10"/>
  <c r="V259" i="10"/>
  <c r="M259" i="10"/>
  <c r="D259" i="10"/>
  <c r="BF258" i="10"/>
  <c r="AW258" i="10"/>
  <c r="AS258" i="10"/>
  <c r="AR258" i="10"/>
  <c r="AE258" i="10"/>
  <c r="V258" i="10"/>
  <c r="M258" i="10"/>
  <c r="M289" i="10" s="1"/>
  <c r="D258" i="10"/>
  <c r="BM257" i="10"/>
  <c r="BL257" i="10"/>
  <c r="BK257" i="10"/>
  <c r="BJ257" i="10"/>
  <c r="BI257" i="10"/>
  <c r="BH257" i="10"/>
  <c r="BG257" i="10"/>
  <c r="BE257" i="10"/>
  <c r="AT257" i="10"/>
  <c r="AO257" i="10"/>
  <c r="C257" i="10"/>
  <c r="BM256" i="10"/>
  <c r="BL256" i="10"/>
  <c r="BK256" i="10"/>
  <c r="BJ256" i="10"/>
  <c r="BI256" i="10"/>
  <c r="BH256" i="10"/>
  <c r="BG256" i="10"/>
  <c r="BE256" i="10"/>
  <c r="BD256" i="10"/>
  <c r="BC256" i="10"/>
  <c r="BB256" i="10"/>
  <c r="BA256" i="10"/>
  <c r="AZ256" i="10"/>
  <c r="AV256" i="10"/>
  <c r="AU256" i="10"/>
  <c r="AT256" i="10"/>
  <c r="AQ256" i="10"/>
  <c r="AP256" i="10"/>
  <c r="AO256" i="10"/>
  <c r="AN256" i="10"/>
  <c r="AM256" i="10"/>
  <c r="AL256" i="10"/>
  <c r="AK256" i="10"/>
  <c r="AJ256" i="10"/>
  <c r="AI256" i="10"/>
  <c r="AH256" i="10"/>
  <c r="AG256" i="10"/>
  <c r="AF256" i="10"/>
  <c r="AD256" i="10"/>
  <c r="AC256" i="10"/>
  <c r="AB256" i="10"/>
  <c r="AA256" i="10"/>
  <c r="Z256" i="10"/>
  <c r="Y256" i="10"/>
  <c r="X256" i="10"/>
  <c r="W256" i="10"/>
  <c r="U256" i="10"/>
  <c r="T256" i="10"/>
  <c r="S256" i="10"/>
  <c r="R256" i="10"/>
  <c r="Q256" i="10"/>
  <c r="P256" i="10"/>
  <c r="O256" i="10"/>
  <c r="N256" i="10"/>
  <c r="L256" i="10"/>
  <c r="K256" i="10"/>
  <c r="J256" i="10"/>
  <c r="I256" i="10"/>
  <c r="H256" i="10"/>
  <c r="G256" i="10"/>
  <c r="F256" i="10"/>
  <c r="E256" i="10"/>
  <c r="C256" i="10"/>
  <c r="BM255" i="10"/>
  <c r="BL255" i="10"/>
  <c r="BK255" i="10"/>
  <c r="BJ255" i="10"/>
  <c r="BI255" i="10"/>
  <c r="BH255" i="10"/>
  <c r="BG255" i="10"/>
  <c r="BE255" i="10"/>
  <c r="BD255" i="10"/>
  <c r="BC255" i="10"/>
  <c r="BB255" i="10"/>
  <c r="BA255" i="10"/>
  <c r="AZ255" i="10"/>
  <c r="AV255" i="10"/>
  <c r="AU255" i="10"/>
  <c r="AT255" i="10"/>
  <c r="AQ255" i="10"/>
  <c r="AP255" i="10"/>
  <c r="AO255" i="10"/>
  <c r="AN255" i="10"/>
  <c r="AM255" i="10"/>
  <c r="AL255" i="10"/>
  <c r="AK255" i="10"/>
  <c r="AJ255" i="10"/>
  <c r="AI255" i="10"/>
  <c r="AH255" i="10"/>
  <c r="AG255" i="10"/>
  <c r="AF255" i="10"/>
  <c r="AD255" i="10"/>
  <c r="AC255" i="10"/>
  <c r="AB255" i="10"/>
  <c r="AA255" i="10"/>
  <c r="Z255" i="10"/>
  <c r="Y255" i="10"/>
  <c r="X255" i="10"/>
  <c r="W255" i="10"/>
  <c r="U255" i="10"/>
  <c r="T255" i="10"/>
  <c r="S255" i="10"/>
  <c r="R255" i="10"/>
  <c r="Q255" i="10"/>
  <c r="P255" i="10"/>
  <c r="O255" i="10"/>
  <c r="N255" i="10"/>
  <c r="L255" i="10"/>
  <c r="K255" i="10"/>
  <c r="J255" i="10"/>
  <c r="I255" i="10"/>
  <c r="H255" i="10"/>
  <c r="G255" i="10"/>
  <c r="F255" i="10"/>
  <c r="E255" i="10"/>
  <c r="C255" i="10"/>
  <c r="BM254" i="10"/>
  <c r="BL254" i="10"/>
  <c r="BK254" i="10"/>
  <c r="BJ254" i="10"/>
  <c r="BI254" i="10"/>
  <c r="BH254" i="10"/>
  <c r="BG254" i="10"/>
  <c r="BE254" i="10"/>
  <c r="BD254" i="10"/>
  <c r="BC254" i="10"/>
  <c r="BB254" i="10"/>
  <c r="BA254" i="10"/>
  <c r="AZ254" i="10"/>
  <c r="AV254" i="10"/>
  <c r="AU254" i="10"/>
  <c r="AT254" i="10"/>
  <c r="AQ254" i="10"/>
  <c r="AP254" i="10"/>
  <c r="AO254" i="10"/>
  <c r="AN254" i="10"/>
  <c r="AM254" i="10"/>
  <c r="AL254" i="10"/>
  <c r="AL9" i="10" s="1"/>
  <c r="AK254" i="10"/>
  <c r="AJ254" i="10"/>
  <c r="AI254" i="10"/>
  <c r="AH254" i="10"/>
  <c r="AG254" i="10"/>
  <c r="AF254" i="10"/>
  <c r="AD254" i="10"/>
  <c r="AC254" i="10"/>
  <c r="AC9" i="10" s="1"/>
  <c r="AB254" i="10"/>
  <c r="AB9" i="10" s="1"/>
  <c r="AA254" i="10"/>
  <c r="Z254" i="10"/>
  <c r="Y254" i="10"/>
  <c r="X254" i="10"/>
  <c r="W254" i="10"/>
  <c r="U254" i="10"/>
  <c r="T254" i="10"/>
  <c r="S254" i="10"/>
  <c r="R254" i="10"/>
  <c r="Q254" i="10"/>
  <c r="P254" i="10"/>
  <c r="O254" i="10"/>
  <c r="N254" i="10"/>
  <c r="L254" i="10"/>
  <c r="K254" i="10"/>
  <c r="K8" i="10" s="1"/>
  <c r="J254" i="10"/>
  <c r="I254" i="10"/>
  <c r="H254" i="10"/>
  <c r="G254" i="10"/>
  <c r="F254" i="10"/>
  <c r="E254" i="10"/>
  <c r="C254" i="10"/>
  <c r="BF253" i="10"/>
  <c r="AW253" i="10"/>
  <c r="AX253" i="10" s="1"/>
  <c r="AR253" i="10"/>
  <c r="AS253" i="10" s="1"/>
  <c r="AE253" i="10"/>
  <c r="V253" i="10"/>
  <c r="M253" i="10"/>
  <c r="D253" i="10"/>
  <c r="BF252" i="10"/>
  <c r="AW252" i="10"/>
  <c r="AX252" i="10" s="1"/>
  <c r="AR252" i="10"/>
  <c r="AS252" i="10" s="1"/>
  <c r="AE252" i="10"/>
  <c r="V252" i="10"/>
  <c r="M252" i="10"/>
  <c r="D252" i="10"/>
  <c r="BF251" i="10"/>
  <c r="AW251" i="10"/>
  <c r="AX251" i="10" s="1"/>
  <c r="AR251" i="10"/>
  <c r="AS251" i="10" s="1"/>
  <c r="AE251" i="10"/>
  <c r="V251" i="10"/>
  <c r="M251" i="10"/>
  <c r="D251" i="10"/>
  <c r="BF250" i="10"/>
  <c r="AW250" i="10"/>
  <c r="AX250" i="10" s="1"/>
  <c r="AY250" i="10" s="1"/>
  <c r="AR250" i="10"/>
  <c r="AS250" i="10" s="1"/>
  <c r="AE250" i="10"/>
  <c r="V250" i="10"/>
  <c r="M250" i="10"/>
  <c r="D250" i="10"/>
  <c r="BF249" i="10"/>
  <c r="AW249" i="10"/>
  <c r="AX249" i="10" s="1"/>
  <c r="AR249" i="10"/>
  <c r="AS249" i="10" s="1"/>
  <c r="AE249" i="10"/>
  <c r="V249" i="10"/>
  <c r="M249" i="10"/>
  <c r="D249" i="10"/>
  <c r="BF248" i="10"/>
  <c r="AW248" i="10"/>
  <c r="AX248" i="10" s="1"/>
  <c r="AR248" i="10"/>
  <c r="AS248" i="10" s="1"/>
  <c r="AE248" i="10"/>
  <c r="V248" i="10"/>
  <c r="M248" i="10"/>
  <c r="D248" i="10"/>
  <c r="BF247" i="10"/>
  <c r="AW247" i="10"/>
  <c r="AX247" i="10" s="1"/>
  <c r="AR247" i="10"/>
  <c r="AS247" i="10" s="1"/>
  <c r="AE247" i="10"/>
  <c r="V247" i="10"/>
  <c r="M247" i="10"/>
  <c r="D247" i="10"/>
  <c r="BF246" i="10"/>
  <c r="AW246" i="10"/>
  <c r="AX246" i="10" s="1"/>
  <c r="AY246" i="10" s="1"/>
  <c r="AR246" i="10"/>
  <c r="AS246" i="10" s="1"/>
  <c r="AE246" i="10"/>
  <c r="V246" i="10"/>
  <c r="M246" i="10"/>
  <c r="D246" i="10"/>
  <c r="BF245" i="10"/>
  <c r="AW245" i="10"/>
  <c r="AX245" i="10" s="1"/>
  <c r="AR245" i="10"/>
  <c r="AS245" i="10" s="1"/>
  <c r="AE245" i="10"/>
  <c r="V245" i="10"/>
  <c r="M245" i="10"/>
  <c r="D245" i="10"/>
  <c r="BF244" i="10"/>
  <c r="AW244" i="10"/>
  <c r="AX244" i="10" s="1"/>
  <c r="AR244" i="10"/>
  <c r="AS244" i="10" s="1"/>
  <c r="AE244" i="10"/>
  <c r="V244" i="10"/>
  <c r="M244" i="10"/>
  <c r="D244" i="10"/>
  <c r="BF243" i="10"/>
  <c r="AW243" i="10"/>
  <c r="AX243" i="10" s="1"/>
  <c r="AR243" i="10"/>
  <c r="AS243" i="10" s="1"/>
  <c r="AE243" i="10"/>
  <c r="V243" i="10"/>
  <c r="M243" i="10"/>
  <c r="D243" i="10"/>
  <c r="BF242" i="10"/>
  <c r="AW242" i="10"/>
  <c r="AX242" i="10" s="1"/>
  <c r="AY242" i="10" s="1"/>
  <c r="AR242" i="10"/>
  <c r="AS242" i="10" s="1"/>
  <c r="AE242" i="10"/>
  <c r="V242" i="10"/>
  <c r="M242" i="10"/>
  <c r="D242" i="10"/>
  <c r="BF241" i="10"/>
  <c r="AW241" i="10"/>
  <c r="AX241" i="10" s="1"/>
  <c r="AR241" i="10"/>
  <c r="AS241" i="10" s="1"/>
  <c r="AE241" i="10"/>
  <c r="V241" i="10"/>
  <c r="M241" i="10"/>
  <c r="D241" i="10"/>
  <c r="BF240" i="10"/>
  <c r="AW240" i="10"/>
  <c r="AX240" i="10" s="1"/>
  <c r="AR240" i="10"/>
  <c r="AS240" i="10" s="1"/>
  <c r="AE240" i="10"/>
  <c r="V240" i="10"/>
  <c r="M240" i="10"/>
  <c r="D240" i="10"/>
  <c r="BF239" i="10"/>
  <c r="AW239" i="10"/>
  <c r="AX239" i="10" s="1"/>
  <c r="AR239" i="10"/>
  <c r="AS239" i="10" s="1"/>
  <c r="AE239" i="10"/>
  <c r="V239" i="10"/>
  <c r="M239" i="10"/>
  <c r="D239" i="10"/>
  <c r="BF238" i="10"/>
  <c r="AW238" i="10"/>
  <c r="AX238" i="10" s="1"/>
  <c r="AR238" i="10"/>
  <c r="AS238" i="10" s="1"/>
  <c r="AE238" i="10"/>
  <c r="V238" i="10"/>
  <c r="M238" i="10"/>
  <c r="D238" i="10"/>
  <c r="BF237" i="10"/>
  <c r="AW237" i="10"/>
  <c r="AX237" i="10" s="1"/>
  <c r="AR237" i="10"/>
  <c r="AS237" i="10" s="1"/>
  <c r="AE237" i="10"/>
  <c r="V237" i="10"/>
  <c r="M237" i="10"/>
  <c r="D237" i="10"/>
  <c r="BF236" i="10"/>
  <c r="AW236" i="10"/>
  <c r="AX236" i="10" s="1"/>
  <c r="AR236" i="10"/>
  <c r="AS236" i="10" s="1"/>
  <c r="AE236" i="10"/>
  <c r="V236" i="10"/>
  <c r="M236" i="10"/>
  <c r="D236" i="10"/>
  <c r="BF235" i="10"/>
  <c r="AW235" i="10"/>
  <c r="AX235" i="10" s="1"/>
  <c r="AR235" i="10"/>
  <c r="AS235" i="10" s="1"/>
  <c r="AE235" i="10"/>
  <c r="V235" i="10"/>
  <c r="M235" i="10"/>
  <c r="D235" i="10"/>
  <c r="BF234" i="10"/>
  <c r="AW234" i="10"/>
  <c r="AR234" i="10"/>
  <c r="AS234" i="10" s="1"/>
  <c r="AE234" i="10"/>
  <c r="V234" i="10"/>
  <c r="M234" i="10"/>
  <c r="D234" i="10"/>
  <c r="BF233" i="10"/>
  <c r="AW233" i="10"/>
  <c r="AX233" i="10" s="1"/>
  <c r="AR233" i="10"/>
  <c r="AS233" i="10" s="1"/>
  <c r="AE233" i="10"/>
  <c r="V233" i="10"/>
  <c r="M233" i="10"/>
  <c r="D233" i="10"/>
  <c r="BF232" i="10"/>
  <c r="AW232" i="10"/>
  <c r="AR232" i="10"/>
  <c r="AS232" i="10" s="1"/>
  <c r="AE232" i="10"/>
  <c r="V232" i="10"/>
  <c r="M232" i="10"/>
  <c r="D232" i="10"/>
  <c r="BF231" i="10"/>
  <c r="AW231" i="10"/>
  <c r="AR231" i="10"/>
  <c r="AS231" i="10" s="1"/>
  <c r="AE231" i="10"/>
  <c r="V231" i="10"/>
  <c r="M231" i="10"/>
  <c r="D231" i="10"/>
  <c r="BF230" i="10"/>
  <c r="AW230" i="10"/>
  <c r="AR230" i="10"/>
  <c r="AS230" i="10" s="1"/>
  <c r="AE230" i="10"/>
  <c r="V230" i="10"/>
  <c r="M230" i="10"/>
  <c r="D230" i="10"/>
  <c r="BF229" i="10"/>
  <c r="AW229" i="10"/>
  <c r="AX229" i="10" s="1"/>
  <c r="AR229" i="10"/>
  <c r="AS229" i="10" s="1"/>
  <c r="AE229" i="10"/>
  <c r="V229" i="10"/>
  <c r="M229" i="10"/>
  <c r="D229" i="10"/>
  <c r="BF228" i="10"/>
  <c r="AW228" i="10"/>
  <c r="AR228" i="10"/>
  <c r="AS228" i="10" s="1"/>
  <c r="AE228" i="10"/>
  <c r="V228" i="10"/>
  <c r="M228" i="10"/>
  <c r="D228" i="10"/>
  <c r="BF227" i="10"/>
  <c r="AW227" i="10"/>
  <c r="AX227" i="10" s="1"/>
  <c r="AR227" i="10"/>
  <c r="AS227" i="10" s="1"/>
  <c r="AE227" i="10"/>
  <c r="V227" i="10"/>
  <c r="M227" i="10"/>
  <c r="D227" i="10"/>
  <c r="BF226" i="10"/>
  <c r="AW226" i="10"/>
  <c r="AX226" i="10" s="1"/>
  <c r="AR226" i="10"/>
  <c r="AS226" i="10" s="1"/>
  <c r="AE226" i="10"/>
  <c r="V226" i="10"/>
  <c r="M226" i="10"/>
  <c r="D226" i="10"/>
  <c r="BF225" i="10"/>
  <c r="AW225" i="10"/>
  <c r="AX225" i="10" s="1"/>
  <c r="AR225" i="10"/>
  <c r="AS225" i="10" s="1"/>
  <c r="AE225" i="10"/>
  <c r="V225" i="10"/>
  <c r="M225" i="10"/>
  <c r="D225" i="10"/>
  <c r="BF224" i="10"/>
  <c r="AW224" i="10"/>
  <c r="AR224" i="10"/>
  <c r="AS224" i="10" s="1"/>
  <c r="AE224" i="10"/>
  <c r="V224" i="10"/>
  <c r="M224" i="10"/>
  <c r="D224" i="10"/>
  <c r="BF223" i="10"/>
  <c r="AW223" i="10"/>
  <c r="AX223" i="10" s="1"/>
  <c r="AR223" i="10"/>
  <c r="AE223" i="10"/>
  <c r="V223" i="10"/>
  <c r="M223" i="10"/>
  <c r="M254" i="10" s="1"/>
  <c r="D223" i="10"/>
  <c r="BM222" i="10"/>
  <c r="BL222" i="10"/>
  <c r="BK222" i="10"/>
  <c r="BJ222" i="10"/>
  <c r="BI222" i="10"/>
  <c r="BH222" i="10"/>
  <c r="BG222" i="10"/>
  <c r="BE222" i="10"/>
  <c r="AT222" i="10"/>
  <c r="AO222" i="10"/>
  <c r="C222" i="10"/>
  <c r="BM221" i="10"/>
  <c r="BL221" i="10"/>
  <c r="BK221" i="10"/>
  <c r="BJ221" i="10"/>
  <c r="BI221" i="10"/>
  <c r="BH221" i="10"/>
  <c r="BG221" i="10"/>
  <c r="BE221" i="10"/>
  <c r="BD221" i="10"/>
  <c r="BC221" i="10"/>
  <c r="BB221" i="10"/>
  <c r="BA221" i="10"/>
  <c r="AZ221" i="10"/>
  <c r="AV221" i="10"/>
  <c r="AU221" i="10"/>
  <c r="AT221" i="10"/>
  <c r="AQ221" i="10"/>
  <c r="AP221" i="10"/>
  <c r="AO221" i="10"/>
  <c r="AN221" i="10"/>
  <c r="AM221" i="10"/>
  <c r="AL221" i="10"/>
  <c r="AK221" i="10"/>
  <c r="AJ221" i="10"/>
  <c r="AI221" i="10"/>
  <c r="AH221" i="10"/>
  <c r="AG221" i="10"/>
  <c r="AF221" i="10"/>
  <c r="AD221" i="10"/>
  <c r="AC221" i="10"/>
  <c r="AB221" i="10"/>
  <c r="AA221" i="10"/>
  <c r="Z221" i="10"/>
  <c r="Y221" i="10"/>
  <c r="X221" i="10"/>
  <c r="W221" i="10"/>
  <c r="U221" i="10"/>
  <c r="T221" i="10"/>
  <c r="S221" i="10"/>
  <c r="R221" i="10"/>
  <c r="Q221" i="10"/>
  <c r="P221" i="10"/>
  <c r="O221" i="10"/>
  <c r="N221" i="10"/>
  <c r="L221" i="10"/>
  <c r="K221" i="10"/>
  <c r="J221" i="10"/>
  <c r="I221" i="10"/>
  <c r="H221" i="10"/>
  <c r="G221" i="10"/>
  <c r="F221" i="10"/>
  <c r="E221" i="10"/>
  <c r="C221" i="10"/>
  <c r="BM220" i="10"/>
  <c r="BL220" i="10"/>
  <c r="BK220" i="10"/>
  <c r="BJ220" i="10"/>
  <c r="BI220" i="10"/>
  <c r="BH220" i="10"/>
  <c r="BG220" i="10"/>
  <c r="BE220" i="10"/>
  <c r="BD220" i="10"/>
  <c r="BC220" i="10"/>
  <c r="BB220" i="10"/>
  <c r="BA220" i="10"/>
  <c r="AZ220" i="10"/>
  <c r="AV220" i="10"/>
  <c r="AU220" i="10"/>
  <c r="AT220" i="10"/>
  <c r="AQ220" i="10"/>
  <c r="AP220" i="10"/>
  <c r="AO220" i="10"/>
  <c r="AN220" i="10"/>
  <c r="AM220" i="10"/>
  <c r="AL220" i="10"/>
  <c r="AK220" i="10"/>
  <c r="AJ220" i="10"/>
  <c r="AI220" i="10"/>
  <c r="AH220" i="10"/>
  <c r="AG220" i="10"/>
  <c r="AF220" i="10"/>
  <c r="AD220" i="10"/>
  <c r="AC220" i="10"/>
  <c r="AB220" i="10"/>
  <c r="AA220" i="10"/>
  <c r="Z220" i="10"/>
  <c r="Y220" i="10"/>
  <c r="X220" i="10"/>
  <c r="W220" i="10"/>
  <c r="U220" i="10"/>
  <c r="T220" i="10"/>
  <c r="S220" i="10"/>
  <c r="R220" i="10"/>
  <c r="Q220" i="10"/>
  <c r="P220" i="10"/>
  <c r="O220" i="10"/>
  <c r="N220" i="10"/>
  <c r="L220" i="10"/>
  <c r="K220" i="10"/>
  <c r="J220" i="10"/>
  <c r="I220" i="10"/>
  <c r="H220" i="10"/>
  <c r="G220" i="10"/>
  <c r="F220" i="10"/>
  <c r="E220" i="10"/>
  <c r="C220" i="10"/>
  <c r="BM219" i="10"/>
  <c r="BL219" i="10"/>
  <c r="BK219" i="10"/>
  <c r="BJ219" i="10"/>
  <c r="BI219" i="10"/>
  <c r="BH219" i="10"/>
  <c r="BG219" i="10"/>
  <c r="BE219" i="10"/>
  <c r="BD219" i="10"/>
  <c r="BC219" i="10"/>
  <c r="BB219" i="10"/>
  <c r="BA219" i="10"/>
  <c r="AZ219" i="10"/>
  <c r="AV219" i="10"/>
  <c r="AU219" i="10"/>
  <c r="AT219" i="10"/>
  <c r="AQ219" i="10"/>
  <c r="AP219" i="10"/>
  <c r="AO219" i="10"/>
  <c r="AN219" i="10"/>
  <c r="AM219" i="10"/>
  <c r="AL219" i="10"/>
  <c r="AK219" i="10"/>
  <c r="AJ219" i="10"/>
  <c r="AI219" i="10"/>
  <c r="AH219" i="10"/>
  <c r="AG219" i="10"/>
  <c r="AF219" i="10"/>
  <c r="AD219" i="10"/>
  <c r="AC219" i="10"/>
  <c r="AB219" i="10"/>
  <c r="AA219" i="10"/>
  <c r="Z219" i="10"/>
  <c r="Y219" i="10"/>
  <c r="X219" i="10"/>
  <c r="W219" i="10"/>
  <c r="U219" i="10"/>
  <c r="T219" i="10"/>
  <c r="S219" i="10"/>
  <c r="R219" i="10"/>
  <c r="Q219" i="10"/>
  <c r="P219" i="10"/>
  <c r="O219" i="10"/>
  <c r="N219" i="10"/>
  <c r="L219" i="10"/>
  <c r="K219" i="10"/>
  <c r="J219" i="10"/>
  <c r="I219" i="10"/>
  <c r="H219" i="10"/>
  <c r="G219" i="10"/>
  <c r="F219" i="10"/>
  <c r="E219" i="10"/>
  <c r="C219" i="10"/>
  <c r="BF218" i="10"/>
  <c r="AW218" i="10"/>
  <c r="AX218" i="10" s="1"/>
  <c r="AR218" i="10"/>
  <c r="AS218" i="10" s="1"/>
  <c r="AE218" i="10"/>
  <c r="V218" i="10"/>
  <c r="M218" i="10"/>
  <c r="D218" i="10"/>
  <c r="BF217" i="10"/>
  <c r="AW217" i="10"/>
  <c r="AX217" i="10" s="1"/>
  <c r="AR217" i="10"/>
  <c r="AS217" i="10" s="1"/>
  <c r="AE217" i="10"/>
  <c r="V217" i="10"/>
  <c r="M217" i="10"/>
  <c r="D217" i="10"/>
  <c r="BF216" i="10"/>
  <c r="AW216" i="10"/>
  <c r="AX216" i="10" s="1"/>
  <c r="AR216" i="10"/>
  <c r="AS216" i="10" s="1"/>
  <c r="AE216" i="10"/>
  <c r="V216" i="10"/>
  <c r="M216" i="10"/>
  <c r="D216" i="10"/>
  <c r="BF215" i="10"/>
  <c r="AW215" i="10"/>
  <c r="AX215" i="10" s="1"/>
  <c r="AR215" i="10"/>
  <c r="AS215" i="10" s="1"/>
  <c r="AE215" i="10"/>
  <c r="V215" i="10"/>
  <c r="M215" i="10"/>
  <c r="D215" i="10"/>
  <c r="BF214" i="10"/>
  <c r="AW214" i="10"/>
  <c r="AX214" i="10" s="1"/>
  <c r="AR214" i="10"/>
  <c r="AS214" i="10" s="1"/>
  <c r="AE214" i="10"/>
  <c r="V214" i="10"/>
  <c r="M214" i="10"/>
  <c r="D214" i="10"/>
  <c r="BF213" i="10"/>
  <c r="AW213" i="10"/>
  <c r="AX213" i="10" s="1"/>
  <c r="AR213" i="10"/>
  <c r="AS213" i="10" s="1"/>
  <c r="AE213" i="10"/>
  <c r="V213" i="10"/>
  <c r="M213" i="10"/>
  <c r="D213" i="10"/>
  <c r="BF212" i="10"/>
  <c r="AW212" i="10"/>
  <c r="AX212" i="10" s="1"/>
  <c r="AR212" i="10"/>
  <c r="AS212" i="10" s="1"/>
  <c r="AE212" i="10"/>
  <c r="V212" i="10"/>
  <c r="M212" i="10"/>
  <c r="D212" i="10"/>
  <c r="BF211" i="10"/>
  <c r="AW211" i="10"/>
  <c r="AX211" i="10" s="1"/>
  <c r="AR211" i="10"/>
  <c r="AS211" i="10" s="1"/>
  <c r="AE211" i="10"/>
  <c r="V211" i="10"/>
  <c r="M211" i="10"/>
  <c r="D211" i="10"/>
  <c r="BF210" i="10"/>
  <c r="AW210" i="10"/>
  <c r="AX210" i="10" s="1"/>
  <c r="AR210" i="10"/>
  <c r="AS210" i="10" s="1"/>
  <c r="AE210" i="10"/>
  <c r="V210" i="10"/>
  <c r="M210" i="10"/>
  <c r="D210" i="10"/>
  <c r="BF209" i="10"/>
  <c r="AW209" i="10"/>
  <c r="AX209" i="10" s="1"/>
  <c r="AR209" i="10"/>
  <c r="AS209" i="10" s="1"/>
  <c r="AE209" i="10"/>
  <c r="V209" i="10"/>
  <c r="M209" i="10"/>
  <c r="D209" i="10"/>
  <c r="BF208" i="10"/>
  <c r="AW208" i="10"/>
  <c r="AX208" i="10" s="1"/>
  <c r="AR208" i="10"/>
  <c r="AS208" i="10" s="1"/>
  <c r="AE208" i="10"/>
  <c r="V208" i="10"/>
  <c r="M208" i="10"/>
  <c r="D208" i="10"/>
  <c r="BF207" i="10"/>
  <c r="AW207" i="10"/>
  <c r="AX207" i="10" s="1"/>
  <c r="AR207" i="10"/>
  <c r="AS207" i="10" s="1"/>
  <c r="AE207" i="10"/>
  <c r="V207" i="10"/>
  <c r="M207" i="10"/>
  <c r="D207" i="10"/>
  <c r="BF206" i="10"/>
  <c r="AW206" i="10"/>
  <c r="AX206" i="10" s="1"/>
  <c r="AR206" i="10"/>
  <c r="AS206" i="10" s="1"/>
  <c r="AE206" i="10"/>
  <c r="V206" i="10"/>
  <c r="M206" i="10"/>
  <c r="D206" i="10"/>
  <c r="BF205" i="10"/>
  <c r="AW205" i="10"/>
  <c r="AR205" i="10"/>
  <c r="AS205" i="10" s="1"/>
  <c r="AE205" i="10"/>
  <c r="V205" i="10"/>
  <c r="M205" i="10"/>
  <c r="D205" i="10"/>
  <c r="BF204" i="10"/>
  <c r="AW204" i="10"/>
  <c r="AX204" i="10" s="1"/>
  <c r="AR204" i="10"/>
  <c r="AS204" i="10" s="1"/>
  <c r="AE204" i="10"/>
  <c r="V204" i="10"/>
  <c r="M204" i="10"/>
  <c r="D204" i="10"/>
  <c r="BF203" i="10"/>
  <c r="AW203" i="10"/>
  <c r="AR203" i="10"/>
  <c r="AS203" i="10" s="1"/>
  <c r="AE203" i="10"/>
  <c r="V203" i="10"/>
  <c r="M203" i="10"/>
  <c r="D203" i="10"/>
  <c r="BF202" i="10"/>
  <c r="AW202" i="10"/>
  <c r="AR202" i="10"/>
  <c r="AS202" i="10" s="1"/>
  <c r="AE202" i="10"/>
  <c r="V202" i="10"/>
  <c r="M202" i="10"/>
  <c r="D202" i="10"/>
  <c r="BF201" i="10"/>
  <c r="AW201" i="10"/>
  <c r="AR201" i="10"/>
  <c r="AS201" i="10" s="1"/>
  <c r="AE201" i="10"/>
  <c r="V201" i="10"/>
  <c r="M201" i="10"/>
  <c r="D201" i="10"/>
  <c r="BF200" i="10"/>
  <c r="AW200" i="10"/>
  <c r="AR200" i="10"/>
  <c r="AS200" i="10" s="1"/>
  <c r="AE200" i="10"/>
  <c r="V200" i="10"/>
  <c r="M200" i="10"/>
  <c r="D200" i="10"/>
  <c r="BF199" i="10"/>
  <c r="AW199" i="10"/>
  <c r="AR199" i="10"/>
  <c r="AS199" i="10" s="1"/>
  <c r="AE199" i="10"/>
  <c r="V199" i="10"/>
  <c r="M199" i="10"/>
  <c r="D199" i="10"/>
  <c r="BF198" i="10"/>
  <c r="AW198" i="10"/>
  <c r="AR198" i="10"/>
  <c r="AS198" i="10" s="1"/>
  <c r="AE198" i="10"/>
  <c r="V198" i="10"/>
  <c r="M198" i="10"/>
  <c r="D198" i="10"/>
  <c r="BF197" i="10"/>
  <c r="AW197" i="10"/>
  <c r="AR197" i="10"/>
  <c r="AS197" i="10" s="1"/>
  <c r="AE197" i="10"/>
  <c r="V197" i="10"/>
  <c r="M197" i="10"/>
  <c r="D197" i="10"/>
  <c r="BF196" i="10"/>
  <c r="AW196" i="10"/>
  <c r="AR196" i="10"/>
  <c r="AS196" i="10" s="1"/>
  <c r="AE196" i="10"/>
  <c r="V196" i="10"/>
  <c r="M196" i="10"/>
  <c r="D196" i="10"/>
  <c r="BF195" i="10"/>
  <c r="AW195" i="10"/>
  <c r="AR195" i="10"/>
  <c r="AS195" i="10" s="1"/>
  <c r="AE195" i="10"/>
  <c r="V195" i="10"/>
  <c r="M195" i="10"/>
  <c r="D195" i="10"/>
  <c r="BF194" i="10"/>
  <c r="AW194" i="10"/>
  <c r="AR194" i="10"/>
  <c r="AS194" i="10" s="1"/>
  <c r="AE194" i="10"/>
  <c r="V194" i="10"/>
  <c r="M194" i="10"/>
  <c r="D194" i="10"/>
  <c r="BF193" i="10"/>
  <c r="AW193" i="10"/>
  <c r="AR193" i="10"/>
  <c r="AS193" i="10" s="1"/>
  <c r="AE193" i="10"/>
  <c r="V193" i="10"/>
  <c r="M193" i="10"/>
  <c r="D193" i="10"/>
  <c r="BF192" i="10"/>
  <c r="AW192" i="10"/>
  <c r="AR192" i="10"/>
  <c r="AS192" i="10" s="1"/>
  <c r="AE192" i="10"/>
  <c r="V192" i="10"/>
  <c r="M192" i="10"/>
  <c r="D192" i="10"/>
  <c r="BF191" i="10"/>
  <c r="AW191" i="10"/>
  <c r="AR191" i="10"/>
  <c r="AS191" i="10" s="1"/>
  <c r="AE191" i="10"/>
  <c r="V191" i="10"/>
  <c r="M191" i="10"/>
  <c r="D191" i="10"/>
  <c r="BF190" i="10"/>
  <c r="AW190" i="10"/>
  <c r="AR190" i="10"/>
  <c r="AS190" i="10" s="1"/>
  <c r="AE190" i="10"/>
  <c r="V190" i="10"/>
  <c r="M190" i="10"/>
  <c r="D190" i="10"/>
  <c r="BF189" i="10"/>
  <c r="AW189" i="10"/>
  <c r="AS189" i="10"/>
  <c r="AR189" i="10"/>
  <c r="AE189" i="10"/>
  <c r="V189" i="10"/>
  <c r="M189" i="10"/>
  <c r="D189" i="10"/>
  <c r="BM188" i="10"/>
  <c r="BL188" i="10"/>
  <c r="BK188" i="10"/>
  <c r="BJ188" i="10"/>
  <c r="BI188" i="10"/>
  <c r="BH188" i="10"/>
  <c r="BG188" i="10"/>
  <c r="BE188" i="10"/>
  <c r="AT188" i="10"/>
  <c r="AO188" i="10"/>
  <c r="C188" i="10"/>
  <c r="BM187" i="10"/>
  <c r="BL187" i="10"/>
  <c r="BK187" i="10"/>
  <c r="BJ187" i="10"/>
  <c r="BI187" i="10"/>
  <c r="BH187" i="10"/>
  <c r="BG187" i="10"/>
  <c r="BE187" i="10"/>
  <c r="BD187" i="10"/>
  <c r="BC187" i="10"/>
  <c r="BB187" i="10"/>
  <c r="BA187" i="10"/>
  <c r="AZ187" i="10"/>
  <c r="AV187" i="10"/>
  <c r="AU187" i="10"/>
  <c r="AT187" i="10"/>
  <c r="AQ187" i="10"/>
  <c r="AP187" i="10"/>
  <c r="AO187" i="10"/>
  <c r="AN187" i="10"/>
  <c r="AM187" i="10"/>
  <c r="AL187" i="10"/>
  <c r="AK187" i="10"/>
  <c r="AJ187" i="10"/>
  <c r="AI187" i="10"/>
  <c r="AH187" i="10"/>
  <c r="AG187" i="10"/>
  <c r="AF187" i="10"/>
  <c r="AD187" i="10"/>
  <c r="AC187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O187" i="10"/>
  <c r="N187" i="10"/>
  <c r="L187" i="10"/>
  <c r="K187" i="10"/>
  <c r="J187" i="10"/>
  <c r="I187" i="10"/>
  <c r="H187" i="10"/>
  <c r="G187" i="10"/>
  <c r="F187" i="10"/>
  <c r="E187" i="10"/>
  <c r="C187" i="10"/>
  <c r="BM186" i="10"/>
  <c r="BL186" i="10"/>
  <c r="BK186" i="10"/>
  <c r="BJ186" i="10"/>
  <c r="BI186" i="10"/>
  <c r="BH186" i="10"/>
  <c r="BG186" i="10"/>
  <c r="BE186" i="10"/>
  <c r="BD186" i="10"/>
  <c r="BC186" i="10"/>
  <c r="BB186" i="10"/>
  <c r="BA186" i="10"/>
  <c r="AZ186" i="10"/>
  <c r="AV186" i="10"/>
  <c r="AU186" i="10"/>
  <c r="AT186" i="10"/>
  <c r="AQ186" i="10"/>
  <c r="AP186" i="10"/>
  <c r="AO186" i="10"/>
  <c r="AN186" i="10"/>
  <c r="AM186" i="10"/>
  <c r="AL186" i="10"/>
  <c r="AK186" i="10"/>
  <c r="AJ186" i="10"/>
  <c r="AI186" i="10"/>
  <c r="AH186" i="10"/>
  <c r="AG186" i="10"/>
  <c r="AF186" i="10"/>
  <c r="AD186" i="10"/>
  <c r="AC186" i="10"/>
  <c r="AB186" i="10"/>
  <c r="AA186" i="10"/>
  <c r="Z186" i="10"/>
  <c r="Y186" i="10"/>
  <c r="X186" i="10"/>
  <c r="W186" i="10"/>
  <c r="U186" i="10"/>
  <c r="T186" i="10"/>
  <c r="S186" i="10"/>
  <c r="R186" i="10"/>
  <c r="Q186" i="10"/>
  <c r="P186" i="10"/>
  <c r="O186" i="10"/>
  <c r="N186" i="10"/>
  <c r="L186" i="10"/>
  <c r="K186" i="10"/>
  <c r="J186" i="10"/>
  <c r="I186" i="10"/>
  <c r="H186" i="10"/>
  <c r="G186" i="10"/>
  <c r="F186" i="10"/>
  <c r="E186" i="10"/>
  <c r="C186" i="10"/>
  <c r="BM185" i="10"/>
  <c r="BL185" i="10"/>
  <c r="BK185" i="10"/>
  <c r="BJ185" i="10"/>
  <c r="BI185" i="10"/>
  <c r="BH185" i="10"/>
  <c r="BG185" i="10"/>
  <c r="BE185" i="10"/>
  <c r="BD185" i="10"/>
  <c r="BC185" i="10"/>
  <c r="BB185" i="10"/>
  <c r="BA185" i="10"/>
  <c r="AZ185" i="10"/>
  <c r="AV185" i="10"/>
  <c r="AU185" i="10"/>
  <c r="AT185" i="10"/>
  <c r="AQ185" i="10"/>
  <c r="AP185" i="10"/>
  <c r="AO185" i="10"/>
  <c r="AN185" i="10"/>
  <c r="AM185" i="10"/>
  <c r="AL185" i="10"/>
  <c r="AK185" i="10"/>
  <c r="AJ185" i="10"/>
  <c r="AI185" i="10"/>
  <c r="AH185" i="10"/>
  <c r="AG185" i="10"/>
  <c r="AF185" i="10"/>
  <c r="AD185" i="10"/>
  <c r="AC185" i="10"/>
  <c r="AB185" i="10"/>
  <c r="AA185" i="10"/>
  <c r="Z185" i="10"/>
  <c r="Y185" i="10"/>
  <c r="X185" i="10"/>
  <c r="W185" i="10"/>
  <c r="U185" i="10"/>
  <c r="T185" i="10"/>
  <c r="S185" i="10"/>
  <c r="R185" i="10"/>
  <c r="Q185" i="10"/>
  <c r="P185" i="10"/>
  <c r="O185" i="10"/>
  <c r="N185" i="10"/>
  <c r="L185" i="10"/>
  <c r="K185" i="10"/>
  <c r="J185" i="10"/>
  <c r="I185" i="10"/>
  <c r="H185" i="10"/>
  <c r="G185" i="10"/>
  <c r="F185" i="10"/>
  <c r="E185" i="10"/>
  <c r="C185" i="10"/>
  <c r="BF184" i="10"/>
  <c r="AW184" i="10"/>
  <c r="AX184" i="10" s="1"/>
  <c r="AR184" i="10"/>
  <c r="AS184" i="10" s="1"/>
  <c r="AE184" i="10"/>
  <c r="V184" i="10"/>
  <c r="M184" i="10"/>
  <c r="D184" i="10"/>
  <c r="BF183" i="10"/>
  <c r="AW183" i="10"/>
  <c r="AX183" i="10" s="1"/>
  <c r="AR183" i="10"/>
  <c r="AS183" i="10" s="1"/>
  <c r="AE183" i="10"/>
  <c r="V183" i="10"/>
  <c r="M183" i="10"/>
  <c r="D183" i="10"/>
  <c r="BF182" i="10"/>
  <c r="AW182" i="10"/>
  <c r="AX182" i="10" s="1"/>
  <c r="AR182" i="10"/>
  <c r="AS182" i="10" s="1"/>
  <c r="AE182" i="10"/>
  <c r="V182" i="10"/>
  <c r="M182" i="10"/>
  <c r="D182" i="10"/>
  <c r="BF181" i="10"/>
  <c r="AW181" i="10"/>
  <c r="AX181" i="10" s="1"/>
  <c r="AR181" i="10"/>
  <c r="AS181" i="10" s="1"/>
  <c r="AE181" i="10"/>
  <c r="V181" i="10"/>
  <c r="M181" i="10"/>
  <c r="D181" i="10"/>
  <c r="BF180" i="10"/>
  <c r="AW180" i="10"/>
  <c r="AX180" i="10" s="1"/>
  <c r="AR180" i="10"/>
  <c r="AS180" i="10" s="1"/>
  <c r="AE180" i="10"/>
  <c r="V180" i="10"/>
  <c r="M180" i="10"/>
  <c r="D180" i="10"/>
  <c r="BF179" i="10"/>
  <c r="AW179" i="10"/>
  <c r="AX179" i="10" s="1"/>
  <c r="AR179" i="10"/>
  <c r="AS179" i="10" s="1"/>
  <c r="AE179" i="10"/>
  <c r="V179" i="10"/>
  <c r="M179" i="10"/>
  <c r="D179" i="10"/>
  <c r="BF178" i="10"/>
  <c r="AW178" i="10"/>
  <c r="AX178" i="10" s="1"/>
  <c r="AR178" i="10"/>
  <c r="AS178" i="10" s="1"/>
  <c r="AE178" i="10"/>
  <c r="V178" i="10"/>
  <c r="M178" i="10"/>
  <c r="D178" i="10"/>
  <c r="BF177" i="10"/>
  <c r="AW177" i="10"/>
  <c r="AX177" i="10" s="1"/>
  <c r="AR177" i="10"/>
  <c r="AS177" i="10" s="1"/>
  <c r="AE177" i="10"/>
  <c r="V177" i="10"/>
  <c r="M177" i="10"/>
  <c r="D177" i="10"/>
  <c r="BF176" i="10"/>
  <c r="AW176" i="10"/>
  <c r="AX176" i="10" s="1"/>
  <c r="AR176" i="10"/>
  <c r="AS176" i="10" s="1"/>
  <c r="AE176" i="10"/>
  <c r="V176" i="10"/>
  <c r="M176" i="10"/>
  <c r="D176" i="10"/>
  <c r="BF175" i="10"/>
  <c r="AW175" i="10"/>
  <c r="AX175" i="10" s="1"/>
  <c r="AR175" i="10"/>
  <c r="AS175" i="10" s="1"/>
  <c r="AE175" i="10"/>
  <c r="V175" i="10"/>
  <c r="M175" i="10"/>
  <c r="D175" i="10"/>
  <c r="BF174" i="10"/>
  <c r="AW174" i="10"/>
  <c r="AX174" i="10" s="1"/>
  <c r="AR174" i="10"/>
  <c r="AS174" i="10" s="1"/>
  <c r="AE174" i="10"/>
  <c r="V174" i="10"/>
  <c r="M174" i="10"/>
  <c r="D174" i="10"/>
  <c r="BF173" i="10"/>
  <c r="AW173" i="10"/>
  <c r="AX173" i="10" s="1"/>
  <c r="AR173" i="10"/>
  <c r="AS173" i="10" s="1"/>
  <c r="AE173" i="10"/>
  <c r="V173" i="10"/>
  <c r="M173" i="10"/>
  <c r="D173" i="10"/>
  <c r="BF172" i="10"/>
  <c r="AW172" i="10"/>
  <c r="AX172" i="10" s="1"/>
  <c r="AR172" i="10"/>
  <c r="AS172" i="10" s="1"/>
  <c r="AE172" i="10"/>
  <c r="V172" i="10"/>
  <c r="M172" i="10"/>
  <c r="D172" i="10"/>
  <c r="BF171" i="10"/>
  <c r="AW171" i="10"/>
  <c r="AX171" i="10" s="1"/>
  <c r="AR171" i="10"/>
  <c r="AS171" i="10" s="1"/>
  <c r="AE171" i="10"/>
  <c r="V171" i="10"/>
  <c r="M171" i="10"/>
  <c r="D171" i="10"/>
  <c r="BF170" i="10"/>
  <c r="AW170" i="10"/>
  <c r="AX170" i="10" s="1"/>
  <c r="AR170" i="10"/>
  <c r="AS170" i="10" s="1"/>
  <c r="AE170" i="10"/>
  <c r="V170" i="10"/>
  <c r="M170" i="10"/>
  <c r="D170" i="10"/>
  <c r="BF169" i="10"/>
  <c r="AW169" i="10"/>
  <c r="AX169" i="10" s="1"/>
  <c r="AR169" i="10"/>
  <c r="AS169" i="10" s="1"/>
  <c r="AE169" i="10"/>
  <c r="V169" i="10"/>
  <c r="M169" i="10"/>
  <c r="D169" i="10"/>
  <c r="BF168" i="10"/>
  <c r="AW168" i="10"/>
  <c r="AX168" i="10" s="1"/>
  <c r="AR168" i="10"/>
  <c r="AS168" i="10" s="1"/>
  <c r="AE168" i="10"/>
  <c r="V168" i="10"/>
  <c r="M168" i="10"/>
  <c r="D168" i="10"/>
  <c r="BF167" i="10"/>
  <c r="AW167" i="10"/>
  <c r="AX167" i="10" s="1"/>
  <c r="AR167" i="10"/>
  <c r="AS167" i="10" s="1"/>
  <c r="AE167" i="10"/>
  <c r="V167" i="10"/>
  <c r="M167" i="10"/>
  <c r="D167" i="10"/>
  <c r="BF166" i="10"/>
  <c r="AW166" i="10"/>
  <c r="AX166" i="10" s="1"/>
  <c r="AR166" i="10"/>
  <c r="AS166" i="10" s="1"/>
  <c r="AE166" i="10"/>
  <c r="V166" i="10"/>
  <c r="M166" i="10"/>
  <c r="D166" i="10"/>
  <c r="BF165" i="10"/>
  <c r="AW165" i="10"/>
  <c r="AX165" i="10" s="1"/>
  <c r="AR165" i="10"/>
  <c r="AS165" i="10" s="1"/>
  <c r="AE165" i="10"/>
  <c r="V165" i="10"/>
  <c r="M165" i="10"/>
  <c r="D165" i="10"/>
  <c r="BF164" i="10"/>
  <c r="AW164" i="10"/>
  <c r="AX164" i="10" s="1"/>
  <c r="AR164" i="10"/>
  <c r="AS164" i="10" s="1"/>
  <c r="AE164" i="10"/>
  <c r="V164" i="10"/>
  <c r="M164" i="10"/>
  <c r="D164" i="10"/>
  <c r="BF163" i="10"/>
  <c r="AW163" i="10"/>
  <c r="AX163" i="10" s="1"/>
  <c r="AR163" i="10"/>
  <c r="AS163" i="10" s="1"/>
  <c r="AE163" i="10"/>
  <c r="V163" i="10"/>
  <c r="M163" i="10"/>
  <c r="D163" i="10"/>
  <c r="BF162" i="10"/>
  <c r="AW162" i="10"/>
  <c r="AX162" i="10" s="1"/>
  <c r="AR162" i="10"/>
  <c r="AS162" i="10" s="1"/>
  <c r="AE162" i="10"/>
  <c r="V162" i="10"/>
  <c r="M162" i="10"/>
  <c r="D162" i="10"/>
  <c r="BF161" i="10"/>
  <c r="AW161" i="10"/>
  <c r="AX161" i="10" s="1"/>
  <c r="AR161" i="10"/>
  <c r="AS161" i="10" s="1"/>
  <c r="AE161" i="10"/>
  <c r="V161" i="10"/>
  <c r="M161" i="10"/>
  <c r="D161" i="10"/>
  <c r="BF160" i="10"/>
  <c r="AW160" i="10"/>
  <c r="AX160" i="10" s="1"/>
  <c r="AR160" i="10"/>
  <c r="AS160" i="10" s="1"/>
  <c r="AE160" i="10"/>
  <c r="V160" i="10"/>
  <c r="M160" i="10"/>
  <c r="D160" i="10"/>
  <c r="BF159" i="10"/>
  <c r="AW159" i="10"/>
  <c r="AX159" i="10" s="1"/>
  <c r="AR159" i="10"/>
  <c r="AS159" i="10" s="1"/>
  <c r="AE159" i="10"/>
  <c r="V159" i="10"/>
  <c r="M159" i="10"/>
  <c r="D159" i="10"/>
  <c r="BF158" i="10"/>
  <c r="AW158" i="10"/>
  <c r="AX158" i="10" s="1"/>
  <c r="AR158" i="10"/>
  <c r="AS158" i="10" s="1"/>
  <c r="AE158" i="10"/>
  <c r="V158" i="10"/>
  <c r="M158" i="10"/>
  <c r="D158" i="10"/>
  <c r="BF157" i="10"/>
  <c r="AW157" i="10"/>
  <c r="AX157" i="10" s="1"/>
  <c r="AR157" i="10"/>
  <c r="AS157" i="10" s="1"/>
  <c r="AE157" i="10"/>
  <c r="V157" i="10"/>
  <c r="M157" i="10"/>
  <c r="D157" i="10"/>
  <c r="BF156" i="10"/>
  <c r="AW156" i="10"/>
  <c r="AX156" i="10" s="1"/>
  <c r="AR156" i="10"/>
  <c r="AS156" i="10" s="1"/>
  <c r="AE156" i="10"/>
  <c r="V156" i="10"/>
  <c r="M156" i="10"/>
  <c r="D156" i="10"/>
  <c r="BF155" i="10"/>
  <c r="AW155" i="10"/>
  <c r="AX155" i="10" s="1"/>
  <c r="AR155" i="10"/>
  <c r="AS155" i="10" s="1"/>
  <c r="AE155" i="10"/>
  <c r="V155" i="10"/>
  <c r="M155" i="10"/>
  <c r="D155" i="10"/>
  <c r="BF154" i="10"/>
  <c r="AW154" i="10"/>
  <c r="AR154" i="10"/>
  <c r="AE154" i="10"/>
  <c r="V154" i="10"/>
  <c r="V185" i="10" s="1"/>
  <c r="M154" i="10"/>
  <c r="M187" i="10" s="1"/>
  <c r="D154" i="10"/>
  <c r="BM153" i="10"/>
  <c r="BL153" i="10"/>
  <c r="BK153" i="10"/>
  <c r="BJ153" i="10"/>
  <c r="BI153" i="10"/>
  <c r="BH153" i="10"/>
  <c r="BG153" i="10"/>
  <c r="BE153" i="10"/>
  <c r="AT153" i="10"/>
  <c r="AO153" i="10"/>
  <c r="C153" i="10"/>
  <c r="BM152" i="10"/>
  <c r="BL152" i="10"/>
  <c r="BK152" i="10"/>
  <c r="BJ152" i="10"/>
  <c r="BI152" i="10"/>
  <c r="BH152" i="10"/>
  <c r="BG152" i="10"/>
  <c r="BE152" i="10"/>
  <c r="BD152" i="10"/>
  <c r="BC152" i="10"/>
  <c r="BB152" i="10"/>
  <c r="BA152" i="10"/>
  <c r="AZ152" i="10"/>
  <c r="AV152" i="10"/>
  <c r="AU152" i="10"/>
  <c r="AT152" i="10"/>
  <c r="AQ152" i="10"/>
  <c r="AP152" i="10"/>
  <c r="AO152" i="10"/>
  <c r="AN152" i="10"/>
  <c r="AM152" i="10"/>
  <c r="AL152" i="10"/>
  <c r="AK152" i="10"/>
  <c r="AJ152" i="10"/>
  <c r="AI152" i="10"/>
  <c r="AH152" i="10"/>
  <c r="AG152" i="10"/>
  <c r="AF152" i="10"/>
  <c r="AD152" i="10"/>
  <c r="AC152" i="10"/>
  <c r="AB152" i="10"/>
  <c r="AA152" i="10"/>
  <c r="Z152" i="10"/>
  <c r="Y152" i="10"/>
  <c r="X152" i="10"/>
  <c r="W152" i="10"/>
  <c r="U152" i="10"/>
  <c r="T152" i="10"/>
  <c r="S152" i="10"/>
  <c r="R152" i="10"/>
  <c r="Q152" i="10"/>
  <c r="P152" i="10"/>
  <c r="O152" i="10"/>
  <c r="N152" i="10"/>
  <c r="L152" i="10"/>
  <c r="K152" i="10"/>
  <c r="J152" i="10"/>
  <c r="I152" i="10"/>
  <c r="H152" i="10"/>
  <c r="G152" i="10"/>
  <c r="F152" i="10"/>
  <c r="E152" i="10"/>
  <c r="C152" i="10"/>
  <c r="BM151" i="10"/>
  <c r="BL151" i="10"/>
  <c r="BK151" i="10"/>
  <c r="BJ151" i="10"/>
  <c r="BI151" i="10"/>
  <c r="BH151" i="10"/>
  <c r="BG151" i="10"/>
  <c r="BE151" i="10"/>
  <c r="BD151" i="10"/>
  <c r="BC151" i="10"/>
  <c r="BB151" i="10"/>
  <c r="BA151" i="10"/>
  <c r="AZ151" i="10"/>
  <c r="AV151" i="10"/>
  <c r="AU151" i="10"/>
  <c r="AT151" i="10"/>
  <c r="AQ151" i="10"/>
  <c r="AP151" i="10"/>
  <c r="AO151" i="10"/>
  <c r="AN151" i="10"/>
  <c r="AM151" i="10"/>
  <c r="AL151" i="10"/>
  <c r="AK151" i="10"/>
  <c r="AJ151" i="10"/>
  <c r="AI151" i="10"/>
  <c r="AH151" i="10"/>
  <c r="AG151" i="10"/>
  <c r="AF151" i="10"/>
  <c r="AD151" i="10"/>
  <c r="AC151" i="10"/>
  <c r="AB151" i="10"/>
  <c r="AA151" i="10"/>
  <c r="Z151" i="10"/>
  <c r="Y151" i="10"/>
  <c r="X151" i="10"/>
  <c r="W151" i="10"/>
  <c r="U151" i="10"/>
  <c r="T151" i="10"/>
  <c r="S151" i="10"/>
  <c r="R151" i="10"/>
  <c r="Q151" i="10"/>
  <c r="P151" i="10"/>
  <c r="O151" i="10"/>
  <c r="N151" i="10"/>
  <c r="L151" i="10"/>
  <c r="K151" i="10"/>
  <c r="J151" i="10"/>
  <c r="I151" i="10"/>
  <c r="H151" i="10"/>
  <c r="G151" i="10"/>
  <c r="F151" i="10"/>
  <c r="E151" i="10"/>
  <c r="C151" i="10"/>
  <c r="BM150" i="10"/>
  <c r="BL150" i="10"/>
  <c r="BK150" i="10"/>
  <c r="BJ150" i="10"/>
  <c r="BI150" i="10"/>
  <c r="BH150" i="10"/>
  <c r="BG150" i="10"/>
  <c r="BE150" i="10"/>
  <c r="BD150" i="10"/>
  <c r="BC150" i="10"/>
  <c r="BB150" i="10"/>
  <c r="BA150" i="10"/>
  <c r="AT150" i="10"/>
  <c r="AO150" i="10"/>
  <c r="AN150" i="10"/>
  <c r="AM150" i="10"/>
  <c r="AL150" i="10"/>
  <c r="AK150" i="10"/>
  <c r="AJ150" i="10"/>
  <c r="AI150" i="10"/>
  <c r="AH150" i="10"/>
  <c r="AG150" i="10"/>
  <c r="AF150" i="10"/>
  <c r="AD150" i="10"/>
  <c r="AC150" i="10"/>
  <c r="AB150" i="10"/>
  <c r="AA150" i="10"/>
  <c r="Z150" i="10"/>
  <c r="Y150" i="10"/>
  <c r="X150" i="10"/>
  <c r="W150" i="10"/>
  <c r="U150" i="10"/>
  <c r="T150" i="10"/>
  <c r="S150" i="10"/>
  <c r="R150" i="10"/>
  <c r="Q150" i="10"/>
  <c r="P150" i="10"/>
  <c r="O150" i="10"/>
  <c r="N150" i="10"/>
  <c r="L150" i="10"/>
  <c r="K150" i="10"/>
  <c r="J150" i="10"/>
  <c r="I150" i="10"/>
  <c r="H150" i="10"/>
  <c r="G150" i="10"/>
  <c r="F150" i="10"/>
  <c r="E150" i="10"/>
  <c r="C150" i="10"/>
  <c r="BF149" i="10"/>
  <c r="AW149" i="10"/>
  <c r="AX149" i="10" s="1"/>
  <c r="AR149" i="10"/>
  <c r="AS149" i="10" s="1"/>
  <c r="AE149" i="10"/>
  <c r="V149" i="10"/>
  <c r="M149" i="10"/>
  <c r="D149" i="10"/>
  <c r="BF148" i="10"/>
  <c r="AW148" i="10"/>
  <c r="AX148" i="10" s="1"/>
  <c r="AR148" i="10"/>
  <c r="AS148" i="10" s="1"/>
  <c r="AY148" i="10" s="1"/>
  <c r="AE148" i="10"/>
  <c r="V148" i="10"/>
  <c r="M148" i="10"/>
  <c r="D148" i="10"/>
  <c r="BF147" i="10"/>
  <c r="AW147" i="10"/>
  <c r="AX147" i="10" s="1"/>
  <c r="AR147" i="10"/>
  <c r="AS147" i="10" s="1"/>
  <c r="AE147" i="10"/>
  <c r="V147" i="10"/>
  <c r="M147" i="10"/>
  <c r="D147" i="10"/>
  <c r="BF146" i="10"/>
  <c r="AW146" i="10"/>
  <c r="AX146" i="10" s="1"/>
  <c r="AR146" i="10"/>
  <c r="AS146" i="10" s="1"/>
  <c r="AE146" i="10"/>
  <c r="V146" i="10"/>
  <c r="M146" i="10"/>
  <c r="D146" i="10"/>
  <c r="BF145" i="10"/>
  <c r="AW145" i="10"/>
  <c r="AX145" i="10" s="1"/>
  <c r="AR145" i="10"/>
  <c r="AS145" i="10" s="1"/>
  <c r="AE145" i="10"/>
  <c r="V145" i="10"/>
  <c r="M145" i="10"/>
  <c r="D145" i="10"/>
  <c r="BF144" i="10"/>
  <c r="AW144" i="10"/>
  <c r="AX144" i="10" s="1"/>
  <c r="AR144" i="10"/>
  <c r="AS144" i="10" s="1"/>
  <c r="AY144" i="10" s="1"/>
  <c r="AE144" i="10"/>
  <c r="V144" i="10"/>
  <c r="M144" i="10"/>
  <c r="D144" i="10"/>
  <c r="BF143" i="10"/>
  <c r="AW143" i="10"/>
  <c r="AX143" i="10" s="1"/>
  <c r="AR143" i="10"/>
  <c r="AS143" i="10" s="1"/>
  <c r="AE143" i="10"/>
  <c r="V143" i="10"/>
  <c r="M143" i="10"/>
  <c r="D143" i="10"/>
  <c r="BF142" i="10"/>
  <c r="AW142" i="10"/>
  <c r="AX142" i="10" s="1"/>
  <c r="AR142" i="10"/>
  <c r="AS142" i="10" s="1"/>
  <c r="AY142" i="10" s="1"/>
  <c r="AE142" i="10"/>
  <c r="V142" i="10"/>
  <c r="M142" i="10"/>
  <c r="D142" i="10"/>
  <c r="BF141" i="10"/>
  <c r="AW141" i="10"/>
  <c r="AX141" i="10" s="1"/>
  <c r="AR141" i="10"/>
  <c r="AS141" i="10" s="1"/>
  <c r="AE141" i="10"/>
  <c r="V141" i="10"/>
  <c r="M141" i="10"/>
  <c r="D141" i="10"/>
  <c r="BF140" i="10"/>
  <c r="AW140" i="10"/>
  <c r="AX140" i="10" s="1"/>
  <c r="AR140" i="10"/>
  <c r="AS140" i="10" s="1"/>
  <c r="AE140" i="10"/>
  <c r="V140" i="10"/>
  <c r="M140" i="10"/>
  <c r="D140" i="10"/>
  <c r="BF139" i="10"/>
  <c r="AW139" i="10"/>
  <c r="AX139" i="10" s="1"/>
  <c r="AR139" i="10"/>
  <c r="AS139" i="10" s="1"/>
  <c r="AE139" i="10"/>
  <c r="V139" i="10"/>
  <c r="M139" i="10"/>
  <c r="D139" i="10"/>
  <c r="BF138" i="10"/>
  <c r="AW138" i="10"/>
  <c r="AX138" i="10" s="1"/>
  <c r="AR138" i="10"/>
  <c r="AS138" i="10" s="1"/>
  <c r="AE138" i="10"/>
  <c r="V138" i="10"/>
  <c r="M138" i="10"/>
  <c r="D138" i="10"/>
  <c r="BF137" i="10"/>
  <c r="AW137" i="10"/>
  <c r="AX137" i="10" s="1"/>
  <c r="AR137" i="10"/>
  <c r="AS137" i="10" s="1"/>
  <c r="AE137" i="10"/>
  <c r="V137" i="10"/>
  <c r="M137" i="10"/>
  <c r="D137" i="10"/>
  <c r="BF136" i="10"/>
  <c r="AW136" i="10"/>
  <c r="AX136" i="10" s="1"/>
  <c r="AR136" i="10"/>
  <c r="AS136" i="10" s="1"/>
  <c r="AE136" i="10"/>
  <c r="V136" i="10"/>
  <c r="M136" i="10"/>
  <c r="D136" i="10"/>
  <c r="BF135" i="10"/>
  <c r="AW135" i="10"/>
  <c r="AX135" i="10" s="1"/>
  <c r="AR135" i="10"/>
  <c r="AS135" i="10" s="1"/>
  <c r="AE135" i="10"/>
  <c r="V135" i="10"/>
  <c r="M135" i="10"/>
  <c r="D135" i="10"/>
  <c r="BF134" i="10"/>
  <c r="AW134" i="10"/>
  <c r="AX134" i="10" s="1"/>
  <c r="AR134" i="10"/>
  <c r="AS134" i="10" s="1"/>
  <c r="AE134" i="10"/>
  <c r="V134" i="10"/>
  <c r="M134" i="10"/>
  <c r="D134" i="10"/>
  <c r="BF133" i="10"/>
  <c r="AW133" i="10"/>
  <c r="AR133" i="10"/>
  <c r="AS133" i="10" s="1"/>
  <c r="AE133" i="10"/>
  <c r="V133" i="10"/>
  <c r="M133" i="10"/>
  <c r="D133" i="10"/>
  <c r="BF132" i="10"/>
  <c r="AW132" i="10"/>
  <c r="AX132" i="10" s="1"/>
  <c r="AR132" i="10"/>
  <c r="AS132" i="10" s="1"/>
  <c r="AE132" i="10"/>
  <c r="V132" i="10"/>
  <c r="M132" i="10"/>
  <c r="D132" i="10"/>
  <c r="BF131" i="10"/>
  <c r="AW131" i="10"/>
  <c r="AX131" i="10" s="1"/>
  <c r="AR131" i="10"/>
  <c r="AS131" i="10" s="1"/>
  <c r="AE131" i="10"/>
  <c r="V131" i="10"/>
  <c r="M131" i="10"/>
  <c r="D131" i="10"/>
  <c r="BF130" i="10"/>
  <c r="AW130" i="10"/>
  <c r="AX130" i="10" s="1"/>
  <c r="AR130" i="10"/>
  <c r="AS130" i="10" s="1"/>
  <c r="AE130" i="10"/>
  <c r="V130" i="10"/>
  <c r="M130" i="10"/>
  <c r="D130" i="10"/>
  <c r="BF129" i="10"/>
  <c r="AW129" i="10"/>
  <c r="AX129" i="10" s="1"/>
  <c r="AR129" i="10"/>
  <c r="AS129" i="10" s="1"/>
  <c r="AE129" i="10"/>
  <c r="V129" i="10"/>
  <c r="M129" i="10"/>
  <c r="D129" i="10"/>
  <c r="BF128" i="10"/>
  <c r="AW128" i="10"/>
  <c r="AX128" i="10" s="1"/>
  <c r="AR128" i="10"/>
  <c r="AS128" i="10" s="1"/>
  <c r="AE128" i="10"/>
  <c r="V128" i="10"/>
  <c r="M128" i="10"/>
  <c r="D128" i="10"/>
  <c r="BF127" i="10"/>
  <c r="AW127" i="10"/>
  <c r="AX127" i="10" s="1"/>
  <c r="AR127" i="10"/>
  <c r="AS127" i="10" s="1"/>
  <c r="AE127" i="10"/>
  <c r="V127" i="10"/>
  <c r="M127" i="10"/>
  <c r="D127" i="10"/>
  <c r="BF126" i="10"/>
  <c r="AW126" i="10"/>
  <c r="AX126" i="10" s="1"/>
  <c r="AR126" i="10"/>
  <c r="AS126" i="10" s="1"/>
  <c r="AE126" i="10"/>
  <c r="V126" i="10"/>
  <c r="M126" i="10"/>
  <c r="D126" i="10"/>
  <c r="BF125" i="10"/>
  <c r="AW125" i="10"/>
  <c r="AX125" i="10" s="1"/>
  <c r="AR125" i="10"/>
  <c r="AS125" i="10" s="1"/>
  <c r="AE125" i="10"/>
  <c r="V125" i="10"/>
  <c r="M125" i="10"/>
  <c r="D125" i="10"/>
  <c r="BF124" i="10"/>
  <c r="AW124" i="10"/>
  <c r="AX124" i="10" s="1"/>
  <c r="AR124" i="10"/>
  <c r="AS124" i="10" s="1"/>
  <c r="AE124" i="10"/>
  <c r="V124" i="10"/>
  <c r="M124" i="10"/>
  <c r="D124" i="10"/>
  <c r="BF123" i="10"/>
  <c r="AW123" i="10"/>
  <c r="AX123" i="10" s="1"/>
  <c r="AR123" i="10"/>
  <c r="AS123" i="10" s="1"/>
  <c r="AY123" i="10" s="1"/>
  <c r="AE123" i="10"/>
  <c r="V123" i="10"/>
  <c r="M123" i="10"/>
  <c r="D123" i="10"/>
  <c r="BF122" i="10"/>
  <c r="AW122" i="10"/>
  <c r="AX122" i="10" s="1"/>
  <c r="AR122" i="10"/>
  <c r="AS122" i="10" s="1"/>
  <c r="AE122" i="10"/>
  <c r="V122" i="10"/>
  <c r="M122" i="10"/>
  <c r="D122" i="10"/>
  <c r="BF121" i="10"/>
  <c r="AW121" i="10"/>
  <c r="AX121" i="10" s="1"/>
  <c r="AR121" i="10"/>
  <c r="AE121" i="10"/>
  <c r="V121" i="10"/>
  <c r="M121" i="10"/>
  <c r="D121" i="10"/>
  <c r="BF120" i="10"/>
  <c r="AW120" i="10"/>
  <c r="AR120" i="10"/>
  <c r="AE120" i="10"/>
  <c r="V120" i="10"/>
  <c r="M120" i="10"/>
  <c r="D120" i="10"/>
  <c r="BM119" i="10"/>
  <c r="BL119" i="10"/>
  <c r="BK119" i="10"/>
  <c r="BJ119" i="10"/>
  <c r="BI119" i="10"/>
  <c r="BH119" i="10"/>
  <c r="BG119" i="10"/>
  <c r="BE119" i="10"/>
  <c r="AT119" i="10"/>
  <c r="AO119" i="10"/>
  <c r="C119" i="10"/>
  <c r="BM118" i="10"/>
  <c r="BL118" i="10"/>
  <c r="BK118" i="10"/>
  <c r="BJ118" i="10"/>
  <c r="BI118" i="10"/>
  <c r="BH118" i="10"/>
  <c r="BG118" i="10"/>
  <c r="BE118" i="10"/>
  <c r="BD118" i="10"/>
  <c r="BC118" i="10"/>
  <c r="BB118" i="10"/>
  <c r="BA118" i="10"/>
  <c r="AZ118" i="10"/>
  <c r="AV118" i="10"/>
  <c r="AU118" i="10"/>
  <c r="AT118" i="10"/>
  <c r="AQ118" i="10"/>
  <c r="AP118" i="10"/>
  <c r="AO118" i="10"/>
  <c r="AN118" i="10"/>
  <c r="AM118" i="10"/>
  <c r="AL118" i="10"/>
  <c r="AK118" i="10"/>
  <c r="AJ118" i="10"/>
  <c r="AI118" i="10"/>
  <c r="AH118" i="10"/>
  <c r="AG118" i="10"/>
  <c r="AF118" i="10"/>
  <c r="AD118" i="10"/>
  <c r="AC118" i="10"/>
  <c r="AB118" i="10"/>
  <c r="AA118" i="10"/>
  <c r="Z118" i="10"/>
  <c r="Y118" i="10"/>
  <c r="X118" i="10"/>
  <c r="W118" i="10"/>
  <c r="U118" i="10"/>
  <c r="T118" i="10"/>
  <c r="S118" i="10"/>
  <c r="R118" i="10"/>
  <c r="Q118" i="10"/>
  <c r="P118" i="10"/>
  <c r="O118" i="10"/>
  <c r="N118" i="10"/>
  <c r="L118" i="10"/>
  <c r="K118" i="10"/>
  <c r="J118" i="10"/>
  <c r="I118" i="10"/>
  <c r="H118" i="10"/>
  <c r="G118" i="10"/>
  <c r="F118" i="10"/>
  <c r="E118" i="10"/>
  <c r="C118" i="10"/>
  <c r="BM117" i="10"/>
  <c r="BL117" i="10"/>
  <c r="BL11" i="10" s="1"/>
  <c r="BK117" i="10"/>
  <c r="BJ117" i="10"/>
  <c r="BI117" i="10"/>
  <c r="BH117" i="10"/>
  <c r="BG117" i="10"/>
  <c r="BE117" i="10"/>
  <c r="BD117" i="10"/>
  <c r="BC117" i="10"/>
  <c r="BB117" i="10"/>
  <c r="BA117" i="10"/>
  <c r="AZ117" i="10"/>
  <c r="AV117" i="10"/>
  <c r="AU117" i="10"/>
  <c r="AT117" i="10"/>
  <c r="AQ117" i="10"/>
  <c r="AP117" i="10"/>
  <c r="AO117" i="10"/>
  <c r="AN117" i="10"/>
  <c r="AM117" i="10"/>
  <c r="AL117" i="10"/>
  <c r="AK117" i="10"/>
  <c r="AJ117" i="10"/>
  <c r="AI117" i="10"/>
  <c r="AH117" i="10"/>
  <c r="AG117" i="10"/>
  <c r="AF117" i="10"/>
  <c r="AD117" i="10"/>
  <c r="AC117" i="10"/>
  <c r="AB117" i="10"/>
  <c r="AA117" i="10"/>
  <c r="Z117" i="10"/>
  <c r="Y117" i="10"/>
  <c r="X117" i="10"/>
  <c r="W117" i="10"/>
  <c r="U117" i="10"/>
  <c r="T117" i="10"/>
  <c r="S117" i="10"/>
  <c r="R117" i="10"/>
  <c r="Q117" i="10"/>
  <c r="P117" i="10"/>
  <c r="O117" i="10"/>
  <c r="N117" i="10"/>
  <c r="L117" i="10"/>
  <c r="K117" i="10"/>
  <c r="J117" i="10"/>
  <c r="I117" i="10"/>
  <c r="H117" i="10"/>
  <c r="G117" i="10"/>
  <c r="F117" i="10"/>
  <c r="E117" i="10"/>
  <c r="C117" i="10"/>
  <c r="BM116" i="10"/>
  <c r="BL116" i="10"/>
  <c r="BK116" i="10"/>
  <c r="BJ116" i="10"/>
  <c r="BI116" i="10"/>
  <c r="BH116" i="10"/>
  <c r="BG116" i="10"/>
  <c r="BE116" i="10"/>
  <c r="BD116" i="10"/>
  <c r="BC116" i="10"/>
  <c r="BB116" i="10"/>
  <c r="BA116" i="10"/>
  <c r="AZ116" i="10"/>
  <c r="AV116" i="10"/>
  <c r="AU116" i="10"/>
  <c r="AT116" i="10"/>
  <c r="AQ116" i="10"/>
  <c r="AP116" i="10"/>
  <c r="AO116" i="10"/>
  <c r="AN116" i="10"/>
  <c r="AM116" i="10"/>
  <c r="AL116" i="10"/>
  <c r="AK116" i="10"/>
  <c r="AJ116" i="10"/>
  <c r="AI116" i="10"/>
  <c r="AH116" i="10"/>
  <c r="AG116" i="10"/>
  <c r="AF116" i="10"/>
  <c r="AD116" i="10"/>
  <c r="AC116" i="10"/>
  <c r="AB116" i="10"/>
  <c r="AA116" i="10"/>
  <c r="Z116" i="10"/>
  <c r="Y116" i="10"/>
  <c r="X116" i="10"/>
  <c r="W116" i="10"/>
  <c r="U116" i="10"/>
  <c r="T116" i="10"/>
  <c r="S116" i="10"/>
  <c r="R116" i="10"/>
  <c r="Q116" i="10"/>
  <c r="P116" i="10"/>
  <c r="O116" i="10"/>
  <c r="N116" i="10"/>
  <c r="L116" i="10"/>
  <c r="K116" i="10"/>
  <c r="J116" i="10"/>
  <c r="I116" i="10"/>
  <c r="H116" i="10"/>
  <c r="G116" i="10"/>
  <c r="F116" i="10"/>
  <c r="E116" i="10"/>
  <c r="C116" i="10"/>
  <c r="BF115" i="10"/>
  <c r="AW115" i="10"/>
  <c r="AX115" i="10" s="1"/>
  <c r="AR115" i="10"/>
  <c r="AS115" i="10" s="1"/>
  <c r="AE115" i="10"/>
  <c r="V115" i="10"/>
  <c r="M115" i="10"/>
  <c r="BF114" i="10"/>
  <c r="AW114" i="10"/>
  <c r="AX114" i="10" s="1"/>
  <c r="AR114" i="10"/>
  <c r="AS114" i="10" s="1"/>
  <c r="AE114" i="10"/>
  <c r="V114" i="10"/>
  <c r="M114" i="10"/>
  <c r="BF113" i="10"/>
  <c r="AW113" i="10"/>
  <c r="AX113" i="10" s="1"/>
  <c r="AR113" i="10"/>
  <c r="AS113" i="10" s="1"/>
  <c r="AE113" i="10"/>
  <c r="V113" i="10"/>
  <c r="M113" i="10"/>
  <c r="BF112" i="10"/>
  <c r="AW112" i="10"/>
  <c r="AX112" i="10" s="1"/>
  <c r="AR112" i="10"/>
  <c r="AS112" i="10" s="1"/>
  <c r="AE112" i="10"/>
  <c r="V112" i="10"/>
  <c r="M112" i="10"/>
  <c r="BF111" i="10"/>
  <c r="AW111" i="10"/>
  <c r="AX111" i="10" s="1"/>
  <c r="AR111" i="10"/>
  <c r="AS111" i="10" s="1"/>
  <c r="AE111" i="10"/>
  <c r="V111" i="10"/>
  <c r="M111" i="10"/>
  <c r="BF110" i="10"/>
  <c r="AX110" i="10"/>
  <c r="AW110" i="10"/>
  <c r="AR110" i="10"/>
  <c r="AS110" i="10" s="1"/>
  <c r="AE110" i="10"/>
  <c r="V110" i="10"/>
  <c r="M110" i="10"/>
  <c r="BF109" i="10"/>
  <c r="AW109" i="10"/>
  <c r="AX109" i="10" s="1"/>
  <c r="AR109" i="10"/>
  <c r="AS109" i="10" s="1"/>
  <c r="AY109" i="10" s="1"/>
  <c r="AE109" i="10"/>
  <c r="V109" i="10"/>
  <c r="M109" i="10"/>
  <c r="BF108" i="10"/>
  <c r="AW108" i="10"/>
  <c r="AX108" i="10" s="1"/>
  <c r="AR108" i="10"/>
  <c r="AS108" i="10" s="1"/>
  <c r="AE108" i="10"/>
  <c r="V108" i="10"/>
  <c r="M108" i="10"/>
  <c r="BF107" i="10"/>
  <c r="AW107" i="10"/>
  <c r="AX107" i="10" s="1"/>
  <c r="AR107" i="10"/>
  <c r="AS107" i="10" s="1"/>
  <c r="AY107" i="10" s="1"/>
  <c r="AE107" i="10"/>
  <c r="V107" i="10"/>
  <c r="M107" i="10"/>
  <c r="BF106" i="10"/>
  <c r="AW106" i="10"/>
  <c r="AX106" i="10" s="1"/>
  <c r="AR106" i="10"/>
  <c r="AS106" i="10" s="1"/>
  <c r="AE106" i="10"/>
  <c r="V106" i="10"/>
  <c r="M106" i="10"/>
  <c r="BF105" i="10"/>
  <c r="AW105" i="10"/>
  <c r="AX105" i="10" s="1"/>
  <c r="AR105" i="10"/>
  <c r="AS105" i="10" s="1"/>
  <c r="AE105" i="10"/>
  <c r="V105" i="10"/>
  <c r="M105" i="10"/>
  <c r="BF104" i="10"/>
  <c r="AW104" i="10"/>
  <c r="AX104" i="10" s="1"/>
  <c r="AR104" i="10"/>
  <c r="AS104" i="10" s="1"/>
  <c r="AE104" i="10"/>
  <c r="V104" i="10"/>
  <c r="M104" i="10"/>
  <c r="BF103" i="10"/>
  <c r="AW103" i="10"/>
  <c r="AX103" i="10" s="1"/>
  <c r="AS103" i="10"/>
  <c r="AR103" i="10"/>
  <c r="AE103" i="10"/>
  <c r="V103" i="10"/>
  <c r="M103" i="10"/>
  <c r="BF102" i="10"/>
  <c r="AW102" i="10"/>
  <c r="AX102" i="10" s="1"/>
  <c r="AR102" i="10"/>
  <c r="AS102" i="10" s="1"/>
  <c r="AE102" i="10"/>
  <c r="V102" i="10"/>
  <c r="M102" i="10"/>
  <c r="BF101" i="10"/>
  <c r="AW101" i="10"/>
  <c r="AX101" i="10" s="1"/>
  <c r="AR101" i="10"/>
  <c r="AS101" i="10" s="1"/>
  <c r="AE101" i="10"/>
  <c r="V101" i="10"/>
  <c r="M101" i="10"/>
  <c r="BF100" i="10"/>
  <c r="AW100" i="10"/>
  <c r="AX100" i="10" s="1"/>
  <c r="AR100" i="10"/>
  <c r="AS100" i="10" s="1"/>
  <c r="AE100" i="10"/>
  <c r="V100" i="10"/>
  <c r="M100" i="10"/>
  <c r="BF99" i="10"/>
  <c r="AW99" i="10"/>
  <c r="AX99" i="10" s="1"/>
  <c r="AR99" i="10"/>
  <c r="AS99" i="10" s="1"/>
  <c r="AE99" i="10"/>
  <c r="V99" i="10"/>
  <c r="M99" i="10"/>
  <c r="BF98" i="10"/>
  <c r="AW98" i="10"/>
  <c r="AX98" i="10" s="1"/>
  <c r="AS98" i="10"/>
  <c r="AR98" i="10"/>
  <c r="AE98" i="10"/>
  <c r="V98" i="10"/>
  <c r="M98" i="10"/>
  <c r="BF97" i="10"/>
  <c r="AW97" i="10"/>
  <c r="AX97" i="10" s="1"/>
  <c r="AR97" i="10"/>
  <c r="AS97" i="10" s="1"/>
  <c r="AE97" i="10"/>
  <c r="V97" i="10"/>
  <c r="M97" i="10"/>
  <c r="BF96" i="10"/>
  <c r="AW96" i="10"/>
  <c r="AX96" i="10" s="1"/>
  <c r="AS96" i="10"/>
  <c r="AR96" i="10"/>
  <c r="AE96" i="10"/>
  <c r="V96" i="10"/>
  <c r="M96" i="10"/>
  <c r="BF95" i="10"/>
  <c r="AW95" i="10"/>
  <c r="AX95" i="10" s="1"/>
  <c r="AR95" i="10"/>
  <c r="AS95" i="10" s="1"/>
  <c r="AE95" i="10"/>
  <c r="V95" i="10"/>
  <c r="M95" i="10"/>
  <c r="BF94" i="10"/>
  <c r="AW94" i="10"/>
  <c r="AX94" i="10" s="1"/>
  <c r="AR94" i="10"/>
  <c r="AS94" i="10" s="1"/>
  <c r="AE94" i="10"/>
  <c r="V94" i="10"/>
  <c r="M94" i="10"/>
  <c r="BF93" i="10"/>
  <c r="AW93" i="10"/>
  <c r="AX93" i="10" s="1"/>
  <c r="AR93" i="10"/>
  <c r="AS93" i="10" s="1"/>
  <c r="AE93" i="10"/>
  <c r="V93" i="10"/>
  <c r="M93" i="10"/>
  <c r="BF92" i="10"/>
  <c r="AW92" i="10"/>
  <c r="AX92" i="10" s="1"/>
  <c r="AR92" i="10"/>
  <c r="AS92" i="10" s="1"/>
  <c r="AE92" i="10"/>
  <c r="V92" i="10"/>
  <c r="M92" i="10"/>
  <c r="BF91" i="10"/>
  <c r="AW91" i="10"/>
  <c r="AX91" i="10" s="1"/>
  <c r="AR91" i="10"/>
  <c r="AS91" i="10" s="1"/>
  <c r="AY91" i="10" s="1"/>
  <c r="AE91" i="10"/>
  <c r="V91" i="10"/>
  <c r="M91" i="10"/>
  <c r="BF90" i="10"/>
  <c r="AX90" i="10"/>
  <c r="AW90" i="10"/>
  <c r="AR90" i="10"/>
  <c r="AS90" i="10" s="1"/>
  <c r="AY90" i="10" s="1"/>
  <c r="AE90" i="10"/>
  <c r="V90" i="10"/>
  <c r="M90" i="10"/>
  <c r="BF89" i="10"/>
  <c r="AW89" i="10"/>
  <c r="AX89" i="10" s="1"/>
  <c r="AR89" i="10"/>
  <c r="AS89" i="10" s="1"/>
  <c r="AE89" i="10"/>
  <c r="V89" i="10"/>
  <c r="M89" i="10"/>
  <c r="BF88" i="10"/>
  <c r="AW88" i="10"/>
  <c r="AX88" i="10" s="1"/>
  <c r="AR88" i="10"/>
  <c r="AS88" i="10" s="1"/>
  <c r="AY88" i="10" s="1"/>
  <c r="AE88" i="10"/>
  <c r="V88" i="10"/>
  <c r="M88" i="10"/>
  <c r="BF87" i="10"/>
  <c r="AW87" i="10"/>
  <c r="AX87" i="10" s="1"/>
  <c r="AS87" i="10"/>
  <c r="AR87" i="10"/>
  <c r="AE87" i="10"/>
  <c r="V87" i="10"/>
  <c r="M87" i="10"/>
  <c r="BF86" i="10"/>
  <c r="AW86" i="10"/>
  <c r="AX86" i="10" s="1"/>
  <c r="AR86" i="10"/>
  <c r="AS86" i="10" s="1"/>
  <c r="AE86" i="10"/>
  <c r="V86" i="10"/>
  <c r="M86" i="10"/>
  <c r="BF85" i="10"/>
  <c r="AW85" i="10"/>
  <c r="AR85" i="10"/>
  <c r="AE85" i="10"/>
  <c r="V85" i="10"/>
  <c r="V116" i="10" s="1"/>
  <c r="M85" i="10"/>
  <c r="BM84" i="10"/>
  <c r="BL84" i="10"/>
  <c r="BK84" i="10"/>
  <c r="BJ84" i="10"/>
  <c r="BI84" i="10"/>
  <c r="BH84" i="10"/>
  <c r="BG84" i="10"/>
  <c r="BE84" i="10"/>
  <c r="AT84" i="10"/>
  <c r="AO84" i="10"/>
  <c r="C84" i="10"/>
  <c r="BM83" i="10"/>
  <c r="BL83" i="10"/>
  <c r="BK83" i="10"/>
  <c r="BJ83" i="10"/>
  <c r="BI83" i="10"/>
  <c r="BH83" i="10"/>
  <c r="BG83" i="10"/>
  <c r="BE83" i="10"/>
  <c r="BD83" i="10"/>
  <c r="BC83" i="10"/>
  <c r="BB83" i="10"/>
  <c r="BA83" i="10"/>
  <c r="AZ83" i="10"/>
  <c r="AV83" i="10"/>
  <c r="AU83" i="10"/>
  <c r="AT83" i="10"/>
  <c r="AQ83" i="10"/>
  <c r="AP83" i="10"/>
  <c r="AO83" i="10"/>
  <c r="AN83" i="10"/>
  <c r="AM83" i="10"/>
  <c r="AL83" i="10"/>
  <c r="AK83" i="10"/>
  <c r="AJ83" i="10"/>
  <c r="AI83" i="10"/>
  <c r="AH83" i="10"/>
  <c r="AG83" i="10"/>
  <c r="AF83" i="10"/>
  <c r="AD83" i="10"/>
  <c r="AC83" i="10"/>
  <c r="AB83" i="10"/>
  <c r="AA83" i="10"/>
  <c r="Z83" i="10"/>
  <c r="Y83" i="10"/>
  <c r="X83" i="10"/>
  <c r="W83" i="10"/>
  <c r="U83" i="10"/>
  <c r="T83" i="10"/>
  <c r="S83" i="10"/>
  <c r="R83" i="10"/>
  <c r="Q83" i="10"/>
  <c r="P83" i="10"/>
  <c r="O83" i="10"/>
  <c r="N83" i="10"/>
  <c r="L83" i="10"/>
  <c r="K83" i="10"/>
  <c r="J83" i="10"/>
  <c r="I83" i="10"/>
  <c r="H83" i="10"/>
  <c r="G83" i="10"/>
  <c r="F83" i="10"/>
  <c r="E83" i="10"/>
  <c r="C83" i="10"/>
  <c r="BM82" i="10"/>
  <c r="BL82" i="10"/>
  <c r="BK82" i="10"/>
  <c r="BJ82" i="10"/>
  <c r="BI82" i="10"/>
  <c r="BH82" i="10"/>
  <c r="BG82" i="10"/>
  <c r="BE82" i="10"/>
  <c r="BD82" i="10"/>
  <c r="BC82" i="10"/>
  <c r="BB82" i="10"/>
  <c r="BA82" i="10"/>
  <c r="AZ82" i="10"/>
  <c r="AV82" i="10"/>
  <c r="AU82" i="10"/>
  <c r="AT82" i="10"/>
  <c r="AQ82" i="10"/>
  <c r="AP82" i="10"/>
  <c r="AO82" i="10"/>
  <c r="AN82" i="10"/>
  <c r="AM82" i="10"/>
  <c r="AL82" i="10"/>
  <c r="AK82" i="10"/>
  <c r="AJ82" i="10"/>
  <c r="AI82" i="10"/>
  <c r="AH82" i="10"/>
  <c r="AG82" i="10"/>
  <c r="AF82" i="10"/>
  <c r="AD82" i="10"/>
  <c r="AC82" i="10"/>
  <c r="AB82" i="10"/>
  <c r="AA82" i="10"/>
  <c r="Z82" i="10"/>
  <c r="Y82" i="10"/>
  <c r="X82" i="10"/>
  <c r="W82" i="10"/>
  <c r="U82" i="10"/>
  <c r="T82" i="10"/>
  <c r="S82" i="10"/>
  <c r="R82" i="10"/>
  <c r="Q82" i="10"/>
  <c r="P82" i="10"/>
  <c r="O82" i="10"/>
  <c r="N82" i="10"/>
  <c r="L82" i="10"/>
  <c r="K82" i="10"/>
  <c r="J82" i="10"/>
  <c r="I82" i="10"/>
  <c r="H82" i="10"/>
  <c r="G82" i="10"/>
  <c r="F82" i="10"/>
  <c r="E82" i="10"/>
  <c r="C82" i="10"/>
  <c r="BM81" i="10"/>
  <c r="BL81" i="10"/>
  <c r="BK81" i="10"/>
  <c r="BJ81" i="10"/>
  <c r="BI81" i="10"/>
  <c r="BH81" i="10"/>
  <c r="BG81" i="10"/>
  <c r="BE81" i="10"/>
  <c r="BD81" i="10"/>
  <c r="BC81" i="10"/>
  <c r="BB81" i="10"/>
  <c r="BA81" i="10"/>
  <c r="AZ81" i="10"/>
  <c r="AV81" i="10"/>
  <c r="AU81" i="10"/>
  <c r="AT81" i="10"/>
  <c r="AQ81" i="10"/>
  <c r="AP81" i="10"/>
  <c r="AO81" i="10"/>
  <c r="AN81" i="10"/>
  <c r="AM81" i="10"/>
  <c r="AL81" i="10"/>
  <c r="AK81" i="10"/>
  <c r="AJ81" i="10"/>
  <c r="AI81" i="10"/>
  <c r="AH81" i="10"/>
  <c r="AG81" i="10"/>
  <c r="AF81" i="10"/>
  <c r="AD81" i="10"/>
  <c r="AC81" i="10"/>
  <c r="AB81" i="10"/>
  <c r="AA81" i="10"/>
  <c r="Z81" i="10"/>
  <c r="Y81" i="10"/>
  <c r="X81" i="10"/>
  <c r="W81" i="10"/>
  <c r="U81" i="10"/>
  <c r="T81" i="10"/>
  <c r="S81" i="10"/>
  <c r="R81" i="10"/>
  <c r="Q81" i="10"/>
  <c r="P81" i="10"/>
  <c r="O81" i="10"/>
  <c r="N81" i="10"/>
  <c r="L81" i="10"/>
  <c r="K81" i="10"/>
  <c r="J81" i="10"/>
  <c r="I81" i="10"/>
  <c r="H81" i="10"/>
  <c r="G81" i="10"/>
  <c r="F81" i="10"/>
  <c r="E81" i="10"/>
  <c r="C81" i="10"/>
  <c r="BF80" i="10"/>
  <c r="AW80" i="10"/>
  <c r="AR80" i="10"/>
  <c r="AS80" i="10" s="1"/>
  <c r="AE80" i="10"/>
  <c r="V80" i="10"/>
  <c r="M80" i="10"/>
  <c r="D80" i="10"/>
  <c r="A80" i="10"/>
  <c r="BF79" i="10"/>
  <c r="AW79" i="10"/>
  <c r="AX79" i="10" s="1"/>
  <c r="AR79" i="10"/>
  <c r="AS79" i="10" s="1"/>
  <c r="AE79" i="10"/>
  <c r="V79" i="10"/>
  <c r="M79" i="10"/>
  <c r="D79" i="10"/>
  <c r="BF78" i="10"/>
  <c r="AW78" i="10"/>
  <c r="AX78" i="10" s="1"/>
  <c r="AR78" i="10"/>
  <c r="AS78" i="10" s="1"/>
  <c r="AE78" i="10"/>
  <c r="V78" i="10"/>
  <c r="M78" i="10"/>
  <c r="D78" i="10"/>
  <c r="BF77" i="10"/>
  <c r="AW77" i="10"/>
  <c r="AX77" i="10" s="1"/>
  <c r="AR77" i="10"/>
  <c r="AS77" i="10" s="1"/>
  <c r="AE77" i="10"/>
  <c r="V77" i="10"/>
  <c r="M77" i="10"/>
  <c r="D77" i="10"/>
  <c r="BF76" i="10"/>
  <c r="AW76" i="10"/>
  <c r="AX76" i="10" s="1"/>
  <c r="AR76" i="10"/>
  <c r="AS76" i="10" s="1"/>
  <c r="AE76" i="10"/>
  <c r="V76" i="10"/>
  <c r="M76" i="10"/>
  <c r="D76" i="10"/>
  <c r="BF75" i="10"/>
  <c r="AW75" i="10"/>
  <c r="AX75" i="10" s="1"/>
  <c r="AR75" i="10"/>
  <c r="AS75" i="10" s="1"/>
  <c r="AE75" i="10"/>
  <c r="V75" i="10"/>
  <c r="M75" i="10"/>
  <c r="D75" i="10"/>
  <c r="BF74" i="10"/>
  <c r="AW74" i="10"/>
  <c r="AX74" i="10" s="1"/>
  <c r="AR74" i="10"/>
  <c r="AS74" i="10" s="1"/>
  <c r="AE74" i="10"/>
  <c r="V74" i="10"/>
  <c r="M74" i="10"/>
  <c r="D74" i="10"/>
  <c r="BF73" i="10"/>
  <c r="AW73" i="10"/>
  <c r="AX73" i="10" s="1"/>
  <c r="AR73" i="10"/>
  <c r="AS73" i="10" s="1"/>
  <c r="AE73" i="10"/>
  <c r="V73" i="10"/>
  <c r="M73" i="10"/>
  <c r="D73" i="10"/>
  <c r="BF72" i="10"/>
  <c r="AW72" i="10"/>
  <c r="AX72" i="10" s="1"/>
  <c r="AR72" i="10"/>
  <c r="AS72" i="10" s="1"/>
  <c r="AE72" i="10"/>
  <c r="V72" i="10"/>
  <c r="M72" i="10"/>
  <c r="D72" i="10"/>
  <c r="BF71" i="10"/>
  <c r="AW71" i="10"/>
  <c r="AX71" i="10" s="1"/>
  <c r="AR71" i="10"/>
  <c r="AS71" i="10" s="1"/>
  <c r="AE71" i="10"/>
  <c r="V71" i="10"/>
  <c r="M71" i="10"/>
  <c r="D71" i="10"/>
  <c r="BF70" i="10"/>
  <c r="AW70" i="10"/>
  <c r="AX70" i="10" s="1"/>
  <c r="AR70" i="10"/>
  <c r="AS70" i="10" s="1"/>
  <c r="AE70" i="10"/>
  <c r="V70" i="10"/>
  <c r="M70" i="10"/>
  <c r="D70" i="10"/>
  <c r="BF69" i="10"/>
  <c r="AW69" i="10"/>
  <c r="AX69" i="10" s="1"/>
  <c r="AR69" i="10"/>
  <c r="AS69" i="10" s="1"/>
  <c r="AE69" i="10"/>
  <c r="V69" i="10"/>
  <c r="M69" i="10"/>
  <c r="D69" i="10"/>
  <c r="BF68" i="10"/>
  <c r="AW68" i="10"/>
  <c r="AX68" i="10" s="1"/>
  <c r="AR68" i="10"/>
  <c r="AS68" i="10" s="1"/>
  <c r="AE68" i="10"/>
  <c r="V68" i="10"/>
  <c r="M68" i="10"/>
  <c r="D68" i="10"/>
  <c r="BF67" i="10"/>
  <c r="AW67" i="10"/>
  <c r="AX67" i="10" s="1"/>
  <c r="AR67" i="10"/>
  <c r="AS67" i="10" s="1"/>
  <c r="AE67" i="10"/>
  <c r="V67" i="10"/>
  <c r="M67" i="10"/>
  <c r="D67" i="10"/>
  <c r="BF66" i="10"/>
  <c r="AW66" i="10"/>
  <c r="AX66" i="10" s="1"/>
  <c r="AR66" i="10"/>
  <c r="AS66" i="10" s="1"/>
  <c r="AE66" i="10"/>
  <c r="V66" i="10"/>
  <c r="M66" i="10"/>
  <c r="D66" i="10"/>
  <c r="BF65" i="10"/>
  <c r="AW65" i="10"/>
  <c r="AX65" i="10" s="1"/>
  <c r="AR65" i="10"/>
  <c r="AS65" i="10" s="1"/>
  <c r="AE65" i="10"/>
  <c r="V65" i="10"/>
  <c r="M65" i="10"/>
  <c r="D65" i="10"/>
  <c r="BF64" i="10"/>
  <c r="AW64" i="10"/>
  <c r="AX64" i="10" s="1"/>
  <c r="AR64" i="10"/>
  <c r="AS64" i="10" s="1"/>
  <c r="AE64" i="10"/>
  <c r="V64" i="10"/>
  <c r="M64" i="10"/>
  <c r="D64" i="10"/>
  <c r="BF63" i="10"/>
  <c r="AW63" i="10"/>
  <c r="AX63" i="10" s="1"/>
  <c r="AR63" i="10"/>
  <c r="AS63" i="10" s="1"/>
  <c r="AE63" i="10"/>
  <c r="V63" i="10"/>
  <c r="M63" i="10"/>
  <c r="D63" i="10"/>
  <c r="BF62" i="10"/>
  <c r="AW62" i="10"/>
  <c r="AX62" i="10" s="1"/>
  <c r="AR62" i="10"/>
  <c r="AS62" i="10" s="1"/>
  <c r="AE62" i="10"/>
  <c r="V62" i="10"/>
  <c r="M62" i="10"/>
  <c r="D62" i="10"/>
  <c r="BF61" i="10"/>
  <c r="AW61" i="10"/>
  <c r="AX61" i="10" s="1"/>
  <c r="AR61" i="10"/>
  <c r="AS61" i="10" s="1"/>
  <c r="AE61" i="10"/>
  <c r="V61" i="10"/>
  <c r="M61" i="10"/>
  <c r="D61" i="10"/>
  <c r="BF60" i="10"/>
  <c r="AW60" i="10"/>
  <c r="AR60" i="10"/>
  <c r="AS60" i="10" s="1"/>
  <c r="AE60" i="10"/>
  <c r="V60" i="10"/>
  <c r="M60" i="10"/>
  <c r="D60" i="10"/>
  <c r="BF59" i="10"/>
  <c r="AW59" i="10"/>
  <c r="AX59" i="10" s="1"/>
  <c r="AR59" i="10"/>
  <c r="AS59" i="10" s="1"/>
  <c r="AE59" i="10"/>
  <c r="V59" i="10"/>
  <c r="M59" i="10"/>
  <c r="D59" i="10"/>
  <c r="BF58" i="10"/>
  <c r="AW58" i="10"/>
  <c r="AX58" i="10" s="1"/>
  <c r="AR58" i="10"/>
  <c r="AS58" i="10" s="1"/>
  <c r="AE58" i="10"/>
  <c r="V58" i="10"/>
  <c r="M58" i="10"/>
  <c r="D58" i="10"/>
  <c r="BF57" i="10"/>
  <c r="AW57" i="10"/>
  <c r="AX57" i="10" s="1"/>
  <c r="AR57" i="10"/>
  <c r="AS57" i="10" s="1"/>
  <c r="AE57" i="10"/>
  <c r="V57" i="10"/>
  <c r="M57" i="10"/>
  <c r="D57" i="10"/>
  <c r="BF56" i="10"/>
  <c r="AW56" i="10"/>
  <c r="AR56" i="10"/>
  <c r="AS56" i="10" s="1"/>
  <c r="AE56" i="10"/>
  <c r="V56" i="10"/>
  <c r="M56" i="10"/>
  <c r="D56" i="10"/>
  <c r="BF55" i="10"/>
  <c r="AW55" i="10"/>
  <c r="AX55" i="10" s="1"/>
  <c r="AR55" i="10"/>
  <c r="AS55" i="10" s="1"/>
  <c r="AE55" i="10"/>
  <c r="V55" i="10"/>
  <c r="M55" i="10"/>
  <c r="D55" i="10"/>
  <c r="BF54" i="10"/>
  <c r="AW54" i="10"/>
  <c r="AX54" i="10" s="1"/>
  <c r="AR54" i="10"/>
  <c r="AS54" i="10" s="1"/>
  <c r="AE54" i="10"/>
  <c r="V54" i="10"/>
  <c r="M54" i="10"/>
  <c r="D54" i="10"/>
  <c r="BF53" i="10"/>
  <c r="AW53" i="10"/>
  <c r="AX53" i="10" s="1"/>
  <c r="AR53" i="10"/>
  <c r="AS53" i="10" s="1"/>
  <c r="AE53" i="10"/>
  <c r="V53" i="10"/>
  <c r="M53" i="10"/>
  <c r="D53" i="10"/>
  <c r="BF52" i="10"/>
  <c r="AW52" i="10"/>
  <c r="AX52" i="10" s="1"/>
  <c r="AR52" i="10"/>
  <c r="AS52" i="10" s="1"/>
  <c r="AE52" i="10"/>
  <c r="V52" i="10"/>
  <c r="V81" i="10" s="1"/>
  <c r="M52" i="10"/>
  <c r="M81" i="10" s="1"/>
  <c r="D52" i="10"/>
  <c r="D82" i="10" s="1"/>
  <c r="BM51" i="10"/>
  <c r="BL51" i="10"/>
  <c r="BK51" i="10"/>
  <c r="BJ51" i="10"/>
  <c r="BI51" i="10"/>
  <c r="BH51" i="10"/>
  <c r="BG51" i="10"/>
  <c r="BE51" i="10"/>
  <c r="AT51" i="10"/>
  <c r="AO51" i="10"/>
  <c r="C51" i="10"/>
  <c r="BM50" i="10"/>
  <c r="BL50" i="10"/>
  <c r="BK50" i="10"/>
  <c r="BJ50" i="10"/>
  <c r="BI50" i="10"/>
  <c r="BH50" i="10"/>
  <c r="BG50" i="10"/>
  <c r="BE50" i="10"/>
  <c r="BD50" i="10"/>
  <c r="BC50" i="10"/>
  <c r="BB50" i="10"/>
  <c r="BA50" i="10"/>
  <c r="AZ50" i="10"/>
  <c r="AV50" i="10"/>
  <c r="AU50" i="10"/>
  <c r="AT50" i="10"/>
  <c r="AQ50" i="10"/>
  <c r="AP50" i="10"/>
  <c r="AO50" i="10"/>
  <c r="AN50" i="10"/>
  <c r="AM50" i="10"/>
  <c r="AL50" i="10"/>
  <c r="AK50" i="10"/>
  <c r="AJ50" i="10"/>
  <c r="AI50" i="10"/>
  <c r="AH50" i="10"/>
  <c r="AG50" i="10"/>
  <c r="AF50" i="10"/>
  <c r="AD50" i="10"/>
  <c r="AC50" i="10"/>
  <c r="AB50" i="10"/>
  <c r="AA50" i="10"/>
  <c r="Z50" i="10"/>
  <c r="Y50" i="10"/>
  <c r="X50" i="10"/>
  <c r="W50" i="10"/>
  <c r="U50" i="10"/>
  <c r="T50" i="10"/>
  <c r="S50" i="10"/>
  <c r="R50" i="10"/>
  <c r="Q50" i="10"/>
  <c r="P50" i="10"/>
  <c r="O50" i="10"/>
  <c r="N50" i="10"/>
  <c r="L50" i="10"/>
  <c r="K50" i="10"/>
  <c r="J50" i="10"/>
  <c r="I50" i="10"/>
  <c r="H50" i="10"/>
  <c r="G50" i="10"/>
  <c r="F50" i="10"/>
  <c r="E50" i="10"/>
  <c r="C50" i="10"/>
  <c r="BM49" i="10"/>
  <c r="BL49" i="10"/>
  <c r="BK49" i="10"/>
  <c r="BJ49" i="10"/>
  <c r="BI49" i="10"/>
  <c r="BH49" i="10"/>
  <c r="BG49" i="10"/>
  <c r="BE49" i="10"/>
  <c r="BD49" i="10"/>
  <c r="BC49" i="10"/>
  <c r="BB49" i="10"/>
  <c r="BA49" i="10"/>
  <c r="AZ49" i="10"/>
  <c r="AV49" i="10"/>
  <c r="AU49" i="10"/>
  <c r="AT49" i="10"/>
  <c r="AQ49" i="10"/>
  <c r="AP49" i="10"/>
  <c r="AO49" i="10"/>
  <c r="AN49" i="10"/>
  <c r="AM49" i="10"/>
  <c r="AL49" i="10"/>
  <c r="AK49" i="10"/>
  <c r="AJ49" i="10"/>
  <c r="AI49" i="10"/>
  <c r="AH49" i="10"/>
  <c r="AG49" i="10"/>
  <c r="AF49" i="10"/>
  <c r="AD49" i="10"/>
  <c r="AC49" i="10"/>
  <c r="AB49" i="10"/>
  <c r="AA49" i="10"/>
  <c r="Z49" i="10"/>
  <c r="Y49" i="10"/>
  <c r="X49" i="10"/>
  <c r="W49" i="10"/>
  <c r="U49" i="10"/>
  <c r="T49" i="10"/>
  <c r="S49" i="10"/>
  <c r="R49" i="10"/>
  <c r="Q49" i="10"/>
  <c r="P49" i="10"/>
  <c r="O49" i="10"/>
  <c r="N49" i="10"/>
  <c r="L49" i="10"/>
  <c r="K49" i="10"/>
  <c r="J49" i="10"/>
  <c r="I49" i="10"/>
  <c r="H49" i="10"/>
  <c r="G49" i="10"/>
  <c r="F49" i="10"/>
  <c r="E49" i="10"/>
  <c r="C49" i="10"/>
  <c r="BM48" i="10"/>
  <c r="BL48" i="10"/>
  <c r="BK48" i="10"/>
  <c r="BJ48" i="10"/>
  <c r="BI48" i="10"/>
  <c r="BH48" i="10"/>
  <c r="BG48" i="10"/>
  <c r="BE48" i="10"/>
  <c r="BD48" i="10"/>
  <c r="BC48" i="10"/>
  <c r="BB48" i="10"/>
  <c r="BA48" i="10"/>
  <c r="AZ48" i="10"/>
  <c r="AV48" i="10"/>
  <c r="AU48" i="10"/>
  <c r="AT48" i="10"/>
  <c r="AQ48" i="10"/>
  <c r="AP48" i="10"/>
  <c r="AO48" i="10"/>
  <c r="AN48" i="10"/>
  <c r="AM48" i="10"/>
  <c r="AL48" i="10"/>
  <c r="AK48" i="10"/>
  <c r="AJ48" i="10"/>
  <c r="AI48" i="10"/>
  <c r="AH48" i="10"/>
  <c r="AG48" i="10"/>
  <c r="AF48" i="10"/>
  <c r="AD48" i="10"/>
  <c r="AC48" i="10"/>
  <c r="AB48" i="10"/>
  <c r="AA48" i="10"/>
  <c r="Z48" i="10"/>
  <c r="Y48" i="10"/>
  <c r="X48" i="10"/>
  <c r="W48" i="10"/>
  <c r="U48" i="10"/>
  <c r="T48" i="10"/>
  <c r="S48" i="10"/>
  <c r="R48" i="10"/>
  <c r="Q48" i="10"/>
  <c r="P48" i="10"/>
  <c r="O48" i="10"/>
  <c r="N48" i="10"/>
  <c r="L48" i="10"/>
  <c r="K48" i="10"/>
  <c r="J48" i="10"/>
  <c r="I48" i="10"/>
  <c r="H48" i="10"/>
  <c r="G48" i="10"/>
  <c r="F48" i="10"/>
  <c r="E48" i="10"/>
  <c r="C48" i="10"/>
  <c r="BF47" i="10"/>
  <c r="AW47" i="10"/>
  <c r="AR47" i="10"/>
  <c r="AS47" i="10" s="1"/>
  <c r="AE47" i="10"/>
  <c r="V47" i="10"/>
  <c r="M47" i="10"/>
  <c r="D47" i="10"/>
  <c r="BF46" i="10"/>
  <c r="AW46" i="10"/>
  <c r="AX46" i="10" s="1"/>
  <c r="AR46" i="10"/>
  <c r="AS46" i="10" s="1"/>
  <c r="AE46" i="10"/>
  <c r="V46" i="10"/>
  <c r="M46" i="10"/>
  <c r="D46" i="10"/>
  <c r="BF45" i="10"/>
  <c r="AW45" i="10"/>
  <c r="AR45" i="10"/>
  <c r="AS45" i="10" s="1"/>
  <c r="AE45" i="10"/>
  <c r="V45" i="10"/>
  <c r="M45" i="10"/>
  <c r="D45" i="10"/>
  <c r="BF44" i="10"/>
  <c r="AW44" i="10"/>
  <c r="AX44" i="10" s="1"/>
  <c r="AR44" i="10"/>
  <c r="AS44" i="10" s="1"/>
  <c r="AE44" i="10"/>
  <c r="V44" i="10"/>
  <c r="M44" i="10"/>
  <c r="D44" i="10"/>
  <c r="BF43" i="10"/>
  <c r="AW43" i="10"/>
  <c r="AR43" i="10"/>
  <c r="AS43" i="10" s="1"/>
  <c r="AE43" i="10"/>
  <c r="V43" i="10"/>
  <c r="M43" i="10"/>
  <c r="D43" i="10"/>
  <c r="BF42" i="10"/>
  <c r="AW42" i="10"/>
  <c r="AX42" i="10" s="1"/>
  <c r="AR42" i="10"/>
  <c r="AS42" i="10" s="1"/>
  <c r="AE42" i="10"/>
  <c r="V42" i="10"/>
  <c r="M42" i="10"/>
  <c r="D42" i="10"/>
  <c r="BF41" i="10"/>
  <c r="AW41" i="10"/>
  <c r="AR41" i="10"/>
  <c r="AS41" i="10" s="1"/>
  <c r="AE41" i="10"/>
  <c r="V41" i="10"/>
  <c r="M41" i="10"/>
  <c r="D41" i="10"/>
  <c r="BF40" i="10"/>
  <c r="AW40" i="10"/>
  <c r="AX40" i="10" s="1"/>
  <c r="AR40" i="10"/>
  <c r="AS40" i="10" s="1"/>
  <c r="AE40" i="10"/>
  <c r="V40" i="10"/>
  <c r="M40" i="10"/>
  <c r="D40" i="10"/>
  <c r="BF39" i="10"/>
  <c r="AW39" i="10"/>
  <c r="AR39" i="10"/>
  <c r="AS39" i="10" s="1"/>
  <c r="AE39" i="10"/>
  <c r="V39" i="10"/>
  <c r="M39" i="10"/>
  <c r="D39" i="10"/>
  <c r="BF38" i="10"/>
  <c r="AW38" i="10"/>
  <c r="AX38" i="10" s="1"/>
  <c r="AR38" i="10"/>
  <c r="AS38" i="10" s="1"/>
  <c r="AE38" i="10"/>
  <c r="V38" i="10"/>
  <c r="M38" i="10"/>
  <c r="D38" i="10"/>
  <c r="BF37" i="10"/>
  <c r="AW37" i="10"/>
  <c r="AR37" i="10"/>
  <c r="AS37" i="10" s="1"/>
  <c r="AE37" i="10"/>
  <c r="V37" i="10"/>
  <c r="M37" i="10"/>
  <c r="D37" i="10"/>
  <c r="BF36" i="10"/>
  <c r="AW36" i="10"/>
  <c r="AX36" i="10" s="1"/>
  <c r="AR36" i="10"/>
  <c r="AS36" i="10" s="1"/>
  <c r="AE36" i="10"/>
  <c r="V36" i="10"/>
  <c r="M36" i="10"/>
  <c r="D36" i="10"/>
  <c r="BF35" i="10"/>
  <c r="AW35" i="10"/>
  <c r="AR35" i="10"/>
  <c r="AS35" i="10" s="1"/>
  <c r="AE35" i="10"/>
  <c r="V35" i="10"/>
  <c r="M35" i="10"/>
  <c r="D35" i="10"/>
  <c r="BF34" i="10"/>
  <c r="AW34" i="10"/>
  <c r="AX34" i="10" s="1"/>
  <c r="AR34" i="10"/>
  <c r="AS34" i="10" s="1"/>
  <c r="AE34" i="10"/>
  <c r="V34" i="10"/>
  <c r="M34" i="10"/>
  <c r="D34" i="10"/>
  <c r="BF33" i="10"/>
  <c r="AW33" i="10"/>
  <c r="AR33" i="10"/>
  <c r="AS33" i="10" s="1"/>
  <c r="AE33" i="10"/>
  <c r="V33" i="10"/>
  <c r="M33" i="10"/>
  <c r="D33" i="10"/>
  <c r="BF32" i="10"/>
  <c r="AW32" i="10"/>
  <c r="AX32" i="10" s="1"/>
  <c r="AR32" i="10"/>
  <c r="AS32" i="10" s="1"/>
  <c r="AE32" i="10"/>
  <c r="V32" i="10"/>
  <c r="M32" i="10"/>
  <c r="D32" i="10"/>
  <c r="BF31" i="10"/>
  <c r="AW31" i="10"/>
  <c r="AR31" i="10"/>
  <c r="AS31" i="10" s="1"/>
  <c r="AE31" i="10"/>
  <c r="V31" i="10"/>
  <c r="M31" i="10"/>
  <c r="D31" i="10"/>
  <c r="BF30" i="10"/>
  <c r="AW30" i="10"/>
  <c r="AX30" i="10" s="1"/>
  <c r="AR30" i="10"/>
  <c r="AS30" i="10" s="1"/>
  <c r="AE30" i="10"/>
  <c r="V30" i="10"/>
  <c r="M30" i="10"/>
  <c r="D30" i="10"/>
  <c r="BF29" i="10"/>
  <c r="AW29" i="10"/>
  <c r="AR29" i="10"/>
  <c r="AS29" i="10" s="1"/>
  <c r="AE29" i="10"/>
  <c r="V29" i="10"/>
  <c r="M29" i="10"/>
  <c r="D29" i="10"/>
  <c r="BF28" i="10"/>
  <c r="AW28" i="10"/>
  <c r="AX28" i="10" s="1"/>
  <c r="AR28" i="10"/>
  <c r="AS28" i="10" s="1"/>
  <c r="AE28" i="10"/>
  <c r="V28" i="10"/>
  <c r="M28" i="10"/>
  <c r="D28" i="10"/>
  <c r="BF27" i="10"/>
  <c r="AW27" i="10"/>
  <c r="AR27" i="10"/>
  <c r="AS27" i="10" s="1"/>
  <c r="AE27" i="10"/>
  <c r="V27" i="10"/>
  <c r="M27" i="10"/>
  <c r="D27" i="10"/>
  <c r="BF26" i="10"/>
  <c r="AW26" i="10"/>
  <c r="AX26" i="10" s="1"/>
  <c r="AR26" i="10"/>
  <c r="AS26" i="10" s="1"/>
  <c r="AE26" i="10"/>
  <c r="V26" i="10"/>
  <c r="M26" i="10"/>
  <c r="D26" i="10"/>
  <c r="BF25" i="10"/>
  <c r="AW25" i="10"/>
  <c r="AR25" i="10"/>
  <c r="AS25" i="10" s="1"/>
  <c r="AE25" i="10"/>
  <c r="V25" i="10"/>
  <c r="M25" i="10"/>
  <c r="D25" i="10"/>
  <c r="BF24" i="10"/>
  <c r="AW24" i="10"/>
  <c r="AX24" i="10" s="1"/>
  <c r="AR24" i="10"/>
  <c r="AS24" i="10" s="1"/>
  <c r="AE24" i="10"/>
  <c r="V24" i="10"/>
  <c r="M24" i="10"/>
  <c r="D24" i="10"/>
  <c r="BF23" i="10"/>
  <c r="AW23" i="10"/>
  <c r="AR23" i="10"/>
  <c r="AS23" i="10" s="1"/>
  <c r="AE23" i="10"/>
  <c r="V23" i="10"/>
  <c r="M23" i="10"/>
  <c r="D23" i="10"/>
  <c r="BF22" i="10"/>
  <c r="AW22" i="10"/>
  <c r="AX22" i="10" s="1"/>
  <c r="AR22" i="10"/>
  <c r="AS22" i="10" s="1"/>
  <c r="AE22" i="10"/>
  <c r="V22" i="10"/>
  <c r="M22" i="10"/>
  <c r="D22" i="10"/>
  <c r="BF21" i="10"/>
  <c r="AW21" i="10"/>
  <c r="AR21" i="10"/>
  <c r="AS21" i="10" s="1"/>
  <c r="AE21" i="10"/>
  <c r="V21" i="10"/>
  <c r="M21" i="10"/>
  <c r="D21" i="10"/>
  <c r="BF20" i="10"/>
  <c r="AW20" i="10"/>
  <c r="AX20" i="10" s="1"/>
  <c r="AR20" i="10"/>
  <c r="AS20" i="10" s="1"/>
  <c r="AE20" i="10"/>
  <c r="V20" i="10"/>
  <c r="M20" i="10"/>
  <c r="D20" i="10"/>
  <c r="BF19" i="10"/>
  <c r="AW19" i="10"/>
  <c r="AR19" i="10"/>
  <c r="AS19" i="10" s="1"/>
  <c r="AE19" i="10"/>
  <c r="V19" i="10"/>
  <c r="M19" i="10"/>
  <c r="D19" i="10"/>
  <c r="BF18" i="10"/>
  <c r="AW18" i="10"/>
  <c r="AX18" i="10" s="1"/>
  <c r="AR18" i="10"/>
  <c r="AS18" i="10" s="1"/>
  <c r="AE18" i="10"/>
  <c r="V18" i="10"/>
  <c r="M18" i="10"/>
  <c r="D18" i="10"/>
  <c r="B18" i="10"/>
  <c r="B19" i="10" s="1"/>
  <c r="B20" i="10" s="1"/>
  <c r="BF17" i="10"/>
  <c r="AW17" i="10"/>
  <c r="AR17" i="10"/>
  <c r="AS17" i="10" s="1"/>
  <c r="AE17" i="10"/>
  <c r="V17" i="10"/>
  <c r="M17" i="10"/>
  <c r="D17" i="10"/>
  <c r="A17" i="10"/>
  <c r="T10" i="10"/>
  <c r="S10" i="10"/>
  <c r="J10" i="10"/>
  <c r="T9" i="10"/>
  <c r="S9" i="10"/>
  <c r="J9" i="10"/>
  <c r="T8" i="10"/>
  <c r="S8" i="10"/>
  <c r="J8" i="10"/>
  <c r="BM12" i="15" l="1"/>
  <c r="BC8" i="17"/>
  <c r="BB9" i="17"/>
  <c r="BC9" i="17"/>
  <c r="BC10" i="17"/>
  <c r="BB10" i="17"/>
  <c r="AY401" i="17"/>
  <c r="AY407" i="17"/>
  <c r="AY423" i="17"/>
  <c r="AY421" i="17"/>
  <c r="AY419" i="17"/>
  <c r="AY417" i="17"/>
  <c r="AY409" i="17"/>
  <c r="AR427" i="17"/>
  <c r="AX362" i="17"/>
  <c r="AY380" i="17"/>
  <c r="AY381" i="17"/>
  <c r="AX382" i="17"/>
  <c r="AY382" i="17" s="1"/>
  <c r="AX384" i="17"/>
  <c r="AY384" i="17" s="1"/>
  <c r="AX388" i="17"/>
  <c r="AY388" i="17" s="1"/>
  <c r="AW392" i="17"/>
  <c r="AY365" i="17"/>
  <c r="AY366" i="17"/>
  <c r="AY368" i="17"/>
  <c r="AY372" i="17"/>
  <c r="AY373" i="17"/>
  <c r="AY376" i="17"/>
  <c r="AX393" i="17"/>
  <c r="AY364" i="17"/>
  <c r="AY387" i="17"/>
  <c r="AY391" i="17"/>
  <c r="AY371" i="17"/>
  <c r="AY375" i="17"/>
  <c r="AY383" i="17"/>
  <c r="AX327" i="17"/>
  <c r="AY340" i="17"/>
  <c r="AY336" i="17"/>
  <c r="AY329" i="17"/>
  <c r="AY331" i="17"/>
  <c r="AY333" i="17"/>
  <c r="AY335" i="17"/>
  <c r="AY337" i="17"/>
  <c r="AY339" i="17"/>
  <c r="AY341" i="17"/>
  <c r="AY343" i="17"/>
  <c r="AY345" i="17"/>
  <c r="AY347" i="17"/>
  <c r="AY349" i="17"/>
  <c r="AY351" i="17"/>
  <c r="AY353" i="17"/>
  <c r="AY355" i="17"/>
  <c r="AY357" i="17"/>
  <c r="AR360" i="17"/>
  <c r="AY308" i="17"/>
  <c r="AX309" i="17"/>
  <c r="AY309" i="17" s="1"/>
  <c r="AY311" i="17"/>
  <c r="AY315" i="17"/>
  <c r="AY319" i="17"/>
  <c r="AY321" i="17"/>
  <c r="AV9" i="17"/>
  <c r="AY294" i="17"/>
  <c r="AY302" i="17"/>
  <c r="AY313" i="17"/>
  <c r="AY317" i="17"/>
  <c r="AY262" i="17"/>
  <c r="AY264" i="17"/>
  <c r="AY266" i="17"/>
  <c r="AY270" i="17"/>
  <c r="AY272" i="17"/>
  <c r="AY274" i="17"/>
  <c r="AY276" i="17"/>
  <c r="AY258" i="17"/>
  <c r="AY278" i="17"/>
  <c r="AY280" i="17"/>
  <c r="AY260" i="17"/>
  <c r="AY282" i="17"/>
  <c r="AR290" i="17"/>
  <c r="AR289" i="17"/>
  <c r="AY288" i="17"/>
  <c r="AY283" i="17"/>
  <c r="AR291" i="17"/>
  <c r="AY269" i="17"/>
  <c r="AY285" i="17"/>
  <c r="AY271" i="17"/>
  <c r="AY286" i="17"/>
  <c r="AY287" i="17"/>
  <c r="AY227" i="17"/>
  <c r="AW256" i="17"/>
  <c r="AY228" i="17"/>
  <c r="AY236" i="17"/>
  <c r="AY244" i="17"/>
  <c r="AY252" i="17"/>
  <c r="AY224" i="17"/>
  <c r="AY230" i="17"/>
  <c r="AY202" i="17"/>
  <c r="AY209" i="17"/>
  <c r="AY200" i="17"/>
  <c r="AY198" i="17"/>
  <c r="AY196" i="17"/>
  <c r="AY194" i="17"/>
  <c r="AY192" i="17"/>
  <c r="AY190" i="17"/>
  <c r="AY204" i="17"/>
  <c r="AY218" i="17"/>
  <c r="AY207" i="17"/>
  <c r="AY214" i="17"/>
  <c r="AY162" i="17"/>
  <c r="AY163" i="17"/>
  <c r="AY164" i="17"/>
  <c r="AY166" i="17"/>
  <c r="AY167" i="17"/>
  <c r="AY168" i="17"/>
  <c r="AY170" i="17"/>
  <c r="AY171" i="17"/>
  <c r="AY172" i="17"/>
  <c r="AY174" i="17"/>
  <c r="AY176" i="17"/>
  <c r="AY177" i="17"/>
  <c r="AY178" i="17"/>
  <c r="AY179" i="17"/>
  <c r="AY180" i="17"/>
  <c r="AY181" i="17"/>
  <c r="AY182" i="17"/>
  <c r="AY184" i="17"/>
  <c r="AY155" i="17"/>
  <c r="AW186" i="17"/>
  <c r="AX154" i="17"/>
  <c r="AY154" i="17" s="1"/>
  <c r="AY186" i="17" s="1"/>
  <c r="AY158" i="17"/>
  <c r="AY159" i="17"/>
  <c r="AY160" i="17"/>
  <c r="AP10" i="17"/>
  <c r="AY175" i="17"/>
  <c r="AP8" i="17"/>
  <c r="AY183" i="17"/>
  <c r="AR185" i="17"/>
  <c r="AY127" i="17"/>
  <c r="AY128" i="17"/>
  <c r="AY123" i="17"/>
  <c r="AY125" i="17"/>
  <c r="AY126" i="17"/>
  <c r="AY145" i="17"/>
  <c r="AY121" i="17"/>
  <c r="AY135" i="17"/>
  <c r="AY133" i="17"/>
  <c r="AY141" i="17"/>
  <c r="AY149" i="17"/>
  <c r="AY94" i="17"/>
  <c r="AY113" i="17"/>
  <c r="AY71" i="17"/>
  <c r="AY60" i="17"/>
  <c r="AY79" i="17"/>
  <c r="AY56" i="17"/>
  <c r="AY77" i="17"/>
  <c r="AY86" i="17"/>
  <c r="AY112" i="17"/>
  <c r="AY111" i="17"/>
  <c r="AY110" i="17"/>
  <c r="AY104" i="17"/>
  <c r="AY109" i="17"/>
  <c r="AY103" i="17"/>
  <c r="AY96" i="17"/>
  <c r="AY102" i="17"/>
  <c r="AY108" i="17"/>
  <c r="AY88" i="17"/>
  <c r="AY107" i="17"/>
  <c r="AZ10" i="17"/>
  <c r="AZ8" i="17"/>
  <c r="AR50" i="17"/>
  <c r="AS17" i="17"/>
  <c r="AS50" i="17" s="1"/>
  <c r="AY19" i="17"/>
  <c r="AY21" i="17"/>
  <c r="AY17" i="17"/>
  <c r="AY23" i="17"/>
  <c r="AY25" i="17"/>
  <c r="AY27" i="17"/>
  <c r="AY29" i="17"/>
  <c r="AY31" i="17"/>
  <c r="AY33" i="17"/>
  <c r="AY35" i="17"/>
  <c r="AY37" i="17"/>
  <c r="AY39" i="17"/>
  <c r="AY41" i="17"/>
  <c r="AY43" i="17"/>
  <c r="AY45" i="17"/>
  <c r="AY47" i="17"/>
  <c r="AG8" i="17"/>
  <c r="AG10" i="17"/>
  <c r="AE392" i="17"/>
  <c r="M428" i="17"/>
  <c r="M323" i="17"/>
  <c r="M254" i="17"/>
  <c r="M81" i="17"/>
  <c r="M50" i="17"/>
  <c r="M49" i="17"/>
  <c r="BL10" i="17"/>
  <c r="BL12" i="17"/>
  <c r="D427" i="17"/>
  <c r="D360" i="17"/>
  <c r="D290" i="17"/>
  <c r="D289" i="17"/>
  <c r="E10" i="17"/>
  <c r="F8" i="17"/>
  <c r="F9" i="17"/>
  <c r="D50" i="17"/>
  <c r="D49" i="17"/>
  <c r="BC9" i="16"/>
  <c r="BB9" i="16"/>
  <c r="BB8" i="16"/>
  <c r="AW427" i="16"/>
  <c r="AY411" i="16"/>
  <c r="AY401" i="16"/>
  <c r="AY417" i="16"/>
  <c r="AY399" i="16"/>
  <c r="AY415" i="16"/>
  <c r="AR428" i="16"/>
  <c r="AY397" i="16"/>
  <c r="AY413" i="16"/>
  <c r="AR427" i="16"/>
  <c r="AY409" i="16"/>
  <c r="AY425" i="16"/>
  <c r="AY407" i="16"/>
  <c r="AY423" i="16"/>
  <c r="AY405" i="16"/>
  <c r="AY421" i="16"/>
  <c r="AY403" i="16"/>
  <c r="AY419" i="16"/>
  <c r="AX393" i="16"/>
  <c r="AY363" i="16"/>
  <c r="AY364" i="16"/>
  <c r="AW393" i="16"/>
  <c r="AY366" i="16"/>
  <c r="AX394" i="16"/>
  <c r="AY368" i="16"/>
  <c r="AW392" i="16"/>
  <c r="AY370" i="16"/>
  <c r="AY371" i="16"/>
  <c r="AY372" i="16"/>
  <c r="AY374" i="16"/>
  <c r="AY375" i="16"/>
  <c r="AY376" i="16"/>
  <c r="AY377" i="16"/>
  <c r="AY378" i="16"/>
  <c r="AY379" i="16"/>
  <c r="AY380" i="16"/>
  <c r="AY382" i="16"/>
  <c r="AY384" i="16"/>
  <c r="AY385" i="16"/>
  <c r="AY386" i="16"/>
  <c r="AY387" i="16"/>
  <c r="AY388" i="16"/>
  <c r="AY389" i="16"/>
  <c r="AY391" i="16"/>
  <c r="AY329" i="16"/>
  <c r="AY330" i="16"/>
  <c r="AY334" i="16"/>
  <c r="AY350" i="16"/>
  <c r="AY349" i="16"/>
  <c r="AY295" i="16"/>
  <c r="AY297" i="16"/>
  <c r="AY299" i="16"/>
  <c r="AY301" i="16"/>
  <c r="AY303" i="16"/>
  <c r="AY305" i="16"/>
  <c r="AY304" i="16"/>
  <c r="AY307" i="16"/>
  <c r="AY306" i="16"/>
  <c r="AY309" i="16"/>
  <c r="AY302" i="16"/>
  <c r="AY308" i="16"/>
  <c r="AY294" i="16"/>
  <c r="AY296" i="16"/>
  <c r="AY298" i="16"/>
  <c r="AY300" i="16"/>
  <c r="AZ8" i="16"/>
  <c r="AZ10" i="16"/>
  <c r="AY269" i="16"/>
  <c r="AY285" i="16"/>
  <c r="AY267" i="16"/>
  <c r="AY283" i="16"/>
  <c r="AY265" i="16"/>
  <c r="AY281" i="16"/>
  <c r="AY263" i="16"/>
  <c r="AY279" i="16"/>
  <c r="AY261" i="16"/>
  <c r="AY277" i="16"/>
  <c r="AY259" i="16"/>
  <c r="AY275" i="16"/>
  <c r="AY271" i="16"/>
  <c r="AY287" i="16"/>
  <c r="AS258" i="16"/>
  <c r="AZ9" i="16"/>
  <c r="AY227" i="16"/>
  <c r="AY224" i="16"/>
  <c r="AY225" i="16"/>
  <c r="AY228" i="16"/>
  <c r="AY229" i="16"/>
  <c r="AY231" i="16"/>
  <c r="AY251" i="16"/>
  <c r="AY239" i="16"/>
  <c r="AY241" i="16"/>
  <c r="AY247" i="16"/>
  <c r="AY208" i="16"/>
  <c r="AY192" i="16"/>
  <c r="AY200" i="16"/>
  <c r="AY196" i="16"/>
  <c r="AY202" i="16"/>
  <c r="AY190" i="16"/>
  <c r="AY212" i="16"/>
  <c r="AY218" i="16"/>
  <c r="AY216" i="16"/>
  <c r="AY162" i="16"/>
  <c r="AW186" i="16"/>
  <c r="AY160" i="16"/>
  <c r="AY170" i="16"/>
  <c r="AY158" i="16"/>
  <c r="AY168" i="16"/>
  <c r="AY130" i="16"/>
  <c r="AY131" i="16"/>
  <c r="AY135" i="16"/>
  <c r="AY137" i="16"/>
  <c r="AY139" i="16"/>
  <c r="AY140" i="16"/>
  <c r="AY141" i="16"/>
  <c r="AY142" i="16"/>
  <c r="AY143" i="16"/>
  <c r="AY145" i="16"/>
  <c r="AY146" i="16"/>
  <c r="AY147" i="16"/>
  <c r="AY149" i="16"/>
  <c r="AY125" i="16"/>
  <c r="AY127" i="16"/>
  <c r="AY136" i="16"/>
  <c r="AY148" i="16"/>
  <c r="AR150" i="16"/>
  <c r="AY98" i="16"/>
  <c r="AY91" i="16"/>
  <c r="AY110" i="16"/>
  <c r="AW117" i="16"/>
  <c r="AY90" i="16"/>
  <c r="AY115" i="16"/>
  <c r="AY102" i="16"/>
  <c r="AY114" i="16"/>
  <c r="AY94" i="16"/>
  <c r="AY107" i="16"/>
  <c r="AY106" i="16"/>
  <c r="AY86" i="16"/>
  <c r="AY89" i="16"/>
  <c r="AY97" i="16"/>
  <c r="AY105" i="16"/>
  <c r="AY113" i="16"/>
  <c r="AY88" i="16"/>
  <c r="AY96" i="16"/>
  <c r="AY104" i="16"/>
  <c r="AY112" i="16"/>
  <c r="AY67" i="16"/>
  <c r="AU9" i="16"/>
  <c r="AY57" i="16"/>
  <c r="AY73" i="16"/>
  <c r="AY63" i="16"/>
  <c r="AS52" i="16"/>
  <c r="AY75" i="16"/>
  <c r="AY77" i="16"/>
  <c r="AY79" i="16"/>
  <c r="AY26" i="16"/>
  <c r="AY18" i="16"/>
  <c r="AY20" i="16"/>
  <c r="AY22" i="16"/>
  <c r="AF8" i="16"/>
  <c r="M428" i="16"/>
  <c r="M289" i="16"/>
  <c r="N8" i="16"/>
  <c r="M254" i="16"/>
  <c r="M221" i="16"/>
  <c r="M116" i="16"/>
  <c r="D427" i="16"/>
  <c r="D325" i="16"/>
  <c r="D220" i="16"/>
  <c r="F10" i="16"/>
  <c r="F8" i="16"/>
  <c r="F9" i="16"/>
  <c r="BC8" i="15"/>
  <c r="BA8" i="15"/>
  <c r="AY419" i="15"/>
  <c r="AY400" i="15"/>
  <c r="AY407" i="15"/>
  <c r="AY417" i="15"/>
  <c r="AW427" i="15"/>
  <c r="AY405" i="15"/>
  <c r="AY415" i="15"/>
  <c r="AX401" i="15"/>
  <c r="AY401" i="15" s="1"/>
  <c r="AY403" i="15"/>
  <c r="AX413" i="15"/>
  <c r="AY413" i="15" s="1"/>
  <c r="AY425" i="15"/>
  <c r="AY423" i="15"/>
  <c r="AY421" i="15"/>
  <c r="AY367" i="15"/>
  <c r="AY375" i="15"/>
  <c r="AY383" i="15"/>
  <c r="AY391" i="15"/>
  <c r="AY371" i="15"/>
  <c r="AY387" i="15"/>
  <c r="AU8" i="15"/>
  <c r="AR394" i="15"/>
  <c r="AR393" i="15"/>
  <c r="AS362" i="15"/>
  <c r="AR359" i="15"/>
  <c r="AR358" i="15"/>
  <c r="AY299" i="15"/>
  <c r="AY297" i="15"/>
  <c r="AY298" i="15"/>
  <c r="AY312" i="15"/>
  <c r="AY313" i="15"/>
  <c r="AY316" i="15"/>
  <c r="AY318" i="15"/>
  <c r="AY295" i="15"/>
  <c r="AY307" i="15"/>
  <c r="AY308" i="15"/>
  <c r="AY305" i="15"/>
  <c r="AY303" i="15"/>
  <c r="AY301" i="15"/>
  <c r="AY302" i="15"/>
  <c r="AY311" i="15"/>
  <c r="AY320" i="15"/>
  <c r="AY260" i="15"/>
  <c r="AY264" i="15"/>
  <c r="AY284" i="15"/>
  <c r="AY288" i="15"/>
  <c r="AY262" i="15"/>
  <c r="AY266" i="15"/>
  <c r="AY286" i="15"/>
  <c r="AY268" i="15"/>
  <c r="AY272" i="15"/>
  <c r="AY270" i="15"/>
  <c r="AY274" i="15"/>
  <c r="AY276" i="15"/>
  <c r="AY278" i="15"/>
  <c r="AY280" i="15"/>
  <c r="AY282" i="15"/>
  <c r="AS291" i="15"/>
  <c r="AR291" i="15"/>
  <c r="AR290" i="15"/>
  <c r="AY230" i="15"/>
  <c r="AY228" i="15"/>
  <c r="AY238" i="15"/>
  <c r="AY225" i="15"/>
  <c r="AY234" i="15"/>
  <c r="AY242" i="15"/>
  <c r="AY200" i="15"/>
  <c r="AY202" i="15"/>
  <c r="AW220" i="15"/>
  <c r="AY204" i="15"/>
  <c r="AY207" i="15"/>
  <c r="AY209" i="15"/>
  <c r="AY191" i="15"/>
  <c r="AY211" i="15"/>
  <c r="AY195" i="15"/>
  <c r="AY216" i="15"/>
  <c r="AY218" i="15"/>
  <c r="AY194" i="15"/>
  <c r="AY198" i="15"/>
  <c r="AY210" i="15"/>
  <c r="AY213" i="15"/>
  <c r="AY212" i="15"/>
  <c r="AY193" i="15"/>
  <c r="AY192" i="15"/>
  <c r="AY160" i="15"/>
  <c r="AY176" i="15"/>
  <c r="AY163" i="15"/>
  <c r="AY161" i="15"/>
  <c r="AY170" i="15"/>
  <c r="AQ10" i="15"/>
  <c r="AY146" i="15"/>
  <c r="AY140" i="15"/>
  <c r="AY142" i="15"/>
  <c r="AY144" i="15"/>
  <c r="AY138" i="15"/>
  <c r="AR150" i="15"/>
  <c r="AR152" i="15"/>
  <c r="AY132" i="15"/>
  <c r="AY134" i="15"/>
  <c r="AY136" i="15"/>
  <c r="AS120" i="15"/>
  <c r="AY124" i="15"/>
  <c r="AY126" i="15"/>
  <c r="AY128" i="15"/>
  <c r="AY130" i="15"/>
  <c r="AY105" i="15"/>
  <c r="AY99" i="15"/>
  <c r="AY98" i="15"/>
  <c r="AY109" i="15"/>
  <c r="AY97" i="15"/>
  <c r="AY96" i="15"/>
  <c r="AY101" i="15"/>
  <c r="AY106" i="15"/>
  <c r="AY107" i="15"/>
  <c r="AY114" i="15"/>
  <c r="AY115" i="15"/>
  <c r="AQ8" i="15"/>
  <c r="AP8" i="15"/>
  <c r="AU10" i="15"/>
  <c r="AY63" i="15"/>
  <c r="AU9" i="15"/>
  <c r="AY79" i="15"/>
  <c r="AY53" i="15"/>
  <c r="AZ8" i="15"/>
  <c r="AY36" i="15"/>
  <c r="AY33" i="15"/>
  <c r="AY25" i="15"/>
  <c r="AY28" i="15"/>
  <c r="AY17" i="15"/>
  <c r="AY20" i="15"/>
  <c r="AY41" i="15"/>
  <c r="AY45" i="15"/>
  <c r="AY23" i="15"/>
  <c r="AY31" i="15"/>
  <c r="AY37" i="15"/>
  <c r="AY39" i="15"/>
  <c r="AR48" i="15"/>
  <c r="AY43" i="15"/>
  <c r="AX19" i="15"/>
  <c r="AY19" i="15" s="1"/>
  <c r="AX27" i="15"/>
  <c r="AY27" i="15" s="1"/>
  <c r="AX35" i="15"/>
  <c r="AY35" i="15" s="1"/>
  <c r="AY22" i="15"/>
  <c r="AY30" i="15"/>
  <c r="AY38" i="15"/>
  <c r="AY46" i="15"/>
  <c r="AV9" i="15"/>
  <c r="AX21" i="15"/>
  <c r="AY21" i="15" s="1"/>
  <c r="AX29" i="15"/>
  <c r="AX49" i="15" s="1"/>
  <c r="AY24" i="15"/>
  <c r="AY32" i="15"/>
  <c r="AY40" i="15"/>
  <c r="AW50" i="15"/>
  <c r="AX47" i="15"/>
  <c r="AY47" i="15" s="1"/>
  <c r="AX48" i="15"/>
  <c r="AY26" i="15"/>
  <c r="AY34" i="15"/>
  <c r="AY42" i="15"/>
  <c r="AY44" i="15"/>
  <c r="AW48" i="15"/>
  <c r="AE289" i="15"/>
  <c r="D393" i="15"/>
  <c r="D394" i="15"/>
  <c r="D359" i="15"/>
  <c r="D358" i="15"/>
  <c r="D323" i="15"/>
  <c r="D291" i="15"/>
  <c r="F8" i="15"/>
  <c r="D289" i="15"/>
  <c r="D255" i="15"/>
  <c r="D151" i="15"/>
  <c r="D150" i="15"/>
  <c r="D48" i="15"/>
  <c r="M427" i="15"/>
  <c r="N8" i="15"/>
  <c r="N10" i="15"/>
  <c r="M151" i="15"/>
  <c r="M48" i="15"/>
  <c r="M427" i="14"/>
  <c r="N9" i="14"/>
  <c r="M358" i="14"/>
  <c r="M360" i="14"/>
  <c r="M323" i="14"/>
  <c r="N10" i="14"/>
  <c r="N8" i="14"/>
  <c r="M291" i="14"/>
  <c r="M290" i="14"/>
  <c r="M256" i="14"/>
  <c r="M48" i="14"/>
  <c r="AG9" i="14"/>
  <c r="BA9" i="14"/>
  <c r="BC10" i="14"/>
  <c r="BB10" i="14"/>
  <c r="BB8" i="14"/>
  <c r="BC8" i="14"/>
  <c r="BC9" i="14"/>
  <c r="BB9" i="14"/>
  <c r="BA8" i="14"/>
  <c r="BA10" i="14"/>
  <c r="AY401" i="14"/>
  <c r="AY417" i="14"/>
  <c r="AY399" i="14"/>
  <c r="AY415" i="14"/>
  <c r="AY397" i="14"/>
  <c r="AY413" i="14"/>
  <c r="AY411" i="14"/>
  <c r="AY409" i="14"/>
  <c r="AY425" i="14"/>
  <c r="AY407" i="14"/>
  <c r="AY423" i="14"/>
  <c r="AY405" i="14"/>
  <c r="AY421" i="14"/>
  <c r="AY403" i="14"/>
  <c r="AY419" i="14"/>
  <c r="AZ8" i="14"/>
  <c r="AZ10" i="14"/>
  <c r="AW393" i="14"/>
  <c r="AR392" i="14"/>
  <c r="AS362" i="14"/>
  <c r="AY349" i="14"/>
  <c r="AY351" i="14"/>
  <c r="AX353" i="14"/>
  <c r="AY353" i="14" s="1"/>
  <c r="AY333" i="14"/>
  <c r="AY335" i="14"/>
  <c r="AY343" i="14"/>
  <c r="AS358" i="14"/>
  <c r="AY341" i="14"/>
  <c r="AY357" i="14"/>
  <c r="AY329" i="14"/>
  <c r="AY345" i="14"/>
  <c r="AY347" i="14"/>
  <c r="AS360" i="14"/>
  <c r="AY337" i="14"/>
  <c r="AR358" i="14"/>
  <c r="AY339" i="14"/>
  <c r="AY355" i="14"/>
  <c r="AY317" i="14"/>
  <c r="AY312" i="14"/>
  <c r="AR324" i="14"/>
  <c r="AS325" i="14"/>
  <c r="AW289" i="14"/>
  <c r="AY274" i="14"/>
  <c r="AY277" i="14"/>
  <c r="AX288" i="14"/>
  <c r="AX289" i="14" s="1"/>
  <c r="AY269" i="14"/>
  <c r="AY282" i="14"/>
  <c r="AY285" i="14"/>
  <c r="AY266" i="14"/>
  <c r="AY259" i="14"/>
  <c r="AY275" i="14"/>
  <c r="AY260" i="14"/>
  <c r="AY268" i="14"/>
  <c r="AY276" i="14"/>
  <c r="AY284" i="14"/>
  <c r="AY261" i="14"/>
  <c r="AY262" i="14"/>
  <c r="AY270" i="14"/>
  <c r="AY278" i="14"/>
  <c r="AY286" i="14"/>
  <c r="AR291" i="14"/>
  <c r="AY264" i="14"/>
  <c r="AY272" i="14"/>
  <c r="AY280" i="14"/>
  <c r="AR289" i="14"/>
  <c r="AS258" i="14"/>
  <c r="AY223" i="14"/>
  <c r="AY225" i="14"/>
  <c r="AY241" i="14"/>
  <c r="AY239" i="14"/>
  <c r="AY237" i="14"/>
  <c r="AY235" i="14"/>
  <c r="AY251" i="14"/>
  <c r="AY229" i="14"/>
  <c r="AY249" i="14"/>
  <c r="AX253" i="14"/>
  <c r="AY253" i="14" s="1"/>
  <c r="AY227" i="14"/>
  <c r="AX231" i="14"/>
  <c r="AY231" i="14" s="1"/>
  <c r="AX233" i="14"/>
  <c r="AY233" i="14" s="1"/>
  <c r="AY247" i="14"/>
  <c r="AY245" i="14"/>
  <c r="AY243" i="14"/>
  <c r="AQ10" i="14"/>
  <c r="AY195" i="14"/>
  <c r="AY211" i="14"/>
  <c r="AY193" i="14"/>
  <c r="AY209" i="14"/>
  <c r="AY191" i="14"/>
  <c r="AY207" i="14"/>
  <c r="AY205" i="14"/>
  <c r="AY203" i="14"/>
  <c r="AY201" i="14"/>
  <c r="AY217" i="14"/>
  <c r="AY199" i="14"/>
  <c r="AY215" i="14"/>
  <c r="AY197" i="14"/>
  <c r="AY213" i="14"/>
  <c r="AY183" i="14"/>
  <c r="AY173" i="14"/>
  <c r="AY179" i="14"/>
  <c r="AY181" i="14"/>
  <c r="AY171" i="14"/>
  <c r="AY177" i="14"/>
  <c r="AY167" i="14"/>
  <c r="AY169" i="14"/>
  <c r="AX175" i="14"/>
  <c r="AY175" i="14" s="1"/>
  <c r="AY159" i="14"/>
  <c r="AY163" i="14"/>
  <c r="AY165" i="14"/>
  <c r="AY157" i="14"/>
  <c r="AY161" i="14"/>
  <c r="AY155" i="14"/>
  <c r="AY127" i="14"/>
  <c r="AY128" i="14"/>
  <c r="AY129" i="14"/>
  <c r="AY122" i="14"/>
  <c r="AY138" i="14"/>
  <c r="AY135" i="14"/>
  <c r="AY136" i="14"/>
  <c r="AY132" i="14"/>
  <c r="AR151" i="14"/>
  <c r="AY123" i="14"/>
  <c r="AY133" i="14"/>
  <c r="AY98" i="14"/>
  <c r="AY114" i="14"/>
  <c r="AY102" i="14"/>
  <c r="AY106" i="14"/>
  <c r="AY111" i="14"/>
  <c r="AY86" i="14"/>
  <c r="AY88" i="14"/>
  <c r="AY94" i="14"/>
  <c r="AY110" i="14"/>
  <c r="AY96" i="14"/>
  <c r="AY105" i="14"/>
  <c r="AY104" i="14"/>
  <c r="AY112" i="14"/>
  <c r="AY78" i="14"/>
  <c r="AU10" i="14"/>
  <c r="AY59" i="14"/>
  <c r="AY73" i="14"/>
  <c r="AU9" i="14"/>
  <c r="AY71" i="14"/>
  <c r="AY79" i="14"/>
  <c r="AR83" i="14"/>
  <c r="AY54" i="14"/>
  <c r="AY35" i="14"/>
  <c r="AY39" i="14"/>
  <c r="AX41" i="14"/>
  <c r="AY41" i="14" s="1"/>
  <c r="AW48" i="14"/>
  <c r="AY19" i="14"/>
  <c r="AY25" i="14"/>
  <c r="AY33" i="14"/>
  <c r="AY21" i="14"/>
  <c r="AY37" i="14"/>
  <c r="AY23" i="14"/>
  <c r="AR50" i="14"/>
  <c r="AY27" i="14"/>
  <c r="AY43" i="14"/>
  <c r="AY29" i="14"/>
  <c r="AY45" i="14"/>
  <c r="AY31" i="14"/>
  <c r="AY47" i="14"/>
  <c r="D394" i="14"/>
  <c r="D359" i="14"/>
  <c r="D291" i="14"/>
  <c r="D289" i="14"/>
  <c r="F9" i="14"/>
  <c r="D392" i="13"/>
  <c r="D393" i="13"/>
  <c r="F9" i="13"/>
  <c r="D360" i="13"/>
  <c r="D358" i="13"/>
  <c r="D219" i="13"/>
  <c r="F10" i="13"/>
  <c r="D185" i="13"/>
  <c r="E9" i="13"/>
  <c r="D152" i="13"/>
  <c r="D48" i="13"/>
  <c r="F9" i="12"/>
  <c r="F8" i="12"/>
  <c r="F10" i="12"/>
  <c r="E8" i="12"/>
  <c r="E9" i="12"/>
  <c r="D48" i="12"/>
  <c r="BA9" i="13"/>
  <c r="BC8" i="13"/>
  <c r="AY417" i="13"/>
  <c r="AY425" i="13"/>
  <c r="AY399" i="13"/>
  <c r="AY407" i="13"/>
  <c r="AY397" i="13"/>
  <c r="AY405" i="13"/>
  <c r="AY413" i="13"/>
  <c r="AY421" i="13"/>
  <c r="AY401" i="13"/>
  <c r="AY409" i="13"/>
  <c r="AY377" i="13"/>
  <c r="AY379" i="13"/>
  <c r="AY381" i="13"/>
  <c r="AY387" i="13"/>
  <c r="AY363" i="13"/>
  <c r="AY365" i="13"/>
  <c r="AY371" i="13"/>
  <c r="AY373" i="13"/>
  <c r="AY389" i="13"/>
  <c r="AY375" i="13"/>
  <c r="AY391" i="13"/>
  <c r="AY367" i="13"/>
  <c r="AY383" i="13"/>
  <c r="AY369" i="13"/>
  <c r="AY385" i="13"/>
  <c r="AR394" i="13"/>
  <c r="AR393" i="13"/>
  <c r="AZ9" i="13"/>
  <c r="AR359" i="13"/>
  <c r="AR360" i="13"/>
  <c r="AS327" i="13"/>
  <c r="AS360" i="13" s="1"/>
  <c r="AY295" i="13"/>
  <c r="AY314" i="13"/>
  <c r="AY303" i="13"/>
  <c r="AY310" i="13"/>
  <c r="AY312" i="13"/>
  <c r="AY316" i="13"/>
  <c r="AY318" i="13"/>
  <c r="AY322" i="13"/>
  <c r="AY308" i="13"/>
  <c r="AY320" i="13"/>
  <c r="AY301" i="13"/>
  <c r="AY294" i="13"/>
  <c r="AY302" i="13"/>
  <c r="AY296" i="13"/>
  <c r="AY304" i="13"/>
  <c r="AY297" i="13"/>
  <c r="AY305" i="13"/>
  <c r="AY298" i="13"/>
  <c r="AY306" i="13"/>
  <c r="AR323" i="13"/>
  <c r="AY299" i="13"/>
  <c r="AY307" i="13"/>
  <c r="AS324" i="13"/>
  <c r="AY300" i="13"/>
  <c r="AY260" i="13"/>
  <c r="AY274" i="13"/>
  <c r="AY282" i="13"/>
  <c r="AY272" i="13"/>
  <c r="AY280" i="13"/>
  <c r="AY288" i="13"/>
  <c r="AY278" i="13"/>
  <c r="AY286" i="13"/>
  <c r="AY230" i="13"/>
  <c r="AY246" i="13"/>
  <c r="AY225" i="13"/>
  <c r="AY226" i="13"/>
  <c r="AY227" i="13"/>
  <c r="AY228" i="13"/>
  <c r="AY244" i="13"/>
  <c r="AY242" i="13"/>
  <c r="AX223" i="13"/>
  <c r="AY240" i="13"/>
  <c r="AY238" i="13"/>
  <c r="AY236" i="13"/>
  <c r="AY234" i="13"/>
  <c r="AY250" i="13"/>
  <c r="AY232" i="13"/>
  <c r="AY248" i="13"/>
  <c r="AR256" i="13"/>
  <c r="AW219" i="13"/>
  <c r="AY200" i="13"/>
  <c r="AY216" i="13"/>
  <c r="AY198" i="13"/>
  <c r="AY214" i="13"/>
  <c r="AY196" i="13"/>
  <c r="AY212" i="13"/>
  <c r="AY194" i="13"/>
  <c r="AY210" i="13"/>
  <c r="AR219" i="13"/>
  <c r="AY192" i="13"/>
  <c r="AY208" i="13"/>
  <c r="AY190" i="13"/>
  <c r="AY206" i="13"/>
  <c r="AY204" i="13"/>
  <c r="AY202" i="13"/>
  <c r="AY218" i="13"/>
  <c r="AR185" i="13"/>
  <c r="AU10" i="13"/>
  <c r="AY121" i="13"/>
  <c r="AY129" i="13"/>
  <c r="AY139" i="13"/>
  <c r="AY147" i="13"/>
  <c r="AU9" i="13"/>
  <c r="AW150" i="13"/>
  <c r="AY127" i="13"/>
  <c r="AY137" i="13"/>
  <c r="AY145" i="13"/>
  <c r="AY123" i="13"/>
  <c r="AY131" i="13"/>
  <c r="AY141" i="13"/>
  <c r="AS120" i="13"/>
  <c r="AX89" i="13"/>
  <c r="AY89" i="13" s="1"/>
  <c r="AY93" i="13"/>
  <c r="AY92" i="13"/>
  <c r="AY109" i="13"/>
  <c r="AY97" i="13"/>
  <c r="AY108" i="13"/>
  <c r="AY113" i="13"/>
  <c r="AX85" i="13"/>
  <c r="AY100" i="13"/>
  <c r="AY105" i="13"/>
  <c r="AY95" i="13"/>
  <c r="AY111" i="13"/>
  <c r="AY76" i="13"/>
  <c r="AY74" i="13"/>
  <c r="AY58" i="13"/>
  <c r="AY60" i="13"/>
  <c r="AY62" i="13"/>
  <c r="AY72" i="13"/>
  <c r="AY68" i="13"/>
  <c r="AY64" i="13"/>
  <c r="AY78" i="13"/>
  <c r="AY54" i="13"/>
  <c r="AY56" i="13"/>
  <c r="AY53" i="13"/>
  <c r="AW50" i="13"/>
  <c r="AY32" i="13"/>
  <c r="AY30" i="13"/>
  <c r="AY46" i="13"/>
  <c r="AY28" i="13"/>
  <c r="AY44" i="13"/>
  <c r="AV8" i="13"/>
  <c r="AY26" i="13"/>
  <c r="AY42" i="13"/>
  <c r="AY24" i="13"/>
  <c r="AY40" i="13"/>
  <c r="AY22" i="13"/>
  <c r="AY38" i="13"/>
  <c r="AY20" i="13"/>
  <c r="AY36" i="13"/>
  <c r="AY18" i="13"/>
  <c r="AY34" i="13"/>
  <c r="AQ10" i="13"/>
  <c r="M429" i="13"/>
  <c r="M427" i="13"/>
  <c r="M394" i="13"/>
  <c r="M358" i="13"/>
  <c r="M360" i="13"/>
  <c r="M359" i="13"/>
  <c r="M291" i="13"/>
  <c r="M150" i="13"/>
  <c r="M83" i="13"/>
  <c r="BC9" i="12"/>
  <c r="BA8" i="12"/>
  <c r="AY423" i="12"/>
  <c r="AY397" i="12"/>
  <c r="AY398" i="12"/>
  <c r="AY405" i="12"/>
  <c r="AY407" i="12"/>
  <c r="AY408" i="12"/>
  <c r="AY411" i="12"/>
  <c r="AY413" i="12"/>
  <c r="AY414" i="12"/>
  <c r="AY421" i="12"/>
  <c r="AR427" i="12"/>
  <c r="AW392" i="12"/>
  <c r="AW393" i="12"/>
  <c r="AY369" i="12"/>
  <c r="AY379" i="12"/>
  <c r="AY363" i="12"/>
  <c r="AX364" i="12"/>
  <c r="AY364" i="12" s="1"/>
  <c r="AX366" i="12"/>
  <c r="AY366" i="12" s="1"/>
  <c r="AY365" i="12"/>
  <c r="AY370" i="12"/>
  <c r="AY372" i="12"/>
  <c r="AY371" i="12"/>
  <c r="AY373" i="12"/>
  <c r="AQ10" i="12"/>
  <c r="AY380" i="12"/>
  <c r="AY382" i="12"/>
  <c r="AY381" i="12"/>
  <c r="AY386" i="12"/>
  <c r="AY388" i="12"/>
  <c r="AY387" i="12"/>
  <c r="AY389" i="12"/>
  <c r="AY391" i="12"/>
  <c r="AY332" i="12"/>
  <c r="AX349" i="12"/>
  <c r="AY349" i="12" s="1"/>
  <c r="AY352" i="12"/>
  <c r="AU9" i="12"/>
  <c r="AX331" i="12"/>
  <c r="AY331" i="12" s="1"/>
  <c r="AY333" i="12"/>
  <c r="AY334" i="12"/>
  <c r="AY336" i="12"/>
  <c r="AY353" i="12"/>
  <c r="AY354" i="12"/>
  <c r="AY350" i="12"/>
  <c r="AY338" i="12"/>
  <c r="AY355" i="12"/>
  <c r="AY356" i="12"/>
  <c r="AY339" i="12"/>
  <c r="AX339" i="12"/>
  <c r="AY344" i="12"/>
  <c r="AY346" i="12"/>
  <c r="AY330" i="12"/>
  <c r="AW358" i="12"/>
  <c r="AY328" i="12"/>
  <c r="AY347" i="12"/>
  <c r="AY348" i="12"/>
  <c r="AY341" i="12"/>
  <c r="AY357" i="12"/>
  <c r="AR360" i="12"/>
  <c r="AY295" i="12"/>
  <c r="AY297" i="12"/>
  <c r="AY321" i="12"/>
  <c r="AY299" i="12"/>
  <c r="AY307" i="12"/>
  <c r="AY301" i="12"/>
  <c r="AY305" i="12"/>
  <c r="AY315" i="12"/>
  <c r="AY317" i="12"/>
  <c r="AY313" i="12"/>
  <c r="AY262" i="12"/>
  <c r="AY268" i="12"/>
  <c r="AY274" i="12"/>
  <c r="AY278" i="12"/>
  <c r="AY284" i="12"/>
  <c r="AR290" i="12"/>
  <c r="AZ10" i="12"/>
  <c r="AY232" i="12"/>
  <c r="AY234" i="12"/>
  <c r="AY236" i="12"/>
  <c r="AY238" i="12"/>
  <c r="AY240" i="12"/>
  <c r="AY242" i="12"/>
  <c r="AY244" i="12"/>
  <c r="AY246" i="12"/>
  <c r="AY248" i="12"/>
  <c r="AY250" i="12"/>
  <c r="AX252" i="12"/>
  <c r="AY252" i="12" s="1"/>
  <c r="AY224" i="12"/>
  <c r="AY226" i="12"/>
  <c r="AY228" i="12"/>
  <c r="AY247" i="12"/>
  <c r="AY230" i="12"/>
  <c r="AQ8" i="12"/>
  <c r="AY249" i="12"/>
  <c r="AY251" i="12"/>
  <c r="AW220" i="12"/>
  <c r="AY218" i="12"/>
  <c r="AS189" i="12"/>
  <c r="AY199" i="12"/>
  <c r="AY201" i="12"/>
  <c r="AY203" i="12"/>
  <c r="AY205" i="12"/>
  <c r="AY207" i="12"/>
  <c r="AY209" i="12"/>
  <c r="AY211" i="12"/>
  <c r="AY213" i="12"/>
  <c r="AY215" i="12"/>
  <c r="AY217" i="12"/>
  <c r="AY172" i="12"/>
  <c r="AY184" i="12"/>
  <c r="AY170" i="12"/>
  <c r="AY180" i="12"/>
  <c r="AY182" i="12"/>
  <c r="AY168" i="12"/>
  <c r="AY178" i="12"/>
  <c r="AY156" i="12"/>
  <c r="AY158" i="12"/>
  <c r="AY164" i="12"/>
  <c r="AY166" i="12"/>
  <c r="AX176" i="12"/>
  <c r="AY176" i="12" s="1"/>
  <c r="AY154" i="12"/>
  <c r="AY162" i="12"/>
  <c r="AW186" i="12"/>
  <c r="AX160" i="12"/>
  <c r="AY160" i="12" s="1"/>
  <c r="AX154" i="12"/>
  <c r="AY125" i="12"/>
  <c r="AY147" i="12"/>
  <c r="AY123" i="12"/>
  <c r="AY145" i="12"/>
  <c r="AY121" i="12"/>
  <c r="AY141" i="12"/>
  <c r="AY143" i="12"/>
  <c r="AY139" i="12"/>
  <c r="AY135" i="12"/>
  <c r="AY136" i="12"/>
  <c r="AY129" i="12"/>
  <c r="AY127" i="12"/>
  <c r="AY149" i="12"/>
  <c r="AY130" i="12"/>
  <c r="AZ9" i="12"/>
  <c r="AZ8" i="12"/>
  <c r="AY102" i="12"/>
  <c r="AX85" i="12"/>
  <c r="AY101" i="12"/>
  <c r="AY94" i="12"/>
  <c r="AY93" i="12"/>
  <c r="AY110" i="12"/>
  <c r="AY109" i="12"/>
  <c r="AY86" i="12"/>
  <c r="AY85" i="12"/>
  <c r="AR117" i="12"/>
  <c r="AY95" i="12"/>
  <c r="AY99" i="12"/>
  <c r="AY107" i="12"/>
  <c r="AY58" i="12"/>
  <c r="AY56" i="12"/>
  <c r="AY64" i="12"/>
  <c r="AY72" i="12"/>
  <c r="AY41" i="12"/>
  <c r="AY21" i="12"/>
  <c r="AY19" i="12"/>
  <c r="AY23" i="12"/>
  <c r="AY24" i="12"/>
  <c r="AY25" i="12"/>
  <c r="AY31" i="12"/>
  <c r="AY35" i="12"/>
  <c r="AP9" i="12"/>
  <c r="AY45" i="12"/>
  <c r="AY22" i="12"/>
  <c r="M429" i="12"/>
  <c r="M392" i="12"/>
  <c r="M291" i="12"/>
  <c r="N8" i="12"/>
  <c r="N9" i="12"/>
  <c r="M255" i="10"/>
  <c r="M428" i="11"/>
  <c r="N10" i="11"/>
  <c r="M150" i="11"/>
  <c r="M82" i="11"/>
  <c r="BB8" i="11"/>
  <c r="BB10" i="11"/>
  <c r="BA10" i="11"/>
  <c r="AY411" i="11"/>
  <c r="AY407" i="11"/>
  <c r="AY423" i="11"/>
  <c r="AY363" i="11"/>
  <c r="AY378" i="11"/>
  <c r="AY379" i="11"/>
  <c r="AX362" i="11"/>
  <c r="AX393" i="11" s="1"/>
  <c r="AY374" i="11"/>
  <c r="AY375" i="11"/>
  <c r="AY390" i="11"/>
  <c r="AY391" i="11"/>
  <c r="AU9" i="11"/>
  <c r="AY372" i="11"/>
  <c r="AY388" i="11"/>
  <c r="AY370" i="11"/>
  <c r="AY386" i="11"/>
  <c r="AU8" i="11"/>
  <c r="AY368" i="11"/>
  <c r="AY384" i="11"/>
  <c r="AW392" i="11"/>
  <c r="AY366" i="11"/>
  <c r="AY367" i="11"/>
  <c r="AY382" i="11"/>
  <c r="AY364" i="11"/>
  <c r="AY380" i="11"/>
  <c r="AY329" i="11"/>
  <c r="AY331" i="11"/>
  <c r="AY333" i="11"/>
  <c r="AY335" i="11"/>
  <c r="AY337" i="11"/>
  <c r="AY339" i="11"/>
  <c r="AY341" i="11"/>
  <c r="AW358" i="11"/>
  <c r="AY328" i="11"/>
  <c r="AY330" i="11"/>
  <c r="AY332" i="11"/>
  <c r="AY334" i="11"/>
  <c r="AY336" i="11"/>
  <c r="AY338" i="11"/>
  <c r="AY340" i="11"/>
  <c r="AY342" i="11"/>
  <c r="AY344" i="11"/>
  <c r="AY346" i="11"/>
  <c r="AY348" i="11"/>
  <c r="AY350" i="11"/>
  <c r="AY352" i="11"/>
  <c r="AY354" i="11"/>
  <c r="AY356" i="11"/>
  <c r="AX358" i="11"/>
  <c r="AR360" i="11"/>
  <c r="AY304" i="11"/>
  <c r="AY302" i="11"/>
  <c r="AX294" i="11"/>
  <c r="AY294" i="11" s="1"/>
  <c r="AY298" i="11"/>
  <c r="AY300" i="11"/>
  <c r="AY308" i="11"/>
  <c r="AY309" i="11"/>
  <c r="AY319" i="11"/>
  <c r="AY258" i="11"/>
  <c r="AY260" i="11"/>
  <c r="AY272" i="11"/>
  <c r="AY288" i="11"/>
  <c r="AW290" i="11"/>
  <c r="AW289" i="11"/>
  <c r="AY262" i="11"/>
  <c r="AY270" i="11"/>
  <c r="AY286" i="11"/>
  <c r="AY264" i="11"/>
  <c r="AY268" i="11"/>
  <c r="AY284" i="11"/>
  <c r="AY266" i="11"/>
  <c r="AY282" i="11"/>
  <c r="AY280" i="11"/>
  <c r="AY278" i="11"/>
  <c r="AY276" i="11"/>
  <c r="AY274" i="11"/>
  <c r="AY231" i="11"/>
  <c r="AY225" i="11"/>
  <c r="AY239" i="11"/>
  <c r="AY240" i="11"/>
  <c r="AY248" i="11"/>
  <c r="AW255" i="11"/>
  <c r="AX223" i="11"/>
  <c r="AY234" i="11"/>
  <c r="AY235" i="11"/>
  <c r="AY236" i="11"/>
  <c r="AY244" i="11"/>
  <c r="AY194" i="11"/>
  <c r="AY209" i="11"/>
  <c r="AY212" i="11"/>
  <c r="AY196" i="11"/>
  <c r="AY211" i="11"/>
  <c r="AY214" i="11"/>
  <c r="AY195" i="11"/>
  <c r="AY198" i="11"/>
  <c r="AY213" i="11"/>
  <c r="AY216" i="11"/>
  <c r="AY218" i="11"/>
  <c r="AY197" i="11"/>
  <c r="AX197" i="11"/>
  <c r="AY204" i="11"/>
  <c r="AY206" i="11"/>
  <c r="AY190" i="11"/>
  <c r="AX203" i="11"/>
  <c r="AY203" i="11" s="1"/>
  <c r="AY208" i="11"/>
  <c r="AW221" i="11"/>
  <c r="AY192" i="11"/>
  <c r="AY210" i="11"/>
  <c r="AY215" i="11"/>
  <c r="AR220" i="11"/>
  <c r="AY217" i="11"/>
  <c r="AR219" i="11"/>
  <c r="AY207" i="11"/>
  <c r="AR221" i="11"/>
  <c r="AY163" i="11"/>
  <c r="AY159" i="11"/>
  <c r="AY161" i="11"/>
  <c r="AY174" i="11"/>
  <c r="AY184" i="11"/>
  <c r="AY166" i="11"/>
  <c r="AY168" i="11"/>
  <c r="AY170" i="11"/>
  <c r="AY172" i="11"/>
  <c r="AY176" i="11"/>
  <c r="AY178" i="11"/>
  <c r="AY182" i="11"/>
  <c r="AY164" i="11"/>
  <c r="AY180" i="11"/>
  <c r="AY156" i="11"/>
  <c r="AY158" i="11"/>
  <c r="AY160" i="11"/>
  <c r="AY162" i="11"/>
  <c r="AY175" i="11"/>
  <c r="AY179" i="11"/>
  <c r="AP8" i="11"/>
  <c r="AY183" i="11"/>
  <c r="AY133" i="11"/>
  <c r="AY142" i="11"/>
  <c r="AY143" i="11"/>
  <c r="AY144" i="11"/>
  <c r="AY122" i="11"/>
  <c r="AY140" i="11"/>
  <c r="AW150" i="11"/>
  <c r="AY146" i="11"/>
  <c r="AY147" i="11"/>
  <c r="AY148" i="11"/>
  <c r="AY90" i="11"/>
  <c r="AY89" i="11"/>
  <c r="AY100" i="11"/>
  <c r="AY105" i="11"/>
  <c r="AY110" i="11"/>
  <c r="AY114" i="11"/>
  <c r="AY113" i="11"/>
  <c r="AY103" i="11"/>
  <c r="AY95" i="11"/>
  <c r="AR117" i="11"/>
  <c r="AY111" i="11"/>
  <c r="AY66" i="11"/>
  <c r="AY72" i="11"/>
  <c r="AY58" i="11"/>
  <c r="AY68" i="11"/>
  <c r="AY76" i="11"/>
  <c r="AZ10" i="11"/>
  <c r="AW49" i="11"/>
  <c r="AY41" i="11"/>
  <c r="AY43" i="11"/>
  <c r="AY44" i="11"/>
  <c r="AY46" i="11"/>
  <c r="AY47" i="11"/>
  <c r="AR48" i="11"/>
  <c r="AS17" i="11"/>
  <c r="AS49" i="11" s="1"/>
  <c r="AY45" i="11"/>
  <c r="AY397" i="10"/>
  <c r="AY413" i="10"/>
  <c r="AY417" i="10"/>
  <c r="AY399" i="10"/>
  <c r="AY407" i="10"/>
  <c r="AY375" i="10"/>
  <c r="AY387" i="10"/>
  <c r="AY383" i="10"/>
  <c r="AY379" i="10"/>
  <c r="AY363" i="10"/>
  <c r="AY391" i="10"/>
  <c r="AR392" i="10"/>
  <c r="AY331" i="10"/>
  <c r="AY339" i="10"/>
  <c r="AY347" i="10"/>
  <c r="AY355" i="10"/>
  <c r="AY345" i="10"/>
  <c r="AY353" i="10"/>
  <c r="AY341" i="10"/>
  <c r="AY349" i="10"/>
  <c r="AY357" i="10"/>
  <c r="AY226" i="10"/>
  <c r="AY236" i="10"/>
  <c r="AW221" i="10"/>
  <c r="AY218" i="10"/>
  <c r="AW185" i="10"/>
  <c r="AY132" i="10"/>
  <c r="AW150" i="10"/>
  <c r="AY134" i="10"/>
  <c r="AY157" i="10"/>
  <c r="AY155" i="10"/>
  <c r="AY130" i="10"/>
  <c r="AY147" i="10"/>
  <c r="AY140" i="10"/>
  <c r="AY125" i="10"/>
  <c r="AY69" i="10"/>
  <c r="AY111" i="10"/>
  <c r="AY115" i="10"/>
  <c r="AY100" i="10"/>
  <c r="AY94" i="10"/>
  <c r="AY104" i="10"/>
  <c r="AY76" i="10"/>
  <c r="AY74" i="10"/>
  <c r="AY72" i="10"/>
  <c r="AY70" i="10"/>
  <c r="AY65" i="10"/>
  <c r="AY66" i="10"/>
  <c r="AY26" i="10"/>
  <c r="AY34" i="10"/>
  <c r="AY42" i="10"/>
  <c r="BF323" i="17"/>
  <c r="BH11" i="17"/>
  <c r="BF48" i="17"/>
  <c r="BF257" i="17"/>
  <c r="BF185" i="17"/>
  <c r="BG11" i="17"/>
  <c r="BG8" i="17"/>
  <c r="BF427" i="17"/>
  <c r="BF430" i="17"/>
  <c r="BH9" i="17"/>
  <c r="BF393" i="17"/>
  <c r="BF394" i="17"/>
  <c r="AN10" i="17"/>
  <c r="BF255" i="17"/>
  <c r="AN8" i="17"/>
  <c r="BF188" i="17"/>
  <c r="AO12" i="17"/>
  <c r="AO10" i="17"/>
  <c r="AO8" i="17"/>
  <c r="BF151" i="17"/>
  <c r="BF116" i="17"/>
  <c r="AT11" i="17"/>
  <c r="BH12" i="17"/>
  <c r="AT12" i="17"/>
  <c r="AN9" i="17"/>
  <c r="BF430" i="16"/>
  <c r="BF393" i="16"/>
  <c r="BF358" i="16"/>
  <c r="BF323" i="16"/>
  <c r="BF290" i="16"/>
  <c r="BF221" i="16"/>
  <c r="BF187" i="16"/>
  <c r="BF186" i="16"/>
  <c r="BF84" i="16"/>
  <c r="BG12" i="16"/>
  <c r="BG8" i="16"/>
  <c r="AO9" i="16"/>
  <c r="AN8" i="16"/>
  <c r="AT8" i="16"/>
  <c r="AO12" i="16"/>
  <c r="AO8" i="16"/>
  <c r="AO10" i="16"/>
  <c r="AO11" i="16"/>
  <c r="C9" i="16"/>
  <c r="C11" i="16"/>
  <c r="C10" i="16"/>
  <c r="AT9" i="15"/>
  <c r="BG12" i="15"/>
  <c r="BF222" i="15"/>
  <c r="BF221" i="15"/>
  <c r="BF220" i="15"/>
  <c r="BF153" i="15"/>
  <c r="BF82" i="15"/>
  <c r="BF84" i="15"/>
  <c r="AN10" i="15"/>
  <c r="BF51" i="15"/>
  <c r="BF49" i="15"/>
  <c r="AT8" i="15"/>
  <c r="AT10" i="15"/>
  <c r="AT11" i="15"/>
  <c r="AT12" i="15"/>
  <c r="AO10" i="15"/>
  <c r="AO8" i="15"/>
  <c r="AO11" i="15"/>
  <c r="C10" i="15"/>
  <c r="C12" i="15"/>
  <c r="BF427" i="14"/>
  <c r="BF392" i="14"/>
  <c r="BF359" i="14"/>
  <c r="BF289" i="14"/>
  <c r="BF292" i="14"/>
  <c r="BF255" i="14"/>
  <c r="BF256" i="14"/>
  <c r="BF185" i="14"/>
  <c r="AO12" i="14"/>
  <c r="BH10" i="14"/>
  <c r="BH9" i="14"/>
  <c r="BF153" i="14"/>
  <c r="BF150" i="14"/>
  <c r="BH12" i="14"/>
  <c r="BH8" i="14"/>
  <c r="BF116" i="14"/>
  <c r="BF119" i="14"/>
  <c r="AO10" i="14"/>
  <c r="AO8" i="14"/>
  <c r="AO9" i="14"/>
  <c r="AO11" i="14"/>
  <c r="AT11" i="14"/>
  <c r="C9" i="14"/>
  <c r="C11" i="14"/>
  <c r="C8" i="14"/>
  <c r="C12" i="14"/>
  <c r="BH9" i="13"/>
  <c r="BF392" i="13"/>
  <c r="AT9" i="13"/>
  <c r="BF359" i="13"/>
  <c r="BF361" i="13"/>
  <c r="BF323" i="13"/>
  <c r="BG9" i="13"/>
  <c r="BF289" i="13"/>
  <c r="BF290" i="13"/>
  <c r="BF255" i="13"/>
  <c r="AT10" i="13"/>
  <c r="BF222" i="13"/>
  <c r="AO12" i="13"/>
  <c r="BF150" i="13"/>
  <c r="AO9" i="13"/>
  <c r="AO10" i="13"/>
  <c r="AO8" i="13"/>
  <c r="BG8" i="13"/>
  <c r="BF84" i="13"/>
  <c r="BF83" i="13"/>
  <c r="AN8" i="13"/>
  <c r="BF50" i="13"/>
  <c r="BG12" i="13"/>
  <c r="AT11" i="13"/>
  <c r="AO11" i="13"/>
  <c r="C12" i="13"/>
  <c r="C11" i="13"/>
  <c r="C8" i="13"/>
  <c r="C9" i="13"/>
  <c r="BF430" i="12"/>
  <c r="BF394" i="12"/>
  <c r="BF393" i="12"/>
  <c r="AN9" i="12"/>
  <c r="BF256" i="12"/>
  <c r="BG8" i="12"/>
  <c r="BG9" i="12"/>
  <c r="BG12" i="12"/>
  <c r="BF187" i="12"/>
  <c r="BF116" i="12"/>
  <c r="AT12" i="12"/>
  <c r="AO10" i="12"/>
  <c r="AO8" i="12"/>
  <c r="AT9" i="12"/>
  <c r="AN8" i="12"/>
  <c r="AO11" i="12"/>
  <c r="C9" i="12"/>
  <c r="C11" i="12"/>
  <c r="C8" i="12"/>
  <c r="C10" i="12"/>
  <c r="BF430" i="11"/>
  <c r="BF393" i="11"/>
  <c r="BF394" i="11"/>
  <c r="BH9" i="11"/>
  <c r="BF289" i="11"/>
  <c r="AO9" i="11"/>
  <c r="AN10" i="11"/>
  <c r="BG9" i="11"/>
  <c r="BG10" i="11"/>
  <c r="AO11" i="11"/>
  <c r="AO12" i="11"/>
  <c r="BF152" i="11"/>
  <c r="BG8" i="11"/>
  <c r="BG12" i="11"/>
  <c r="BF116" i="11"/>
  <c r="BH10" i="11"/>
  <c r="BH12" i="11"/>
  <c r="BH8" i="11"/>
  <c r="BF82" i="11"/>
  <c r="BF84" i="11"/>
  <c r="BF81" i="11"/>
  <c r="AT8" i="11"/>
  <c r="AT10" i="11"/>
  <c r="AT11" i="11"/>
  <c r="AT9" i="11"/>
  <c r="AN9" i="11"/>
  <c r="AN8" i="11"/>
  <c r="AO10" i="11"/>
  <c r="AO8" i="11"/>
  <c r="C8" i="11"/>
  <c r="C10" i="11"/>
  <c r="C12" i="11"/>
  <c r="C9" i="11"/>
  <c r="BF291" i="10"/>
  <c r="BF219" i="10"/>
  <c r="BF185" i="10"/>
  <c r="BF150" i="10"/>
  <c r="A18" i="17"/>
  <c r="AX24" i="17"/>
  <c r="AY24" i="17" s="1"/>
  <c r="AX26" i="17"/>
  <c r="AY26" i="17" s="1"/>
  <c r="AX42" i="17"/>
  <c r="AY42" i="17" s="1"/>
  <c r="BD8" i="17"/>
  <c r="BD10" i="17"/>
  <c r="BF119" i="17"/>
  <c r="AX40" i="17"/>
  <c r="AY40" i="17" s="1"/>
  <c r="J9" i="17"/>
  <c r="J10" i="17"/>
  <c r="AW48" i="17"/>
  <c r="AY28" i="17"/>
  <c r="AX28" i="17"/>
  <c r="AX44" i="17"/>
  <c r="AY44" i="17" s="1"/>
  <c r="J8" i="17"/>
  <c r="AX59" i="17"/>
  <c r="AY59" i="17" s="1"/>
  <c r="AX65" i="17"/>
  <c r="AY65" i="17" s="1"/>
  <c r="AX30" i="17"/>
  <c r="AY30" i="17" s="1"/>
  <c r="AQ9" i="17"/>
  <c r="AQ10" i="17"/>
  <c r="AW49" i="17"/>
  <c r="AX18" i="17"/>
  <c r="AX32" i="17"/>
  <c r="AY32" i="17" s="1"/>
  <c r="AA9" i="17"/>
  <c r="AA10" i="17"/>
  <c r="AJ10" i="17"/>
  <c r="AB8" i="17"/>
  <c r="AC8" i="17"/>
  <c r="AC9" i="17"/>
  <c r="BF81" i="17"/>
  <c r="AX73" i="17"/>
  <c r="AY73" i="17"/>
  <c r="V116" i="17"/>
  <c r="V117" i="17"/>
  <c r="V118" i="17"/>
  <c r="AS82" i="17"/>
  <c r="AS83" i="17"/>
  <c r="AS81" i="17"/>
  <c r="AX69" i="17"/>
  <c r="AY69" i="17" s="1"/>
  <c r="AX34" i="17"/>
  <c r="AY34" i="17" s="1"/>
  <c r="S9" i="17"/>
  <c r="S10" i="17"/>
  <c r="AB10" i="17"/>
  <c r="E8" i="17"/>
  <c r="E9" i="17"/>
  <c r="U8" i="17"/>
  <c r="U9" i="17"/>
  <c r="BM8" i="17"/>
  <c r="BM9" i="17"/>
  <c r="AX46" i="17"/>
  <c r="AY46" i="17" s="1"/>
  <c r="AI9" i="17"/>
  <c r="AI10" i="17"/>
  <c r="AQ8" i="17"/>
  <c r="V48" i="17"/>
  <c r="V49" i="17"/>
  <c r="V50" i="17"/>
  <c r="AX20" i="17"/>
  <c r="AY20" i="17" s="1"/>
  <c r="AX36" i="17"/>
  <c r="AY36" i="17" s="1"/>
  <c r="C9" i="17"/>
  <c r="C10" i="17"/>
  <c r="C11" i="17"/>
  <c r="C12" i="17"/>
  <c r="K9" i="17"/>
  <c r="K10" i="17"/>
  <c r="T10" i="17"/>
  <c r="BG9" i="17"/>
  <c r="BG12" i="17"/>
  <c r="BG10" i="17"/>
  <c r="BH8" i="17"/>
  <c r="BI8" i="17"/>
  <c r="BI9" i="17"/>
  <c r="BE8" i="17"/>
  <c r="BE9" i="17"/>
  <c r="D83" i="17"/>
  <c r="AU8" i="17"/>
  <c r="AU9" i="17"/>
  <c r="AU10" i="17"/>
  <c r="AK8" i="17"/>
  <c r="AK9" i="17"/>
  <c r="AX22" i="17"/>
  <c r="AY22" i="17" s="1"/>
  <c r="AX38" i="17"/>
  <c r="AY38" i="17" s="1"/>
  <c r="BA8" i="17"/>
  <c r="BA9" i="17"/>
  <c r="AR83" i="17"/>
  <c r="AL10" i="17"/>
  <c r="AT10" i="17"/>
  <c r="B20" i="17"/>
  <c r="AR48" i="17"/>
  <c r="AS49" i="17"/>
  <c r="BF51" i="17"/>
  <c r="AW81" i="17"/>
  <c r="AE116" i="17"/>
  <c r="AE117" i="17"/>
  <c r="AE118" i="17"/>
  <c r="AX106" i="17"/>
  <c r="AY106" i="17" s="1"/>
  <c r="D152" i="17"/>
  <c r="AL9" i="17"/>
  <c r="AT9" i="17"/>
  <c r="AS48" i="17"/>
  <c r="AE50" i="17"/>
  <c r="AX52" i="17"/>
  <c r="AX54" i="17"/>
  <c r="AY54" i="17" s="1"/>
  <c r="AX62" i="17"/>
  <c r="AY62" i="17" s="1"/>
  <c r="AY66" i="17"/>
  <c r="AY70" i="17"/>
  <c r="AY74" i="17"/>
  <c r="AX78" i="17"/>
  <c r="AY78" i="17" s="1"/>
  <c r="AW82" i="17"/>
  <c r="AR117" i="17"/>
  <c r="M117" i="17"/>
  <c r="AY91" i="17"/>
  <c r="AY93" i="17"/>
  <c r="AY100" i="17"/>
  <c r="AY105" i="17"/>
  <c r="M152" i="17"/>
  <c r="AX131" i="17"/>
  <c r="AY131" i="17" s="1"/>
  <c r="AT8" i="17"/>
  <c r="AE49" i="17"/>
  <c r="AE9" i="17" s="1"/>
  <c r="D81" i="17"/>
  <c r="D82" i="17"/>
  <c r="AY52" i="17"/>
  <c r="AS116" i="17"/>
  <c r="AS117" i="17"/>
  <c r="AS118" i="17"/>
  <c r="AX98" i="17"/>
  <c r="AY98" i="17" s="1"/>
  <c r="V150" i="17"/>
  <c r="AX146" i="17"/>
  <c r="AY146" i="17" s="1"/>
  <c r="AX301" i="17"/>
  <c r="AY301" i="17" s="1"/>
  <c r="BL9" i="17"/>
  <c r="BE10" i="17"/>
  <c r="BM10" i="17"/>
  <c r="AW50" i="17"/>
  <c r="M82" i="17"/>
  <c r="M83" i="17"/>
  <c r="BF84" i="17"/>
  <c r="BF82" i="17"/>
  <c r="AY80" i="17"/>
  <c r="AW83" i="17"/>
  <c r="BF83" i="17"/>
  <c r="AW117" i="17"/>
  <c r="AY92" i="17"/>
  <c r="AY95" i="17"/>
  <c r="AY97" i="17"/>
  <c r="AY115" i="17"/>
  <c r="AE152" i="17"/>
  <c r="AX139" i="17"/>
  <c r="AY139" i="17" s="1"/>
  <c r="AX50" i="17"/>
  <c r="BF50" i="17"/>
  <c r="V81" i="17"/>
  <c r="V83" i="17"/>
  <c r="BF118" i="17"/>
  <c r="AX90" i="17"/>
  <c r="AY90" i="17" s="1"/>
  <c r="AR116" i="17"/>
  <c r="AR118" i="17"/>
  <c r="AR150" i="17"/>
  <c r="AR151" i="17"/>
  <c r="AR152" i="17"/>
  <c r="AS120" i="17"/>
  <c r="AX142" i="17"/>
  <c r="AY142" i="17" s="1"/>
  <c r="AY156" i="17"/>
  <c r="AS185" i="17"/>
  <c r="AX49" i="17"/>
  <c r="BF49" i="17"/>
  <c r="AE82" i="17"/>
  <c r="AE8" i="17" s="1"/>
  <c r="AX53" i="17"/>
  <c r="AY53" i="17" s="1"/>
  <c r="AX58" i="17"/>
  <c r="AY58" i="17" s="1"/>
  <c r="AY87" i="17"/>
  <c r="AY89" i="17"/>
  <c r="AW152" i="17"/>
  <c r="M150" i="17"/>
  <c r="BH10" i="17"/>
  <c r="AR81" i="17"/>
  <c r="AR82" i="17"/>
  <c r="AY61" i="17"/>
  <c r="AX64" i="17"/>
  <c r="AY64" i="17" s="1"/>
  <c r="AX68" i="17"/>
  <c r="AY68" i="17" s="1"/>
  <c r="AX72" i="17"/>
  <c r="AY72" i="17" s="1"/>
  <c r="AX76" i="17"/>
  <c r="AY76" i="17" s="1"/>
  <c r="M116" i="17"/>
  <c r="AX114" i="17"/>
  <c r="AY114" i="17" s="1"/>
  <c r="V219" i="17"/>
  <c r="AW116" i="17"/>
  <c r="BF117" i="17"/>
  <c r="D151" i="17"/>
  <c r="AS187" i="17"/>
  <c r="D219" i="17"/>
  <c r="BF219" i="17"/>
  <c r="M118" i="17"/>
  <c r="AE151" i="17"/>
  <c r="AX185" i="17"/>
  <c r="AS290" i="17"/>
  <c r="AW151" i="17"/>
  <c r="D187" i="17"/>
  <c r="D186" i="17"/>
  <c r="D185" i="17"/>
  <c r="D254" i="17"/>
  <c r="D255" i="17"/>
  <c r="D256" i="17"/>
  <c r="AX120" i="17"/>
  <c r="AX122" i="17"/>
  <c r="AY122" i="17" s="1"/>
  <c r="AX124" i="17"/>
  <c r="AY124" i="17" s="1"/>
  <c r="AX129" i="17"/>
  <c r="AY129" i="17" s="1"/>
  <c r="AX137" i="17"/>
  <c r="AY137" i="17" s="1"/>
  <c r="AY143" i="17"/>
  <c r="AY147" i="17"/>
  <c r="M187" i="17"/>
  <c r="M185" i="17"/>
  <c r="AS186" i="17"/>
  <c r="BF359" i="17"/>
  <c r="BF360" i="17"/>
  <c r="BF361" i="17"/>
  <c r="BF358" i="17"/>
  <c r="AX85" i="17"/>
  <c r="D150" i="17"/>
  <c r="AY120" i="17"/>
  <c r="AY132" i="17"/>
  <c r="AY140" i="17"/>
  <c r="AE150" i="17"/>
  <c r="AW219" i="17"/>
  <c r="AW220" i="17"/>
  <c r="AW221" i="17"/>
  <c r="AX189" i="17"/>
  <c r="AY191" i="17"/>
  <c r="AX191" i="17"/>
  <c r="AX193" i="17"/>
  <c r="AY193" i="17" s="1"/>
  <c r="AX195" i="17"/>
  <c r="AY195" i="17" s="1"/>
  <c r="AX197" i="17"/>
  <c r="AY197" i="17" s="1"/>
  <c r="AY199" i="17"/>
  <c r="AX199" i="17"/>
  <c r="AX201" i="17"/>
  <c r="AY201" i="17" s="1"/>
  <c r="AX203" i="17"/>
  <c r="AY203" i="17" s="1"/>
  <c r="AY205" i="17"/>
  <c r="AX205" i="17"/>
  <c r="AX229" i="17"/>
  <c r="AY229" i="17" s="1"/>
  <c r="AW118" i="17"/>
  <c r="M151" i="17"/>
  <c r="BF153" i="17"/>
  <c r="BF152" i="17"/>
  <c r="AW150" i="17"/>
  <c r="AE185" i="17"/>
  <c r="AE186" i="17"/>
  <c r="AE187" i="17"/>
  <c r="BF222" i="17"/>
  <c r="V152" i="17"/>
  <c r="AY130" i="17"/>
  <c r="AY138" i="17"/>
  <c r="BF150" i="17"/>
  <c r="AR187" i="17"/>
  <c r="AR186" i="17"/>
  <c r="AY212" i="17"/>
  <c r="AS189" i="17"/>
  <c r="AY189" i="17" s="1"/>
  <c r="AY211" i="17"/>
  <c r="AY215" i="17"/>
  <c r="AR219" i="17"/>
  <c r="AY225" i="17"/>
  <c r="AW254" i="17"/>
  <c r="M289" i="17"/>
  <c r="M291" i="17"/>
  <c r="AX289" i="17"/>
  <c r="AY265" i="17"/>
  <c r="AY281" i="17"/>
  <c r="AY300" i="17"/>
  <c r="AX303" i="17"/>
  <c r="AY303" i="17" s="1"/>
  <c r="AE427" i="17"/>
  <c r="AE428" i="17"/>
  <c r="AE429" i="17"/>
  <c r="AY216" i="17"/>
  <c r="AE289" i="17"/>
  <c r="AE290" i="17"/>
  <c r="AE291" i="17"/>
  <c r="AY261" i="17"/>
  <c r="AY277" i="17"/>
  <c r="AX299" i="17"/>
  <c r="AY299" i="17" s="1"/>
  <c r="AX320" i="17"/>
  <c r="AY320" i="17" s="1"/>
  <c r="D220" i="17"/>
  <c r="AY210" i="17"/>
  <c r="AY231" i="17"/>
  <c r="AY267" i="17"/>
  <c r="AE325" i="17"/>
  <c r="AX297" i="17"/>
  <c r="AY297" i="17" s="1"/>
  <c r="AW187" i="17"/>
  <c r="M221" i="17"/>
  <c r="M219" i="17"/>
  <c r="BF220" i="17"/>
  <c r="BF221" i="17"/>
  <c r="AY208" i="17"/>
  <c r="AY213" i="17"/>
  <c r="AY217" i="17"/>
  <c r="M220" i="17"/>
  <c r="AY233" i="17"/>
  <c r="AY235" i="17"/>
  <c r="AY237" i="17"/>
  <c r="AY239" i="17"/>
  <c r="AY241" i="17"/>
  <c r="AY243" i="17"/>
  <c r="AY245" i="17"/>
  <c r="AY247" i="17"/>
  <c r="AY249" i="17"/>
  <c r="AY251" i="17"/>
  <c r="AY253" i="17"/>
  <c r="AY273" i="17"/>
  <c r="AS324" i="17"/>
  <c r="AS325" i="17"/>
  <c r="AS323" i="17"/>
  <c r="AX295" i="17"/>
  <c r="AY295" i="17" s="1"/>
  <c r="AX187" i="17"/>
  <c r="BF187" i="17"/>
  <c r="V220" i="17"/>
  <c r="AY206" i="17"/>
  <c r="D221" i="17"/>
  <c r="AS223" i="17"/>
  <c r="AR254" i="17"/>
  <c r="AR255" i="17"/>
  <c r="AR256" i="17"/>
  <c r="AY263" i="17"/>
  <c r="AY279" i="17"/>
  <c r="M290" i="17"/>
  <c r="AW323" i="17"/>
  <c r="AW324" i="17"/>
  <c r="AX293" i="17"/>
  <c r="AY293" i="17" s="1"/>
  <c r="AW325" i="17"/>
  <c r="AY306" i="17"/>
  <c r="AX186" i="17"/>
  <c r="BF186" i="17"/>
  <c r="AE219" i="17"/>
  <c r="AE221" i="17"/>
  <c r="V221" i="17"/>
  <c r="AW255" i="17"/>
  <c r="AX223" i="17"/>
  <c r="AX290" i="17"/>
  <c r="AX307" i="17"/>
  <c r="AY307" i="17" s="1"/>
  <c r="AR220" i="17"/>
  <c r="BF289" i="17"/>
  <c r="BF290" i="17"/>
  <c r="BF291" i="17"/>
  <c r="AY259" i="17"/>
  <c r="AY291" i="17" s="1"/>
  <c r="AY275" i="17"/>
  <c r="BF292" i="17"/>
  <c r="AX305" i="17"/>
  <c r="AY305" i="17" s="1"/>
  <c r="BF256" i="17"/>
  <c r="AS291" i="17"/>
  <c r="AX314" i="17"/>
  <c r="AY314" i="17" s="1"/>
  <c r="AE323" i="17"/>
  <c r="AX359" i="17"/>
  <c r="AX360" i="17"/>
  <c r="BF254" i="17"/>
  <c r="AS289" i="17"/>
  <c r="V290" i="17"/>
  <c r="AX310" i="17"/>
  <c r="AY310" i="17" s="1"/>
  <c r="AX358" i="17"/>
  <c r="AY370" i="17"/>
  <c r="AY386" i="17"/>
  <c r="AY411" i="17"/>
  <c r="M256" i="17"/>
  <c r="D323" i="17"/>
  <c r="D324" i="17"/>
  <c r="D325" i="17"/>
  <c r="AY316" i="17"/>
  <c r="AX316" i="17"/>
  <c r="M358" i="17"/>
  <c r="M359" i="17"/>
  <c r="M360" i="17"/>
  <c r="AY397" i="17"/>
  <c r="AY413" i="17"/>
  <c r="V256" i="17"/>
  <c r="AW291" i="17"/>
  <c r="M324" i="17"/>
  <c r="M325" i="17"/>
  <c r="BF326" i="17"/>
  <c r="BF324" i="17"/>
  <c r="BF325" i="17"/>
  <c r="AX322" i="17"/>
  <c r="AY322" i="17" s="1"/>
  <c r="AY374" i="17"/>
  <c r="AY390" i="17"/>
  <c r="AY399" i="17"/>
  <c r="AY415" i="17"/>
  <c r="V255" i="17"/>
  <c r="AW290" i="17"/>
  <c r="AX291" i="17"/>
  <c r="V323" i="17"/>
  <c r="V325" i="17"/>
  <c r="AY312" i="17"/>
  <c r="AX312" i="17"/>
  <c r="AR392" i="17"/>
  <c r="AR393" i="17"/>
  <c r="AR394" i="17"/>
  <c r="AS362" i="17"/>
  <c r="AY362" i="17" s="1"/>
  <c r="AY400" i="17"/>
  <c r="AE324" i="17"/>
  <c r="AX318" i="17"/>
  <c r="AY318" i="17" s="1"/>
  <c r="AS358" i="17"/>
  <c r="AS359" i="17"/>
  <c r="AS360" i="17"/>
  <c r="AY378" i="17"/>
  <c r="AY402" i="17"/>
  <c r="AY403" i="17"/>
  <c r="AY425" i="17"/>
  <c r="AR323" i="17"/>
  <c r="AR324" i="17"/>
  <c r="AR325" i="17"/>
  <c r="AY352" i="17"/>
  <c r="AY354" i="17"/>
  <c r="AY356" i="17"/>
  <c r="AX394" i="17"/>
  <c r="AY405" i="17"/>
  <c r="D359" i="17"/>
  <c r="AR359" i="17"/>
  <c r="AX392" i="17"/>
  <c r="BF392" i="17"/>
  <c r="D394" i="17"/>
  <c r="M427" i="17"/>
  <c r="V428" i="17"/>
  <c r="AR358" i="17"/>
  <c r="V360" i="17"/>
  <c r="D393" i="17"/>
  <c r="M394" i="17"/>
  <c r="AS396" i="17"/>
  <c r="V359" i="17"/>
  <c r="AE360" i="17"/>
  <c r="M393" i="17"/>
  <c r="V394" i="17"/>
  <c r="BF395" i="17"/>
  <c r="AW429" i="17"/>
  <c r="AE359" i="17"/>
  <c r="V393" i="17"/>
  <c r="AE394" i="17"/>
  <c r="AX396" i="17"/>
  <c r="AX398" i="17"/>
  <c r="AY398" i="17" s="1"/>
  <c r="AX400" i="17"/>
  <c r="AX402" i="17"/>
  <c r="AX404" i="17"/>
  <c r="AY404" i="17" s="1"/>
  <c r="AX406" i="17"/>
  <c r="AY406" i="17" s="1"/>
  <c r="AX408" i="17"/>
  <c r="AY408" i="17" s="1"/>
  <c r="AX410" i="17"/>
  <c r="AY410" i="17" s="1"/>
  <c r="AX412" i="17"/>
  <c r="AY412" i="17" s="1"/>
  <c r="AX414" i="17"/>
  <c r="AY414" i="17" s="1"/>
  <c r="AX416" i="17"/>
  <c r="AY416" i="17" s="1"/>
  <c r="AX418" i="17"/>
  <c r="AY418" i="17" s="1"/>
  <c r="AX420" i="17"/>
  <c r="AY420" i="17" s="1"/>
  <c r="AX422" i="17"/>
  <c r="AY422" i="17" s="1"/>
  <c r="AX424" i="17"/>
  <c r="AY424" i="17" s="1"/>
  <c r="AX426" i="17"/>
  <c r="AY426" i="17" s="1"/>
  <c r="AW428" i="17"/>
  <c r="BF429" i="17"/>
  <c r="AW360" i="17"/>
  <c r="BF428" i="17"/>
  <c r="AW359" i="17"/>
  <c r="AW394" i="17"/>
  <c r="D429" i="17"/>
  <c r="AR429" i="17"/>
  <c r="AY327" i="17"/>
  <c r="A19" i="16"/>
  <c r="AY19" i="16"/>
  <c r="B23" i="16"/>
  <c r="A22" i="16"/>
  <c r="M48" i="16"/>
  <c r="A18" i="16"/>
  <c r="AX24" i="16"/>
  <c r="AY24" i="16" s="1"/>
  <c r="AX28" i="16"/>
  <c r="AY28" i="16" s="1"/>
  <c r="AX39" i="16"/>
  <c r="AY39" i="16" s="1"/>
  <c r="AY44" i="16"/>
  <c r="D49" i="16"/>
  <c r="AX62" i="16"/>
  <c r="AY62" i="16" s="1"/>
  <c r="AY65" i="16"/>
  <c r="V48" i="16"/>
  <c r="V49" i="16"/>
  <c r="AX21" i="16"/>
  <c r="AY21" i="16" s="1"/>
  <c r="AX25" i="16"/>
  <c r="AY25" i="16" s="1"/>
  <c r="AX29" i="16"/>
  <c r="AY29" i="16" s="1"/>
  <c r="AX45" i="16"/>
  <c r="AY45" i="16" s="1"/>
  <c r="M49" i="16"/>
  <c r="M50" i="16"/>
  <c r="AX64" i="16"/>
  <c r="AY64" i="16" s="1"/>
  <c r="AE49" i="16"/>
  <c r="AE50" i="16"/>
  <c r="A21" i="16"/>
  <c r="AX34" i="16"/>
  <c r="AY34" i="16" s="1"/>
  <c r="AX35" i="16"/>
  <c r="AY35" i="16" s="1"/>
  <c r="AY40" i="16"/>
  <c r="V50" i="16"/>
  <c r="AS81" i="16"/>
  <c r="AS82" i="16"/>
  <c r="AS83" i="16"/>
  <c r="AY53" i="16"/>
  <c r="AX66" i="16"/>
  <c r="AY66" i="16" s="1"/>
  <c r="AY69" i="16"/>
  <c r="AR50" i="16"/>
  <c r="AY30" i="16"/>
  <c r="AX41" i="16"/>
  <c r="AY41" i="16" s="1"/>
  <c r="AY46" i="16"/>
  <c r="AW81" i="16"/>
  <c r="AX52" i="16"/>
  <c r="AY52" i="16" s="1"/>
  <c r="AW82" i="16"/>
  <c r="AW83" i="16"/>
  <c r="AY55" i="16"/>
  <c r="AX68" i="16"/>
  <c r="AY68" i="16" s="1"/>
  <c r="AY71" i="16"/>
  <c r="AS48" i="16"/>
  <c r="AX31" i="16"/>
  <c r="AY31" i="16" s="1"/>
  <c r="AX47" i="16"/>
  <c r="AY47" i="16" s="1"/>
  <c r="BF51" i="16"/>
  <c r="AY54" i="16"/>
  <c r="AX54" i="16"/>
  <c r="AX70" i="16"/>
  <c r="AY70" i="16" s="1"/>
  <c r="AW48" i="16"/>
  <c r="AW49" i="16"/>
  <c r="AX17" i="16"/>
  <c r="AY17" i="16" s="1"/>
  <c r="AW50" i="16"/>
  <c r="AX23" i="16"/>
  <c r="AY23" i="16" s="1"/>
  <c r="AX27" i="16"/>
  <c r="AY27" i="16" s="1"/>
  <c r="AX36" i="16"/>
  <c r="AY36" i="16" s="1"/>
  <c r="AY37" i="16"/>
  <c r="AX37" i="16"/>
  <c r="AY42" i="16"/>
  <c r="AR48" i="16"/>
  <c r="AX56" i="16"/>
  <c r="AY56" i="16" s="1"/>
  <c r="AY59" i="16"/>
  <c r="AX72" i="16"/>
  <c r="AY72" i="16" s="1"/>
  <c r="A20" i="16"/>
  <c r="AY32" i="16"/>
  <c r="AX43" i="16"/>
  <c r="AY43" i="16" s="1"/>
  <c r="AR49" i="16"/>
  <c r="M81" i="16"/>
  <c r="AX58" i="16"/>
  <c r="AY58" i="16" s="1"/>
  <c r="AY61" i="16"/>
  <c r="AY74" i="16"/>
  <c r="AX74" i="16"/>
  <c r="BF48" i="16"/>
  <c r="BF49" i="16"/>
  <c r="BF50" i="16"/>
  <c r="AY33" i="16"/>
  <c r="AX33" i="16"/>
  <c r="AY38" i="16"/>
  <c r="D48" i="16"/>
  <c r="AS49" i="16"/>
  <c r="AS50" i="16"/>
  <c r="AX60" i="16"/>
  <c r="AY60" i="16" s="1"/>
  <c r="AX76" i="16"/>
  <c r="AY76" i="16" s="1"/>
  <c r="V118" i="16"/>
  <c r="AW116" i="16"/>
  <c r="AE152" i="16"/>
  <c r="AE150" i="16"/>
  <c r="AY124" i="16"/>
  <c r="D185" i="16"/>
  <c r="D186" i="16"/>
  <c r="D187" i="16"/>
  <c r="BF83" i="16"/>
  <c r="AX78" i="16"/>
  <c r="AY78" i="16" s="1"/>
  <c r="BF82" i="16"/>
  <c r="AR118" i="16"/>
  <c r="AX92" i="16"/>
  <c r="AY92" i="16" s="1"/>
  <c r="AX100" i="16"/>
  <c r="AY100" i="16" s="1"/>
  <c r="AX108" i="16"/>
  <c r="AY108" i="16" s="1"/>
  <c r="AR117" i="16"/>
  <c r="AE118" i="16"/>
  <c r="AW118" i="16"/>
  <c r="BF81" i="16"/>
  <c r="D83" i="16"/>
  <c r="AR83" i="16"/>
  <c r="AS85" i="16"/>
  <c r="AX87" i="16"/>
  <c r="AY87" i="16" s="1"/>
  <c r="AX95" i="16"/>
  <c r="AY95" i="16" s="1"/>
  <c r="AX103" i="16"/>
  <c r="AY103" i="16" s="1"/>
  <c r="AX111" i="16"/>
  <c r="AY111" i="16" s="1"/>
  <c r="AR116" i="16"/>
  <c r="M117" i="16"/>
  <c r="AX150" i="16"/>
  <c r="AX151" i="16"/>
  <c r="AX152" i="16"/>
  <c r="AY121" i="16"/>
  <c r="AY126" i="16"/>
  <c r="AY138" i="16"/>
  <c r="AE151" i="16"/>
  <c r="AY172" i="16"/>
  <c r="AY180" i="16"/>
  <c r="D82" i="16"/>
  <c r="AR82" i="16"/>
  <c r="M83" i="16"/>
  <c r="V117" i="16"/>
  <c r="BF153" i="16"/>
  <c r="BF150" i="16"/>
  <c r="BF151" i="16"/>
  <c r="BF152" i="16"/>
  <c r="AY132" i="16"/>
  <c r="AS185" i="16"/>
  <c r="AS186" i="16"/>
  <c r="AS187" i="16"/>
  <c r="M82" i="16"/>
  <c r="V83" i="16"/>
  <c r="AX85" i="16"/>
  <c r="AX93" i="16"/>
  <c r="AY93" i="16" s="1"/>
  <c r="AX101" i="16"/>
  <c r="AY101" i="16" s="1"/>
  <c r="AX109" i="16"/>
  <c r="AY109" i="16" s="1"/>
  <c r="V116" i="16"/>
  <c r="AE117" i="16"/>
  <c r="AY122" i="16"/>
  <c r="AY133" i="16"/>
  <c r="AY178" i="16"/>
  <c r="V82" i="16"/>
  <c r="AE83" i="16"/>
  <c r="AY85" i="16"/>
  <c r="M150" i="16"/>
  <c r="M151" i="16"/>
  <c r="M152" i="16"/>
  <c r="AY123" i="16"/>
  <c r="AY128" i="16"/>
  <c r="AY144" i="16"/>
  <c r="M118" i="16"/>
  <c r="BF119" i="16"/>
  <c r="BF118" i="16"/>
  <c r="AY129" i="16"/>
  <c r="AY134" i="16"/>
  <c r="AY176" i="16"/>
  <c r="AY184" i="16"/>
  <c r="AY214" i="16"/>
  <c r="AE220" i="16"/>
  <c r="AE221" i="16"/>
  <c r="AX193" i="16"/>
  <c r="AY193" i="16" s="1"/>
  <c r="AX209" i="16"/>
  <c r="AY209" i="16" s="1"/>
  <c r="D221" i="16"/>
  <c r="AX264" i="16"/>
  <c r="AY264" i="16" s="1"/>
  <c r="AW152" i="16"/>
  <c r="BF185" i="16"/>
  <c r="AR187" i="16"/>
  <c r="AR219" i="16"/>
  <c r="AY203" i="16"/>
  <c r="AX203" i="16"/>
  <c r="AX206" i="16"/>
  <c r="AY206" i="16" s="1"/>
  <c r="V255" i="16"/>
  <c r="D256" i="16"/>
  <c r="AX238" i="16"/>
  <c r="AY238" i="16" s="1"/>
  <c r="AY244" i="16"/>
  <c r="AY245" i="16"/>
  <c r="D254" i="16"/>
  <c r="AR255" i="16"/>
  <c r="V291" i="16"/>
  <c r="V289" i="16"/>
  <c r="V290" i="16"/>
  <c r="AX266" i="16"/>
  <c r="AY266" i="16" s="1"/>
  <c r="AW151" i="16"/>
  <c r="AR186" i="16"/>
  <c r="M187" i="16"/>
  <c r="AS219" i="16"/>
  <c r="AS220" i="16"/>
  <c r="AY197" i="16"/>
  <c r="AX197" i="16"/>
  <c r="AX213" i="16"/>
  <c r="AY213" i="16" s="1"/>
  <c r="AR220" i="16"/>
  <c r="AE256" i="16"/>
  <c r="AE254" i="16"/>
  <c r="V254" i="16"/>
  <c r="D255" i="16"/>
  <c r="AX268" i="16"/>
  <c r="AY268" i="16" s="1"/>
  <c r="AX155" i="16"/>
  <c r="AY155" i="16" s="1"/>
  <c r="AX157" i="16"/>
  <c r="AY157" i="16" s="1"/>
  <c r="AX159" i="16"/>
  <c r="AY159" i="16" s="1"/>
  <c r="AX161" i="16"/>
  <c r="AY161" i="16" s="1"/>
  <c r="AX163" i="16"/>
  <c r="AY163" i="16" s="1"/>
  <c r="AX165" i="16"/>
  <c r="AY165" i="16" s="1"/>
  <c r="AX167" i="16"/>
  <c r="AY167" i="16" s="1"/>
  <c r="AX169" i="16"/>
  <c r="AY169" i="16" s="1"/>
  <c r="AX171" i="16"/>
  <c r="AY171" i="16" s="1"/>
  <c r="AX173" i="16"/>
  <c r="AY173" i="16" s="1"/>
  <c r="AX175" i="16"/>
  <c r="AY175" i="16" s="1"/>
  <c r="AX177" i="16"/>
  <c r="AY177" i="16" s="1"/>
  <c r="AX179" i="16"/>
  <c r="AY179" i="16" s="1"/>
  <c r="AX181" i="16"/>
  <c r="AY181" i="16" s="1"/>
  <c r="AX183" i="16"/>
  <c r="AY183" i="16" s="1"/>
  <c r="AR185" i="16"/>
  <c r="M186" i="16"/>
  <c r="V187" i="16"/>
  <c r="BF188" i="16"/>
  <c r="AX191" i="16"/>
  <c r="AY191" i="16" s="1"/>
  <c r="AX194" i="16"/>
  <c r="AY194" i="16" s="1"/>
  <c r="AX207" i="16"/>
  <c r="AY207" i="16" s="1"/>
  <c r="AX210" i="16"/>
  <c r="AY210" i="16" s="1"/>
  <c r="AE219" i="16"/>
  <c r="AW219" i="16"/>
  <c r="AW221" i="16"/>
  <c r="AX234" i="16"/>
  <c r="AY234" i="16" s="1"/>
  <c r="AX250" i="16"/>
  <c r="AY250" i="16" s="1"/>
  <c r="M255" i="16"/>
  <c r="AS120" i="16"/>
  <c r="D152" i="16"/>
  <c r="AR152" i="16"/>
  <c r="V186" i="16"/>
  <c r="AE187" i="16"/>
  <c r="AX189" i="16"/>
  <c r="AX201" i="16"/>
  <c r="AY201" i="16" s="1"/>
  <c r="AX204" i="16"/>
  <c r="AY204" i="16" s="1"/>
  <c r="AX217" i="16"/>
  <c r="AY217" i="16" s="1"/>
  <c r="BF219" i="16"/>
  <c r="AS223" i="16"/>
  <c r="AX226" i="16"/>
  <c r="AY226" i="16" s="1"/>
  <c r="AX230" i="16"/>
  <c r="AY230" i="16" s="1"/>
  <c r="AX240" i="16"/>
  <c r="AY240" i="16" s="1"/>
  <c r="AE255" i="16"/>
  <c r="M256" i="16"/>
  <c r="AS289" i="16"/>
  <c r="D151" i="16"/>
  <c r="AR151" i="16"/>
  <c r="AE186" i="16"/>
  <c r="D219" i="16"/>
  <c r="BF222" i="16"/>
  <c r="AX195" i="16"/>
  <c r="AY195" i="16" s="1"/>
  <c r="AX211" i="16"/>
  <c r="AY211" i="16" s="1"/>
  <c r="AW254" i="16"/>
  <c r="AY236" i="16"/>
  <c r="AY237" i="16"/>
  <c r="AX246" i="16"/>
  <c r="AY246" i="16" s="1"/>
  <c r="AY252" i="16"/>
  <c r="AY253" i="16"/>
  <c r="V256" i="16"/>
  <c r="AW290" i="16"/>
  <c r="AX258" i="16"/>
  <c r="AW291" i="16"/>
  <c r="AW289" i="16"/>
  <c r="V152" i="16"/>
  <c r="AW187" i="16"/>
  <c r="M219" i="16"/>
  <c r="M220" i="16"/>
  <c r="AX205" i="16"/>
  <c r="AY205" i="16" s="1"/>
  <c r="AW220" i="16"/>
  <c r="AR221" i="16"/>
  <c r="BF254" i="16"/>
  <c r="BF255" i="16"/>
  <c r="BF256" i="16"/>
  <c r="AY242" i="16"/>
  <c r="AY243" i="16"/>
  <c r="BF257" i="16"/>
  <c r="AX260" i="16"/>
  <c r="AY260" i="16"/>
  <c r="AX154" i="16"/>
  <c r="AY154" i="16" s="1"/>
  <c r="V219" i="16"/>
  <c r="V220" i="16"/>
  <c r="V221" i="16"/>
  <c r="AX199" i="16"/>
  <c r="AY199" i="16" s="1"/>
  <c r="AX215" i="16"/>
  <c r="AY215" i="16" s="1"/>
  <c r="BF220" i="16"/>
  <c r="AS221" i="16"/>
  <c r="AY232" i="16"/>
  <c r="AY233" i="16"/>
  <c r="AY248" i="16"/>
  <c r="AY249" i="16"/>
  <c r="AR254" i="16"/>
  <c r="AX262" i="16"/>
  <c r="AY262" i="16" s="1"/>
  <c r="AY270" i="16"/>
  <c r="AY272" i="16"/>
  <c r="AY274" i="16"/>
  <c r="AY276" i="16"/>
  <c r="AY278" i="16"/>
  <c r="AY280" i="16"/>
  <c r="AY282" i="16"/>
  <c r="AY284" i="16"/>
  <c r="AY286" i="16"/>
  <c r="AY288" i="16"/>
  <c r="AX320" i="16"/>
  <c r="AY320" i="16" s="1"/>
  <c r="AR392" i="16"/>
  <c r="AR393" i="16"/>
  <c r="AR394" i="16"/>
  <c r="AS362" i="16"/>
  <c r="AW256" i="16"/>
  <c r="BF289" i="16"/>
  <c r="D291" i="16"/>
  <c r="AR291" i="16"/>
  <c r="AR323" i="16"/>
  <c r="AR324" i="16"/>
  <c r="AX313" i="16"/>
  <c r="AX322" i="16"/>
  <c r="AY322" i="16" s="1"/>
  <c r="AR325" i="16"/>
  <c r="AX223" i="16"/>
  <c r="AW255" i="16"/>
  <c r="D290" i="16"/>
  <c r="AR290" i="16"/>
  <c r="M291" i="16"/>
  <c r="AS291" i="16"/>
  <c r="AS293" i="16"/>
  <c r="AY311" i="16"/>
  <c r="AX314" i="16"/>
  <c r="AY314" i="16" s="1"/>
  <c r="AS327" i="16"/>
  <c r="AR358" i="16"/>
  <c r="AR359" i="16"/>
  <c r="AY341" i="16"/>
  <c r="AY342" i="16"/>
  <c r="AY357" i="16"/>
  <c r="AS290" i="16"/>
  <c r="BF292" i="16"/>
  <c r="AW323" i="16"/>
  <c r="AW324" i="16"/>
  <c r="AY315" i="16"/>
  <c r="AX315" i="16"/>
  <c r="AY339" i="16"/>
  <c r="AY340" i="16"/>
  <c r="AY355" i="16"/>
  <c r="AY356" i="16"/>
  <c r="AX316" i="16"/>
  <c r="AY316" i="16" s="1"/>
  <c r="AY337" i="16"/>
  <c r="AY338" i="16"/>
  <c r="AY353" i="16"/>
  <c r="AY354" i="16"/>
  <c r="D392" i="16"/>
  <c r="AE427" i="16"/>
  <c r="AE428" i="16"/>
  <c r="AE429" i="16"/>
  <c r="D323" i="16"/>
  <c r="D324" i="16"/>
  <c r="AY312" i="16"/>
  <c r="AX317" i="16"/>
  <c r="AY317" i="16" s="1"/>
  <c r="AE323" i="16"/>
  <c r="AE324" i="16"/>
  <c r="AW325" i="16"/>
  <c r="BF359" i="16"/>
  <c r="BF360" i="16"/>
  <c r="BF361" i="16"/>
  <c r="AY333" i="16"/>
  <c r="AY335" i="16"/>
  <c r="AY336" i="16"/>
  <c r="AY351" i="16"/>
  <c r="AY352" i="16"/>
  <c r="M323" i="16"/>
  <c r="M324" i="16"/>
  <c r="M325" i="16"/>
  <c r="BF326" i="16"/>
  <c r="BF324" i="16"/>
  <c r="BF325" i="16"/>
  <c r="AX318" i="16"/>
  <c r="AY318" i="16" s="1"/>
  <c r="D358" i="16"/>
  <c r="D359" i="16"/>
  <c r="V324" i="16"/>
  <c r="V325" i="16"/>
  <c r="AY310" i="16"/>
  <c r="AX319" i="16"/>
  <c r="AY319" i="16" s="1"/>
  <c r="M358" i="16"/>
  <c r="M359" i="16"/>
  <c r="M360" i="16"/>
  <c r="AY347" i="16"/>
  <c r="AY348" i="16"/>
  <c r="AY390" i="16"/>
  <c r="AX392" i="16"/>
  <c r="BF392" i="16"/>
  <c r="D394" i="16"/>
  <c r="M427" i="16"/>
  <c r="V428" i="16"/>
  <c r="V360" i="16"/>
  <c r="D393" i="16"/>
  <c r="M394" i="16"/>
  <c r="AS396" i="16"/>
  <c r="V359" i="16"/>
  <c r="AE360" i="16"/>
  <c r="M393" i="16"/>
  <c r="V394" i="16"/>
  <c r="BF395" i="16"/>
  <c r="AW429" i="16"/>
  <c r="AE359" i="16"/>
  <c r="V393" i="16"/>
  <c r="AE394" i="16"/>
  <c r="AX396" i="16"/>
  <c r="AX398" i="16"/>
  <c r="AY398" i="16" s="1"/>
  <c r="AX400" i="16"/>
  <c r="AY400" i="16" s="1"/>
  <c r="AX402" i="16"/>
  <c r="AY402" i="16" s="1"/>
  <c r="AX404" i="16"/>
  <c r="AY404" i="16" s="1"/>
  <c r="AX406" i="16"/>
  <c r="AY406" i="16" s="1"/>
  <c r="AX408" i="16"/>
  <c r="AY408" i="16" s="1"/>
  <c r="AX410" i="16"/>
  <c r="AY410" i="16" s="1"/>
  <c r="AX412" i="16"/>
  <c r="AY412" i="16" s="1"/>
  <c r="AX414" i="16"/>
  <c r="AY414" i="16" s="1"/>
  <c r="AX416" i="16"/>
  <c r="AY416" i="16" s="1"/>
  <c r="AX418" i="16"/>
  <c r="AY418" i="16" s="1"/>
  <c r="AX420" i="16"/>
  <c r="AY420" i="16" s="1"/>
  <c r="AX422" i="16"/>
  <c r="AY422" i="16" s="1"/>
  <c r="AX424" i="16"/>
  <c r="AY424" i="16" s="1"/>
  <c r="AX426" i="16"/>
  <c r="AY426" i="16" s="1"/>
  <c r="AW428" i="16"/>
  <c r="BF429" i="16"/>
  <c r="AX321" i="16"/>
  <c r="AY321" i="16" s="1"/>
  <c r="AW360" i="16"/>
  <c r="AE393" i="16"/>
  <c r="BF428" i="16"/>
  <c r="AX327" i="16"/>
  <c r="AW359" i="16"/>
  <c r="AW394" i="16"/>
  <c r="D429" i="16"/>
  <c r="AR429" i="16"/>
  <c r="B19" i="15"/>
  <c r="A19" i="15" s="1"/>
  <c r="H8" i="15"/>
  <c r="AV8" i="15"/>
  <c r="BL8" i="15"/>
  <c r="I9" i="15"/>
  <c r="Q9" i="15"/>
  <c r="Y9" i="15"/>
  <c r="AG9" i="15"/>
  <c r="AO9" i="15"/>
  <c r="BE9" i="15"/>
  <c r="BM9" i="15"/>
  <c r="J10" i="15"/>
  <c r="R10" i="15"/>
  <c r="Z10" i="15"/>
  <c r="AH10" i="15"/>
  <c r="AP10" i="15"/>
  <c r="C11" i="15"/>
  <c r="AW49" i="15"/>
  <c r="AX50" i="15"/>
  <c r="BF50" i="15"/>
  <c r="V82" i="15"/>
  <c r="AE81" i="15"/>
  <c r="AE118" i="15"/>
  <c r="AY92" i="15"/>
  <c r="AY94" i="15"/>
  <c r="AX113" i="15"/>
  <c r="AY113" i="15" s="1"/>
  <c r="AY148" i="15"/>
  <c r="AX156" i="15"/>
  <c r="AY156" i="15" s="1"/>
  <c r="AR255" i="15"/>
  <c r="AE82" i="15"/>
  <c r="C9" i="15"/>
  <c r="K9" i="15"/>
  <c r="S9" i="15"/>
  <c r="AA9" i="15"/>
  <c r="AI9" i="15"/>
  <c r="AQ9" i="15"/>
  <c r="BG9" i="15"/>
  <c r="AB10" i="15"/>
  <c r="AZ10" i="15"/>
  <c r="BH10" i="15"/>
  <c r="BH12" i="15"/>
  <c r="AS18" i="15"/>
  <c r="AS48" i="15" s="1"/>
  <c r="BF48" i="15"/>
  <c r="D50" i="15"/>
  <c r="AR50" i="15"/>
  <c r="AR82" i="15"/>
  <c r="AR83" i="15"/>
  <c r="AY60" i="15"/>
  <c r="AY64" i="15"/>
  <c r="AY68" i="15"/>
  <c r="AY72" i="15"/>
  <c r="AY76" i="15"/>
  <c r="V83" i="15"/>
  <c r="AW118" i="15"/>
  <c r="AY86" i="15"/>
  <c r="AY88" i="15"/>
  <c r="AY108" i="15"/>
  <c r="V151" i="15"/>
  <c r="V152" i="15"/>
  <c r="BF188" i="15"/>
  <c r="BF187" i="15"/>
  <c r="BF186" i="15"/>
  <c r="BF185" i="15"/>
  <c r="D187" i="15"/>
  <c r="M324" i="15"/>
  <c r="AR116" i="15"/>
  <c r="AS85" i="15"/>
  <c r="AR117" i="15"/>
  <c r="AR118" i="15"/>
  <c r="AY123" i="15"/>
  <c r="C8" i="15"/>
  <c r="BG8" i="15"/>
  <c r="AB9" i="15"/>
  <c r="AZ9" i="15"/>
  <c r="BH9" i="15"/>
  <c r="BE11" i="15"/>
  <c r="BM11" i="15"/>
  <c r="D49" i="15"/>
  <c r="AR49" i="15"/>
  <c r="M50" i="15"/>
  <c r="AS50" i="15"/>
  <c r="AS52" i="15"/>
  <c r="AY80" i="15"/>
  <c r="AX86" i="15"/>
  <c r="AY89" i="15"/>
  <c r="AX110" i="15"/>
  <c r="AY110" i="15" s="1"/>
  <c r="AE152" i="15"/>
  <c r="AE151" i="15"/>
  <c r="AE150" i="15"/>
  <c r="AY125" i="15"/>
  <c r="AY133" i="15"/>
  <c r="AY141" i="15"/>
  <c r="D219" i="15"/>
  <c r="AX220" i="15"/>
  <c r="AX221" i="15"/>
  <c r="BH8" i="15"/>
  <c r="AL10" i="15"/>
  <c r="B20" i="15"/>
  <c r="M49" i="15"/>
  <c r="AS49" i="15"/>
  <c r="V50" i="15"/>
  <c r="V8" i="15" s="1"/>
  <c r="AW82" i="15"/>
  <c r="BF119" i="15"/>
  <c r="BF116" i="15"/>
  <c r="AW117" i="15"/>
  <c r="BF117" i="15"/>
  <c r="D221" i="15"/>
  <c r="AY190" i="15"/>
  <c r="AX349" i="15"/>
  <c r="AY349" i="15" s="1"/>
  <c r="AX87" i="15"/>
  <c r="AY87" i="15" s="1"/>
  <c r="AL9" i="15"/>
  <c r="G10" i="15"/>
  <c r="W10" i="15"/>
  <c r="AM10" i="15"/>
  <c r="BC10" i="15"/>
  <c r="BK10" i="15"/>
  <c r="AO12" i="15"/>
  <c r="BK12" i="15"/>
  <c r="AE50" i="15"/>
  <c r="AX52" i="15"/>
  <c r="AX54" i="15"/>
  <c r="AY54" i="15" s="1"/>
  <c r="AY61" i="15"/>
  <c r="AY65" i="15"/>
  <c r="AY69" i="15"/>
  <c r="AY73" i="15"/>
  <c r="AY77" i="15"/>
  <c r="AR81" i="15"/>
  <c r="AY103" i="15"/>
  <c r="AX103" i="15"/>
  <c r="AY104" i="15"/>
  <c r="AW116" i="15"/>
  <c r="BF118" i="15"/>
  <c r="AY127" i="15"/>
  <c r="AY135" i="15"/>
  <c r="AY143" i="15"/>
  <c r="AY165" i="15"/>
  <c r="AY167" i="15"/>
  <c r="AX168" i="15"/>
  <c r="AY168" i="15"/>
  <c r="V255" i="15"/>
  <c r="V256" i="15"/>
  <c r="V254" i="15"/>
  <c r="AY56" i="15"/>
  <c r="AY139" i="15"/>
  <c r="G9" i="15"/>
  <c r="W9" i="15"/>
  <c r="AM9" i="15"/>
  <c r="BC9" i="15"/>
  <c r="BK9" i="15"/>
  <c r="H10" i="15"/>
  <c r="AV10" i="15"/>
  <c r="BL10" i="15"/>
  <c r="BL12" i="15"/>
  <c r="AE49" i="15"/>
  <c r="D82" i="15"/>
  <c r="D83" i="15"/>
  <c r="AY58" i="15"/>
  <c r="AY62" i="15"/>
  <c r="AY66" i="15"/>
  <c r="AY70" i="15"/>
  <c r="AY74" i="15"/>
  <c r="AY78" i="15"/>
  <c r="D81" i="15"/>
  <c r="D8" i="15" s="1"/>
  <c r="M116" i="15"/>
  <c r="M117" i="15"/>
  <c r="M118" i="15"/>
  <c r="AY100" i="15"/>
  <c r="AW152" i="15"/>
  <c r="V150" i="15"/>
  <c r="AX184" i="15"/>
  <c r="AY184" i="15" s="1"/>
  <c r="AE256" i="15"/>
  <c r="AE255" i="15"/>
  <c r="AE254" i="15"/>
  <c r="AX269" i="15"/>
  <c r="AY269" i="15" s="1"/>
  <c r="AW81" i="15"/>
  <c r="AY131" i="15"/>
  <c r="BE10" i="15"/>
  <c r="BM10" i="15"/>
  <c r="M83" i="15"/>
  <c r="M81" i="15"/>
  <c r="BF81" i="15"/>
  <c r="BF83" i="15"/>
  <c r="AY55" i="15"/>
  <c r="V81" i="15"/>
  <c r="V116" i="15"/>
  <c r="V117" i="15"/>
  <c r="V118" i="15"/>
  <c r="AE117" i="15"/>
  <c r="AY93" i="15"/>
  <c r="AY95" i="15"/>
  <c r="AX95" i="15"/>
  <c r="AX102" i="15"/>
  <c r="AY102" i="15" s="1"/>
  <c r="AY122" i="15"/>
  <c r="AY129" i="15"/>
  <c r="AY137" i="15"/>
  <c r="AY145" i="15"/>
  <c r="AR187" i="15"/>
  <c r="AY182" i="15"/>
  <c r="AY197" i="15"/>
  <c r="AY229" i="15"/>
  <c r="AX232" i="15"/>
  <c r="AY232" i="15" s="1"/>
  <c r="AX235" i="15"/>
  <c r="AY235" i="15" s="1"/>
  <c r="AY239" i="15"/>
  <c r="AX239" i="15"/>
  <c r="AE116" i="15"/>
  <c r="M152" i="15"/>
  <c r="M150" i="15"/>
  <c r="BF151" i="15"/>
  <c r="BF152" i="15"/>
  <c r="AS121" i="15"/>
  <c r="AS151" i="15" s="1"/>
  <c r="AW187" i="15"/>
  <c r="AW186" i="15"/>
  <c r="AX154" i="15"/>
  <c r="AY162" i="15"/>
  <c r="AY178" i="15"/>
  <c r="AY201" i="15"/>
  <c r="AY217" i="15"/>
  <c r="V358" i="15"/>
  <c r="V359" i="15"/>
  <c r="V360" i="15"/>
  <c r="AR151" i="15"/>
  <c r="BF150" i="15"/>
  <c r="D185" i="15"/>
  <c r="D186" i="15"/>
  <c r="AY203" i="15"/>
  <c r="AY243" i="15"/>
  <c r="AX243" i="15"/>
  <c r="AX285" i="15"/>
  <c r="AY285" i="15" s="1"/>
  <c r="M185" i="15"/>
  <c r="M186" i="15"/>
  <c r="M187" i="15"/>
  <c r="AE220" i="15"/>
  <c r="AE221" i="15"/>
  <c r="AE219" i="15"/>
  <c r="AX248" i="15"/>
  <c r="AY248" i="15" s="1"/>
  <c r="M289" i="15"/>
  <c r="M290" i="15"/>
  <c r="M291" i="15"/>
  <c r="AX261" i="15"/>
  <c r="AY261" i="15" s="1"/>
  <c r="AR325" i="15"/>
  <c r="AR323" i="15"/>
  <c r="AR324" i="15"/>
  <c r="AX111" i="15"/>
  <c r="AY111" i="15" s="1"/>
  <c r="AW150" i="15"/>
  <c r="V185" i="15"/>
  <c r="AY158" i="15"/>
  <c r="AY172" i="15"/>
  <c r="AR219" i="15"/>
  <c r="AR220" i="15"/>
  <c r="AR221" i="15"/>
  <c r="AS189" i="15"/>
  <c r="AY189" i="15" s="1"/>
  <c r="AY199" i="15"/>
  <c r="AY215" i="15"/>
  <c r="AX253" i="15"/>
  <c r="AY253" i="15" s="1"/>
  <c r="V290" i="15"/>
  <c r="V291" i="15"/>
  <c r="V289" i="15"/>
  <c r="AS293" i="15"/>
  <c r="AY300" i="15"/>
  <c r="AX120" i="15"/>
  <c r="AY120" i="15" s="1"/>
  <c r="AX149" i="15"/>
  <c r="AY149" i="15" s="1"/>
  <c r="AW151" i="15"/>
  <c r="D152" i="15"/>
  <c r="AY174" i="15"/>
  <c r="AW185" i="15"/>
  <c r="AY205" i="15"/>
  <c r="AX224" i="15"/>
  <c r="AY224" i="15" s="1"/>
  <c r="AX277" i="15"/>
  <c r="AY277" i="15" s="1"/>
  <c r="AX310" i="15"/>
  <c r="AY310" i="15" s="1"/>
  <c r="BF392" i="15"/>
  <c r="AX376" i="15"/>
  <c r="AY376" i="15" s="1"/>
  <c r="AY378" i="15"/>
  <c r="AX378" i="15"/>
  <c r="AY147" i="15"/>
  <c r="AS154" i="15"/>
  <c r="AR185" i="15"/>
  <c r="AR186" i="15"/>
  <c r="AX219" i="15"/>
  <c r="AX309" i="15"/>
  <c r="AY309" i="15" s="1"/>
  <c r="AW325" i="15"/>
  <c r="M358" i="15"/>
  <c r="M360" i="15"/>
  <c r="M359" i="15"/>
  <c r="AW221" i="15"/>
  <c r="M254" i="15"/>
  <c r="M255" i="15"/>
  <c r="BF257" i="15"/>
  <c r="BF254" i="15"/>
  <c r="BF255" i="15"/>
  <c r="AY247" i="15"/>
  <c r="AX252" i="15"/>
  <c r="AY252" i="15" s="1"/>
  <c r="BF291" i="15"/>
  <c r="BF292" i="15"/>
  <c r="BF290" i="15"/>
  <c r="AX259" i="15"/>
  <c r="AX291" i="15" s="1"/>
  <c r="AX267" i="15"/>
  <c r="AY267" i="15" s="1"/>
  <c r="AX275" i="15"/>
  <c r="AY275" i="15" s="1"/>
  <c r="AX283" i="15"/>
  <c r="AY283" i="15" s="1"/>
  <c r="BF289" i="15"/>
  <c r="AY317" i="15"/>
  <c r="AX329" i="15"/>
  <c r="AY329" i="15" s="1"/>
  <c r="AX337" i="15"/>
  <c r="AY337" i="15" s="1"/>
  <c r="AX357" i="15"/>
  <c r="AY357" i="15" s="1"/>
  <c r="AW360" i="15"/>
  <c r="AY379" i="15"/>
  <c r="BF219" i="15"/>
  <c r="AR254" i="15"/>
  <c r="AR256" i="15"/>
  <c r="AW324" i="15"/>
  <c r="V187" i="15"/>
  <c r="D220" i="15"/>
  <c r="M221" i="15"/>
  <c r="AS223" i="15"/>
  <c r="AX227" i="15"/>
  <c r="AY227" i="15" s="1"/>
  <c r="AX244" i="15"/>
  <c r="AY244" i="15" s="1"/>
  <c r="AX249" i="15"/>
  <c r="AY249" i="15" s="1"/>
  <c r="M256" i="15"/>
  <c r="AX263" i="15"/>
  <c r="AY263" i="15" s="1"/>
  <c r="AX271" i="15"/>
  <c r="AY271" i="15" s="1"/>
  <c r="AX279" i="15"/>
  <c r="AY279" i="15" s="1"/>
  <c r="AX287" i="15"/>
  <c r="AY287" i="15" s="1"/>
  <c r="AX333" i="15"/>
  <c r="AY333" i="15" s="1"/>
  <c r="AX341" i="15"/>
  <c r="AY341" i="15" s="1"/>
  <c r="V186" i="15"/>
  <c r="AE187" i="15"/>
  <c r="M220" i="15"/>
  <c r="V221" i="15"/>
  <c r="AW254" i="15"/>
  <c r="AX250" i="15"/>
  <c r="AY250" i="15" s="1"/>
  <c r="AW255" i="15"/>
  <c r="AW256" i="15"/>
  <c r="BF256" i="15"/>
  <c r="AS289" i="15"/>
  <c r="AS290" i="15"/>
  <c r="AY258" i="15"/>
  <c r="D325" i="15"/>
  <c r="D324" i="15"/>
  <c r="AS358" i="15"/>
  <c r="AS360" i="15"/>
  <c r="AS359" i="15"/>
  <c r="AX353" i="15"/>
  <c r="AY353" i="15" s="1"/>
  <c r="V220" i="15"/>
  <c r="AX223" i="15"/>
  <c r="AY237" i="15"/>
  <c r="AY241" i="15"/>
  <c r="AX245" i="15"/>
  <c r="AY245" i="15" s="1"/>
  <c r="AY251" i="15"/>
  <c r="AW290" i="15"/>
  <c r="AY265" i="15"/>
  <c r="AX265" i="15"/>
  <c r="AX273" i="15"/>
  <c r="AY273" i="15" s="1"/>
  <c r="AX281" i="15"/>
  <c r="AY281" i="15" s="1"/>
  <c r="M325" i="15"/>
  <c r="BF325" i="15"/>
  <c r="AY314" i="15"/>
  <c r="AY322" i="15"/>
  <c r="AX322" i="15"/>
  <c r="AX325" i="15" s="1"/>
  <c r="AS392" i="15"/>
  <c r="AS393" i="15"/>
  <c r="AS394" i="15"/>
  <c r="AY363" i="15"/>
  <c r="D254" i="15"/>
  <c r="D256" i="15"/>
  <c r="AY246" i="15"/>
  <c r="AX246" i="15"/>
  <c r="BF361" i="15"/>
  <c r="AX345" i="15"/>
  <c r="AY345" i="15" s="1"/>
  <c r="AW393" i="15"/>
  <c r="AW394" i="15"/>
  <c r="AX362" i="15"/>
  <c r="AY362" i="15" s="1"/>
  <c r="AW392" i="15"/>
  <c r="AW289" i="15"/>
  <c r="AE324" i="15"/>
  <c r="AE325" i="15"/>
  <c r="AY328" i="15"/>
  <c r="AY332" i="15"/>
  <c r="AY336" i="15"/>
  <c r="AY340" i="15"/>
  <c r="AY344" i="15"/>
  <c r="AY348" i="15"/>
  <c r="AY352" i="15"/>
  <c r="AY356" i="15"/>
  <c r="AX374" i="15"/>
  <c r="AY374" i="15" s="1"/>
  <c r="AY377" i="15"/>
  <c r="AX390" i="15"/>
  <c r="AY390" i="15" s="1"/>
  <c r="M429" i="15"/>
  <c r="AY321" i="15"/>
  <c r="AE323" i="15"/>
  <c r="AE359" i="15"/>
  <c r="AE360" i="15"/>
  <c r="BF394" i="15"/>
  <c r="BF395" i="15"/>
  <c r="BF393" i="15"/>
  <c r="AX364" i="15"/>
  <c r="AY364" i="15" s="1"/>
  <c r="AX380" i="15"/>
  <c r="AY380" i="15" s="1"/>
  <c r="AR428" i="15"/>
  <c r="AR429" i="15"/>
  <c r="AR427" i="15"/>
  <c r="AE291" i="15"/>
  <c r="AY315" i="15"/>
  <c r="AW323" i="15"/>
  <c r="AY330" i="15"/>
  <c r="AY334" i="15"/>
  <c r="AY338" i="15"/>
  <c r="AY342" i="15"/>
  <c r="AY346" i="15"/>
  <c r="AY350" i="15"/>
  <c r="AY354" i="15"/>
  <c r="AX366" i="15"/>
  <c r="AY366" i="15" s="1"/>
  <c r="AY369" i="15"/>
  <c r="AY382" i="15"/>
  <c r="AX382" i="15"/>
  <c r="AY385" i="15"/>
  <c r="AS396" i="15"/>
  <c r="M392" i="15"/>
  <c r="M393" i="15"/>
  <c r="AX368" i="15"/>
  <c r="AY368" i="15" s="1"/>
  <c r="AX384" i="15"/>
  <c r="AY384" i="15" s="1"/>
  <c r="M394" i="15"/>
  <c r="AW291" i="15"/>
  <c r="M323" i="15"/>
  <c r="BF323" i="15"/>
  <c r="AY319" i="15"/>
  <c r="AW358" i="15"/>
  <c r="AW359" i="15"/>
  <c r="AX327" i="15"/>
  <c r="AX331" i="15"/>
  <c r="AY331" i="15" s="1"/>
  <c r="AX335" i="15"/>
  <c r="AY335" i="15" s="1"/>
  <c r="AX339" i="15"/>
  <c r="AY339" i="15" s="1"/>
  <c r="AX343" i="15"/>
  <c r="AY343" i="15" s="1"/>
  <c r="AX347" i="15"/>
  <c r="AY347" i="15" s="1"/>
  <c r="AX351" i="15"/>
  <c r="AY351" i="15" s="1"/>
  <c r="AX355" i="15"/>
  <c r="AY355" i="15" s="1"/>
  <c r="AE358" i="15"/>
  <c r="V393" i="15"/>
  <c r="V392" i="15"/>
  <c r="AY370" i="15"/>
  <c r="AX370" i="15"/>
  <c r="AY373" i="15"/>
  <c r="AX386" i="15"/>
  <c r="AY386" i="15" s="1"/>
  <c r="AY389" i="15"/>
  <c r="BF427" i="15"/>
  <c r="V323" i="15"/>
  <c r="V324" i="15"/>
  <c r="BF324" i="15"/>
  <c r="BF326" i="15"/>
  <c r="BF359" i="15"/>
  <c r="BF360" i="15"/>
  <c r="BF358" i="15"/>
  <c r="AX372" i="15"/>
  <c r="AY372" i="15" s="1"/>
  <c r="AX388" i="15"/>
  <c r="AY388" i="15" s="1"/>
  <c r="D428" i="15"/>
  <c r="D427" i="15"/>
  <c r="M428" i="15"/>
  <c r="BF430" i="15"/>
  <c r="V394" i="15"/>
  <c r="AW429" i="15"/>
  <c r="AE394" i="15"/>
  <c r="AX396" i="15"/>
  <c r="AX398" i="15"/>
  <c r="AY398" i="15" s="1"/>
  <c r="AX402" i="15"/>
  <c r="AY402" i="15" s="1"/>
  <c r="AX404" i="15"/>
  <c r="AY404" i="15" s="1"/>
  <c r="AX406" i="15"/>
  <c r="AY406" i="15" s="1"/>
  <c r="AX408" i="15"/>
  <c r="AY408" i="15" s="1"/>
  <c r="AX410" i="15"/>
  <c r="AY410" i="15" s="1"/>
  <c r="AX412" i="15"/>
  <c r="AY412" i="15" s="1"/>
  <c r="AX414" i="15"/>
  <c r="AY414" i="15" s="1"/>
  <c r="AX416" i="15"/>
  <c r="AY416" i="15" s="1"/>
  <c r="AX418" i="15"/>
  <c r="AY418" i="15" s="1"/>
  <c r="AX420" i="15"/>
  <c r="AY420" i="15" s="1"/>
  <c r="AX422" i="15"/>
  <c r="AY422" i="15" s="1"/>
  <c r="AX424" i="15"/>
  <c r="AY424" i="15" s="1"/>
  <c r="AX426" i="15"/>
  <c r="AY426" i="15" s="1"/>
  <c r="AW428" i="15"/>
  <c r="BF429" i="15"/>
  <c r="BF428" i="15"/>
  <c r="D429" i="15"/>
  <c r="B19" i="14"/>
  <c r="A19" i="14" s="1"/>
  <c r="D49" i="14"/>
  <c r="AR49" i="14"/>
  <c r="M50" i="14"/>
  <c r="AS50" i="14"/>
  <c r="AS83" i="14"/>
  <c r="AS81" i="14"/>
  <c r="AX80" i="14"/>
  <c r="AY80" i="14" s="1"/>
  <c r="V83" i="14"/>
  <c r="AY113" i="14"/>
  <c r="AX18" i="14"/>
  <c r="AX20" i="14"/>
  <c r="AX22" i="14"/>
  <c r="AY22" i="14" s="1"/>
  <c r="AX24" i="14"/>
  <c r="AY24" i="14" s="1"/>
  <c r="AX26" i="14"/>
  <c r="AY26" i="14" s="1"/>
  <c r="AX28" i="14"/>
  <c r="AY28" i="14" s="1"/>
  <c r="AX30" i="14"/>
  <c r="AY30" i="14" s="1"/>
  <c r="AX32" i="14"/>
  <c r="AY32" i="14" s="1"/>
  <c r="AX34" i="14"/>
  <c r="AY34" i="14" s="1"/>
  <c r="AX36" i="14"/>
  <c r="AY36" i="14" s="1"/>
  <c r="AX38" i="14"/>
  <c r="AY38" i="14" s="1"/>
  <c r="AX40" i="14"/>
  <c r="AY40" i="14" s="1"/>
  <c r="AX42" i="14"/>
  <c r="AY42" i="14" s="1"/>
  <c r="AX44" i="14"/>
  <c r="AY44" i="14" s="1"/>
  <c r="AX46" i="14"/>
  <c r="AY46" i="14" s="1"/>
  <c r="D48" i="14"/>
  <c r="AR48" i="14"/>
  <c r="M49" i="14"/>
  <c r="AS49" i="14"/>
  <c r="V50" i="14"/>
  <c r="BF51" i="14"/>
  <c r="AW81" i="14"/>
  <c r="AW82" i="14"/>
  <c r="AY68" i="14"/>
  <c r="AW83" i="14"/>
  <c r="B87" i="14"/>
  <c r="A86" i="14"/>
  <c r="AS185" i="14"/>
  <c r="AS186" i="14"/>
  <c r="AS187" i="14"/>
  <c r="AS48" i="14"/>
  <c r="V49" i="14"/>
  <c r="AE50" i="14"/>
  <c r="AX52" i="14"/>
  <c r="AY56" i="14"/>
  <c r="AY60" i="14"/>
  <c r="AY64" i="14"/>
  <c r="AY69" i="14"/>
  <c r="AR81" i="14"/>
  <c r="AY95" i="14"/>
  <c r="AY97" i="14"/>
  <c r="AX108" i="14"/>
  <c r="AY108" i="14" s="1"/>
  <c r="AE49" i="14"/>
  <c r="AE8" i="14" s="1"/>
  <c r="D82" i="14"/>
  <c r="D81" i="14"/>
  <c r="AW50" i="14"/>
  <c r="M83" i="14"/>
  <c r="M81" i="14"/>
  <c r="BF84" i="14"/>
  <c r="BF82" i="14"/>
  <c r="BF83" i="14"/>
  <c r="AY57" i="14"/>
  <c r="AY61" i="14"/>
  <c r="AY65" i="14"/>
  <c r="AY70" i="14"/>
  <c r="V81" i="14"/>
  <c r="AS82" i="14"/>
  <c r="V116" i="14"/>
  <c r="AX92" i="14"/>
  <c r="AY92" i="14" s="1"/>
  <c r="AY126" i="14"/>
  <c r="AW49" i="14"/>
  <c r="BF50" i="14"/>
  <c r="AE81" i="14"/>
  <c r="BF81" i="14"/>
  <c r="AE116" i="14"/>
  <c r="AE117" i="14"/>
  <c r="AE118" i="14"/>
  <c r="AR118" i="14"/>
  <c r="BF49" i="14"/>
  <c r="AX53" i="14"/>
  <c r="AY53" i="14" s="1"/>
  <c r="AX55" i="14"/>
  <c r="AY55" i="14" s="1"/>
  <c r="AY58" i="14"/>
  <c r="AY62" i="14"/>
  <c r="AY66" i="14"/>
  <c r="M82" i="14"/>
  <c r="AR116" i="14"/>
  <c r="AR82" i="14"/>
  <c r="AE82" i="14"/>
  <c r="D83" i="14"/>
  <c r="AY87" i="14"/>
  <c r="AY89" i="14"/>
  <c r="AX100" i="14"/>
  <c r="AY100" i="14" s="1"/>
  <c r="AX91" i="14"/>
  <c r="AY91" i="14" s="1"/>
  <c r="AX99" i="14"/>
  <c r="AY99" i="14" s="1"/>
  <c r="AX107" i="14"/>
  <c r="AY107" i="14" s="1"/>
  <c r="AX115" i="14"/>
  <c r="AY115" i="14" s="1"/>
  <c r="AW117" i="14"/>
  <c r="BF118" i="14"/>
  <c r="V150" i="14"/>
  <c r="V151" i="14"/>
  <c r="AX121" i="14"/>
  <c r="AY121" i="14" s="1"/>
  <c r="AX130" i="14"/>
  <c r="AY130" i="14" s="1"/>
  <c r="AY141" i="14"/>
  <c r="AY145" i="14"/>
  <c r="AY149" i="14"/>
  <c r="M151" i="14"/>
  <c r="AX158" i="14"/>
  <c r="AY158" i="14" s="1"/>
  <c r="AW116" i="14"/>
  <c r="BF117" i="14"/>
  <c r="AE151" i="14"/>
  <c r="AE152" i="14"/>
  <c r="AR150" i="14"/>
  <c r="AW185" i="14"/>
  <c r="AW186" i="14"/>
  <c r="AX154" i="14"/>
  <c r="AY154" i="14" s="1"/>
  <c r="AW187" i="14"/>
  <c r="AY166" i="14"/>
  <c r="AX166" i="14"/>
  <c r="AX174" i="14"/>
  <c r="AY174" i="14" s="1"/>
  <c r="AX182" i="14"/>
  <c r="AY182" i="14" s="1"/>
  <c r="BF151" i="14"/>
  <c r="AR152" i="14"/>
  <c r="AR117" i="14"/>
  <c r="M118" i="14"/>
  <c r="AS120" i="14"/>
  <c r="AX124" i="14"/>
  <c r="AY124" i="14" s="1"/>
  <c r="AX131" i="14"/>
  <c r="AY131" i="14" s="1"/>
  <c r="AX142" i="14"/>
  <c r="AY142" i="14" s="1"/>
  <c r="AX146" i="14"/>
  <c r="AY146" i="14" s="1"/>
  <c r="D150" i="14"/>
  <c r="D152" i="14"/>
  <c r="D187" i="14"/>
  <c r="AY160" i="14"/>
  <c r="AX160" i="14"/>
  <c r="AX168" i="14"/>
  <c r="AY168" i="14" s="1"/>
  <c r="AY176" i="14"/>
  <c r="AX176" i="14"/>
  <c r="AS85" i="14"/>
  <c r="V118" i="14"/>
  <c r="AW151" i="14"/>
  <c r="AY139" i="14"/>
  <c r="AY143" i="14"/>
  <c r="AY147" i="14"/>
  <c r="AE150" i="14"/>
  <c r="M185" i="14"/>
  <c r="M186" i="14"/>
  <c r="M187" i="14"/>
  <c r="D185" i="14"/>
  <c r="V117" i="14"/>
  <c r="AW150" i="14"/>
  <c r="V152" i="14"/>
  <c r="AY156" i="14"/>
  <c r="AX156" i="14"/>
  <c r="AX162" i="14"/>
  <c r="AY162" i="14" s="1"/>
  <c r="AX170" i="14"/>
  <c r="AY170" i="14" s="1"/>
  <c r="AY178" i="14"/>
  <c r="AX178" i="14"/>
  <c r="AX85" i="14"/>
  <c r="AX93" i="14"/>
  <c r="AY93" i="14" s="1"/>
  <c r="AX101" i="14"/>
  <c r="AY101" i="14" s="1"/>
  <c r="AX109" i="14"/>
  <c r="AY109" i="14" s="1"/>
  <c r="AX125" i="14"/>
  <c r="AY125" i="14" s="1"/>
  <c r="AX134" i="14"/>
  <c r="AY140" i="14"/>
  <c r="AY144" i="14"/>
  <c r="AY148" i="14"/>
  <c r="AE185" i="14"/>
  <c r="AE186" i="14"/>
  <c r="AE187" i="14"/>
  <c r="V185" i="14"/>
  <c r="V186" i="14"/>
  <c r="M150" i="14"/>
  <c r="BF152" i="14"/>
  <c r="AW152" i="14"/>
  <c r="AR187" i="14"/>
  <c r="AR185" i="14"/>
  <c r="AR186" i="14"/>
  <c r="AX164" i="14"/>
  <c r="AY164" i="14" s="1"/>
  <c r="AY172" i="14"/>
  <c r="AX172" i="14"/>
  <c r="AX180" i="14"/>
  <c r="AY180" i="14" s="1"/>
  <c r="D186" i="14"/>
  <c r="AS189" i="14"/>
  <c r="M219" i="14"/>
  <c r="AW255" i="14"/>
  <c r="AY230" i="14"/>
  <c r="AX230" i="14"/>
  <c r="AX238" i="14"/>
  <c r="AY238" i="14" s="1"/>
  <c r="AX246" i="14"/>
  <c r="AY246" i="14" s="1"/>
  <c r="AE289" i="14"/>
  <c r="AE290" i="14"/>
  <c r="AE291" i="14"/>
  <c r="AX348" i="14"/>
  <c r="AY348" i="14" s="1"/>
  <c r="BF188" i="14"/>
  <c r="AW219" i="14"/>
  <c r="AW221" i="14"/>
  <c r="V219" i="14"/>
  <c r="AY267" i="14"/>
  <c r="AY283" i="14"/>
  <c r="AX318" i="14"/>
  <c r="AY318" i="14" s="1"/>
  <c r="AX224" i="14"/>
  <c r="AX232" i="14"/>
  <c r="AY232" i="14" s="1"/>
  <c r="AX240" i="14"/>
  <c r="AY240" i="14" s="1"/>
  <c r="AY248" i="14"/>
  <c r="AX248" i="14"/>
  <c r="AY273" i="14"/>
  <c r="AY294" i="14"/>
  <c r="AY296" i="14"/>
  <c r="AY298" i="14"/>
  <c r="AY300" i="14"/>
  <c r="AY302" i="14"/>
  <c r="AY304" i="14"/>
  <c r="AY306" i="14"/>
  <c r="AY308" i="14"/>
  <c r="AY218" i="14"/>
  <c r="M220" i="14"/>
  <c r="D254" i="14"/>
  <c r="D255" i="14"/>
  <c r="D256" i="14"/>
  <c r="AX250" i="14"/>
  <c r="AY250" i="14" s="1"/>
  <c r="AY263" i="14"/>
  <c r="AY279" i="14"/>
  <c r="AY309" i="14"/>
  <c r="AX313" i="14"/>
  <c r="AY313" i="14" s="1"/>
  <c r="BF222" i="14"/>
  <c r="BF220" i="14"/>
  <c r="V220" i="14"/>
  <c r="AX226" i="14"/>
  <c r="AY226" i="14" s="1"/>
  <c r="AY234" i="14"/>
  <c r="AX234" i="14"/>
  <c r="AX242" i="14"/>
  <c r="AY242" i="14" s="1"/>
  <c r="AW323" i="14"/>
  <c r="AW325" i="14"/>
  <c r="AW324" i="14"/>
  <c r="AY293" i="14"/>
  <c r="AX293" i="14"/>
  <c r="AX295" i="14"/>
  <c r="AY295" i="14" s="1"/>
  <c r="AX297" i="14"/>
  <c r="AY297" i="14" s="1"/>
  <c r="AX299" i="14"/>
  <c r="AY299" i="14" s="1"/>
  <c r="AX301" i="14"/>
  <c r="AY301" i="14" s="1"/>
  <c r="AY303" i="14"/>
  <c r="AX303" i="14"/>
  <c r="AX305" i="14"/>
  <c r="AY305" i="14" s="1"/>
  <c r="AX307" i="14"/>
  <c r="AY307" i="14" s="1"/>
  <c r="AX340" i="14"/>
  <c r="AY340" i="14" s="1"/>
  <c r="AX356" i="14"/>
  <c r="AY356" i="14" s="1"/>
  <c r="AX184" i="14"/>
  <c r="AY184" i="14" s="1"/>
  <c r="BF187" i="14"/>
  <c r="V254" i="14"/>
  <c r="V255" i="14"/>
  <c r="V256" i="14"/>
  <c r="BF186" i="14"/>
  <c r="AE219" i="14"/>
  <c r="AX190" i="14"/>
  <c r="AX192" i="14"/>
  <c r="AY192" i="14" s="1"/>
  <c r="AX194" i="14"/>
  <c r="AY194" i="14" s="1"/>
  <c r="AX196" i="14"/>
  <c r="AY196" i="14" s="1"/>
  <c r="AX198" i="14"/>
  <c r="AY198" i="14" s="1"/>
  <c r="AX200" i="14"/>
  <c r="AY200" i="14" s="1"/>
  <c r="AX202" i="14"/>
  <c r="AY202" i="14" s="1"/>
  <c r="AX204" i="14"/>
  <c r="AY204" i="14" s="1"/>
  <c r="AX206" i="14"/>
  <c r="AY206" i="14" s="1"/>
  <c r="AX208" i="14"/>
  <c r="AY208" i="14" s="1"/>
  <c r="AX210" i="14"/>
  <c r="AY210" i="14" s="1"/>
  <c r="AX212" i="14"/>
  <c r="AY212" i="14" s="1"/>
  <c r="AX214" i="14"/>
  <c r="AY214" i="14" s="1"/>
  <c r="AX216" i="14"/>
  <c r="AY216" i="14" s="1"/>
  <c r="AW220" i="14"/>
  <c r="D221" i="14"/>
  <c r="AE254" i="14"/>
  <c r="AX228" i="14"/>
  <c r="AY228" i="14" s="1"/>
  <c r="AX236" i="14"/>
  <c r="AY236" i="14" s="1"/>
  <c r="AX244" i="14"/>
  <c r="AY244" i="14" s="1"/>
  <c r="AW254" i="14"/>
  <c r="AY265" i="14"/>
  <c r="AY281" i="14"/>
  <c r="AR220" i="14"/>
  <c r="AR221" i="14"/>
  <c r="D219" i="14"/>
  <c r="BF221" i="14"/>
  <c r="AS254" i="14"/>
  <c r="AS255" i="14"/>
  <c r="AS256" i="14"/>
  <c r="AY271" i="14"/>
  <c r="AY287" i="14"/>
  <c r="AS323" i="14"/>
  <c r="BF254" i="14"/>
  <c r="AR256" i="14"/>
  <c r="M289" i="14"/>
  <c r="AS289" i="14"/>
  <c r="V290" i="14"/>
  <c r="AX328" i="14"/>
  <c r="BF394" i="14"/>
  <c r="AR255" i="14"/>
  <c r="D323" i="14"/>
  <c r="D325" i="14"/>
  <c r="AY314" i="14"/>
  <c r="AY334" i="14"/>
  <c r="AX334" i="14"/>
  <c r="AY342" i="14"/>
  <c r="AX342" i="14"/>
  <c r="AX350" i="14"/>
  <c r="AY350" i="14" s="1"/>
  <c r="AX252" i="14"/>
  <c r="AY252" i="14" s="1"/>
  <c r="AR254" i="14"/>
  <c r="M255" i="14"/>
  <c r="BF257" i="14"/>
  <c r="AW291" i="14"/>
  <c r="M324" i="14"/>
  <c r="BF326" i="14"/>
  <c r="BF323" i="14"/>
  <c r="BF324" i="14"/>
  <c r="AX310" i="14"/>
  <c r="AY310" i="14" s="1"/>
  <c r="AX314" i="14"/>
  <c r="AY320" i="14"/>
  <c r="D324" i="14"/>
  <c r="V358" i="14"/>
  <c r="V359" i="14"/>
  <c r="V360" i="14"/>
  <c r="M392" i="14"/>
  <c r="D428" i="14"/>
  <c r="AE256" i="14"/>
  <c r="AW290" i="14"/>
  <c r="AX291" i="14"/>
  <c r="BF291" i="14"/>
  <c r="V323" i="14"/>
  <c r="V325" i="14"/>
  <c r="V324" i="14"/>
  <c r="M325" i="14"/>
  <c r="AE358" i="14"/>
  <c r="AX330" i="14"/>
  <c r="AX359" i="14" s="1"/>
  <c r="AX336" i="14"/>
  <c r="AY336" i="14" s="1"/>
  <c r="AX344" i="14"/>
  <c r="AY344" i="14" s="1"/>
  <c r="AX352" i="14"/>
  <c r="AY352" i="14" s="1"/>
  <c r="AE255" i="14"/>
  <c r="AY258" i="14"/>
  <c r="AX290" i="14"/>
  <c r="BF290" i="14"/>
  <c r="AE324" i="14"/>
  <c r="AY311" i="14"/>
  <c r="AY316" i="14"/>
  <c r="AY321" i="14"/>
  <c r="AE325" i="14"/>
  <c r="BF325" i="14"/>
  <c r="AY331" i="14"/>
  <c r="AW256" i="14"/>
  <c r="AR323" i="14"/>
  <c r="AR325" i="14"/>
  <c r="AY322" i="14"/>
  <c r="AY338" i="14"/>
  <c r="AX338" i="14"/>
  <c r="AY346" i="14"/>
  <c r="AX346" i="14"/>
  <c r="AX354" i="14"/>
  <c r="AY354" i="14" s="1"/>
  <c r="AS324" i="14"/>
  <c r="AW358" i="14"/>
  <c r="AY332" i="14"/>
  <c r="AX332" i="14"/>
  <c r="AS392" i="14"/>
  <c r="AS393" i="14"/>
  <c r="AS394" i="14"/>
  <c r="AR428" i="14"/>
  <c r="AR429" i="14"/>
  <c r="AS396" i="14"/>
  <c r="AR427" i="14"/>
  <c r="BF358" i="14"/>
  <c r="D360" i="14"/>
  <c r="AR360" i="14"/>
  <c r="AY363" i="14"/>
  <c r="AY365" i="14"/>
  <c r="AY367" i="14"/>
  <c r="AY369" i="14"/>
  <c r="AY371" i="14"/>
  <c r="AY373" i="14"/>
  <c r="AY375" i="14"/>
  <c r="AY377" i="14"/>
  <c r="AY379" i="14"/>
  <c r="AY381" i="14"/>
  <c r="AY383" i="14"/>
  <c r="AY385" i="14"/>
  <c r="AY387" i="14"/>
  <c r="AY389" i="14"/>
  <c r="AY391" i="14"/>
  <c r="AW392" i="14"/>
  <c r="BF393" i="14"/>
  <c r="D427" i="14"/>
  <c r="M428" i="14"/>
  <c r="V429" i="14"/>
  <c r="BF430" i="14"/>
  <c r="M359" i="14"/>
  <c r="AS359" i="14"/>
  <c r="BF361" i="14"/>
  <c r="D393" i="14"/>
  <c r="AR393" i="14"/>
  <c r="M394" i="14"/>
  <c r="AE428" i="14"/>
  <c r="AE360" i="14"/>
  <c r="AX362" i="14"/>
  <c r="AX364" i="14"/>
  <c r="AY364" i="14" s="1"/>
  <c r="AX366" i="14"/>
  <c r="AY366" i="14" s="1"/>
  <c r="AX368" i="14"/>
  <c r="AY368" i="14" s="1"/>
  <c r="AX370" i="14"/>
  <c r="AY370" i="14" s="1"/>
  <c r="AX372" i="14"/>
  <c r="AY372" i="14" s="1"/>
  <c r="AX374" i="14"/>
  <c r="AY374" i="14" s="1"/>
  <c r="AX376" i="14"/>
  <c r="AY376" i="14" s="1"/>
  <c r="AX378" i="14"/>
  <c r="AY378" i="14" s="1"/>
  <c r="AX380" i="14"/>
  <c r="AY380" i="14" s="1"/>
  <c r="AX382" i="14"/>
  <c r="AY382" i="14" s="1"/>
  <c r="AX384" i="14"/>
  <c r="AY384" i="14" s="1"/>
  <c r="AX386" i="14"/>
  <c r="AY386" i="14" s="1"/>
  <c r="AX388" i="14"/>
  <c r="AY388" i="14" s="1"/>
  <c r="AX390" i="14"/>
  <c r="AY390" i="14" s="1"/>
  <c r="M393" i="14"/>
  <c r="V394" i="14"/>
  <c r="BF395" i="14"/>
  <c r="AW429" i="14"/>
  <c r="AE359" i="14"/>
  <c r="V393" i="14"/>
  <c r="AE394" i="14"/>
  <c r="AX396" i="14"/>
  <c r="AX398" i="14"/>
  <c r="AY398" i="14" s="1"/>
  <c r="AX400" i="14"/>
  <c r="AY400" i="14" s="1"/>
  <c r="AX402" i="14"/>
  <c r="AY402" i="14" s="1"/>
  <c r="AX404" i="14"/>
  <c r="AY404" i="14" s="1"/>
  <c r="AX406" i="14"/>
  <c r="AY406" i="14" s="1"/>
  <c r="AX408" i="14"/>
  <c r="AY408" i="14" s="1"/>
  <c r="AX410" i="14"/>
  <c r="AY410" i="14" s="1"/>
  <c r="AX412" i="14"/>
  <c r="AY412" i="14" s="1"/>
  <c r="AX414" i="14"/>
  <c r="AY414" i="14" s="1"/>
  <c r="AX416" i="14"/>
  <c r="AY416" i="14" s="1"/>
  <c r="AX418" i="14"/>
  <c r="AY418" i="14" s="1"/>
  <c r="AX420" i="14"/>
  <c r="AY420" i="14" s="1"/>
  <c r="AX422" i="14"/>
  <c r="AY422" i="14" s="1"/>
  <c r="AX424" i="14"/>
  <c r="AY424" i="14" s="1"/>
  <c r="AX426" i="14"/>
  <c r="AY426" i="14" s="1"/>
  <c r="AW428" i="14"/>
  <c r="BF429" i="14"/>
  <c r="AW360" i="14"/>
  <c r="BF428" i="14"/>
  <c r="AW359" i="14"/>
  <c r="BF360" i="14"/>
  <c r="AW394" i="14"/>
  <c r="D429" i="14"/>
  <c r="AY327" i="14"/>
  <c r="F8" i="13"/>
  <c r="N8" i="13"/>
  <c r="AD8" i="13"/>
  <c r="AL8" i="13"/>
  <c r="AT8" i="13"/>
  <c r="BK9" i="13"/>
  <c r="H10" i="13"/>
  <c r="P10" i="13"/>
  <c r="X10" i="13"/>
  <c r="AF10" i="13"/>
  <c r="AN10" i="13"/>
  <c r="AV10" i="13"/>
  <c r="BD10" i="13"/>
  <c r="BL10" i="13"/>
  <c r="AT12" i="13"/>
  <c r="BL12" i="13"/>
  <c r="AS17" i="13"/>
  <c r="V48" i="13"/>
  <c r="V10" i="13" s="1"/>
  <c r="AE49" i="13"/>
  <c r="AE9" i="13" s="1"/>
  <c r="AE82" i="13"/>
  <c r="AE83" i="13"/>
  <c r="AY57" i="13"/>
  <c r="AX69" i="13"/>
  <c r="AY69" i="13" s="1"/>
  <c r="AY85" i="13"/>
  <c r="AS116" i="13"/>
  <c r="AS117" i="13"/>
  <c r="AS118" i="13"/>
  <c r="AY86" i="13"/>
  <c r="AX88" i="13"/>
  <c r="AY88" i="13" s="1"/>
  <c r="AY94" i="13"/>
  <c r="AX96" i="13"/>
  <c r="AY96" i="13" s="1"/>
  <c r="AY133" i="13"/>
  <c r="AY149" i="13"/>
  <c r="BI11" i="13"/>
  <c r="AS52" i="13"/>
  <c r="AR81" i="13"/>
  <c r="AR83" i="13"/>
  <c r="AX75" i="13"/>
  <c r="AY75" i="13" s="1"/>
  <c r="BL8" i="13"/>
  <c r="R10" i="13"/>
  <c r="Z10" i="13"/>
  <c r="AH10" i="13"/>
  <c r="AP10" i="13"/>
  <c r="AX17" i="13"/>
  <c r="B19" i="13"/>
  <c r="AX19" i="13"/>
  <c r="AY19" i="13" s="1"/>
  <c r="AX21" i="13"/>
  <c r="AY21" i="13" s="1"/>
  <c r="AX23" i="13"/>
  <c r="AY23" i="13" s="1"/>
  <c r="AX25" i="13"/>
  <c r="AY25" i="13" s="1"/>
  <c r="AX27" i="13"/>
  <c r="AY27" i="13" s="1"/>
  <c r="AX29" i="13"/>
  <c r="AY29" i="13" s="1"/>
  <c r="AX31" i="13"/>
  <c r="AY31" i="13" s="1"/>
  <c r="AX33" i="13"/>
  <c r="AY33" i="13" s="1"/>
  <c r="AX35" i="13"/>
  <c r="AY35" i="13" s="1"/>
  <c r="AX37" i="13"/>
  <c r="AY37" i="13" s="1"/>
  <c r="AX39" i="13"/>
  <c r="AY39" i="13" s="1"/>
  <c r="AX41" i="13"/>
  <c r="AY41" i="13" s="1"/>
  <c r="AX43" i="13"/>
  <c r="AY43" i="13" s="1"/>
  <c r="AX45" i="13"/>
  <c r="AY45" i="13" s="1"/>
  <c r="AX47" i="13"/>
  <c r="AY47" i="13" s="1"/>
  <c r="AW49" i="13"/>
  <c r="AW83" i="13"/>
  <c r="AY61" i="13"/>
  <c r="AX65" i="13"/>
  <c r="AY65" i="13" s="1"/>
  <c r="AX70" i="13"/>
  <c r="AY70" i="13" s="1"/>
  <c r="AR82" i="13"/>
  <c r="BF119" i="13"/>
  <c r="AX87" i="13"/>
  <c r="AY87" i="13" s="1"/>
  <c r="AY90" i="13"/>
  <c r="BG10" i="13"/>
  <c r="AY17" i="13"/>
  <c r="AW48" i="13"/>
  <c r="BF49" i="13"/>
  <c r="AR50" i="13"/>
  <c r="BF51" i="13"/>
  <c r="AX71" i="13"/>
  <c r="AY71" i="13" s="1"/>
  <c r="AZ10" i="13"/>
  <c r="BH10" i="13"/>
  <c r="BH12" i="13"/>
  <c r="M50" i="13"/>
  <c r="BF48" i="13"/>
  <c r="D50" i="13"/>
  <c r="AX55" i="13"/>
  <c r="AX66" i="13"/>
  <c r="AY66" i="13" s="1"/>
  <c r="AX77" i="13"/>
  <c r="AY77" i="13" s="1"/>
  <c r="M116" i="13"/>
  <c r="E10" i="13"/>
  <c r="U10" i="13"/>
  <c r="AC10" i="13"/>
  <c r="AK10" i="13"/>
  <c r="BA10" i="13"/>
  <c r="BI10" i="13"/>
  <c r="BI12" i="13"/>
  <c r="D49" i="13"/>
  <c r="AR49" i="13"/>
  <c r="D81" i="13"/>
  <c r="D83" i="13"/>
  <c r="AY59" i="13"/>
  <c r="AX67" i="13"/>
  <c r="AY67" i="13" s="1"/>
  <c r="AE81" i="13"/>
  <c r="AW81" i="13"/>
  <c r="D82" i="13"/>
  <c r="V117" i="13"/>
  <c r="M117" i="13"/>
  <c r="M118" i="13"/>
  <c r="M49" i="13"/>
  <c r="AY73" i="13"/>
  <c r="AX73" i="13"/>
  <c r="AW82" i="13"/>
  <c r="V116" i="13"/>
  <c r="V118" i="13"/>
  <c r="V81" i="13"/>
  <c r="V82" i="13"/>
  <c r="V83" i="13"/>
  <c r="AX63" i="13"/>
  <c r="AY63" i="13" s="1"/>
  <c r="AY79" i="13"/>
  <c r="AX79" i="13"/>
  <c r="AR118" i="13"/>
  <c r="AR116" i="13"/>
  <c r="AR117" i="13"/>
  <c r="AY101" i="13"/>
  <c r="AY103" i="13"/>
  <c r="AY110" i="13"/>
  <c r="AY135" i="13"/>
  <c r="AS152" i="13"/>
  <c r="AS151" i="13"/>
  <c r="M185" i="13"/>
  <c r="M186" i="13"/>
  <c r="M187" i="13"/>
  <c r="AY231" i="13"/>
  <c r="AY247" i="13"/>
  <c r="D151" i="13"/>
  <c r="BF81" i="13"/>
  <c r="B87" i="13"/>
  <c r="AX106" i="13"/>
  <c r="AY106" i="13" s="1"/>
  <c r="AX114" i="13"/>
  <c r="AY114" i="13" s="1"/>
  <c r="AE118" i="13"/>
  <c r="AX120" i="13"/>
  <c r="AY120" i="13" s="1"/>
  <c r="AX122" i="13"/>
  <c r="AY122" i="13" s="1"/>
  <c r="AX124" i="13"/>
  <c r="AY124" i="13" s="1"/>
  <c r="AX126" i="13"/>
  <c r="AY126" i="13" s="1"/>
  <c r="AX128" i="13"/>
  <c r="AY128" i="13" s="1"/>
  <c r="AX130" i="13"/>
  <c r="AY130" i="13" s="1"/>
  <c r="AX132" i="13"/>
  <c r="AY132" i="13" s="1"/>
  <c r="AX134" i="13"/>
  <c r="AY134" i="13" s="1"/>
  <c r="AX136" i="13"/>
  <c r="AY136" i="13" s="1"/>
  <c r="AX138" i="13"/>
  <c r="AY138" i="13" s="1"/>
  <c r="AX140" i="13"/>
  <c r="AY140" i="13" s="1"/>
  <c r="AX142" i="13"/>
  <c r="AY142" i="13" s="1"/>
  <c r="AX144" i="13"/>
  <c r="AY144" i="13" s="1"/>
  <c r="AX146" i="13"/>
  <c r="AY146" i="13" s="1"/>
  <c r="AX148" i="13"/>
  <c r="AY148" i="13" s="1"/>
  <c r="D150" i="13"/>
  <c r="AY243" i="13"/>
  <c r="AE117" i="13"/>
  <c r="AS150" i="13"/>
  <c r="AX254" i="13"/>
  <c r="M82" i="13"/>
  <c r="AX104" i="13"/>
  <c r="AY104" i="13" s="1"/>
  <c r="AX112" i="13"/>
  <c r="AY112" i="13" s="1"/>
  <c r="AW118" i="13"/>
  <c r="M152" i="13"/>
  <c r="BF151" i="13"/>
  <c r="BF152" i="13"/>
  <c r="V150" i="13"/>
  <c r="AW151" i="13"/>
  <c r="AW152" i="13"/>
  <c r="AW185" i="13"/>
  <c r="AW186" i="13"/>
  <c r="AX154" i="13"/>
  <c r="AW187" i="13"/>
  <c r="AX156" i="13"/>
  <c r="AY156" i="13" s="1"/>
  <c r="AX158" i="13"/>
  <c r="AY158" i="13" s="1"/>
  <c r="AX160" i="13"/>
  <c r="AY160" i="13" s="1"/>
  <c r="AY162" i="13"/>
  <c r="AX162" i="13"/>
  <c r="AX164" i="13"/>
  <c r="AY164" i="13" s="1"/>
  <c r="AX166" i="13"/>
  <c r="AY166" i="13" s="1"/>
  <c r="AX168" i="13"/>
  <c r="AY168" i="13" s="1"/>
  <c r="AX170" i="13"/>
  <c r="AY170" i="13" s="1"/>
  <c r="AX172" i="13"/>
  <c r="AY172" i="13" s="1"/>
  <c r="AX174" i="13"/>
  <c r="AY174" i="13" s="1"/>
  <c r="AY176" i="13"/>
  <c r="AX176" i="13"/>
  <c r="AX178" i="13"/>
  <c r="AY178" i="13" s="1"/>
  <c r="AX180" i="13"/>
  <c r="AY180" i="13" s="1"/>
  <c r="AX182" i="13"/>
  <c r="AY182" i="13" s="1"/>
  <c r="AY183" i="13"/>
  <c r="AY184" i="13"/>
  <c r="AX184" i="13"/>
  <c r="AX91" i="13"/>
  <c r="AX99" i="13"/>
  <c r="AY99" i="13" s="1"/>
  <c r="AX107" i="13"/>
  <c r="AY107" i="13" s="1"/>
  <c r="AX115" i="13"/>
  <c r="AY115" i="13" s="1"/>
  <c r="AW117" i="13"/>
  <c r="BF118" i="13"/>
  <c r="V151" i="13"/>
  <c r="AE150" i="13"/>
  <c r="BF188" i="13"/>
  <c r="BF185" i="13"/>
  <c r="BF186" i="13"/>
  <c r="BF187" i="13"/>
  <c r="AY237" i="13"/>
  <c r="BF117" i="13"/>
  <c r="BF153" i="13"/>
  <c r="AX219" i="13"/>
  <c r="AX220" i="13"/>
  <c r="AX221" i="13"/>
  <c r="AY235" i="13"/>
  <c r="AY251" i="13"/>
  <c r="AR152" i="13"/>
  <c r="AR151" i="13"/>
  <c r="AS154" i="13"/>
  <c r="AY154" i="13" s="1"/>
  <c r="V185" i="13"/>
  <c r="AE186" i="13"/>
  <c r="AY191" i="13"/>
  <c r="AY193" i="13"/>
  <c r="AY195" i="13"/>
  <c r="AY197" i="13"/>
  <c r="AY199" i="13"/>
  <c r="AY201" i="13"/>
  <c r="AY203" i="13"/>
  <c r="AY205" i="13"/>
  <c r="AY207" i="13"/>
  <c r="AY209" i="13"/>
  <c r="AY211" i="13"/>
  <c r="AY213" i="13"/>
  <c r="AY215" i="13"/>
  <c r="AY217" i="13"/>
  <c r="M219" i="13"/>
  <c r="V220" i="13"/>
  <c r="AE221" i="13"/>
  <c r="AX255" i="13"/>
  <c r="AX256" i="13"/>
  <c r="AR290" i="13"/>
  <c r="AR291" i="13"/>
  <c r="AS258" i="13"/>
  <c r="AR289" i="13"/>
  <c r="V219" i="13"/>
  <c r="AE220" i="13"/>
  <c r="AW290" i="13"/>
  <c r="AX258" i="13"/>
  <c r="AW291" i="13"/>
  <c r="AW289" i="13"/>
  <c r="AW221" i="13"/>
  <c r="M254" i="13"/>
  <c r="M256" i="13"/>
  <c r="AS224" i="13"/>
  <c r="AY224" i="13" s="1"/>
  <c r="D254" i="13"/>
  <c r="AW220" i="13"/>
  <c r="BF221" i="13"/>
  <c r="AY252" i="13"/>
  <c r="V254" i="13"/>
  <c r="BF254" i="13"/>
  <c r="BF257" i="13"/>
  <c r="AY259" i="13"/>
  <c r="D187" i="13"/>
  <c r="AR187" i="13"/>
  <c r="BF220" i="13"/>
  <c r="AE254" i="13"/>
  <c r="AE256" i="13"/>
  <c r="D290" i="13"/>
  <c r="D291" i="13"/>
  <c r="D289" i="13"/>
  <c r="AY261" i="13"/>
  <c r="AX261" i="13"/>
  <c r="D186" i="13"/>
  <c r="AR186" i="13"/>
  <c r="AS189" i="13"/>
  <c r="BF219" i="13"/>
  <c r="D221" i="13"/>
  <c r="AR221" i="13"/>
  <c r="AR255" i="13"/>
  <c r="AE255" i="13"/>
  <c r="AY262" i="13"/>
  <c r="AY263" i="13"/>
  <c r="AX263" i="13"/>
  <c r="AX155" i="13"/>
  <c r="AY155" i="13" s="1"/>
  <c r="AX157" i="13"/>
  <c r="AY157" i="13" s="1"/>
  <c r="AX159" i="13"/>
  <c r="AY159" i="13" s="1"/>
  <c r="AX161" i="13"/>
  <c r="AY161" i="13" s="1"/>
  <c r="AX163" i="13"/>
  <c r="AY163" i="13" s="1"/>
  <c r="AX165" i="13"/>
  <c r="AY165" i="13" s="1"/>
  <c r="AX167" i="13"/>
  <c r="AY167" i="13" s="1"/>
  <c r="AX169" i="13"/>
  <c r="AY169" i="13" s="1"/>
  <c r="AX171" i="13"/>
  <c r="AY171" i="13" s="1"/>
  <c r="AX173" i="13"/>
  <c r="AY173" i="13" s="1"/>
  <c r="AX175" i="13"/>
  <c r="AY175" i="13" s="1"/>
  <c r="AX177" i="13"/>
  <c r="AY177" i="13" s="1"/>
  <c r="AX179" i="13"/>
  <c r="AY179" i="13" s="1"/>
  <c r="AX181" i="13"/>
  <c r="AY181" i="13" s="1"/>
  <c r="AX183" i="13"/>
  <c r="V187" i="13"/>
  <c r="D220" i="13"/>
  <c r="AR220" i="13"/>
  <c r="M221" i="13"/>
  <c r="AS223" i="13"/>
  <c r="AY253" i="13"/>
  <c r="D256" i="13"/>
  <c r="V289" i="13"/>
  <c r="V290" i="13"/>
  <c r="V291" i="13"/>
  <c r="AY264" i="13"/>
  <c r="AY266" i="13"/>
  <c r="AY268" i="13"/>
  <c r="AW256" i="13"/>
  <c r="AW254" i="13"/>
  <c r="V256" i="13"/>
  <c r="BF256" i="13"/>
  <c r="AX265" i="13"/>
  <c r="AY265" i="13" s="1"/>
  <c r="AX267" i="13"/>
  <c r="AY267" i="13" s="1"/>
  <c r="AX269" i="13"/>
  <c r="AY269" i="13" s="1"/>
  <c r="AX271" i="13"/>
  <c r="AY271" i="13" s="1"/>
  <c r="AX273" i="13"/>
  <c r="AY273" i="13" s="1"/>
  <c r="AX275" i="13"/>
  <c r="AY275" i="13" s="1"/>
  <c r="AX277" i="13"/>
  <c r="AY277" i="13" s="1"/>
  <c r="AX279" i="13"/>
  <c r="AY279" i="13" s="1"/>
  <c r="AX281" i="13"/>
  <c r="AY281" i="13" s="1"/>
  <c r="AX283" i="13"/>
  <c r="AY283" i="13" s="1"/>
  <c r="AX285" i="13"/>
  <c r="AY285" i="13" s="1"/>
  <c r="AX287" i="13"/>
  <c r="AY287" i="13" s="1"/>
  <c r="M290" i="13"/>
  <c r="BF292" i="13"/>
  <c r="AW325" i="13"/>
  <c r="AY319" i="13"/>
  <c r="BF326" i="13"/>
  <c r="AY328" i="13"/>
  <c r="AY334" i="13"/>
  <c r="AY342" i="13"/>
  <c r="AY350" i="13"/>
  <c r="M392" i="13"/>
  <c r="M289" i="13"/>
  <c r="AE291" i="13"/>
  <c r="AS359" i="13"/>
  <c r="V392" i="13"/>
  <c r="AX366" i="13"/>
  <c r="AY366" i="13" s="1"/>
  <c r="AX374" i="13"/>
  <c r="AY374" i="13" s="1"/>
  <c r="AX382" i="13"/>
  <c r="AY382" i="13" s="1"/>
  <c r="AX390" i="13"/>
  <c r="AY390" i="13" s="1"/>
  <c r="D325" i="13"/>
  <c r="AY293" i="13"/>
  <c r="AX313" i="13"/>
  <c r="AY313" i="13" s="1"/>
  <c r="AW324" i="13"/>
  <c r="BF324" i="13"/>
  <c r="AX329" i="13"/>
  <c r="AY329" i="13" s="1"/>
  <c r="AY336" i="13"/>
  <c r="AY344" i="13"/>
  <c r="AY352" i="13"/>
  <c r="M325" i="13"/>
  <c r="V358" i="13"/>
  <c r="V359" i="13"/>
  <c r="AX368" i="13"/>
  <c r="AY368" i="13" s="1"/>
  <c r="AX376" i="13"/>
  <c r="AY376" i="13" s="1"/>
  <c r="AX384" i="13"/>
  <c r="AY384" i="13" s="1"/>
  <c r="BF291" i="13"/>
  <c r="V324" i="13"/>
  <c r="AY311" i="13"/>
  <c r="AX317" i="13"/>
  <c r="AY317" i="13" s="1"/>
  <c r="D323" i="13"/>
  <c r="V325" i="13"/>
  <c r="BF325" i="13"/>
  <c r="AE358" i="13"/>
  <c r="AE359" i="13"/>
  <c r="AE360" i="13"/>
  <c r="AX330" i="13"/>
  <c r="AY330" i="13" s="1"/>
  <c r="AY338" i="13"/>
  <c r="AY346" i="13"/>
  <c r="AY354" i="13"/>
  <c r="V360" i="13"/>
  <c r="AS392" i="13"/>
  <c r="AS393" i="13"/>
  <c r="AS394" i="13"/>
  <c r="AR428" i="13"/>
  <c r="AR429" i="13"/>
  <c r="AR427" i="13"/>
  <c r="AE325" i="13"/>
  <c r="AE323" i="13"/>
  <c r="AR324" i="13"/>
  <c r="AX331" i="13"/>
  <c r="AY331" i="13" s="1"/>
  <c r="AW393" i="13"/>
  <c r="AW394" i="13"/>
  <c r="AX362" i="13"/>
  <c r="AY362" i="13" s="1"/>
  <c r="AW392" i="13"/>
  <c r="AX370" i="13"/>
  <c r="AY370" i="13" s="1"/>
  <c r="AX378" i="13"/>
  <c r="AY378" i="13" s="1"/>
  <c r="AX386" i="13"/>
  <c r="AY386" i="13" s="1"/>
  <c r="AS429" i="13"/>
  <c r="AS428" i="13"/>
  <c r="AR325" i="13"/>
  <c r="AY315" i="13"/>
  <c r="AX321" i="13"/>
  <c r="AY321" i="13" s="1"/>
  <c r="AW323" i="13"/>
  <c r="D324" i="13"/>
  <c r="AS358" i="13"/>
  <c r="AY332" i="13"/>
  <c r="AY340" i="13"/>
  <c r="AY348" i="13"/>
  <c r="BF394" i="13"/>
  <c r="AS323" i="13"/>
  <c r="AS325" i="13"/>
  <c r="AY309" i="13"/>
  <c r="M324" i="13"/>
  <c r="AW358" i="13"/>
  <c r="AW359" i="13"/>
  <c r="AX327" i="13"/>
  <c r="AY327" i="13" s="1"/>
  <c r="AW360" i="13"/>
  <c r="AX356" i="13"/>
  <c r="AY356" i="13" s="1"/>
  <c r="AX364" i="13"/>
  <c r="AY364" i="13" s="1"/>
  <c r="AX372" i="13"/>
  <c r="AY372" i="13" s="1"/>
  <c r="AY380" i="13"/>
  <c r="AX380" i="13"/>
  <c r="AX388" i="13"/>
  <c r="AY388" i="13" s="1"/>
  <c r="AS427" i="13"/>
  <c r="BF358" i="13"/>
  <c r="BF393" i="13"/>
  <c r="D427" i="13"/>
  <c r="M428" i="13"/>
  <c r="BF430" i="13"/>
  <c r="M393" i="13"/>
  <c r="V394" i="13"/>
  <c r="BF395" i="13"/>
  <c r="AW429" i="13"/>
  <c r="V393" i="13"/>
  <c r="AE394" i="13"/>
  <c r="AX396" i="13"/>
  <c r="AX398" i="13"/>
  <c r="AY398" i="13" s="1"/>
  <c r="AX400" i="13"/>
  <c r="AY400" i="13" s="1"/>
  <c r="AX402" i="13"/>
  <c r="AY402" i="13" s="1"/>
  <c r="AX404" i="13"/>
  <c r="AY404" i="13" s="1"/>
  <c r="AX406" i="13"/>
  <c r="AY406" i="13" s="1"/>
  <c r="AX408" i="13"/>
  <c r="AY408" i="13" s="1"/>
  <c r="AX410" i="13"/>
  <c r="AY410" i="13" s="1"/>
  <c r="AX412" i="13"/>
  <c r="AY412" i="13" s="1"/>
  <c r="AX414" i="13"/>
  <c r="AY414" i="13" s="1"/>
  <c r="AX416" i="13"/>
  <c r="AY416" i="13" s="1"/>
  <c r="AX418" i="13"/>
  <c r="AY418" i="13" s="1"/>
  <c r="AX420" i="13"/>
  <c r="AY420" i="13" s="1"/>
  <c r="AX422" i="13"/>
  <c r="AY422" i="13" s="1"/>
  <c r="AX424" i="13"/>
  <c r="AY424" i="13" s="1"/>
  <c r="AX426" i="13"/>
  <c r="AY426" i="13" s="1"/>
  <c r="AW428" i="13"/>
  <c r="BF429" i="13"/>
  <c r="AE393" i="13"/>
  <c r="BF428" i="13"/>
  <c r="AX333" i="13"/>
  <c r="AY333" i="13" s="1"/>
  <c r="AX335" i="13"/>
  <c r="AY335" i="13" s="1"/>
  <c r="AX337" i="13"/>
  <c r="AY337" i="13" s="1"/>
  <c r="AX339" i="13"/>
  <c r="AY339" i="13" s="1"/>
  <c r="AX341" i="13"/>
  <c r="AY341" i="13" s="1"/>
  <c r="AX343" i="13"/>
  <c r="AY343" i="13" s="1"/>
  <c r="AX345" i="13"/>
  <c r="AY345" i="13" s="1"/>
  <c r="AX347" i="13"/>
  <c r="AY347" i="13" s="1"/>
  <c r="AX349" i="13"/>
  <c r="AY349" i="13" s="1"/>
  <c r="AX351" i="13"/>
  <c r="AY351" i="13" s="1"/>
  <c r="AX353" i="13"/>
  <c r="AY353" i="13" s="1"/>
  <c r="AX355" i="13"/>
  <c r="AY355" i="13" s="1"/>
  <c r="AX357" i="13"/>
  <c r="AY357" i="13" s="1"/>
  <c r="BF360" i="13"/>
  <c r="D429" i="13"/>
  <c r="A18" i="12"/>
  <c r="A19" i="12"/>
  <c r="B20" i="12"/>
  <c r="AX132" i="12"/>
  <c r="AY132" i="12" s="1"/>
  <c r="AE48" i="12"/>
  <c r="AE50" i="12"/>
  <c r="AX18" i="12"/>
  <c r="AX20" i="12"/>
  <c r="AY20" i="12" s="1"/>
  <c r="AY34" i="12"/>
  <c r="AX40" i="12"/>
  <c r="AY40" i="12" s="1"/>
  <c r="AY47" i="12"/>
  <c r="AR82" i="12"/>
  <c r="AY62" i="12"/>
  <c r="AY89" i="12"/>
  <c r="AX100" i="12"/>
  <c r="AY100" i="12" s="1"/>
  <c r="AY103" i="12"/>
  <c r="AR50" i="12"/>
  <c r="AY18" i="12"/>
  <c r="AW49" i="12"/>
  <c r="V50" i="12"/>
  <c r="AR81" i="12"/>
  <c r="AS53" i="12"/>
  <c r="AS81" i="12" s="1"/>
  <c r="AR83" i="12"/>
  <c r="AY113" i="12"/>
  <c r="AS17" i="12"/>
  <c r="AX28" i="12"/>
  <c r="AY28" i="12" s="1"/>
  <c r="AY38" i="12"/>
  <c r="AX44" i="12"/>
  <c r="AY44" i="12" s="1"/>
  <c r="AR48" i="12"/>
  <c r="AW83" i="12"/>
  <c r="AW81" i="12"/>
  <c r="AX52" i="12"/>
  <c r="AY66" i="12"/>
  <c r="AW116" i="12"/>
  <c r="AX148" i="12"/>
  <c r="AY148" i="12" s="1"/>
  <c r="AW48" i="12"/>
  <c r="AW50" i="12"/>
  <c r="AY39" i="12"/>
  <c r="BF51" i="12"/>
  <c r="AY52" i="12"/>
  <c r="BF81" i="12"/>
  <c r="BF117" i="12"/>
  <c r="AY97" i="12"/>
  <c r="AX108" i="12"/>
  <c r="AY108" i="12" s="1"/>
  <c r="AY111" i="12"/>
  <c r="AX17" i="12"/>
  <c r="AY26" i="12"/>
  <c r="AX32" i="12"/>
  <c r="AY32" i="12" s="1"/>
  <c r="AY33" i="12"/>
  <c r="AY42" i="12"/>
  <c r="AR49" i="12"/>
  <c r="D81" i="12"/>
  <c r="D82" i="12"/>
  <c r="D83" i="12"/>
  <c r="BF84" i="12"/>
  <c r="AY54" i="12"/>
  <c r="AY70" i="12"/>
  <c r="AY80" i="12"/>
  <c r="AW82" i="12"/>
  <c r="M116" i="12"/>
  <c r="BF119" i="12"/>
  <c r="D50" i="12"/>
  <c r="AY27" i="12"/>
  <c r="AY36" i="12"/>
  <c r="AY43" i="12"/>
  <c r="V48" i="12"/>
  <c r="D49" i="12"/>
  <c r="M81" i="12"/>
  <c r="AX74" i="12"/>
  <c r="AY74" i="12" s="1"/>
  <c r="AX76" i="12"/>
  <c r="AY76" i="12" s="1"/>
  <c r="AX78" i="12"/>
  <c r="AY78" i="12" s="1"/>
  <c r="V116" i="12"/>
  <c r="M117" i="12"/>
  <c r="AY91" i="12"/>
  <c r="AX92" i="12"/>
  <c r="AY92" i="12" s="1"/>
  <c r="AE151" i="12"/>
  <c r="M48" i="12"/>
  <c r="BF48" i="12"/>
  <c r="BF49" i="12"/>
  <c r="BF50" i="12"/>
  <c r="AY30" i="12"/>
  <c r="AY37" i="12"/>
  <c r="AY46" i="12"/>
  <c r="M49" i="12"/>
  <c r="V81" i="12"/>
  <c r="M82" i="12"/>
  <c r="AE116" i="12"/>
  <c r="AE117" i="12"/>
  <c r="AE118" i="12"/>
  <c r="AY105" i="12"/>
  <c r="AY115" i="12"/>
  <c r="AR118" i="12"/>
  <c r="AR150" i="12"/>
  <c r="AR152" i="12"/>
  <c r="AR151" i="12"/>
  <c r="AS120" i="12"/>
  <c r="AY134" i="12"/>
  <c r="BF82" i="12"/>
  <c r="M118" i="12"/>
  <c r="AS118" i="12"/>
  <c r="D185" i="12"/>
  <c r="D186" i="12"/>
  <c r="D187" i="12"/>
  <c r="BF186" i="12"/>
  <c r="AS220" i="12"/>
  <c r="AY190" i="12"/>
  <c r="AY191" i="12"/>
  <c r="AY192" i="12"/>
  <c r="AY193" i="12"/>
  <c r="AY194" i="12"/>
  <c r="AY195" i="12"/>
  <c r="AY196" i="12"/>
  <c r="AY197" i="12"/>
  <c r="AY198" i="12"/>
  <c r="AY200" i="12"/>
  <c r="AY202" i="12"/>
  <c r="AY204" i="12"/>
  <c r="AY206" i="12"/>
  <c r="AY208" i="12"/>
  <c r="AY210" i="12"/>
  <c r="AY212" i="12"/>
  <c r="AY214" i="12"/>
  <c r="AY216" i="12"/>
  <c r="AR116" i="12"/>
  <c r="AS117" i="12"/>
  <c r="V118" i="12"/>
  <c r="AW150" i="12"/>
  <c r="AW151" i="12"/>
  <c r="AW152" i="12"/>
  <c r="M83" i="12"/>
  <c r="AY87" i="12"/>
  <c r="AX90" i="12"/>
  <c r="AY90" i="12" s="1"/>
  <c r="AX98" i="12"/>
  <c r="AY98" i="12" s="1"/>
  <c r="AX106" i="12"/>
  <c r="AY106" i="12" s="1"/>
  <c r="AX114" i="12"/>
  <c r="AY114" i="12" s="1"/>
  <c r="AS116" i="12"/>
  <c r="V117" i="12"/>
  <c r="AX120" i="12"/>
  <c r="AX122" i="12"/>
  <c r="AY122" i="12" s="1"/>
  <c r="AX124" i="12"/>
  <c r="AY124" i="12" s="1"/>
  <c r="AX126" i="12"/>
  <c r="AY126" i="12" s="1"/>
  <c r="AX128" i="12"/>
  <c r="AY128" i="12" s="1"/>
  <c r="AX137" i="12"/>
  <c r="AY137" i="12" s="1"/>
  <c r="AY140" i="12"/>
  <c r="AY144" i="12"/>
  <c r="V83" i="12"/>
  <c r="D150" i="12"/>
  <c r="D152" i="12"/>
  <c r="AX53" i="12"/>
  <c r="AX55" i="12"/>
  <c r="AY55" i="12" s="1"/>
  <c r="AX57" i="12"/>
  <c r="AY57" i="12" s="1"/>
  <c r="AX59" i="12"/>
  <c r="AY59" i="12" s="1"/>
  <c r="AX61" i="12"/>
  <c r="AY61" i="12" s="1"/>
  <c r="AX63" i="12"/>
  <c r="AY63" i="12" s="1"/>
  <c r="AX65" i="12"/>
  <c r="AY65" i="12" s="1"/>
  <c r="AX67" i="12"/>
  <c r="AY67" i="12" s="1"/>
  <c r="AX69" i="12"/>
  <c r="AY69" i="12" s="1"/>
  <c r="AX71" i="12"/>
  <c r="AY71" i="12" s="1"/>
  <c r="AX73" i="12"/>
  <c r="AY73" i="12" s="1"/>
  <c r="AX75" i="12"/>
  <c r="AY75" i="12" s="1"/>
  <c r="AX77" i="12"/>
  <c r="AY77" i="12" s="1"/>
  <c r="AX79" i="12"/>
  <c r="AY79" i="12" s="1"/>
  <c r="V82" i="12"/>
  <c r="AE83" i="12"/>
  <c r="AX88" i="12"/>
  <c r="AY88" i="12" s="1"/>
  <c r="AX96" i="12"/>
  <c r="AY96" i="12" s="1"/>
  <c r="AX104" i="12"/>
  <c r="AY104" i="12" s="1"/>
  <c r="AX112" i="12"/>
  <c r="AY112" i="12" s="1"/>
  <c r="AW118" i="12"/>
  <c r="M151" i="12"/>
  <c r="BF153" i="12"/>
  <c r="BF150" i="12"/>
  <c r="BF151" i="12"/>
  <c r="BF152" i="12"/>
  <c r="AX133" i="12"/>
  <c r="AY133" i="12" s="1"/>
  <c r="AR185" i="12"/>
  <c r="BF118" i="12"/>
  <c r="V152" i="12"/>
  <c r="AY146" i="12"/>
  <c r="M150" i="12"/>
  <c r="AS185" i="12"/>
  <c r="AS186" i="12"/>
  <c r="AS187" i="12"/>
  <c r="AE152" i="12"/>
  <c r="AE150" i="12"/>
  <c r="V150" i="12"/>
  <c r="D151" i="12"/>
  <c r="AW185" i="12"/>
  <c r="BF219" i="12"/>
  <c r="AR220" i="12"/>
  <c r="AE221" i="12"/>
  <c r="V289" i="12"/>
  <c r="V290" i="12"/>
  <c r="V291" i="12"/>
  <c r="AX265" i="12"/>
  <c r="AY265" i="12" s="1"/>
  <c r="AX281" i="12"/>
  <c r="AY281" i="12" s="1"/>
  <c r="BF185" i="12"/>
  <c r="AR187" i="12"/>
  <c r="D220" i="12"/>
  <c r="AW221" i="12"/>
  <c r="AE254" i="12"/>
  <c r="AE255" i="12"/>
  <c r="AE256" i="12"/>
  <c r="V255" i="12"/>
  <c r="AX225" i="12"/>
  <c r="AY225" i="12" s="1"/>
  <c r="AY235" i="12"/>
  <c r="AY239" i="12"/>
  <c r="AY267" i="12"/>
  <c r="AX267" i="12"/>
  <c r="AY270" i="12"/>
  <c r="AX283" i="12"/>
  <c r="AY283" i="12" s="1"/>
  <c r="AY286" i="12"/>
  <c r="AS325" i="12"/>
  <c r="AY293" i="12"/>
  <c r="AS324" i="12"/>
  <c r="AS323" i="12"/>
  <c r="AX306" i="12"/>
  <c r="AY306" i="12"/>
  <c r="AY319" i="12"/>
  <c r="M358" i="12"/>
  <c r="M359" i="12"/>
  <c r="M360" i="12"/>
  <c r="AR186" i="12"/>
  <c r="M187" i="12"/>
  <c r="AS221" i="12"/>
  <c r="AR219" i="12"/>
  <c r="M220" i="12"/>
  <c r="AS223" i="12"/>
  <c r="AR254" i="12"/>
  <c r="AR255" i="12"/>
  <c r="AR256" i="12"/>
  <c r="AY229" i="12"/>
  <c r="AY245" i="12"/>
  <c r="AX269" i="12"/>
  <c r="AY269" i="12" s="1"/>
  <c r="AY272" i="12"/>
  <c r="AX285" i="12"/>
  <c r="AY285" i="12" s="1"/>
  <c r="AY288" i="12"/>
  <c r="AR323" i="12"/>
  <c r="AX155" i="12"/>
  <c r="AX157" i="12"/>
  <c r="AY157" i="12" s="1"/>
  <c r="AX159" i="12"/>
  <c r="AY159" i="12" s="1"/>
  <c r="AX161" i="12"/>
  <c r="AY161" i="12" s="1"/>
  <c r="AX163" i="12"/>
  <c r="AY163" i="12" s="1"/>
  <c r="AX165" i="12"/>
  <c r="AX167" i="12"/>
  <c r="AY167" i="12" s="1"/>
  <c r="AX169" i="12"/>
  <c r="AY169" i="12" s="1"/>
  <c r="AX171" i="12"/>
  <c r="AY171" i="12" s="1"/>
  <c r="AX173" i="12"/>
  <c r="AY173" i="12" s="1"/>
  <c r="AX175" i="12"/>
  <c r="AY175" i="12" s="1"/>
  <c r="AX177" i="12"/>
  <c r="AY177" i="12" s="1"/>
  <c r="AX179" i="12"/>
  <c r="AY179" i="12" s="1"/>
  <c r="AX181" i="12"/>
  <c r="AY181" i="12" s="1"/>
  <c r="AX183" i="12"/>
  <c r="AY183" i="12" s="1"/>
  <c r="M186" i="12"/>
  <c r="V187" i="12"/>
  <c r="BF188" i="12"/>
  <c r="D219" i="12"/>
  <c r="AS219" i="12"/>
  <c r="AW256" i="12"/>
  <c r="AW254" i="12"/>
  <c r="AY223" i="12"/>
  <c r="AW289" i="12"/>
  <c r="AX271" i="12"/>
  <c r="AY271" i="12" s="1"/>
  <c r="AX287" i="12"/>
  <c r="AY287" i="12" s="1"/>
  <c r="AX309" i="12"/>
  <c r="AY309" i="12" s="1"/>
  <c r="V186" i="12"/>
  <c r="AE187" i="12"/>
  <c r="AX189" i="12"/>
  <c r="AY189" i="12" s="1"/>
  <c r="BF222" i="12"/>
  <c r="AX223" i="12"/>
  <c r="AY233" i="12"/>
  <c r="AY241" i="12"/>
  <c r="AY260" i="12"/>
  <c r="AX273" i="12"/>
  <c r="AY273" i="12" s="1"/>
  <c r="AY276" i="12"/>
  <c r="D323" i="12"/>
  <c r="AX393" i="12"/>
  <c r="AE186" i="12"/>
  <c r="AE219" i="12"/>
  <c r="BF257" i="12"/>
  <c r="BF254" i="12"/>
  <c r="BF255" i="12"/>
  <c r="AX259" i="12"/>
  <c r="AX275" i="12"/>
  <c r="AY275" i="12" s="1"/>
  <c r="M323" i="12"/>
  <c r="AW187" i="12"/>
  <c r="M221" i="12"/>
  <c r="BF221" i="12"/>
  <c r="D254" i="12"/>
  <c r="AX227" i="12"/>
  <c r="AY227" i="12" s="1"/>
  <c r="AY237" i="12"/>
  <c r="AY253" i="12"/>
  <c r="AW255" i="12"/>
  <c r="AX261" i="12"/>
  <c r="AY261" i="12" s="1"/>
  <c r="AY264" i="12"/>
  <c r="AX277" i="12"/>
  <c r="AY277" i="12" s="1"/>
  <c r="AY280" i="12"/>
  <c r="V219" i="12"/>
  <c r="AW219" i="12"/>
  <c r="V221" i="12"/>
  <c r="M254" i="12"/>
  <c r="M255" i="12"/>
  <c r="M256" i="12"/>
  <c r="AY231" i="12"/>
  <c r="AY243" i="12"/>
  <c r="AX263" i="12"/>
  <c r="AY263" i="12" s="1"/>
  <c r="AY266" i="12"/>
  <c r="AX279" i="12"/>
  <c r="AY279" i="12" s="1"/>
  <c r="AY282" i="12"/>
  <c r="AE325" i="12"/>
  <c r="D289" i="12"/>
  <c r="AR289" i="12"/>
  <c r="M290" i="12"/>
  <c r="BF292" i="12"/>
  <c r="AW324" i="12"/>
  <c r="AY351" i="12"/>
  <c r="AY374" i="12"/>
  <c r="AY390" i="12"/>
  <c r="AY399" i="12"/>
  <c r="AY400" i="12"/>
  <c r="AY415" i="12"/>
  <c r="AY416" i="12"/>
  <c r="D256" i="12"/>
  <c r="AE291" i="12"/>
  <c r="AE358" i="12"/>
  <c r="AR392" i="12"/>
  <c r="AR393" i="12"/>
  <c r="AR394" i="12"/>
  <c r="AS362" i="12"/>
  <c r="AY376" i="12"/>
  <c r="AY401" i="12"/>
  <c r="AY402" i="12"/>
  <c r="AY417" i="12"/>
  <c r="D255" i="12"/>
  <c r="AS258" i="12"/>
  <c r="AY258" i="12" s="1"/>
  <c r="D324" i="12"/>
  <c r="D325" i="12"/>
  <c r="AY310" i="12"/>
  <c r="AE323" i="12"/>
  <c r="AS358" i="12"/>
  <c r="AS359" i="12"/>
  <c r="AS360" i="12"/>
  <c r="AY378" i="12"/>
  <c r="AY403" i="12"/>
  <c r="AY404" i="12"/>
  <c r="AY419" i="12"/>
  <c r="V256" i="12"/>
  <c r="AW291" i="12"/>
  <c r="M325" i="12"/>
  <c r="BF326" i="12"/>
  <c r="BF323" i="12"/>
  <c r="BF324" i="12"/>
  <c r="BF325" i="12"/>
  <c r="M324" i="12"/>
  <c r="AY335" i="12"/>
  <c r="AY343" i="12"/>
  <c r="AX394" i="12"/>
  <c r="AY406" i="12"/>
  <c r="AW290" i="12"/>
  <c r="BF291" i="12"/>
  <c r="V323" i="12"/>
  <c r="AW323" i="12"/>
  <c r="V324" i="12"/>
  <c r="AW325" i="12"/>
  <c r="AX359" i="12"/>
  <c r="AX360" i="12"/>
  <c r="BF290" i="12"/>
  <c r="AE324" i="12"/>
  <c r="AX294" i="12"/>
  <c r="AX296" i="12"/>
  <c r="AY296" i="12" s="1"/>
  <c r="AX298" i="12"/>
  <c r="AY298" i="12" s="1"/>
  <c r="AX300" i="12"/>
  <c r="AY300" i="12" s="1"/>
  <c r="AX302" i="12"/>
  <c r="AY302" i="12" s="1"/>
  <c r="AY308" i="12"/>
  <c r="AX311" i="12"/>
  <c r="AY311" i="12" s="1"/>
  <c r="AY318" i="12"/>
  <c r="AY322" i="12"/>
  <c r="BF359" i="12"/>
  <c r="BF360" i="12"/>
  <c r="BF361" i="12"/>
  <c r="AY329" i="12"/>
  <c r="AY337" i="12"/>
  <c r="AY345" i="12"/>
  <c r="BF358" i="12"/>
  <c r="D392" i="12"/>
  <c r="AY368" i="12"/>
  <c r="AY384" i="12"/>
  <c r="AE427" i="12"/>
  <c r="AE428" i="12"/>
  <c r="AE429" i="12"/>
  <c r="AY409" i="12"/>
  <c r="AY410" i="12"/>
  <c r="AY425" i="12"/>
  <c r="AR324" i="12"/>
  <c r="AR325" i="12"/>
  <c r="AX358" i="12"/>
  <c r="AY412" i="12"/>
  <c r="D359" i="12"/>
  <c r="AR359" i="12"/>
  <c r="AX392" i="12"/>
  <c r="BF392" i="12"/>
  <c r="D394" i="12"/>
  <c r="M427" i="12"/>
  <c r="V428" i="12"/>
  <c r="AR358" i="12"/>
  <c r="V360" i="12"/>
  <c r="D393" i="12"/>
  <c r="M394" i="12"/>
  <c r="AS396" i="12"/>
  <c r="V359" i="12"/>
  <c r="AE360" i="12"/>
  <c r="M393" i="12"/>
  <c r="V394" i="12"/>
  <c r="BF395" i="12"/>
  <c r="AW429" i="12"/>
  <c r="AE359" i="12"/>
  <c r="V393" i="12"/>
  <c r="AE394" i="12"/>
  <c r="AX396" i="12"/>
  <c r="AX418" i="12"/>
  <c r="AY418" i="12" s="1"/>
  <c r="AX420" i="12"/>
  <c r="AY420" i="12" s="1"/>
  <c r="AX422" i="12"/>
  <c r="AY422" i="12" s="1"/>
  <c r="AX424" i="12"/>
  <c r="AY424" i="12" s="1"/>
  <c r="AX426" i="12"/>
  <c r="AY426" i="12" s="1"/>
  <c r="AW428" i="12"/>
  <c r="BF429" i="12"/>
  <c r="AW360" i="12"/>
  <c r="BF428" i="12"/>
  <c r="AW359" i="12"/>
  <c r="AW394" i="12"/>
  <c r="D429" i="12"/>
  <c r="AR429" i="12"/>
  <c r="AY327" i="12"/>
  <c r="AY409" i="10"/>
  <c r="AY425" i="10"/>
  <c r="AY405" i="11"/>
  <c r="AY421" i="11"/>
  <c r="AY403" i="11"/>
  <c r="AY419" i="11"/>
  <c r="AY401" i="11"/>
  <c r="AY417" i="11"/>
  <c r="AY399" i="11"/>
  <c r="AY415" i="11"/>
  <c r="AR428" i="11"/>
  <c r="AY397" i="11"/>
  <c r="AY413" i="11"/>
  <c r="AY409" i="11"/>
  <c r="AY425" i="11"/>
  <c r="AR427" i="11"/>
  <c r="A19" i="11"/>
  <c r="A20" i="11"/>
  <c r="B21" i="11"/>
  <c r="C11" i="11"/>
  <c r="AX17" i="11"/>
  <c r="AX19" i="11"/>
  <c r="AY19" i="11" s="1"/>
  <c r="AX21" i="11"/>
  <c r="AY21" i="11" s="1"/>
  <c r="AX23" i="11"/>
  <c r="AY23" i="11" s="1"/>
  <c r="AX25" i="11"/>
  <c r="AY25" i="11" s="1"/>
  <c r="AX27" i="11"/>
  <c r="AY27" i="11" s="1"/>
  <c r="AX29" i="11"/>
  <c r="AY29" i="11" s="1"/>
  <c r="AX31" i="11"/>
  <c r="AY31" i="11" s="1"/>
  <c r="AX33" i="11"/>
  <c r="AY33" i="11" s="1"/>
  <c r="AX35" i="11"/>
  <c r="AY35" i="11" s="1"/>
  <c r="AX37" i="11"/>
  <c r="AY37" i="11" s="1"/>
  <c r="AX39" i="11"/>
  <c r="AY39" i="11" s="1"/>
  <c r="D83" i="11"/>
  <c r="AY85" i="11"/>
  <c r="AY87" i="11"/>
  <c r="D49" i="11"/>
  <c r="D8" i="11" s="1"/>
  <c r="D50" i="11"/>
  <c r="AY17" i="11"/>
  <c r="AY42" i="11"/>
  <c r="AR82" i="11"/>
  <c r="AW118" i="11"/>
  <c r="AY102" i="11"/>
  <c r="AY108" i="11"/>
  <c r="AY124" i="11"/>
  <c r="M48" i="11"/>
  <c r="M50" i="11"/>
  <c r="BF49" i="11"/>
  <c r="BF51" i="11"/>
  <c r="BF48" i="11"/>
  <c r="M49" i="11"/>
  <c r="BF50" i="11"/>
  <c r="AW81" i="11"/>
  <c r="BF119" i="11"/>
  <c r="V48" i="11"/>
  <c r="V50" i="11"/>
  <c r="AX53" i="11"/>
  <c r="AY53" i="11" s="1"/>
  <c r="AX55" i="11"/>
  <c r="AY55" i="11" s="1"/>
  <c r="AX57" i="11"/>
  <c r="AY57" i="11"/>
  <c r="AX59" i="11"/>
  <c r="AY59" i="11" s="1"/>
  <c r="AX61" i="11"/>
  <c r="AY61" i="11" s="1"/>
  <c r="AX63" i="11"/>
  <c r="AY63" i="11" s="1"/>
  <c r="AX65" i="11"/>
  <c r="AY65" i="11" s="1"/>
  <c r="AX67" i="11"/>
  <c r="AY67" i="11"/>
  <c r="AX69" i="11"/>
  <c r="AY69" i="11" s="1"/>
  <c r="AX71" i="11"/>
  <c r="AY71" i="11" s="1"/>
  <c r="AX73" i="11"/>
  <c r="AY73" i="11"/>
  <c r="AX75" i="11"/>
  <c r="AY75" i="11" s="1"/>
  <c r="AX77" i="11"/>
  <c r="AY77" i="11" s="1"/>
  <c r="AX79" i="11"/>
  <c r="AY79" i="11" s="1"/>
  <c r="AE48" i="11"/>
  <c r="AE50" i="11"/>
  <c r="AX18" i="11"/>
  <c r="AY18" i="11" s="1"/>
  <c r="AX20" i="11"/>
  <c r="AY20" i="11" s="1"/>
  <c r="AX22" i="11"/>
  <c r="AY22" i="11" s="1"/>
  <c r="AX24" i="11"/>
  <c r="AY24" i="11" s="1"/>
  <c r="AX26" i="11"/>
  <c r="AY26" i="11" s="1"/>
  <c r="AX28" i="11"/>
  <c r="AY28" i="11" s="1"/>
  <c r="AX30" i="11"/>
  <c r="AY30" i="11" s="1"/>
  <c r="AX32" i="11"/>
  <c r="AY32" i="11" s="1"/>
  <c r="AX34" i="11"/>
  <c r="AY34" i="11" s="1"/>
  <c r="AX36" i="11"/>
  <c r="AY36" i="11" s="1"/>
  <c r="AX38" i="11"/>
  <c r="AY38" i="11" s="1"/>
  <c r="AX40" i="11"/>
  <c r="AY40" i="11" s="1"/>
  <c r="AR81" i="11"/>
  <c r="M116" i="11"/>
  <c r="AY93" i="11"/>
  <c r="AY106" i="11"/>
  <c r="AY131" i="11"/>
  <c r="AR49" i="11"/>
  <c r="AR50" i="11"/>
  <c r="V116" i="11"/>
  <c r="V10" i="11" s="1"/>
  <c r="V118" i="11"/>
  <c r="AS48" i="11"/>
  <c r="AS50" i="11"/>
  <c r="M81" i="11"/>
  <c r="AR83" i="11"/>
  <c r="AE116" i="11"/>
  <c r="AY98" i="11"/>
  <c r="AW48" i="11"/>
  <c r="AW50" i="11"/>
  <c r="V82" i="11"/>
  <c r="V81" i="11"/>
  <c r="AS86" i="11"/>
  <c r="AY86" i="11" s="1"/>
  <c r="AR116" i="11"/>
  <c r="AX88" i="11"/>
  <c r="AY126" i="11"/>
  <c r="AY139" i="11"/>
  <c r="AE82" i="11"/>
  <c r="AX91" i="11"/>
  <c r="AY91" i="11" s="1"/>
  <c r="AY96" i="11"/>
  <c r="AX99" i="11"/>
  <c r="AY99" i="11" s="1"/>
  <c r="AY104" i="11"/>
  <c r="AX107" i="11"/>
  <c r="AY107" i="11" s="1"/>
  <c r="AY112" i="11"/>
  <c r="AX115" i="11"/>
  <c r="AY115" i="11" s="1"/>
  <c r="AW117" i="11"/>
  <c r="BF118" i="11"/>
  <c r="V152" i="11"/>
  <c r="AY129" i="11"/>
  <c r="AY132" i="11"/>
  <c r="AX135" i="11"/>
  <c r="AY135" i="11" s="1"/>
  <c r="AY141" i="11"/>
  <c r="BF150" i="11"/>
  <c r="V185" i="11"/>
  <c r="V187" i="11"/>
  <c r="AY165" i="11"/>
  <c r="AY173" i="11"/>
  <c r="AY181" i="11"/>
  <c r="BF222" i="11"/>
  <c r="BF219" i="11"/>
  <c r="BF220" i="11"/>
  <c r="AY191" i="11"/>
  <c r="AY199" i="11"/>
  <c r="AS52" i="11"/>
  <c r="AE81" i="11"/>
  <c r="AW83" i="11"/>
  <c r="AW116" i="11"/>
  <c r="BF117" i="11"/>
  <c r="AE152" i="11"/>
  <c r="AX121" i="11"/>
  <c r="AY121" i="11" s="1"/>
  <c r="AX123" i="11"/>
  <c r="AY123" i="11" s="1"/>
  <c r="AX125" i="11"/>
  <c r="AY125" i="11" s="1"/>
  <c r="AX127" i="11"/>
  <c r="AY127" i="11" s="1"/>
  <c r="AX145" i="11"/>
  <c r="AY145" i="11" s="1"/>
  <c r="V151" i="11"/>
  <c r="M219" i="11"/>
  <c r="AY201" i="11"/>
  <c r="AY227" i="11"/>
  <c r="AW82" i="11"/>
  <c r="BF83" i="11"/>
  <c r="AR118" i="11"/>
  <c r="AR151" i="11"/>
  <c r="AR150" i="11"/>
  <c r="AE151" i="11"/>
  <c r="AW151" i="11"/>
  <c r="AS154" i="11"/>
  <c r="AR185" i="11"/>
  <c r="AR187" i="11"/>
  <c r="M220" i="11"/>
  <c r="AY193" i="11"/>
  <c r="AX52" i="11"/>
  <c r="M118" i="11"/>
  <c r="AS120" i="11"/>
  <c r="AX149" i="11"/>
  <c r="AY149" i="11" s="1"/>
  <c r="AW152" i="11"/>
  <c r="AW186" i="11"/>
  <c r="AR186" i="11"/>
  <c r="AE221" i="11"/>
  <c r="AY205" i="11"/>
  <c r="M83" i="11"/>
  <c r="AE118" i="11"/>
  <c r="AX120" i="11"/>
  <c r="BF188" i="11"/>
  <c r="BF185" i="11"/>
  <c r="BF186" i="11"/>
  <c r="BF187" i="11"/>
  <c r="AX155" i="11"/>
  <c r="AY155" i="11" s="1"/>
  <c r="AW185" i="11"/>
  <c r="M185" i="11"/>
  <c r="M187" i="11"/>
  <c r="AS219" i="11"/>
  <c r="AS220" i="11"/>
  <c r="AS221" i="11"/>
  <c r="D151" i="11"/>
  <c r="D150" i="11"/>
  <c r="M152" i="11"/>
  <c r="M151" i="11"/>
  <c r="BF151" i="11"/>
  <c r="BF153" i="11"/>
  <c r="V150" i="11"/>
  <c r="AR152" i="11"/>
  <c r="AX219" i="11"/>
  <c r="AX220" i="11"/>
  <c r="AX221" i="11"/>
  <c r="AE185" i="11"/>
  <c r="AW187" i="11"/>
  <c r="V219" i="11"/>
  <c r="AE220" i="11"/>
  <c r="M255" i="11"/>
  <c r="BF257" i="11"/>
  <c r="AY224" i="11"/>
  <c r="AY233" i="11"/>
  <c r="AY237" i="11"/>
  <c r="AW256" i="11"/>
  <c r="AS259" i="11"/>
  <c r="AS289" i="11" s="1"/>
  <c r="AX187" i="11"/>
  <c r="AE219" i="11"/>
  <c r="BF221" i="11"/>
  <c r="V255" i="11"/>
  <c r="V256" i="11"/>
  <c r="BF256" i="11"/>
  <c r="D289" i="11"/>
  <c r="D290" i="11"/>
  <c r="AX186" i="11"/>
  <c r="AW220" i="11"/>
  <c r="AE256" i="11"/>
  <c r="AX243" i="11"/>
  <c r="AY243" i="11" s="1"/>
  <c r="AY249" i="11"/>
  <c r="M289" i="11"/>
  <c r="M290" i="11"/>
  <c r="M291" i="11"/>
  <c r="BF290" i="11"/>
  <c r="BF291" i="11"/>
  <c r="BF292" i="11"/>
  <c r="AR323" i="11"/>
  <c r="AR324" i="11"/>
  <c r="AR325" i="11"/>
  <c r="AS293" i="11"/>
  <c r="D187" i="11"/>
  <c r="AW219" i="11"/>
  <c r="AR254" i="11"/>
  <c r="AR255" i="11"/>
  <c r="AR256" i="11"/>
  <c r="M254" i="11"/>
  <c r="V254" i="11"/>
  <c r="AS254" i="11"/>
  <c r="AS255" i="11"/>
  <c r="AS256" i="11"/>
  <c r="M221" i="11"/>
  <c r="AW254" i="11"/>
  <c r="AY226" i="11"/>
  <c r="AX229" i="11"/>
  <c r="AY229" i="11" s="1"/>
  <c r="AX245" i="11"/>
  <c r="AY245" i="11" s="1"/>
  <c r="AY251" i="11"/>
  <c r="D291" i="11"/>
  <c r="AX254" i="11"/>
  <c r="AX255" i="11"/>
  <c r="AY189" i="11"/>
  <c r="D254" i="11"/>
  <c r="D255" i="11"/>
  <c r="D256" i="11"/>
  <c r="AY223" i="11"/>
  <c r="AY230" i="11"/>
  <c r="AX241" i="11"/>
  <c r="AX256" i="11" s="1"/>
  <c r="AY247" i="11"/>
  <c r="AY253" i="11"/>
  <c r="AR289" i="11"/>
  <c r="AR290" i="11"/>
  <c r="AY273" i="11"/>
  <c r="AX310" i="11"/>
  <c r="AY310" i="11" s="1"/>
  <c r="AX320" i="11"/>
  <c r="AY320" i="11" s="1"/>
  <c r="AY327" i="11"/>
  <c r="AS358" i="11"/>
  <c r="AS359" i="11"/>
  <c r="AS360" i="11"/>
  <c r="BF255" i="11"/>
  <c r="AX259" i="11"/>
  <c r="AX261" i="11"/>
  <c r="AY261" i="11" s="1"/>
  <c r="AX263" i="11"/>
  <c r="AY263" i="11" s="1"/>
  <c r="AX265" i="11"/>
  <c r="AY265" i="11" s="1"/>
  <c r="AX267" i="11"/>
  <c r="AY267" i="11" s="1"/>
  <c r="AX269" i="11"/>
  <c r="AY269" i="11" s="1"/>
  <c r="AX271" i="11"/>
  <c r="AY271" i="11" s="1"/>
  <c r="AX273" i="11"/>
  <c r="AX275" i="11"/>
  <c r="AY275" i="11" s="1"/>
  <c r="AX277" i="11"/>
  <c r="AY277" i="11" s="1"/>
  <c r="AX279" i="11"/>
  <c r="AY279" i="11" s="1"/>
  <c r="AX281" i="11"/>
  <c r="AY281" i="11" s="1"/>
  <c r="AX283" i="11"/>
  <c r="AY283" i="11" s="1"/>
  <c r="AX285" i="11"/>
  <c r="AY285" i="11" s="1"/>
  <c r="AX287" i="11"/>
  <c r="AY287" i="11" s="1"/>
  <c r="AS290" i="11"/>
  <c r="V291" i="11"/>
  <c r="AW323" i="11"/>
  <c r="AW324" i="11"/>
  <c r="AY306" i="11"/>
  <c r="AX322" i="11"/>
  <c r="AY322" i="11" s="1"/>
  <c r="AY343" i="11"/>
  <c r="AY345" i="11"/>
  <c r="AY347" i="11"/>
  <c r="AY349" i="11"/>
  <c r="AY351" i="11"/>
  <c r="AY353" i="11"/>
  <c r="AY355" i="11"/>
  <c r="AY357" i="11"/>
  <c r="AX394" i="11"/>
  <c r="BF254" i="11"/>
  <c r="AY259" i="11"/>
  <c r="V290" i="11"/>
  <c r="AE291" i="11"/>
  <c r="AX293" i="11"/>
  <c r="AX295" i="11"/>
  <c r="AY295" i="11" s="1"/>
  <c r="AX297" i="11"/>
  <c r="AY297" i="11" s="1"/>
  <c r="AX299" i="11"/>
  <c r="AY299" i="11" s="1"/>
  <c r="AX301" i="11"/>
  <c r="AY301" i="11" s="1"/>
  <c r="AX303" i="11"/>
  <c r="AY303" i="11" s="1"/>
  <c r="AY311" i="11"/>
  <c r="M256" i="11"/>
  <c r="AE290" i="11"/>
  <c r="D323" i="11"/>
  <c r="D324" i="11"/>
  <c r="D325" i="11"/>
  <c r="AY307" i="11"/>
  <c r="AX312" i="11"/>
  <c r="AY312" i="11" s="1"/>
  <c r="AW325" i="11"/>
  <c r="BF359" i="11"/>
  <c r="BF360" i="11"/>
  <c r="BF361" i="11"/>
  <c r="BF358" i="11"/>
  <c r="AW291" i="11"/>
  <c r="M324" i="11"/>
  <c r="M325" i="11"/>
  <c r="BF326" i="11"/>
  <c r="BF324" i="11"/>
  <c r="BF325" i="11"/>
  <c r="M323" i="11"/>
  <c r="AE427" i="11"/>
  <c r="AE428" i="11"/>
  <c r="AE429" i="11"/>
  <c r="V323" i="11"/>
  <c r="V325" i="11"/>
  <c r="AX314" i="11"/>
  <c r="AY314" i="11" s="1"/>
  <c r="BF323" i="11"/>
  <c r="M358" i="11"/>
  <c r="M359" i="11"/>
  <c r="M360" i="11"/>
  <c r="AE324" i="11"/>
  <c r="AE325" i="11"/>
  <c r="AX316" i="11"/>
  <c r="AY316" i="11" s="1"/>
  <c r="V324" i="11"/>
  <c r="AX318" i="11"/>
  <c r="AY318" i="11" s="1"/>
  <c r="AR392" i="11"/>
  <c r="AR393" i="11"/>
  <c r="AR394" i="11"/>
  <c r="AS362" i="11"/>
  <c r="D359" i="11"/>
  <c r="AR359" i="11"/>
  <c r="AX392" i="11"/>
  <c r="BF392" i="11"/>
  <c r="D394" i="11"/>
  <c r="M427" i="11"/>
  <c r="V428" i="11"/>
  <c r="AR358" i="11"/>
  <c r="V360" i="11"/>
  <c r="D393" i="11"/>
  <c r="M394" i="11"/>
  <c r="AS396" i="11"/>
  <c r="V359" i="11"/>
  <c r="AE360" i="11"/>
  <c r="M393" i="11"/>
  <c r="V394" i="11"/>
  <c r="BF395" i="11"/>
  <c r="AW429" i="11"/>
  <c r="AE359" i="11"/>
  <c r="V393" i="11"/>
  <c r="AE394" i="11"/>
  <c r="AX396" i="11"/>
  <c r="AX398" i="11"/>
  <c r="AY398" i="11" s="1"/>
  <c r="AX400" i="11"/>
  <c r="AY400" i="11" s="1"/>
  <c r="AX402" i="11"/>
  <c r="AY402" i="11" s="1"/>
  <c r="AX404" i="11"/>
  <c r="AY404" i="11" s="1"/>
  <c r="AX406" i="11"/>
  <c r="AY406" i="11" s="1"/>
  <c r="AX408" i="11"/>
  <c r="AY408" i="11" s="1"/>
  <c r="AX410" i="11"/>
  <c r="AY410" i="11" s="1"/>
  <c r="AX412" i="11"/>
  <c r="AY412" i="11" s="1"/>
  <c r="AX414" i="11"/>
  <c r="AY414" i="11" s="1"/>
  <c r="AX416" i="11"/>
  <c r="AY416" i="11" s="1"/>
  <c r="AX418" i="11"/>
  <c r="AY418" i="11" s="1"/>
  <c r="AX420" i="11"/>
  <c r="AY420" i="11" s="1"/>
  <c r="AX422" i="11"/>
  <c r="AY422" i="11" s="1"/>
  <c r="AX424" i="11"/>
  <c r="AY424" i="11" s="1"/>
  <c r="AX426" i="11"/>
  <c r="AY426" i="11" s="1"/>
  <c r="AW428" i="11"/>
  <c r="BF429" i="11"/>
  <c r="AW360" i="11"/>
  <c r="AE393" i="11"/>
  <c r="BF428" i="11"/>
  <c r="AW359" i="11"/>
  <c r="AX360" i="11"/>
  <c r="AW394" i="11"/>
  <c r="D429" i="11"/>
  <c r="AR429" i="11"/>
  <c r="A18" i="10"/>
  <c r="M429" i="10"/>
  <c r="AE427" i="10"/>
  <c r="V428" i="10"/>
  <c r="AY405" i="10"/>
  <c r="AY415" i="10"/>
  <c r="AY423" i="10"/>
  <c r="AW427" i="10"/>
  <c r="M427" i="10"/>
  <c r="BF427" i="10"/>
  <c r="AY403" i="10"/>
  <c r="AY421" i="10"/>
  <c r="AY401" i="10"/>
  <c r="AY411" i="10"/>
  <c r="AY419" i="10"/>
  <c r="AY385" i="10"/>
  <c r="AW393" i="10"/>
  <c r="AX362" i="10"/>
  <c r="AX370" i="10"/>
  <c r="AY371" i="10"/>
  <c r="AX378" i="10"/>
  <c r="AY378" i="10" s="1"/>
  <c r="AX386" i="10"/>
  <c r="AY386" i="10" s="1"/>
  <c r="AR394" i="10"/>
  <c r="D392" i="10"/>
  <c r="AY380" i="10"/>
  <c r="AY381" i="10"/>
  <c r="AY389" i="10"/>
  <c r="W8" i="10"/>
  <c r="AF10" i="10"/>
  <c r="AX364" i="10"/>
  <c r="AY364" i="10" s="1"/>
  <c r="AX372" i="10"/>
  <c r="AY372" i="10" s="1"/>
  <c r="AX380" i="10"/>
  <c r="AX388" i="10"/>
  <c r="AY388" i="10" s="1"/>
  <c r="AY369" i="10"/>
  <c r="V392" i="10"/>
  <c r="AX365" i="10"/>
  <c r="AY365" i="10" s="1"/>
  <c r="AY366" i="10"/>
  <c r="AX373" i="10"/>
  <c r="AY373" i="10" s="1"/>
  <c r="AY374" i="10"/>
  <c r="AY382" i="10"/>
  <c r="AY390" i="10"/>
  <c r="D394" i="10"/>
  <c r="AY377" i="10"/>
  <c r="AS362" i="10"/>
  <c r="AE392" i="10"/>
  <c r="AY367" i="10"/>
  <c r="BF360" i="10"/>
  <c r="AY343" i="10"/>
  <c r="AY351" i="10"/>
  <c r="BF359" i="10"/>
  <c r="M358" i="10"/>
  <c r="AY333" i="10"/>
  <c r="AE359" i="10"/>
  <c r="AX316" i="10"/>
  <c r="AY316" i="10" s="1"/>
  <c r="AY295" i="10"/>
  <c r="AY297" i="10"/>
  <c r="AY299" i="10"/>
  <c r="AY301" i="10"/>
  <c r="AY303" i="10"/>
  <c r="AY305" i="10"/>
  <c r="AY308" i="10"/>
  <c r="AY310" i="10"/>
  <c r="AY312" i="10"/>
  <c r="AE324" i="10"/>
  <c r="AY320" i="10"/>
  <c r="AV10" i="10"/>
  <c r="D323" i="10"/>
  <c r="D325" i="10"/>
  <c r="AX311" i="10"/>
  <c r="AY311" i="10" s="1"/>
  <c r="I9" i="10"/>
  <c r="AE289" i="10"/>
  <c r="AR289" i="10"/>
  <c r="AH8" i="10"/>
  <c r="AP9" i="10"/>
  <c r="BC8" i="10"/>
  <c r="AS289" i="10"/>
  <c r="AY261" i="10"/>
  <c r="AY269" i="10"/>
  <c r="BF292" i="10"/>
  <c r="D289" i="10"/>
  <c r="AX277" i="10"/>
  <c r="AY277" i="10" s="1"/>
  <c r="AY285" i="10"/>
  <c r="K10" i="10"/>
  <c r="AV8" i="10"/>
  <c r="AV9" i="10"/>
  <c r="AP8" i="10"/>
  <c r="BC10" i="10"/>
  <c r="AY233" i="10"/>
  <c r="K9" i="10"/>
  <c r="AY225" i="10"/>
  <c r="AX231" i="10"/>
  <c r="AY231" i="10" s="1"/>
  <c r="N10" i="10"/>
  <c r="AX224" i="10"/>
  <c r="AY224" i="10" s="1"/>
  <c r="BD8" i="10"/>
  <c r="BF254" i="10"/>
  <c r="AC10" i="10"/>
  <c r="BF255" i="10"/>
  <c r="AC8" i="10"/>
  <c r="AL10" i="10"/>
  <c r="L10" i="10"/>
  <c r="M256" i="10"/>
  <c r="AY239" i="10"/>
  <c r="AY240" i="10"/>
  <c r="AY241" i="10"/>
  <c r="AY243" i="10"/>
  <c r="AY244" i="10"/>
  <c r="AY245" i="10"/>
  <c r="AY247" i="10"/>
  <c r="AY248" i="10"/>
  <c r="AY249" i="10"/>
  <c r="AY251" i="10"/>
  <c r="AY252" i="10"/>
  <c r="AY253" i="10"/>
  <c r="AY229" i="10"/>
  <c r="AY227" i="10"/>
  <c r="AL8" i="10"/>
  <c r="AB10" i="10"/>
  <c r="AK8" i="10"/>
  <c r="V254" i="10"/>
  <c r="AY235" i="10"/>
  <c r="AY237" i="10"/>
  <c r="BF257" i="10"/>
  <c r="BF221" i="10"/>
  <c r="G9" i="10"/>
  <c r="M219" i="10"/>
  <c r="D221" i="10"/>
  <c r="V219" i="10"/>
  <c r="R9" i="10"/>
  <c r="AA9" i="10"/>
  <c r="AJ9" i="10"/>
  <c r="U10" i="10"/>
  <c r="AD10" i="10"/>
  <c r="AM10" i="10"/>
  <c r="AE221" i="10"/>
  <c r="AY210" i="10"/>
  <c r="BC9" i="10"/>
  <c r="AY204" i="10"/>
  <c r="AY206" i="10"/>
  <c r="AY207" i="10"/>
  <c r="AY208" i="10"/>
  <c r="AY209" i="10"/>
  <c r="AY212" i="10"/>
  <c r="AY214" i="10"/>
  <c r="AY215" i="10"/>
  <c r="AY216" i="10"/>
  <c r="AY217" i="10"/>
  <c r="AY156" i="10"/>
  <c r="AY158" i="10"/>
  <c r="AY159" i="10"/>
  <c r="AY161" i="10"/>
  <c r="AY164" i="10"/>
  <c r="AY165" i="10"/>
  <c r="AY166" i="10"/>
  <c r="AY169" i="10"/>
  <c r="AY172" i="10"/>
  <c r="AY173" i="10"/>
  <c r="AY174" i="10"/>
  <c r="AY175" i="10"/>
  <c r="AY176" i="10"/>
  <c r="AY178" i="10"/>
  <c r="AY180" i="10"/>
  <c r="AY181" i="10"/>
  <c r="AY182" i="10"/>
  <c r="AY184" i="10"/>
  <c r="AX154" i="10"/>
  <c r="AX186" i="10" s="1"/>
  <c r="BF188" i="10"/>
  <c r="AZ10" i="10"/>
  <c r="M186" i="10"/>
  <c r="E8" i="10"/>
  <c r="N8" i="10"/>
  <c r="Z9" i="10"/>
  <c r="AI8" i="10"/>
  <c r="AQ10" i="10"/>
  <c r="BD9" i="10"/>
  <c r="BM11" i="10"/>
  <c r="D185" i="10"/>
  <c r="M185" i="10"/>
  <c r="AU10" i="10"/>
  <c r="AW186" i="10"/>
  <c r="AY131" i="10"/>
  <c r="BH12" i="10"/>
  <c r="AY137" i="10"/>
  <c r="AY138" i="10"/>
  <c r="AY129" i="10"/>
  <c r="BH8" i="10"/>
  <c r="BF151" i="10"/>
  <c r="AY126" i="10"/>
  <c r="AY128" i="10"/>
  <c r="AY135" i="10"/>
  <c r="BH9" i="10"/>
  <c r="D152" i="10"/>
  <c r="V151" i="10"/>
  <c r="AY149" i="10"/>
  <c r="BH10" i="10"/>
  <c r="AY143" i="10"/>
  <c r="AY145" i="10"/>
  <c r="AY146" i="10"/>
  <c r="AY139" i="10"/>
  <c r="AY141" i="10"/>
  <c r="AY92" i="10"/>
  <c r="AP10" i="10"/>
  <c r="G8" i="10"/>
  <c r="AW117" i="10"/>
  <c r="AY98" i="10"/>
  <c r="AY99" i="10"/>
  <c r="AY101" i="10"/>
  <c r="AW116" i="10"/>
  <c r="AY108" i="10"/>
  <c r="AY95" i="10"/>
  <c r="AY106" i="10"/>
  <c r="AY114" i="10"/>
  <c r="AY97" i="10"/>
  <c r="BL9" i="10"/>
  <c r="BL10" i="10"/>
  <c r="V117" i="10"/>
  <c r="AY93" i="10"/>
  <c r="G10" i="10"/>
  <c r="AH10" i="10"/>
  <c r="AE116" i="10"/>
  <c r="AY112" i="10"/>
  <c r="AY96" i="10"/>
  <c r="BL8" i="10"/>
  <c r="AH9" i="10"/>
  <c r="F10" i="10"/>
  <c r="O8" i="10"/>
  <c r="X10" i="10"/>
  <c r="AG8" i="10"/>
  <c r="AO12" i="10"/>
  <c r="BB8" i="10"/>
  <c r="BK8" i="10"/>
  <c r="AT12" i="10"/>
  <c r="BE11" i="10"/>
  <c r="BI10" i="10"/>
  <c r="AR116" i="10"/>
  <c r="AY86" i="10"/>
  <c r="AY89" i="10"/>
  <c r="AY102" i="10"/>
  <c r="AY105" i="10"/>
  <c r="AY113" i="10"/>
  <c r="P8" i="10"/>
  <c r="Y8" i="10"/>
  <c r="AU8" i="10"/>
  <c r="BG12" i="10"/>
  <c r="W9" i="10"/>
  <c r="AF8" i="10"/>
  <c r="AN9" i="10"/>
  <c r="BA8" i="10"/>
  <c r="BJ10" i="10"/>
  <c r="H8" i="10"/>
  <c r="Q8" i="10"/>
  <c r="AS85" i="10"/>
  <c r="AY87" i="10"/>
  <c r="AY103" i="10"/>
  <c r="AY110" i="10"/>
  <c r="AE117" i="10"/>
  <c r="Z8" i="10"/>
  <c r="AN8" i="10"/>
  <c r="BG8" i="10"/>
  <c r="AQ9" i="10"/>
  <c r="BJ9" i="10"/>
  <c r="Q10" i="10"/>
  <c r="BM10" i="10"/>
  <c r="BM12" i="10"/>
  <c r="AB8" i="10"/>
  <c r="N9" i="10"/>
  <c r="AF9" i="10"/>
  <c r="AU9" i="10"/>
  <c r="AI10" i="10"/>
  <c r="BA10" i="10"/>
  <c r="H9" i="10"/>
  <c r="AQ8" i="10"/>
  <c r="BJ8" i="10"/>
  <c r="Q9" i="10"/>
  <c r="BM9" i="10"/>
  <c r="AK10" i="10"/>
  <c r="AE81" i="10"/>
  <c r="AI9" i="10"/>
  <c r="BA9" i="10"/>
  <c r="E10" i="10"/>
  <c r="W10" i="10"/>
  <c r="BD10" i="10"/>
  <c r="BJ11" i="10"/>
  <c r="AY64" i="10"/>
  <c r="AY68" i="10"/>
  <c r="BM8" i="10"/>
  <c r="AK9" i="10"/>
  <c r="Z10" i="10"/>
  <c r="AN10" i="10"/>
  <c r="BG10" i="10"/>
  <c r="AS83" i="10"/>
  <c r="AY54" i="10"/>
  <c r="AY58" i="10"/>
  <c r="AY62" i="10"/>
  <c r="AY78" i="10"/>
  <c r="E9" i="10"/>
  <c r="BG9" i="10"/>
  <c r="AX56" i="10"/>
  <c r="AY56" i="10" s="1"/>
  <c r="AX60" i="10"/>
  <c r="AY60" i="10" s="1"/>
  <c r="O9" i="10"/>
  <c r="C12" i="10"/>
  <c r="F8" i="10"/>
  <c r="O10" i="10"/>
  <c r="AO10" i="10"/>
  <c r="F9" i="10"/>
  <c r="AG10" i="10"/>
  <c r="M49" i="10"/>
  <c r="X8" i="10"/>
  <c r="X9" i="10"/>
  <c r="BK10" i="10"/>
  <c r="BE12" i="10"/>
  <c r="BB10" i="10"/>
  <c r="I8" i="10"/>
  <c r="R8" i="10"/>
  <c r="AA8" i="10"/>
  <c r="AJ8" i="10"/>
  <c r="AT8" i="10"/>
  <c r="BE8" i="10"/>
  <c r="C9" i="10"/>
  <c r="L9" i="10"/>
  <c r="U9" i="10"/>
  <c r="AD9" i="10"/>
  <c r="AM9" i="10"/>
  <c r="AZ9" i="10"/>
  <c r="BI9" i="10"/>
  <c r="P10" i="10"/>
  <c r="Y10" i="10"/>
  <c r="BI11" i="10"/>
  <c r="V48" i="10"/>
  <c r="H10" i="10"/>
  <c r="AE49" i="10"/>
  <c r="AG9" i="10"/>
  <c r="AO9" i="10"/>
  <c r="BB9" i="10"/>
  <c r="BK9" i="10"/>
  <c r="I10" i="10"/>
  <c r="R10" i="10"/>
  <c r="AA10" i="10"/>
  <c r="AJ10" i="10"/>
  <c r="AT10" i="10"/>
  <c r="BE10" i="10"/>
  <c r="C11" i="10"/>
  <c r="BI12" i="10"/>
  <c r="AE50" i="10"/>
  <c r="C8" i="10"/>
  <c r="L8" i="10"/>
  <c r="U8" i="10"/>
  <c r="AD8" i="10"/>
  <c r="AM8" i="10"/>
  <c r="AZ8" i="10"/>
  <c r="BI8" i="10"/>
  <c r="P9" i="10"/>
  <c r="Y9" i="10"/>
  <c r="AO11" i="10"/>
  <c r="BK12" i="10"/>
  <c r="AW48" i="10"/>
  <c r="BJ12" i="10"/>
  <c r="AT11" i="10"/>
  <c r="BF51" i="10"/>
  <c r="M48" i="10"/>
  <c r="AO8" i="10"/>
  <c r="AT9" i="10"/>
  <c r="BE9" i="10"/>
  <c r="C10" i="10"/>
  <c r="AE48" i="10"/>
  <c r="BL12" i="10"/>
  <c r="D48" i="10"/>
  <c r="A19" i="10"/>
  <c r="A20" i="10"/>
  <c r="B21" i="10"/>
  <c r="AY24" i="10"/>
  <c r="AY32" i="10"/>
  <c r="AY40" i="10"/>
  <c r="AY22" i="10"/>
  <c r="AY30" i="10"/>
  <c r="AY38" i="10"/>
  <c r="AY46" i="10"/>
  <c r="AS48" i="10"/>
  <c r="AS49" i="10"/>
  <c r="AS50" i="10"/>
  <c r="AY18" i="10"/>
  <c r="AY20" i="10"/>
  <c r="AY28" i="10"/>
  <c r="AY36" i="10"/>
  <c r="AY44" i="10"/>
  <c r="AW50" i="10"/>
  <c r="BF84" i="10"/>
  <c r="BF81" i="10"/>
  <c r="BF82" i="10"/>
  <c r="BF83" i="10"/>
  <c r="AR82" i="10"/>
  <c r="AX17" i="10"/>
  <c r="AX19" i="10"/>
  <c r="AY19" i="10" s="1"/>
  <c r="AX21" i="10"/>
  <c r="AY21" i="10" s="1"/>
  <c r="AX23" i="10"/>
  <c r="AY23" i="10" s="1"/>
  <c r="AX25" i="10"/>
  <c r="AY25" i="10" s="1"/>
  <c r="AX27" i="10"/>
  <c r="AY27" i="10" s="1"/>
  <c r="AX29" i="10"/>
  <c r="AY29" i="10" s="1"/>
  <c r="AX31" i="10"/>
  <c r="AY31" i="10" s="1"/>
  <c r="AX33" i="10"/>
  <c r="AY33" i="10" s="1"/>
  <c r="AX35" i="10"/>
  <c r="AY35" i="10" s="1"/>
  <c r="AX37" i="10"/>
  <c r="AY37" i="10" s="1"/>
  <c r="AX39" i="10"/>
  <c r="AY39" i="10" s="1"/>
  <c r="AX41" i="10"/>
  <c r="AY41" i="10" s="1"/>
  <c r="AX43" i="10"/>
  <c r="AY43" i="10" s="1"/>
  <c r="AX45" i="10"/>
  <c r="AY45" i="10" s="1"/>
  <c r="AX47" i="10"/>
  <c r="AY47" i="10" s="1"/>
  <c r="AW49" i="10"/>
  <c r="BF50" i="10"/>
  <c r="V82" i="10"/>
  <c r="AY53" i="10"/>
  <c r="AY61" i="10"/>
  <c r="AY67" i="10"/>
  <c r="AS82" i="10"/>
  <c r="AY136" i="10"/>
  <c r="AY17" i="10"/>
  <c r="BF49" i="10"/>
  <c r="AE83" i="10"/>
  <c r="M82" i="10"/>
  <c r="BF48" i="10"/>
  <c r="D50" i="10"/>
  <c r="AR50" i="10"/>
  <c r="AR83" i="10"/>
  <c r="AY59" i="10"/>
  <c r="AY71" i="10"/>
  <c r="AY75" i="10"/>
  <c r="AY79" i="10"/>
  <c r="AE82" i="10"/>
  <c r="M83" i="10"/>
  <c r="AS116" i="10"/>
  <c r="AS117" i="10"/>
  <c r="AS118" i="10"/>
  <c r="AR118" i="10"/>
  <c r="AE150" i="10"/>
  <c r="AE151" i="10"/>
  <c r="AE152" i="10"/>
  <c r="AY133" i="10"/>
  <c r="D49" i="10"/>
  <c r="AR49" i="10"/>
  <c r="M50" i="10"/>
  <c r="AS81" i="10"/>
  <c r="AX80" i="10"/>
  <c r="V83" i="10"/>
  <c r="AR152" i="10"/>
  <c r="AR48" i="10"/>
  <c r="V50" i="10"/>
  <c r="AW81" i="10"/>
  <c r="AW82" i="10"/>
  <c r="AY57" i="10"/>
  <c r="AW83" i="10"/>
  <c r="V49" i="10"/>
  <c r="AR81" i="10"/>
  <c r="D116" i="10"/>
  <c r="D117" i="10"/>
  <c r="D118" i="10"/>
  <c r="BF118" i="10"/>
  <c r="BF119" i="10"/>
  <c r="BF116" i="10"/>
  <c r="D83" i="10"/>
  <c r="AY52" i="10"/>
  <c r="AY55" i="10"/>
  <c r="AY63" i="10"/>
  <c r="AY73" i="10"/>
  <c r="AY77" i="10"/>
  <c r="D81" i="10"/>
  <c r="M116" i="10"/>
  <c r="M117" i="10"/>
  <c r="M118" i="10"/>
  <c r="BF117" i="10"/>
  <c r="AY127" i="10"/>
  <c r="AR150" i="10"/>
  <c r="AR151" i="10"/>
  <c r="AE185" i="10"/>
  <c r="AE186" i="10"/>
  <c r="AE187" i="10"/>
  <c r="AR185" i="10"/>
  <c r="AR117" i="10"/>
  <c r="AS120" i="10"/>
  <c r="AY124" i="10"/>
  <c r="AX133" i="10"/>
  <c r="AR186" i="10"/>
  <c r="AR187" i="10"/>
  <c r="AS154" i="10"/>
  <c r="V118" i="10"/>
  <c r="AW151" i="10"/>
  <c r="AW152" i="10"/>
  <c r="AY160" i="10"/>
  <c r="AY167" i="10"/>
  <c r="AY177" i="10"/>
  <c r="AY232" i="10"/>
  <c r="AE118" i="10"/>
  <c r="AX120" i="10"/>
  <c r="AY122" i="10"/>
  <c r="AX185" i="10"/>
  <c r="AY168" i="10"/>
  <c r="AY179" i="10"/>
  <c r="D150" i="10"/>
  <c r="D151" i="10"/>
  <c r="AW118" i="10"/>
  <c r="M151" i="10"/>
  <c r="M152" i="10"/>
  <c r="BF152" i="10"/>
  <c r="BF153" i="10"/>
  <c r="AS121" i="10"/>
  <c r="AY121" i="10" s="1"/>
  <c r="D186" i="10"/>
  <c r="AY162" i="10"/>
  <c r="AY170" i="10"/>
  <c r="AY183" i="10"/>
  <c r="AX85" i="10"/>
  <c r="V150" i="10"/>
  <c r="V152" i="10"/>
  <c r="M150" i="10"/>
  <c r="AY163" i="10"/>
  <c r="AY171" i="10"/>
  <c r="AS219" i="10"/>
  <c r="AY238" i="10"/>
  <c r="V186" i="10"/>
  <c r="AX189" i="10"/>
  <c r="AX191" i="10"/>
  <c r="AY191" i="10" s="1"/>
  <c r="AX193" i="10"/>
  <c r="AY193" i="10" s="1"/>
  <c r="AX195" i="10"/>
  <c r="AY195" i="10" s="1"/>
  <c r="AX197" i="10"/>
  <c r="AY197" i="10" s="1"/>
  <c r="AX199" i="10"/>
  <c r="AY199" i="10" s="1"/>
  <c r="AX201" i="10"/>
  <c r="AY201" i="10" s="1"/>
  <c r="AX203" i="10"/>
  <c r="AY203" i="10" s="1"/>
  <c r="AX205" i="10"/>
  <c r="AY205" i="10" s="1"/>
  <c r="AE254" i="10"/>
  <c r="AE255" i="10"/>
  <c r="AX228" i="10"/>
  <c r="AY228" i="10" s="1"/>
  <c r="AW289" i="10"/>
  <c r="AY259" i="10"/>
  <c r="AY275" i="10"/>
  <c r="M323" i="10"/>
  <c r="M325" i="10"/>
  <c r="M324" i="10"/>
  <c r="AS336" i="10"/>
  <c r="AS360" i="10" s="1"/>
  <c r="AR359" i="10"/>
  <c r="D219" i="10"/>
  <c r="D220" i="10"/>
  <c r="AY213" i="10"/>
  <c r="AR255" i="10"/>
  <c r="AR256" i="10"/>
  <c r="AS223" i="10"/>
  <c r="AX232" i="10"/>
  <c r="AX258" i="10"/>
  <c r="AY265" i="10"/>
  <c r="AX274" i="10"/>
  <c r="AY274" i="10" s="1"/>
  <c r="AY281" i="10"/>
  <c r="D359" i="10"/>
  <c r="AW187" i="10"/>
  <c r="M220" i="10"/>
  <c r="M221" i="10"/>
  <c r="BF222" i="10"/>
  <c r="AW255" i="10"/>
  <c r="AX264" i="10"/>
  <c r="AY264" i="10" s="1"/>
  <c r="AY270" i="10"/>
  <c r="AY271" i="10"/>
  <c r="AX280" i="10"/>
  <c r="AY280" i="10" s="1"/>
  <c r="AY286" i="10"/>
  <c r="AY287" i="10"/>
  <c r="AX335" i="10"/>
  <c r="AY335" i="10"/>
  <c r="BF187" i="10"/>
  <c r="V221" i="10"/>
  <c r="AW219" i="10"/>
  <c r="AR254" i="10"/>
  <c r="AX334" i="10"/>
  <c r="AY334" i="10" s="1"/>
  <c r="BF186" i="10"/>
  <c r="AE219" i="10"/>
  <c r="AX190" i="10"/>
  <c r="AY190" i="10" s="1"/>
  <c r="AX192" i="10"/>
  <c r="AY192" i="10" s="1"/>
  <c r="AX194" i="10"/>
  <c r="AY194" i="10" s="1"/>
  <c r="AX196" i="10"/>
  <c r="AY196" i="10" s="1"/>
  <c r="AX198" i="10"/>
  <c r="AY198" i="10" s="1"/>
  <c r="AX200" i="10"/>
  <c r="AY200" i="10" s="1"/>
  <c r="AX202" i="10"/>
  <c r="AY202" i="10" s="1"/>
  <c r="AY211" i="10"/>
  <c r="V220" i="10"/>
  <c r="AX234" i="10"/>
  <c r="AY234" i="10" s="1"/>
  <c r="V289" i="10"/>
  <c r="AX260" i="10"/>
  <c r="AY260" i="10" s="1"/>
  <c r="AY267" i="10"/>
  <c r="AX276" i="10"/>
  <c r="AY276" i="10" s="1"/>
  <c r="AY283" i="10"/>
  <c r="AW291" i="10"/>
  <c r="BF392" i="10"/>
  <c r="D187" i="10"/>
  <c r="AR219" i="10"/>
  <c r="AR220" i="10"/>
  <c r="AE220" i="10"/>
  <c r="AW220" i="10"/>
  <c r="AR221" i="10"/>
  <c r="D255" i="10"/>
  <c r="D256" i="10"/>
  <c r="AW254" i="10"/>
  <c r="AX230" i="10"/>
  <c r="AY230" i="10" s="1"/>
  <c r="D254" i="10"/>
  <c r="AE290" i="10"/>
  <c r="AX266" i="10"/>
  <c r="AY266" i="10" s="1"/>
  <c r="AY273" i="10"/>
  <c r="AX282" i="10"/>
  <c r="AY282" i="10" s="1"/>
  <c r="AS220" i="10"/>
  <c r="AS221" i="10"/>
  <c r="BF220" i="10"/>
  <c r="V256" i="10"/>
  <c r="AY262" i="10"/>
  <c r="AY263" i="10"/>
  <c r="AX272" i="10"/>
  <c r="AY272" i="10" s="1"/>
  <c r="AY278" i="10"/>
  <c r="AY279" i="10"/>
  <c r="AX288" i="10"/>
  <c r="AY288" i="10" s="1"/>
  <c r="AW290" i="10"/>
  <c r="BF324" i="10"/>
  <c r="BF326" i="10"/>
  <c r="BF323" i="10"/>
  <c r="BF325" i="10"/>
  <c r="V255" i="10"/>
  <c r="AE256" i="10"/>
  <c r="AY268" i="10"/>
  <c r="AY284" i="10"/>
  <c r="V324" i="10"/>
  <c r="AY318" i="10"/>
  <c r="AY322" i="10"/>
  <c r="AW324" i="10"/>
  <c r="V358" i="10"/>
  <c r="V359" i="10"/>
  <c r="V360" i="10"/>
  <c r="AX336" i="10"/>
  <c r="AY368" i="10"/>
  <c r="AY376" i="10"/>
  <c r="AY384" i="10"/>
  <c r="BF290" i="10"/>
  <c r="AE325" i="10"/>
  <c r="AE323" i="10"/>
  <c r="AX294" i="10"/>
  <c r="AY294" i="10" s="1"/>
  <c r="AX296" i="10"/>
  <c r="AY296" i="10" s="1"/>
  <c r="AX298" i="10"/>
  <c r="AY298" i="10" s="1"/>
  <c r="AX300" i="10"/>
  <c r="AY300" i="10" s="1"/>
  <c r="AX302" i="10"/>
  <c r="AY302" i="10" s="1"/>
  <c r="AX304" i="10"/>
  <c r="AY304" i="10" s="1"/>
  <c r="AX306" i="10"/>
  <c r="AY306" i="10" s="1"/>
  <c r="AY309" i="10"/>
  <c r="AX314" i="10"/>
  <c r="AY314" i="10" s="1"/>
  <c r="V325" i="10"/>
  <c r="AY337" i="10"/>
  <c r="AX338" i="10"/>
  <c r="AY338" i="10" s="1"/>
  <c r="AS392" i="10"/>
  <c r="AS393" i="10"/>
  <c r="AS394" i="10"/>
  <c r="D428" i="10"/>
  <c r="AW256" i="10"/>
  <c r="BF289" i="10"/>
  <c r="D291" i="10"/>
  <c r="AR291" i="10"/>
  <c r="AR324" i="10"/>
  <c r="AY315" i="10"/>
  <c r="AY319" i="10"/>
  <c r="AR323" i="10"/>
  <c r="AS359" i="10"/>
  <c r="AX340" i="10"/>
  <c r="AY340" i="10" s="1"/>
  <c r="AY342" i="10"/>
  <c r="AX342" i="10"/>
  <c r="AX344" i="10"/>
  <c r="AY344" i="10" s="1"/>
  <c r="AY346" i="10"/>
  <c r="AX346" i="10"/>
  <c r="AX348" i="10"/>
  <c r="AY348" i="10" s="1"/>
  <c r="AX350" i="10"/>
  <c r="AY350" i="10" s="1"/>
  <c r="AX352" i="10"/>
  <c r="AY352" i="10" s="1"/>
  <c r="AX354" i="10"/>
  <c r="AY354" i="10" s="1"/>
  <c r="AX356" i="10"/>
  <c r="AY356" i="10" s="1"/>
  <c r="BF256" i="10"/>
  <c r="D290" i="10"/>
  <c r="AR290" i="10"/>
  <c r="M291" i="10"/>
  <c r="AS291" i="10"/>
  <c r="AS323" i="10"/>
  <c r="AS325" i="10"/>
  <c r="AY307" i="10"/>
  <c r="AW358" i="10"/>
  <c r="AW359" i="10"/>
  <c r="AX327" i="10"/>
  <c r="AW360" i="10"/>
  <c r="AY418" i="10"/>
  <c r="M290" i="10"/>
  <c r="AS290" i="10"/>
  <c r="V291" i="10"/>
  <c r="AW323" i="10"/>
  <c r="AW325" i="10"/>
  <c r="AS324" i="10"/>
  <c r="AX328" i="10"/>
  <c r="AY328" i="10" s="1"/>
  <c r="BF394" i="10"/>
  <c r="V290" i="10"/>
  <c r="AE291" i="10"/>
  <c r="AX293" i="10"/>
  <c r="AY313" i="10"/>
  <c r="V323" i="10"/>
  <c r="AY329" i="10"/>
  <c r="AX330" i="10"/>
  <c r="AY330" i="10" s="1"/>
  <c r="M392" i="10"/>
  <c r="AR428" i="10"/>
  <c r="AR429" i="10"/>
  <c r="AS396" i="10"/>
  <c r="AR427" i="10"/>
  <c r="D324" i="10"/>
  <c r="AY317" i="10"/>
  <c r="AY321" i="10"/>
  <c r="AR325" i="10"/>
  <c r="D358" i="10"/>
  <c r="D360" i="10"/>
  <c r="AX332" i="10"/>
  <c r="AY332" i="10" s="1"/>
  <c r="BF358" i="10"/>
  <c r="AR360" i="10"/>
  <c r="AW392" i="10"/>
  <c r="BF393" i="10"/>
  <c r="D427" i="10"/>
  <c r="M428" i="10"/>
  <c r="V429" i="10"/>
  <c r="BF430" i="10"/>
  <c r="AR358" i="10"/>
  <c r="M359" i="10"/>
  <c r="BF361" i="10"/>
  <c r="D393" i="10"/>
  <c r="AR393" i="10"/>
  <c r="M394" i="10"/>
  <c r="AE428" i="10"/>
  <c r="AE360" i="10"/>
  <c r="M393" i="10"/>
  <c r="V394" i="10"/>
  <c r="BF395" i="10"/>
  <c r="AW429" i="10"/>
  <c r="AY362" i="10"/>
  <c r="V393" i="10"/>
  <c r="AE394" i="10"/>
  <c r="AX396" i="10"/>
  <c r="AY396" i="10" s="1"/>
  <c r="AX398" i="10"/>
  <c r="AY398" i="10" s="1"/>
  <c r="AX400" i="10"/>
  <c r="AY400" i="10" s="1"/>
  <c r="AX402" i="10"/>
  <c r="AY402" i="10" s="1"/>
  <c r="AX404" i="10"/>
  <c r="AY404" i="10" s="1"/>
  <c r="AX406" i="10"/>
  <c r="AY406" i="10" s="1"/>
  <c r="AX408" i="10"/>
  <c r="AY408" i="10" s="1"/>
  <c r="AX410" i="10"/>
  <c r="AY410" i="10" s="1"/>
  <c r="AX412" i="10"/>
  <c r="AY412" i="10" s="1"/>
  <c r="AX414" i="10"/>
  <c r="AY414" i="10" s="1"/>
  <c r="AX416" i="10"/>
  <c r="AY416" i="10" s="1"/>
  <c r="AX418" i="10"/>
  <c r="AX420" i="10"/>
  <c r="AY420" i="10" s="1"/>
  <c r="AX422" i="10"/>
  <c r="AY422" i="10" s="1"/>
  <c r="AX424" i="10"/>
  <c r="AY424" i="10" s="1"/>
  <c r="AX426" i="10"/>
  <c r="AY426" i="10" s="1"/>
  <c r="AW428" i="10"/>
  <c r="BF429" i="10"/>
  <c r="AE393" i="10"/>
  <c r="BF428" i="10"/>
  <c r="AW394" i="10"/>
  <c r="D429" i="10"/>
  <c r="AY290" i="17" l="1"/>
  <c r="AY223" i="17"/>
  <c r="AY185" i="17"/>
  <c r="AY187" i="17"/>
  <c r="AW10" i="17"/>
  <c r="AR10" i="17"/>
  <c r="AX48" i="17"/>
  <c r="AW9" i="17"/>
  <c r="M10" i="17"/>
  <c r="D10" i="17"/>
  <c r="D9" i="17"/>
  <c r="AX324" i="16"/>
  <c r="AE8" i="16"/>
  <c r="AX324" i="15"/>
  <c r="AX323" i="15"/>
  <c r="AR10" i="15"/>
  <c r="AY29" i="15"/>
  <c r="AE8" i="15"/>
  <c r="D10" i="15"/>
  <c r="M8" i="15"/>
  <c r="M10" i="14"/>
  <c r="M8" i="14"/>
  <c r="V8" i="14"/>
  <c r="AX358" i="14"/>
  <c r="AY330" i="14"/>
  <c r="AY328" i="14"/>
  <c r="AY288" i="14"/>
  <c r="AY291" i="14" s="1"/>
  <c r="AS291" i="14"/>
  <c r="AS290" i="14"/>
  <c r="AX256" i="14"/>
  <c r="AX254" i="14"/>
  <c r="AY224" i="14"/>
  <c r="AX221" i="14"/>
  <c r="AX152" i="14"/>
  <c r="AW9" i="14"/>
  <c r="AX50" i="14"/>
  <c r="AW8" i="14"/>
  <c r="D8" i="13"/>
  <c r="D10" i="12"/>
  <c r="AX323" i="13"/>
  <c r="AX118" i="13"/>
  <c r="AR10" i="13"/>
  <c r="AX81" i="13"/>
  <c r="AY55" i="13"/>
  <c r="AX82" i="13"/>
  <c r="AW8" i="13"/>
  <c r="AR9" i="13"/>
  <c r="M9" i="13"/>
  <c r="AX323" i="12"/>
  <c r="AX289" i="12"/>
  <c r="AX290" i="12"/>
  <c r="AX291" i="12"/>
  <c r="AY259" i="12"/>
  <c r="AW9" i="12"/>
  <c r="AX186" i="12"/>
  <c r="AX185" i="12"/>
  <c r="AY120" i="12"/>
  <c r="AX118" i="12"/>
  <c r="AW10" i="12"/>
  <c r="M9" i="11"/>
  <c r="AS291" i="11"/>
  <c r="AY241" i="11"/>
  <c r="AX116" i="11"/>
  <c r="AR10" i="11"/>
  <c r="AX393" i="10"/>
  <c r="AS358" i="10"/>
  <c r="AY336" i="10"/>
  <c r="AX187" i="10"/>
  <c r="AX82" i="10"/>
  <c r="AX81" i="10"/>
  <c r="AX83" i="10"/>
  <c r="BF8" i="17"/>
  <c r="BF10" i="16"/>
  <c r="BF11" i="16"/>
  <c r="BF9" i="14"/>
  <c r="BF8" i="14"/>
  <c r="BF12" i="13"/>
  <c r="BF12" i="12"/>
  <c r="BF10" i="12"/>
  <c r="BF11" i="11"/>
  <c r="V9" i="17"/>
  <c r="V10" i="17"/>
  <c r="V8" i="17"/>
  <c r="AY392" i="17"/>
  <c r="AY393" i="17"/>
  <c r="AY394" i="17"/>
  <c r="AS429" i="17"/>
  <c r="AS427" i="17"/>
  <c r="AS428" i="17"/>
  <c r="AX118" i="17"/>
  <c r="AX117" i="17"/>
  <c r="AX116" i="17"/>
  <c r="BF9" i="17"/>
  <c r="AR8" i="17"/>
  <c r="AR9" i="17"/>
  <c r="AW8" i="17"/>
  <c r="AY396" i="17"/>
  <c r="AY289" i="17"/>
  <c r="AX82" i="17"/>
  <c r="AX83" i="17"/>
  <c r="AX81" i="17"/>
  <c r="AX9" i="17" s="1"/>
  <c r="B21" i="17"/>
  <c r="A20" i="17"/>
  <c r="BF10" i="17"/>
  <c r="AE10" i="17"/>
  <c r="AX254" i="17"/>
  <c r="AX256" i="17"/>
  <c r="AX255" i="17"/>
  <c r="AS221" i="17"/>
  <c r="AS219" i="17"/>
  <c r="AS220" i="17"/>
  <c r="AY85" i="17"/>
  <c r="BF11" i="17"/>
  <c r="BF12" i="17"/>
  <c r="AY360" i="17"/>
  <c r="AY358" i="17"/>
  <c r="AY359" i="17"/>
  <c r="AX324" i="17"/>
  <c r="AX325" i="17"/>
  <c r="AX323" i="17"/>
  <c r="AY81" i="17"/>
  <c r="AY83" i="17"/>
  <c r="AY82" i="17"/>
  <c r="AX427" i="17"/>
  <c r="AX428" i="17"/>
  <c r="AX429" i="17"/>
  <c r="AY323" i="17"/>
  <c r="AY325" i="17"/>
  <c r="AY324" i="17"/>
  <c r="D8" i="17"/>
  <c r="M9" i="17"/>
  <c r="AY18" i="17"/>
  <c r="AS392" i="17"/>
  <c r="AS393" i="17"/>
  <c r="AS394" i="17"/>
  <c r="AY254" i="17"/>
  <c r="AY255" i="17"/>
  <c r="AY256" i="17"/>
  <c r="AS254" i="17"/>
  <c r="AS255" i="17"/>
  <c r="AS256" i="17"/>
  <c r="AX220" i="17"/>
  <c r="AX221" i="17"/>
  <c r="AX219" i="17"/>
  <c r="AY151" i="17"/>
  <c r="AY150" i="17"/>
  <c r="AY152" i="17"/>
  <c r="AX152" i="17"/>
  <c r="AX150" i="17"/>
  <c r="AX10" i="17" s="1"/>
  <c r="AX151" i="17"/>
  <c r="M8" i="17"/>
  <c r="AY219" i="17"/>
  <c r="AY221" i="17"/>
  <c r="AY220" i="17"/>
  <c r="AS151" i="17"/>
  <c r="AS152" i="17"/>
  <c r="AS150" i="17"/>
  <c r="AY49" i="16"/>
  <c r="AY50" i="16"/>
  <c r="AY48" i="16"/>
  <c r="AY185" i="16"/>
  <c r="AY186" i="16"/>
  <c r="AY187" i="16"/>
  <c r="AX254" i="16"/>
  <c r="AX255" i="16"/>
  <c r="AX256" i="16"/>
  <c r="D8" i="16"/>
  <c r="D9" i="16"/>
  <c r="D10" i="16"/>
  <c r="A23" i="16"/>
  <c r="B24" i="16"/>
  <c r="AX291" i="16"/>
  <c r="AX289" i="16"/>
  <c r="AX290" i="16"/>
  <c r="AX220" i="16"/>
  <c r="AX221" i="16"/>
  <c r="AX219" i="16"/>
  <c r="AY118" i="16"/>
  <c r="AY116" i="16"/>
  <c r="AY117" i="16"/>
  <c r="AR8" i="16"/>
  <c r="AR9" i="16"/>
  <c r="AR10" i="16"/>
  <c r="AS323" i="16"/>
  <c r="AS324" i="16"/>
  <c r="AS325" i="16"/>
  <c r="AY293" i="16"/>
  <c r="AY313" i="16"/>
  <c r="AS254" i="16"/>
  <c r="AS256" i="16"/>
  <c r="AY223" i="16"/>
  <c r="AS255" i="16"/>
  <c r="AS118" i="16"/>
  <c r="AS10" i="16" s="1"/>
  <c r="AS116" i="16"/>
  <c r="AS8" i="16" s="1"/>
  <c r="AS117" i="16"/>
  <c r="AX81" i="16"/>
  <c r="AX82" i="16"/>
  <c r="AX83" i="16"/>
  <c r="AX427" i="16"/>
  <c r="AX428" i="16"/>
  <c r="AX429" i="16"/>
  <c r="AS392" i="16"/>
  <c r="AY362" i="16"/>
  <c r="AS393" i="16"/>
  <c r="AS394" i="16"/>
  <c r="AY189" i="16"/>
  <c r="AX48" i="16"/>
  <c r="AX49" i="16"/>
  <c r="AX50" i="16"/>
  <c r="V8" i="16"/>
  <c r="V9" i="16"/>
  <c r="V10" i="16"/>
  <c r="M8" i="16"/>
  <c r="M9" i="16"/>
  <c r="M10" i="16"/>
  <c r="AX359" i="16"/>
  <c r="AX360" i="16"/>
  <c r="AX358" i="16"/>
  <c r="AX323" i="16"/>
  <c r="AY81" i="16"/>
  <c r="AY82" i="16"/>
  <c r="AY83" i="16"/>
  <c r="AE10" i="16"/>
  <c r="AS429" i="16"/>
  <c r="AS427" i="16"/>
  <c r="AS428" i="16"/>
  <c r="AX325" i="16"/>
  <c r="AX187" i="16"/>
  <c r="AX185" i="16"/>
  <c r="AX186" i="16"/>
  <c r="AW8" i="16"/>
  <c r="AW9" i="16"/>
  <c r="AW10" i="16"/>
  <c r="AE9" i="16"/>
  <c r="AY396" i="16"/>
  <c r="AS358" i="16"/>
  <c r="AS359" i="16"/>
  <c r="AS360" i="16"/>
  <c r="AY327" i="16"/>
  <c r="AY258" i="16"/>
  <c r="AS150" i="16"/>
  <c r="AY120" i="16"/>
  <c r="AS151" i="16"/>
  <c r="AS152" i="16"/>
  <c r="BF9" i="16"/>
  <c r="BF8" i="16"/>
  <c r="AX118" i="16"/>
  <c r="AX116" i="16"/>
  <c r="AX117" i="16"/>
  <c r="BF12" i="16"/>
  <c r="AX289" i="15"/>
  <c r="AS185" i="15"/>
  <c r="AS186" i="15"/>
  <c r="AS187" i="15"/>
  <c r="AY154" i="15"/>
  <c r="AE10" i="15"/>
  <c r="AR9" i="15"/>
  <c r="M10" i="15"/>
  <c r="AR8" i="15"/>
  <c r="AY259" i="15"/>
  <c r="AY291" i="15" s="1"/>
  <c r="AX81" i="15"/>
  <c r="AX83" i="15"/>
  <c r="AX82" i="15"/>
  <c r="AS116" i="15"/>
  <c r="AS117" i="15"/>
  <c r="AS118" i="15"/>
  <c r="AY85" i="15"/>
  <c r="AE9" i="15"/>
  <c r="AX427" i="15"/>
  <c r="AX428" i="15"/>
  <c r="AX429" i="15"/>
  <c r="AX187" i="15"/>
  <c r="AX185" i="15"/>
  <c r="AX186" i="15"/>
  <c r="AX290" i="15"/>
  <c r="AS150" i="15"/>
  <c r="D9" i="15"/>
  <c r="AY396" i="15"/>
  <c r="AX359" i="15"/>
  <c r="AX360" i="15"/>
  <c r="AX358" i="15"/>
  <c r="AS152" i="15"/>
  <c r="AY121" i="15"/>
  <c r="AY150" i="15" s="1"/>
  <c r="A20" i="15"/>
  <c r="B21" i="15"/>
  <c r="AX116" i="15"/>
  <c r="AW8" i="15"/>
  <c r="AW10" i="15"/>
  <c r="BF9" i="15"/>
  <c r="BF8" i="15"/>
  <c r="BF12" i="15"/>
  <c r="BF11" i="15"/>
  <c r="V10" i="15"/>
  <c r="AX151" i="15"/>
  <c r="AX152" i="15"/>
  <c r="AX150" i="15"/>
  <c r="AX118" i="15"/>
  <c r="AY327" i="15"/>
  <c r="AX394" i="15"/>
  <c r="AX393" i="15"/>
  <c r="AX392" i="15"/>
  <c r="AX254" i="15"/>
  <c r="AX255" i="15"/>
  <c r="AX256" i="15"/>
  <c r="AX10" i="15" s="1"/>
  <c r="AX117" i="15"/>
  <c r="AS83" i="15"/>
  <c r="AS81" i="15"/>
  <c r="AS82" i="15"/>
  <c r="AY52" i="15"/>
  <c r="AY18" i="15"/>
  <c r="M9" i="15"/>
  <c r="V9" i="15"/>
  <c r="AS429" i="15"/>
  <c r="AS428" i="15"/>
  <c r="AS427" i="15"/>
  <c r="AY394" i="15"/>
  <c r="AY393" i="15"/>
  <c r="AY392" i="15"/>
  <c r="AY290" i="15"/>
  <c r="AY289" i="15"/>
  <c r="AS254" i="15"/>
  <c r="AS255" i="15"/>
  <c r="AY223" i="15"/>
  <c r="AS256" i="15"/>
  <c r="AY219" i="15"/>
  <c r="AY220" i="15"/>
  <c r="AY221" i="15"/>
  <c r="AS323" i="15"/>
  <c r="AS325" i="15"/>
  <c r="AS324" i="15"/>
  <c r="AY293" i="15"/>
  <c r="AS219" i="15"/>
  <c r="AS220" i="15"/>
  <c r="AS221" i="15"/>
  <c r="BF10" i="15"/>
  <c r="AW9" i="15"/>
  <c r="B20" i="14"/>
  <c r="B21" i="14" s="1"/>
  <c r="AY186" i="14"/>
  <c r="AY187" i="14"/>
  <c r="AY185" i="14"/>
  <c r="AY254" i="14"/>
  <c r="AS150" i="14"/>
  <c r="AS151" i="14"/>
  <c r="AY120" i="14"/>
  <c r="AS152" i="14"/>
  <c r="AY134" i="14"/>
  <c r="AX82" i="14"/>
  <c r="AX83" i="14"/>
  <c r="AX81" i="14"/>
  <c r="AY52" i="14"/>
  <c r="A87" i="14"/>
  <c r="B88" i="14"/>
  <c r="AR10" i="14"/>
  <c r="AR8" i="14"/>
  <c r="AR9" i="14"/>
  <c r="A20" i="14"/>
  <c r="M9" i="14"/>
  <c r="AX394" i="14"/>
  <c r="AX393" i="14"/>
  <c r="AX392" i="14"/>
  <c r="AS116" i="14"/>
  <c r="AS117" i="14"/>
  <c r="AS118" i="14"/>
  <c r="AX49" i="14"/>
  <c r="D10" i="14"/>
  <c r="D8" i="14"/>
  <c r="D9" i="14"/>
  <c r="V10" i="14"/>
  <c r="AY20" i="14"/>
  <c r="AY360" i="14"/>
  <c r="AY359" i="14"/>
  <c r="AY358" i="14"/>
  <c r="AX427" i="14"/>
  <c r="AX428" i="14"/>
  <c r="AX429" i="14"/>
  <c r="AY256" i="14"/>
  <c r="AX219" i="14"/>
  <c r="BF11" i="14"/>
  <c r="V9" i="14"/>
  <c r="AX48" i="14"/>
  <c r="AE10" i="14"/>
  <c r="AX220" i="14"/>
  <c r="AS221" i="14"/>
  <c r="AS219" i="14"/>
  <c r="AY189" i="14"/>
  <c r="AS220" i="14"/>
  <c r="AS8" i="14" s="1"/>
  <c r="AS429" i="14"/>
  <c r="AY396" i="14"/>
  <c r="AS428" i="14"/>
  <c r="AS427" i="14"/>
  <c r="AX360" i="14"/>
  <c r="AX255" i="14"/>
  <c r="AX150" i="14"/>
  <c r="AE9" i="14"/>
  <c r="AX117" i="14"/>
  <c r="AX118" i="14"/>
  <c r="AX116" i="14"/>
  <c r="BF10" i="14"/>
  <c r="AY362" i="14"/>
  <c r="AX323" i="14"/>
  <c r="AX324" i="14"/>
  <c r="AX325" i="14"/>
  <c r="AY255" i="14"/>
  <c r="AY85" i="14"/>
  <c r="AY190" i="14"/>
  <c r="BF12" i="14"/>
  <c r="AW10" i="14"/>
  <c r="AY290" i="14"/>
  <c r="AY324" i="14"/>
  <c r="AY325" i="14"/>
  <c r="AY323" i="14"/>
  <c r="AX185" i="14"/>
  <c r="AX186" i="14"/>
  <c r="AX187" i="14"/>
  <c r="AX151" i="14"/>
  <c r="AY18" i="14"/>
  <c r="AY185" i="13"/>
  <c r="AY186" i="13"/>
  <c r="AY187" i="13"/>
  <c r="AY152" i="13"/>
  <c r="AY151" i="13"/>
  <c r="AY150" i="13"/>
  <c r="AX427" i="13"/>
  <c r="AX428" i="13"/>
  <c r="AX429" i="13"/>
  <c r="AY324" i="13"/>
  <c r="AY323" i="13"/>
  <c r="AY325" i="13"/>
  <c r="AS220" i="13"/>
  <c r="AS221" i="13"/>
  <c r="AS219" i="13"/>
  <c r="AX289" i="13"/>
  <c r="AX291" i="13"/>
  <c r="AX290" i="13"/>
  <c r="AR8" i="13"/>
  <c r="AX117" i="13"/>
  <c r="B20" i="13"/>
  <c r="A19" i="13"/>
  <c r="AS81" i="13"/>
  <c r="AS82" i="13"/>
  <c r="AS83" i="13"/>
  <c r="AY52" i="13"/>
  <c r="D9" i="13"/>
  <c r="AX116" i="13"/>
  <c r="AX50" i="13"/>
  <c r="AX48" i="13"/>
  <c r="AX49" i="13"/>
  <c r="AX83" i="13"/>
  <c r="AX325" i="13"/>
  <c r="B88" i="13"/>
  <c r="A87" i="13"/>
  <c r="D10" i="13"/>
  <c r="AY91" i="13"/>
  <c r="AY116" i="13" s="1"/>
  <c r="AX359" i="13"/>
  <c r="AX360" i="13"/>
  <c r="AX358" i="13"/>
  <c r="AY189" i="13"/>
  <c r="AX185" i="13"/>
  <c r="AX186" i="13"/>
  <c r="AX187" i="13"/>
  <c r="BF11" i="13"/>
  <c r="BF8" i="13"/>
  <c r="BF9" i="13"/>
  <c r="AE10" i="13"/>
  <c r="AE8" i="13"/>
  <c r="BF10" i="13"/>
  <c r="AY396" i="13"/>
  <c r="AY360" i="13"/>
  <c r="AY359" i="13"/>
  <c r="AY358" i="13"/>
  <c r="V9" i="13"/>
  <c r="AX394" i="13"/>
  <c r="AX393" i="13"/>
  <c r="AX392" i="13"/>
  <c r="AX324" i="13"/>
  <c r="AS291" i="13"/>
  <c r="AS289" i="13"/>
  <c r="AS290" i="13"/>
  <c r="AX151" i="13"/>
  <c r="AX152" i="13"/>
  <c r="AX150" i="13"/>
  <c r="M10" i="13"/>
  <c r="AW10" i="13"/>
  <c r="AS50" i="13"/>
  <c r="AS48" i="13"/>
  <c r="AS8" i="13" s="1"/>
  <c r="AS49" i="13"/>
  <c r="AY394" i="13"/>
  <c r="AY393" i="13"/>
  <c r="AY392" i="13"/>
  <c r="AS254" i="13"/>
  <c r="AS256" i="13"/>
  <c r="AS255" i="13"/>
  <c r="AY223" i="13"/>
  <c r="AY258" i="13"/>
  <c r="AS185" i="13"/>
  <c r="AS186" i="13"/>
  <c r="AS187" i="13"/>
  <c r="M8" i="13"/>
  <c r="AY48" i="13"/>
  <c r="AY49" i="13"/>
  <c r="AY50" i="13"/>
  <c r="AW9" i="13"/>
  <c r="V8" i="13"/>
  <c r="AY151" i="12"/>
  <c r="AY152" i="12"/>
  <c r="AY150" i="12"/>
  <c r="AY290" i="12"/>
  <c r="AY291" i="12"/>
  <c r="AY289" i="12"/>
  <c r="AY118" i="12"/>
  <c r="AY294" i="12"/>
  <c r="AY323" i="12" s="1"/>
  <c r="AY53" i="12"/>
  <c r="AY82" i="12" s="1"/>
  <c r="AS48" i="12"/>
  <c r="AS50" i="12"/>
  <c r="AS49" i="12"/>
  <c r="AY17" i="12"/>
  <c r="AS83" i="12"/>
  <c r="AY116" i="12"/>
  <c r="AX254" i="12"/>
  <c r="AX255" i="12"/>
  <c r="AX256" i="12"/>
  <c r="AY165" i="12"/>
  <c r="AY117" i="12"/>
  <c r="AX81" i="12"/>
  <c r="AX82" i="12"/>
  <c r="AX83" i="12"/>
  <c r="AS82" i="12"/>
  <c r="AY155" i="12"/>
  <c r="AX325" i="12"/>
  <c r="AS254" i="12"/>
  <c r="AS255" i="12"/>
  <c r="AS256" i="12"/>
  <c r="BF8" i="12"/>
  <c r="BF9" i="12"/>
  <c r="BF11" i="12"/>
  <c r="AX187" i="12"/>
  <c r="B21" i="12"/>
  <c r="A20" i="12"/>
  <c r="AX427" i="12"/>
  <c r="AX428" i="12"/>
  <c r="AX429" i="12"/>
  <c r="AX324" i="12"/>
  <c r="AX221" i="12"/>
  <c r="AX220" i="12"/>
  <c r="AX219" i="12"/>
  <c r="M8" i="12"/>
  <c r="M9" i="12"/>
  <c r="M10" i="12"/>
  <c r="AE8" i="12"/>
  <c r="AE9" i="12"/>
  <c r="AE10" i="12"/>
  <c r="AS289" i="12"/>
  <c r="AS290" i="12"/>
  <c r="AS291" i="12"/>
  <c r="V8" i="12"/>
  <c r="V9" i="12"/>
  <c r="V10" i="12"/>
  <c r="AR10" i="12"/>
  <c r="AR8" i="12"/>
  <c r="AR9" i="12"/>
  <c r="D9" i="12"/>
  <c r="AS151" i="12"/>
  <c r="AS152" i="12"/>
  <c r="AS150" i="12"/>
  <c r="AY360" i="12"/>
  <c r="AY358" i="12"/>
  <c r="AY359" i="12"/>
  <c r="AS429" i="12"/>
  <c r="AY396" i="12"/>
  <c r="AS427" i="12"/>
  <c r="AS428" i="12"/>
  <c r="AS392" i="12"/>
  <c r="AY362" i="12"/>
  <c r="AS393" i="12"/>
  <c r="AS394" i="12"/>
  <c r="AY220" i="12"/>
  <c r="AY221" i="12"/>
  <c r="AY219" i="12"/>
  <c r="AX116" i="12"/>
  <c r="AX150" i="12"/>
  <c r="AX151" i="12"/>
  <c r="AX152" i="12"/>
  <c r="AW8" i="12"/>
  <c r="AX117" i="12"/>
  <c r="D8" i="12"/>
  <c r="AY254" i="12"/>
  <c r="AY255" i="12"/>
  <c r="AY256" i="12"/>
  <c r="AX48" i="12"/>
  <c r="AX49" i="12"/>
  <c r="AX50" i="12"/>
  <c r="AY291" i="11"/>
  <c r="AX324" i="11"/>
  <c r="AX325" i="11"/>
  <c r="AX323" i="11"/>
  <c r="AY360" i="11"/>
  <c r="AY358" i="11"/>
  <c r="AY359" i="11"/>
  <c r="AY254" i="11"/>
  <c r="AY255" i="11"/>
  <c r="AY256" i="11"/>
  <c r="AS81" i="11"/>
  <c r="AS83" i="11"/>
  <c r="AS82" i="11"/>
  <c r="AY52" i="11"/>
  <c r="AR9" i="11"/>
  <c r="AX427" i="11"/>
  <c r="AX428" i="11"/>
  <c r="AX429" i="11"/>
  <c r="AX291" i="11"/>
  <c r="AY289" i="11"/>
  <c r="AS152" i="11"/>
  <c r="AS151" i="11"/>
  <c r="AY120" i="11"/>
  <c r="AS150" i="11"/>
  <c r="AS186" i="11"/>
  <c r="AY154" i="11"/>
  <c r="AS187" i="11"/>
  <c r="AS185" i="11"/>
  <c r="V8" i="11"/>
  <c r="V9" i="11"/>
  <c r="AR8" i="11"/>
  <c r="AX185" i="11"/>
  <c r="BF8" i="11"/>
  <c r="BF9" i="11"/>
  <c r="A21" i="11"/>
  <c r="B22" i="11"/>
  <c r="D10" i="11"/>
  <c r="AS429" i="11"/>
  <c r="AS427" i="11"/>
  <c r="AS428" i="11"/>
  <c r="AY290" i="11"/>
  <c r="AX289" i="11"/>
  <c r="AX82" i="11"/>
  <c r="AX83" i="11"/>
  <c r="AX81" i="11"/>
  <c r="AS118" i="11"/>
  <c r="AX49" i="11"/>
  <c r="AX48" i="11"/>
  <c r="AX50" i="11"/>
  <c r="D9" i="11"/>
  <c r="AY293" i="11"/>
  <c r="AY219" i="11"/>
  <c r="AY220" i="11"/>
  <c r="AY221" i="11"/>
  <c r="AX118" i="11"/>
  <c r="AS117" i="11"/>
  <c r="AY396" i="11"/>
  <c r="AW10" i="11"/>
  <c r="AW8" i="11"/>
  <c r="AX117" i="11"/>
  <c r="AS116" i="11"/>
  <c r="BF10" i="11"/>
  <c r="AX290" i="11"/>
  <c r="AY88" i="11"/>
  <c r="AY118" i="11" s="1"/>
  <c r="AE8" i="11"/>
  <c r="AE9" i="11"/>
  <c r="AE10" i="11"/>
  <c r="M8" i="11"/>
  <c r="M10" i="11"/>
  <c r="AY50" i="11"/>
  <c r="AY48" i="11"/>
  <c r="AY49" i="11"/>
  <c r="AW9" i="11"/>
  <c r="AS392" i="11"/>
  <c r="AY362" i="11"/>
  <c r="AS393" i="11"/>
  <c r="AS394" i="11"/>
  <c r="AS324" i="11"/>
  <c r="AS325" i="11"/>
  <c r="AS323" i="11"/>
  <c r="AX151" i="11"/>
  <c r="AX152" i="11"/>
  <c r="AX150" i="11"/>
  <c r="BF12" i="11"/>
  <c r="AX394" i="10"/>
  <c r="AX392" i="10"/>
  <c r="AY370" i="10"/>
  <c r="AY392" i="10" s="1"/>
  <c r="AX255" i="10"/>
  <c r="V8" i="10"/>
  <c r="AE8" i="10"/>
  <c r="AY80" i="10"/>
  <c r="M8" i="10"/>
  <c r="AE9" i="10"/>
  <c r="AW9" i="10"/>
  <c r="D9" i="10"/>
  <c r="AY427" i="10"/>
  <c r="AY428" i="10"/>
  <c r="AY429" i="10"/>
  <c r="AX256" i="10"/>
  <c r="AX220" i="10"/>
  <c r="AX219" i="10"/>
  <c r="AX221" i="10"/>
  <c r="AR8" i="10"/>
  <c r="AR9" i="10"/>
  <c r="D8" i="10"/>
  <c r="AW8" i="10"/>
  <c r="AE10" i="10"/>
  <c r="AX289" i="10"/>
  <c r="AX290" i="10"/>
  <c r="AX291" i="10"/>
  <c r="AS429" i="10"/>
  <c r="AS428" i="10"/>
  <c r="AS427" i="10"/>
  <c r="AX254" i="10"/>
  <c r="BF11" i="10"/>
  <c r="BF8" i="10"/>
  <c r="BF9" i="10"/>
  <c r="BF12" i="10"/>
  <c r="BF10" i="10"/>
  <c r="V10" i="10"/>
  <c r="AX324" i="10"/>
  <c r="AX323" i="10"/>
  <c r="AY293" i="10"/>
  <c r="AX325" i="10"/>
  <c r="AS256" i="10"/>
  <c r="AS255" i="10"/>
  <c r="AS254" i="10"/>
  <c r="AY223" i="10"/>
  <c r="AY258" i="10"/>
  <c r="AR10" i="10"/>
  <c r="V9" i="10"/>
  <c r="B22" i="10"/>
  <c r="A21" i="10"/>
  <c r="AX359" i="10"/>
  <c r="AX360" i="10"/>
  <c r="AX358" i="10"/>
  <c r="AY327" i="10"/>
  <c r="AS151" i="10"/>
  <c r="AS152" i="10"/>
  <c r="AY120" i="10"/>
  <c r="AS150" i="10"/>
  <c r="AX427" i="10"/>
  <c r="AX428" i="10"/>
  <c r="AX429" i="10"/>
  <c r="AX118" i="10"/>
  <c r="AX116" i="10"/>
  <c r="AY85" i="10"/>
  <c r="AX117" i="10"/>
  <c r="M10" i="10"/>
  <c r="AY82" i="10"/>
  <c r="AY83" i="10"/>
  <c r="AY81" i="10"/>
  <c r="D10" i="10"/>
  <c r="AW10" i="10"/>
  <c r="M9" i="10"/>
  <c r="AY189" i="10"/>
  <c r="AX152" i="10"/>
  <c r="AX151" i="10"/>
  <c r="AX150" i="10"/>
  <c r="AS187" i="10"/>
  <c r="AY154" i="10"/>
  <c r="AS185" i="10"/>
  <c r="AS186" i="10"/>
  <c r="AY48" i="10"/>
  <c r="AY49" i="10"/>
  <c r="AY50" i="10"/>
  <c r="AX48" i="10"/>
  <c r="AX49" i="10"/>
  <c r="AX50" i="10"/>
  <c r="AS8" i="17" l="1"/>
  <c r="AX9" i="16"/>
  <c r="AX8" i="15"/>
  <c r="AS10" i="15"/>
  <c r="AY289" i="14"/>
  <c r="AS9" i="14"/>
  <c r="AX8" i="14"/>
  <c r="AX9" i="14"/>
  <c r="AX10" i="13"/>
  <c r="AX9" i="13"/>
  <c r="AY118" i="13"/>
  <c r="AS10" i="13"/>
  <c r="AX8" i="12"/>
  <c r="AY81" i="12"/>
  <c r="AS8" i="12"/>
  <c r="AS9" i="11"/>
  <c r="AS8" i="11"/>
  <c r="AY117" i="11"/>
  <c r="AY116" i="11"/>
  <c r="AX9" i="11"/>
  <c r="AX8" i="11"/>
  <c r="AY393" i="10"/>
  <c r="AY394" i="10"/>
  <c r="AS9" i="17"/>
  <c r="AY49" i="17"/>
  <c r="AY50" i="17"/>
  <c r="AY48" i="17"/>
  <c r="A21" i="17"/>
  <c r="B22" i="17"/>
  <c r="AS10" i="17"/>
  <c r="AX8" i="17"/>
  <c r="AY427" i="17"/>
  <c r="AY428" i="17"/>
  <c r="AY429" i="17"/>
  <c r="AY116" i="17"/>
  <c r="AY118" i="17"/>
  <c r="AY117" i="17"/>
  <c r="AY255" i="16"/>
  <c r="AY256" i="16"/>
  <c r="AY254" i="16"/>
  <c r="AY221" i="16"/>
  <c r="AY219" i="16"/>
  <c r="AY220" i="16"/>
  <c r="AY8" i="16"/>
  <c r="AY427" i="16"/>
  <c r="AY428" i="16"/>
  <c r="AY429" i="16"/>
  <c r="AY150" i="16"/>
  <c r="AY151" i="16"/>
  <c r="AY152" i="16"/>
  <c r="AY289" i="16"/>
  <c r="AY290" i="16"/>
  <c r="AY9" i="16" s="1"/>
  <c r="AY291" i="16"/>
  <c r="AY360" i="16"/>
  <c r="AY358" i="16"/>
  <c r="AY359" i="16"/>
  <c r="AS9" i="16"/>
  <c r="AX8" i="16"/>
  <c r="AX10" i="16"/>
  <c r="AY392" i="16"/>
  <c r="AY393" i="16"/>
  <c r="AY394" i="16"/>
  <c r="AY323" i="16"/>
  <c r="AY325" i="16"/>
  <c r="AY324" i="16"/>
  <c r="B25" i="16"/>
  <c r="A24" i="16"/>
  <c r="AY360" i="15"/>
  <c r="AY359" i="15"/>
  <c r="AY358" i="15"/>
  <c r="AY116" i="15"/>
  <c r="AY117" i="15"/>
  <c r="AY118" i="15"/>
  <c r="AX9" i="15"/>
  <c r="AS8" i="15"/>
  <c r="AY324" i="15"/>
  <c r="AY325" i="15"/>
  <c r="AY323" i="15"/>
  <c r="AY255" i="15"/>
  <c r="AY256" i="15"/>
  <c r="AY254" i="15"/>
  <c r="AY50" i="15"/>
  <c r="AY49" i="15"/>
  <c r="AY48" i="15"/>
  <c r="AY427" i="15"/>
  <c r="AY428" i="15"/>
  <c r="AY429" i="15"/>
  <c r="AY151" i="15"/>
  <c r="AS9" i="15"/>
  <c r="AY81" i="15"/>
  <c r="AY82" i="15"/>
  <c r="AY83" i="15"/>
  <c r="A21" i="15"/>
  <c r="B22" i="15"/>
  <c r="AY185" i="15"/>
  <c r="AY186" i="15"/>
  <c r="AY187" i="15"/>
  <c r="AY152" i="15"/>
  <c r="AY219" i="14"/>
  <c r="AY221" i="14"/>
  <c r="AY220" i="14"/>
  <c r="AS10" i="14"/>
  <c r="A88" i="14"/>
  <c r="B89" i="14"/>
  <c r="AY150" i="14"/>
  <c r="AY151" i="14"/>
  <c r="AY152" i="14"/>
  <c r="AY81" i="14"/>
  <c r="AY83" i="14"/>
  <c r="AY82" i="14"/>
  <c r="AY50" i="14"/>
  <c r="AY48" i="14"/>
  <c r="AY8" i="14" s="1"/>
  <c r="AY49" i="14"/>
  <c r="A21" i="14"/>
  <c r="B22" i="14"/>
  <c r="AY392" i="14"/>
  <c r="AY394" i="14"/>
  <c r="AY393" i="14"/>
  <c r="AY116" i="14"/>
  <c r="AY118" i="14"/>
  <c r="AY117" i="14"/>
  <c r="AY427" i="14"/>
  <c r="AY428" i="14"/>
  <c r="AY429" i="14"/>
  <c r="AX10" i="14"/>
  <c r="AY254" i="13"/>
  <c r="AY256" i="13"/>
  <c r="AY255" i="13"/>
  <c r="AS9" i="13"/>
  <c r="AY427" i="13"/>
  <c r="AY428" i="13"/>
  <c r="AY429" i="13"/>
  <c r="AY289" i="13"/>
  <c r="AY290" i="13"/>
  <c r="AY291" i="13"/>
  <c r="A88" i="13"/>
  <c r="B89" i="13"/>
  <c r="A20" i="13"/>
  <c r="B21" i="13"/>
  <c r="AY117" i="13"/>
  <c r="AX8" i="13"/>
  <c r="AY219" i="13"/>
  <c r="AY220" i="13"/>
  <c r="AY221" i="13"/>
  <c r="AY82" i="13"/>
  <c r="AY81" i="13"/>
  <c r="AY83" i="13"/>
  <c r="AS10" i="12"/>
  <c r="AY83" i="12"/>
  <c r="AS9" i="12"/>
  <c r="AY427" i="12"/>
  <c r="AY428" i="12"/>
  <c r="AY429" i="12"/>
  <c r="A21" i="12"/>
  <c r="B22" i="12"/>
  <c r="AY49" i="12"/>
  <c r="AY50" i="12"/>
  <c r="AY48" i="12"/>
  <c r="AY9" i="12" s="1"/>
  <c r="AY325" i="12"/>
  <c r="AY392" i="12"/>
  <c r="AY393" i="12"/>
  <c r="AY394" i="12"/>
  <c r="AX10" i="12"/>
  <c r="AX9" i="12"/>
  <c r="AY185" i="12"/>
  <c r="AY186" i="12"/>
  <c r="AY187" i="12"/>
  <c r="AY324" i="12"/>
  <c r="AY150" i="11"/>
  <c r="AY152" i="11"/>
  <c r="AY151" i="11"/>
  <c r="AY392" i="11"/>
  <c r="AY393" i="11"/>
  <c r="AY394" i="11"/>
  <c r="AY427" i="11"/>
  <c r="AY428" i="11"/>
  <c r="AY429" i="11"/>
  <c r="AY323" i="11"/>
  <c r="AY324" i="11"/>
  <c r="AY325" i="11"/>
  <c r="AY81" i="11"/>
  <c r="AY83" i="11"/>
  <c r="AY82" i="11"/>
  <c r="AX10" i="11"/>
  <c r="A22" i="11"/>
  <c r="B23" i="11"/>
  <c r="AS10" i="11"/>
  <c r="AY186" i="11"/>
  <c r="AY187" i="11"/>
  <c r="AY185" i="11"/>
  <c r="AS8" i="10"/>
  <c r="AS9" i="10"/>
  <c r="AX8" i="10"/>
  <c r="AX9" i="10"/>
  <c r="AY360" i="10"/>
  <c r="AY359" i="10"/>
  <c r="AY358" i="10"/>
  <c r="AX10" i="10"/>
  <c r="AY254" i="10"/>
  <c r="AY255" i="10"/>
  <c r="AY256" i="10"/>
  <c r="AY289" i="10"/>
  <c r="AY290" i="10"/>
  <c r="AY291" i="10"/>
  <c r="AS10" i="10"/>
  <c r="AY185" i="10"/>
  <c r="AY186" i="10"/>
  <c r="AY187" i="10"/>
  <c r="AY219" i="10"/>
  <c r="AY220" i="10"/>
  <c r="AY221" i="10"/>
  <c r="AY150" i="10"/>
  <c r="AY152" i="10"/>
  <c r="AY151" i="10"/>
  <c r="A22" i="10"/>
  <c r="B23" i="10"/>
  <c r="AY116" i="10"/>
  <c r="AY10" i="10" s="1"/>
  <c r="AY117" i="10"/>
  <c r="AY118" i="10"/>
  <c r="AY323" i="10"/>
  <c r="AY325" i="10"/>
  <c r="AY324" i="10"/>
  <c r="AY8" i="17" l="1"/>
  <c r="AY9" i="17"/>
  <c r="AY9" i="15"/>
  <c r="AY8" i="15"/>
  <c r="AY10" i="17"/>
  <c r="B23" i="17"/>
  <c r="A22" i="17"/>
  <c r="B26" i="16"/>
  <c r="A25" i="16"/>
  <c r="AY10" i="16"/>
  <c r="AY10" i="15"/>
  <c r="A22" i="15"/>
  <c r="B23" i="15"/>
  <c r="AY10" i="14"/>
  <c r="B90" i="14"/>
  <c r="A89" i="14"/>
  <c r="AY9" i="14"/>
  <c r="B23" i="14"/>
  <c r="A22" i="14"/>
  <c r="B22" i="13"/>
  <c r="A21" i="13"/>
  <c r="AY9" i="13"/>
  <c r="AY8" i="13"/>
  <c r="AY10" i="13"/>
  <c r="A89" i="13"/>
  <c r="B90" i="13"/>
  <c r="A22" i="12"/>
  <c r="B23" i="12"/>
  <c r="AY8" i="12"/>
  <c r="AY10" i="12"/>
  <c r="AY9" i="11"/>
  <c r="AY8" i="11"/>
  <c r="AY10" i="11"/>
  <c r="A23" i="11"/>
  <c r="B24" i="11"/>
  <c r="AY8" i="10"/>
  <c r="B24" i="10"/>
  <c r="A23" i="10"/>
  <c r="AY9" i="10"/>
  <c r="A23" i="17" l="1"/>
  <c r="B24" i="17"/>
  <c r="B27" i="16"/>
  <c r="A26" i="16"/>
  <c r="A23" i="15"/>
  <c r="B24" i="15"/>
  <c r="A23" i="14"/>
  <c r="B24" i="14"/>
  <c r="A90" i="14"/>
  <c r="B91" i="14"/>
  <c r="B91" i="13"/>
  <c r="A90" i="13"/>
  <c r="A22" i="13"/>
  <c r="B23" i="13"/>
  <c r="A23" i="12"/>
  <c r="B24" i="12"/>
  <c r="A24" i="11"/>
  <c r="B25" i="11"/>
  <c r="A24" i="10"/>
  <c r="B25" i="10"/>
  <c r="B25" i="17" l="1"/>
  <c r="A24" i="17"/>
  <c r="A27" i="16"/>
  <c r="B28" i="16"/>
  <c r="A24" i="15"/>
  <c r="B25" i="15"/>
  <c r="B92" i="14"/>
  <c r="A91" i="14"/>
  <c r="B25" i="14"/>
  <c r="A24" i="14"/>
  <c r="B24" i="13"/>
  <c r="A23" i="13"/>
  <c r="A91" i="13"/>
  <c r="B92" i="13"/>
  <c r="A24" i="12"/>
  <c r="B25" i="12"/>
  <c r="A25" i="11"/>
  <c r="B26" i="11"/>
  <c r="B26" i="10"/>
  <c r="A25" i="10"/>
  <c r="A25" i="17" l="1"/>
  <c r="B26" i="17"/>
  <c r="B29" i="16"/>
  <c r="A28" i="16"/>
  <c r="A25" i="15"/>
  <c r="B26" i="15"/>
  <c r="A25" i="14"/>
  <c r="B26" i="14"/>
  <c r="B93" i="14"/>
  <c r="A92" i="14"/>
  <c r="B93" i="13"/>
  <c r="A92" i="13"/>
  <c r="A24" i="13"/>
  <c r="B25" i="13"/>
  <c r="A25" i="12"/>
  <c r="B26" i="12"/>
  <c r="A26" i="11"/>
  <c r="B27" i="11"/>
  <c r="A26" i="10"/>
  <c r="B27" i="10"/>
  <c r="B27" i="17" l="1"/>
  <c r="A26" i="17"/>
  <c r="B30" i="16"/>
  <c r="A29" i="16"/>
  <c r="A26" i="15"/>
  <c r="B27" i="15"/>
  <c r="A93" i="14"/>
  <c r="B94" i="14"/>
  <c r="B27" i="14"/>
  <c r="A26" i="14"/>
  <c r="B26" i="13"/>
  <c r="A25" i="13"/>
  <c r="B94" i="13"/>
  <c r="A93" i="13"/>
  <c r="A26" i="12"/>
  <c r="B27" i="12"/>
  <c r="A27" i="11"/>
  <c r="B28" i="11"/>
  <c r="B28" i="10"/>
  <c r="A27" i="10"/>
  <c r="A27" i="17" l="1"/>
  <c r="B28" i="17"/>
  <c r="B31" i="16"/>
  <c r="A30" i="16"/>
  <c r="A27" i="15"/>
  <c r="B28" i="15"/>
  <c r="A27" i="14"/>
  <c r="B28" i="14"/>
  <c r="B95" i="14"/>
  <c r="A94" i="14"/>
  <c r="A94" i="13"/>
  <c r="B95" i="13"/>
  <c r="A26" i="13"/>
  <c r="B27" i="13"/>
  <c r="A27" i="12"/>
  <c r="B28" i="12"/>
  <c r="A28" i="11"/>
  <c r="B29" i="11"/>
  <c r="A28" i="10"/>
  <c r="B29" i="10"/>
  <c r="B29" i="17" l="1"/>
  <c r="A28" i="17"/>
  <c r="B32" i="16"/>
  <c r="A31" i="16"/>
  <c r="A28" i="15"/>
  <c r="B29" i="15"/>
  <c r="B29" i="14"/>
  <c r="A28" i="14"/>
  <c r="A95" i="14"/>
  <c r="B96" i="14"/>
  <c r="B28" i="13"/>
  <c r="A27" i="13"/>
  <c r="B96" i="13"/>
  <c r="A95" i="13"/>
  <c r="B29" i="12"/>
  <c r="A28" i="12"/>
  <c r="A29" i="11"/>
  <c r="B30" i="11"/>
  <c r="B30" i="10"/>
  <c r="A29" i="10"/>
  <c r="A29" i="17" l="1"/>
  <c r="B30" i="17"/>
  <c r="B33" i="16"/>
  <c r="A32" i="16"/>
  <c r="A29" i="15"/>
  <c r="B30" i="15"/>
  <c r="A96" i="14"/>
  <c r="B97" i="14"/>
  <c r="A29" i="14"/>
  <c r="B30" i="14"/>
  <c r="A96" i="13"/>
  <c r="B97" i="13"/>
  <c r="A28" i="13"/>
  <c r="B29" i="13"/>
  <c r="A29" i="12"/>
  <c r="B30" i="12"/>
  <c r="A30" i="11"/>
  <c r="B31" i="11"/>
  <c r="A30" i="10"/>
  <c r="B31" i="10"/>
  <c r="B31" i="17" l="1"/>
  <c r="A30" i="17"/>
  <c r="B34" i="16"/>
  <c r="A33" i="16"/>
  <c r="A30" i="15"/>
  <c r="B31" i="15"/>
  <c r="B31" i="14"/>
  <c r="A30" i="14"/>
  <c r="B98" i="14"/>
  <c r="A97" i="14"/>
  <c r="B30" i="13"/>
  <c r="A29" i="13"/>
  <c r="A97" i="13"/>
  <c r="B98" i="13"/>
  <c r="A30" i="12"/>
  <c r="B31" i="12"/>
  <c r="A31" i="11"/>
  <c r="B32" i="11"/>
  <c r="B32" i="10"/>
  <c r="A31" i="10"/>
  <c r="A31" i="17" l="1"/>
  <c r="B32" i="17"/>
  <c r="B35" i="16"/>
  <c r="A34" i="16"/>
  <c r="A31" i="15"/>
  <c r="B32" i="15"/>
  <c r="A98" i="14"/>
  <c r="B99" i="14"/>
  <c r="A31" i="14"/>
  <c r="B32" i="14"/>
  <c r="B99" i="13"/>
  <c r="A98" i="13"/>
  <c r="A30" i="13"/>
  <c r="B31" i="13"/>
  <c r="A31" i="12"/>
  <c r="B32" i="12"/>
  <c r="A32" i="11"/>
  <c r="B33" i="11"/>
  <c r="A32" i="10"/>
  <c r="B33" i="10"/>
  <c r="B33" i="17" l="1"/>
  <c r="A32" i="17"/>
  <c r="B36" i="16"/>
  <c r="A35" i="16"/>
  <c r="A32" i="15"/>
  <c r="B33" i="15"/>
  <c r="B33" i="14"/>
  <c r="A32" i="14"/>
  <c r="B100" i="14"/>
  <c r="A99" i="14"/>
  <c r="B32" i="13"/>
  <c r="A31" i="13"/>
  <c r="A99" i="13"/>
  <c r="B100" i="13"/>
  <c r="B33" i="12"/>
  <c r="A32" i="12"/>
  <c r="A33" i="11"/>
  <c r="B34" i="11"/>
  <c r="B34" i="10"/>
  <c r="A33" i="10"/>
  <c r="A33" i="17" l="1"/>
  <c r="B34" i="17"/>
  <c r="B37" i="16"/>
  <c r="A36" i="16"/>
  <c r="A33" i="15"/>
  <c r="B34" i="15"/>
  <c r="B101" i="14"/>
  <c r="A100" i="14"/>
  <c r="A33" i="14"/>
  <c r="B34" i="14"/>
  <c r="B101" i="13"/>
  <c r="A100" i="13"/>
  <c r="A32" i="13"/>
  <c r="B33" i="13"/>
  <c r="A33" i="12"/>
  <c r="B34" i="12"/>
  <c r="A34" i="11"/>
  <c r="B35" i="11"/>
  <c r="A34" i="10"/>
  <c r="B35" i="10"/>
  <c r="B35" i="17" l="1"/>
  <c r="A34" i="17"/>
  <c r="A37" i="16"/>
  <c r="B38" i="16"/>
  <c r="A34" i="15"/>
  <c r="B35" i="15"/>
  <c r="B35" i="14"/>
  <c r="A34" i="14"/>
  <c r="A101" i="14"/>
  <c r="B102" i="14"/>
  <c r="B34" i="13"/>
  <c r="A33" i="13"/>
  <c r="B102" i="13"/>
  <c r="A101" i="13"/>
  <c r="B35" i="12"/>
  <c r="A34" i="12"/>
  <c r="A35" i="11"/>
  <c r="B36" i="11"/>
  <c r="B36" i="10"/>
  <c r="A35" i="10"/>
  <c r="A35" i="17" l="1"/>
  <c r="B36" i="17"/>
  <c r="B39" i="16"/>
  <c r="A38" i="16"/>
  <c r="A35" i="15"/>
  <c r="B36" i="15"/>
  <c r="B103" i="14"/>
  <c r="A102" i="14"/>
  <c r="A35" i="14"/>
  <c r="B36" i="14"/>
  <c r="A102" i="13"/>
  <c r="B103" i="13"/>
  <c r="A34" i="13"/>
  <c r="B35" i="13"/>
  <c r="A35" i="12"/>
  <c r="B36" i="12"/>
  <c r="A36" i="11"/>
  <c r="B37" i="11"/>
  <c r="A36" i="10"/>
  <c r="B37" i="10"/>
  <c r="B37" i="17" l="1"/>
  <c r="A36" i="17"/>
  <c r="B40" i="16"/>
  <c r="A39" i="16"/>
  <c r="A36" i="15"/>
  <c r="B37" i="15"/>
  <c r="B37" i="14"/>
  <c r="A36" i="14"/>
  <c r="A103" i="14"/>
  <c r="B104" i="14"/>
  <c r="B36" i="13"/>
  <c r="A35" i="13"/>
  <c r="B104" i="13"/>
  <c r="A103" i="13"/>
  <c r="A36" i="12"/>
  <c r="B37" i="12"/>
  <c r="A37" i="11"/>
  <c r="B38" i="11"/>
  <c r="B38" i="10"/>
  <c r="A37" i="10"/>
  <c r="A37" i="17" l="1"/>
  <c r="B38" i="17"/>
  <c r="B41" i="16"/>
  <c r="A40" i="16"/>
  <c r="A37" i="15"/>
  <c r="B38" i="15"/>
  <c r="A104" i="14"/>
  <c r="B105" i="14"/>
  <c r="A37" i="14"/>
  <c r="B38" i="14"/>
  <c r="A104" i="13"/>
  <c r="B105" i="13"/>
  <c r="A36" i="13"/>
  <c r="B37" i="13"/>
  <c r="A37" i="12"/>
  <c r="B38" i="12"/>
  <c r="A38" i="11"/>
  <c r="B39" i="11"/>
  <c r="A38" i="10"/>
  <c r="B39" i="10"/>
  <c r="B39" i="17" l="1"/>
  <c r="A38" i="17"/>
  <c r="B42" i="16"/>
  <c r="A41" i="16"/>
  <c r="A38" i="15"/>
  <c r="B39" i="15"/>
  <c r="B106" i="14"/>
  <c r="A105" i="14"/>
  <c r="B39" i="14"/>
  <c r="A38" i="14"/>
  <c r="B38" i="13"/>
  <c r="A37" i="13"/>
  <c r="A105" i="13"/>
  <c r="B106" i="13"/>
  <c r="B39" i="12"/>
  <c r="A38" i="12"/>
  <c r="A39" i="11"/>
  <c r="B40" i="11"/>
  <c r="B40" i="10"/>
  <c r="A39" i="10"/>
  <c r="A39" i="17" l="1"/>
  <c r="B40" i="17"/>
  <c r="B43" i="16"/>
  <c r="A42" i="16"/>
  <c r="A39" i="15"/>
  <c r="B40" i="15"/>
  <c r="A39" i="14"/>
  <c r="B40" i="14"/>
  <c r="A106" i="14"/>
  <c r="B107" i="14"/>
  <c r="B107" i="13"/>
  <c r="A106" i="13"/>
  <c r="A38" i="13"/>
  <c r="B39" i="13"/>
  <c r="A39" i="12"/>
  <c r="B40" i="12"/>
  <c r="A40" i="11"/>
  <c r="B41" i="11"/>
  <c r="A40" i="10"/>
  <c r="B41" i="10"/>
  <c r="B41" i="17" l="1"/>
  <c r="A40" i="17"/>
  <c r="B44" i="16"/>
  <c r="A43" i="16"/>
  <c r="A40" i="15"/>
  <c r="B41" i="15"/>
  <c r="B41" i="14"/>
  <c r="A40" i="14"/>
  <c r="B108" i="14"/>
  <c r="A107" i="14"/>
  <c r="B40" i="13"/>
  <c r="A39" i="13"/>
  <c r="A107" i="13"/>
  <c r="B108" i="13"/>
  <c r="B41" i="12"/>
  <c r="A40" i="12"/>
  <c r="A41" i="11"/>
  <c r="B42" i="11"/>
  <c r="B42" i="10"/>
  <c r="A41" i="10"/>
  <c r="A41" i="17" l="1"/>
  <c r="B42" i="17"/>
  <c r="B45" i="16"/>
  <c r="A44" i="16"/>
  <c r="A41" i="15"/>
  <c r="B42" i="15"/>
  <c r="B109" i="14"/>
  <c r="A108" i="14"/>
  <c r="A41" i="14"/>
  <c r="B42" i="14"/>
  <c r="B109" i="13"/>
  <c r="A108" i="13"/>
  <c r="A40" i="13"/>
  <c r="B41" i="13"/>
  <c r="A41" i="12"/>
  <c r="B42" i="12"/>
  <c r="A42" i="11"/>
  <c r="B43" i="11"/>
  <c r="A42" i="10"/>
  <c r="B43" i="10"/>
  <c r="B43" i="17" l="1"/>
  <c r="A42" i="17"/>
  <c r="B46" i="16"/>
  <c r="A45" i="16"/>
  <c r="A42" i="15"/>
  <c r="B43" i="15"/>
  <c r="B43" i="14"/>
  <c r="A42" i="14"/>
  <c r="A109" i="14"/>
  <c r="B110" i="14"/>
  <c r="B42" i="13"/>
  <c r="A41" i="13"/>
  <c r="B110" i="13"/>
  <c r="A109" i="13"/>
  <c r="A42" i="12"/>
  <c r="B43" i="12"/>
  <c r="A43" i="11"/>
  <c r="B44" i="11"/>
  <c r="B44" i="10"/>
  <c r="A43" i="10"/>
  <c r="A43" i="17" l="1"/>
  <c r="B44" i="17"/>
  <c r="B47" i="16"/>
  <c r="A46" i="16"/>
  <c r="A43" i="15"/>
  <c r="B44" i="15"/>
  <c r="B111" i="14"/>
  <c r="A110" i="14"/>
  <c r="A43" i="14"/>
  <c r="B44" i="14"/>
  <c r="A110" i="13"/>
  <c r="B111" i="13"/>
  <c r="A42" i="13"/>
  <c r="B43" i="13"/>
  <c r="A43" i="12"/>
  <c r="B44" i="12"/>
  <c r="A44" i="11"/>
  <c r="B45" i="11"/>
  <c r="A44" i="10"/>
  <c r="B45" i="10"/>
  <c r="B45" i="17" l="1"/>
  <c r="A44" i="17"/>
  <c r="B52" i="16"/>
  <c r="A47" i="16"/>
  <c r="A44" i="15"/>
  <c r="B45" i="15"/>
  <c r="B45" i="14"/>
  <c r="A44" i="14"/>
  <c r="A111" i="14"/>
  <c r="B112" i="14"/>
  <c r="B44" i="13"/>
  <c r="A43" i="13"/>
  <c r="B112" i="13"/>
  <c r="A111" i="13"/>
  <c r="B45" i="12"/>
  <c r="A44" i="12"/>
  <c r="A45" i="11"/>
  <c r="B46" i="11"/>
  <c r="B46" i="10"/>
  <c r="A45" i="10"/>
  <c r="A45" i="17" l="1"/>
  <c r="B46" i="17"/>
  <c r="B53" i="16"/>
  <c r="A52" i="16"/>
  <c r="A45" i="15"/>
  <c r="B46" i="15"/>
  <c r="A112" i="14"/>
  <c r="B113" i="14"/>
  <c r="A45" i="14"/>
  <c r="B46" i="14"/>
  <c r="A112" i="13"/>
  <c r="B113" i="13"/>
  <c r="A44" i="13"/>
  <c r="B45" i="13"/>
  <c r="A45" i="12"/>
  <c r="B46" i="12"/>
  <c r="A46" i="11"/>
  <c r="B47" i="11"/>
  <c r="A46" i="10"/>
  <c r="B47" i="10"/>
  <c r="B47" i="17" l="1"/>
  <c r="A46" i="17"/>
  <c r="A53" i="16"/>
  <c r="B54" i="16"/>
  <c r="A46" i="15"/>
  <c r="B47" i="15"/>
  <c r="B47" i="14"/>
  <c r="A46" i="14"/>
  <c r="B114" i="14"/>
  <c r="A113" i="14"/>
  <c r="B46" i="13"/>
  <c r="A45" i="13"/>
  <c r="A113" i="13"/>
  <c r="B114" i="13"/>
  <c r="A46" i="12"/>
  <c r="B47" i="12"/>
  <c r="A47" i="11"/>
  <c r="B52" i="11"/>
  <c r="B52" i="10"/>
  <c r="A47" i="10"/>
  <c r="A47" i="17" l="1"/>
  <c r="B52" i="17"/>
  <c r="B55" i="16"/>
  <c r="A54" i="16"/>
  <c r="A47" i="15"/>
  <c r="B52" i="15"/>
  <c r="A114" i="14"/>
  <c r="B115" i="14"/>
  <c r="A47" i="14"/>
  <c r="B52" i="14"/>
  <c r="B115" i="13"/>
  <c r="A114" i="13"/>
  <c r="A46" i="13"/>
  <c r="B47" i="13"/>
  <c r="A47" i="12"/>
  <c r="B52" i="12"/>
  <c r="B53" i="11"/>
  <c r="A52" i="11"/>
  <c r="B53" i="10"/>
  <c r="A52" i="10"/>
  <c r="B53" i="17" l="1"/>
  <c r="A52" i="17"/>
  <c r="A55" i="16"/>
  <c r="B56" i="16"/>
  <c r="A52" i="15"/>
  <c r="B53" i="15"/>
  <c r="B120" i="14"/>
  <c r="A115" i="14"/>
  <c r="B53" i="14"/>
  <c r="A52" i="14"/>
  <c r="B52" i="13"/>
  <c r="A47" i="13"/>
  <c r="A115" i="13"/>
  <c r="B120" i="13"/>
  <c r="B53" i="12"/>
  <c r="A52" i="12"/>
  <c r="B54" i="11"/>
  <c r="A53" i="11"/>
  <c r="B54" i="10"/>
  <c r="A53" i="10"/>
  <c r="A53" i="17" l="1"/>
  <c r="B54" i="17"/>
  <c r="B57" i="16"/>
  <c r="A56" i="16"/>
  <c r="B54" i="15"/>
  <c r="A53" i="15"/>
  <c r="A53" i="14"/>
  <c r="B54" i="14"/>
  <c r="A120" i="14"/>
  <c r="B121" i="14"/>
  <c r="B121" i="13"/>
  <c r="A120" i="13"/>
  <c r="B53" i="13"/>
  <c r="A52" i="13"/>
  <c r="A53" i="12"/>
  <c r="B54" i="12"/>
  <c r="B55" i="11"/>
  <c r="A54" i="11"/>
  <c r="B55" i="10"/>
  <c r="A54" i="10"/>
  <c r="B55" i="17" l="1"/>
  <c r="A54" i="17"/>
  <c r="A57" i="16"/>
  <c r="B58" i="16"/>
  <c r="B55" i="15"/>
  <c r="A54" i="15"/>
  <c r="B55" i="14"/>
  <c r="A54" i="14"/>
  <c r="B122" i="14"/>
  <c r="A121" i="14"/>
  <c r="A53" i="13"/>
  <c r="B54" i="13"/>
  <c r="A121" i="13"/>
  <c r="B122" i="13"/>
  <c r="B55" i="12"/>
  <c r="A54" i="12"/>
  <c r="B56" i="11"/>
  <c r="A55" i="11"/>
  <c r="A55" i="10"/>
  <c r="B56" i="10"/>
  <c r="A55" i="17" l="1"/>
  <c r="B56" i="17"/>
  <c r="B59" i="16"/>
  <c r="A58" i="16"/>
  <c r="A55" i="15"/>
  <c r="B56" i="15"/>
  <c r="A122" i="14"/>
  <c r="B123" i="14"/>
  <c r="A55" i="14"/>
  <c r="B56" i="14"/>
  <c r="B123" i="13"/>
  <c r="A122" i="13"/>
  <c r="B55" i="13"/>
  <c r="A54" i="13"/>
  <c r="A55" i="12"/>
  <c r="B56" i="12"/>
  <c r="B57" i="11"/>
  <c r="A56" i="11"/>
  <c r="B57" i="10"/>
  <c r="A56" i="10"/>
  <c r="B57" i="17" l="1"/>
  <c r="A56" i="17"/>
  <c r="A59" i="16"/>
  <c r="B60" i="16"/>
  <c r="B57" i="15"/>
  <c r="A56" i="15"/>
  <c r="A123" i="14"/>
  <c r="B124" i="14"/>
  <c r="B57" i="14"/>
  <c r="A56" i="14"/>
  <c r="B56" i="13"/>
  <c r="A55" i="13"/>
  <c r="A123" i="13"/>
  <c r="B124" i="13"/>
  <c r="B57" i="12"/>
  <c r="A56" i="12"/>
  <c r="B58" i="11"/>
  <c r="A57" i="11"/>
  <c r="A57" i="10"/>
  <c r="B58" i="10"/>
  <c r="B58" i="17" l="1"/>
  <c r="A57" i="17"/>
  <c r="B61" i="16"/>
  <c r="A60" i="16"/>
  <c r="B58" i="15"/>
  <c r="A57" i="15"/>
  <c r="B58" i="14"/>
  <c r="A57" i="14"/>
  <c r="B125" i="14"/>
  <c r="A124" i="14"/>
  <c r="B125" i="13"/>
  <c r="A124" i="13"/>
  <c r="A56" i="13"/>
  <c r="B57" i="13"/>
  <c r="A57" i="12"/>
  <c r="B58" i="12"/>
  <c r="B59" i="11"/>
  <c r="A58" i="11"/>
  <c r="B59" i="10"/>
  <c r="A58" i="10"/>
  <c r="B59" i="17" l="1"/>
  <c r="A58" i="17"/>
  <c r="A61" i="16"/>
  <c r="B62" i="16"/>
  <c r="B59" i="15"/>
  <c r="A58" i="15"/>
  <c r="A125" i="14"/>
  <c r="B126" i="14"/>
  <c r="B59" i="14"/>
  <c r="A58" i="14"/>
  <c r="B58" i="13"/>
  <c r="A57" i="13"/>
  <c r="A125" i="13"/>
  <c r="B126" i="13"/>
  <c r="B59" i="12"/>
  <c r="A58" i="12"/>
  <c r="B60" i="11"/>
  <c r="A59" i="11"/>
  <c r="B60" i="10"/>
  <c r="A59" i="10"/>
  <c r="B60" i="17" l="1"/>
  <c r="A59" i="17"/>
  <c r="B63" i="16"/>
  <c r="A62" i="16"/>
  <c r="B60" i="15"/>
  <c r="A59" i="15"/>
  <c r="B60" i="14"/>
  <c r="A59" i="14"/>
  <c r="B127" i="14"/>
  <c r="A126" i="14"/>
  <c r="B127" i="13"/>
  <c r="A126" i="13"/>
  <c r="B59" i="13"/>
  <c r="A58" i="13"/>
  <c r="A59" i="12"/>
  <c r="B60" i="12"/>
  <c r="B61" i="11"/>
  <c r="A60" i="11"/>
  <c r="B61" i="10"/>
  <c r="A60" i="10"/>
  <c r="B61" i="17" l="1"/>
  <c r="A60" i="17"/>
  <c r="A63" i="16"/>
  <c r="B64" i="16"/>
  <c r="A60" i="15"/>
  <c r="B61" i="15"/>
  <c r="A127" i="14"/>
  <c r="B128" i="14"/>
  <c r="B61" i="14"/>
  <c r="A60" i="14"/>
  <c r="A59" i="13"/>
  <c r="B60" i="13"/>
  <c r="A127" i="13"/>
  <c r="B128" i="13"/>
  <c r="B61" i="12"/>
  <c r="A60" i="12"/>
  <c r="B62" i="11"/>
  <c r="A61" i="11"/>
  <c r="B62" i="10"/>
  <c r="A61" i="10"/>
  <c r="A61" i="17" l="1"/>
  <c r="B62" i="17"/>
  <c r="B65" i="16"/>
  <c r="A64" i="16"/>
  <c r="B62" i="15"/>
  <c r="A61" i="15"/>
  <c r="B62" i="14"/>
  <c r="A61" i="14"/>
  <c r="B129" i="14"/>
  <c r="A128" i="14"/>
  <c r="B129" i="13"/>
  <c r="A128" i="13"/>
  <c r="B61" i="13"/>
  <c r="A60" i="13"/>
  <c r="A61" i="12"/>
  <c r="B62" i="12"/>
  <c r="B63" i="11"/>
  <c r="A62" i="11"/>
  <c r="B63" i="10"/>
  <c r="A62" i="10"/>
  <c r="B63" i="17" l="1"/>
  <c r="A62" i="17"/>
  <c r="A65" i="16"/>
  <c r="B66" i="16"/>
  <c r="A62" i="15"/>
  <c r="B63" i="15"/>
  <c r="A129" i="14"/>
  <c r="B130" i="14"/>
  <c r="B63" i="14"/>
  <c r="A62" i="14"/>
  <c r="B62" i="13"/>
  <c r="A61" i="13"/>
  <c r="A129" i="13"/>
  <c r="B130" i="13"/>
  <c r="B63" i="12"/>
  <c r="A62" i="12"/>
  <c r="B64" i="11"/>
  <c r="A63" i="11"/>
  <c r="A63" i="10"/>
  <c r="B64" i="10"/>
  <c r="A63" i="17" l="1"/>
  <c r="B64" i="17"/>
  <c r="B67" i="16"/>
  <c r="A66" i="16"/>
  <c r="B64" i="15"/>
  <c r="A63" i="15"/>
  <c r="B64" i="14"/>
  <c r="A63" i="14"/>
  <c r="A130" i="14"/>
  <c r="B131" i="14"/>
  <c r="B131" i="13"/>
  <c r="A130" i="13"/>
  <c r="A62" i="13"/>
  <c r="B63" i="13"/>
  <c r="A63" i="12"/>
  <c r="B64" i="12"/>
  <c r="B65" i="11"/>
  <c r="A64" i="11"/>
  <c r="B65" i="10"/>
  <c r="A64" i="10"/>
  <c r="B65" i="17" l="1"/>
  <c r="A64" i="17"/>
  <c r="A67" i="16"/>
  <c r="B68" i="16"/>
  <c r="A64" i="15"/>
  <c r="B65" i="15"/>
  <c r="B132" i="14"/>
  <c r="A131" i="14"/>
  <c r="B65" i="14"/>
  <c r="A64" i="14"/>
  <c r="B64" i="13"/>
  <c r="A63" i="13"/>
  <c r="A131" i="13"/>
  <c r="B132" i="13"/>
  <c r="B65" i="12"/>
  <c r="A64" i="12"/>
  <c r="B66" i="11"/>
  <c r="A65" i="11"/>
  <c r="B66" i="10"/>
  <c r="A65" i="10"/>
  <c r="B66" i="17" l="1"/>
  <c r="A65" i="17"/>
  <c r="B69" i="16"/>
  <c r="A68" i="16"/>
  <c r="B66" i="15"/>
  <c r="A65" i="15"/>
  <c r="B66" i="14"/>
  <c r="A65" i="14"/>
  <c r="A132" i="14"/>
  <c r="B133" i="14"/>
  <c r="B133" i="13"/>
  <c r="A132" i="13"/>
  <c r="B65" i="13"/>
  <c r="A64" i="13"/>
  <c r="A65" i="12"/>
  <c r="B66" i="12"/>
  <c r="B67" i="11"/>
  <c r="A66" i="11"/>
  <c r="B67" i="10"/>
  <c r="A66" i="10"/>
  <c r="B67" i="17" l="1"/>
  <c r="A66" i="17"/>
  <c r="A69" i="16"/>
  <c r="B70" i="16"/>
  <c r="A66" i="15"/>
  <c r="B67" i="15"/>
  <c r="B134" i="14"/>
  <c r="A133" i="14"/>
  <c r="B67" i="14"/>
  <c r="A66" i="14"/>
  <c r="B66" i="13"/>
  <c r="A65" i="13"/>
  <c r="A133" i="13"/>
  <c r="B134" i="13"/>
  <c r="B67" i="12"/>
  <c r="A66" i="12"/>
  <c r="B68" i="11"/>
  <c r="A67" i="11"/>
  <c r="B68" i="10"/>
  <c r="A67" i="10"/>
  <c r="A67" i="17" l="1"/>
  <c r="B68" i="17"/>
  <c r="B71" i="16"/>
  <c r="A70" i="16"/>
  <c r="B68" i="15"/>
  <c r="A67" i="15"/>
  <c r="B68" i="14"/>
  <c r="A67" i="14"/>
  <c r="A134" i="14"/>
  <c r="B135" i="14"/>
  <c r="B135" i="13"/>
  <c r="A134" i="13"/>
  <c r="B67" i="13"/>
  <c r="A66" i="13"/>
  <c r="A67" i="12"/>
  <c r="B68" i="12"/>
  <c r="B69" i="11"/>
  <c r="A68" i="11"/>
  <c r="B69" i="10"/>
  <c r="A68" i="10"/>
  <c r="B69" i="17" l="1"/>
  <c r="A68" i="17"/>
  <c r="A71" i="16"/>
  <c r="B72" i="16"/>
  <c r="A68" i="15"/>
  <c r="B69" i="15"/>
  <c r="B136" i="14"/>
  <c r="A135" i="14"/>
  <c r="B69" i="14"/>
  <c r="A68" i="14"/>
  <c r="A67" i="13"/>
  <c r="B68" i="13"/>
  <c r="A135" i="13"/>
  <c r="B136" i="13"/>
  <c r="B69" i="12"/>
  <c r="A68" i="12"/>
  <c r="B70" i="11"/>
  <c r="A69" i="11"/>
  <c r="A69" i="10"/>
  <c r="B70" i="10"/>
  <c r="B70" i="17" l="1"/>
  <c r="A69" i="17"/>
  <c r="B73" i="16"/>
  <c r="A72" i="16"/>
  <c r="B70" i="15"/>
  <c r="A69" i="15"/>
  <c r="B70" i="14"/>
  <c r="A69" i="14"/>
  <c r="B137" i="14"/>
  <c r="A136" i="14"/>
  <c r="B137" i="13"/>
  <c r="A136" i="13"/>
  <c r="B69" i="13"/>
  <c r="A68" i="13"/>
  <c r="A69" i="12"/>
  <c r="B70" i="12"/>
  <c r="B71" i="11"/>
  <c r="A70" i="11"/>
  <c r="B71" i="10"/>
  <c r="A70" i="10"/>
  <c r="B71" i="17" l="1"/>
  <c r="A70" i="17"/>
  <c r="A73" i="16"/>
  <c r="B74" i="16"/>
  <c r="A70" i="15"/>
  <c r="B71" i="15"/>
  <c r="B138" i="14"/>
  <c r="A137" i="14"/>
  <c r="B71" i="14"/>
  <c r="A70" i="14"/>
  <c r="B70" i="13"/>
  <c r="A69" i="13"/>
  <c r="A137" i="13"/>
  <c r="B138" i="13"/>
  <c r="B71" i="12"/>
  <c r="A70" i="12"/>
  <c r="B72" i="11"/>
  <c r="A71" i="11"/>
  <c r="B72" i="10"/>
  <c r="A71" i="10"/>
  <c r="A71" i="17" l="1"/>
  <c r="B72" i="17"/>
  <c r="B75" i="16"/>
  <c r="A74" i="16"/>
  <c r="A71" i="15"/>
  <c r="B72" i="15"/>
  <c r="B72" i="14"/>
  <c r="A71" i="14"/>
  <c r="B139" i="14"/>
  <c r="A138" i="14"/>
  <c r="B139" i="13"/>
  <c r="A138" i="13"/>
  <c r="B71" i="13"/>
  <c r="A70" i="13"/>
  <c r="A71" i="12"/>
  <c r="B72" i="12"/>
  <c r="B73" i="11"/>
  <c r="A72" i="11"/>
  <c r="B73" i="10"/>
  <c r="A72" i="10"/>
  <c r="B73" i="17" l="1"/>
  <c r="A72" i="17"/>
  <c r="A75" i="16"/>
  <c r="B76" i="16"/>
  <c r="A72" i="15"/>
  <c r="B73" i="15"/>
  <c r="B140" i="14"/>
  <c r="A139" i="14"/>
  <c r="B73" i="14"/>
  <c r="A72" i="14"/>
  <c r="B72" i="13"/>
  <c r="A71" i="13"/>
  <c r="A139" i="13"/>
  <c r="B140" i="13"/>
  <c r="B73" i="12"/>
  <c r="A72" i="12"/>
  <c r="B74" i="11"/>
  <c r="A73" i="11"/>
  <c r="A73" i="10"/>
  <c r="B74" i="10"/>
  <c r="B74" i="17" l="1"/>
  <c r="A73" i="17"/>
  <c r="B77" i="16"/>
  <c r="A76" i="16"/>
  <c r="B74" i="15"/>
  <c r="A73" i="15"/>
  <c r="B74" i="14"/>
  <c r="A73" i="14"/>
  <c r="B141" i="14"/>
  <c r="A140" i="14"/>
  <c r="B141" i="13"/>
  <c r="A140" i="13"/>
  <c r="B73" i="13"/>
  <c r="A72" i="13"/>
  <c r="A73" i="12"/>
  <c r="B74" i="12"/>
  <c r="B75" i="11"/>
  <c r="A74" i="11"/>
  <c r="B75" i="10"/>
  <c r="A74" i="10"/>
  <c r="B75" i="17" l="1"/>
  <c r="A74" i="17"/>
  <c r="A77" i="16"/>
  <c r="B78" i="16"/>
  <c r="A74" i="15"/>
  <c r="B75" i="15"/>
  <c r="B142" i="14"/>
  <c r="A141" i="14"/>
  <c r="B75" i="14"/>
  <c r="A74" i="14"/>
  <c r="B74" i="13"/>
  <c r="A73" i="13"/>
  <c r="A141" i="13"/>
  <c r="B142" i="13"/>
  <c r="B75" i="12"/>
  <c r="A74" i="12"/>
  <c r="B76" i="11"/>
  <c r="A75" i="11"/>
  <c r="B76" i="10"/>
  <c r="A75" i="10"/>
  <c r="A75" i="17" l="1"/>
  <c r="B76" i="17"/>
  <c r="B79" i="16"/>
  <c r="A78" i="16"/>
  <c r="A75" i="15"/>
  <c r="B76" i="15"/>
  <c r="B76" i="14"/>
  <c r="A75" i="14"/>
  <c r="B143" i="14"/>
  <c r="A142" i="14"/>
  <c r="B143" i="13"/>
  <c r="A142" i="13"/>
  <c r="B75" i="13"/>
  <c r="A74" i="13"/>
  <c r="A75" i="12"/>
  <c r="B76" i="12"/>
  <c r="B77" i="11"/>
  <c r="A76" i="11"/>
  <c r="B77" i="10"/>
  <c r="A76" i="10"/>
  <c r="B77" i="17" l="1"/>
  <c r="A76" i="17"/>
  <c r="A79" i="16"/>
  <c r="A76" i="15"/>
  <c r="B77" i="15"/>
  <c r="B144" i="14"/>
  <c r="A143" i="14"/>
  <c r="A76" i="14"/>
  <c r="B77" i="14"/>
  <c r="B76" i="13"/>
  <c r="A75" i="13"/>
  <c r="A143" i="13"/>
  <c r="B144" i="13"/>
  <c r="B77" i="12"/>
  <c r="A76" i="12"/>
  <c r="B78" i="11"/>
  <c r="A77" i="11"/>
  <c r="A77" i="10"/>
  <c r="B78" i="10"/>
  <c r="A77" i="17" l="1"/>
  <c r="B78" i="17"/>
  <c r="A85" i="16"/>
  <c r="B86" i="16"/>
  <c r="B78" i="15"/>
  <c r="A77" i="15"/>
  <c r="B78" i="14"/>
  <c r="A77" i="14"/>
  <c r="B145" i="14"/>
  <c r="A144" i="14"/>
  <c r="B145" i="13"/>
  <c r="A144" i="13"/>
  <c r="B77" i="13"/>
  <c r="A76" i="13"/>
  <c r="A77" i="12"/>
  <c r="B78" i="12"/>
  <c r="B79" i="11"/>
  <c r="A78" i="11"/>
  <c r="B79" i="10"/>
  <c r="A78" i="10"/>
  <c r="B79" i="17" l="1"/>
  <c r="A78" i="17"/>
  <c r="B87" i="16"/>
  <c r="A86" i="16"/>
  <c r="A78" i="15"/>
  <c r="B79" i="15"/>
  <c r="B146" i="14"/>
  <c r="A145" i="14"/>
  <c r="A78" i="14"/>
  <c r="B79" i="14"/>
  <c r="A79" i="14" s="1"/>
  <c r="B78" i="13"/>
  <c r="A77" i="13"/>
  <c r="A145" i="13"/>
  <c r="B146" i="13"/>
  <c r="B79" i="12"/>
  <c r="A78" i="12"/>
  <c r="B85" i="11"/>
  <c r="A79" i="11"/>
  <c r="B85" i="10"/>
  <c r="A79" i="10"/>
  <c r="A79" i="17" l="1"/>
  <c r="B88" i="16"/>
  <c r="A87" i="16"/>
  <c r="B85" i="15"/>
  <c r="A79" i="15"/>
  <c r="B147" i="14"/>
  <c r="A146" i="14"/>
  <c r="B147" i="13"/>
  <c r="A146" i="13"/>
  <c r="B79" i="13"/>
  <c r="A78" i="13"/>
  <c r="A79" i="12"/>
  <c r="B86" i="11"/>
  <c r="A85" i="11"/>
  <c r="A85" i="10"/>
  <c r="B86" i="10"/>
  <c r="A80" i="17" l="1"/>
  <c r="A88" i="16"/>
  <c r="B89" i="16"/>
  <c r="B86" i="15"/>
  <c r="A85" i="15"/>
  <c r="B148" i="14"/>
  <c r="A147" i="14"/>
  <c r="A80" i="13"/>
  <c r="A79" i="13"/>
  <c r="A147" i="13"/>
  <c r="B148" i="13"/>
  <c r="A85" i="12"/>
  <c r="B86" i="12"/>
  <c r="B87" i="11"/>
  <c r="A86" i="11"/>
  <c r="B87" i="10"/>
  <c r="A86" i="10"/>
  <c r="A85" i="17" l="1"/>
  <c r="B86" i="17"/>
  <c r="B90" i="16"/>
  <c r="A89" i="16"/>
  <c r="B87" i="15"/>
  <c r="A86" i="15"/>
  <c r="B149" i="14"/>
  <c r="A148" i="14"/>
  <c r="B149" i="13"/>
  <c r="A148" i="13"/>
  <c r="A86" i="12"/>
  <c r="B87" i="12"/>
  <c r="B88" i="11"/>
  <c r="A87" i="11"/>
  <c r="A87" i="10"/>
  <c r="B88" i="10"/>
  <c r="B87" i="17" l="1"/>
  <c r="A86" i="17"/>
  <c r="A90" i="16"/>
  <c r="B91" i="16"/>
  <c r="A87" i="15"/>
  <c r="B88" i="15"/>
  <c r="B154" i="14"/>
  <c r="A149" i="14"/>
  <c r="B154" i="13"/>
  <c r="A149" i="13"/>
  <c r="B88" i="12"/>
  <c r="A87" i="12"/>
  <c r="A88" i="11"/>
  <c r="B89" i="11"/>
  <c r="B89" i="10"/>
  <c r="A88" i="10"/>
  <c r="B88" i="17" l="1"/>
  <c r="A87" i="17"/>
  <c r="A91" i="16"/>
  <c r="B92" i="16"/>
  <c r="A88" i="15"/>
  <c r="B89" i="15"/>
  <c r="B155" i="14"/>
  <c r="A154" i="14"/>
  <c r="B155" i="13"/>
  <c r="A154" i="13"/>
  <c r="A88" i="12"/>
  <c r="B89" i="12"/>
  <c r="A89" i="11"/>
  <c r="B90" i="11"/>
  <c r="A89" i="10"/>
  <c r="B90" i="10"/>
  <c r="A88" i="17" l="1"/>
  <c r="B89" i="17"/>
  <c r="B93" i="16"/>
  <c r="A92" i="16"/>
  <c r="A89" i="15"/>
  <c r="B90" i="15"/>
  <c r="B156" i="14"/>
  <c r="A155" i="14"/>
  <c r="A155" i="13"/>
  <c r="B156" i="13"/>
  <c r="B90" i="12"/>
  <c r="A89" i="12"/>
  <c r="A90" i="11"/>
  <c r="B91" i="11"/>
  <c r="B91" i="10"/>
  <c r="A90" i="10"/>
  <c r="B90" i="17" l="1"/>
  <c r="A89" i="17"/>
  <c r="A93" i="16"/>
  <c r="B94" i="16"/>
  <c r="A90" i="15"/>
  <c r="B91" i="15"/>
  <c r="B157" i="14"/>
  <c r="A156" i="14"/>
  <c r="B157" i="13"/>
  <c r="A156" i="13"/>
  <c r="B91" i="12"/>
  <c r="A90" i="12"/>
  <c r="A91" i="11"/>
  <c r="B92" i="11"/>
  <c r="A91" i="10"/>
  <c r="B92" i="10"/>
  <c r="A90" i="17" l="1"/>
  <c r="B91" i="17"/>
  <c r="B95" i="16"/>
  <c r="A94" i="16"/>
  <c r="B92" i="15"/>
  <c r="A91" i="15"/>
  <c r="B158" i="14"/>
  <c r="A157" i="14"/>
  <c r="A157" i="13"/>
  <c r="B158" i="13"/>
  <c r="A91" i="12"/>
  <c r="B92" i="12"/>
  <c r="B93" i="11"/>
  <c r="A92" i="11"/>
  <c r="B93" i="10"/>
  <c r="A92" i="10"/>
  <c r="A91" i="17" l="1"/>
  <c r="B92" i="17"/>
  <c r="B96" i="16"/>
  <c r="A95" i="16"/>
  <c r="B93" i="15"/>
  <c r="A92" i="15"/>
  <c r="B159" i="14"/>
  <c r="A158" i="14"/>
  <c r="B159" i="13"/>
  <c r="A158" i="13"/>
  <c r="B93" i="12"/>
  <c r="A92" i="12"/>
  <c r="B94" i="11"/>
  <c r="A93" i="11"/>
  <c r="A93" i="10"/>
  <c r="B94" i="10"/>
  <c r="B93" i="17" l="1"/>
  <c r="A92" i="17"/>
  <c r="A96" i="16"/>
  <c r="B97" i="16"/>
  <c r="B94" i="15"/>
  <c r="A93" i="15"/>
  <c r="B160" i="14"/>
  <c r="A159" i="14"/>
  <c r="A159" i="13"/>
  <c r="B160" i="13"/>
  <c r="A93" i="12"/>
  <c r="B94" i="12"/>
  <c r="B95" i="11"/>
  <c r="A94" i="11"/>
  <c r="B95" i="10"/>
  <c r="A94" i="10"/>
  <c r="A93" i="17" l="1"/>
  <c r="B94" i="17"/>
  <c r="B98" i="16"/>
  <c r="A97" i="16"/>
  <c r="B95" i="15"/>
  <c r="A94" i="15"/>
  <c r="B161" i="14"/>
  <c r="A160" i="14"/>
  <c r="B161" i="13"/>
  <c r="A160" i="13"/>
  <c r="A94" i="12"/>
  <c r="B95" i="12"/>
  <c r="A95" i="11"/>
  <c r="B96" i="11"/>
  <c r="A95" i="10"/>
  <c r="B96" i="10"/>
  <c r="B95" i="17" l="1"/>
  <c r="A94" i="17"/>
  <c r="A98" i="16"/>
  <c r="B99" i="16"/>
  <c r="A95" i="15"/>
  <c r="B96" i="15"/>
  <c r="B162" i="14"/>
  <c r="A161" i="14"/>
  <c r="A161" i="13"/>
  <c r="B162" i="13"/>
  <c r="B96" i="12"/>
  <c r="A95" i="12"/>
  <c r="A96" i="11"/>
  <c r="B97" i="11"/>
  <c r="B97" i="10"/>
  <c r="A96" i="10"/>
  <c r="B96" i="17" l="1"/>
  <c r="A95" i="17"/>
  <c r="A99" i="16"/>
  <c r="B100" i="16"/>
  <c r="A96" i="15"/>
  <c r="B97" i="15"/>
  <c r="B163" i="14"/>
  <c r="A162" i="14"/>
  <c r="B163" i="13"/>
  <c r="A162" i="13"/>
  <c r="A96" i="12"/>
  <c r="B97" i="12"/>
  <c r="B98" i="11"/>
  <c r="A97" i="11"/>
  <c r="A97" i="10"/>
  <c r="B98" i="10"/>
  <c r="A96" i="17" l="1"/>
  <c r="B97" i="17"/>
  <c r="B101" i="16"/>
  <c r="A100" i="16"/>
  <c r="A97" i="15"/>
  <c r="B98" i="15"/>
  <c r="B164" i="14"/>
  <c r="A163" i="14"/>
  <c r="A163" i="13"/>
  <c r="B164" i="13"/>
  <c r="B98" i="12"/>
  <c r="A97" i="12"/>
  <c r="A98" i="11"/>
  <c r="B99" i="11"/>
  <c r="B99" i="10"/>
  <c r="A98" i="10"/>
  <c r="B98" i="17" l="1"/>
  <c r="A97" i="17"/>
  <c r="A101" i="16"/>
  <c r="B102" i="16"/>
  <c r="A98" i="15"/>
  <c r="B99" i="15"/>
  <c r="B165" i="14"/>
  <c r="A164" i="14"/>
  <c r="B165" i="13"/>
  <c r="A164" i="13"/>
  <c r="B99" i="12"/>
  <c r="A98" i="12"/>
  <c r="B100" i="11"/>
  <c r="A99" i="11"/>
  <c r="A99" i="10"/>
  <c r="B100" i="10"/>
  <c r="A98" i="17" l="1"/>
  <c r="B99" i="17"/>
  <c r="B103" i="16"/>
  <c r="A102" i="16"/>
  <c r="B100" i="15"/>
  <c r="A99" i="15"/>
  <c r="B166" i="14"/>
  <c r="A165" i="14"/>
  <c r="A165" i="13"/>
  <c r="B166" i="13"/>
  <c r="A99" i="12"/>
  <c r="B100" i="12"/>
  <c r="B101" i="11"/>
  <c r="A100" i="11"/>
  <c r="B101" i="10"/>
  <c r="A100" i="10"/>
  <c r="A99" i="17" l="1"/>
  <c r="B100" i="17"/>
  <c r="B104" i="16"/>
  <c r="A103" i="16"/>
  <c r="B101" i="15"/>
  <c r="A100" i="15"/>
  <c r="B167" i="14"/>
  <c r="A166" i="14"/>
  <c r="B167" i="13"/>
  <c r="A166" i="13"/>
  <c r="B101" i="12"/>
  <c r="A100" i="12"/>
  <c r="A101" i="11"/>
  <c r="B102" i="11"/>
  <c r="A101" i="10"/>
  <c r="B102" i="10"/>
  <c r="B101" i="17" l="1"/>
  <c r="A100" i="17"/>
  <c r="A104" i="16"/>
  <c r="B105" i="16"/>
  <c r="B102" i="15"/>
  <c r="A101" i="15"/>
  <c r="B168" i="14"/>
  <c r="A167" i="14"/>
  <c r="A167" i="13"/>
  <c r="B168" i="13"/>
  <c r="A101" i="12"/>
  <c r="B102" i="12"/>
  <c r="B103" i="11"/>
  <c r="A102" i="11"/>
  <c r="B103" i="10"/>
  <c r="A102" i="10"/>
  <c r="A101" i="17" l="1"/>
  <c r="B102" i="17"/>
  <c r="B106" i="16"/>
  <c r="A105" i="16"/>
  <c r="B103" i="15"/>
  <c r="A102" i="15"/>
  <c r="B169" i="14"/>
  <c r="A168" i="14"/>
  <c r="B169" i="13"/>
  <c r="A168" i="13"/>
  <c r="A102" i="12"/>
  <c r="B103" i="12"/>
  <c r="A103" i="11"/>
  <c r="B104" i="11"/>
  <c r="A103" i="10"/>
  <c r="B104" i="10"/>
  <c r="B103" i="17" l="1"/>
  <c r="A102" i="17"/>
  <c r="A106" i="16"/>
  <c r="B107" i="16"/>
  <c r="A103" i="15"/>
  <c r="B104" i="15"/>
  <c r="B170" i="14"/>
  <c r="A169" i="14"/>
  <c r="A169" i="13"/>
  <c r="B170" i="13"/>
  <c r="B104" i="12"/>
  <c r="A103" i="12"/>
  <c r="A104" i="11"/>
  <c r="B105" i="11"/>
  <c r="B105" i="10"/>
  <c r="A104" i="10"/>
  <c r="B104" i="17" l="1"/>
  <c r="A103" i="17"/>
  <c r="A107" i="16"/>
  <c r="B108" i="16"/>
  <c r="A104" i="15"/>
  <c r="B105" i="15"/>
  <c r="B171" i="14"/>
  <c r="A170" i="14"/>
  <c r="B171" i="13"/>
  <c r="A170" i="13"/>
  <c r="A104" i="12"/>
  <c r="B105" i="12"/>
  <c r="B106" i="11"/>
  <c r="A105" i="11"/>
  <c r="A105" i="10"/>
  <c r="B106" i="10"/>
  <c r="A104" i="17" l="1"/>
  <c r="B105" i="17"/>
  <c r="B109" i="16"/>
  <c r="A108" i="16"/>
  <c r="A105" i="15"/>
  <c r="B106" i="15"/>
  <c r="B172" i="14"/>
  <c r="A171" i="14"/>
  <c r="A171" i="13"/>
  <c r="B172" i="13"/>
  <c r="B106" i="12"/>
  <c r="A105" i="12"/>
  <c r="A106" i="11"/>
  <c r="B107" i="11"/>
  <c r="B107" i="10"/>
  <c r="A106" i="10"/>
  <c r="B106" i="17" l="1"/>
  <c r="A105" i="17"/>
  <c r="A109" i="16"/>
  <c r="B110" i="16"/>
  <c r="A106" i="15"/>
  <c r="B107" i="15"/>
  <c r="B173" i="14"/>
  <c r="A172" i="14"/>
  <c r="B173" i="13"/>
  <c r="A172" i="13"/>
  <c r="B107" i="12"/>
  <c r="A106" i="12"/>
  <c r="B108" i="11"/>
  <c r="A107" i="11"/>
  <c r="A107" i="10"/>
  <c r="B108" i="10"/>
  <c r="A106" i="17" l="1"/>
  <c r="B107" i="17"/>
  <c r="B111" i="16"/>
  <c r="A110" i="16"/>
  <c r="B108" i="15"/>
  <c r="A107" i="15"/>
  <c r="B174" i="14"/>
  <c r="A173" i="14"/>
  <c r="A173" i="13"/>
  <c r="B174" i="13"/>
  <c r="A107" i="12"/>
  <c r="B108" i="12"/>
  <c r="B109" i="11"/>
  <c r="A108" i="11"/>
  <c r="B109" i="10"/>
  <c r="A108" i="10"/>
  <c r="A107" i="17" l="1"/>
  <c r="B108" i="17"/>
  <c r="B112" i="16"/>
  <c r="A111" i="16"/>
  <c r="B109" i="15"/>
  <c r="A108" i="15"/>
  <c r="B175" i="14"/>
  <c r="A174" i="14"/>
  <c r="B175" i="13"/>
  <c r="A174" i="13"/>
  <c r="B109" i="12"/>
  <c r="A108" i="12"/>
  <c r="A109" i="11"/>
  <c r="B110" i="11"/>
  <c r="A109" i="10"/>
  <c r="B110" i="10"/>
  <c r="B109" i="17" l="1"/>
  <c r="A108" i="17"/>
  <c r="A112" i="16"/>
  <c r="B113" i="16"/>
  <c r="B110" i="15"/>
  <c r="A109" i="15"/>
  <c r="B176" i="14"/>
  <c r="A175" i="14"/>
  <c r="A175" i="13"/>
  <c r="B176" i="13"/>
  <c r="A109" i="12"/>
  <c r="B110" i="12"/>
  <c r="B111" i="11"/>
  <c r="A110" i="11"/>
  <c r="B111" i="10"/>
  <c r="A110" i="10"/>
  <c r="A109" i="17" l="1"/>
  <c r="B110" i="17"/>
  <c r="B114" i="16"/>
  <c r="A113" i="16"/>
  <c r="B111" i="15"/>
  <c r="A110" i="15"/>
  <c r="B177" i="14"/>
  <c r="A176" i="14"/>
  <c r="B177" i="13"/>
  <c r="A176" i="13"/>
  <c r="A110" i="12"/>
  <c r="B111" i="12"/>
  <c r="A111" i="11"/>
  <c r="B112" i="11"/>
  <c r="A111" i="10"/>
  <c r="B112" i="10"/>
  <c r="B111" i="17" l="1"/>
  <c r="A110" i="17"/>
  <c r="A114" i="16"/>
  <c r="B115" i="16"/>
  <c r="A111" i="15"/>
  <c r="B112" i="15"/>
  <c r="B178" i="14"/>
  <c r="A177" i="14"/>
  <c r="A177" i="13"/>
  <c r="B178" i="13"/>
  <c r="B112" i="12"/>
  <c r="A111" i="12"/>
  <c r="A112" i="11"/>
  <c r="B113" i="11"/>
  <c r="B113" i="10"/>
  <c r="A112" i="10"/>
  <c r="B112" i="17" l="1"/>
  <c r="A111" i="17"/>
  <c r="A115" i="16"/>
  <c r="B120" i="16"/>
  <c r="B113" i="15"/>
  <c r="A112" i="15"/>
  <c r="B179" i="14"/>
  <c r="A178" i="14"/>
  <c r="B179" i="13"/>
  <c r="A178" i="13"/>
  <c r="A112" i="12"/>
  <c r="B113" i="12"/>
  <c r="B114" i="11"/>
  <c r="A113" i="11"/>
  <c r="A113" i="10"/>
  <c r="B114" i="10"/>
  <c r="A112" i="17" l="1"/>
  <c r="B113" i="17"/>
  <c r="A120" i="16"/>
  <c r="B121" i="16"/>
  <c r="B114" i="15"/>
  <c r="A113" i="15"/>
  <c r="B180" i="14"/>
  <c r="A179" i="14"/>
  <c r="A179" i="13"/>
  <c r="B180" i="13"/>
  <c r="B114" i="12"/>
  <c r="A113" i="12"/>
  <c r="A114" i="11"/>
  <c r="B115" i="11"/>
  <c r="B115" i="10"/>
  <c r="A114" i="10"/>
  <c r="B114" i="17" l="1"/>
  <c r="A113" i="17"/>
  <c r="A121" i="16"/>
  <c r="B122" i="16"/>
  <c r="A114" i="15"/>
  <c r="B115" i="15"/>
  <c r="B181" i="14"/>
  <c r="A180" i="14"/>
  <c r="B181" i="13"/>
  <c r="A180" i="13"/>
  <c r="B115" i="12"/>
  <c r="A114" i="12"/>
  <c r="B120" i="11"/>
  <c r="A115" i="11"/>
  <c r="A115" i="10"/>
  <c r="B120" i="10"/>
  <c r="A114" i="17" l="1"/>
  <c r="B115" i="17"/>
  <c r="A122" i="16"/>
  <c r="B123" i="16"/>
  <c r="B120" i="15"/>
  <c r="A115" i="15"/>
  <c r="B182" i="14"/>
  <c r="A181" i="14"/>
  <c r="A181" i="13"/>
  <c r="B182" i="13"/>
  <c r="A115" i="12"/>
  <c r="B120" i="12"/>
  <c r="A120" i="11"/>
  <c r="B121" i="11"/>
  <c r="A120" i="10"/>
  <c r="B121" i="10"/>
  <c r="A115" i="17" l="1"/>
  <c r="B120" i="17"/>
  <c r="A123" i="16"/>
  <c r="B124" i="16"/>
  <c r="A120" i="15"/>
  <c r="B121" i="15"/>
  <c r="B183" i="14"/>
  <c r="A182" i="14"/>
  <c r="B183" i="13"/>
  <c r="A182" i="13"/>
  <c r="B121" i="12"/>
  <c r="A120" i="12"/>
  <c r="B122" i="11"/>
  <c r="A121" i="11"/>
  <c r="A121" i="10"/>
  <c r="B122" i="10"/>
  <c r="A120" i="17" l="1"/>
  <c r="B121" i="17"/>
  <c r="A124" i="16"/>
  <c r="B125" i="16"/>
  <c r="B122" i="15"/>
  <c r="A121" i="15"/>
  <c r="B184" i="14"/>
  <c r="A183" i="14"/>
  <c r="A183" i="13"/>
  <c r="B184" i="13"/>
  <c r="A121" i="12"/>
  <c r="B122" i="12"/>
  <c r="A122" i="11"/>
  <c r="B123" i="11"/>
  <c r="B123" i="10"/>
  <c r="A122" i="10"/>
  <c r="A121" i="17" l="1"/>
  <c r="B122" i="17"/>
  <c r="A125" i="16"/>
  <c r="B126" i="16"/>
  <c r="A122" i="15"/>
  <c r="B123" i="15"/>
  <c r="A184" i="14"/>
  <c r="B189" i="14"/>
  <c r="B189" i="13"/>
  <c r="A184" i="13"/>
  <c r="B123" i="12"/>
  <c r="A122" i="12"/>
  <c r="B124" i="11"/>
  <c r="A123" i="11"/>
  <c r="B124" i="10"/>
  <c r="A123" i="10"/>
  <c r="A122" i="17" l="1"/>
  <c r="B123" i="17"/>
  <c r="A126" i="16"/>
  <c r="B127" i="16"/>
  <c r="B124" i="15"/>
  <c r="A123" i="15"/>
  <c r="B190" i="14"/>
  <c r="A189" i="14"/>
  <c r="A189" i="13"/>
  <c r="B190" i="13"/>
  <c r="A123" i="12"/>
  <c r="B124" i="12"/>
  <c r="A124" i="11"/>
  <c r="B125" i="11"/>
  <c r="B125" i="10"/>
  <c r="A124" i="10"/>
  <c r="A123" i="17" l="1"/>
  <c r="B124" i="17"/>
  <c r="A127" i="16"/>
  <c r="B128" i="16"/>
  <c r="A124" i="15"/>
  <c r="B125" i="15"/>
  <c r="A190" i="14"/>
  <c r="B191" i="14"/>
  <c r="B191" i="13"/>
  <c r="A190" i="13"/>
  <c r="B125" i="12"/>
  <c r="A124" i="12"/>
  <c r="B126" i="11"/>
  <c r="A125" i="11"/>
  <c r="B126" i="10"/>
  <c r="A125" i="10"/>
  <c r="A124" i="17" l="1"/>
  <c r="B125" i="17"/>
  <c r="A128" i="16"/>
  <c r="B129" i="16"/>
  <c r="B126" i="15"/>
  <c r="A125" i="15"/>
  <c r="B192" i="14"/>
  <c r="A191" i="14"/>
  <c r="A191" i="13"/>
  <c r="B192" i="13"/>
  <c r="A125" i="12"/>
  <c r="B126" i="12"/>
  <c r="A126" i="11"/>
  <c r="B127" i="11"/>
  <c r="B127" i="10"/>
  <c r="A126" i="10"/>
  <c r="B126" i="17" l="1"/>
  <c r="A125" i="17"/>
  <c r="A129" i="16"/>
  <c r="B130" i="16"/>
  <c r="A126" i="15"/>
  <c r="B127" i="15"/>
  <c r="A192" i="14"/>
  <c r="B193" i="14"/>
  <c r="B193" i="13"/>
  <c r="A192" i="13"/>
  <c r="B127" i="12"/>
  <c r="A126" i="12"/>
  <c r="B128" i="11"/>
  <c r="A127" i="11"/>
  <c r="B128" i="10"/>
  <c r="A127" i="10"/>
  <c r="B127" i="17" l="1"/>
  <c r="A126" i="17"/>
  <c r="A130" i="16"/>
  <c r="B131" i="16"/>
  <c r="B128" i="15"/>
  <c r="A127" i="15"/>
  <c r="B194" i="14"/>
  <c r="A193" i="14"/>
  <c r="A193" i="13"/>
  <c r="B194" i="13"/>
  <c r="A127" i="12"/>
  <c r="B128" i="12"/>
  <c r="B129" i="11"/>
  <c r="A128" i="11"/>
  <c r="A128" i="10"/>
  <c r="B129" i="10"/>
  <c r="B128" i="17" l="1"/>
  <c r="A127" i="17"/>
  <c r="A131" i="16"/>
  <c r="B132" i="16"/>
  <c r="A128" i="15"/>
  <c r="B129" i="15"/>
  <c r="A194" i="14"/>
  <c r="B195" i="14"/>
  <c r="B195" i="13"/>
  <c r="A194" i="13"/>
  <c r="B129" i="12"/>
  <c r="A128" i="12"/>
  <c r="B130" i="11"/>
  <c r="A129" i="11"/>
  <c r="B130" i="10"/>
  <c r="A129" i="10"/>
  <c r="B129" i="17" l="1"/>
  <c r="A128" i="17"/>
  <c r="A132" i="16"/>
  <c r="B133" i="16"/>
  <c r="B130" i="15"/>
  <c r="A129" i="15"/>
  <c r="B196" i="14"/>
  <c r="A195" i="14"/>
  <c r="A195" i="13"/>
  <c r="B196" i="13"/>
  <c r="A129" i="12"/>
  <c r="B130" i="12"/>
  <c r="B131" i="11"/>
  <c r="A130" i="11"/>
  <c r="A130" i="10"/>
  <c r="B131" i="10"/>
  <c r="B130" i="17" l="1"/>
  <c r="A129" i="17"/>
  <c r="A133" i="16"/>
  <c r="B134" i="16"/>
  <c r="A130" i="15"/>
  <c r="B131" i="15"/>
  <c r="A196" i="14"/>
  <c r="B197" i="14"/>
  <c r="B197" i="13"/>
  <c r="A196" i="13"/>
  <c r="B131" i="12"/>
  <c r="A130" i="12"/>
  <c r="B132" i="11"/>
  <c r="A131" i="11"/>
  <c r="B132" i="10"/>
  <c r="A131" i="10"/>
  <c r="A130" i="17" l="1"/>
  <c r="B131" i="17"/>
  <c r="A134" i="16"/>
  <c r="B135" i="16"/>
  <c r="B132" i="15"/>
  <c r="A131" i="15"/>
  <c r="B198" i="14"/>
  <c r="A197" i="14"/>
  <c r="A197" i="13"/>
  <c r="B198" i="13"/>
  <c r="A131" i="12"/>
  <c r="B132" i="12"/>
  <c r="B133" i="11"/>
  <c r="A132" i="11"/>
  <c r="A132" i="10"/>
  <c r="B133" i="10"/>
  <c r="B132" i="17" l="1"/>
  <c r="A131" i="17"/>
  <c r="B136" i="16"/>
  <c r="A135" i="16"/>
  <c r="A132" i="15"/>
  <c r="B133" i="15"/>
  <c r="A198" i="14"/>
  <c r="B199" i="14"/>
  <c r="B199" i="13"/>
  <c r="A198" i="13"/>
  <c r="B133" i="12"/>
  <c r="A132" i="12"/>
  <c r="B134" i="11"/>
  <c r="A133" i="11"/>
  <c r="B134" i="10"/>
  <c r="A133" i="10"/>
  <c r="A132" i="17" l="1"/>
  <c r="B133" i="17"/>
  <c r="A136" i="16"/>
  <c r="B137" i="16"/>
  <c r="B134" i="15"/>
  <c r="A133" i="15"/>
  <c r="B200" i="14"/>
  <c r="A199" i="14"/>
  <c r="A199" i="13"/>
  <c r="B200" i="13"/>
  <c r="A133" i="12"/>
  <c r="B134" i="12"/>
  <c r="A134" i="11"/>
  <c r="B135" i="11"/>
  <c r="A134" i="10"/>
  <c r="B135" i="10"/>
  <c r="B134" i="17" l="1"/>
  <c r="A133" i="17"/>
  <c r="B138" i="16"/>
  <c r="A137" i="16"/>
  <c r="A134" i="15"/>
  <c r="B135" i="15"/>
  <c r="A200" i="14"/>
  <c r="B201" i="14"/>
  <c r="B201" i="13"/>
  <c r="A200" i="13"/>
  <c r="B135" i="12"/>
  <c r="A134" i="12"/>
  <c r="B136" i="11"/>
  <c r="A135" i="11"/>
  <c r="B136" i="10"/>
  <c r="A135" i="10"/>
  <c r="B135" i="17" l="1"/>
  <c r="A134" i="17"/>
  <c r="A138" i="16"/>
  <c r="B139" i="16"/>
  <c r="B136" i="15"/>
  <c r="A135" i="15"/>
  <c r="B202" i="14"/>
  <c r="A201" i="14"/>
  <c r="A201" i="13"/>
  <c r="B202" i="13"/>
  <c r="A135" i="12"/>
  <c r="B136" i="12"/>
  <c r="A136" i="11"/>
  <c r="B137" i="11"/>
  <c r="A136" i="10"/>
  <c r="B137" i="10"/>
  <c r="B136" i="17" l="1"/>
  <c r="A135" i="17"/>
  <c r="B140" i="16"/>
  <c r="A139" i="16"/>
  <c r="A136" i="15"/>
  <c r="B137" i="15"/>
  <c r="A202" i="14"/>
  <c r="B203" i="14"/>
  <c r="B203" i="13"/>
  <c r="A202" i="13"/>
  <c r="A136" i="12"/>
  <c r="B137" i="12"/>
  <c r="B138" i="11"/>
  <c r="A137" i="11"/>
  <c r="B138" i="10"/>
  <c r="A137" i="10"/>
  <c r="B137" i="17" l="1"/>
  <c r="A136" i="17"/>
  <c r="A140" i="16"/>
  <c r="B141" i="16"/>
  <c r="B138" i="15"/>
  <c r="A137" i="15"/>
  <c r="B204" i="14"/>
  <c r="A203" i="14"/>
  <c r="A203" i="13"/>
  <c r="B204" i="13"/>
  <c r="B138" i="12"/>
  <c r="A137" i="12"/>
  <c r="A138" i="11"/>
  <c r="B139" i="11"/>
  <c r="A138" i="10"/>
  <c r="B139" i="10"/>
  <c r="B138" i="17" l="1"/>
  <c r="A137" i="17"/>
  <c r="B142" i="16"/>
  <c r="A141" i="16"/>
  <c r="A138" i="15"/>
  <c r="B139" i="15"/>
  <c r="A204" i="14"/>
  <c r="B205" i="14"/>
  <c r="B205" i="13"/>
  <c r="A204" i="13"/>
  <c r="A138" i="12"/>
  <c r="B139" i="12"/>
  <c r="B140" i="11"/>
  <c r="A139" i="11"/>
  <c r="A139" i="10"/>
  <c r="B140" i="10"/>
  <c r="A138" i="17" l="1"/>
  <c r="B139" i="17"/>
  <c r="A142" i="16"/>
  <c r="B143" i="16"/>
  <c r="B140" i="15"/>
  <c r="A139" i="15"/>
  <c r="B206" i="14"/>
  <c r="A205" i="14"/>
  <c r="A205" i="13"/>
  <c r="B206" i="13"/>
  <c r="B140" i="12"/>
  <c r="A139" i="12"/>
  <c r="A140" i="11"/>
  <c r="B141" i="11"/>
  <c r="A140" i="10"/>
  <c r="B141" i="10"/>
  <c r="B140" i="17" l="1"/>
  <c r="A139" i="17"/>
  <c r="B144" i="16"/>
  <c r="A143" i="16"/>
  <c r="A140" i="15"/>
  <c r="B141" i="15"/>
  <c r="A206" i="14"/>
  <c r="B207" i="14"/>
  <c r="B207" i="13"/>
  <c r="A206" i="13"/>
  <c r="B141" i="12"/>
  <c r="A140" i="12"/>
  <c r="B142" i="11"/>
  <c r="A141" i="11"/>
  <c r="A141" i="10"/>
  <c r="B142" i="10"/>
  <c r="A140" i="17" l="1"/>
  <c r="B141" i="17"/>
  <c r="A144" i="16"/>
  <c r="B145" i="16"/>
  <c r="B142" i="15"/>
  <c r="A141" i="15"/>
  <c r="B208" i="14"/>
  <c r="A207" i="14"/>
  <c r="A207" i="13"/>
  <c r="B208" i="13"/>
  <c r="B142" i="12"/>
  <c r="A141" i="12"/>
  <c r="A142" i="11"/>
  <c r="B143" i="11"/>
  <c r="A142" i="10"/>
  <c r="B143" i="10"/>
  <c r="B142" i="17" l="1"/>
  <c r="A141" i="17"/>
  <c r="B146" i="16"/>
  <c r="A145" i="16"/>
  <c r="A142" i="15"/>
  <c r="B143" i="15"/>
  <c r="A208" i="14"/>
  <c r="B209" i="14"/>
  <c r="B209" i="13"/>
  <c r="A208" i="13"/>
  <c r="B143" i="12"/>
  <c r="A142" i="12"/>
  <c r="B144" i="11"/>
  <c r="A143" i="11"/>
  <c r="A143" i="10"/>
  <c r="B144" i="10"/>
  <c r="B143" i="17" l="1"/>
  <c r="A142" i="17"/>
  <c r="A146" i="16"/>
  <c r="B147" i="16"/>
  <c r="B144" i="15"/>
  <c r="A143" i="15"/>
  <c r="B210" i="14"/>
  <c r="A209" i="14"/>
  <c r="A209" i="13"/>
  <c r="B210" i="13"/>
  <c r="B144" i="12"/>
  <c r="A143" i="12"/>
  <c r="A144" i="11"/>
  <c r="B145" i="11"/>
  <c r="A144" i="10"/>
  <c r="B145" i="10"/>
  <c r="B144" i="17" l="1"/>
  <c r="A143" i="17"/>
  <c r="B148" i="16"/>
  <c r="A147" i="16"/>
  <c r="A144" i="15"/>
  <c r="B145" i="15"/>
  <c r="A210" i="14"/>
  <c r="B211" i="14"/>
  <c r="B211" i="13"/>
  <c r="A210" i="13"/>
  <c r="B145" i="12"/>
  <c r="A144" i="12"/>
  <c r="B146" i="11"/>
  <c r="A145" i="11"/>
  <c r="A145" i="10"/>
  <c r="B146" i="10"/>
  <c r="B145" i="17" l="1"/>
  <c r="A144" i="17"/>
  <c r="A148" i="16"/>
  <c r="B149" i="16"/>
  <c r="B146" i="15"/>
  <c r="A145" i="15"/>
  <c r="B212" i="14"/>
  <c r="A211" i="14"/>
  <c r="A211" i="13"/>
  <c r="B212" i="13"/>
  <c r="B146" i="12"/>
  <c r="A145" i="12"/>
  <c r="A146" i="11"/>
  <c r="B147" i="11"/>
  <c r="A146" i="10"/>
  <c r="B147" i="10"/>
  <c r="B146" i="17" l="1"/>
  <c r="A145" i="17"/>
  <c r="B154" i="16"/>
  <c r="A149" i="16"/>
  <c r="A146" i="15"/>
  <c r="B147" i="15"/>
  <c r="A212" i="14"/>
  <c r="B213" i="14"/>
  <c r="B213" i="13"/>
  <c r="A212" i="13"/>
  <c r="A146" i="12"/>
  <c r="B147" i="12"/>
  <c r="B148" i="11"/>
  <c r="A147" i="11"/>
  <c r="A147" i="10"/>
  <c r="B148" i="10"/>
  <c r="B147" i="17" l="1"/>
  <c r="A146" i="17"/>
  <c r="A154" i="16"/>
  <c r="B155" i="16"/>
  <c r="A147" i="15"/>
  <c r="B148" i="15"/>
  <c r="B214" i="14"/>
  <c r="A213" i="14"/>
  <c r="A213" i="13"/>
  <c r="B214" i="13"/>
  <c r="B148" i="12"/>
  <c r="A147" i="12"/>
  <c r="A148" i="11"/>
  <c r="B149" i="11"/>
  <c r="A148" i="10"/>
  <c r="B149" i="10"/>
  <c r="B148" i="17" l="1"/>
  <c r="A147" i="17"/>
  <c r="B156" i="16"/>
  <c r="A155" i="16"/>
  <c r="A148" i="15"/>
  <c r="B149" i="15"/>
  <c r="A214" i="14"/>
  <c r="B215" i="14"/>
  <c r="B215" i="13"/>
  <c r="A214" i="13"/>
  <c r="B149" i="12"/>
  <c r="A148" i="12"/>
  <c r="B154" i="11"/>
  <c r="A149" i="11"/>
  <c r="A149" i="10"/>
  <c r="B154" i="10"/>
  <c r="B149" i="17" l="1"/>
  <c r="A148" i="17"/>
  <c r="A156" i="16"/>
  <c r="B157" i="16"/>
  <c r="B154" i="15"/>
  <c r="A149" i="15"/>
  <c r="B216" i="14"/>
  <c r="A215" i="14"/>
  <c r="A215" i="13"/>
  <c r="B216" i="13"/>
  <c r="B154" i="12"/>
  <c r="A149" i="12"/>
  <c r="B155" i="11"/>
  <c r="A154" i="11"/>
  <c r="A154" i="10"/>
  <c r="B155" i="10"/>
  <c r="B154" i="17" l="1"/>
  <c r="A149" i="17"/>
  <c r="B158" i="16"/>
  <c r="A157" i="16"/>
  <c r="B155" i="15"/>
  <c r="A154" i="15"/>
  <c r="A216" i="14"/>
  <c r="B217" i="14"/>
  <c r="B217" i="13"/>
  <c r="A216" i="13"/>
  <c r="A154" i="12"/>
  <c r="B155" i="12"/>
  <c r="B156" i="11"/>
  <c r="A155" i="11"/>
  <c r="A155" i="10"/>
  <c r="B156" i="10"/>
  <c r="A154" i="17" l="1"/>
  <c r="B155" i="17"/>
  <c r="A158" i="16"/>
  <c r="B159" i="16"/>
  <c r="A155" i="15"/>
  <c r="B156" i="15"/>
  <c r="B218" i="14"/>
  <c r="A217" i="14"/>
  <c r="A217" i="13"/>
  <c r="B218" i="13"/>
  <c r="B156" i="12"/>
  <c r="A155" i="12"/>
  <c r="B157" i="11"/>
  <c r="A156" i="11"/>
  <c r="A156" i="10"/>
  <c r="B157" i="10"/>
  <c r="B156" i="17" l="1"/>
  <c r="A155" i="17"/>
  <c r="B160" i="16"/>
  <c r="A159" i="16"/>
  <c r="B157" i="15"/>
  <c r="A156" i="15"/>
  <c r="A218" i="14"/>
  <c r="B223" i="14"/>
  <c r="A218" i="13"/>
  <c r="B223" i="13"/>
  <c r="A156" i="12"/>
  <c r="B157" i="12"/>
  <c r="B158" i="11"/>
  <c r="A157" i="11"/>
  <c r="A157" i="10"/>
  <c r="B158" i="10"/>
  <c r="A156" i="17" l="1"/>
  <c r="B157" i="17"/>
  <c r="A160" i="16"/>
  <c r="B161" i="16"/>
  <c r="A157" i="15"/>
  <c r="B158" i="15"/>
  <c r="A223" i="14"/>
  <c r="B224" i="14"/>
  <c r="A223" i="13"/>
  <c r="B224" i="13"/>
  <c r="B158" i="12"/>
  <c r="A157" i="12"/>
  <c r="B159" i="11"/>
  <c r="A158" i="11"/>
  <c r="A158" i="10"/>
  <c r="B159" i="10"/>
  <c r="B158" i="17" l="1"/>
  <c r="A157" i="17"/>
  <c r="B162" i="16"/>
  <c r="A161" i="16"/>
  <c r="B159" i="15"/>
  <c r="A158" i="15"/>
  <c r="B225" i="14"/>
  <c r="A224" i="14"/>
  <c r="A224" i="13"/>
  <c r="B225" i="13"/>
  <c r="A158" i="12"/>
  <c r="B159" i="12"/>
  <c r="B160" i="11"/>
  <c r="A159" i="11"/>
  <c r="A159" i="10"/>
  <c r="B160" i="10"/>
  <c r="A158" i="17" l="1"/>
  <c r="B159" i="17"/>
  <c r="A162" i="16"/>
  <c r="B163" i="16"/>
  <c r="A159" i="15"/>
  <c r="B160" i="15"/>
  <c r="A225" i="14"/>
  <c r="B226" i="14"/>
  <c r="A225" i="13"/>
  <c r="B226" i="13"/>
  <c r="B160" i="12"/>
  <c r="A159" i="12"/>
  <c r="B161" i="11"/>
  <c r="A160" i="11"/>
  <c r="A160" i="10"/>
  <c r="B161" i="10"/>
  <c r="B160" i="17" l="1"/>
  <c r="A159" i="17"/>
  <c r="B164" i="16"/>
  <c r="A163" i="16"/>
  <c r="B161" i="15"/>
  <c r="A160" i="15"/>
  <c r="B227" i="14"/>
  <c r="A226" i="14"/>
  <c r="A226" i="13"/>
  <c r="B227" i="13"/>
  <c r="A160" i="12"/>
  <c r="B161" i="12"/>
  <c r="B162" i="11"/>
  <c r="A161" i="11"/>
  <c r="A161" i="10"/>
  <c r="B162" i="10"/>
  <c r="A160" i="17" l="1"/>
  <c r="B161" i="17"/>
  <c r="A164" i="16"/>
  <c r="B165" i="16"/>
  <c r="A161" i="15"/>
  <c r="B162" i="15"/>
  <c r="A227" i="14"/>
  <c r="B228" i="14"/>
  <c r="A227" i="13"/>
  <c r="B228" i="13"/>
  <c r="B162" i="12"/>
  <c r="A161" i="12"/>
  <c r="B163" i="11"/>
  <c r="A162" i="11"/>
  <c r="A162" i="10"/>
  <c r="B163" i="10"/>
  <c r="B162" i="17" l="1"/>
  <c r="A161" i="17"/>
  <c r="B166" i="16"/>
  <c r="A165" i="16"/>
  <c r="B163" i="15"/>
  <c r="A162" i="15"/>
  <c r="B229" i="14"/>
  <c r="A228" i="14"/>
  <c r="A228" i="13"/>
  <c r="B229" i="13"/>
  <c r="A162" i="12"/>
  <c r="B163" i="12"/>
  <c r="B164" i="11"/>
  <c r="A163" i="11"/>
  <c r="A163" i="10"/>
  <c r="B164" i="10"/>
  <c r="A162" i="17" l="1"/>
  <c r="B163" i="17"/>
  <c r="A166" i="16"/>
  <c r="B167" i="16"/>
  <c r="A163" i="15"/>
  <c r="B164" i="15"/>
  <c r="A229" i="14"/>
  <c r="B230" i="14"/>
  <c r="A229" i="13"/>
  <c r="B230" i="13"/>
  <c r="B164" i="12"/>
  <c r="A163" i="12"/>
  <c r="B165" i="11"/>
  <c r="A164" i="11"/>
  <c r="A164" i="10"/>
  <c r="B165" i="10"/>
  <c r="B164" i="17" l="1"/>
  <c r="A163" i="17"/>
  <c r="B168" i="16"/>
  <c r="A167" i="16"/>
  <c r="B165" i="15"/>
  <c r="A164" i="15"/>
  <c r="B231" i="14"/>
  <c r="A230" i="14"/>
  <c r="A230" i="13"/>
  <c r="B231" i="13"/>
  <c r="A164" i="12"/>
  <c r="B165" i="12"/>
  <c r="B166" i="11"/>
  <c r="A165" i="11"/>
  <c r="A165" i="10"/>
  <c r="B166" i="10"/>
  <c r="A164" i="17" l="1"/>
  <c r="B165" i="17"/>
  <c r="A168" i="16"/>
  <c r="B169" i="16"/>
  <c r="A165" i="15"/>
  <c r="B166" i="15"/>
  <c r="A231" i="14"/>
  <c r="B232" i="14"/>
  <c r="A231" i="13"/>
  <c r="B232" i="13"/>
  <c r="B166" i="12"/>
  <c r="A165" i="12"/>
  <c r="B167" i="11"/>
  <c r="A166" i="11"/>
  <c r="A166" i="10"/>
  <c r="B167" i="10"/>
  <c r="B166" i="17" l="1"/>
  <c r="A165" i="17"/>
  <c r="B170" i="16"/>
  <c r="A169" i="16"/>
  <c r="B167" i="15"/>
  <c r="A166" i="15"/>
  <c r="B233" i="14"/>
  <c r="A232" i="14"/>
  <c r="A232" i="13"/>
  <c r="B233" i="13"/>
  <c r="A166" i="12"/>
  <c r="B167" i="12"/>
  <c r="B168" i="11"/>
  <c r="A167" i="11"/>
  <c r="A167" i="10"/>
  <c r="B168" i="10"/>
  <c r="A166" i="17" l="1"/>
  <c r="B167" i="17"/>
  <c r="A170" i="16"/>
  <c r="B171" i="16"/>
  <c r="A167" i="15"/>
  <c r="B168" i="15"/>
  <c r="A233" i="14"/>
  <c r="B234" i="14"/>
  <c r="A233" i="13"/>
  <c r="B234" i="13"/>
  <c r="B168" i="12"/>
  <c r="A167" i="12"/>
  <c r="B169" i="11"/>
  <c r="A168" i="11"/>
  <c r="A168" i="10"/>
  <c r="B169" i="10"/>
  <c r="B168" i="17" l="1"/>
  <c r="A167" i="17"/>
  <c r="B172" i="16"/>
  <c r="A171" i="16"/>
  <c r="B169" i="15"/>
  <c r="A168" i="15"/>
  <c r="B235" i="14"/>
  <c r="A234" i="14"/>
  <c r="A234" i="13"/>
  <c r="B235" i="13"/>
  <c r="A168" i="12"/>
  <c r="B169" i="12"/>
  <c r="B170" i="11"/>
  <c r="A169" i="11"/>
  <c r="A169" i="10"/>
  <c r="B170" i="10"/>
  <c r="A168" i="17" l="1"/>
  <c r="B169" i="17"/>
  <c r="A172" i="16"/>
  <c r="B173" i="16"/>
  <c r="A169" i="15"/>
  <c r="B170" i="15"/>
  <c r="A235" i="14"/>
  <c r="B236" i="14"/>
  <c r="A235" i="13"/>
  <c r="B236" i="13"/>
  <c r="B170" i="12"/>
  <c r="A169" i="12"/>
  <c r="B171" i="11"/>
  <c r="A170" i="11"/>
  <c r="A170" i="10"/>
  <c r="B171" i="10"/>
  <c r="B170" i="17" l="1"/>
  <c r="A169" i="17"/>
  <c r="B174" i="16"/>
  <c r="A173" i="16"/>
  <c r="B171" i="15"/>
  <c r="A170" i="15"/>
  <c r="B237" i="14"/>
  <c r="A236" i="14"/>
  <c r="A236" i="13"/>
  <c r="B237" i="13"/>
  <c r="A170" i="12"/>
  <c r="B171" i="12"/>
  <c r="B172" i="11"/>
  <c r="A171" i="11"/>
  <c r="A171" i="10"/>
  <c r="B172" i="10"/>
  <c r="A170" i="17" l="1"/>
  <c r="B171" i="17"/>
  <c r="A174" i="16"/>
  <c r="B175" i="16"/>
  <c r="A171" i="15"/>
  <c r="B172" i="15"/>
  <c r="A237" i="14"/>
  <c r="B238" i="14"/>
  <c r="A237" i="13"/>
  <c r="B238" i="13"/>
  <c r="B172" i="12"/>
  <c r="A171" i="12"/>
  <c r="B173" i="11"/>
  <c r="A172" i="11"/>
  <c r="A172" i="10"/>
  <c r="B173" i="10"/>
  <c r="B172" i="17" l="1"/>
  <c r="A171" i="17"/>
  <c r="B176" i="16"/>
  <c r="A175" i="16"/>
  <c r="B173" i="15"/>
  <c r="A172" i="15"/>
  <c r="B239" i="14"/>
  <c r="A238" i="14"/>
  <c r="A238" i="13"/>
  <c r="B239" i="13"/>
  <c r="A172" i="12"/>
  <c r="B173" i="12"/>
  <c r="B174" i="11"/>
  <c r="A173" i="11"/>
  <c r="A173" i="10"/>
  <c r="B174" i="10"/>
  <c r="A172" i="17" l="1"/>
  <c r="B173" i="17"/>
  <c r="A176" i="16"/>
  <c r="B177" i="16"/>
  <c r="A173" i="15"/>
  <c r="B174" i="15"/>
  <c r="A239" i="14"/>
  <c r="B240" i="14"/>
  <c r="A239" i="13"/>
  <c r="B240" i="13"/>
  <c r="B174" i="12"/>
  <c r="A173" i="12"/>
  <c r="B175" i="11"/>
  <c r="A174" i="11"/>
  <c r="A174" i="10"/>
  <c r="B175" i="10"/>
  <c r="B174" i="17" l="1"/>
  <c r="A173" i="17"/>
  <c r="B178" i="16"/>
  <c r="A177" i="16"/>
  <c r="B175" i="15"/>
  <c r="A174" i="15"/>
  <c r="B241" i="14"/>
  <c r="A240" i="14"/>
  <c r="A240" i="13"/>
  <c r="B241" i="13"/>
  <c r="A174" i="12"/>
  <c r="B175" i="12"/>
  <c r="B176" i="11"/>
  <c r="A175" i="11"/>
  <c r="A175" i="10"/>
  <c r="B176" i="10"/>
  <c r="A174" i="17" l="1"/>
  <c r="B175" i="17"/>
  <c r="A178" i="16"/>
  <c r="B179" i="16"/>
  <c r="A175" i="15"/>
  <c r="B176" i="15"/>
  <c r="A241" i="14"/>
  <c r="B242" i="14"/>
  <c r="A241" i="13"/>
  <c r="B242" i="13"/>
  <c r="B176" i="12"/>
  <c r="A175" i="12"/>
  <c r="B177" i="11"/>
  <c r="A176" i="11"/>
  <c r="A176" i="10"/>
  <c r="B177" i="10"/>
  <c r="B176" i="17" l="1"/>
  <c r="A175" i="17"/>
  <c r="B180" i="16"/>
  <c r="A179" i="16"/>
  <c r="B177" i="15"/>
  <c r="A176" i="15"/>
  <c r="B243" i="14"/>
  <c r="A242" i="14"/>
  <c r="A242" i="13"/>
  <c r="B243" i="13"/>
  <c r="A176" i="12"/>
  <c r="B177" i="12"/>
  <c r="B178" i="11"/>
  <c r="A177" i="11"/>
  <c r="A177" i="10"/>
  <c r="B178" i="10"/>
  <c r="A176" i="17" l="1"/>
  <c r="B177" i="17"/>
  <c r="A180" i="16"/>
  <c r="B181" i="16"/>
  <c r="A177" i="15"/>
  <c r="B178" i="15"/>
  <c r="A243" i="14"/>
  <c r="B244" i="14"/>
  <c r="A243" i="13"/>
  <c r="B244" i="13"/>
  <c r="B178" i="12"/>
  <c r="A177" i="12"/>
  <c r="B179" i="11"/>
  <c r="A178" i="11"/>
  <c r="A178" i="10"/>
  <c r="B179" i="10"/>
  <c r="B178" i="17" l="1"/>
  <c r="A177" i="17"/>
  <c r="B182" i="16"/>
  <c r="A181" i="16"/>
  <c r="B179" i="15"/>
  <c r="A178" i="15"/>
  <c r="B245" i="14"/>
  <c r="A244" i="14"/>
  <c r="A244" i="13"/>
  <c r="B245" i="13"/>
  <c r="A178" i="12"/>
  <c r="B179" i="12"/>
  <c r="B180" i="11"/>
  <c r="A179" i="11"/>
  <c r="A179" i="10"/>
  <c r="B180" i="10"/>
  <c r="A178" i="17" l="1"/>
  <c r="B179" i="17"/>
  <c r="A182" i="16"/>
  <c r="B183" i="16"/>
  <c r="A179" i="15"/>
  <c r="B180" i="15"/>
  <c r="A245" i="14"/>
  <c r="B246" i="14"/>
  <c r="A245" i="13"/>
  <c r="B246" i="13"/>
  <c r="B180" i="12"/>
  <c r="A179" i="12"/>
  <c r="B181" i="11"/>
  <c r="A180" i="11"/>
  <c r="A180" i="10"/>
  <c r="B181" i="10"/>
  <c r="B180" i="17" l="1"/>
  <c r="A179" i="17"/>
  <c r="B184" i="16"/>
  <c r="A183" i="16"/>
  <c r="B181" i="15"/>
  <c r="A180" i="15"/>
  <c r="B247" i="14"/>
  <c r="A246" i="14"/>
  <c r="A246" i="13"/>
  <c r="B247" i="13"/>
  <c r="A180" i="12"/>
  <c r="B181" i="12"/>
  <c r="B182" i="11"/>
  <c r="A181" i="11"/>
  <c r="A181" i="10"/>
  <c r="B182" i="10"/>
  <c r="A180" i="17" l="1"/>
  <c r="B181" i="17"/>
  <c r="A184" i="16"/>
  <c r="B189" i="16"/>
  <c r="A181" i="15"/>
  <c r="B182" i="15"/>
  <c r="A247" i="14"/>
  <c r="B248" i="14"/>
  <c r="A247" i="13"/>
  <c r="B248" i="13"/>
  <c r="B182" i="12"/>
  <c r="A181" i="12"/>
  <c r="B183" i="11"/>
  <c r="A182" i="11"/>
  <c r="A182" i="10"/>
  <c r="B183" i="10"/>
  <c r="B182" i="17" l="1"/>
  <c r="A181" i="17"/>
  <c r="B190" i="16"/>
  <c r="A189" i="16"/>
  <c r="B183" i="15"/>
  <c r="A182" i="15"/>
  <c r="B249" i="14"/>
  <c r="A248" i="14"/>
  <c r="A248" i="13"/>
  <c r="B249" i="13"/>
  <c r="A182" i="12"/>
  <c r="B183" i="12"/>
  <c r="B184" i="11"/>
  <c r="A183" i="11"/>
  <c r="A183" i="10"/>
  <c r="B184" i="10"/>
  <c r="A182" i="17" l="1"/>
  <c r="B183" i="17"/>
  <c r="A190" i="16"/>
  <c r="B191" i="16"/>
  <c r="A183" i="15"/>
  <c r="B184" i="15"/>
  <c r="A249" i="14"/>
  <c r="B250" i="14"/>
  <c r="A249" i="13"/>
  <c r="B250" i="13"/>
  <c r="B184" i="12"/>
  <c r="A183" i="12"/>
  <c r="A184" i="11"/>
  <c r="B189" i="11"/>
  <c r="A184" i="10"/>
  <c r="B189" i="10"/>
  <c r="B184" i="17" l="1"/>
  <c r="A183" i="17"/>
  <c r="B192" i="16"/>
  <c r="A191" i="16"/>
  <c r="B189" i="15"/>
  <c r="A184" i="15"/>
  <c r="B251" i="14"/>
  <c r="A250" i="14"/>
  <c r="A250" i="13"/>
  <c r="B251" i="13"/>
  <c r="A184" i="12"/>
  <c r="B189" i="12"/>
  <c r="A189" i="11"/>
  <c r="B190" i="11"/>
  <c r="A189" i="10"/>
  <c r="B190" i="10"/>
  <c r="A184" i="17" l="1"/>
  <c r="B189" i="17"/>
  <c r="B193" i="16"/>
  <c r="A192" i="16"/>
  <c r="A189" i="15"/>
  <c r="B190" i="15"/>
  <c r="A251" i="14"/>
  <c r="B252" i="14"/>
  <c r="A251" i="13"/>
  <c r="B252" i="13"/>
  <c r="A189" i="12"/>
  <c r="B190" i="12"/>
  <c r="A190" i="11"/>
  <c r="B191" i="11"/>
  <c r="A190" i="10"/>
  <c r="B191" i="10"/>
  <c r="B190" i="17" l="1"/>
  <c r="A189" i="17"/>
  <c r="B194" i="16"/>
  <c r="A193" i="16"/>
  <c r="B191" i="15"/>
  <c r="A190" i="15"/>
  <c r="B253" i="14"/>
  <c r="A252" i="14"/>
  <c r="B253" i="13"/>
  <c r="A252" i="13"/>
  <c r="A190" i="12"/>
  <c r="B191" i="12"/>
  <c r="A191" i="11"/>
  <c r="B192" i="11"/>
  <c r="A191" i="10"/>
  <c r="B192" i="10"/>
  <c r="A190" i="17" l="1"/>
  <c r="B191" i="17"/>
  <c r="B195" i="16"/>
  <c r="A194" i="16"/>
  <c r="A191" i="15"/>
  <c r="B192" i="15"/>
  <c r="A253" i="14"/>
  <c r="B258" i="14"/>
  <c r="B258" i="13"/>
  <c r="A253" i="13"/>
  <c r="A191" i="12"/>
  <c r="B192" i="12"/>
  <c r="A192" i="11"/>
  <c r="B193" i="11"/>
  <c r="A192" i="10"/>
  <c r="B193" i="10"/>
  <c r="B192" i="17" l="1"/>
  <c r="A191" i="17"/>
  <c r="A195" i="16"/>
  <c r="B196" i="16"/>
  <c r="B193" i="15"/>
  <c r="A192" i="15"/>
  <c r="A258" i="14"/>
  <c r="B259" i="14"/>
  <c r="B259" i="13"/>
  <c r="A258" i="13"/>
  <c r="A192" i="12"/>
  <c r="B193" i="12"/>
  <c r="A193" i="11"/>
  <c r="B194" i="11"/>
  <c r="A193" i="10"/>
  <c r="B194" i="10"/>
  <c r="A192" i="17" l="1"/>
  <c r="B193" i="17"/>
  <c r="B197" i="16"/>
  <c r="A196" i="16"/>
  <c r="A193" i="15"/>
  <c r="B194" i="15"/>
  <c r="A259" i="14"/>
  <c r="B260" i="14"/>
  <c r="B260" i="13"/>
  <c r="A259" i="13"/>
  <c r="A193" i="12"/>
  <c r="B194" i="12"/>
  <c r="A194" i="11"/>
  <c r="B195" i="11"/>
  <c r="A194" i="10"/>
  <c r="B195" i="10"/>
  <c r="B194" i="17" l="1"/>
  <c r="A193" i="17"/>
  <c r="B198" i="16"/>
  <c r="A197" i="16"/>
  <c r="B195" i="15"/>
  <c r="A194" i="15"/>
  <c r="A260" i="14"/>
  <c r="B261" i="14"/>
  <c r="B261" i="13"/>
  <c r="A260" i="13"/>
  <c r="A194" i="12"/>
  <c r="B195" i="12"/>
  <c r="A195" i="11"/>
  <c r="B196" i="11"/>
  <c r="A195" i="10"/>
  <c r="B196" i="10"/>
  <c r="A194" i="17" l="1"/>
  <c r="B195" i="17"/>
  <c r="B199" i="16"/>
  <c r="A198" i="16"/>
  <c r="A195" i="15"/>
  <c r="B196" i="15"/>
  <c r="A261" i="14"/>
  <c r="B262" i="14"/>
  <c r="B262" i="13"/>
  <c r="A261" i="13"/>
  <c r="A195" i="12"/>
  <c r="B196" i="12"/>
  <c r="A196" i="11"/>
  <c r="B197" i="11"/>
  <c r="A196" i="10"/>
  <c r="B197" i="10"/>
  <c r="B196" i="17" l="1"/>
  <c r="A195" i="17"/>
  <c r="B200" i="16"/>
  <c r="A199" i="16"/>
  <c r="B197" i="15"/>
  <c r="A196" i="15"/>
  <c r="A262" i="14"/>
  <c r="B263" i="14"/>
  <c r="B263" i="13"/>
  <c r="A262" i="13"/>
  <c r="A196" i="12"/>
  <c r="B197" i="12"/>
  <c r="A197" i="11"/>
  <c r="B198" i="11"/>
  <c r="A197" i="10"/>
  <c r="B198" i="10"/>
  <c r="A196" i="17" l="1"/>
  <c r="B197" i="17"/>
  <c r="B201" i="16"/>
  <c r="A200" i="16"/>
  <c r="A197" i="15"/>
  <c r="B198" i="15"/>
  <c r="A263" i="14"/>
  <c r="B264" i="14"/>
  <c r="B264" i="13"/>
  <c r="A263" i="13"/>
  <c r="A197" i="12"/>
  <c r="B198" i="12"/>
  <c r="A198" i="11"/>
  <c r="B199" i="11"/>
  <c r="A198" i="10"/>
  <c r="B199" i="10"/>
  <c r="B198" i="17" l="1"/>
  <c r="A197" i="17"/>
  <c r="B202" i="16"/>
  <c r="A201" i="16"/>
  <c r="B199" i="15"/>
  <c r="A198" i="15"/>
  <c r="A264" i="14"/>
  <c r="B265" i="14"/>
  <c r="B265" i="13"/>
  <c r="A264" i="13"/>
  <c r="A198" i="12"/>
  <c r="B199" i="12"/>
  <c r="A199" i="11"/>
  <c r="B200" i="11"/>
  <c r="A199" i="10"/>
  <c r="B200" i="10"/>
  <c r="A198" i="17" l="1"/>
  <c r="B199" i="17"/>
  <c r="B203" i="16"/>
  <c r="A202" i="16"/>
  <c r="A199" i="15"/>
  <c r="B200" i="15"/>
  <c r="A265" i="14"/>
  <c r="B266" i="14"/>
  <c r="A265" i="13"/>
  <c r="B266" i="13"/>
  <c r="A199" i="12"/>
  <c r="B200" i="12"/>
  <c r="B201" i="11"/>
  <c r="A200" i="11"/>
  <c r="A200" i="10"/>
  <c r="B201" i="10"/>
  <c r="B200" i="17" l="1"/>
  <c r="A199" i="17"/>
  <c r="B204" i="16"/>
  <c r="A203" i="16"/>
  <c r="B201" i="15"/>
  <c r="A200" i="15"/>
  <c r="A266" i="14"/>
  <c r="B267" i="14"/>
  <c r="B267" i="13"/>
  <c r="A266" i="13"/>
  <c r="A200" i="12"/>
  <c r="B201" i="12"/>
  <c r="A201" i="11"/>
  <c r="B202" i="11"/>
  <c r="A201" i="10"/>
  <c r="B202" i="10"/>
  <c r="A200" i="17" l="1"/>
  <c r="B201" i="17"/>
  <c r="B205" i="16"/>
  <c r="A204" i="16"/>
  <c r="A201" i="15"/>
  <c r="B202" i="15"/>
  <c r="A267" i="14"/>
  <c r="B268" i="14"/>
  <c r="A267" i="13"/>
  <c r="B268" i="13"/>
  <c r="A201" i="12"/>
  <c r="B202" i="12"/>
  <c r="B203" i="11"/>
  <c r="A202" i="11"/>
  <c r="A202" i="10"/>
  <c r="B203" i="10"/>
  <c r="B202" i="17" l="1"/>
  <c r="A201" i="17"/>
  <c r="A205" i="16"/>
  <c r="B206" i="16"/>
  <c r="B203" i="15"/>
  <c r="A202" i="15"/>
  <c r="A268" i="14"/>
  <c r="B269" i="14"/>
  <c r="B269" i="13"/>
  <c r="A268" i="13"/>
  <c r="A202" i="12"/>
  <c r="B203" i="12"/>
  <c r="A203" i="11"/>
  <c r="B204" i="11"/>
  <c r="A203" i="10"/>
  <c r="B204" i="10"/>
  <c r="A202" i="17" l="1"/>
  <c r="B203" i="17"/>
  <c r="B207" i="16"/>
  <c r="A206" i="16"/>
  <c r="A203" i="15"/>
  <c r="B204" i="15"/>
  <c r="A269" i="14"/>
  <c r="B270" i="14"/>
  <c r="A269" i="13"/>
  <c r="B270" i="13"/>
  <c r="A203" i="12"/>
  <c r="B204" i="12"/>
  <c r="B205" i="11"/>
  <c r="A204" i="11"/>
  <c r="A204" i="10"/>
  <c r="B205" i="10"/>
  <c r="B204" i="17" l="1"/>
  <c r="A203" i="17"/>
  <c r="B208" i="16"/>
  <c r="A207" i="16"/>
  <c r="B205" i="15"/>
  <c r="A204" i="15"/>
  <c r="A270" i="14"/>
  <c r="B271" i="14"/>
  <c r="B271" i="13"/>
  <c r="A270" i="13"/>
  <c r="A204" i="12"/>
  <c r="B205" i="12"/>
  <c r="A205" i="11"/>
  <c r="B206" i="11"/>
  <c r="A205" i="10"/>
  <c r="B206" i="10"/>
  <c r="A204" i="17" l="1"/>
  <c r="B205" i="17"/>
  <c r="B209" i="16"/>
  <c r="A208" i="16"/>
  <c r="A205" i="15"/>
  <c r="B206" i="15"/>
  <c r="A271" i="14"/>
  <c r="B272" i="14"/>
  <c r="A271" i="13"/>
  <c r="B272" i="13"/>
  <c r="A205" i="12"/>
  <c r="B206" i="12"/>
  <c r="B207" i="11"/>
  <c r="A206" i="11"/>
  <c r="A206" i="10"/>
  <c r="B207" i="10"/>
  <c r="B206" i="17" l="1"/>
  <c r="A205" i="17"/>
  <c r="B210" i="16"/>
  <c r="A209" i="16"/>
  <c r="B207" i="15"/>
  <c r="A206" i="15"/>
  <c r="A272" i="14"/>
  <c r="B273" i="14"/>
  <c r="B273" i="13"/>
  <c r="A272" i="13"/>
  <c r="A206" i="12"/>
  <c r="B207" i="12"/>
  <c r="A207" i="11"/>
  <c r="B208" i="11"/>
  <c r="A207" i="10"/>
  <c r="B208" i="10"/>
  <c r="A206" i="17" l="1"/>
  <c r="B207" i="17"/>
  <c r="B211" i="16"/>
  <c r="A210" i="16"/>
  <c r="A207" i="15"/>
  <c r="B208" i="15"/>
  <c r="A273" i="14"/>
  <c r="B274" i="14"/>
  <c r="A273" i="13"/>
  <c r="B274" i="13"/>
  <c r="A207" i="12"/>
  <c r="B208" i="12"/>
  <c r="B209" i="11"/>
  <c r="A208" i="11"/>
  <c r="A208" i="10"/>
  <c r="B209" i="10"/>
  <c r="B208" i="17" l="1"/>
  <c r="A207" i="17"/>
  <c r="A211" i="16"/>
  <c r="B212" i="16"/>
  <c r="B209" i="15"/>
  <c r="A208" i="15"/>
  <c r="A274" i="14"/>
  <c r="B275" i="14"/>
  <c r="A274" i="13"/>
  <c r="B275" i="13"/>
  <c r="A208" i="12"/>
  <c r="B209" i="12"/>
  <c r="A209" i="11"/>
  <c r="B210" i="11"/>
  <c r="A209" i="10"/>
  <c r="B210" i="10"/>
  <c r="A208" i="17" l="1"/>
  <c r="B209" i="17"/>
  <c r="B213" i="16"/>
  <c r="A212" i="16"/>
  <c r="A209" i="15"/>
  <c r="B210" i="15"/>
  <c r="A275" i="14"/>
  <c r="B276" i="14"/>
  <c r="A275" i="13"/>
  <c r="B276" i="13"/>
  <c r="A209" i="12"/>
  <c r="B210" i="12"/>
  <c r="B211" i="11"/>
  <c r="A210" i="11"/>
  <c r="A210" i="10"/>
  <c r="B211" i="10"/>
  <c r="A209" i="17" l="1"/>
  <c r="B210" i="17"/>
  <c r="B214" i="16"/>
  <c r="A213" i="16"/>
  <c r="B211" i="15"/>
  <c r="A210" i="15"/>
  <c r="A276" i="14"/>
  <c r="B277" i="14"/>
  <c r="A276" i="13"/>
  <c r="B277" i="13"/>
  <c r="A210" i="12"/>
  <c r="B211" i="12"/>
  <c r="A211" i="11"/>
  <c r="B212" i="11"/>
  <c r="B212" i="10"/>
  <c r="A211" i="10"/>
  <c r="B211" i="17" l="1"/>
  <c r="A210" i="17"/>
  <c r="B215" i="16"/>
  <c r="A214" i="16"/>
  <c r="A211" i="15"/>
  <c r="B212" i="15"/>
  <c r="A277" i="14"/>
  <c r="B278" i="14"/>
  <c r="A277" i="13"/>
  <c r="B278" i="13"/>
  <c r="A211" i="12"/>
  <c r="B212" i="12"/>
  <c r="B213" i="11"/>
  <c r="A212" i="11"/>
  <c r="A212" i="10"/>
  <c r="B213" i="10"/>
  <c r="A211" i="17" l="1"/>
  <c r="B212" i="17"/>
  <c r="B216" i="16"/>
  <c r="A215" i="16"/>
  <c r="B213" i="15"/>
  <c r="A212" i="15"/>
  <c r="A278" i="14"/>
  <c r="B279" i="14"/>
  <c r="A278" i="13"/>
  <c r="B279" i="13"/>
  <c r="A212" i="12"/>
  <c r="B213" i="12"/>
  <c r="A213" i="11"/>
  <c r="B214" i="11"/>
  <c r="B214" i="10"/>
  <c r="A213" i="10"/>
  <c r="A212" i="17" l="1"/>
  <c r="B213" i="17"/>
  <c r="B217" i="16"/>
  <c r="A216" i="16"/>
  <c r="A213" i="15"/>
  <c r="B214" i="15"/>
  <c r="A279" i="14"/>
  <c r="B280" i="14"/>
  <c r="A279" i="13"/>
  <c r="B280" i="13"/>
  <c r="A213" i="12"/>
  <c r="B214" i="12"/>
  <c r="B215" i="11"/>
  <c r="A214" i="11"/>
  <c r="A214" i="10"/>
  <c r="B215" i="10"/>
  <c r="B214" i="17" l="1"/>
  <c r="A213" i="17"/>
  <c r="B218" i="16"/>
  <c r="A217" i="16"/>
  <c r="B215" i="15"/>
  <c r="A214" i="15"/>
  <c r="A280" i="14"/>
  <c r="B281" i="14"/>
  <c r="A280" i="13"/>
  <c r="B281" i="13"/>
  <c r="A214" i="12"/>
  <c r="B215" i="12"/>
  <c r="A215" i="11"/>
  <c r="B216" i="11"/>
  <c r="A215" i="10"/>
  <c r="B216" i="10"/>
  <c r="A214" i="17" l="1"/>
  <c r="B215" i="17"/>
  <c r="B223" i="16"/>
  <c r="A218" i="16"/>
  <c r="A215" i="15"/>
  <c r="B216" i="15"/>
  <c r="A281" i="14"/>
  <c r="B282" i="14"/>
  <c r="A281" i="13"/>
  <c r="B282" i="13"/>
  <c r="A215" i="12"/>
  <c r="B216" i="12"/>
  <c r="B217" i="11"/>
  <c r="A216" i="11"/>
  <c r="A216" i="10"/>
  <c r="B217" i="10"/>
  <c r="A215" i="17" l="1"/>
  <c r="B216" i="17"/>
  <c r="A223" i="16"/>
  <c r="B224" i="16"/>
  <c r="B217" i="15"/>
  <c r="A216" i="15"/>
  <c r="A282" i="14"/>
  <c r="B283" i="14"/>
  <c r="A282" i="13"/>
  <c r="B283" i="13"/>
  <c r="A216" i="12"/>
  <c r="B217" i="12"/>
  <c r="A217" i="11"/>
  <c r="B218" i="11"/>
  <c r="B218" i="10"/>
  <c r="A217" i="10"/>
  <c r="A216" i="17" l="1"/>
  <c r="B217" i="17"/>
  <c r="B225" i="16"/>
  <c r="A224" i="16"/>
  <c r="A217" i="15"/>
  <c r="B218" i="15"/>
  <c r="A283" i="14"/>
  <c r="B284" i="14"/>
  <c r="A283" i="13"/>
  <c r="B284" i="13"/>
  <c r="A217" i="12"/>
  <c r="B218" i="12"/>
  <c r="B223" i="11"/>
  <c r="A218" i="11"/>
  <c r="A218" i="10"/>
  <c r="B223" i="10"/>
  <c r="A217" i="17" l="1"/>
  <c r="B218" i="17"/>
  <c r="A225" i="16"/>
  <c r="B226" i="16"/>
  <c r="B223" i="15"/>
  <c r="A218" i="15"/>
  <c r="A284" i="14"/>
  <c r="B285" i="14"/>
  <c r="A284" i="13"/>
  <c r="B285" i="13"/>
  <c r="A218" i="12"/>
  <c r="B223" i="12"/>
  <c r="B224" i="11"/>
  <c r="A223" i="11"/>
  <c r="A223" i="10"/>
  <c r="B224" i="10"/>
  <c r="A218" i="17" l="1"/>
  <c r="B223" i="17"/>
  <c r="B227" i="16"/>
  <c r="A226" i="16"/>
  <c r="A223" i="15"/>
  <c r="B224" i="15"/>
  <c r="A285" i="14"/>
  <c r="B286" i="14"/>
  <c r="A285" i="13"/>
  <c r="B286" i="13"/>
  <c r="B224" i="12"/>
  <c r="A223" i="12"/>
  <c r="B225" i="11"/>
  <c r="A224" i="11"/>
  <c r="A224" i="10"/>
  <c r="B225" i="10"/>
  <c r="B224" i="17" l="1"/>
  <c r="A223" i="17"/>
  <c r="A227" i="16"/>
  <c r="B228" i="16"/>
  <c r="B225" i="15"/>
  <c r="A224" i="15"/>
  <c r="A286" i="14"/>
  <c r="B287" i="14"/>
  <c r="A286" i="13"/>
  <c r="B287" i="13"/>
  <c r="A224" i="12"/>
  <c r="B225" i="12"/>
  <c r="B226" i="11"/>
  <c r="A225" i="11"/>
  <c r="A225" i="10"/>
  <c r="B226" i="10"/>
  <c r="A224" i="17" l="1"/>
  <c r="B225" i="17"/>
  <c r="B229" i="16"/>
  <c r="A228" i="16"/>
  <c r="B226" i="15"/>
  <c r="A225" i="15"/>
  <c r="A287" i="14"/>
  <c r="B288" i="14"/>
  <c r="A287" i="13"/>
  <c r="B288" i="13"/>
  <c r="B226" i="12"/>
  <c r="A225" i="12"/>
  <c r="A226" i="11"/>
  <c r="B227" i="11"/>
  <c r="B227" i="10"/>
  <c r="A226" i="10"/>
  <c r="B226" i="17" l="1"/>
  <c r="A225" i="17"/>
  <c r="A229" i="16"/>
  <c r="B230" i="16"/>
  <c r="B227" i="15"/>
  <c r="A226" i="15"/>
  <c r="A288" i="14"/>
  <c r="B293" i="14"/>
  <c r="A288" i="13"/>
  <c r="B293" i="13"/>
  <c r="A226" i="12"/>
  <c r="B227" i="12"/>
  <c r="B228" i="11"/>
  <c r="A227" i="11"/>
  <c r="A227" i="10"/>
  <c r="B228" i="10"/>
  <c r="A226" i="17" l="1"/>
  <c r="B227" i="17"/>
  <c r="B231" i="16"/>
  <c r="A230" i="16"/>
  <c r="B228" i="15"/>
  <c r="A227" i="15"/>
  <c r="B294" i="14"/>
  <c r="A293" i="14"/>
  <c r="B294" i="13"/>
  <c r="A293" i="13"/>
  <c r="A227" i="12"/>
  <c r="B228" i="12"/>
  <c r="B229" i="11"/>
  <c r="A228" i="11"/>
  <c r="B229" i="10"/>
  <c r="A228" i="10"/>
  <c r="B228" i="17" l="1"/>
  <c r="A227" i="17"/>
  <c r="A231" i="16"/>
  <c r="B232" i="16"/>
  <c r="A228" i="15"/>
  <c r="B229" i="15"/>
  <c r="A294" i="14"/>
  <c r="B295" i="14"/>
  <c r="A294" i="13"/>
  <c r="B295" i="13"/>
  <c r="A228" i="12"/>
  <c r="B229" i="12"/>
  <c r="B230" i="11"/>
  <c r="A229" i="11"/>
  <c r="A229" i="10"/>
  <c r="B230" i="10"/>
  <c r="A228" i="17" l="1"/>
  <c r="B229" i="17"/>
  <c r="B233" i="16"/>
  <c r="A232" i="16"/>
  <c r="B230" i="15"/>
  <c r="A229" i="15"/>
  <c r="B296" i="14"/>
  <c r="A295" i="14"/>
  <c r="B296" i="13"/>
  <c r="A295" i="13"/>
  <c r="B230" i="12"/>
  <c r="A229" i="12"/>
  <c r="B231" i="11"/>
  <c r="A230" i="11"/>
  <c r="B231" i="10"/>
  <c r="A230" i="10"/>
  <c r="B230" i="17" l="1"/>
  <c r="A229" i="17"/>
  <c r="A233" i="16"/>
  <c r="B234" i="16"/>
  <c r="A230" i="15"/>
  <c r="B231" i="15"/>
  <c r="A296" i="14"/>
  <c r="B297" i="14"/>
  <c r="A296" i="13"/>
  <c r="B297" i="13"/>
  <c r="A230" i="12"/>
  <c r="B231" i="12"/>
  <c r="B232" i="11"/>
  <c r="A231" i="11"/>
  <c r="A231" i="10"/>
  <c r="B232" i="10"/>
  <c r="A230" i="17" l="1"/>
  <c r="B231" i="17"/>
  <c r="B235" i="16"/>
  <c r="A234" i="16"/>
  <c r="B232" i="15"/>
  <c r="A231" i="15"/>
  <c r="B298" i="14"/>
  <c r="A297" i="14"/>
  <c r="B298" i="13"/>
  <c r="A297" i="13"/>
  <c r="B232" i="12"/>
  <c r="A231" i="12"/>
  <c r="B233" i="11"/>
  <c r="A232" i="11"/>
  <c r="B233" i="10"/>
  <c r="A232" i="10"/>
  <c r="B232" i="17" l="1"/>
  <c r="A231" i="17"/>
  <c r="A235" i="16"/>
  <c r="B236" i="16"/>
  <c r="B233" i="15"/>
  <c r="A232" i="15"/>
  <c r="A298" i="14"/>
  <c r="B299" i="14"/>
  <c r="A298" i="13"/>
  <c r="B299" i="13"/>
  <c r="A232" i="12"/>
  <c r="B233" i="12"/>
  <c r="B234" i="11"/>
  <c r="A233" i="11"/>
  <c r="A233" i="10"/>
  <c r="B234" i="10"/>
  <c r="A232" i="17" l="1"/>
  <c r="B233" i="17"/>
  <c r="B237" i="16"/>
  <c r="A236" i="16"/>
  <c r="B234" i="15"/>
  <c r="A233" i="15"/>
  <c r="B300" i="14"/>
  <c r="A299" i="14"/>
  <c r="B300" i="13"/>
  <c r="A299" i="13"/>
  <c r="B234" i="12"/>
  <c r="A233" i="12"/>
  <c r="A234" i="11"/>
  <c r="B235" i="11"/>
  <c r="B235" i="10"/>
  <c r="A234" i="10"/>
  <c r="B234" i="17" l="1"/>
  <c r="A233" i="17"/>
  <c r="A237" i="16"/>
  <c r="B238" i="16"/>
  <c r="B235" i="15"/>
  <c r="A234" i="15"/>
  <c r="A300" i="14"/>
  <c r="B301" i="14"/>
  <c r="A300" i="13"/>
  <c r="B301" i="13"/>
  <c r="A234" i="12"/>
  <c r="B235" i="12"/>
  <c r="B236" i="11"/>
  <c r="A235" i="11"/>
  <c r="A235" i="10"/>
  <c r="B236" i="10"/>
  <c r="A234" i="17" l="1"/>
  <c r="B235" i="17"/>
  <c r="B239" i="16"/>
  <c r="A238" i="16"/>
  <c r="B236" i="15"/>
  <c r="A235" i="15"/>
  <c r="B302" i="14"/>
  <c r="A301" i="14"/>
  <c r="B302" i="13"/>
  <c r="A301" i="13"/>
  <c r="B236" i="12"/>
  <c r="A235" i="12"/>
  <c r="A236" i="11"/>
  <c r="B237" i="11"/>
  <c r="B237" i="10"/>
  <c r="A236" i="10"/>
  <c r="B236" i="17" l="1"/>
  <c r="A235" i="17"/>
  <c r="A239" i="16"/>
  <c r="B240" i="16"/>
  <c r="A236" i="15"/>
  <c r="B237" i="15"/>
  <c r="A302" i="14"/>
  <c r="B303" i="14"/>
  <c r="A302" i="13"/>
  <c r="B303" i="13"/>
  <c r="A236" i="12"/>
  <c r="B237" i="12"/>
  <c r="B238" i="11"/>
  <c r="A237" i="11"/>
  <c r="A237" i="10"/>
  <c r="B238" i="10"/>
  <c r="A236" i="17" l="1"/>
  <c r="B237" i="17"/>
  <c r="B241" i="16"/>
  <c r="A240" i="16"/>
  <c r="B238" i="15"/>
  <c r="A237" i="15"/>
  <c r="B304" i="14"/>
  <c r="A303" i="14"/>
  <c r="B304" i="13"/>
  <c r="A303" i="13"/>
  <c r="B238" i="12"/>
  <c r="A237" i="12"/>
  <c r="A238" i="11"/>
  <c r="B239" i="11"/>
  <c r="B239" i="10"/>
  <c r="A238" i="10"/>
  <c r="B238" i="17" l="1"/>
  <c r="A237" i="17"/>
  <c r="A241" i="16"/>
  <c r="B242" i="16"/>
  <c r="B239" i="15"/>
  <c r="A238" i="15"/>
  <c r="A304" i="14"/>
  <c r="B305" i="14"/>
  <c r="A304" i="13"/>
  <c r="B305" i="13"/>
  <c r="A238" i="12"/>
  <c r="B239" i="12"/>
  <c r="B240" i="11"/>
  <c r="A239" i="11"/>
  <c r="A239" i="10"/>
  <c r="B240" i="10"/>
  <c r="A238" i="17" l="1"/>
  <c r="B239" i="17"/>
  <c r="B243" i="16"/>
  <c r="A242" i="16"/>
  <c r="B240" i="15"/>
  <c r="A239" i="15"/>
  <c r="B306" i="14"/>
  <c r="A305" i="14"/>
  <c r="B306" i="13"/>
  <c r="A305" i="13"/>
  <c r="A239" i="12"/>
  <c r="B240" i="12"/>
  <c r="A240" i="11"/>
  <c r="B241" i="11"/>
  <c r="B241" i="10"/>
  <c r="A240" i="10"/>
  <c r="B240" i="17" l="1"/>
  <c r="A239" i="17"/>
  <c r="A243" i="16"/>
  <c r="B244" i="16"/>
  <c r="A240" i="15"/>
  <c r="B241" i="15"/>
  <c r="A306" i="14"/>
  <c r="B307" i="14"/>
  <c r="A306" i="13"/>
  <c r="B307" i="13"/>
  <c r="A240" i="12"/>
  <c r="B241" i="12"/>
  <c r="B242" i="11"/>
  <c r="A241" i="11"/>
  <c r="A241" i="10"/>
  <c r="B242" i="10"/>
  <c r="A240" i="17" l="1"/>
  <c r="B241" i="17"/>
  <c r="B245" i="16"/>
  <c r="A244" i="16"/>
  <c r="B242" i="15"/>
  <c r="A241" i="15"/>
  <c r="B308" i="14"/>
  <c r="A307" i="14"/>
  <c r="B308" i="13"/>
  <c r="A307" i="13"/>
  <c r="A241" i="12"/>
  <c r="B242" i="12"/>
  <c r="A242" i="11"/>
  <c r="B243" i="11"/>
  <c r="A242" i="10"/>
  <c r="B243" i="10"/>
  <c r="B242" i="17" l="1"/>
  <c r="A241" i="17"/>
  <c r="A245" i="16"/>
  <c r="B246" i="16"/>
  <c r="B243" i="15"/>
  <c r="A242" i="15"/>
  <c r="A308" i="14"/>
  <c r="B309" i="14"/>
  <c r="A308" i="13"/>
  <c r="B309" i="13"/>
  <c r="A242" i="12"/>
  <c r="B243" i="12"/>
  <c r="B244" i="11"/>
  <c r="A243" i="11"/>
  <c r="A243" i="10"/>
  <c r="B244" i="10"/>
  <c r="A242" i="17" l="1"/>
  <c r="B243" i="17"/>
  <c r="B247" i="16"/>
  <c r="A246" i="16"/>
  <c r="B244" i="15"/>
  <c r="A243" i="15"/>
  <c r="B310" i="14"/>
  <c r="A309" i="14"/>
  <c r="B310" i="13"/>
  <c r="A309" i="13"/>
  <c r="A243" i="12"/>
  <c r="B244" i="12"/>
  <c r="A244" i="11"/>
  <c r="B245" i="11"/>
  <c r="A244" i="10"/>
  <c r="B245" i="10"/>
  <c r="B244" i="17" l="1"/>
  <c r="A243" i="17"/>
  <c r="A247" i="16"/>
  <c r="B248" i="16"/>
  <c r="B245" i="15"/>
  <c r="A244" i="15"/>
  <c r="B311" i="14"/>
  <c r="A310" i="14"/>
  <c r="A310" i="13"/>
  <c r="B311" i="13"/>
  <c r="A244" i="12"/>
  <c r="B245" i="12"/>
  <c r="B246" i="11"/>
  <c r="A245" i="11"/>
  <c r="A245" i="10"/>
  <c r="B246" i="10"/>
  <c r="A244" i="17" l="1"/>
  <c r="B245" i="17"/>
  <c r="B249" i="16"/>
  <c r="A248" i="16"/>
  <c r="B246" i="15"/>
  <c r="A245" i="15"/>
  <c r="A311" i="14"/>
  <c r="B312" i="14"/>
  <c r="B312" i="13"/>
  <c r="A311" i="13"/>
  <c r="A245" i="12"/>
  <c r="B246" i="12"/>
  <c r="A246" i="11"/>
  <c r="B247" i="11"/>
  <c r="A246" i="10"/>
  <c r="B247" i="10"/>
  <c r="B246" i="17" l="1"/>
  <c r="A245" i="17"/>
  <c r="A249" i="16"/>
  <c r="B250" i="16"/>
  <c r="A246" i="15"/>
  <c r="B247" i="15"/>
  <c r="B313" i="14"/>
  <c r="A312" i="14"/>
  <c r="A312" i="13"/>
  <c r="B313" i="13"/>
  <c r="A246" i="12"/>
  <c r="B247" i="12"/>
  <c r="B248" i="11"/>
  <c r="A247" i="11"/>
  <c r="A247" i="10"/>
  <c r="B248" i="10"/>
  <c r="A246" i="17" l="1"/>
  <c r="B247" i="17"/>
  <c r="B251" i="16"/>
  <c r="A250" i="16"/>
  <c r="B248" i="15"/>
  <c r="A247" i="15"/>
  <c r="B314" i="14"/>
  <c r="A313" i="14"/>
  <c r="B314" i="13"/>
  <c r="A313" i="13"/>
  <c r="A247" i="12"/>
  <c r="B248" i="12"/>
  <c r="A248" i="11"/>
  <c r="B249" i="11"/>
  <c r="A248" i="10"/>
  <c r="B249" i="10"/>
  <c r="B248" i="17" l="1"/>
  <c r="A247" i="17"/>
  <c r="A251" i="16"/>
  <c r="B252" i="16"/>
  <c r="B249" i="15"/>
  <c r="A248" i="15"/>
  <c r="B315" i="14"/>
  <c r="A314" i="14"/>
  <c r="A314" i="13"/>
  <c r="B315" i="13"/>
  <c r="A248" i="12"/>
  <c r="B249" i="12"/>
  <c r="B250" i="11"/>
  <c r="A249" i="11"/>
  <c r="A249" i="10"/>
  <c r="B250" i="10"/>
  <c r="A248" i="17" l="1"/>
  <c r="B249" i="17"/>
  <c r="B253" i="16"/>
  <c r="A252" i="16"/>
  <c r="B250" i="15"/>
  <c r="A249" i="15"/>
  <c r="B316" i="14"/>
  <c r="A315" i="14"/>
  <c r="A315" i="13"/>
  <c r="B316" i="13"/>
  <c r="A249" i="12"/>
  <c r="B250" i="12"/>
  <c r="A250" i="11"/>
  <c r="B251" i="11"/>
  <c r="A250" i="10"/>
  <c r="B251" i="10"/>
  <c r="B250" i="17" l="1"/>
  <c r="A249" i="17"/>
  <c r="B258" i="16"/>
  <c r="A253" i="16"/>
  <c r="A250" i="15"/>
  <c r="B251" i="15"/>
  <c r="B317" i="14"/>
  <c r="A316" i="14"/>
  <c r="A316" i="13"/>
  <c r="B317" i="13"/>
  <c r="A250" i="12"/>
  <c r="B251" i="12"/>
  <c r="B252" i="11"/>
  <c r="A251" i="11"/>
  <c r="A251" i="10"/>
  <c r="B252" i="10"/>
  <c r="A250" i="17" l="1"/>
  <c r="B251" i="17"/>
  <c r="B259" i="16"/>
  <c r="A258" i="16"/>
  <c r="B252" i="15"/>
  <c r="A251" i="15"/>
  <c r="B318" i="14"/>
  <c r="A317" i="14"/>
  <c r="B318" i="13"/>
  <c r="A317" i="13"/>
  <c r="A251" i="12"/>
  <c r="B252" i="12"/>
  <c r="A252" i="11"/>
  <c r="B253" i="11"/>
  <c r="A252" i="10"/>
  <c r="B253" i="10"/>
  <c r="B252" i="17" l="1"/>
  <c r="A251" i="17"/>
  <c r="B260" i="16"/>
  <c r="A259" i="16"/>
  <c r="B253" i="15"/>
  <c r="A252" i="15"/>
  <c r="B319" i="14"/>
  <c r="A318" i="14"/>
  <c r="A318" i="13"/>
  <c r="B319" i="13"/>
  <c r="A252" i="12"/>
  <c r="B253" i="12"/>
  <c r="B258" i="11"/>
  <c r="A253" i="11"/>
  <c r="A253" i="10"/>
  <c r="B258" i="10"/>
  <c r="A252" i="17" l="1"/>
  <c r="B253" i="17"/>
  <c r="B261" i="16"/>
  <c r="A260" i="16"/>
  <c r="B258" i="15"/>
  <c r="A253" i="15"/>
  <c r="B320" i="14"/>
  <c r="A319" i="14"/>
  <c r="B320" i="13"/>
  <c r="A319" i="13"/>
  <c r="A253" i="12"/>
  <c r="B258" i="12"/>
  <c r="A258" i="11"/>
  <c r="B259" i="11"/>
  <c r="B259" i="10"/>
  <c r="A258" i="10"/>
  <c r="B258" i="17" l="1"/>
  <c r="A253" i="17"/>
  <c r="B262" i="16"/>
  <c r="A261" i="16"/>
  <c r="A258" i="15"/>
  <c r="B259" i="15"/>
  <c r="B321" i="14"/>
  <c r="A320" i="14"/>
  <c r="A320" i="13"/>
  <c r="B321" i="13"/>
  <c r="A258" i="12"/>
  <c r="B259" i="12"/>
  <c r="B260" i="11"/>
  <c r="A259" i="11"/>
  <c r="A259" i="10"/>
  <c r="B260" i="10"/>
  <c r="A258" i="17" l="1"/>
  <c r="B259" i="17"/>
  <c r="B263" i="16"/>
  <c r="A262" i="16"/>
  <c r="B260" i="15"/>
  <c r="A259" i="15"/>
  <c r="A321" i="14"/>
  <c r="B322" i="14"/>
  <c r="A321" i="13"/>
  <c r="B322" i="13"/>
  <c r="B260" i="12"/>
  <c r="A259" i="12"/>
  <c r="A260" i="11"/>
  <c r="B261" i="11"/>
  <c r="B261" i="10"/>
  <c r="A260" i="10"/>
  <c r="B260" i="17" l="1"/>
  <c r="A259" i="17"/>
  <c r="B264" i="16"/>
  <c r="A263" i="16"/>
  <c r="A260" i="15"/>
  <c r="B261" i="15"/>
  <c r="A322" i="14"/>
  <c r="B327" i="14"/>
  <c r="B327" i="13"/>
  <c r="A322" i="13"/>
  <c r="A260" i="12"/>
  <c r="B261" i="12"/>
  <c r="B262" i="11"/>
  <c r="A261" i="11"/>
  <c r="A261" i="10"/>
  <c r="B262" i="10"/>
  <c r="A260" i="17" l="1"/>
  <c r="B261" i="17"/>
  <c r="B265" i="16"/>
  <c r="A264" i="16"/>
  <c r="B262" i="15"/>
  <c r="A261" i="15"/>
  <c r="A327" i="14"/>
  <c r="B328" i="14"/>
  <c r="B328" i="13"/>
  <c r="A327" i="13"/>
  <c r="B262" i="12"/>
  <c r="A261" i="12"/>
  <c r="A262" i="11"/>
  <c r="B263" i="11"/>
  <c r="B263" i="10"/>
  <c r="A262" i="10"/>
  <c r="B262" i="17" l="1"/>
  <c r="A261" i="17"/>
  <c r="B266" i="16"/>
  <c r="A265" i="16"/>
  <c r="A262" i="15"/>
  <c r="B263" i="15"/>
  <c r="B329" i="14"/>
  <c r="A328" i="14"/>
  <c r="B329" i="13"/>
  <c r="A328" i="13"/>
  <c r="A262" i="12"/>
  <c r="B263" i="12"/>
  <c r="B264" i="11"/>
  <c r="A263" i="11"/>
  <c r="A263" i="10"/>
  <c r="B264" i="10"/>
  <c r="A262" i="17" l="1"/>
  <c r="B263" i="17"/>
  <c r="B267" i="16"/>
  <c r="A266" i="16"/>
  <c r="B264" i="15"/>
  <c r="A263" i="15"/>
  <c r="A329" i="14"/>
  <c r="B330" i="14"/>
  <c r="B330" i="13"/>
  <c r="A329" i="13"/>
  <c r="B264" i="12"/>
  <c r="A263" i="12"/>
  <c r="A264" i="11"/>
  <c r="B265" i="11"/>
  <c r="B265" i="10"/>
  <c r="A264" i="10"/>
  <c r="B264" i="17" l="1"/>
  <c r="A263" i="17"/>
  <c r="B268" i="16"/>
  <c r="A267" i="16"/>
  <c r="A264" i="15"/>
  <c r="B265" i="15"/>
  <c r="B331" i="14"/>
  <c r="A330" i="14"/>
  <c r="B331" i="13"/>
  <c r="A330" i="13"/>
  <c r="A264" i="12"/>
  <c r="B265" i="12"/>
  <c r="B266" i="11"/>
  <c r="A265" i="11"/>
  <c r="A265" i="10"/>
  <c r="B266" i="10"/>
  <c r="A264" i="17" l="1"/>
  <c r="B265" i="17"/>
  <c r="B269" i="16"/>
  <c r="A268" i="16"/>
  <c r="B266" i="15"/>
  <c r="A265" i="15"/>
  <c r="A331" i="14"/>
  <c r="B332" i="14"/>
  <c r="A331" i="13"/>
  <c r="B332" i="13"/>
  <c r="B266" i="12"/>
  <c r="A265" i="12"/>
  <c r="A266" i="11"/>
  <c r="B267" i="11"/>
  <c r="B267" i="10"/>
  <c r="A266" i="10"/>
  <c r="B266" i="17" l="1"/>
  <c r="A265" i="17"/>
  <c r="B270" i="16"/>
  <c r="A269" i="16"/>
  <c r="A266" i="15"/>
  <c r="B267" i="15"/>
  <c r="B333" i="14"/>
  <c r="A332" i="14"/>
  <c r="B333" i="13"/>
  <c r="A332" i="13"/>
  <c r="A266" i="12"/>
  <c r="B267" i="12"/>
  <c r="B268" i="11"/>
  <c r="A267" i="11"/>
  <c r="A267" i="10"/>
  <c r="B268" i="10"/>
  <c r="A266" i="17" l="1"/>
  <c r="B267" i="17"/>
  <c r="A270" i="16"/>
  <c r="B271" i="16"/>
  <c r="B268" i="15"/>
  <c r="A267" i="15"/>
  <c r="A333" i="14"/>
  <c r="B334" i="14"/>
  <c r="A333" i="13"/>
  <c r="B334" i="13"/>
  <c r="B268" i="12"/>
  <c r="A267" i="12"/>
  <c r="A268" i="11"/>
  <c r="B269" i="11"/>
  <c r="B269" i="10"/>
  <c r="A268" i="10"/>
  <c r="B268" i="17" l="1"/>
  <c r="A267" i="17"/>
  <c r="B272" i="16"/>
  <c r="A271" i="16"/>
  <c r="A268" i="15"/>
  <c r="B269" i="15"/>
  <c r="B335" i="14"/>
  <c r="A334" i="14"/>
  <c r="B335" i="13"/>
  <c r="A334" i="13"/>
  <c r="A268" i="12"/>
  <c r="B269" i="12"/>
  <c r="B270" i="11"/>
  <c r="A269" i="11"/>
  <c r="A269" i="10"/>
  <c r="B270" i="10"/>
  <c r="A268" i="17" l="1"/>
  <c r="B269" i="17"/>
  <c r="A272" i="16"/>
  <c r="B273" i="16"/>
  <c r="B270" i="15"/>
  <c r="A269" i="15"/>
  <c r="A335" i="14"/>
  <c r="B336" i="14"/>
  <c r="A335" i="13"/>
  <c r="B336" i="13"/>
  <c r="B270" i="12"/>
  <c r="A269" i="12"/>
  <c r="A270" i="11"/>
  <c r="B271" i="11"/>
  <c r="B271" i="10"/>
  <c r="A270" i="10"/>
  <c r="B270" i="17" l="1"/>
  <c r="A269" i="17"/>
  <c r="B274" i="16"/>
  <c r="A273" i="16"/>
  <c r="A270" i="15"/>
  <c r="B271" i="15"/>
  <c r="B337" i="14"/>
  <c r="A336" i="14"/>
  <c r="B337" i="13"/>
  <c r="A336" i="13"/>
  <c r="A270" i="12"/>
  <c r="B271" i="12"/>
  <c r="B272" i="11"/>
  <c r="A271" i="11"/>
  <c r="A271" i="10"/>
  <c r="B272" i="10"/>
  <c r="A270" i="17" l="1"/>
  <c r="B271" i="17"/>
  <c r="A274" i="16"/>
  <c r="B275" i="16"/>
  <c r="B272" i="15"/>
  <c r="A271" i="15"/>
  <c r="A337" i="14"/>
  <c r="B338" i="14"/>
  <c r="A337" i="13"/>
  <c r="B338" i="13"/>
  <c r="B272" i="12"/>
  <c r="A271" i="12"/>
  <c r="A272" i="11"/>
  <c r="B273" i="11"/>
  <c r="B273" i="10"/>
  <c r="A272" i="10"/>
  <c r="B272" i="17" l="1"/>
  <c r="A271" i="17"/>
  <c r="B276" i="16"/>
  <c r="A275" i="16"/>
  <c r="A272" i="15"/>
  <c r="B273" i="15"/>
  <c r="B339" i="14"/>
  <c r="A338" i="14"/>
  <c r="B339" i="13"/>
  <c r="A338" i="13"/>
  <c r="A272" i="12"/>
  <c r="B273" i="12"/>
  <c r="B274" i="11"/>
  <c r="A273" i="11"/>
  <c r="A273" i="10"/>
  <c r="B274" i="10"/>
  <c r="A272" i="17" l="1"/>
  <c r="B273" i="17"/>
  <c r="A276" i="16"/>
  <c r="B277" i="16"/>
  <c r="B274" i="15"/>
  <c r="A273" i="15"/>
  <c r="A339" i="14"/>
  <c r="B340" i="14"/>
  <c r="A339" i="13"/>
  <c r="B340" i="13"/>
  <c r="B274" i="12"/>
  <c r="A273" i="12"/>
  <c r="A274" i="11"/>
  <c r="B275" i="11"/>
  <c r="B275" i="10"/>
  <c r="A274" i="10"/>
  <c r="B274" i="17" l="1"/>
  <c r="A273" i="17"/>
  <c r="B278" i="16"/>
  <c r="A277" i="16"/>
  <c r="A274" i="15"/>
  <c r="B275" i="15"/>
  <c r="B341" i="14"/>
  <c r="A340" i="14"/>
  <c r="B341" i="13"/>
  <c r="A340" i="13"/>
  <c r="A274" i="12"/>
  <c r="B275" i="12"/>
  <c r="B276" i="11"/>
  <c r="A275" i="11"/>
  <c r="A275" i="10"/>
  <c r="B276" i="10"/>
  <c r="A274" i="17" l="1"/>
  <c r="B275" i="17"/>
  <c r="A278" i="16"/>
  <c r="B279" i="16"/>
  <c r="B276" i="15"/>
  <c r="A275" i="15"/>
  <c r="A341" i="14"/>
  <c r="B342" i="14"/>
  <c r="A341" i="13"/>
  <c r="B342" i="13"/>
  <c r="B276" i="12"/>
  <c r="A275" i="12"/>
  <c r="A276" i="11"/>
  <c r="B277" i="11"/>
  <c r="B277" i="10"/>
  <c r="A276" i="10"/>
  <c r="B276" i="17" l="1"/>
  <c r="A275" i="17"/>
  <c r="B280" i="16"/>
  <c r="A279" i="16"/>
  <c r="A276" i="15"/>
  <c r="B277" i="15"/>
  <c r="B343" i="14"/>
  <c r="A342" i="14"/>
  <c r="B343" i="13"/>
  <c r="A342" i="13"/>
  <c r="A276" i="12"/>
  <c r="B277" i="12"/>
  <c r="B278" i="11"/>
  <c r="A277" i="11"/>
  <c r="A277" i="10"/>
  <c r="B278" i="10"/>
  <c r="A276" i="17" l="1"/>
  <c r="B277" i="17"/>
  <c r="A280" i="16"/>
  <c r="B281" i="16"/>
  <c r="B278" i="15"/>
  <c r="A277" i="15"/>
  <c r="A343" i="14"/>
  <c r="B344" i="14"/>
  <c r="A343" i="13"/>
  <c r="B344" i="13"/>
  <c r="B278" i="12"/>
  <c r="A277" i="12"/>
  <c r="A278" i="11"/>
  <c r="B279" i="11"/>
  <c r="B279" i="10"/>
  <c r="A278" i="10"/>
  <c r="B278" i="17" l="1"/>
  <c r="A277" i="17"/>
  <c r="B282" i="16"/>
  <c r="A281" i="16"/>
  <c r="A278" i="15"/>
  <c r="B279" i="15"/>
  <c r="B345" i="14"/>
  <c r="A344" i="14"/>
  <c r="B345" i="13"/>
  <c r="A344" i="13"/>
  <c r="A278" i="12"/>
  <c r="B279" i="12"/>
  <c r="B280" i="11"/>
  <c r="A279" i="11"/>
  <c r="A279" i="10"/>
  <c r="B280" i="10"/>
  <c r="A278" i="17" l="1"/>
  <c r="B279" i="17"/>
  <c r="A282" i="16"/>
  <c r="B283" i="16"/>
  <c r="B280" i="15"/>
  <c r="A279" i="15"/>
  <c r="A345" i="14"/>
  <c r="B346" i="14"/>
  <c r="A345" i="13"/>
  <c r="B346" i="13"/>
  <c r="B280" i="12"/>
  <c r="A279" i="12"/>
  <c r="A280" i="11"/>
  <c r="B281" i="11"/>
  <c r="B281" i="10"/>
  <c r="A280" i="10"/>
  <c r="B280" i="17" l="1"/>
  <c r="A279" i="17"/>
  <c r="B284" i="16"/>
  <c r="A283" i="16"/>
  <c r="A280" i="15"/>
  <c r="B281" i="15"/>
  <c r="B347" i="14"/>
  <c r="A346" i="14"/>
  <c r="B347" i="13"/>
  <c r="A346" i="13"/>
  <c r="A280" i="12"/>
  <c r="B281" i="12"/>
  <c r="B282" i="11"/>
  <c r="A281" i="11"/>
  <c r="A281" i="10"/>
  <c r="B282" i="10"/>
  <c r="A280" i="17" l="1"/>
  <c r="B281" i="17"/>
  <c r="A284" i="16"/>
  <c r="B285" i="16"/>
  <c r="B282" i="15"/>
  <c r="A281" i="15"/>
  <c r="A347" i="14"/>
  <c r="B348" i="14"/>
  <c r="A347" i="13"/>
  <c r="B348" i="13"/>
  <c r="B282" i="12"/>
  <c r="A281" i="12"/>
  <c r="A282" i="11"/>
  <c r="B283" i="11"/>
  <c r="B283" i="10"/>
  <c r="A282" i="10"/>
  <c r="B282" i="17" l="1"/>
  <c r="A281" i="17"/>
  <c r="B286" i="16"/>
  <c r="A285" i="16"/>
  <c r="A282" i="15"/>
  <c r="B283" i="15"/>
  <c r="B349" i="14"/>
  <c r="A348" i="14"/>
  <c r="B349" i="13"/>
  <c r="A348" i="13"/>
  <c r="A282" i="12"/>
  <c r="B283" i="12"/>
  <c r="B284" i="11"/>
  <c r="A283" i="11"/>
  <c r="A283" i="10"/>
  <c r="B284" i="10"/>
  <c r="A282" i="17" l="1"/>
  <c r="B283" i="17"/>
  <c r="A286" i="16"/>
  <c r="B287" i="16"/>
  <c r="B284" i="15"/>
  <c r="A283" i="15"/>
  <c r="A349" i="14"/>
  <c r="B350" i="14"/>
  <c r="A349" i="13"/>
  <c r="B350" i="13"/>
  <c r="B284" i="12"/>
  <c r="A283" i="12"/>
  <c r="A284" i="11"/>
  <c r="B285" i="11"/>
  <c r="B285" i="10"/>
  <c r="A284" i="10"/>
  <c r="B284" i="17" l="1"/>
  <c r="A283" i="17"/>
  <c r="B288" i="16"/>
  <c r="A287" i="16"/>
  <c r="A284" i="15"/>
  <c r="B285" i="15"/>
  <c r="B351" i="14"/>
  <c r="A350" i="14"/>
  <c r="B351" i="13"/>
  <c r="A350" i="13"/>
  <c r="A284" i="12"/>
  <c r="B285" i="12"/>
  <c r="B286" i="11"/>
  <c r="A285" i="11"/>
  <c r="A285" i="10"/>
  <c r="B286" i="10"/>
  <c r="A284" i="17" l="1"/>
  <c r="B285" i="17"/>
  <c r="A288" i="16"/>
  <c r="B293" i="16"/>
  <c r="B286" i="15"/>
  <c r="A285" i="15"/>
  <c r="A351" i="14"/>
  <c r="B352" i="14"/>
  <c r="A351" i="13"/>
  <c r="B352" i="13"/>
  <c r="B286" i="12"/>
  <c r="A285" i="12"/>
  <c r="A286" i="11"/>
  <c r="B287" i="11"/>
  <c r="B287" i="10"/>
  <c r="A286" i="10"/>
  <c r="B286" i="17" l="1"/>
  <c r="A285" i="17"/>
  <c r="A293" i="16"/>
  <c r="B294" i="16"/>
  <c r="A286" i="15"/>
  <c r="B287" i="15"/>
  <c r="B353" i="14"/>
  <c r="A352" i="14"/>
  <c r="B353" i="13"/>
  <c r="A352" i="13"/>
  <c r="A286" i="12"/>
  <c r="B287" i="12"/>
  <c r="B288" i="11"/>
  <c r="A287" i="11"/>
  <c r="A287" i="10"/>
  <c r="B288" i="10"/>
  <c r="A286" i="17" l="1"/>
  <c r="B287" i="17"/>
  <c r="A294" i="16"/>
  <c r="B295" i="16"/>
  <c r="B288" i="15"/>
  <c r="A287" i="15"/>
  <c r="A353" i="14"/>
  <c r="B354" i="14"/>
  <c r="A353" i="13"/>
  <c r="B354" i="13"/>
  <c r="B288" i="12"/>
  <c r="A287" i="12"/>
  <c r="A288" i="11"/>
  <c r="B293" i="11"/>
  <c r="B293" i="10"/>
  <c r="A288" i="10"/>
  <c r="B288" i="17" l="1"/>
  <c r="A287" i="17"/>
  <c r="A295" i="16"/>
  <c r="B296" i="16"/>
  <c r="A288" i="15"/>
  <c r="B293" i="15"/>
  <c r="B355" i="14"/>
  <c r="A354" i="14"/>
  <c r="B355" i="13"/>
  <c r="A354" i="13"/>
  <c r="A288" i="12"/>
  <c r="B293" i="12"/>
  <c r="B294" i="11"/>
  <c r="A293" i="11"/>
  <c r="A293" i="10"/>
  <c r="B294" i="10"/>
  <c r="A288" i="17" l="1"/>
  <c r="B293" i="17"/>
  <c r="A296" i="16"/>
  <c r="B297" i="16"/>
  <c r="A293" i="15"/>
  <c r="B294" i="15"/>
  <c r="A355" i="14"/>
  <c r="B356" i="14"/>
  <c r="A355" i="13"/>
  <c r="B356" i="13"/>
  <c r="B294" i="12"/>
  <c r="A293" i="12"/>
  <c r="A294" i="11"/>
  <c r="B295" i="11"/>
  <c r="B295" i="10"/>
  <c r="A294" i="10"/>
  <c r="B294" i="17" l="1"/>
  <c r="A293" i="17"/>
  <c r="A297" i="16"/>
  <c r="B298" i="16"/>
  <c r="A294" i="15"/>
  <c r="B295" i="15"/>
  <c r="B357" i="14"/>
  <c r="A356" i="14"/>
  <c r="B357" i="13"/>
  <c r="A356" i="13"/>
  <c r="A294" i="12"/>
  <c r="B295" i="12"/>
  <c r="B296" i="11"/>
  <c r="A295" i="11"/>
  <c r="A295" i="10"/>
  <c r="B296" i="10"/>
  <c r="A294" i="17" l="1"/>
  <c r="B295" i="17"/>
  <c r="A298" i="16"/>
  <c r="B299" i="16"/>
  <c r="A295" i="15"/>
  <c r="B296" i="15"/>
  <c r="A357" i="14"/>
  <c r="B362" i="14"/>
  <c r="A357" i="13"/>
  <c r="B362" i="13"/>
  <c r="B296" i="12"/>
  <c r="A295" i="12"/>
  <c r="A296" i="11"/>
  <c r="B297" i="11"/>
  <c r="B297" i="10"/>
  <c r="A296" i="10"/>
  <c r="B296" i="17" l="1"/>
  <c r="A295" i="17"/>
  <c r="A299" i="16"/>
  <c r="B300" i="16"/>
  <c r="A296" i="15"/>
  <c r="B297" i="15"/>
  <c r="B363" i="14"/>
  <c r="A362" i="14"/>
  <c r="B363" i="13"/>
  <c r="A362" i="13"/>
  <c r="A296" i="12"/>
  <c r="B297" i="12"/>
  <c r="B298" i="11"/>
  <c r="A297" i="11"/>
  <c r="A297" i="10"/>
  <c r="B298" i="10"/>
  <c r="A296" i="17" l="1"/>
  <c r="B297" i="17"/>
  <c r="A300" i="16"/>
  <c r="B301" i="16"/>
  <c r="A297" i="15"/>
  <c r="B298" i="15"/>
  <c r="A363" i="14"/>
  <c r="B364" i="14"/>
  <c r="A363" i="13"/>
  <c r="B364" i="13"/>
  <c r="B298" i="12"/>
  <c r="A297" i="12"/>
  <c r="A298" i="11"/>
  <c r="B299" i="11"/>
  <c r="B299" i="10"/>
  <c r="A298" i="10"/>
  <c r="B298" i="17" l="1"/>
  <c r="A297" i="17"/>
  <c r="A301" i="16"/>
  <c r="B302" i="16"/>
  <c r="A298" i="15"/>
  <c r="B299" i="15"/>
  <c r="B365" i="14"/>
  <c r="A364" i="14"/>
  <c r="B365" i="13"/>
  <c r="A364" i="13"/>
  <c r="A298" i="12"/>
  <c r="B299" i="12"/>
  <c r="B300" i="11"/>
  <c r="A299" i="11"/>
  <c r="A299" i="10"/>
  <c r="B300" i="10"/>
  <c r="A298" i="17" l="1"/>
  <c r="B299" i="17"/>
  <c r="A302" i="16"/>
  <c r="B303" i="16"/>
  <c r="A299" i="15"/>
  <c r="B300" i="15"/>
  <c r="A365" i="14"/>
  <c r="B366" i="14"/>
  <c r="A365" i="13"/>
  <c r="B366" i="13"/>
  <c r="B300" i="12"/>
  <c r="A299" i="12"/>
  <c r="A300" i="11"/>
  <c r="B301" i="11"/>
  <c r="B301" i="10"/>
  <c r="A300" i="10"/>
  <c r="B300" i="17" l="1"/>
  <c r="A299" i="17"/>
  <c r="A303" i="16"/>
  <c r="B304" i="16"/>
  <c r="A300" i="15"/>
  <c r="B301" i="15"/>
  <c r="B367" i="14"/>
  <c r="A366" i="14"/>
  <c r="B367" i="13"/>
  <c r="A366" i="13"/>
  <c r="A300" i="12"/>
  <c r="B301" i="12"/>
  <c r="B302" i="11"/>
  <c r="A301" i="11"/>
  <c r="A301" i="10"/>
  <c r="B302" i="10"/>
  <c r="A300" i="17" l="1"/>
  <c r="B301" i="17"/>
  <c r="A304" i="16"/>
  <c r="B305" i="16"/>
  <c r="A301" i="15"/>
  <c r="B302" i="15"/>
  <c r="A367" i="14"/>
  <c r="B368" i="14"/>
  <c r="A367" i="13"/>
  <c r="B368" i="13"/>
  <c r="B302" i="12"/>
  <c r="A301" i="12"/>
  <c r="A302" i="11"/>
  <c r="B303" i="11"/>
  <c r="B303" i="10"/>
  <c r="A302" i="10"/>
  <c r="B302" i="17" l="1"/>
  <c r="A301" i="17"/>
  <c r="A305" i="16"/>
  <c r="B306" i="16"/>
  <c r="A302" i="15"/>
  <c r="B303" i="15"/>
  <c r="B369" i="14"/>
  <c r="A368" i="14"/>
  <c r="B369" i="13"/>
  <c r="A368" i="13"/>
  <c r="A302" i="12"/>
  <c r="B303" i="12"/>
  <c r="B304" i="11"/>
  <c r="A303" i="11"/>
  <c r="A303" i="10"/>
  <c r="B304" i="10"/>
  <c r="A302" i="17" l="1"/>
  <c r="B303" i="17"/>
  <c r="A306" i="16"/>
  <c r="B307" i="16"/>
  <c r="A303" i="15"/>
  <c r="B304" i="15"/>
  <c r="A369" i="14"/>
  <c r="B370" i="14"/>
  <c r="A369" i="13"/>
  <c r="B370" i="13"/>
  <c r="B304" i="12"/>
  <c r="A303" i="12"/>
  <c r="B305" i="11"/>
  <c r="A304" i="11"/>
  <c r="B305" i="10"/>
  <c r="A304" i="10"/>
  <c r="B304" i="17" l="1"/>
  <c r="A303" i="17"/>
  <c r="A307" i="16"/>
  <c r="B308" i="16"/>
  <c r="A304" i="15"/>
  <c r="B305" i="15"/>
  <c r="B371" i="14"/>
  <c r="A370" i="14"/>
  <c r="B371" i="13"/>
  <c r="A370" i="13"/>
  <c r="B305" i="12"/>
  <c r="A304" i="12"/>
  <c r="B306" i="11"/>
  <c r="A305" i="11"/>
  <c r="A305" i="10"/>
  <c r="B306" i="10"/>
  <c r="A304" i="17" l="1"/>
  <c r="B305" i="17"/>
  <c r="A308" i="16"/>
  <c r="B309" i="16"/>
  <c r="A305" i="15"/>
  <c r="B306" i="15"/>
  <c r="A371" i="14"/>
  <c r="B372" i="14"/>
  <c r="A371" i="13"/>
  <c r="B372" i="13"/>
  <c r="B306" i="12"/>
  <c r="A305" i="12"/>
  <c r="B307" i="11"/>
  <c r="A306" i="11"/>
  <c r="B307" i="10"/>
  <c r="A306" i="10"/>
  <c r="B306" i="17" l="1"/>
  <c r="A305" i="17"/>
  <c r="A309" i="16"/>
  <c r="B310" i="16"/>
  <c r="A306" i="15"/>
  <c r="B307" i="15"/>
  <c r="B373" i="14"/>
  <c r="A372" i="14"/>
  <c r="B373" i="13"/>
  <c r="A372" i="13"/>
  <c r="B307" i="12"/>
  <c r="A306" i="12"/>
  <c r="B308" i="11"/>
  <c r="A307" i="11"/>
  <c r="A307" i="10"/>
  <c r="B308" i="10"/>
  <c r="A306" i="17" l="1"/>
  <c r="B307" i="17"/>
  <c r="A310" i="16"/>
  <c r="B311" i="16"/>
  <c r="A307" i="15"/>
  <c r="B308" i="15"/>
  <c r="A373" i="14"/>
  <c r="B374" i="14"/>
  <c r="A373" i="13"/>
  <c r="B374" i="13"/>
  <c r="B308" i="12"/>
  <c r="A307" i="12"/>
  <c r="B309" i="11"/>
  <c r="A308" i="11"/>
  <c r="A308" i="10"/>
  <c r="B309" i="10"/>
  <c r="B308" i="17" l="1"/>
  <c r="A307" i="17"/>
  <c r="B312" i="16"/>
  <c r="A311" i="16"/>
  <c r="A308" i="15"/>
  <c r="B309" i="15"/>
  <c r="B375" i="14"/>
  <c r="A374" i="14"/>
  <c r="B375" i="13"/>
  <c r="A374" i="13"/>
  <c r="A308" i="12"/>
  <c r="B309" i="12"/>
  <c r="B310" i="11"/>
  <c r="A309" i="11"/>
  <c r="A309" i="10"/>
  <c r="B310" i="10"/>
  <c r="A308" i="17" l="1"/>
  <c r="B309" i="17"/>
  <c r="A312" i="16"/>
  <c r="B313" i="16"/>
  <c r="B310" i="15"/>
  <c r="A309" i="15"/>
  <c r="A375" i="14"/>
  <c r="B376" i="14"/>
  <c r="A375" i="13"/>
  <c r="B376" i="13"/>
  <c r="B310" i="12"/>
  <c r="A309" i="12"/>
  <c r="B311" i="11"/>
  <c r="A310" i="11"/>
  <c r="A310" i="10"/>
  <c r="B311" i="10"/>
  <c r="B310" i="17" l="1"/>
  <c r="A309" i="17"/>
  <c r="B314" i="16"/>
  <c r="A313" i="16"/>
  <c r="A310" i="15"/>
  <c r="B311" i="15"/>
  <c r="B377" i="14"/>
  <c r="A376" i="14"/>
  <c r="B377" i="13"/>
  <c r="A376" i="13"/>
  <c r="B311" i="12"/>
  <c r="A310" i="12"/>
  <c r="B312" i="11"/>
  <c r="A311" i="11"/>
  <c r="A311" i="10"/>
  <c r="B312" i="10"/>
  <c r="B311" i="17" l="1"/>
  <c r="A310" i="17"/>
  <c r="B315" i="16"/>
  <c r="A314" i="16"/>
  <c r="B312" i="15"/>
  <c r="A311" i="15"/>
  <c r="A377" i="14"/>
  <c r="B378" i="14"/>
  <c r="A377" i="13"/>
  <c r="B378" i="13"/>
  <c r="B312" i="12"/>
  <c r="A311" i="12"/>
  <c r="B313" i="11"/>
  <c r="A312" i="11"/>
  <c r="B313" i="10"/>
  <c r="A312" i="10"/>
  <c r="A311" i="17" l="1"/>
  <c r="B312" i="17"/>
  <c r="B316" i="16"/>
  <c r="A315" i="16"/>
  <c r="A312" i="15"/>
  <c r="B313" i="15"/>
  <c r="B379" i="14"/>
  <c r="A378" i="14"/>
  <c r="B379" i="13"/>
  <c r="A378" i="13"/>
  <c r="B313" i="12"/>
  <c r="A312" i="12"/>
  <c r="B314" i="11"/>
  <c r="A313" i="11"/>
  <c r="A313" i="10"/>
  <c r="B314" i="10"/>
  <c r="B313" i="17" l="1"/>
  <c r="A312" i="17"/>
  <c r="B317" i="16"/>
  <c r="A316" i="16"/>
  <c r="A313" i="15"/>
  <c r="B314" i="15"/>
  <c r="A379" i="14"/>
  <c r="B380" i="14"/>
  <c r="A379" i="13"/>
  <c r="B380" i="13"/>
  <c r="B314" i="12"/>
  <c r="A313" i="12"/>
  <c r="B315" i="11"/>
  <c r="A314" i="11"/>
  <c r="B315" i="10"/>
  <c r="A314" i="10"/>
  <c r="A313" i="17" l="1"/>
  <c r="B314" i="17"/>
  <c r="B318" i="16"/>
  <c r="A317" i="16"/>
  <c r="B315" i="15"/>
  <c r="A314" i="15"/>
  <c r="B381" i="14"/>
  <c r="A380" i="14"/>
  <c r="B381" i="13"/>
  <c r="A380" i="13"/>
  <c r="A314" i="12"/>
  <c r="B315" i="12"/>
  <c r="A315" i="11"/>
  <c r="B316" i="11"/>
  <c r="A315" i="10"/>
  <c r="B316" i="10"/>
  <c r="B315" i="17" l="1"/>
  <c r="A314" i="17"/>
  <c r="B319" i="16"/>
  <c r="A318" i="16"/>
  <c r="B316" i="15"/>
  <c r="A315" i="15"/>
  <c r="A381" i="14"/>
  <c r="B382" i="14"/>
  <c r="A381" i="13"/>
  <c r="B382" i="13"/>
  <c r="B316" i="12"/>
  <c r="A315" i="12"/>
  <c r="B317" i="11"/>
  <c r="A316" i="11"/>
  <c r="A316" i="10"/>
  <c r="B317" i="10"/>
  <c r="A315" i="17" l="1"/>
  <c r="B316" i="17"/>
  <c r="B320" i="16"/>
  <c r="A319" i="16"/>
  <c r="A316" i="15"/>
  <c r="B317" i="15"/>
  <c r="B383" i="14"/>
  <c r="A382" i="14"/>
  <c r="B383" i="13"/>
  <c r="A382" i="13"/>
  <c r="B317" i="12"/>
  <c r="A316" i="12"/>
  <c r="A317" i="11"/>
  <c r="B318" i="11"/>
  <c r="A317" i="10"/>
  <c r="B318" i="10"/>
  <c r="B317" i="17" l="1"/>
  <c r="A316" i="17"/>
  <c r="B321" i="16"/>
  <c r="A320" i="16"/>
  <c r="B318" i="15"/>
  <c r="A317" i="15"/>
  <c r="A383" i="14"/>
  <c r="B384" i="14"/>
  <c r="A383" i="13"/>
  <c r="B384" i="13"/>
  <c r="A317" i="12"/>
  <c r="B318" i="12"/>
  <c r="B319" i="11"/>
  <c r="A318" i="11"/>
  <c r="A318" i="10"/>
  <c r="B319" i="10"/>
  <c r="A317" i="17" l="1"/>
  <c r="B318" i="17"/>
  <c r="A321" i="16"/>
  <c r="B322" i="16"/>
  <c r="A318" i="15"/>
  <c r="B319" i="15"/>
  <c r="B385" i="14"/>
  <c r="A384" i="14"/>
  <c r="B385" i="13"/>
  <c r="A384" i="13"/>
  <c r="A318" i="12"/>
  <c r="B319" i="12"/>
  <c r="A319" i="11"/>
  <c r="B320" i="11"/>
  <c r="A319" i="10"/>
  <c r="B320" i="10"/>
  <c r="B319" i="17" l="1"/>
  <c r="A318" i="17"/>
  <c r="B327" i="16"/>
  <c r="A322" i="16"/>
  <c r="A319" i="15"/>
  <c r="B320" i="15"/>
  <c r="A385" i="14"/>
  <c r="B386" i="14"/>
  <c r="A385" i="13"/>
  <c r="B386" i="13"/>
  <c r="A319" i="12"/>
  <c r="B320" i="12"/>
  <c r="B321" i="11"/>
  <c r="A320" i="11"/>
  <c r="A320" i="10"/>
  <c r="B321" i="10"/>
  <c r="A319" i="17" l="1"/>
  <c r="B320" i="17"/>
  <c r="A327" i="16"/>
  <c r="B328" i="16"/>
  <c r="A320" i="15"/>
  <c r="B321" i="15"/>
  <c r="B387" i="14"/>
  <c r="A386" i="14"/>
  <c r="B387" i="13"/>
  <c r="A386" i="13"/>
  <c r="B321" i="12"/>
  <c r="A320" i="12"/>
  <c r="A321" i="11"/>
  <c r="B322" i="11"/>
  <c r="A321" i="10"/>
  <c r="B322" i="10"/>
  <c r="B321" i="17" l="1"/>
  <c r="A320" i="17"/>
  <c r="B329" i="16"/>
  <c r="A328" i="16"/>
  <c r="B322" i="15"/>
  <c r="A321" i="15"/>
  <c r="A387" i="14"/>
  <c r="B388" i="14"/>
  <c r="A387" i="13"/>
  <c r="B388" i="13"/>
  <c r="A321" i="12"/>
  <c r="B322" i="12"/>
  <c r="B327" i="11"/>
  <c r="A322" i="11"/>
  <c r="B327" i="10"/>
  <c r="A322" i="10"/>
  <c r="A321" i="17" l="1"/>
  <c r="B322" i="17"/>
  <c r="A329" i="16"/>
  <c r="B330" i="16"/>
  <c r="B327" i="15"/>
  <c r="A322" i="15"/>
  <c r="B389" i="14"/>
  <c r="A388" i="14"/>
  <c r="B389" i="13"/>
  <c r="A388" i="13"/>
  <c r="A322" i="12"/>
  <c r="B327" i="12"/>
  <c r="A327" i="11"/>
  <c r="B328" i="11"/>
  <c r="B328" i="10"/>
  <c r="A327" i="10"/>
  <c r="A322" i="17" l="1"/>
  <c r="B327" i="17"/>
  <c r="B331" i="16"/>
  <c r="A330" i="16"/>
  <c r="A327" i="15"/>
  <c r="B328" i="15"/>
  <c r="A389" i="14"/>
  <c r="B390" i="14"/>
  <c r="A389" i="13"/>
  <c r="B390" i="13"/>
  <c r="A327" i="12"/>
  <c r="B328" i="12"/>
  <c r="B329" i="11"/>
  <c r="A328" i="11"/>
  <c r="B329" i="10"/>
  <c r="A328" i="10"/>
  <c r="A327" i="17" l="1"/>
  <c r="B328" i="17"/>
  <c r="A331" i="16"/>
  <c r="B332" i="16"/>
  <c r="B329" i="15"/>
  <c r="A328" i="15"/>
  <c r="B391" i="14"/>
  <c r="A390" i="14"/>
  <c r="B391" i="13"/>
  <c r="A390" i="13"/>
  <c r="A328" i="12"/>
  <c r="B329" i="12"/>
  <c r="A329" i="11"/>
  <c r="B330" i="11"/>
  <c r="B330" i="10"/>
  <c r="A329" i="10"/>
  <c r="B329" i="17" l="1"/>
  <c r="A328" i="17"/>
  <c r="B333" i="16"/>
  <c r="A332" i="16"/>
  <c r="A329" i="15"/>
  <c r="B330" i="15"/>
  <c r="A391" i="14"/>
  <c r="B396" i="14"/>
  <c r="A391" i="13"/>
  <c r="B396" i="13"/>
  <c r="A329" i="12"/>
  <c r="B330" i="12"/>
  <c r="B331" i="11"/>
  <c r="A330" i="11"/>
  <c r="B331" i="10"/>
  <c r="A330" i="10"/>
  <c r="A329" i="17" l="1"/>
  <c r="B330" i="17"/>
  <c r="A333" i="16"/>
  <c r="B334" i="16"/>
  <c r="B331" i="15"/>
  <c r="A330" i="15"/>
  <c r="A396" i="14"/>
  <c r="B397" i="14"/>
  <c r="A396" i="13"/>
  <c r="B397" i="13"/>
  <c r="A330" i="12"/>
  <c r="B331" i="12"/>
  <c r="A331" i="11"/>
  <c r="B332" i="11"/>
  <c r="B332" i="10"/>
  <c r="A331" i="10"/>
  <c r="B331" i="17" l="1"/>
  <c r="A330" i="17"/>
  <c r="B335" i="16"/>
  <c r="A334" i="16"/>
  <c r="A331" i="15"/>
  <c r="B332" i="15"/>
  <c r="A397" i="14"/>
  <c r="B398" i="14"/>
  <c r="A397" i="13"/>
  <c r="B398" i="13"/>
  <c r="A331" i="12"/>
  <c r="B332" i="12"/>
  <c r="B333" i="11"/>
  <c r="A332" i="11"/>
  <c r="B333" i="10"/>
  <c r="A332" i="10"/>
  <c r="A331" i="17" l="1"/>
  <c r="B332" i="17"/>
  <c r="A335" i="16"/>
  <c r="B336" i="16"/>
  <c r="B333" i="15"/>
  <c r="A332" i="15"/>
  <c r="A398" i="14"/>
  <c r="B399" i="14"/>
  <c r="A398" i="13"/>
  <c r="B399" i="13"/>
  <c r="A332" i="12"/>
  <c r="B333" i="12"/>
  <c r="A333" i="11"/>
  <c r="B334" i="11"/>
  <c r="B334" i="10"/>
  <c r="A333" i="10"/>
  <c r="B333" i="17" l="1"/>
  <c r="A332" i="17"/>
  <c r="B337" i="16"/>
  <c r="A336" i="16"/>
  <c r="A333" i="15"/>
  <c r="B334" i="15"/>
  <c r="A399" i="14"/>
  <c r="B400" i="14"/>
  <c r="A399" i="13"/>
  <c r="B400" i="13"/>
  <c r="A333" i="12"/>
  <c r="B334" i="12"/>
  <c r="B335" i="11"/>
  <c r="A334" i="11"/>
  <c r="B335" i="10"/>
  <c r="A334" i="10"/>
  <c r="A333" i="17" l="1"/>
  <c r="B334" i="17"/>
  <c r="A337" i="16"/>
  <c r="B338" i="16"/>
  <c r="B335" i="15"/>
  <c r="A334" i="15"/>
  <c r="A400" i="14"/>
  <c r="B401" i="14"/>
  <c r="A400" i="13"/>
  <c r="B401" i="13"/>
  <c r="A334" i="12"/>
  <c r="B335" i="12"/>
  <c r="A335" i="11"/>
  <c r="B336" i="11"/>
  <c r="B336" i="10"/>
  <c r="A335" i="10"/>
  <c r="B335" i="17" l="1"/>
  <c r="A334" i="17"/>
  <c r="B339" i="16"/>
  <c r="A338" i="16"/>
  <c r="A335" i="15"/>
  <c r="B336" i="15"/>
  <c r="A401" i="14"/>
  <c r="B402" i="14"/>
  <c r="A401" i="13"/>
  <c r="B402" i="13"/>
  <c r="A335" i="12"/>
  <c r="B336" i="12"/>
  <c r="B337" i="11"/>
  <c r="A336" i="11"/>
  <c r="B337" i="10"/>
  <c r="A336" i="10"/>
  <c r="A335" i="17" l="1"/>
  <c r="B336" i="17"/>
  <c r="A339" i="16"/>
  <c r="B340" i="16"/>
  <c r="B337" i="15"/>
  <c r="A336" i="15"/>
  <c r="A402" i="14"/>
  <c r="B403" i="14"/>
  <c r="A402" i="13"/>
  <c r="B403" i="13"/>
  <c r="A336" i="12"/>
  <c r="B337" i="12"/>
  <c r="A337" i="11"/>
  <c r="B338" i="11"/>
  <c r="B338" i="10"/>
  <c r="A337" i="10"/>
  <c r="B337" i="17" l="1"/>
  <c r="A336" i="17"/>
  <c r="B341" i="16"/>
  <c r="A340" i="16"/>
  <c r="A337" i="15"/>
  <c r="B338" i="15"/>
  <c r="A403" i="14"/>
  <c r="B404" i="14"/>
  <c r="A403" i="13"/>
  <c r="B404" i="13"/>
  <c r="A337" i="12"/>
  <c r="B338" i="12"/>
  <c r="B339" i="11"/>
  <c r="A338" i="11"/>
  <c r="B339" i="10"/>
  <c r="A338" i="10"/>
  <c r="A337" i="17" l="1"/>
  <c r="B338" i="17"/>
  <c r="A341" i="16"/>
  <c r="B342" i="16"/>
  <c r="B339" i="15"/>
  <c r="A338" i="15"/>
  <c r="A404" i="14"/>
  <c r="B405" i="14"/>
  <c r="A404" i="13"/>
  <c r="B405" i="13"/>
  <c r="A338" i="12"/>
  <c r="B339" i="12"/>
  <c r="A339" i="11"/>
  <c r="B340" i="11"/>
  <c r="B340" i="10"/>
  <c r="A339" i="10"/>
  <c r="B339" i="17" l="1"/>
  <c r="A338" i="17"/>
  <c r="B343" i="16"/>
  <c r="A342" i="16"/>
  <c r="A339" i="15"/>
  <c r="B340" i="15"/>
  <c r="A405" i="14"/>
  <c r="B406" i="14"/>
  <c r="A405" i="13"/>
  <c r="B406" i="13"/>
  <c r="A339" i="12"/>
  <c r="B340" i="12"/>
  <c r="B341" i="11"/>
  <c r="A340" i="11"/>
  <c r="B341" i="10"/>
  <c r="A340" i="10"/>
  <c r="A339" i="17" l="1"/>
  <c r="B340" i="17"/>
  <c r="A343" i="16"/>
  <c r="B344" i="16"/>
  <c r="B341" i="15"/>
  <c r="A340" i="15"/>
  <c r="A406" i="14"/>
  <c r="B407" i="14"/>
  <c r="A406" i="13"/>
  <c r="B407" i="13"/>
  <c r="A340" i="12"/>
  <c r="B341" i="12"/>
  <c r="A341" i="11"/>
  <c r="B342" i="11"/>
  <c r="A341" i="10"/>
  <c r="B342" i="10"/>
  <c r="B341" i="17" l="1"/>
  <c r="A340" i="17"/>
  <c r="B345" i="16"/>
  <c r="A344" i="16"/>
  <c r="B342" i="15"/>
  <c r="A341" i="15"/>
  <c r="A407" i="14"/>
  <c r="B408" i="14"/>
  <c r="A407" i="13"/>
  <c r="B408" i="13"/>
  <c r="A341" i="12"/>
  <c r="B342" i="12"/>
  <c r="B343" i="11"/>
  <c r="A342" i="11"/>
  <c r="B343" i="10"/>
  <c r="A342" i="10"/>
  <c r="A341" i="17" l="1"/>
  <c r="B342" i="17"/>
  <c r="A345" i="16"/>
  <c r="B346" i="16"/>
  <c r="B343" i="15"/>
  <c r="A342" i="15"/>
  <c r="A408" i="14"/>
  <c r="B409" i="14"/>
  <c r="A408" i="13"/>
  <c r="B409" i="13"/>
  <c r="A342" i="12"/>
  <c r="B343" i="12"/>
  <c r="A343" i="11"/>
  <c r="B344" i="11"/>
  <c r="A343" i="10"/>
  <c r="B344" i="10"/>
  <c r="B343" i="17" l="1"/>
  <c r="A342" i="17"/>
  <c r="B347" i="16"/>
  <c r="A346" i="16"/>
  <c r="A343" i="15"/>
  <c r="B344" i="15"/>
  <c r="A409" i="14"/>
  <c r="B410" i="14"/>
  <c r="A409" i="13"/>
  <c r="B410" i="13"/>
  <c r="A343" i="12"/>
  <c r="B344" i="12"/>
  <c r="B345" i="11"/>
  <c r="A344" i="11"/>
  <c r="B345" i="10"/>
  <c r="A344" i="10"/>
  <c r="A343" i="17" l="1"/>
  <c r="B344" i="17"/>
  <c r="A347" i="16"/>
  <c r="B348" i="16"/>
  <c r="B345" i="15"/>
  <c r="A344" i="15"/>
  <c r="A410" i="14"/>
  <c r="B411" i="14"/>
  <c r="A410" i="13"/>
  <c r="B411" i="13"/>
  <c r="A344" i="12"/>
  <c r="B345" i="12"/>
  <c r="A345" i="11"/>
  <c r="B346" i="11"/>
  <c r="A345" i="10"/>
  <c r="B346" i="10"/>
  <c r="B345" i="17" l="1"/>
  <c r="A344" i="17"/>
  <c r="B349" i="16"/>
  <c r="A348" i="16"/>
  <c r="B346" i="15"/>
  <c r="A345" i="15"/>
  <c r="A411" i="14"/>
  <c r="B412" i="14"/>
  <c r="A411" i="13"/>
  <c r="B412" i="13"/>
  <c r="A345" i="12"/>
  <c r="B346" i="12"/>
  <c r="B347" i="11"/>
  <c r="A346" i="11"/>
  <c r="B347" i="10"/>
  <c r="A346" i="10"/>
  <c r="A345" i="17" l="1"/>
  <c r="B346" i="17"/>
  <c r="A349" i="16"/>
  <c r="B350" i="16"/>
  <c r="B347" i="15"/>
  <c r="A346" i="15"/>
  <c r="A412" i="14"/>
  <c r="B413" i="14"/>
  <c r="A412" i="13"/>
  <c r="B413" i="13"/>
  <c r="B347" i="12"/>
  <c r="A346" i="12"/>
  <c r="A347" i="11"/>
  <c r="B348" i="11"/>
  <c r="A347" i="10"/>
  <c r="B348" i="10"/>
  <c r="B347" i="17" l="1"/>
  <c r="A346" i="17"/>
  <c r="B351" i="16"/>
  <c r="A350" i="16"/>
  <c r="A347" i="15"/>
  <c r="B348" i="15"/>
  <c r="A413" i="14"/>
  <c r="B414" i="14"/>
  <c r="A413" i="13"/>
  <c r="B414" i="13"/>
  <c r="A347" i="12"/>
  <c r="B348" i="12"/>
  <c r="B349" i="11"/>
  <c r="A348" i="11"/>
  <c r="B349" i="10"/>
  <c r="A348" i="10"/>
  <c r="A347" i="17" l="1"/>
  <c r="B348" i="17"/>
  <c r="A351" i="16"/>
  <c r="B352" i="16"/>
  <c r="B349" i="15"/>
  <c r="A348" i="15"/>
  <c r="A414" i="14"/>
  <c r="B415" i="14"/>
  <c r="A414" i="13"/>
  <c r="B415" i="13"/>
  <c r="B349" i="12"/>
  <c r="A348" i="12"/>
  <c r="A349" i="11"/>
  <c r="B350" i="11"/>
  <c r="A349" i="10"/>
  <c r="B350" i="10"/>
  <c r="B349" i="17" l="1"/>
  <c r="A348" i="17"/>
  <c r="B353" i="16"/>
  <c r="A352" i="16"/>
  <c r="B350" i="15"/>
  <c r="A349" i="15"/>
  <c r="A415" i="14"/>
  <c r="B416" i="14"/>
  <c r="A415" i="13"/>
  <c r="B416" i="13"/>
  <c r="A349" i="12"/>
  <c r="B350" i="12"/>
  <c r="B351" i="11"/>
  <c r="A350" i="11"/>
  <c r="B351" i="10"/>
  <c r="A350" i="10"/>
  <c r="A349" i="17" l="1"/>
  <c r="B350" i="17"/>
  <c r="A353" i="16"/>
  <c r="B354" i="16"/>
  <c r="B351" i="15"/>
  <c r="A350" i="15"/>
  <c r="A416" i="14"/>
  <c r="B417" i="14"/>
  <c r="A416" i="13"/>
  <c r="B417" i="13"/>
  <c r="B351" i="12"/>
  <c r="A350" i="12"/>
  <c r="A351" i="11"/>
  <c r="B352" i="11"/>
  <c r="A351" i="10"/>
  <c r="B352" i="10"/>
  <c r="B351" i="17" l="1"/>
  <c r="A350" i="17"/>
  <c r="B355" i="16"/>
  <c r="A354" i="16"/>
  <c r="A351" i="15"/>
  <c r="B352" i="15"/>
  <c r="A417" i="14"/>
  <c r="B418" i="14"/>
  <c r="A417" i="13"/>
  <c r="B418" i="13"/>
  <c r="A351" i="12"/>
  <c r="B352" i="12"/>
  <c r="B353" i="11"/>
  <c r="A352" i="11"/>
  <c r="B353" i="10"/>
  <c r="A352" i="10"/>
  <c r="A351" i="17" l="1"/>
  <c r="B352" i="17"/>
  <c r="A355" i="16"/>
  <c r="B356" i="16"/>
  <c r="B353" i="15"/>
  <c r="A352" i="15"/>
  <c r="A418" i="14"/>
  <c r="B419" i="14"/>
  <c r="A418" i="13"/>
  <c r="B419" i="13"/>
  <c r="B353" i="12"/>
  <c r="A352" i="12"/>
  <c r="A353" i="11"/>
  <c r="B354" i="11"/>
  <c r="A353" i="10"/>
  <c r="B354" i="10"/>
  <c r="B353" i="17" l="1"/>
  <c r="A352" i="17"/>
  <c r="B357" i="16"/>
  <c r="A356" i="16"/>
  <c r="B354" i="15"/>
  <c r="A353" i="15"/>
  <c r="A419" i="14"/>
  <c r="B420" i="14"/>
  <c r="A419" i="13"/>
  <c r="B420" i="13"/>
  <c r="A353" i="12"/>
  <c r="B354" i="12"/>
  <c r="B355" i="11"/>
  <c r="A354" i="11"/>
  <c r="B355" i="10"/>
  <c r="A354" i="10"/>
  <c r="A353" i="17" l="1"/>
  <c r="B354" i="17"/>
  <c r="A357" i="16"/>
  <c r="B362" i="16"/>
  <c r="B355" i="15"/>
  <c r="A354" i="15"/>
  <c r="A420" i="14"/>
  <c r="B421" i="14"/>
  <c r="A420" i="13"/>
  <c r="B421" i="13"/>
  <c r="B355" i="12"/>
  <c r="A354" i="12"/>
  <c r="A355" i="11"/>
  <c r="B356" i="11"/>
  <c r="A355" i="10"/>
  <c r="B356" i="10"/>
  <c r="B355" i="17" l="1"/>
  <c r="A354" i="17"/>
  <c r="B363" i="16"/>
  <c r="A362" i="16"/>
  <c r="A355" i="15"/>
  <c r="B356" i="15"/>
  <c r="A421" i="14"/>
  <c r="B422" i="14"/>
  <c r="A421" i="13"/>
  <c r="B422" i="13"/>
  <c r="A355" i="12"/>
  <c r="B356" i="12"/>
  <c r="B357" i="11"/>
  <c r="A356" i="11"/>
  <c r="B357" i="10"/>
  <c r="A356" i="10"/>
  <c r="A355" i="17" l="1"/>
  <c r="B356" i="17"/>
  <c r="A363" i="16"/>
  <c r="B364" i="16"/>
  <c r="B357" i="15"/>
  <c r="A356" i="15"/>
  <c r="A422" i="14"/>
  <c r="B423" i="14"/>
  <c r="A422" i="13"/>
  <c r="B423" i="13"/>
  <c r="B357" i="12"/>
  <c r="A356" i="12"/>
  <c r="A357" i="11"/>
  <c r="B362" i="11"/>
  <c r="A357" i="10"/>
  <c r="B362" i="10"/>
  <c r="B357" i="17" l="1"/>
  <c r="A356" i="17"/>
  <c r="B365" i="16"/>
  <c r="A364" i="16"/>
  <c r="B362" i="15"/>
  <c r="A357" i="15"/>
  <c r="A423" i="14"/>
  <c r="B424" i="14"/>
  <c r="A423" i="13"/>
  <c r="B424" i="13"/>
  <c r="A357" i="12"/>
  <c r="B362" i="12"/>
  <c r="B363" i="11"/>
  <c r="A362" i="11"/>
  <c r="B363" i="10"/>
  <c r="A362" i="10"/>
  <c r="A357" i="17" l="1"/>
  <c r="B362" i="17"/>
  <c r="A365" i="16"/>
  <c r="B366" i="16"/>
  <c r="B363" i="15"/>
  <c r="A362" i="15"/>
  <c r="A424" i="14"/>
  <c r="B425" i="14"/>
  <c r="A424" i="13"/>
  <c r="B425" i="13"/>
  <c r="B363" i="12"/>
  <c r="A362" i="12"/>
  <c r="A363" i="11"/>
  <c r="B364" i="11"/>
  <c r="A363" i="10"/>
  <c r="B364" i="10"/>
  <c r="B363" i="17" l="1"/>
  <c r="A362" i="17"/>
  <c r="B367" i="16"/>
  <c r="A366" i="16"/>
  <c r="A363" i="15"/>
  <c r="B364" i="15"/>
  <c r="A425" i="14"/>
  <c r="B426" i="14"/>
  <c r="A426" i="14" s="1"/>
  <c r="A425" i="13"/>
  <c r="B426" i="13"/>
  <c r="A426" i="13" s="1"/>
  <c r="A363" i="12"/>
  <c r="B364" i="12"/>
  <c r="B365" i="11"/>
  <c r="A364" i="11"/>
  <c r="B365" i="10"/>
  <c r="A364" i="10"/>
  <c r="A363" i="17" l="1"/>
  <c r="B364" i="17"/>
  <c r="A367" i="16"/>
  <c r="B368" i="16"/>
  <c r="B365" i="15"/>
  <c r="A364" i="15"/>
  <c r="B365" i="12"/>
  <c r="A364" i="12"/>
  <c r="A365" i="11"/>
  <c r="B366" i="11"/>
  <c r="A365" i="10"/>
  <c r="B366" i="10"/>
  <c r="B365" i="17" l="1"/>
  <c r="A364" i="17"/>
  <c r="B369" i="16"/>
  <c r="A368" i="16"/>
  <c r="A365" i="15"/>
  <c r="B366" i="15"/>
  <c r="A365" i="12"/>
  <c r="B366" i="12"/>
  <c r="B367" i="11"/>
  <c r="A366" i="11"/>
  <c r="B367" i="10"/>
  <c r="A366" i="10"/>
  <c r="A365" i="17" l="1"/>
  <c r="B366" i="17"/>
  <c r="A369" i="16"/>
  <c r="B370" i="16"/>
  <c r="B367" i="15"/>
  <c r="A366" i="15"/>
  <c r="B367" i="12"/>
  <c r="A366" i="12"/>
  <c r="A367" i="11"/>
  <c r="B368" i="11"/>
  <c r="A367" i="10"/>
  <c r="B368" i="10"/>
  <c r="B367" i="17" l="1"/>
  <c r="A366" i="17"/>
  <c r="B371" i="16"/>
  <c r="A370" i="16"/>
  <c r="A367" i="15"/>
  <c r="B368" i="15"/>
  <c r="A367" i="12"/>
  <c r="B368" i="12"/>
  <c r="B369" i="11"/>
  <c r="A368" i="11"/>
  <c r="B369" i="10"/>
  <c r="A368" i="10"/>
  <c r="A367" i="17" l="1"/>
  <c r="B368" i="17"/>
  <c r="A371" i="16"/>
  <c r="B372" i="16"/>
  <c r="B369" i="15"/>
  <c r="A368" i="15"/>
  <c r="B369" i="12"/>
  <c r="A368" i="12"/>
  <c r="A369" i="11"/>
  <c r="B370" i="11"/>
  <c r="A369" i="10"/>
  <c r="B370" i="10"/>
  <c r="B369" i="17" l="1"/>
  <c r="A368" i="17"/>
  <c r="B373" i="16"/>
  <c r="A372" i="16"/>
  <c r="A369" i="15"/>
  <c r="B370" i="15"/>
  <c r="A369" i="12"/>
  <c r="B370" i="12"/>
  <c r="B371" i="11"/>
  <c r="A370" i="11"/>
  <c r="B371" i="10"/>
  <c r="A370" i="10"/>
  <c r="A369" i="17" l="1"/>
  <c r="B370" i="17"/>
  <c r="A373" i="16"/>
  <c r="B374" i="16"/>
  <c r="B371" i="15"/>
  <c r="A370" i="15"/>
  <c r="B371" i="12"/>
  <c r="A370" i="12"/>
  <c r="A371" i="11"/>
  <c r="B372" i="11"/>
  <c r="A371" i="10"/>
  <c r="B372" i="10"/>
  <c r="B371" i="17" l="1"/>
  <c r="A370" i="17"/>
  <c r="B375" i="16"/>
  <c r="A374" i="16"/>
  <c r="A371" i="15"/>
  <c r="B372" i="15"/>
  <c r="A371" i="12"/>
  <c r="B372" i="12"/>
  <c r="B373" i="11"/>
  <c r="A372" i="11"/>
  <c r="B373" i="10"/>
  <c r="A372" i="10"/>
  <c r="A371" i="17" l="1"/>
  <c r="B372" i="17"/>
  <c r="A375" i="16"/>
  <c r="B376" i="16"/>
  <c r="B373" i="15"/>
  <c r="A372" i="15"/>
  <c r="B373" i="12"/>
  <c r="A372" i="12"/>
  <c r="A373" i="11"/>
  <c r="B374" i="11"/>
  <c r="A373" i="10"/>
  <c r="B374" i="10"/>
  <c r="B373" i="17" l="1"/>
  <c r="A372" i="17"/>
  <c r="B377" i="16"/>
  <c r="A376" i="16"/>
  <c r="A373" i="15"/>
  <c r="B374" i="15"/>
  <c r="A373" i="12"/>
  <c r="B374" i="12"/>
  <c r="B375" i="11"/>
  <c r="A374" i="11"/>
  <c r="B375" i="10"/>
  <c r="A374" i="10"/>
  <c r="A373" i="17" l="1"/>
  <c r="B374" i="17"/>
  <c r="A377" i="16"/>
  <c r="B378" i="16"/>
  <c r="B375" i="15"/>
  <c r="A374" i="15"/>
  <c r="B375" i="12"/>
  <c r="A374" i="12"/>
  <c r="A375" i="11"/>
  <c r="B376" i="11"/>
  <c r="A375" i="10"/>
  <c r="B376" i="10"/>
  <c r="B375" i="17" l="1"/>
  <c r="A374" i="17"/>
  <c r="B379" i="16"/>
  <c r="A378" i="16"/>
  <c r="A375" i="15"/>
  <c r="B376" i="15"/>
  <c r="A375" i="12"/>
  <c r="B376" i="12"/>
  <c r="B377" i="11"/>
  <c r="A376" i="11"/>
  <c r="B377" i="10"/>
  <c r="A376" i="10"/>
  <c r="A375" i="17" l="1"/>
  <c r="B376" i="17"/>
  <c r="A379" i="16"/>
  <c r="B380" i="16"/>
  <c r="B377" i="15"/>
  <c r="A376" i="15"/>
  <c r="B377" i="12"/>
  <c r="A376" i="12"/>
  <c r="A377" i="11"/>
  <c r="B378" i="11"/>
  <c r="A377" i="10"/>
  <c r="B378" i="10"/>
  <c r="B377" i="17" l="1"/>
  <c r="A376" i="17"/>
  <c r="B381" i="16"/>
  <c r="A380" i="16"/>
  <c r="A377" i="15"/>
  <c r="B378" i="15"/>
  <c r="A377" i="12"/>
  <c r="B378" i="12"/>
  <c r="B379" i="11"/>
  <c r="A378" i="11"/>
  <c r="B379" i="10"/>
  <c r="A378" i="10"/>
  <c r="A377" i="17" l="1"/>
  <c r="B378" i="17"/>
  <c r="A381" i="16"/>
  <c r="B382" i="16"/>
  <c r="B379" i="15"/>
  <c r="A378" i="15"/>
  <c r="B379" i="12"/>
  <c r="A378" i="12"/>
  <c r="A379" i="11"/>
  <c r="B380" i="11"/>
  <c r="A379" i="10"/>
  <c r="B380" i="10"/>
  <c r="B379" i="17" l="1"/>
  <c r="A378" i="17"/>
  <c r="B383" i="16"/>
  <c r="A382" i="16"/>
  <c r="A379" i="15"/>
  <c r="B380" i="15"/>
  <c r="A379" i="12"/>
  <c r="B380" i="12"/>
  <c r="B381" i="11"/>
  <c r="A380" i="11"/>
  <c r="B381" i="10"/>
  <c r="A380" i="10"/>
  <c r="A379" i="17" l="1"/>
  <c r="B380" i="17"/>
  <c r="A383" i="16"/>
  <c r="B384" i="16"/>
  <c r="B381" i="15"/>
  <c r="A380" i="15"/>
  <c r="B381" i="12"/>
  <c r="A380" i="12"/>
  <c r="A381" i="11"/>
  <c r="B382" i="11"/>
  <c r="A381" i="10"/>
  <c r="B382" i="10"/>
  <c r="B381" i="17" l="1"/>
  <c r="A380" i="17"/>
  <c r="B385" i="16"/>
  <c r="A384" i="16"/>
  <c r="A381" i="15"/>
  <c r="B382" i="15"/>
  <c r="A381" i="12"/>
  <c r="B382" i="12"/>
  <c r="B383" i="11"/>
  <c r="A382" i="11"/>
  <c r="B383" i="10"/>
  <c r="A382" i="10"/>
  <c r="A381" i="17" l="1"/>
  <c r="B382" i="17"/>
  <c r="A385" i="16"/>
  <c r="B386" i="16"/>
  <c r="B383" i="15"/>
  <c r="A382" i="15"/>
  <c r="B383" i="12"/>
  <c r="A382" i="12"/>
  <c r="A383" i="11"/>
  <c r="B384" i="11"/>
  <c r="A383" i="10"/>
  <c r="B384" i="10"/>
  <c r="B383" i="17" l="1"/>
  <c r="A382" i="17"/>
  <c r="B387" i="16"/>
  <c r="A386" i="16"/>
  <c r="A383" i="15"/>
  <c r="B384" i="15"/>
  <c r="A383" i="12"/>
  <c r="B384" i="12"/>
  <c r="B385" i="11"/>
  <c r="A384" i="11"/>
  <c r="B385" i="10"/>
  <c r="A384" i="10"/>
  <c r="A383" i="17" l="1"/>
  <c r="B384" i="17"/>
  <c r="A387" i="16"/>
  <c r="B388" i="16"/>
  <c r="B385" i="15"/>
  <c r="A384" i="15"/>
  <c r="B385" i="12"/>
  <c r="A384" i="12"/>
  <c r="A385" i="11"/>
  <c r="B386" i="11"/>
  <c r="A385" i="10"/>
  <c r="B386" i="10"/>
  <c r="B385" i="17" l="1"/>
  <c r="A384" i="17"/>
  <c r="B389" i="16"/>
  <c r="A388" i="16"/>
  <c r="A385" i="15"/>
  <c r="B386" i="15"/>
  <c r="A385" i="12"/>
  <c r="B386" i="12"/>
  <c r="B387" i="11"/>
  <c r="A386" i="11"/>
  <c r="B387" i="10"/>
  <c r="A386" i="10"/>
  <c r="A385" i="17" l="1"/>
  <c r="B386" i="17"/>
  <c r="A389" i="16"/>
  <c r="B390" i="16"/>
  <c r="B387" i="15"/>
  <c r="A386" i="15"/>
  <c r="B387" i="12"/>
  <c r="A386" i="12"/>
  <c r="A387" i="11"/>
  <c r="B388" i="11"/>
  <c r="A387" i="10"/>
  <c r="B388" i="10"/>
  <c r="B387" i="17" l="1"/>
  <c r="A386" i="17"/>
  <c r="B391" i="16"/>
  <c r="A390" i="16"/>
  <c r="A387" i="15"/>
  <c r="B388" i="15"/>
  <c r="A387" i="12"/>
  <c r="B388" i="12"/>
  <c r="B389" i="11"/>
  <c r="A388" i="11"/>
  <c r="B389" i="10"/>
  <c r="A388" i="10"/>
  <c r="A387" i="17" l="1"/>
  <c r="B388" i="17"/>
  <c r="A391" i="16"/>
  <c r="B396" i="16"/>
  <c r="B389" i="15"/>
  <c r="A388" i="15"/>
  <c r="B389" i="12"/>
  <c r="A388" i="12"/>
  <c r="A389" i="11"/>
  <c r="B390" i="11"/>
  <c r="A389" i="10"/>
  <c r="B390" i="10"/>
  <c r="B389" i="17" l="1"/>
  <c r="A388" i="17"/>
  <c r="A396" i="16"/>
  <c r="B397" i="16"/>
  <c r="A389" i="15"/>
  <c r="B390" i="15"/>
  <c r="A389" i="12"/>
  <c r="B390" i="12"/>
  <c r="B391" i="11"/>
  <c r="A390" i="11"/>
  <c r="B391" i="10"/>
  <c r="A390" i="10"/>
  <c r="A389" i="17" l="1"/>
  <c r="B390" i="17"/>
  <c r="A397" i="16"/>
  <c r="B398" i="16"/>
  <c r="B391" i="15"/>
  <c r="A390" i="15"/>
  <c r="B391" i="12"/>
  <c r="A390" i="12"/>
  <c r="A391" i="11"/>
  <c r="B396" i="11"/>
  <c r="A391" i="10"/>
  <c r="B396" i="10"/>
  <c r="B391" i="17" l="1"/>
  <c r="A390" i="17"/>
  <c r="A398" i="16"/>
  <c r="B399" i="16"/>
  <c r="A391" i="15"/>
  <c r="B396" i="15"/>
  <c r="A391" i="12"/>
  <c r="B396" i="12"/>
  <c r="A396" i="11"/>
  <c r="B397" i="11"/>
  <c r="A396" i="10"/>
  <c r="B397" i="10"/>
  <c r="A391" i="17" l="1"/>
  <c r="B396" i="17"/>
  <c r="A399" i="16"/>
  <c r="B400" i="16"/>
  <c r="A396" i="15"/>
  <c r="B397" i="15"/>
  <c r="A396" i="12"/>
  <c r="B397" i="12"/>
  <c r="A397" i="11"/>
  <c r="B398" i="11"/>
  <c r="A397" i="10"/>
  <c r="B398" i="10"/>
  <c r="A396" i="17" l="1"/>
  <c r="B397" i="17"/>
  <c r="A400" i="16"/>
  <c r="B401" i="16"/>
  <c r="A397" i="15"/>
  <c r="B398" i="15"/>
  <c r="A397" i="12"/>
  <c r="B398" i="12"/>
  <c r="A398" i="11"/>
  <c r="B399" i="11"/>
  <c r="A398" i="10"/>
  <c r="B399" i="10"/>
  <c r="A397" i="17" l="1"/>
  <c r="B398" i="17"/>
  <c r="A401" i="16"/>
  <c r="B402" i="16"/>
  <c r="A398" i="15"/>
  <c r="B399" i="15"/>
  <c r="A398" i="12"/>
  <c r="B399" i="12"/>
  <c r="A399" i="11"/>
  <c r="B400" i="11"/>
  <c r="A399" i="10"/>
  <c r="B400" i="10"/>
  <c r="A398" i="17" l="1"/>
  <c r="B399" i="17"/>
  <c r="A402" i="16"/>
  <c r="B403" i="16"/>
  <c r="A399" i="15"/>
  <c r="B400" i="15"/>
  <c r="A399" i="12"/>
  <c r="B400" i="12"/>
  <c r="A400" i="11"/>
  <c r="B401" i="11"/>
  <c r="A400" i="10"/>
  <c r="B401" i="10"/>
  <c r="A399" i="17" l="1"/>
  <c r="B400" i="17"/>
  <c r="A403" i="16"/>
  <c r="B404" i="16"/>
  <c r="A400" i="15"/>
  <c r="B401" i="15"/>
  <c r="A400" i="12"/>
  <c r="B401" i="12"/>
  <c r="A401" i="11"/>
  <c r="B402" i="11"/>
  <c r="A401" i="10"/>
  <c r="B402" i="10"/>
  <c r="A400" i="17" l="1"/>
  <c r="B401" i="17"/>
  <c r="A404" i="16"/>
  <c r="B405" i="16"/>
  <c r="A401" i="15"/>
  <c r="B402" i="15"/>
  <c r="A401" i="12"/>
  <c r="B402" i="12"/>
  <c r="A402" i="11"/>
  <c r="B403" i="11"/>
  <c r="A402" i="10"/>
  <c r="B403" i="10"/>
  <c r="A401" i="17" l="1"/>
  <c r="B402" i="17"/>
  <c r="A405" i="16"/>
  <c r="B406" i="16"/>
  <c r="A402" i="15"/>
  <c r="B403" i="15"/>
  <c r="A402" i="12"/>
  <c r="B403" i="12"/>
  <c r="A403" i="11"/>
  <c r="B404" i="11"/>
  <c r="A403" i="10"/>
  <c r="B404" i="10"/>
  <c r="A402" i="17" l="1"/>
  <c r="B403" i="17"/>
  <c r="A406" i="16"/>
  <c r="B407" i="16"/>
  <c r="A403" i="15"/>
  <c r="B404" i="15"/>
  <c r="A403" i="12"/>
  <c r="B404" i="12"/>
  <c r="A404" i="11"/>
  <c r="B405" i="11"/>
  <c r="A404" i="10"/>
  <c r="B405" i="10"/>
  <c r="A403" i="17" l="1"/>
  <c r="B404" i="17"/>
  <c r="A407" i="16"/>
  <c r="B408" i="16"/>
  <c r="A404" i="15"/>
  <c r="B405" i="15"/>
  <c r="A404" i="12"/>
  <c r="B405" i="12"/>
  <c r="A405" i="11"/>
  <c r="B406" i="11"/>
  <c r="A405" i="10"/>
  <c r="B406" i="10"/>
  <c r="A404" i="17" l="1"/>
  <c r="B405" i="17"/>
  <c r="A408" i="16"/>
  <c r="B409" i="16"/>
  <c r="A405" i="15"/>
  <c r="B406" i="15"/>
  <c r="A405" i="12"/>
  <c r="B406" i="12"/>
  <c r="A406" i="11"/>
  <c r="B407" i="11"/>
  <c r="A406" i="10"/>
  <c r="B407" i="10"/>
  <c r="A405" i="17" l="1"/>
  <c r="B406" i="17"/>
  <c r="A409" i="16"/>
  <c r="B410" i="16"/>
  <c r="A406" i="15"/>
  <c r="B407" i="15"/>
  <c r="A406" i="12"/>
  <c r="B407" i="12"/>
  <c r="A407" i="11"/>
  <c r="B408" i="11"/>
  <c r="A407" i="10"/>
  <c r="B408" i="10"/>
  <c r="A406" i="17" l="1"/>
  <c r="B407" i="17"/>
  <c r="A410" i="16"/>
  <c r="B411" i="16"/>
  <c r="A407" i="15"/>
  <c r="B408" i="15"/>
  <c r="A407" i="12"/>
  <c r="B408" i="12"/>
  <c r="A408" i="11"/>
  <c r="B409" i="11"/>
  <c r="A408" i="10"/>
  <c r="B409" i="10"/>
  <c r="A407" i="17" l="1"/>
  <c r="B408" i="17"/>
  <c r="A411" i="16"/>
  <c r="B412" i="16"/>
  <c r="A408" i="15"/>
  <c r="B409" i="15"/>
  <c r="A408" i="12"/>
  <c r="B409" i="12"/>
  <c r="A409" i="11"/>
  <c r="B410" i="11"/>
  <c r="A409" i="10"/>
  <c r="B410" i="10"/>
  <c r="A408" i="17" l="1"/>
  <c r="B409" i="17"/>
  <c r="A412" i="16"/>
  <c r="B413" i="16"/>
  <c r="A409" i="15"/>
  <c r="B410" i="15"/>
  <c r="A409" i="12"/>
  <c r="B410" i="12"/>
  <c r="A410" i="11"/>
  <c r="B411" i="11"/>
  <c r="A410" i="10"/>
  <c r="B411" i="10"/>
  <c r="A409" i="17" l="1"/>
  <c r="B410" i="17"/>
  <c r="A413" i="16"/>
  <c r="B414" i="16"/>
  <c r="A410" i="15"/>
  <c r="B411" i="15"/>
  <c r="A410" i="12"/>
  <c r="B411" i="12"/>
  <c r="A411" i="11"/>
  <c r="B412" i="11"/>
  <c r="A411" i="10"/>
  <c r="B412" i="10"/>
  <c r="A410" i="17" l="1"/>
  <c r="B411" i="17"/>
  <c r="A414" i="16"/>
  <c r="B415" i="16"/>
  <c r="A411" i="15"/>
  <c r="B412" i="15"/>
  <c r="A411" i="12"/>
  <c r="B412" i="12"/>
  <c r="A412" i="11"/>
  <c r="B413" i="11"/>
  <c r="A412" i="10"/>
  <c r="B413" i="10"/>
  <c r="A411" i="17" l="1"/>
  <c r="B412" i="17"/>
  <c r="A415" i="16"/>
  <c r="B416" i="16"/>
  <c r="A412" i="15"/>
  <c r="B413" i="15"/>
  <c r="A412" i="12"/>
  <c r="B413" i="12"/>
  <c r="A413" i="11"/>
  <c r="B414" i="11"/>
  <c r="A413" i="10"/>
  <c r="B414" i="10"/>
  <c r="A412" i="17" l="1"/>
  <c r="B413" i="17"/>
  <c r="A416" i="16"/>
  <c r="B417" i="16"/>
  <c r="A413" i="15"/>
  <c r="B414" i="15"/>
  <c r="A413" i="12"/>
  <c r="B414" i="12"/>
  <c r="A414" i="11"/>
  <c r="B415" i="11"/>
  <c r="A414" i="10"/>
  <c r="B415" i="10"/>
  <c r="A413" i="17" l="1"/>
  <c r="B414" i="17"/>
  <c r="A417" i="16"/>
  <c r="B418" i="16"/>
  <c r="A414" i="15"/>
  <c r="B415" i="15"/>
  <c r="A414" i="12"/>
  <c r="B415" i="12"/>
  <c r="A415" i="11"/>
  <c r="B416" i="11"/>
  <c r="A415" i="10"/>
  <c r="B416" i="10"/>
  <c r="A414" i="17" l="1"/>
  <c r="B415" i="17"/>
  <c r="A418" i="16"/>
  <c r="B419" i="16"/>
  <c r="A415" i="15"/>
  <c r="B416" i="15"/>
  <c r="A415" i="12"/>
  <c r="B416" i="12"/>
  <c r="A416" i="11"/>
  <c r="B417" i="11"/>
  <c r="A416" i="10"/>
  <c r="B417" i="10"/>
  <c r="A415" i="17" l="1"/>
  <c r="B416" i="17"/>
  <c r="A419" i="16"/>
  <c r="B420" i="16"/>
  <c r="A416" i="15"/>
  <c r="B417" i="15"/>
  <c r="A416" i="12"/>
  <c r="B417" i="12"/>
  <c r="A417" i="11"/>
  <c r="B418" i="11"/>
  <c r="A417" i="10"/>
  <c r="B418" i="10"/>
  <c r="A416" i="17" l="1"/>
  <c r="B417" i="17"/>
  <c r="A420" i="16"/>
  <c r="B421" i="16"/>
  <c r="A417" i="15"/>
  <c r="B418" i="15"/>
  <c r="A417" i="12"/>
  <c r="B418" i="12"/>
  <c r="A418" i="11"/>
  <c r="B419" i="11"/>
  <c r="A418" i="10"/>
  <c r="B419" i="10"/>
  <c r="A417" i="17" l="1"/>
  <c r="B418" i="17"/>
  <c r="A421" i="16"/>
  <c r="B422" i="16"/>
  <c r="A418" i="15"/>
  <c r="B419" i="15"/>
  <c r="A418" i="12"/>
  <c r="B419" i="12"/>
  <c r="A419" i="11"/>
  <c r="B420" i="11"/>
  <c r="A419" i="10"/>
  <c r="B420" i="10"/>
  <c r="A418" i="17" l="1"/>
  <c r="B419" i="17"/>
  <c r="A422" i="16"/>
  <c r="B423" i="16"/>
  <c r="A419" i="15"/>
  <c r="B420" i="15"/>
  <c r="A419" i="12"/>
  <c r="B420" i="12"/>
  <c r="A420" i="11"/>
  <c r="B421" i="11"/>
  <c r="A420" i="10"/>
  <c r="B421" i="10"/>
  <c r="A419" i="17" l="1"/>
  <c r="B420" i="17"/>
  <c r="A423" i="16"/>
  <c r="B424" i="16"/>
  <c r="A420" i="15"/>
  <c r="B421" i="15"/>
  <c r="A420" i="12"/>
  <c r="B421" i="12"/>
  <c r="A421" i="11"/>
  <c r="B422" i="11"/>
  <c r="A421" i="10"/>
  <c r="B422" i="10"/>
  <c r="A420" i="17" l="1"/>
  <c r="B421" i="17"/>
  <c r="A424" i="16"/>
  <c r="B425" i="16"/>
  <c r="A421" i="15"/>
  <c r="B422" i="15"/>
  <c r="A421" i="12"/>
  <c r="B422" i="12"/>
  <c r="A422" i="11"/>
  <c r="B423" i="11"/>
  <c r="A422" i="10"/>
  <c r="B423" i="10"/>
  <c r="A421" i="17" l="1"/>
  <c r="B422" i="17"/>
  <c r="A425" i="16"/>
  <c r="B426" i="16"/>
  <c r="A426" i="16" s="1"/>
  <c r="A422" i="15"/>
  <c r="B423" i="15"/>
  <c r="A422" i="12"/>
  <c r="B423" i="12"/>
  <c r="A423" i="11"/>
  <c r="B424" i="11"/>
  <c r="A423" i="10"/>
  <c r="B424" i="10"/>
  <c r="A422" i="17" l="1"/>
  <c r="B423" i="17"/>
  <c r="A423" i="15"/>
  <c r="B424" i="15"/>
  <c r="A423" i="12"/>
  <c r="B424" i="12"/>
  <c r="A424" i="11"/>
  <c r="B425" i="11"/>
  <c r="A424" i="10"/>
  <c r="B425" i="10"/>
  <c r="A423" i="17" l="1"/>
  <c r="B424" i="17"/>
  <c r="A424" i="15"/>
  <c r="B425" i="15"/>
  <c r="A424" i="12"/>
  <c r="B425" i="12"/>
  <c r="A425" i="11"/>
  <c r="B426" i="11"/>
  <c r="A426" i="11" s="1"/>
  <c r="A425" i="10"/>
  <c r="B426" i="10"/>
  <c r="A426" i="10" s="1"/>
  <c r="A424" i="17" l="1"/>
  <c r="B425" i="17"/>
  <c r="A425" i="15"/>
  <c r="B426" i="15"/>
  <c r="A426" i="15" s="1"/>
  <c r="A425" i="12"/>
  <c r="B426" i="12"/>
  <c r="A426" i="12" s="1"/>
  <c r="A425" i="17" l="1"/>
  <c r="B426" i="17"/>
  <c r="A426" i="17" s="1"/>
</calcChain>
</file>

<file path=xl/comments1.xml><?xml version="1.0" encoding="utf-8"?>
<comments xmlns="http://schemas.openxmlformats.org/spreadsheetml/2006/main">
  <authors>
    <author>user</author>
  </authors>
  <commentList>
    <comment ref="BE6" authorId="0">
      <text>
        <r>
          <rPr>
            <b/>
            <sz val="9"/>
            <color indexed="81"/>
            <rFont val="돋움"/>
            <family val="3"/>
            <charset val="129"/>
          </rPr>
          <t>음식물을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투입하는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사업단·소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기입필요</t>
        </r>
      </text>
    </comment>
    <comment ref="B17" authorId="0">
      <text>
        <r>
          <rPr>
            <b/>
            <sz val="9"/>
            <color indexed="81"/>
            <rFont val="돋움"/>
            <family val="3"/>
            <charset val="129"/>
          </rPr>
          <t>일자조정</t>
        </r>
      </text>
    </comment>
    <comment ref="B80" authorId="0">
      <text>
        <r>
          <rPr>
            <b/>
            <sz val="9"/>
            <color indexed="81"/>
            <rFont val="돋움"/>
            <family val="3"/>
            <charset val="129"/>
          </rPr>
          <t>윤달</t>
        </r>
        <r>
          <rPr>
            <b/>
            <sz val="9"/>
            <color indexed="81"/>
            <rFont val="Tahoma"/>
            <family val="2"/>
          </rPr>
          <t>(366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>,
2. 29.</t>
        </r>
        <r>
          <rPr>
            <b/>
            <sz val="9"/>
            <color indexed="81"/>
            <rFont val="돋움"/>
            <family val="3"/>
            <charset val="129"/>
          </rPr>
          <t>일자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지정필요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BE6" authorId="0">
      <text>
        <r>
          <rPr>
            <b/>
            <sz val="9"/>
            <color indexed="81"/>
            <rFont val="돋움"/>
            <family val="3"/>
            <charset val="129"/>
          </rPr>
          <t>음식물을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투입하는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사업단·소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기입필요</t>
        </r>
      </text>
    </comment>
    <comment ref="B17" authorId="0">
      <text>
        <r>
          <rPr>
            <b/>
            <sz val="9"/>
            <color indexed="81"/>
            <rFont val="돋움"/>
            <family val="3"/>
            <charset val="129"/>
          </rPr>
          <t>일자조정</t>
        </r>
      </text>
    </comment>
    <comment ref="B80" authorId="0">
      <text>
        <r>
          <rPr>
            <b/>
            <sz val="9"/>
            <color indexed="81"/>
            <rFont val="돋움"/>
            <family val="3"/>
            <charset val="129"/>
          </rPr>
          <t>윤달</t>
        </r>
        <r>
          <rPr>
            <b/>
            <sz val="9"/>
            <color indexed="81"/>
            <rFont val="Tahoma"/>
            <family val="2"/>
          </rPr>
          <t>(366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>,
2. 29.</t>
        </r>
        <r>
          <rPr>
            <b/>
            <sz val="9"/>
            <color indexed="81"/>
            <rFont val="돋움"/>
            <family val="3"/>
            <charset val="129"/>
          </rPr>
          <t>일자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지정필요</t>
        </r>
      </text>
    </comment>
  </commentList>
</comments>
</file>

<file path=xl/sharedStrings.xml><?xml version="1.0" encoding="utf-8"?>
<sst xmlns="http://schemas.openxmlformats.org/spreadsheetml/2006/main" count="20672" uniqueCount="109">
  <si>
    <t>월</t>
    <phoneticPr fontId="1" type="noConversion"/>
  </si>
  <si>
    <t>소화조 투입량
( ㎥/일)</t>
    <phoneticPr fontId="1" type="noConversion"/>
  </si>
  <si>
    <t>하수 유입량
( ㎥/일)</t>
    <phoneticPr fontId="1" type="noConversion"/>
  </si>
  <si>
    <t>소화가스 발생·사용량
(N㎥/일)</t>
    <phoneticPr fontId="1" type="noConversion"/>
  </si>
  <si>
    <t>보일러 사용량
(N㎥/일)</t>
    <phoneticPr fontId="1" type="noConversion"/>
  </si>
  <si>
    <t>가스터빈발전 사용량
(N㎥/일)</t>
    <phoneticPr fontId="1" type="noConversion"/>
  </si>
  <si>
    <t>가스엔진발전 사용량
(N㎥/일)</t>
    <phoneticPr fontId="1" type="noConversion"/>
  </si>
  <si>
    <t>잉여가스 소각 사용량
(N㎥/일)</t>
    <phoneticPr fontId="1" type="noConversion"/>
  </si>
  <si>
    <t>연소식 탈취 사용량
(N㎥/일)</t>
    <phoneticPr fontId="1" type="noConversion"/>
  </si>
  <si>
    <t>수영 도시가스 판매량
(N㎥/일)</t>
    <phoneticPr fontId="1" type="noConversion"/>
  </si>
  <si>
    <t>강변 연료전지 공급량
(N㎥/일)</t>
    <phoneticPr fontId="1" type="noConversion"/>
  </si>
  <si>
    <t>전체 최소값</t>
  </si>
  <si>
    <t>전체 최대값</t>
  </si>
  <si>
    <t>1 월 평균</t>
  </si>
  <si>
    <t>2 월 평균</t>
  </si>
  <si>
    <t>3 월 평균</t>
  </si>
  <si>
    <t>4 월 평균</t>
  </si>
  <si>
    <t>5 월 평균</t>
  </si>
  <si>
    <t>6 월 평균</t>
  </si>
  <si>
    <t>7 월 평균</t>
  </si>
  <si>
    <t>8 월 평균</t>
  </si>
  <si>
    <t>9 월 평균</t>
  </si>
  <si>
    <t>11 월 평균</t>
  </si>
  <si>
    <t>12 월 평균</t>
  </si>
  <si>
    <t>1 월 최소</t>
  </si>
  <si>
    <t>2 월 최소</t>
  </si>
  <si>
    <t>3 월 최소</t>
  </si>
  <si>
    <t>4 월 최소</t>
  </si>
  <si>
    <t>5 월 최소</t>
  </si>
  <si>
    <t>6 월 최소</t>
  </si>
  <si>
    <t>7 월 최소</t>
  </si>
  <si>
    <t>8 월 최소</t>
  </si>
  <si>
    <t>9 월 최소</t>
  </si>
  <si>
    <t>11 월 최소</t>
  </si>
  <si>
    <t>12 월 최소</t>
  </si>
  <si>
    <t>1 월 최대</t>
  </si>
  <si>
    <t>2 월 최대</t>
  </si>
  <si>
    <t>3 월 최대</t>
  </si>
  <si>
    <t>4 월 최대</t>
  </si>
  <si>
    <t>5 월 최대</t>
  </si>
  <si>
    <t>6 월 최대</t>
  </si>
  <si>
    <t>7 월 최대</t>
  </si>
  <si>
    <t>8 월 최대</t>
  </si>
  <si>
    <t>9 월 최대</t>
  </si>
  <si>
    <t>11 월 최대</t>
  </si>
  <si>
    <t>12 월 최대</t>
  </si>
  <si>
    <t>12 월 합계</t>
    <phoneticPr fontId="1" type="noConversion"/>
  </si>
  <si>
    <t>11 월 합계</t>
    <phoneticPr fontId="1" type="noConversion"/>
  </si>
  <si>
    <t>10 월 최대</t>
    <phoneticPr fontId="1" type="noConversion"/>
  </si>
  <si>
    <t>10 월 최소</t>
    <phoneticPr fontId="1" type="noConversion"/>
  </si>
  <si>
    <t>10 월 평균</t>
    <phoneticPr fontId="1" type="noConversion"/>
  </si>
  <si>
    <t>10 월 합계</t>
    <phoneticPr fontId="1" type="noConversion"/>
  </si>
  <si>
    <t>9 월 합계</t>
  </si>
  <si>
    <t>8 월 합계</t>
  </si>
  <si>
    <t>7 월 합계</t>
  </si>
  <si>
    <t>6 월 합계</t>
  </si>
  <si>
    <t>5 월 합계</t>
  </si>
  <si>
    <t>4 월 합계</t>
  </si>
  <si>
    <t>3 월 합계</t>
  </si>
  <si>
    <t>2 월 합계</t>
  </si>
  <si>
    <t>1 월 합계</t>
  </si>
  <si>
    <t>구 분</t>
    <phoneticPr fontId="1" type="noConversion"/>
  </si>
  <si>
    <t>전체 평균</t>
    <phoneticPr fontId="1" type="noConversion"/>
  </si>
  <si>
    <t>총 합계(일평균)</t>
    <phoneticPr fontId="1" type="noConversion"/>
  </si>
  <si>
    <t>총 합계(연누계)</t>
    <phoneticPr fontId="1" type="noConversion"/>
  </si>
  <si>
    <t>-</t>
    <phoneticPr fontId="1" type="noConversion"/>
  </si>
  <si>
    <t>소화조 유출량
( ㎥/일)</t>
    <phoneticPr fontId="1" type="noConversion"/>
  </si>
  <si>
    <t>체류일수
(일)</t>
    <phoneticPr fontId="1" type="noConversion"/>
  </si>
  <si>
    <t>소화온도(℃)</t>
    <phoneticPr fontId="1" type="noConversion"/>
  </si>
  <si>
    <t>#1</t>
    <phoneticPr fontId="1" type="noConversion"/>
  </si>
  <si>
    <t>#2</t>
    <phoneticPr fontId="1" type="noConversion"/>
  </si>
  <si>
    <t>#3</t>
  </si>
  <si>
    <t>#4</t>
  </si>
  <si>
    <t>#5</t>
  </si>
  <si>
    <t>#6</t>
  </si>
  <si>
    <t>#7</t>
  </si>
  <si>
    <t>#8</t>
    <phoneticPr fontId="1" type="noConversion"/>
  </si>
  <si>
    <t>소화조(pH)</t>
    <phoneticPr fontId="1" type="noConversion"/>
  </si>
  <si>
    <t>평균
(℃)</t>
    <phoneticPr fontId="1" type="noConversion"/>
  </si>
  <si>
    <t>평균
(pH)</t>
    <phoneticPr fontId="1" type="noConversion"/>
  </si>
  <si>
    <t>유기산</t>
    <phoneticPr fontId="1" type="noConversion"/>
  </si>
  <si>
    <t>평균
(mg/L)</t>
    <phoneticPr fontId="1" type="noConversion"/>
  </si>
  <si>
    <t>알칼리도</t>
    <phoneticPr fontId="1" type="noConversion"/>
  </si>
  <si>
    <t>평균
(mgCaCO3/L)</t>
    <phoneticPr fontId="1" type="noConversion"/>
  </si>
  <si>
    <r>
      <t>메탄
(CH</t>
    </r>
    <r>
      <rPr>
        <b/>
        <vertAlign val="subscript"/>
        <sz val="11"/>
        <color theme="1"/>
        <rFont val="맑은 고딕"/>
        <family val="3"/>
        <charset val="129"/>
        <scheme val="minor"/>
      </rPr>
      <t>4</t>
    </r>
    <r>
      <rPr>
        <b/>
        <sz val="11"/>
        <color theme="1"/>
        <rFont val="맑은 고딕"/>
        <family val="3"/>
        <charset val="129"/>
        <scheme val="minor"/>
      </rPr>
      <t>)</t>
    </r>
    <phoneticPr fontId="1" type="noConversion"/>
  </si>
  <si>
    <r>
      <t>이산화탄소
(CO</t>
    </r>
    <r>
      <rPr>
        <b/>
        <vertAlign val="subscript"/>
        <sz val="11"/>
        <color theme="1"/>
        <rFont val="맑은 고딕"/>
        <family val="3"/>
        <charset val="129"/>
        <scheme val="minor"/>
      </rPr>
      <t>2</t>
    </r>
    <r>
      <rPr>
        <b/>
        <sz val="11"/>
        <color theme="1"/>
        <rFont val="맑은 고딕"/>
        <family val="3"/>
        <charset val="129"/>
        <scheme val="minor"/>
      </rPr>
      <t>)</t>
    </r>
    <phoneticPr fontId="1" type="noConversion"/>
  </si>
  <si>
    <r>
      <t>황화수소
(H</t>
    </r>
    <r>
      <rPr>
        <b/>
        <vertAlign val="subscript"/>
        <sz val="11"/>
        <color theme="1"/>
        <rFont val="맑은 고딕"/>
        <family val="3"/>
        <charset val="129"/>
        <scheme val="minor"/>
      </rPr>
      <t>2</t>
    </r>
    <r>
      <rPr>
        <b/>
        <sz val="11"/>
        <color theme="1"/>
        <rFont val="맑은 고딕"/>
        <family val="3"/>
        <charset val="129"/>
        <scheme val="minor"/>
      </rPr>
      <t>S)</t>
    </r>
    <phoneticPr fontId="1" type="noConversion"/>
  </si>
  <si>
    <t>찌꺼기
함수율
(%)</t>
    <phoneticPr fontId="1" type="noConversion"/>
  </si>
  <si>
    <t>일자</t>
    <phoneticPr fontId="1" type="noConversion"/>
  </si>
  <si>
    <t>소화효율
(%)</t>
    <phoneticPr fontId="1" type="noConversion"/>
  </si>
  <si>
    <t>기타성분</t>
    <phoneticPr fontId="1" type="noConversion"/>
  </si>
  <si>
    <r>
      <t>FS</t>
    </r>
    <r>
      <rPr>
        <b/>
        <vertAlign val="subscript"/>
        <sz val="11"/>
        <rFont val="맑은 고딕"/>
        <family val="3"/>
        <charset val="129"/>
        <scheme val="minor"/>
      </rPr>
      <t>1</t>
    </r>
    <r>
      <rPr>
        <b/>
        <sz val="11"/>
        <rFont val="맑은 고딕"/>
        <family val="3"/>
        <charset val="129"/>
        <scheme val="minor"/>
      </rPr>
      <t>/TS</t>
    </r>
    <r>
      <rPr>
        <b/>
        <vertAlign val="subscript"/>
        <sz val="11"/>
        <rFont val="맑은 고딕"/>
        <family val="3"/>
        <charset val="129"/>
        <scheme val="minor"/>
      </rPr>
      <t xml:space="preserve">1
</t>
    </r>
    <r>
      <rPr>
        <b/>
        <sz val="11"/>
        <rFont val="맑은 고딕"/>
        <family val="3"/>
        <charset val="129"/>
        <scheme val="minor"/>
      </rPr>
      <t>(성분비율)</t>
    </r>
    <phoneticPr fontId="1" type="noConversion"/>
  </si>
  <si>
    <r>
      <t>FS</t>
    </r>
    <r>
      <rPr>
        <b/>
        <vertAlign val="subscript"/>
        <sz val="11"/>
        <rFont val="맑은 고딕"/>
        <family val="3"/>
        <charset val="129"/>
        <scheme val="minor"/>
      </rPr>
      <t>2</t>
    </r>
    <r>
      <rPr>
        <b/>
        <sz val="11"/>
        <rFont val="맑은 고딕"/>
        <family val="3"/>
        <charset val="129"/>
        <scheme val="minor"/>
      </rPr>
      <t>/TS</t>
    </r>
    <r>
      <rPr>
        <b/>
        <vertAlign val="subscript"/>
        <sz val="11"/>
        <rFont val="맑은 고딕"/>
        <family val="3"/>
        <charset val="129"/>
        <scheme val="minor"/>
      </rPr>
      <t xml:space="preserve">2
</t>
    </r>
    <r>
      <rPr>
        <b/>
        <sz val="11"/>
        <rFont val="맑은 고딕"/>
        <family val="3"/>
        <charset val="129"/>
        <scheme val="minor"/>
      </rPr>
      <t>(성분비율)</t>
    </r>
    <phoneticPr fontId="1" type="noConversion"/>
  </si>
  <si>
    <r>
      <t>TS</t>
    </r>
    <r>
      <rPr>
        <b/>
        <vertAlign val="subscript"/>
        <sz val="11"/>
        <rFont val="맑은 고딕"/>
        <family val="3"/>
        <charset val="129"/>
        <scheme val="minor"/>
      </rPr>
      <t>1</t>
    </r>
    <r>
      <rPr>
        <b/>
        <sz val="11"/>
        <rFont val="맑은 고딕"/>
        <family val="3"/>
        <charset val="129"/>
        <scheme val="minor"/>
      </rPr>
      <t xml:space="preserve"> 농도
(%)</t>
    </r>
    <phoneticPr fontId="1" type="noConversion"/>
  </si>
  <si>
    <r>
      <t>VS</t>
    </r>
    <r>
      <rPr>
        <b/>
        <vertAlign val="subscript"/>
        <sz val="11"/>
        <rFont val="맑은 고딕"/>
        <family val="3"/>
        <charset val="129"/>
        <scheme val="minor"/>
      </rPr>
      <t>1</t>
    </r>
    <r>
      <rPr>
        <b/>
        <sz val="11"/>
        <rFont val="맑은 고딕"/>
        <family val="3"/>
        <charset val="129"/>
        <scheme val="minor"/>
      </rPr>
      <t xml:space="preserve"> 농도
(%)</t>
    </r>
    <phoneticPr fontId="1" type="noConversion"/>
  </si>
  <si>
    <r>
      <t>VS</t>
    </r>
    <r>
      <rPr>
        <b/>
        <vertAlign val="subscript"/>
        <sz val="11"/>
        <rFont val="맑은 고딕"/>
        <family val="3"/>
        <charset val="129"/>
        <scheme val="minor"/>
      </rPr>
      <t>1</t>
    </r>
    <r>
      <rPr>
        <b/>
        <sz val="11"/>
        <rFont val="맑은 고딕"/>
        <family val="3"/>
        <charset val="129"/>
        <scheme val="minor"/>
      </rPr>
      <t>/TS</t>
    </r>
    <r>
      <rPr>
        <b/>
        <vertAlign val="subscript"/>
        <sz val="11"/>
        <rFont val="맑은 고딕"/>
        <family val="3"/>
        <charset val="129"/>
        <scheme val="minor"/>
      </rPr>
      <t xml:space="preserve">1
</t>
    </r>
    <r>
      <rPr>
        <b/>
        <sz val="11"/>
        <rFont val="맑은 고딕"/>
        <family val="3"/>
        <charset val="129"/>
        <scheme val="minor"/>
      </rPr>
      <t>(성분비율)</t>
    </r>
    <phoneticPr fontId="1" type="noConversion"/>
  </si>
  <si>
    <r>
      <t>TS</t>
    </r>
    <r>
      <rPr>
        <b/>
        <vertAlign val="subscript"/>
        <sz val="11"/>
        <rFont val="맑은 고딕"/>
        <family val="3"/>
        <charset val="129"/>
        <scheme val="minor"/>
      </rPr>
      <t>2</t>
    </r>
    <r>
      <rPr>
        <b/>
        <sz val="11"/>
        <rFont val="맑은 고딕"/>
        <family val="3"/>
        <charset val="129"/>
        <scheme val="minor"/>
      </rPr>
      <t xml:space="preserve"> 농도
(%)</t>
    </r>
    <phoneticPr fontId="1" type="noConversion"/>
  </si>
  <si>
    <r>
      <t>VS</t>
    </r>
    <r>
      <rPr>
        <b/>
        <vertAlign val="subscript"/>
        <sz val="11"/>
        <rFont val="맑은 고딕"/>
        <family val="3"/>
        <charset val="129"/>
        <scheme val="minor"/>
      </rPr>
      <t>2</t>
    </r>
    <r>
      <rPr>
        <b/>
        <sz val="11"/>
        <rFont val="맑은 고딕"/>
        <family val="3"/>
        <charset val="129"/>
        <scheme val="minor"/>
      </rPr>
      <t xml:space="preserve"> 농도
(%)</t>
    </r>
    <phoneticPr fontId="1" type="noConversion"/>
  </si>
  <si>
    <r>
      <t>VS</t>
    </r>
    <r>
      <rPr>
        <b/>
        <vertAlign val="subscript"/>
        <sz val="11"/>
        <rFont val="맑은 고딕"/>
        <family val="3"/>
        <charset val="129"/>
        <scheme val="minor"/>
      </rPr>
      <t>2</t>
    </r>
    <r>
      <rPr>
        <b/>
        <sz val="11"/>
        <rFont val="맑은 고딕"/>
        <family val="3"/>
        <charset val="129"/>
        <scheme val="minor"/>
      </rPr>
      <t>/TS</t>
    </r>
    <r>
      <rPr>
        <b/>
        <vertAlign val="subscript"/>
        <sz val="11"/>
        <rFont val="맑은 고딕"/>
        <family val="3"/>
        <charset val="129"/>
        <scheme val="minor"/>
      </rPr>
      <t xml:space="preserve">2
</t>
    </r>
    <r>
      <rPr>
        <b/>
        <sz val="11"/>
        <rFont val="맑은 고딕"/>
        <family val="3"/>
        <charset val="129"/>
        <scheme val="minor"/>
      </rPr>
      <t>(성분비율)</t>
    </r>
    <phoneticPr fontId="1" type="noConversion"/>
  </si>
  <si>
    <t>● 병합, 서식, 수식사용 등 절대금지!!!!!(단순수기입력 요함), 복사 붙여넣기(값) 만으로 입력요함</t>
    <phoneticPr fontId="1" type="noConversion"/>
  </si>
  <si>
    <t>★ 소화온도, pH, 유기산, 알킬리도는 #1~8(소화조 각 지 또는 조별)별로 개별 작성</t>
    <phoneticPr fontId="1" type="noConversion"/>
  </si>
  <si>
    <t>★ 제목별 회색음양 표시된 셀값 기준은 자동 계산식이 적용된 셀임으로 별도 작성 불필요</t>
    <phoneticPr fontId="1" type="noConversion"/>
  </si>
  <si>
    <t>음식물 투입량
( ㎥/일)</t>
    <phoneticPr fontId="1" type="noConversion"/>
  </si>
  <si>
    <t/>
  </si>
  <si>
    <t>소화가스 성상별 농도(% / 단, 황화수소 : ppm)</t>
    <phoneticPr fontId="1" type="noConversion"/>
  </si>
  <si>
    <t>소화가스 성상별 농도(% / 단 황화수 : ppm)</t>
    <phoneticPr fontId="1" type="noConversion"/>
  </si>
  <si>
    <t>■ 남부공공하수처리시설 소화조 운영 데이터 현황</t>
    <phoneticPr fontId="1" type="noConversion"/>
  </si>
  <si>
    <t>80.74</t>
  </si>
  <si>
    <t>남부 도시가스 판매량
(N㎥/일)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</si>
</sst>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yyyy/mm/dd;@"/>
    <numFmt numFmtId="177" formatCode="#,##0.0"/>
    <numFmt numFmtId="178" formatCode="General\ &quot;월&quot;"/>
    <numFmt numFmtId="179" formatCode="0_);[Red]\(0\)"/>
  </numFmts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vertAlign val="subscript"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sz val="10"/>
      <color indexed="8"/>
      <name val="Arial"/>
      <family val="2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12"/>
      <color indexed="8"/>
      <name val="굴림"/>
      <family val="3"/>
      <charset val="129"/>
    </font>
    <font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lightUp"/>
    </fill>
    <fill>
      <patternFill patternType="solid">
        <fgColor rgb="FFFFFF00"/>
        <bgColor indexed="64"/>
      </patternFill>
    </fill>
    <fill>
      <patternFill patternType="solid">
        <fgColor indexed="9"/>
        <bgColor indexed="9"/>
      </patternFill>
    </fill>
  </fills>
  <borders count="47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>
      <alignment vertical="center"/>
    </xf>
    <xf numFmtId="0" fontId="11" fillId="0" borderId="0"/>
    <xf numFmtId="0" fontId="11" fillId="0" borderId="0"/>
  </cellStyleXfs>
  <cellXfs count="20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>
      <alignment vertical="center"/>
    </xf>
    <xf numFmtId="3" fontId="0" fillId="0" borderId="0" xfId="0" applyNumberFormat="1">
      <alignment vertical="center"/>
    </xf>
    <xf numFmtId="3" fontId="0" fillId="0" borderId="17" xfId="0" applyNumberFormat="1" applyBorder="1">
      <alignment vertical="center"/>
    </xf>
    <xf numFmtId="3" fontId="0" fillId="0" borderId="18" xfId="0" applyNumberFormat="1" applyBorder="1">
      <alignment vertical="center"/>
    </xf>
    <xf numFmtId="3" fontId="0" fillId="0" borderId="19" xfId="0" applyNumberFormat="1" applyBorder="1">
      <alignment vertical="center"/>
    </xf>
    <xf numFmtId="176" fontId="0" fillId="2" borderId="12" xfId="0" applyNumberFormat="1" applyFill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177" fontId="0" fillId="0" borderId="10" xfId="0" applyNumberFormat="1" applyBorder="1">
      <alignment vertical="center"/>
    </xf>
    <xf numFmtId="177" fontId="0" fillId="0" borderId="4" xfId="0" applyNumberFormat="1" applyBorder="1">
      <alignment vertical="center"/>
    </xf>
    <xf numFmtId="177" fontId="0" fillId="0" borderId="7" xfId="0" applyNumberFormat="1" applyBorder="1">
      <alignment vertical="center"/>
    </xf>
    <xf numFmtId="3" fontId="0" fillId="0" borderId="12" xfId="0" applyNumberFormat="1" applyBorder="1">
      <alignment vertical="center"/>
    </xf>
    <xf numFmtId="3" fontId="0" fillId="0" borderId="6" xfId="0" applyNumberFormat="1" applyBorder="1">
      <alignment vertical="center"/>
    </xf>
    <xf numFmtId="3" fontId="0" fillId="0" borderId="9" xfId="0" applyNumberFormat="1" applyBorder="1">
      <alignment vertical="center"/>
    </xf>
    <xf numFmtId="3" fontId="0" fillId="0" borderId="0" xfId="0" applyNumberFormat="1" applyBorder="1">
      <alignment vertical="center"/>
    </xf>
    <xf numFmtId="177" fontId="0" fillId="0" borderId="0" xfId="0" applyNumberFormat="1" applyBorder="1">
      <alignment vertical="center"/>
    </xf>
    <xf numFmtId="178" fontId="2" fillId="0" borderId="0" xfId="0" applyNumberFormat="1" applyFont="1" applyAlignment="1">
      <alignment horizontal="left" vertical="center"/>
    </xf>
    <xf numFmtId="178" fontId="0" fillId="0" borderId="0" xfId="0" applyNumberFormat="1" applyAlignment="1">
      <alignment horizontal="center" vertical="center"/>
    </xf>
    <xf numFmtId="178" fontId="0" fillId="0" borderId="10" xfId="0" applyNumberFormat="1" applyBorder="1" applyAlignment="1">
      <alignment horizontal="center" vertical="center"/>
    </xf>
    <xf numFmtId="178" fontId="0" fillId="0" borderId="4" xfId="0" applyNumberFormat="1" applyBorder="1" applyAlignment="1">
      <alignment horizontal="center" vertical="center"/>
    </xf>
    <xf numFmtId="178" fontId="0" fillId="0" borderId="7" xfId="0" applyNumberFormat="1" applyBorder="1" applyAlignment="1">
      <alignment horizontal="center" vertical="center"/>
    </xf>
    <xf numFmtId="178" fontId="3" fillId="0" borderId="0" xfId="0" applyNumberFormat="1" applyFont="1" applyBorder="1" applyAlignment="1">
      <alignment horizontal="center" vertical="center"/>
    </xf>
    <xf numFmtId="3" fontId="0" fillId="0" borderId="22" xfId="0" applyNumberFormat="1" applyBorder="1">
      <alignment vertical="center"/>
    </xf>
    <xf numFmtId="177" fontId="0" fillId="0" borderId="24" xfId="0" applyNumberFormat="1" applyBorder="1">
      <alignment vertical="center"/>
    </xf>
    <xf numFmtId="3" fontId="0" fillId="0" borderId="3" xfId="0" applyNumberFormat="1" applyBorder="1">
      <alignment vertical="center"/>
    </xf>
    <xf numFmtId="177" fontId="0" fillId="0" borderId="1" xfId="0" applyNumberFormat="1" applyBorder="1">
      <alignment vertical="center"/>
    </xf>
    <xf numFmtId="3" fontId="0" fillId="0" borderId="25" xfId="0" applyNumberFormat="1" applyBorder="1">
      <alignment vertical="center"/>
    </xf>
    <xf numFmtId="177" fontId="0" fillId="3" borderId="7" xfId="0" applyNumberFormat="1" applyFill="1" applyBorder="1">
      <alignment vertical="center"/>
    </xf>
    <xf numFmtId="178" fontId="0" fillId="0" borderId="24" xfId="0" applyNumberFormat="1" applyBorder="1" applyAlignment="1">
      <alignment horizontal="center" vertical="center"/>
    </xf>
    <xf numFmtId="176" fontId="0" fillId="0" borderId="22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>
      <alignment vertical="center"/>
    </xf>
    <xf numFmtId="0" fontId="5" fillId="0" borderId="0" xfId="0" applyNumberFormat="1" applyFont="1" applyAlignment="1">
      <alignment horizontal="left" vertical="center"/>
    </xf>
    <xf numFmtId="3" fontId="0" fillId="0" borderId="14" xfId="0" applyNumberFormat="1" applyBorder="1">
      <alignment vertical="center"/>
    </xf>
    <xf numFmtId="3" fontId="0" fillId="0" borderId="15" xfId="0" applyNumberFormat="1" applyBorder="1">
      <alignment vertical="center"/>
    </xf>
    <xf numFmtId="3" fontId="0" fillId="0" borderId="1" xfId="0" applyNumberFormat="1" applyBorder="1">
      <alignment vertical="center"/>
    </xf>
    <xf numFmtId="3" fontId="0" fillId="0" borderId="2" xfId="0" applyNumberFormat="1" applyBorder="1">
      <alignment vertical="center"/>
    </xf>
    <xf numFmtId="3" fontId="0" fillId="0" borderId="4" xfId="0" applyNumberFormat="1" applyBorder="1">
      <alignment vertical="center"/>
    </xf>
    <xf numFmtId="3" fontId="0" fillId="0" borderId="5" xfId="0" applyNumberFormat="1" applyBorder="1">
      <alignment vertical="center"/>
    </xf>
    <xf numFmtId="3" fontId="0" fillId="0" borderId="7" xfId="0" applyNumberFormat="1" applyBorder="1">
      <alignment vertical="center"/>
    </xf>
    <xf numFmtId="3" fontId="0" fillId="0" borderId="8" xfId="0" applyNumberFormat="1" applyBorder="1">
      <alignment vertical="center"/>
    </xf>
    <xf numFmtId="3" fontId="0" fillId="0" borderId="10" xfId="0" applyNumberFormat="1" applyBorder="1">
      <alignment vertical="center"/>
    </xf>
    <xf numFmtId="3" fontId="0" fillId="0" borderId="24" xfId="0" applyNumberFormat="1" applyBorder="1">
      <alignment vertical="center"/>
    </xf>
    <xf numFmtId="178" fontId="0" fillId="4" borderId="24" xfId="0" applyNumberFormat="1" applyFill="1" applyBorder="1" applyAlignment="1">
      <alignment horizontal="center" vertical="center"/>
    </xf>
    <xf numFmtId="176" fontId="0" fillId="4" borderId="22" xfId="0" applyNumberFormat="1" applyFill="1" applyBorder="1" applyAlignment="1">
      <alignment horizontal="center" vertical="center"/>
    </xf>
    <xf numFmtId="176" fontId="0" fillId="2" borderId="6" xfId="0" applyNumberFormat="1" applyFill="1" applyBorder="1" applyAlignment="1">
      <alignment horizontal="center" vertical="center"/>
    </xf>
    <xf numFmtId="3" fontId="0" fillId="0" borderId="30" xfId="0" applyNumberFormat="1" applyBorder="1">
      <alignment vertical="center"/>
    </xf>
    <xf numFmtId="3" fontId="0" fillId="0" borderId="31" xfId="0" applyNumberFormat="1" applyBorder="1">
      <alignment vertical="center"/>
    </xf>
    <xf numFmtId="3" fontId="0" fillId="0" borderId="32" xfId="0" applyNumberFormat="1" applyBorder="1">
      <alignment vertical="center"/>
    </xf>
    <xf numFmtId="4" fontId="0" fillId="0" borderId="0" xfId="0" applyNumberFormat="1">
      <alignment vertical="center"/>
    </xf>
    <xf numFmtId="4" fontId="0" fillId="0" borderId="0" xfId="0" applyNumberFormat="1" applyBorder="1">
      <alignment vertical="center"/>
    </xf>
    <xf numFmtId="0" fontId="0" fillId="0" borderId="33" xfId="0" applyNumberFormat="1" applyBorder="1">
      <alignment vertical="center"/>
    </xf>
    <xf numFmtId="0" fontId="0" fillId="0" borderId="0" xfId="0" applyNumberFormat="1" applyBorder="1" applyAlignment="1">
      <alignment horizontal="center" vertical="center"/>
    </xf>
    <xf numFmtId="0" fontId="0" fillId="0" borderId="0" xfId="0" applyNumberFormat="1" applyBorder="1">
      <alignment vertical="center"/>
    </xf>
    <xf numFmtId="177" fontId="4" fillId="4" borderId="8" xfId="0" applyNumberFormat="1" applyFont="1" applyFill="1" applyBorder="1" applyAlignment="1">
      <alignment horizontal="center" vertical="center" wrapText="1"/>
    </xf>
    <xf numFmtId="177" fontId="4" fillId="4" borderId="7" xfId="0" applyNumberFormat="1" applyFont="1" applyFill="1" applyBorder="1" applyAlignment="1">
      <alignment horizontal="center" vertical="center" wrapText="1"/>
    </xf>
    <xf numFmtId="177" fontId="0" fillId="0" borderId="25" xfId="0" applyNumberFormat="1" applyBorder="1">
      <alignment vertical="center"/>
    </xf>
    <xf numFmtId="177" fontId="0" fillId="0" borderId="18" xfId="0" applyNumberFormat="1" applyBorder="1">
      <alignment vertical="center"/>
    </xf>
    <xf numFmtId="177" fontId="0" fillId="3" borderId="19" xfId="0" applyNumberFormat="1" applyFill="1" applyBorder="1">
      <alignment vertical="center"/>
    </xf>
    <xf numFmtId="4" fontId="4" fillId="2" borderId="16" xfId="0" applyNumberFormat="1" applyFont="1" applyFill="1" applyBorder="1" applyAlignment="1">
      <alignment horizontal="center" vertical="center" wrapText="1"/>
    </xf>
    <xf numFmtId="177" fontId="0" fillId="0" borderId="17" xfId="0" applyNumberFormat="1" applyBorder="1">
      <alignment vertical="center"/>
    </xf>
    <xf numFmtId="4" fontId="4" fillId="0" borderId="37" xfId="0" applyNumberFormat="1" applyFont="1" applyBorder="1" applyAlignment="1">
      <alignment horizontal="center" vertical="center" wrapText="1"/>
    </xf>
    <xf numFmtId="4" fontId="4" fillId="0" borderId="39" xfId="0" applyNumberFormat="1" applyFont="1" applyBorder="1" applyAlignment="1">
      <alignment horizontal="center" vertical="center" wrapText="1"/>
    </xf>
    <xf numFmtId="4" fontId="0" fillId="0" borderId="3" xfId="0" applyNumberFormat="1" applyBorder="1">
      <alignment vertical="center"/>
    </xf>
    <xf numFmtId="4" fontId="0" fillId="0" borderId="6" xfId="0" applyNumberFormat="1" applyBorder="1">
      <alignment vertical="center"/>
    </xf>
    <xf numFmtId="4" fontId="0" fillId="3" borderId="9" xfId="0" applyNumberFormat="1" applyFill="1" applyBorder="1">
      <alignment vertical="center"/>
    </xf>
    <xf numFmtId="4" fontId="0" fillId="0" borderId="12" xfId="0" applyNumberFormat="1" applyBorder="1">
      <alignment vertical="center"/>
    </xf>
    <xf numFmtId="4" fontId="0" fillId="0" borderId="25" xfId="0" applyNumberFormat="1" applyBorder="1">
      <alignment vertical="center"/>
    </xf>
    <xf numFmtId="4" fontId="0" fillId="0" borderId="18" xfId="0" applyNumberFormat="1" applyBorder="1">
      <alignment vertical="center"/>
    </xf>
    <xf numFmtId="4" fontId="0" fillId="3" borderId="19" xfId="0" applyNumberFormat="1" applyFill="1" applyBorder="1">
      <alignment vertical="center"/>
    </xf>
    <xf numFmtId="4" fontId="0" fillId="0" borderId="17" xfId="0" applyNumberFormat="1" applyBorder="1">
      <alignment vertical="center"/>
    </xf>
    <xf numFmtId="177" fontId="4" fillId="2" borderId="16" xfId="0" applyNumberFormat="1" applyFont="1" applyFill="1" applyBorder="1" applyAlignment="1">
      <alignment horizontal="center" vertical="center" wrapText="1"/>
    </xf>
    <xf numFmtId="4" fontId="0" fillId="0" borderId="22" xfId="0" applyNumberFormat="1" applyBorder="1">
      <alignment vertical="center"/>
    </xf>
    <xf numFmtId="4" fontId="0" fillId="0" borderId="9" xfId="0" applyNumberFormat="1" applyBorder="1">
      <alignment vertical="center"/>
    </xf>
    <xf numFmtId="3" fontId="0" fillId="0" borderId="13" xfId="0" applyNumberFormat="1" applyBorder="1">
      <alignment vertical="center"/>
    </xf>
    <xf numFmtId="3" fontId="0" fillId="0" borderId="16" xfId="0" applyNumberFormat="1" applyBorder="1">
      <alignment vertical="center"/>
    </xf>
    <xf numFmtId="4" fontId="4" fillId="4" borderId="7" xfId="0" applyNumberFormat="1" applyFont="1" applyFill="1" applyBorder="1" applyAlignment="1">
      <alignment horizontal="center" vertical="center" wrapText="1"/>
    </xf>
    <xf numFmtId="4" fontId="4" fillId="4" borderId="8" xfId="0" applyNumberFormat="1" applyFont="1" applyFill="1" applyBorder="1" applyAlignment="1">
      <alignment horizontal="center" vertical="center" wrapText="1"/>
    </xf>
    <xf numFmtId="4" fontId="0" fillId="0" borderId="1" xfId="0" applyNumberFormat="1" applyBorder="1">
      <alignment vertical="center"/>
    </xf>
    <xf numFmtId="4" fontId="0" fillId="0" borderId="4" xfId="0" applyNumberFormat="1" applyBorder="1">
      <alignment vertical="center"/>
    </xf>
    <xf numFmtId="4" fontId="0" fillId="3" borderId="7" xfId="0" applyNumberFormat="1" applyFill="1" applyBorder="1">
      <alignment vertical="center"/>
    </xf>
    <xf numFmtId="4" fontId="0" fillId="0" borderId="33" xfId="0" applyNumberFormat="1" applyBorder="1">
      <alignment vertical="center"/>
    </xf>
    <xf numFmtId="4" fontId="0" fillId="0" borderId="10" xfId="0" applyNumberFormat="1" applyBorder="1">
      <alignment vertical="center"/>
    </xf>
    <xf numFmtId="4" fontId="0" fillId="0" borderId="24" xfId="0" applyNumberFormat="1" applyBorder="1">
      <alignment vertical="center"/>
    </xf>
    <xf numFmtId="4" fontId="0" fillId="0" borderId="7" xfId="0" applyNumberFormat="1" applyBorder="1">
      <alignment vertical="center"/>
    </xf>
    <xf numFmtId="4" fontId="4" fillId="4" borderId="9" xfId="0" applyNumberFormat="1" applyFont="1" applyFill="1" applyBorder="1" applyAlignment="1">
      <alignment horizontal="center" vertical="center" wrapText="1"/>
    </xf>
    <xf numFmtId="3" fontId="4" fillId="2" borderId="16" xfId="0" applyNumberFormat="1" applyFont="1" applyFill="1" applyBorder="1" applyAlignment="1">
      <alignment horizontal="center" vertical="center" wrapText="1"/>
    </xf>
    <xf numFmtId="3" fontId="4" fillId="4" borderId="7" xfId="0" applyNumberFormat="1" applyFont="1" applyFill="1" applyBorder="1" applyAlignment="1">
      <alignment horizontal="center" vertical="center" wrapText="1"/>
    </xf>
    <xf numFmtId="3" fontId="4" fillId="4" borderId="8" xfId="0" applyNumberFormat="1" applyFont="1" applyFill="1" applyBorder="1" applyAlignment="1">
      <alignment horizontal="center" vertical="center" wrapText="1"/>
    </xf>
    <xf numFmtId="3" fontId="0" fillId="3" borderId="19" xfId="0" applyNumberFormat="1" applyFill="1" applyBorder="1">
      <alignment vertical="center"/>
    </xf>
    <xf numFmtId="3" fontId="0" fillId="3" borderId="7" xfId="0" applyNumberFormat="1" applyFill="1" applyBorder="1">
      <alignment vertical="center"/>
    </xf>
    <xf numFmtId="3" fontId="0" fillId="0" borderId="33" xfId="0" applyNumberFormat="1" applyBorder="1">
      <alignment vertical="center"/>
    </xf>
    <xf numFmtId="4" fontId="0" fillId="0" borderId="26" xfId="0" applyNumberFormat="1" applyBorder="1">
      <alignment vertical="center"/>
    </xf>
    <xf numFmtId="4" fontId="0" fillId="0" borderId="20" xfId="0" applyNumberFormat="1" applyBorder="1">
      <alignment vertical="center"/>
    </xf>
    <xf numFmtId="4" fontId="0" fillId="3" borderId="28" xfId="0" applyNumberFormat="1" applyFill="1" applyBorder="1">
      <alignment vertical="center"/>
    </xf>
    <xf numFmtId="4" fontId="0" fillId="0" borderId="28" xfId="0" applyNumberFormat="1" applyBorder="1">
      <alignment vertical="center"/>
    </xf>
    <xf numFmtId="4" fontId="9" fillId="0" borderId="0" xfId="0" applyNumberFormat="1" applyFont="1">
      <alignment vertical="center"/>
    </xf>
    <xf numFmtId="3" fontId="9" fillId="0" borderId="0" xfId="0" applyNumberFormat="1" applyFont="1">
      <alignment vertical="center"/>
    </xf>
    <xf numFmtId="177" fontId="9" fillId="0" borderId="0" xfId="0" applyNumberFormat="1" applyFont="1">
      <alignment vertical="center"/>
    </xf>
    <xf numFmtId="0" fontId="9" fillId="0" borderId="0" xfId="0" applyNumberFormat="1" applyFont="1">
      <alignment vertical="center"/>
    </xf>
    <xf numFmtId="4" fontId="9" fillId="0" borderId="2" xfId="0" applyNumberFormat="1" applyFont="1" applyBorder="1">
      <alignment vertical="center"/>
    </xf>
    <xf numFmtId="4" fontId="9" fillId="0" borderId="3" xfId="0" applyNumberFormat="1" applyFont="1" applyBorder="1">
      <alignment vertical="center"/>
    </xf>
    <xf numFmtId="4" fontId="9" fillId="0" borderId="25" xfId="0" applyNumberFormat="1" applyFont="1" applyBorder="1">
      <alignment vertical="center"/>
    </xf>
    <xf numFmtId="3" fontId="9" fillId="0" borderId="26" xfId="0" applyNumberFormat="1" applyFont="1" applyBorder="1">
      <alignment vertical="center"/>
    </xf>
    <xf numFmtId="177" fontId="9" fillId="0" borderId="2" xfId="0" applyNumberFormat="1" applyFont="1" applyBorder="1">
      <alignment vertical="center"/>
    </xf>
    <xf numFmtId="177" fontId="9" fillId="0" borderId="3" xfId="0" applyNumberFormat="1" applyFont="1" applyBorder="1">
      <alignment vertical="center"/>
    </xf>
    <xf numFmtId="4" fontId="9" fillId="0" borderId="5" xfId="0" applyNumberFormat="1" applyFont="1" applyBorder="1">
      <alignment vertical="center"/>
    </xf>
    <xf numFmtId="4" fontId="9" fillId="0" borderId="6" xfId="0" applyNumberFormat="1" applyFont="1" applyBorder="1">
      <alignment vertical="center"/>
    </xf>
    <xf numFmtId="4" fontId="9" fillId="0" borderId="18" xfId="0" applyNumberFormat="1" applyFont="1" applyBorder="1">
      <alignment vertical="center"/>
    </xf>
    <xf numFmtId="3" fontId="9" fillId="0" borderId="20" xfId="0" applyNumberFormat="1" applyFont="1" applyBorder="1">
      <alignment vertical="center"/>
    </xf>
    <xf numFmtId="177" fontId="9" fillId="0" borderId="5" xfId="0" applyNumberFormat="1" applyFont="1" applyBorder="1">
      <alignment vertical="center"/>
    </xf>
    <xf numFmtId="177" fontId="9" fillId="0" borderId="6" xfId="0" applyNumberFormat="1" applyFont="1" applyBorder="1">
      <alignment vertical="center"/>
    </xf>
    <xf numFmtId="4" fontId="9" fillId="3" borderId="8" xfId="0" applyNumberFormat="1" applyFont="1" applyFill="1" applyBorder="1">
      <alignment vertical="center"/>
    </xf>
    <xf numFmtId="4" fontId="9" fillId="3" borderId="9" xfId="0" applyNumberFormat="1" applyFont="1" applyFill="1" applyBorder="1">
      <alignment vertical="center"/>
    </xf>
    <xf numFmtId="4" fontId="9" fillId="3" borderId="19" xfId="0" applyNumberFormat="1" applyFont="1" applyFill="1" applyBorder="1">
      <alignment vertical="center"/>
    </xf>
    <xf numFmtId="3" fontId="9" fillId="0" borderId="28" xfId="0" applyNumberFormat="1" applyFont="1" applyBorder="1">
      <alignment vertical="center"/>
    </xf>
    <xf numFmtId="177" fontId="9" fillId="3" borderId="8" xfId="0" applyNumberFormat="1" applyFont="1" applyFill="1" applyBorder="1">
      <alignment vertical="center"/>
    </xf>
    <xf numFmtId="177" fontId="9" fillId="3" borderId="9" xfId="0" applyNumberFormat="1" applyFont="1" applyFill="1" applyBorder="1">
      <alignment vertical="center"/>
    </xf>
    <xf numFmtId="4" fontId="9" fillId="0" borderId="0" xfId="0" applyNumberFormat="1" applyFont="1" applyBorder="1">
      <alignment vertical="center"/>
    </xf>
    <xf numFmtId="0" fontId="9" fillId="0" borderId="0" xfId="0" applyNumberFormat="1" applyFont="1" applyBorder="1">
      <alignment vertical="center"/>
    </xf>
    <xf numFmtId="4" fontId="9" fillId="0" borderId="11" xfId="0" applyNumberFormat="1" applyFont="1" applyBorder="1">
      <alignment vertical="center"/>
    </xf>
    <xf numFmtId="4" fontId="9" fillId="0" borderId="12" xfId="0" applyNumberFormat="1" applyFont="1" applyBorder="1">
      <alignment vertical="center"/>
    </xf>
    <xf numFmtId="4" fontId="9" fillId="0" borderId="17" xfId="0" applyNumberFormat="1" applyFont="1" applyBorder="1">
      <alignment vertical="center"/>
    </xf>
    <xf numFmtId="3" fontId="9" fillId="0" borderId="40" xfId="0" applyNumberFormat="1" applyFont="1" applyBorder="1">
      <alignment vertical="center"/>
    </xf>
    <xf numFmtId="177" fontId="9" fillId="0" borderId="11" xfId="0" applyNumberFormat="1" applyFont="1" applyBorder="1">
      <alignment vertical="center"/>
    </xf>
    <xf numFmtId="177" fontId="9" fillId="0" borderId="12" xfId="0" applyNumberFormat="1" applyFont="1" applyBorder="1">
      <alignment vertical="center"/>
    </xf>
    <xf numFmtId="4" fontId="9" fillId="0" borderId="23" xfId="0" applyNumberFormat="1" applyFont="1" applyBorder="1">
      <alignment vertical="center"/>
    </xf>
    <xf numFmtId="4" fontId="9" fillId="0" borderId="22" xfId="0" applyNumberFormat="1" applyFont="1" applyBorder="1">
      <alignment vertical="center"/>
    </xf>
    <xf numFmtId="177" fontId="9" fillId="0" borderId="23" xfId="0" applyNumberFormat="1" applyFont="1" applyBorder="1">
      <alignment vertical="center"/>
    </xf>
    <xf numFmtId="177" fontId="9" fillId="0" borderId="22" xfId="0" applyNumberFormat="1" applyFont="1" applyBorder="1">
      <alignment vertical="center"/>
    </xf>
    <xf numFmtId="4" fontId="9" fillId="0" borderId="8" xfId="0" applyNumberFormat="1" applyFont="1" applyBorder="1">
      <alignment vertical="center"/>
    </xf>
    <xf numFmtId="4" fontId="9" fillId="0" borderId="9" xfId="0" applyNumberFormat="1" applyFont="1" applyBorder="1">
      <alignment vertical="center"/>
    </xf>
    <xf numFmtId="3" fontId="9" fillId="0" borderId="0" xfId="0" applyNumberFormat="1" applyFont="1" applyBorder="1">
      <alignment vertical="center"/>
    </xf>
    <xf numFmtId="177" fontId="9" fillId="0" borderId="0" xfId="0" applyNumberFormat="1" applyFont="1" applyBorder="1">
      <alignment vertical="center"/>
    </xf>
    <xf numFmtId="0" fontId="5" fillId="0" borderId="0" xfId="0" applyNumberFormat="1" applyFont="1" applyAlignment="1">
      <alignment horizontal="left" vertical="center" indent="1"/>
    </xf>
    <xf numFmtId="0" fontId="10" fillId="0" borderId="0" xfId="0" applyNumberFormat="1" applyFont="1" applyAlignment="1">
      <alignment horizontal="left" vertical="center" indent="1"/>
    </xf>
    <xf numFmtId="0" fontId="7" fillId="2" borderId="0" xfId="0" applyNumberFormat="1" applyFont="1" applyFill="1" applyAlignment="1">
      <alignment horizontal="left" vertical="center" indent="1"/>
    </xf>
    <xf numFmtId="0" fontId="9" fillId="2" borderId="0" xfId="0" applyNumberFormat="1" applyFont="1" applyFill="1" applyAlignment="1">
      <alignment horizontal="center" vertical="center"/>
    </xf>
    <xf numFmtId="0" fontId="9" fillId="2" borderId="0" xfId="0" applyNumberFormat="1" applyFont="1" applyFill="1">
      <alignment vertical="center"/>
    </xf>
    <xf numFmtId="177" fontId="9" fillId="0" borderId="17" xfId="0" applyNumberFormat="1" applyFont="1" applyBorder="1">
      <alignment vertical="center"/>
    </xf>
    <xf numFmtId="176" fontId="0" fillId="0" borderId="6" xfId="0" applyNumberFormat="1" applyFill="1" applyBorder="1" applyAlignment="1">
      <alignment horizontal="center" vertical="center"/>
    </xf>
    <xf numFmtId="178" fontId="0" fillId="0" borderId="24" xfId="0" applyNumberFormat="1" applyFill="1" applyBorder="1" applyAlignment="1">
      <alignment horizontal="center" vertical="center"/>
    </xf>
    <xf numFmtId="4" fontId="0" fillId="0" borderId="40" xfId="0" applyNumberFormat="1" applyBorder="1">
      <alignment vertical="center"/>
    </xf>
    <xf numFmtId="3" fontId="0" fillId="0" borderId="11" xfId="0" applyNumberFormat="1" applyBorder="1">
      <alignment vertical="center"/>
    </xf>
    <xf numFmtId="3" fontId="0" fillId="0" borderId="23" xfId="0" applyNumberFormat="1" applyBorder="1">
      <alignment vertical="center"/>
    </xf>
    <xf numFmtId="3" fontId="0" fillId="0" borderId="43" xfId="0" applyNumberFormat="1" applyBorder="1" applyAlignment="1">
      <alignment vertical="center" shrinkToFit="1"/>
    </xf>
    <xf numFmtId="3" fontId="0" fillId="0" borderId="44" xfId="0" applyNumberFormat="1" applyBorder="1" applyAlignment="1">
      <alignment vertical="center" shrinkToFit="1"/>
    </xf>
    <xf numFmtId="3" fontId="0" fillId="0" borderId="45" xfId="0" applyNumberFormat="1" applyBorder="1" applyAlignment="1">
      <alignment vertical="center" shrinkToFit="1"/>
    </xf>
    <xf numFmtId="49" fontId="14" fillId="5" borderId="46" xfId="2" applyNumberFormat="1" applyFont="1" applyFill="1" applyBorder="1" applyAlignment="1">
      <alignment horizontal="right" vertical="center" wrapText="1"/>
    </xf>
    <xf numFmtId="3" fontId="15" fillId="0" borderId="5" xfId="0" applyNumberFormat="1" applyFont="1" applyBorder="1">
      <alignment vertical="center"/>
    </xf>
    <xf numFmtId="179" fontId="0" fillId="0" borderId="4" xfId="0" applyNumberFormat="1" applyBorder="1">
      <alignment vertical="center"/>
    </xf>
    <xf numFmtId="0" fontId="0" fillId="0" borderId="4" xfId="0" applyNumberFormat="1" applyBorder="1">
      <alignment vertical="center"/>
    </xf>
    <xf numFmtId="178" fontId="3" fillId="0" borderId="26" xfId="0" applyNumberFormat="1" applyFont="1" applyBorder="1" applyAlignment="1">
      <alignment horizontal="center" vertical="center"/>
    </xf>
    <xf numFmtId="178" fontId="3" fillId="0" borderId="27" xfId="0" applyNumberFormat="1" applyFont="1" applyBorder="1" applyAlignment="1">
      <alignment horizontal="center" vertical="center"/>
    </xf>
    <xf numFmtId="178" fontId="3" fillId="0" borderId="20" xfId="0" applyNumberFormat="1" applyFont="1" applyBorder="1" applyAlignment="1">
      <alignment horizontal="center" vertical="center"/>
    </xf>
    <xf numFmtId="178" fontId="3" fillId="0" borderId="21" xfId="0" applyNumberFormat="1" applyFont="1" applyBorder="1" applyAlignment="1">
      <alignment horizontal="center" vertical="center"/>
    </xf>
    <xf numFmtId="178" fontId="3" fillId="0" borderId="28" xfId="0" applyNumberFormat="1" applyFont="1" applyBorder="1" applyAlignment="1">
      <alignment horizontal="center" vertical="center"/>
    </xf>
    <xf numFmtId="178" fontId="3" fillId="0" borderId="29" xfId="0" applyNumberFormat="1" applyFont="1" applyBorder="1" applyAlignment="1">
      <alignment horizontal="center" vertical="center"/>
    </xf>
    <xf numFmtId="3" fontId="4" fillId="0" borderId="36" xfId="0" applyNumberFormat="1" applyFont="1" applyFill="1" applyBorder="1" applyAlignment="1">
      <alignment horizontal="center" vertical="center" wrapText="1"/>
    </xf>
    <xf numFmtId="3" fontId="4" fillId="0" borderId="37" xfId="0" applyNumberFormat="1" applyFont="1" applyFill="1" applyBorder="1" applyAlignment="1">
      <alignment horizontal="center" vertical="center" wrapText="1"/>
    </xf>
    <xf numFmtId="3" fontId="10" fillId="0" borderId="36" xfId="0" applyNumberFormat="1" applyFont="1" applyBorder="1" applyAlignment="1">
      <alignment horizontal="center" vertical="center" wrapText="1"/>
    </xf>
    <xf numFmtId="3" fontId="10" fillId="0" borderId="37" xfId="0" applyNumberFormat="1" applyFont="1" applyBorder="1" applyAlignment="1">
      <alignment horizontal="center" vertical="center" wrapText="1"/>
    </xf>
    <xf numFmtId="3" fontId="4" fillId="0" borderId="38" xfId="0" applyNumberFormat="1" applyFont="1" applyBorder="1" applyAlignment="1">
      <alignment horizontal="center" vertical="center" wrapText="1"/>
    </xf>
    <xf numFmtId="3" fontId="4" fillId="0" borderId="39" xfId="0" applyNumberFormat="1" applyFont="1" applyBorder="1" applyAlignment="1">
      <alignment horizontal="center" vertical="center" wrapText="1"/>
    </xf>
    <xf numFmtId="4" fontId="4" fillId="0" borderId="3" xfId="0" applyNumberFormat="1" applyFont="1" applyBorder="1" applyAlignment="1">
      <alignment horizontal="center" vertical="center" wrapText="1"/>
    </xf>
    <xf numFmtId="4" fontId="4" fillId="0" borderId="26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3" fontId="4" fillId="0" borderId="9" xfId="0" applyNumberFormat="1" applyFont="1" applyBorder="1" applyAlignment="1">
      <alignment horizontal="center" vertical="center" wrapText="1"/>
    </xf>
    <xf numFmtId="3" fontId="4" fillId="2" borderId="41" xfId="0" applyNumberFormat="1" applyFont="1" applyFill="1" applyBorder="1" applyAlignment="1">
      <alignment horizontal="center" vertical="center" wrapText="1"/>
    </xf>
    <xf numFmtId="3" fontId="4" fillId="2" borderId="42" xfId="0" applyNumberFormat="1" applyFont="1" applyFill="1" applyBorder="1" applyAlignment="1">
      <alignment horizontal="center" vertical="center" wrapText="1"/>
    </xf>
    <xf numFmtId="3" fontId="4" fillId="0" borderId="34" xfId="0" applyNumberFormat="1" applyFont="1" applyBorder="1" applyAlignment="1">
      <alignment horizontal="center" vertical="center" wrapText="1"/>
    </xf>
    <xf numFmtId="3" fontId="4" fillId="0" borderId="35" xfId="0" applyNumberFormat="1" applyFont="1" applyBorder="1" applyAlignment="1">
      <alignment horizontal="center" vertical="center" wrapText="1"/>
    </xf>
    <xf numFmtId="3" fontId="4" fillId="0" borderId="36" xfId="0" applyNumberFormat="1" applyFont="1" applyBorder="1" applyAlignment="1">
      <alignment horizontal="center" vertical="center" wrapText="1"/>
    </xf>
    <xf numFmtId="3" fontId="4" fillId="0" borderId="37" xfId="0" applyNumberFormat="1" applyFont="1" applyBorder="1" applyAlignment="1">
      <alignment horizontal="center" vertical="center" wrapText="1"/>
    </xf>
    <xf numFmtId="4" fontId="7" fillId="0" borderId="36" xfId="0" applyNumberFormat="1" applyFont="1" applyBorder="1" applyAlignment="1">
      <alignment horizontal="center" vertical="center" wrapText="1"/>
    </xf>
    <xf numFmtId="4" fontId="7" fillId="0" borderId="37" xfId="0" applyNumberFormat="1" applyFont="1" applyBorder="1" applyAlignment="1">
      <alignment horizontal="center" vertical="center" wrapText="1"/>
    </xf>
    <xf numFmtId="4" fontId="7" fillId="0" borderId="38" xfId="0" applyNumberFormat="1" applyFont="1" applyBorder="1" applyAlignment="1">
      <alignment horizontal="center" vertical="center" wrapText="1"/>
    </xf>
    <xf numFmtId="4" fontId="7" fillId="0" borderId="39" xfId="0" applyNumberFormat="1" applyFont="1" applyBorder="1" applyAlignment="1">
      <alignment horizontal="center" vertical="center" wrapText="1"/>
    </xf>
    <xf numFmtId="4" fontId="7" fillId="2" borderId="41" xfId="0" applyNumberFormat="1" applyFont="1" applyFill="1" applyBorder="1" applyAlignment="1">
      <alignment horizontal="center" vertical="center" wrapText="1"/>
    </xf>
    <xf numFmtId="4" fontId="7" fillId="2" borderId="42" xfId="0" applyNumberFormat="1" applyFont="1" applyFill="1" applyBorder="1" applyAlignment="1">
      <alignment horizontal="center" vertical="center" wrapText="1"/>
    </xf>
    <xf numFmtId="177" fontId="4" fillId="2" borderId="41" xfId="0" applyNumberFormat="1" applyFont="1" applyFill="1" applyBorder="1" applyAlignment="1">
      <alignment horizontal="center" vertical="center" wrapText="1"/>
    </xf>
    <xf numFmtId="177" fontId="4" fillId="2" borderId="42" xfId="0" applyNumberFormat="1" applyFont="1" applyFill="1" applyBorder="1" applyAlignment="1">
      <alignment horizontal="center" vertical="center" wrapText="1"/>
    </xf>
    <xf numFmtId="4" fontId="4" fillId="0" borderId="34" xfId="0" applyNumberFormat="1" applyFont="1" applyBorder="1" applyAlignment="1">
      <alignment horizontal="center" vertical="center" wrapText="1"/>
    </xf>
    <xf numFmtId="4" fontId="4" fillId="0" borderId="35" xfId="0" applyNumberFormat="1" applyFont="1" applyBorder="1" applyAlignment="1">
      <alignment horizontal="center" vertical="center" wrapText="1"/>
    </xf>
    <xf numFmtId="3" fontId="7" fillId="0" borderId="34" xfId="0" applyNumberFormat="1" applyFont="1" applyBorder="1" applyAlignment="1">
      <alignment horizontal="center" vertical="center" wrapText="1"/>
    </xf>
    <xf numFmtId="3" fontId="7" fillId="0" borderId="35" xfId="0" applyNumberFormat="1" applyFont="1" applyBorder="1" applyAlignment="1">
      <alignment horizontal="center" vertical="center" wrapText="1"/>
    </xf>
    <xf numFmtId="178" fontId="4" fillId="0" borderId="1" xfId="0" applyNumberFormat="1" applyFont="1" applyBorder="1" applyAlignment="1">
      <alignment horizontal="center" vertical="center"/>
    </xf>
    <xf numFmtId="178" fontId="4" fillId="0" borderId="2" xfId="0" applyNumberFormat="1" applyFont="1" applyBorder="1" applyAlignment="1">
      <alignment horizontal="center" vertical="center"/>
    </xf>
    <xf numFmtId="178" fontId="4" fillId="0" borderId="7" xfId="0" applyNumberFormat="1" applyFont="1" applyBorder="1" applyAlignment="1">
      <alignment horizontal="center" vertical="center"/>
    </xf>
    <xf numFmtId="178" fontId="4" fillId="0" borderId="8" xfId="0" applyNumberFormat="1" applyFont="1" applyBorder="1" applyAlignment="1">
      <alignment horizontal="center" vertical="center"/>
    </xf>
    <xf numFmtId="0" fontId="4" fillId="0" borderId="36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4" fontId="4" fillId="0" borderId="36" xfId="0" applyNumberFormat="1" applyFont="1" applyBorder="1" applyAlignment="1">
      <alignment horizontal="center" vertical="center" wrapText="1"/>
    </xf>
    <xf numFmtId="4" fontId="4" fillId="0" borderId="2" xfId="0" applyNumberFormat="1" applyFont="1" applyBorder="1" applyAlignment="1">
      <alignment horizontal="center" vertical="center" wrapText="1"/>
    </xf>
    <xf numFmtId="178" fontId="4" fillId="0" borderId="34" xfId="0" applyNumberFormat="1" applyFont="1" applyBorder="1" applyAlignment="1">
      <alignment horizontal="center" vertical="center"/>
    </xf>
    <xf numFmtId="178" fontId="4" fillId="0" borderId="35" xfId="0" applyNumberFormat="1" applyFont="1" applyBorder="1" applyAlignment="1">
      <alignment horizontal="center" vertical="center"/>
    </xf>
    <xf numFmtId="178" fontId="4" fillId="0" borderId="36" xfId="0" applyNumberFormat="1" applyFont="1" applyBorder="1" applyAlignment="1">
      <alignment horizontal="center" vertical="center"/>
    </xf>
    <xf numFmtId="178" fontId="4" fillId="0" borderId="37" xfId="0" applyNumberFormat="1" applyFont="1" applyBorder="1" applyAlignment="1">
      <alignment horizontal="center" vertical="center"/>
    </xf>
    <xf numFmtId="3" fontId="10" fillId="0" borderId="36" xfId="0" applyNumberFormat="1" applyFont="1" applyFill="1" applyBorder="1" applyAlignment="1">
      <alignment horizontal="center" vertical="center" wrapText="1"/>
    </xf>
    <xf numFmtId="3" fontId="10" fillId="0" borderId="37" xfId="0" applyNumberFormat="1" applyFont="1" applyFill="1" applyBorder="1" applyAlignment="1">
      <alignment horizontal="center" vertical="center" wrapText="1"/>
    </xf>
  </cellXfs>
  <cellStyles count="3">
    <cellStyle name="표준" xfId="0" builtinId="0"/>
    <cellStyle name="표준 2" xfId="1"/>
    <cellStyle name="표준 5" xfId="2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M431"/>
  <sheetViews>
    <sheetView showGridLines="0" zoomScale="55" zoomScaleNormal="55" zoomScaleSheetLayoutView="55" workbookViewId="0">
      <pane xSplit="2" ySplit="16" topLeftCell="C17" activePane="bottomRight" state="frozen"/>
      <selection pane="topRight" activeCell="C1" sqref="C1"/>
      <selection pane="bottomLeft" activeCell="A4" sqref="A4"/>
      <selection pane="bottomRight" activeCell="B17" sqref="B17"/>
    </sheetView>
  </sheetViews>
  <sheetFormatPr defaultRowHeight="16.5" outlineLevelRow="5" outlineLevelCol="1" x14ac:dyDescent="0.3"/>
  <cols>
    <col min="1" max="1" width="6" style="20" bestFit="1" customWidth="1"/>
    <col min="2" max="2" width="11.125" style="2" bestFit="1" customWidth="1"/>
    <col min="3" max="3" width="14.625" style="4" customWidth="1"/>
    <col min="4" max="4" width="9.25" style="3" bestFit="1" customWidth="1"/>
    <col min="5" max="12" width="9.25" style="3" customWidth="1" outlineLevel="1"/>
    <col min="13" max="13" width="9.25" style="53" bestFit="1" customWidth="1"/>
    <col min="14" max="21" width="9.25" style="53" customWidth="1" outlineLevel="1"/>
    <col min="22" max="22" width="9.25" style="4" bestFit="1" customWidth="1"/>
    <col min="23" max="30" width="9.25" style="4" customWidth="1" outlineLevel="1"/>
    <col min="31" max="31" width="14.25" style="4" bestFit="1" customWidth="1"/>
    <col min="32" max="39" width="9.25" style="4" customWidth="1" outlineLevel="1"/>
    <col min="40" max="40" width="13.75" style="4" customWidth="1"/>
    <col min="41" max="41" width="14.625" style="4" customWidth="1"/>
    <col min="42" max="43" width="8.625" style="100" customWidth="1"/>
    <col min="44" max="44" width="10.625" style="100" customWidth="1"/>
    <col min="45" max="45" width="10.625" style="100" bestFit="1" customWidth="1"/>
    <col min="46" max="46" width="14.625" style="101" customWidth="1"/>
    <col min="47" max="48" width="8.625" style="102" customWidth="1"/>
    <col min="49" max="49" width="10.625" style="100" customWidth="1"/>
    <col min="50" max="50" width="10.625" style="100" bestFit="1" customWidth="1"/>
    <col min="51" max="51" width="11.625" style="3" customWidth="1"/>
    <col min="52" max="56" width="11.625" style="53" customWidth="1"/>
    <col min="57" max="57" width="14.625" style="4" customWidth="1"/>
    <col min="58" max="58" width="20.375" style="4" bestFit="1" customWidth="1"/>
    <col min="59" max="59" width="14" style="4" customWidth="1" outlineLevel="1"/>
    <col min="60" max="60" width="20.875" style="4" customWidth="1" outlineLevel="1"/>
    <col min="61" max="61" width="18.875" style="4" customWidth="1" outlineLevel="1"/>
    <col min="62" max="63" width="20.25" style="4" customWidth="1" outlineLevel="1"/>
    <col min="64" max="65" width="20.875" style="4" customWidth="1" outlineLevel="1"/>
  </cols>
  <sheetData>
    <row r="1" spans="1:65" ht="19.5" x14ac:dyDescent="0.3">
      <c r="A1" s="19" t="s">
        <v>106</v>
      </c>
    </row>
    <row r="2" spans="1:65" s="35" customFormat="1" x14ac:dyDescent="0.3">
      <c r="A2" s="138" t="s">
        <v>99</v>
      </c>
      <c r="B2" s="34"/>
      <c r="M2" s="53"/>
      <c r="N2" s="53"/>
      <c r="O2" s="53"/>
      <c r="P2" s="53"/>
      <c r="Q2" s="53"/>
      <c r="R2" s="53"/>
      <c r="S2" s="53"/>
      <c r="T2" s="53"/>
      <c r="U2" s="5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P2" s="100"/>
      <c r="AQ2" s="100"/>
      <c r="AR2" s="100"/>
      <c r="AS2" s="100"/>
      <c r="AT2" s="103"/>
      <c r="AU2" s="103"/>
      <c r="AV2" s="103"/>
      <c r="AW2" s="100"/>
      <c r="AX2" s="100"/>
      <c r="AZ2" s="53"/>
      <c r="BA2" s="53"/>
      <c r="BB2" s="53"/>
      <c r="BC2" s="53"/>
      <c r="BD2" s="53"/>
      <c r="BG2" s="4"/>
      <c r="BH2" s="4"/>
      <c r="BI2" s="4"/>
      <c r="BJ2" s="4"/>
      <c r="BK2" s="4"/>
      <c r="BL2" s="4"/>
      <c r="BM2" s="4"/>
    </row>
    <row r="3" spans="1:65" s="35" customFormat="1" x14ac:dyDescent="0.3">
      <c r="A3" s="139" t="s">
        <v>100</v>
      </c>
      <c r="B3" s="34"/>
      <c r="M3" s="53"/>
      <c r="N3" s="53"/>
      <c r="O3" s="53"/>
      <c r="P3" s="53"/>
      <c r="Q3" s="53"/>
      <c r="R3" s="53"/>
      <c r="S3" s="53"/>
      <c r="T3" s="53"/>
      <c r="U3" s="5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P3" s="100"/>
      <c r="AQ3" s="100"/>
      <c r="AR3" s="100"/>
      <c r="AS3" s="100"/>
      <c r="AT3" s="103"/>
      <c r="AU3" s="103"/>
      <c r="AV3" s="103"/>
      <c r="AW3" s="100"/>
      <c r="AX3" s="100"/>
      <c r="AZ3" s="53"/>
      <c r="BA3" s="53"/>
      <c r="BB3" s="53"/>
      <c r="BC3" s="53"/>
      <c r="BD3" s="53"/>
      <c r="BG3" s="4"/>
      <c r="BH3" s="4"/>
      <c r="BI3" s="4"/>
      <c r="BJ3" s="4"/>
      <c r="BK3" s="4"/>
      <c r="BL3" s="4"/>
      <c r="BM3" s="4"/>
    </row>
    <row r="4" spans="1:65" s="35" customFormat="1" x14ac:dyDescent="0.3">
      <c r="A4" s="140" t="s">
        <v>101</v>
      </c>
      <c r="B4" s="141"/>
      <c r="C4" s="142"/>
      <c r="D4" s="142"/>
      <c r="E4" s="142"/>
      <c r="F4" s="142"/>
      <c r="G4" s="142"/>
      <c r="H4" s="142"/>
      <c r="M4" s="53"/>
      <c r="N4" s="53"/>
      <c r="O4" s="53"/>
      <c r="P4" s="53"/>
      <c r="Q4" s="53"/>
      <c r="R4" s="53"/>
      <c r="S4" s="53"/>
      <c r="T4" s="53"/>
      <c r="U4" s="5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P4" s="100"/>
      <c r="AQ4" s="100"/>
      <c r="AR4" s="100"/>
      <c r="AS4" s="100"/>
      <c r="AT4" s="103"/>
      <c r="AU4" s="103"/>
      <c r="AV4" s="103"/>
      <c r="AW4" s="100"/>
      <c r="AX4" s="100"/>
      <c r="AZ4" s="53"/>
      <c r="BA4" s="53"/>
      <c r="BB4" s="53"/>
      <c r="BC4" s="53"/>
      <c r="BD4" s="53"/>
      <c r="BG4" s="4"/>
      <c r="BH4" s="4"/>
      <c r="BI4" s="4"/>
      <c r="BJ4" s="4"/>
      <c r="BK4" s="4"/>
      <c r="BL4" s="4"/>
      <c r="BM4" s="4"/>
    </row>
    <row r="5" spans="1:65" s="35" customFormat="1" ht="17.25" thickBot="1" x14ac:dyDescent="0.35">
      <c r="A5" s="36"/>
      <c r="B5" s="34"/>
      <c r="M5" s="53"/>
      <c r="N5" s="53"/>
      <c r="O5" s="53"/>
      <c r="P5" s="53"/>
      <c r="Q5" s="53"/>
      <c r="R5" s="53"/>
      <c r="S5" s="53"/>
      <c r="T5" s="53"/>
      <c r="U5" s="53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P5" s="100"/>
      <c r="AQ5" s="100"/>
      <c r="AR5" s="100"/>
      <c r="AS5" s="100"/>
      <c r="AT5" s="103"/>
      <c r="AU5" s="103"/>
      <c r="AV5" s="103"/>
      <c r="AW5" s="100"/>
      <c r="AX5" s="100"/>
      <c r="AZ5" s="53"/>
      <c r="BA5" s="53"/>
      <c r="BB5" s="53"/>
      <c r="BC5" s="53"/>
      <c r="BD5" s="53"/>
      <c r="BG5" s="4"/>
      <c r="BH5" s="4"/>
      <c r="BI5" s="4"/>
      <c r="BJ5" s="4"/>
      <c r="BK5" s="4"/>
      <c r="BL5" s="4"/>
      <c r="BM5" s="4"/>
    </row>
    <row r="6" spans="1:65" s="35" customFormat="1" ht="17.25" customHeight="1" thickBot="1" x14ac:dyDescent="0.35">
      <c r="A6" s="190" t="s">
        <v>61</v>
      </c>
      <c r="B6" s="191"/>
      <c r="C6" s="170" t="s">
        <v>2</v>
      </c>
      <c r="D6" s="194" t="s">
        <v>68</v>
      </c>
      <c r="E6" s="195"/>
      <c r="F6" s="195"/>
      <c r="G6" s="195"/>
      <c r="H6" s="195"/>
      <c r="I6" s="195"/>
      <c r="J6" s="195"/>
      <c r="K6" s="195"/>
      <c r="L6" s="195"/>
      <c r="M6" s="196" t="s">
        <v>77</v>
      </c>
      <c r="N6" s="197"/>
      <c r="O6" s="197"/>
      <c r="P6" s="197"/>
      <c r="Q6" s="197"/>
      <c r="R6" s="197"/>
      <c r="S6" s="197"/>
      <c r="T6" s="197"/>
      <c r="U6" s="197"/>
      <c r="V6" s="174" t="s">
        <v>80</v>
      </c>
      <c r="W6" s="170"/>
      <c r="X6" s="170"/>
      <c r="Y6" s="170"/>
      <c r="Z6" s="170"/>
      <c r="AA6" s="170"/>
      <c r="AB6" s="170"/>
      <c r="AC6" s="170"/>
      <c r="AD6" s="170"/>
      <c r="AE6" s="176" t="s">
        <v>82</v>
      </c>
      <c r="AF6" s="170"/>
      <c r="AG6" s="170"/>
      <c r="AH6" s="170"/>
      <c r="AI6" s="170"/>
      <c r="AJ6" s="170"/>
      <c r="AK6" s="170"/>
      <c r="AL6" s="170"/>
      <c r="AM6" s="170"/>
      <c r="AN6" s="176" t="s">
        <v>67</v>
      </c>
      <c r="AO6" s="174" t="s">
        <v>1</v>
      </c>
      <c r="AP6" s="178" t="s">
        <v>93</v>
      </c>
      <c r="AQ6" s="180" t="s">
        <v>94</v>
      </c>
      <c r="AR6" s="182" t="s">
        <v>95</v>
      </c>
      <c r="AS6" s="182" t="s">
        <v>91</v>
      </c>
      <c r="AT6" s="188" t="s">
        <v>66</v>
      </c>
      <c r="AU6" s="178" t="s">
        <v>96</v>
      </c>
      <c r="AV6" s="180" t="s">
        <v>97</v>
      </c>
      <c r="AW6" s="182" t="s">
        <v>98</v>
      </c>
      <c r="AX6" s="182" t="s">
        <v>92</v>
      </c>
      <c r="AY6" s="184" t="s">
        <v>89</v>
      </c>
      <c r="AZ6" s="186" t="s">
        <v>87</v>
      </c>
      <c r="BA6" s="168" t="s">
        <v>104</v>
      </c>
      <c r="BB6" s="169"/>
      <c r="BC6" s="169"/>
      <c r="BD6" s="169"/>
      <c r="BE6" s="170" t="s">
        <v>102</v>
      </c>
      <c r="BF6" s="172" t="s">
        <v>3</v>
      </c>
      <c r="BG6" s="174" t="s">
        <v>4</v>
      </c>
      <c r="BH6" s="176" t="s">
        <v>7</v>
      </c>
      <c r="BI6" s="176" t="s">
        <v>8</v>
      </c>
      <c r="BJ6" s="176" t="s">
        <v>6</v>
      </c>
      <c r="BK6" s="176" t="s">
        <v>5</v>
      </c>
      <c r="BL6" s="164" t="s">
        <v>108</v>
      </c>
      <c r="BM6" s="166" t="s">
        <v>10</v>
      </c>
    </row>
    <row r="7" spans="1:65" s="1" customFormat="1" ht="35.25" thickBot="1" x14ac:dyDescent="0.35">
      <c r="A7" s="192"/>
      <c r="B7" s="193"/>
      <c r="C7" s="171"/>
      <c r="D7" s="75" t="s">
        <v>78</v>
      </c>
      <c r="E7" s="59" t="s">
        <v>69</v>
      </c>
      <c r="F7" s="58" t="s">
        <v>70</v>
      </c>
      <c r="G7" s="58" t="s">
        <v>71</v>
      </c>
      <c r="H7" s="58" t="s">
        <v>72</v>
      </c>
      <c r="I7" s="58" t="s">
        <v>73</v>
      </c>
      <c r="J7" s="58" t="s">
        <v>74</v>
      </c>
      <c r="K7" s="58" t="s">
        <v>75</v>
      </c>
      <c r="L7" s="58" t="s">
        <v>76</v>
      </c>
      <c r="M7" s="63" t="s">
        <v>79</v>
      </c>
      <c r="N7" s="80" t="s">
        <v>69</v>
      </c>
      <c r="O7" s="81" t="s">
        <v>70</v>
      </c>
      <c r="P7" s="81" t="s">
        <v>71</v>
      </c>
      <c r="Q7" s="81" t="s">
        <v>72</v>
      </c>
      <c r="R7" s="81" t="s">
        <v>73</v>
      </c>
      <c r="S7" s="81" t="s">
        <v>74</v>
      </c>
      <c r="T7" s="81" t="s">
        <v>75</v>
      </c>
      <c r="U7" s="89" t="s">
        <v>76</v>
      </c>
      <c r="V7" s="90" t="s">
        <v>81</v>
      </c>
      <c r="W7" s="91" t="s">
        <v>69</v>
      </c>
      <c r="X7" s="92" t="s">
        <v>70</v>
      </c>
      <c r="Y7" s="92" t="s">
        <v>71</v>
      </c>
      <c r="Z7" s="92" t="s">
        <v>72</v>
      </c>
      <c r="AA7" s="92" t="s">
        <v>73</v>
      </c>
      <c r="AB7" s="92" t="s">
        <v>74</v>
      </c>
      <c r="AC7" s="92" t="s">
        <v>75</v>
      </c>
      <c r="AD7" s="92" t="s">
        <v>76</v>
      </c>
      <c r="AE7" s="90" t="s">
        <v>83</v>
      </c>
      <c r="AF7" s="91" t="s">
        <v>69</v>
      </c>
      <c r="AG7" s="92" t="s">
        <v>70</v>
      </c>
      <c r="AH7" s="92" t="s">
        <v>71</v>
      </c>
      <c r="AI7" s="92" t="s">
        <v>72</v>
      </c>
      <c r="AJ7" s="92" t="s">
        <v>73</v>
      </c>
      <c r="AK7" s="92" t="s">
        <v>74</v>
      </c>
      <c r="AL7" s="92" t="s">
        <v>75</v>
      </c>
      <c r="AM7" s="92" t="s">
        <v>76</v>
      </c>
      <c r="AN7" s="177"/>
      <c r="AO7" s="175"/>
      <c r="AP7" s="179"/>
      <c r="AQ7" s="181"/>
      <c r="AR7" s="183"/>
      <c r="AS7" s="183"/>
      <c r="AT7" s="189"/>
      <c r="AU7" s="179"/>
      <c r="AV7" s="181"/>
      <c r="AW7" s="183"/>
      <c r="AX7" s="183"/>
      <c r="AY7" s="185"/>
      <c r="AZ7" s="187"/>
      <c r="BA7" s="65" t="s">
        <v>84</v>
      </c>
      <c r="BB7" s="65" t="s">
        <v>85</v>
      </c>
      <c r="BC7" s="65" t="s">
        <v>86</v>
      </c>
      <c r="BD7" s="66" t="s">
        <v>90</v>
      </c>
      <c r="BE7" s="171"/>
      <c r="BF7" s="173"/>
      <c r="BG7" s="175"/>
      <c r="BH7" s="177"/>
      <c r="BI7" s="177"/>
      <c r="BJ7" s="177"/>
      <c r="BK7" s="177"/>
      <c r="BL7" s="165"/>
      <c r="BM7" s="167"/>
    </row>
    <row r="8" spans="1:65" x14ac:dyDescent="0.3">
      <c r="A8" s="156" t="s">
        <v>12</v>
      </c>
      <c r="B8" s="157"/>
      <c r="C8" s="50">
        <f t="shared" ref="C8:BM8" si="0">SUBTOTAL(4,C17:C426)</f>
        <v>413499</v>
      </c>
      <c r="D8" s="60">
        <f t="shared" si="0"/>
        <v>38.5</v>
      </c>
      <c r="E8" s="28">
        <f t="shared" si="0"/>
        <v>39</v>
      </c>
      <c r="F8" s="28">
        <f t="shared" si="0"/>
        <v>38</v>
      </c>
      <c r="G8" s="28">
        <f t="shared" si="0"/>
        <v>0</v>
      </c>
      <c r="H8" s="28">
        <f t="shared" si="0"/>
        <v>0</v>
      </c>
      <c r="I8" s="28">
        <f t="shared" si="0"/>
        <v>0</v>
      </c>
      <c r="J8" s="28">
        <f t="shared" si="0"/>
        <v>0</v>
      </c>
      <c r="K8" s="28">
        <f t="shared" si="0"/>
        <v>0</v>
      </c>
      <c r="L8" s="28">
        <f t="shared" si="0"/>
        <v>0</v>
      </c>
      <c r="M8" s="71">
        <f t="shared" si="0"/>
        <v>7.6</v>
      </c>
      <c r="N8" s="82">
        <f t="shared" si="0"/>
        <v>7.66</v>
      </c>
      <c r="O8" s="82">
        <f t="shared" si="0"/>
        <v>7.6</v>
      </c>
      <c r="P8" s="82">
        <f t="shared" si="0"/>
        <v>0</v>
      </c>
      <c r="Q8" s="82">
        <f t="shared" si="0"/>
        <v>0</v>
      </c>
      <c r="R8" s="82">
        <f t="shared" si="0"/>
        <v>0</v>
      </c>
      <c r="S8" s="82">
        <f t="shared" si="0"/>
        <v>0</v>
      </c>
      <c r="T8" s="82">
        <f t="shared" si="0"/>
        <v>0</v>
      </c>
      <c r="U8" s="82">
        <f t="shared" si="0"/>
        <v>0</v>
      </c>
      <c r="V8" s="29">
        <f t="shared" si="0"/>
        <v>0</v>
      </c>
      <c r="W8" s="39">
        <f t="shared" si="0"/>
        <v>0</v>
      </c>
      <c r="X8" s="39">
        <f t="shared" si="0"/>
        <v>0</v>
      </c>
      <c r="Y8" s="39">
        <f t="shared" si="0"/>
        <v>0</v>
      </c>
      <c r="Z8" s="39">
        <f t="shared" si="0"/>
        <v>0</v>
      </c>
      <c r="AA8" s="39">
        <f t="shared" si="0"/>
        <v>0</v>
      </c>
      <c r="AB8" s="39">
        <f t="shared" si="0"/>
        <v>0</v>
      </c>
      <c r="AC8" s="39">
        <f t="shared" si="0"/>
        <v>0</v>
      </c>
      <c r="AD8" s="39">
        <f t="shared" si="0"/>
        <v>0</v>
      </c>
      <c r="AE8" s="29">
        <f t="shared" si="0"/>
        <v>1786</v>
      </c>
      <c r="AF8" s="39">
        <f t="shared" si="0"/>
        <v>1992</v>
      </c>
      <c r="AG8" s="39">
        <f t="shared" si="0"/>
        <v>1580</v>
      </c>
      <c r="AH8" s="39">
        <f t="shared" si="0"/>
        <v>0</v>
      </c>
      <c r="AI8" s="39">
        <f t="shared" si="0"/>
        <v>0</v>
      </c>
      <c r="AJ8" s="39">
        <f t="shared" si="0"/>
        <v>0</v>
      </c>
      <c r="AK8" s="39">
        <f t="shared" si="0"/>
        <v>0</v>
      </c>
      <c r="AL8" s="39">
        <f t="shared" si="0"/>
        <v>0</v>
      </c>
      <c r="AM8" s="39">
        <f t="shared" si="0"/>
        <v>0</v>
      </c>
      <c r="AN8" s="39">
        <f t="shared" si="0"/>
        <v>72.916666666666671</v>
      </c>
      <c r="AO8" s="39">
        <f t="shared" si="0"/>
        <v>1396</v>
      </c>
      <c r="AP8" s="104">
        <f t="shared" si="0"/>
        <v>6.89</v>
      </c>
      <c r="AQ8" s="105">
        <f t="shared" si="0"/>
        <v>5.5</v>
      </c>
      <c r="AR8" s="106">
        <f t="shared" si="0"/>
        <v>80.508474576271183</v>
      </c>
      <c r="AS8" s="106">
        <f t="shared" si="0"/>
        <v>40.836653386454167</v>
      </c>
      <c r="AT8" s="107">
        <f t="shared" si="0"/>
        <v>8688</v>
      </c>
      <c r="AU8" s="108">
        <f t="shared" si="0"/>
        <v>3.2</v>
      </c>
      <c r="AV8" s="109">
        <f t="shared" si="0"/>
        <v>1.65</v>
      </c>
      <c r="AW8" s="106">
        <f t="shared" si="0"/>
        <v>64.202334630350194</v>
      </c>
      <c r="AX8" s="106">
        <f t="shared" si="0"/>
        <v>44.61538461538462</v>
      </c>
      <c r="AY8" s="60">
        <f t="shared" si="0"/>
        <v>65.78947368421052</v>
      </c>
      <c r="AZ8" s="96">
        <f t="shared" si="0"/>
        <v>83.9</v>
      </c>
      <c r="BA8" s="67">
        <f t="shared" si="0"/>
        <v>0</v>
      </c>
      <c r="BB8" s="67">
        <f t="shared" si="0"/>
        <v>38</v>
      </c>
      <c r="BC8" s="67">
        <f t="shared" si="0"/>
        <v>2700</v>
      </c>
      <c r="BD8" s="67">
        <f t="shared" si="0"/>
        <v>0</v>
      </c>
      <c r="BE8" s="27">
        <f t="shared" si="0"/>
        <v>0</v>
      </c>
      <c r="BF8" s="29">
        <f t="shared" si="0"/>
        <v>17183</v>
      </c>
      <c r="BG8" s="39">
        <f t="shared" si="0"/>
        <v>8472</v>
      </c>
      <c r="BH8" s="40">
        <f t="shared" si="0"/>
        <v>9085</v>
      </c>
      <c r="BI8" s="40">
        <f t="shared" si="0"/>
        <v>0</v>
      </c>
      <c r="BJ8" s="40">
        <f t="shared" si="0"/>
        <v>0</v>
      </c>
      <c r="BK8" s="40">
        <f t="shared" si="0"/>
        <v>0</v>
      </c>
      <c r="BL8" s="40">
        <f t="shared" si="0"/>
        <v>1598</v>
      </c>
      <c r="BM8" s="27">
        <f t="shared" si="0"/>
        <v>0</v>
      </c>
    </row>
    <row r="9" spans="1:65" x14ac:dyDescent="0.3">
      <c r="A9" s="158" t="s">
        <v>11</v>
      </c>
      <c r="B9" s="159"/>
      <c r="C9" s="51">
        <f t="shared" ref="C9:BM9" si="1">SUBTOTAL(5,C17:C426)</f>
        <v>288120</v>
      </c>
      <c r="D9" s="61">
        <f t="shared" si="1"/>
        <v>24.5</v>
      </c>
      <c r="E9" s="12">
        <f t="shared" si="1"/>
        <v>24</v>
      </c>
      <c r="F9" s="12">
        <f t="shared" si="1"/>
        <v>24</v>
      </c>
      <c r="G9" s="12">
        <f t="shared" si="1"/>
        <v>0</v>
      </c>
      <c r="H9" s="12">
        <f t="shared" si="1"/>
        <v>0</v>
      </c>
      <c r="I9" s="12">
        <f t="shared" si="1"/>
        <v>0</v>
      </c>
      <c r="J9" s="12">
        <f t="shared" si="1"/>
        <v>0</v>
      </c>
      <c r="K9" s="12">
        <f t="shared" si="1"/>
        <v>0</v>
      </c>
      <c r="L9" s="12">
        <f t="shared" si="1"/>
        <v>0</v>
      </c>
      <c r="M9" s="72">
        <f t="shared" si="1"/>
        <v>7</v>
      </c>
      <c r="N9" s="83">
        <f t="shared" si="1"/>
        <v>7.02</v>
      </c>
      <c r="O9" s="83">
        <f t="shared" si="1"/>
        <v>6.9</v>
      </c>
      <c r="P9" s="83">
        <f t="shared" si="1"/>
        <v>0</v>
      </c>
      <c r="Q9" s="83">
        <f t="shared" si="1"/>
        <v>0</v>
      </c>
      <c r="R9" s="83">
        <f t="shared" si="1"/>
        <v>0</v>
      </c>
      <c r="S9" s="83">
        <f t="shared" si="1"/>
        <v>0</v>
      </c>
      <c r="T9" s="83">
        <f t="shared" si="1"/>
        <v>0</v>
      </c>
      <c r="U9" s="83">
        <f t="shared" si="1"/>
        <v>0</v>
      </c>
      <c r="V9" s="6">
        <f t="shared" si="1"/>
        <v>0</v>
      </c>
      <c r="W9" s="41">
        <f t="shared" si="1"/>
        <v>0</v>
      </c>
      <c r="X9" s="41">
        <f t="shared" si="1"/>
        <v>0</v>
      </c>
      <c r="Y9" s="41">
        <f t="shared" si="1"/>
        <v>0</v>
      </c>
      <c r="Z9" s="41">
        <f t="shared" si="1"/>
        <v>0</v>
      </c>
      <c r="AA9" s="41">
        <f t="shared" si="1"/>
        <v>0</v>
      </c>
      <c r="AB9" s="41">
        <f t="shared" si="1"/>
        <v>0</v>
      </c>
      <c r="AC9" s="41">
        <f t="shared" si="1"/>
        <v>0</v>
      </c>
      <c r="AD9" s="41">
        <f t="shared" si="1"/>
        <v>0</v>
      </c>
      <c r="AE9" s="6">
        <f t="shared" si="1"/>
        <v>1595</v>
      </c>
      <c r="AF9" s="41">
        <f t="shared" si="1"/>
        <v>1750</v>
      </c>
      <c r="AG9" s="41">
        <f t="shared" si="1"/>
        <v>1420</v>
      </c>
      <c r="AH9" s="41">
        <f t="shared" si="1"/>
        <v>0</v>
      </c>
      <c r="AI9" s="41">
        <f t="shared" si="1"/>
        <v>0</v>
      </c>
      <c r="AJ9" s="41">
        <f t="shared" si="1"/>
        <v>0</v>
      </c>
      <c r="AK9" s="41">
        <f t="shared" si="1"/>
        <v>0</v>
      </c>
      <c r="AL9" s="41">
        <f t="shared" si="1"/>
        <v>0</v>
      </c>
      <c r="AM9" s="41">
        <f t="shared" si="1"/>
        <v>0</v>
      </c>
      <c r="AN9" s="41">
        <f t="shared" si="1"/>
        <v>15.04297994269341</v>
      </c>
      <c r="AO9" s="41">
        <f t="shared" si="1"/>
        <v>288</v>
      </c>
      <c r="AP9" s="110">
        <f t="shared" si="1"/>
        <v>3.02</v>
      </c>
      <c r="AQ9" s="111">
        <f t="shared" si="1"/>
        <v>2.14</v>
      </c>
      <c r="AR9" s="112">
        <f t="shared" si="1"/>
        <v>59.163346613545833</v>
      </c>
      <c r="AS9" s="112">
        <f t="shared" si="1"/>
        <v>19.491525423728817</v>
      </c>
      <c r="AT9" s="113">
        <f t="shared" si="1"/>
        <v>385</v>
      </c>
      <c r="AU9" s="114">
        <f t="shared" si="1"/>
        <v>1.8</v>
      </c>
      <c r="AV9" s="115">
        <f t="shared" si="1"/>
        <v>1.06</v>
      </c>
      <c r="AW9" s="112">
        <f t="shared" si="1"/>
        <v>55.38461538461538</v>
      </c>
      <c r="AX9" s="112">
        <f t="shared" si="1"/>
        <v>35.797665369649806</v>
      </c>
      <c r="AY9" s="61">
        <f t="shared" si="1"/>
        <v>14.315569487983348</v>
      </c>
      <c r="AZ9" s="97">
        <f t="shared" si="1"/>
        <v>77.599999999999994</v>
      </c>
      <c r="BA9" s="68">
        <f t="shared" si="1"/>
        <v>0</v>
      </c>
      <c r="BB9" s="68">
        <f t="shared" si="1"/>
        <v>28</v>
      </c>
      <c r="BC9" s="68">
        <f t="shared" si="1"/>
        <v>0</v>
      </c>
      <c r="BD9" s="68">
        <f t="shared" si="1"/>
        <v>0</v>
      </c>
      <c r="BE9" s="15">
        <f t="shared" si="1"/>
        <v>0</v>
      </c>
      <c r="BF9" s="6">
        <f t="shared" si="1"/>
        <v>238</v>
      </c>
      <c r="BG9" s="41">
        <f t="shared" si="1"/>
        <v>0</v>
      </c>
      <c r="BH9" s="42">
        <f t="shared" si="1"/>
        <v>0</v>
      </c>
      <c r="BI9" s="42">
        <f t="shared" si="1"/>
        <v>0</v>
      </c>
      <c r="BJ9" s="42">
        <f t="shared" si="1"/>
        <v>0</v>
      </c>
      <c r="BK9" s="42">
        <f t="shared" si="1"/>
        <v>0</v>
      </c>
      <c r="BL9" s="42">
        <f t="shared" si="1"/>
        <v>3</v>
      </c>
      <c r="BM9" s="15">
        <f t="shared" si="1"/>
        <v>0</v>
      </c>
    </row>
    <row r="10" spans="1:65" x14ac:dyDescent="0.3">
      <c r="A10" s="158" t="s">
        <v>62</v>
      </c>
      <c r="B10" s="159"/>
      <c r="C10" s="51">
        <f>IFERROR(SUBTOTAL(1,C17:C426),"")</f>
        <v>356468.84109589038</v>
      </c>
      <c r="D10" s="61">
        <f t="shared" ref="D10:BM10" si="2">IFERROR(SUBTOTAL(1,D17:D426),"")</f>
        <v>33.259668508287291</v>
      </c>
      <c r="E10" s="12">
        <f t="shared" si="2"/>
        <v>33.06</v>
      </c>
      <c r="F10" s="12">
        <f t="shared" si="2"/>
        <v>33.57</v>
      </c>
      <c r="G10" s="12" t="str">
        <f t="shared" si="2"/>
        <v/>
      </c>
      <c r="H10" s="12" t="str">
        <f t="shared" si="2"/>
        <v/>
      </c>
      <c r="I10" s="12" t="str">
        <f t="shared" si="2"/>
        <v/>
      </c>
      <c r="J10" s="12" t="str">
        <f t="shared" si="2"/>
        <v/>
      </c>
      <c r="K10" s="12" t="str">
        <f t="shared" si="2"/>
        <v/>
      </c>
      <c r="L10" s="12" t="str">
        <f t="shared" si="2"/>
        <v/>
      </c>
      <c r="M10" s="72">
        <f t="shared" si="2"/>
        <v>7.246000000000004</v>
      </c>
      <c r="N10" s="83">
        <f t="shared" si="2"/>
        <v>7.2611999999999997</v>
      </c>
      <c r="O10" s="83">
        <f t="shared" si="2"/>
        <v>7.2225531914893617</v>
      </c>
      <c r="P10" s="83" t="str">
        <f t="shared" si="2"/>
        <v/>
      </c>
      <c r="Q10" s="83" t="str">
        <f t="shared" si="2"/>
        <v/>
      </c>
      <c r="R10" s="83" t="str">
        <f t="shared" si="2"/>
        <v/>
      </c>
      <c r="S10" s="83" t="str">
        <f t="shared" si="2"/>
        <v/>
      </c>
      <c r="T10" s="83" t="str">
        <f t="shared" si="2"/>
        <v/>
      </c>
      <c r="U10" s="83" t="str">
        <f t="shared" si="2"/>
        <v/>
      </c>
      <c r="V10" s="6" t="str">
        <f t="shared" si="2"/>
        <v/>
      </c>
      <c r="W10" s="41" t="str">
        <f t="shared" si="2"/>
        <v/>
      </c>
      <c r="X10" s="41" t="str">
        <f t="shared" si="2"/>
        <v/>
      </c>
      <c r="Y10" s="41" t="str">
        <f t="shared" si="2"/>
        <v/>
      </c>
      <c r="Z10" s="41" t="str">
        <f t="shared" si="2"/>
        <v/>
      </c>
      <c r="AA10" s="41" t="str">
        <f t="shared" si="2"/>
        <v/>
      </c>
      <c r="AB10" s="41" t="str">
        <f t="shared" si="2"/>
        <v/>
      </c>
      <c r="AC10" s="41" t="str">
        <f t="shared" si="2"/>
        <v/>
      </c>
      <c r="AD10" s="41" t="str">
        <f t="shared" si="2"/>
        <v/>
      </c>
      <c r="AE10" s="6">
        <f t="shared" si="2"/>
        <v>1670.3333333333333</v>
      </c>
      <c r="AF10" s="41">
        <f t="shared" si="2"/>
        <v>1860.6666666666667</v>
      </c>
      <c r="AG10" s="41">
        <f t="shared" si="2"/>
        <v>1480</v>
      </c>
      <c r="AH10" s="41" t="str">
        <f t="shared" si="2"/>
        <v/>
      </c>
      <c r="AI10" s="41" t="str">
        <f t="shared" si="2"/>
        <v/>
      </c>
      <c r="AJ10" s="41" t="str">
        <f t="shared" si="2"/>
        <v/>
      </c>
      <c r="AK10" s="41" t="str">
        <f t="shared" si="2"/>
        <v/>
      </c>
      <c r="AL10" s="41" t="str">
        <f t="shared" si="2"/>
        <v/>
      </c>
      <c r="AM10" s="41" t="str">
        <f t="shared" si="2"/>
        <v/>
      </c>
      <c r="AN10" s="41">
        <f t="shared" si="2"/>
        <v>24.3305101967496</v>
      </c>
      <c r="AO10" s="41">
        <f t="shared" si="2"/>
        <v>899.27671232876708</v>
      </c>
      <c r="AP10" s="110">
        <f t="shared" si="2"/>
        <v>4.1414000000000009</v>
      </c>
      <c r="AQ10" s="111">
        <f t="shared" si="2"/>
        <v>3.0852000000000004</v>
      </c>
      <c r="AR10" s="112">
        <f t="shared" si="2"/>
        <v>74.380271794579627</v>
      </c>
      <c r="AS10" s="112">
        <f t="shared" si="2"/>
        <v>25.619728205420397</v>
      </c>
      <c r="AT10" s="113">
        <f t="shared" si="2"/>
        <v>955.81643835616444</v>
      </c>
      <c r="AU10" s="114">
        <f t="shared" si="2"/>
        <v>2.3072653061224471</v>
      </c>
      <c r="AV10" s="115">
        <f t="shared" si="2"/>
        <v>1.3462000000000001</v>
      </c>
      <c r="AW10" s="112">
        <f t="shared" si="2"/>
        <v>59.500531508173644</v>
      </c>
      <c r="AX10" s="112">
        <f t="shared" si="2"/>
        <v>40.499468491826363</v>
      </c>
      <c r="AY10" s="61">
        <f t="shared" si="2"/>
        <v>48.740908316442294</v>
      </c>
      <c r="AZ10" s="97">
        <f t="shared" si="2"/>
        <v>79.893209876543182</v>
      </c>
      <c r="BA10" s="68" t="str">
        <f t="shared" si="2"/>
        <v/>
      </c>
      <c r="BB10" s="68">
        <f t="shared" si="2"/>
        <v>33.833333333333336</v>
      </c>
      <c r="BC10" s="68">
        <f t="shared" si="2"/>
        <v>780.83333333333337</v>
      </c>
      <c r="BD10" s="68" t="str">
        <f t="shared" si="2"/>
        <v/>
      </c>
      <c r="BE10" s="15" t="str">
        <f>IFERROR(SUBTOTAL(1,BE17:BE426),"")</f>
        <v/>
      </c>
      <c r="BF10" s="6">
        <f t="shared" si="2"/>
        <v>6190.2631578947367</v>
      </c>
      <c r="BG10" s="41">
        <f t="shared" si="2"/>
        <v>3986.3890410958902</v>
      </c>
      <c r="BH10" s="42">
        <f t="shared" si="2"/>
        <v>1926.317808219178</v>
      </c>
      <c r="BI10" s="42" t="str">
        <f t="shared" si="2"/>
        <v/>
      </c>
      <c r="BJ10" s="42" t="str">
        <f t="shared" si="2"/>
        <v/>
      </c>
      <c r="BK10" s="42" t="str">
        <f t="shared" si="2"/>
        <v/>
      </c>
      <c r="BL10" s="42">
        <f t="shared" si="2"/>
        <v>814.32978723404256</v>
      </c>
      <c r="BM10" s="15" t="str">
        <f t="shared" si="2"/>
        <v/>
      </c>
    </row>
    <row r="11" spans="1:65" ht="17.25" thickBot="1" x14ac:dyDescent="0.35">
      <c r="A11" s="160" t="s">
        <v>64</v>
      </c>
      <c r="B11" s="161"/>
      <c r="C11" s="52">
        <f>SUBTOTAL(9,C17:C426)</f>
        <v>130111127</v>
      </c>
      <c r="D11" s="62"/>
      <c r="E11" s="30"/>
      <c r="F11" s="30"/>
      <c r="G11" s="30"/>
      <c r="H11" s="30"/>
      <c r="I11" s="30"/>
      <c r="J11" s="30"/>
      <c r="K11" s="30"/>
      <c r="L11" s="30"/>
      <c r="M11" s="73"/>
      <c r="N11" s="84"/>
      <c r="O11" s="84"/>
      <c r="P11" s="84"/>
      <c r="Q11" s="84"/>
      <c r="R11" s="84"/>
      <c r="S11" s="84"/>
      <c r="T11" s="84"/>
      <c r="U11" s="84"/>
      <c r="V11" s="93"/>
      <c r="W11" s="94"/>
      <c r="X11" s="94"/>
      <c r="Y11" s="94"/>
      <c r="Z11" s="94"/>
      <c r="AA11" s="94"/>
      <c r="AB11" s="94"/>
      <c r="AC11" s="94"/>
      <c r="AD11" s="94"/>
      <c r="AE11" s="93"/>
      <c r="AF11" s="94"/>
      <c r="AG11" s="94"/>
      <c r="AH11" s="94"/>
      <c r="AI11" s="94"/>
      <c r="AJ11" s="94"/>
      <c r="AK11" s="94"/>
      <c r="AL11" s="94"/>
      <c r="AM11" s="94"/>
      <c r="AN11" s="94"/>
      <c r="AO11" s="43">
        <f>SUBTOTAL(9,AO17:AO425)</f>
        <v>327217</v>
      </c>
      <c r="AP11" s="116"/>
      <c r="AQ11" s="117"/>
      <c r="AR11" s="118"/>
      <c r="AS11" s="118"/>
      <c r="AT11" s="119">
        <f>SUBTOTAL(9,AT17:AT425)</f>
        <v>347798</v>
      </c>
      <c r="AU11" s="120"/>
      <c r="AV11" s="121"/>
      <c r="AW11" s="118"/>
      <c r="AX11" s="118"/>
      <c r="AY11" s="62"/>
      <c r="AZ11" s="98"/>
      <c r="BA11" s="69"/>
      <c r="BB11" s="69"/>
      <c r="BC11" s="69"/>
      <c r="BD11" s="69"/>
      <c r="BE11" s="16">
        <f>SUBTOTAL(9,BE17:BE425)</f>
        <v>0</v>
      </c>
      <c r="BF11" s="7">
        <f t="shared" ref="BF11:BM11" si="3">SUBTOTAL(9,BF17:BF425)</f>
        <v>2229125</v>
      </c>
      <c r="BG11" s="43">
        <f>SUBTOTAL(9,BG17:BG426)</f>
        <v>1455032</v>
      </c>
      <c r="BH11" s="44">
        <f>SUBTOTAL(9,BH17:BH426)</f>
        <v>703106</v>
      </c>
      <c r="BI11" s="44">
        <f t="shared" si="3"/>
        <v>0</v>
      </c>
      <c r="BJ11" s="44">
        <f t="shared" si="3"/>
        <v>0</v>
      </c>
      <c r="BK11" s="44">
        <f t="shared" si="3"/>
        <v>0</v>
      </c>
      <c r="BL11" s="44">
        <f t="shared" si="3"/>
        <v>76547</v>
      </c>
      <c r="BM11" s="16">
        <f t="shared" si="3"/>
        <v>0</v>
      </c>
    </row>
    <row r="12" spans="1:65" ht="17.25" thickBot="1" x14ac:dyDescent="0.35">
      <c r="A12" s="160" t="s">
        <v>63</v>
      </c>
      <c r="B12" s="161"/>
      <c r="C12" s="52">
        <f>IFERROR(SUBTOTAL(9,C17:C426)/COUNTA(C17:C47,C52:C80,C85:C115,C120:C149,C154:C184,C189:C218,C223:C253,C258:C288,C293:C322,C327:C357,C362:C391,C396:C426),"")</f>
        <v>356468.84109589038</v>
      </c>
      <c r="D12" s="62"/>
      <c r="E12" s="30"/>
      <c r="F12" s="30"/>
      <c r="G12" s="30"/>
      <c r="H12" s="30"/>
      <c r="I12" s="30"/>
      <c r="J12" s="30"/>
      <c r="K12" s="30"/>
      <c r="L12" s="30"/>
      <c r="M12" s="73"/>
      <c r="N12" s="84"/>
      <c r="O12" s="84"/>
      <c r="P12" s="84"/>
      <c r="Q12" s="84"/>
      <c r="R12" s="84"/>
      <c r="S12" s="84"/>
      <c r="T12" s="84"/>
      <c r="U12" s="84"/>
      <c r="V12" s="93"/>
      <c r="W12" s="94"/>
      <c r="X12" s="94"/>
      <c r="Y12" s="94"/>
      <c r="Z12" s="94"/>
      <c r="AA12" s="94"/>
      <c r="AB12" s="94"/>
      <c r="AC12" s="94"/>
      <c r="AD12" s="94"/>
      <c r="AE12" s="93"/>
      <c r="AF12" s="94"/>
      <c r="AG12" s="94"/>
      <c r="AH12" s="94"/>
      <c r="AI12" s="94"/>
      <c r="AJ12" s="94"/>
      <c r="AK12" s="94"/>
      <c r="AL12" s="94"/>
      <c r="AM12" s="94"/>
      <c r="AN12" s="94"/>
      <c r="AO12" s="43">
        <f>IFERROR(SUBTOTAL(9,AO17:AO426)/COUNTA(AO17:AO47,AO52:AO80,AO85:AO115,AO120:AO149,AO154:AO184,AO189:AO218,AO223:AO253,AO258:AO288,AO293:AO322,AO327:AO357,AO362:AO391,AO396:AO426),"")</f>
        <v>899.27671232876708</v>
      </c>
      <c r="AP12" s="116"/>
      <c r="AQ12" s="117"/>
      <c r="AR12" s="118"/>
      <c r="AS12" s="118"/>
      <c r="AT12" s="119">
        <f>IFERROR(SUBTOTAL(9,AT17:AT426)/COUNTA(AT17:AT47,AT52:AT80,AT85:AT115,AT120:AT149,AT154:AT184,AT189:AT218,AT223:AT253,AT258:AT288,AT293:AT322,AT327:AT357,AT362:AT391,AT396:AT426),"")</f>
        <v>955.81643835616444</v>
      </c>
      <c r="AU12" s="120"/>
      <c r="AV12" s="121"/>
      <c r="AW12" s="118"/>
      <c r="AX12" s="118"/>
      <c r="AY12" s="62"/>
      <c r="AZ12" s="98"/>
      <c r="BA12" s="69"/>
      <c r="BB12" s="69"/>
      <c r="BC12" s="69"/>
      <c r="BD12" s="69"/>
      <c r="BE12" s="16" t="str">
        <f>IFERROR(SUBTOTAL(9,BE17:BE426)/COUNTA(BE17:BE47,BE52:BE80,BE85:BE115,BE120:BE149,BE154:BE184,BE189:BE218,BE223:BE253,BE258:BE288,BE293:BE322,BE327:BE357,BE362:BE391,BE396:BE426),"")</f>
        <v/>
      </c>
      <c r="BF12" s="79">
        <f>SUBTOTAL(9,BF17:BF426)/COUNTA(BF17:BF47,BF52:BF80,BF85:BF115,BF120:BF149,BF154:BF184,BF189:BF218,BF223:BF253,BF258:BF288,BF293:BF322,BF327:BF357,BF362:BF391,BF396:BF426)</f>
        <v>6105.6967213114758</v>
      </c>
      <c r="BG12" s="78">
        <f>IFERROR(SUBTOTAL(9,BG17:BG426)/COUNTA(BG17:BG47,BG52:BG80,BG85:BG115,BG120:BG149,BG154:BG184,BG189:BG218,BG223:BG253,BG258:BG288,BG293:BG322,BG327:BG357,BG362:BG391,BG396:BG426),"")</f>
        <v>3986.3890410958902</v>
      </c>
      <c r="BH12" s="37">
        <f t="shared" ref="BH12:BM12" si="4">IFERROR(SUBTOTAL(9,BH17:BH426)/COUNTA(BH17:BH47,BH52:BH80,BH85:BH115,BH120:BH149,BH154:BH184,BH189:BH218,BH223:BH253,BH258:BH288,BH293:BH322,BH327:BH357,BH362:BH391,BH396:BH426),"")</f>
        <v>1926.317808219178</v>
      </c>
      <c r="BI12" s="37" t="str">
        <f t="shared" si="4"/>
        <v/>
      </c>
      <c r="BJ12" s="37" t="str">
        <f t="shared" si="4"/>
        <v/>
      </c>
      <c r="BK12" s="37" t="str">
        <f t="shared" si="4"/>
        <v/>
      </c>
      <c r="BL12" s="37">
        <f t="shared" si="4"/>
        <v>503.5986842105263</v>
      </c>
      <c r="BM12" s="38" t="str">
        <f t="shared" si="4"/>
        <v/>
      </c>
    </row>
    <row r="13" spans="1:65" s="57" customFormat="1" x14ac:dyDescent="0.3">
      <c r="A13" s="56"/>
      <c r="B13" s="56"/>
      <c r="D13" s="55"/>
      <c r="M13" s="85"/>
      <c r="N13" s="54"/>
      <c r="O13" s="54"/>
      <c r="P13" s="54"/>
      <c r="Q13" s="54"/>
      <c r="R13" s="54"/>
      <c r="S13" s="54"/>
      <c r="T13" s="54"/>
      <c r="U13" s="54"/>
      <c r="V13" s="95"/>
      <c r="W13" s="17"/>
      <c r="X13" s="17"/>
      <c r="Y13" s="17"/>
      <c r="Z13" s="17"/>
      <c r="AA13" s="17"/>
      <c r="AB13" s="17"/>
      <c r="AC13" s="17"/>
      <c r="AD13" s="17"/>
      <c r="AE13" s="95"/>
      <c r="AF13" s="17"/>
      <c r="AG13" s="17"/>
      <c r="AH13" s="17"/>
      <c r="AI13" s="17"/>
      <c r="AJ13" s="17"/>
      <c r="AK13" s="17"/>
      <c r="AL13" s="17"/>
      <c r="AM13" s="17"/>
      <c r="AN13" s="95"/>
      <c r="AO13" s="55"/>
      <c r="AP13" s="122"/>
      <c r="AQ13" s="122"/>
      <c r="AR13" s="122"/>
      <c r="AS13" s="122"/>
      <c r="AT13" s="123"/>
      <c r="AU13" s="123"/>
      <c r="AV13" s="123"/>
      <c r="AW13" s="122"/>
      <c r="AX13" s="122"/>
      <c r="AZ13" s="54"/>
      <c r="BA13" s="54"/>
      <c r="BB13" s="54"/>
      <c r="BC13" s="54"/>
      <c r="BD13" s="54"/>
      <c r="BE13" s="55"/>
      <c r="BG13" s="17"/>
      <c r="BH13" s="17"/>
      <c r="BI13" s="17"/>
      <c r="BJ13" s="17"/>
      <c r="BK13" s="17"/>
      <c r="BL13" s="17"/>
      <c r="BM13" s="17"/>
    </row>
    <row r="14" spans="1:65" s="57" customFormat="1" ht="17.25" thickBot="1" x14ac:dyDescent="0.35">
      <c r="A14" s="56"/>
      <c r="B14" s="56"/>
      <c r="M14" s="54"/>
      <c r="N14" s="54"/>
      <c r="O14" s="54"/>
      <c r="P14" s="54"/>
      <c r="Q14" s="54"/>
      <c r="R14" s="54"/>
      <c r="S14" s="54"/>
      <c r="T14" s="54"/>
      <c r="U14" s="54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P14" s="122"/>
      <c r="AQ14" s="122"/>
      <c r="AR14" s="122"/>
      <c r="AS14" s="122"/>
      <c r="AT14" s="123"/>
      <c r="AU14" s="123"/>
      <c r="AV14" s="123"/>
      <c r="AW14" s="122"/>
      <c r="AX14" s="122"/>
      <c r="AZ14" s="54"/>
      <c r="BA14" s="54"/>
      <c r="BB14" s="54"/>
      <c r="BC14" s="54"/>
      <c r="BD14" s="54"/>
      <c r="BG14" s="17"/>
      <c r="BH14" s="17"/>
      <c r="BI14" s="17"/>
      <c r="BJ14" s="17"/>
      <c r="BK14" s="17"/>
      <c r="BL14" s="17"/>
      <c r="BM14" s="17"/>
    </row>
    <row r="15" spans="1:65" s="35" customFormat="1" ht="17.25" customHeight="1" thickBot="1" x14ac:dyDescent="0.35">
      <c r="A15" s="198" t="s">
        <v>0</v>
      </c>
      <c r="B15" s="200" t="s">
        <v>88</v>
      </c>
      <c r="C15" s="170" t="s">
        <v>2</v>
      </c>
      <c r="D15" s="194" t="s">
        <v>68</v>
      </c>
      <c r="E15" s="195"/>
      <c r="F15" s="195"/>
      <c r="G15" s="195"/>
      <c r="H15" s="195"/>
      <c r="I15" s="195"/>
      <c r="J15" s="195"/>
      <c r="K15" s="195"/>
      <c r="L15" s="195"/>
      <c r="M15" s="196" t="s">
        <v>77</v>
      </c>
      <c r="N15" s="197"/>
      <c r="O15" s="197"/>
      <c r="P15" s="197"/>
      <c r="Q15" s="197"/>
      <c r="R15" s="197"/>
      <c r="S15" s="197"/>
      <c r="T15" s="197"/>
      <c r="U15" s="197"/>
      <c r="V15" s="174" t="s">
        <v>80</v>
      </c>
      <c r="W15" s="170"/>
      <c r="X15" s="170"/>
      <c r="Y15" s="170"/>
      <c r="Z15" s="170"/>
      <c r="AA15" s="170"/>
      <c r="AB15" s="170"/>
      <c r="AC15" s="170"/>
      <c r="AD15" s="170"/>
      <c r="AE15" s="176" t="s">
        <v>82</v>
      </c>
      <c r="AF15" s="170"/>
      <c r="AG15" s="170"/>
      <c r="AH15" s="170"/>
      <c r="AI15" s="170"/>
      <c r="AJ15" s="170"/>
      <c r="AK15" s="170"/>
      <c r="AL15" s="170"/>
      <c r="AM15" s="170"/>
      <c r="AN15" s="176" t="s">
        <v>67</v>
      </c>
      <c r="AO15" s="174" t="s">
        <v>1</v>
      </c>
      <c r="AP15" s="178" t="s">
        <v>93</v>
      </c>
      <c r="AQ15" s="180" t="s">
        <v>94</v>
      </c>
      <c r="AR15" s="182" t="s">
        <v>95</v>
      </c>
      <c r="AS15" s="182" t="s">
        <v>91</v>
      </c>
      <c r="AT15" s="188" t="s">
        <v>66</v>
      </c>
      <c r="AU15" s="178" t="s">
        <v>96</v>
      </c>
      <c r="AV15" s="180" t="s">
        <v>97</v>
      </c>
      <c r="AW15" s="182" t="s">
        <v>98</v>
      </c>
      <c r="AX15" s="182" t="s">
        <v>92</v>
      </c>
      <c r="AY15" s="184" t="s">
        <v>89</v>
      </c>
      <c r="AZ15" s="186" t="s">
        <v>87</v>
      </c>
      <c r="BA15" s="168" t="s">
        <v>105</v>
      </c>
      <c r="BB15" s="169"/>
      <c r="BC15" s="169"/>
      <c r="BD15" s="169"/>
      <c r="BE15" s="170" t="s">
        <v>102</v>
      </c>
      <c r="BF15" s="172" t="s">
        <v>3</v>
      </c>
      <c r="BG15" s="174" t="s">
        <v>4</v>
      </c>
      <c r="BH15" s="176" t="s">
        <v>7</v>
      </c>
      <c r="BI15" s="176" t="s">
        <v>8</v>
      </c>
      <c r="BJ15" s="162" t="s">
        <v>6</v>
      </c>
      <c r="BK15" s="162" t="s">
        <v>5</v>
      </c>
      <c r="BL15" s="164" t="s">
        <v>108</v>
      </c>
      <c r="BM15" s="166" t="s">
        <v>10</v>
      </c>
    </row>
    <row r="16" spans="1:65" s="1" customFormat="1" ht="35.25" thickBot="1" x14ac:dyDescent="0.35">
      <c r="A16" s="199"/>
      <c r="B16" s="201"/>
      <c r="C16" s="171"/>
      <c r="D16" s="75" t="s">
        <v>78</v>
      </c>
      <c r="E16" s="59" t="s">
        <v>69</v>
      </c>
      <c r="F16" s="58" t="s">
        <v>70</v>
      </c>
      <c r="G16" s="58" t="s">
        <v>71</v>
      </c>
      <c r="H16" s="58" t="s">
        <v>72</v>
      </c>
      <c r="I16" s="58" t="s">
        <v>73</v>
      </c>
      <c r="J16" s="58" t="s">
        <v>74</v>
      </c>
      <c r="K16" s="58" t="s">
        <v>75</v>
      </c>
      <c r="L16" s="58" t="s">
        <v>76</v>
      </c>
      <c r="M16" s="63" t="s">
        <v>79</v>
      </c>
      <c r="N16" s="80" t="s">
        <v>69</v>
      </c>
      <c r="O16" s="81" t="s">
        <v>70</v>
      </c>
      <c r="P16" s="81" t="s">
        <v>71</v>
      </c>
      <c r="Q16" s="81" t="s">
        <v>72</v>
      </c>
      <c r="R16" s="81" t="s">
        <v>73</v>
      </c>
      <c r="S16" s="81" t="s">
        <v>74</v>
      </c>
      <c r="T16" s="81" t="s">
        <v>75</v>
      </c>
      <c r="U16" s="89" t="s">
        <v>76</v>
      </c>
      <c r="V16" s="90" t="s">
        <v>81</v>
      </c>
      <c r="W16" s="91" t="s">
        <v>69</v>
      </c>
      <c r="X16" s="92" t="s">
        <v>70</v>
      </c>
      <c r="Y16" s="92" t="s">
        <v>71</v>
      </c>
      <c r="Z16" s="92" t="s">
        <v>72</v>
      </c>
      <c r="AA16" s="92" t="s">
        <v>73</v>
      </c>
      <c r="AB16" s="92" t="s">
        <v>74</v>
      </c>
      <c r="AC16" s="92" t="s">
        <v>75</v>
      </c>
      <c r="AD16" s="92" t="s">
        <v>76</v>
      </c>
      <c r="AE16" s="90" t="s">
        <v>83</v>
      </c>
      <c r="AF16" s="91" t="s">
        <v>69</v>
      </c>
      <c r="AG16" s="92" t="s">
        <v>70</v>
      </c>
      <c r="AH16" s="92" t="s">
        <v>71</v>
      </c>
      <c r="AI16" s="92" t="s">
        <v>72</v>
      </c>
      <c r="AJ16" s="92" t="s">
        <v>73</v>
      </c>
      <c r="AK16" s="92" t="s">
        <v>74</v>
      </c>
      <c r="AL16" s="92" t="s">
        <v>75</v>
      </c>
      <c r="AM16" s="92" t="s">
        <v>76</v>
      </c>
      <c r="AN16" s="177"/>
      <c r="AO16" s="175"/>
      <c r="AP16" s="179"/>
      <c r="AQ16" s="181"/>
      <c r="AR16" s="183"/>
      <c r="AS16" s="183"/>
      <c r="AT16" s="189"/>
      <c r="AU16" s="179"/>
      <c r="AV16" s="181"/>
      <c r="AW16" s="183"/>
      <c r="AX16" s="183"/>
      <c r="AY16" s="185"/>
      <c r="AZ16" s="187"/>
      <c r="BA16" s="65" t="s">
        <v>84</v>
      </c>
      <c r="BB16" s="65" t="s">
        <v>85</v>
      </c>
      <c r="BC16" s="65" t="s">
        <v>86</v>
      </c>
      <c r="BD16" s="66" t="s">
        <v>90</v>
      </c>
      <c r="BE16" s="171"/>
      <c r="BF16" s="173"/>
      <c r="BG16" s="175"/>
      <c r="BH16" s="177"/>
      <c r="BI16" s="177"/>
      <c r="BJ16" s="163"/>
      <c r="BK16" s="163"/>
      <c r="BL16" s="165"/>
      <c r="BM16" s="167"/>
    </row>
    <row r="17" spans="1:65" outlineLevel="5" x14ac:dyDescent="0.3">
      <c r="A17" s="21">
        <f>MONTH(B17)</f>
        <v>1</v>
      </c>
      <c r="B17" s="8">
        <v>42005</v>
      </c>
      <c r="C17" s="51">
        <v>306266</v>
      </c>
      <c r="D17" s="64" t="str">
        <f>IFERROR(ROUND(AVERAGE(E17:L17),1),"")</f>
        <v/>
      </c>
      <c r="E17" s="12" t="s">
        <v>103</v>
      </c>
      <c r="F17" s="12" t="s">
        <v>103</v>
      </c>
      <c r="G17" s="12"/>
      <c r="H17" s="12"/>
      <c r="I17" s="11"/>
      <c r="J17" s="11"/>
      <c r="K17" s="11"/>
      <c r="L17" s="11"/>
      <c r="M17" s="74" t="str">
        <f>IFERROR(ROUND(AVERAGE(N17:U17),1),"")</f>
        <v/>
      </c>
      <c r="N17" s="83" t="s">
        <v>103</v>
      </c>
      <c r="O17" s="83" t="s">
        <v>103</v>
      </c>
      <c r="P17" s="83"/>
      <c r="Q17" s="83"/>
      <c r="R17" s="86"/>
      <c r="S17" s="86"/>
      <c r="T17" s="86"/>
      <c r="U17" s="86"/>
      <c r="V17" s="5" t="str">
        <f>IFERROR(ROUND(AVERAGE(W17:AD17),1),"")</f>
        <v/>
      </c>
      <c r="W17" s="45"/>
      <c r="X17" s="45"/>
      <c r="Y17" s="45"/>
      <c r="Z17" s="45"/>
      <c r="AA17" s="45"/>
      <c r="AB17" s="45"/>
      <c r="AC17" s="45"/>
      <c r="AD17" s="45"/>
      <c r="AE17" s="5" t="str">
        <f>IFERROR(ROUND(AVERAGE(AF17:AM17),1),"")</f>
        <v/>
      </c>
      <c r="AF17" s="45"/>
      <c r="AG17" s="45"/>
      <c r="AH17" s="45"/>
      <c r="AI17" s="45"/>
      <c r="AJ17" s="45"/>
      <c r="AK17" s="45"/>
      <c r="AL17" s="45"/>
      <c r="AM17" s="45"/>
      <c r="AN17" s="45">
        <f>21000/AO17</f>
        <v>24.305555555555557</v>
      </c>
      <c r="AO17" s="41">
        <v>864</v>
      </c>
      <c r="AP17" s="124" t="s">
        <v>103</v>
      </c>
      <c r="AQ17" s="125" t="s">
        <v>103</v>
      </c>
      <c r="AR17" s="126" t="str">
        <f>IFERROR(AQ17/AP17*100,"")</f>
        <v/>
      </c>
      <c r="AS17" s="126" t="str">
        <f>IFERROR(100-AR17,"")</f>
        <v/>
      </c>
      <c r="AT17" s="127">
        <v>913</v>
      </c>
      <c r="AU17" s="128" t="s">
        <v>103</v>
      </c>
      <c r="AV17" s="129" t="s">
        <v>103</v>
      </c>
      <c r="AW17" s="126" t="str">
        <f>IFERROR(AV17/AU17*100,"")</f>
        <v/>
      </c>
      <c r="AX17" s="126" t="str">
        <f>IFERROR(100-AW17,"")</f>
        <v/>
      </c>
      <c r="AY17" s="64" t="str">
        <f>IFERROR((1-((AW17*AS17)/(AX17*AR17)))*100,"")</f>
        <v/>
      </c>
      <c r="AZ17" s="97" t="s">
        <v>103</v>
      </c>
      <c r="BA17" s="70"/>
      <c r="BB17" s="70"/>
      <c r="BC17" s="70"/>
      <c r="BD17" s="70"/>
      <c r="BE17" s="15"/>
      <c r="BF17" s="5">
        <f>IF(SUM(BG17:BM17)=0,"",SUM(BG17:BM17))</f>
        <v>9364</v>
      </c>
      <c r="BG17" s="42">
        <v>4930</v>
      </c>
      <c r="BH17" s="42">
        <v>4434</v>
      </c>
      <c r="BI17" s="42"/>
      <c r="BJ17" s="42"/>
      <c r="BK17" s="42"/>
      <c r="BL17" s="42" t="s">
        <v>103</v>
      </c>
      <c r="BM17" s="14"/>
    </row>
    <row r="18" spans="1:65" outlineLevel="5" x14ac:dyDescent="0.3">
      <c r="A18" s="22">
        <f t="shared" ref="A18:A90" si="5">MONTH(B18)</f>
        <v>1</v>
      </c>
      <c r="B18" s="9">
        <f>B17+1</f>
        <v>42006</v>
      </c>
      <c r="C18" s="51">
        <v>298994</v>
      </c>
      <c r="D18" s="64" t="str">
        <f t="shared" ref="D18:D47" si="6">IFERROR(ROUND(AVERAGE(E18:L18),1),"")</f>
        <v/>
      </c>
      <c r="E18" s="12" t="s">
        <v>103</v>
      </c>
      <c r="F18" s="12" t="s">
        <v>103</v>
      </c>
      <c r="G18" s="12"/>
      <c r="H18" s="12"/>
      <c r="I18" s="12"/>
      <c r="J18" s="12"/>
      <c r="K18" s="12"/>
      <c r="L18" s="12"/>
      <c r="M18" s="74" t="str">
        <f t="shared" ref="M18:M47" si="7">IFERROR(ROUND(AVERAGE(N18:U18),1),"")</f>
        <v/>
      </c>
      <c r="N18" s="83" t="s">
        <v>103</v>
      </c>
      <c r="O18" s="83" t="s">
        <v>103</v>
      </c>
      <c r="P18" s="83"/>
      <c r="Q18" s="83"/>
      <c r="R18" s="83"/>
      <c r="S18" s="83"/>
      <c r="T18" s="83"/>
      <c r="U18" s="83"/>
      <c r="V18" s="5" t="str">
        <f t="shared" ref="V18:V47" si="8">IFERROR(ROUND(AVERAGE(W18:AD18),1),"")</f>
        <v/>
      </c>
      <c r="W18" s="41"/>
      <c r="X18" s="41"/>
      <c r="Y18" s="41"/>
      <c r="Z18" s="41"/>
      <c r="AA18" s="41"/>
      <c r="AB18" s="41"/>
      <c r="AC18" s="41"/>
      <c r="AD18" s="41"/>
      <c r="AE18" s="5" t="str">
        <f t="shared" ref="AE18:AE47" si="9">IFERROR(ROUND(AVERAGE(AF18:AM18),1),"")</f>
        <v/>
      </c>
      <c r="AF18" s="41"/>
      <c r="AG18" s="41"/>
      <c r="AH18" s="41"/>
      <c r="AI18" s="41"/>
      <c r="AJ18" s="41"/>
      <c r="AK18" s="41"/>
      <c r="AL18" s="41"/>
      <c r="AM18" s="41"/>
      <c r="AN18" s="45">
        <f t="shared" ref="AN18:AN47" si="10">21000/AO18</f>
        <v>24.822695035460992</v>
      </c>
      <c r="AO18" s="41">
        <v>846</v>
      </c>
      <c r="AP18" s="124" t="s">
        <v>103</v>
      </c>
      <c r="AQ18" s="125" t="s">
        <v>103</v>
      </c>
      <c r="AR18" s="126" t="str">
        <f>IFERROR(AQ18/AP18*100,"")</f>
        <v/>
      </c>
      <c r="AS18" s="126" t="str">
        <f>IFERROR(100-AR18,"")</f>
        <v/>
      </c>
      <c r="AT18" s="127">
        <v>921</v>
      </c>
      <c r="AU18" s="128">
        <v>2.0099999999999998</v>
      </c>
      <c r="AV18" s="129" t="s">
        <v>103</v>
      </c>
      <c r="AW18" s="126" t="str">
        <f>IFERROR(AV18/AU18*100,"")</f>
        <v/>
      </c>
      <c r="AX18" s="126" t="str">
        <f>IFERROR(100-AW18,"")</f>
        <v/>
      </c>
      <c r="AY18" s="64" t="str">
        <f t="shared" ref="AY18:AY47" si="11">IFERROR((1-((AW18*AS18)/(AX18*AR18)))*100,"")</f>
        <v/>
      </c>
      <c r="AZ18" s="97">
        <v>80.8</v>
      </c>
      <c r="BA18" s="68"/>
      <c r="BB18" s="68"/>
      <c r="BC18" s="68"/>
      <c r="BD18" s="68"/>
      <c r="BE18" s="15"/>
      <c r="BF18" s="5">
        <f t="shared" ref="BF18:BF47" si="12">IF(SUM(BG18:BM18)=0,"",SUM(BG18:BM18))</f>
        <v>8160</v>
      </c>
      <c r="BG18" s="42">
        <v>8160</v>
      </c>
      <c r="BH18" s="42">
        <v>0</v>
      </c>
      <c r="BI18" s="42"/>
      <c r="BJ18" s="42"/>
      <c r="BK18" s="42"/>
      <c r="BL18" s="42" t="s">
        <v>103</v>
      </c>
      <c r="BM18" s="15"/>
    </row>
    <row r="19" spans="1:65" outlineLevel="5" x14ac:dyDescent="0.3">
      <c r="A19" s="22">
        <f t="shared" si="5"/>
        <v>1</v>
      </c>
      <c r="B19" s="9">
        <f t="shared" ref="B19:B79" si="13">B18+1</f>
        <v>42007</v>
      </c>
      <c r="C19" s="51">
        <v>304895</v>
      </c>
      <c r="D19" s="64">
        <f t="shared" si="6"/>
        <v>34.5</v>
      </c>
      <c r="E19" s="12">
        <v>35</v>
      </c>
      <c r="F19" s="12">
        <v>34</v>
      </c>
      <c r="G19" s="12"/>
      <c r="H19" s="12"/>
      <c r="I19" s="12"/>
      <c r="J19" s="12"/>
      <c r="K19" s="12"/>
      <c r="L19" s="12"/>
      <c r="M19" s="74" t="str">
        <f t="shared" si="7"/>
        <v/>
      </c>
      <c r="N19" s="83" t="s">
        <v>103</v>
      </c>
      <c r="O19" s="83" t="s">
        <v>103</v>
      </c>
      <c r="P19" s="83"/>
      <c r="Q19" s="83"/>
      <c r="R19" s="83"/>
      <c r="S19" s="83"/>
      <c r="T19" s="83"/>
      <c r="U19" s="83"/>
      <c r="V19" s="5" t="str">
        <f t="shared" si="8"/>
        <v/>
      </c>
      <c r="W19" s="41"/>
      <c r="X19" s="41"/>
      <c r="Y19" s="41"/>
      <c r="Z19" s="41"/>
      <c r="AA19" s="41"/>
      <c r="AB19" s="41"/>
      <c r="AC19" s="41"/>
      <c r="AD19" s="41"/>
      <c r="AE19" s="5" t="str">
        <f t="shared" si="9"/>
        <v/>
      </c>
      <c r="AF19" s="41"/>
      <c r="AG19" s="41"/>
      <c r="AH19" s="41"/>
      <c r="AI19" s="41"/>
      <c r="AJ19" s="41"/>
      <c r="AK19" s="41"/>
      <c r="AL19" s="41"/>
      <c r="AM19" s="41"/>
      <c r="AN19" s="45">
        <f t="shared" si="10"/>
        <v>26.022304832713754</v>
      </c>
      <c r="AO19" s="41">
        <v>807</v>
      </c>
      <c r="AP19" s="124" t="s">
        <v>103</v>
      </c>
      <c r="AQ19" s="125" t="s">
        <v>103</v>
      </c>
      <c r="AR19" s="126" t="str">
        <f>IFERROR(AQ19/AP19*100,"")</f>
        <v/>
      </c>
      <c r="AS19" s="126" t="str">
        <f>IFERROR(100-AR19,"")</f>
        <v/>
      </c>
      <c r="AT19" s="127">
        <v>959</v>
      </c>
      <c r="AU19" s="128" t="s">
        <v>103</v>
      </c>
      <c r="AV19" s="129" t="s">
        <v>103</v>
      </c>
      <c r="AW19" s="126" t="str">
        <f>IFERROR(AV19/AU19*100,"")</f>
        <v/>
      </c>
      <c r="AX19" s="126" t="str">
        <f>IFERROR(100-AW19,"")</f>
        <v/>
      </c>
      <c r="AY19" s="64" t="str">
        <f t="shared" si="11"/>
        <v/>
      </c>
      <c r="AZ19" s="97" t="s">
        <v>103</v>
      </c>
      <c r="BA19" s="68"/>
      <c r="BB19" s="68"/>
      <c r="BC19" s="68"/>
      <c r="BD19" s="68"/>
      <c r="BE19" s="15"/>
      <c r="BF19" s="5">
        <f t="shared" si="12"/>
        <v>8160</v>
      </c>
      <c r="BG19" s="42">
        <v>8160</v>
      </c>
      <c r="BH19" s="42">
        <v>0</v>
      </c>
      <c r="BI19" s="42"/>
      <c r="BJ19" s="42"/>
      <c r="BK19" s="42"/>
      <c r="BL19" s="42" t="s">
        <v>103</v>
      </c>
      <c r="BM19" s="15"/>
    </row>
    <row r="20" spans="1:65" outlineLevel="5" x14ac:dyDescent="0.3">
      <c r="A20" s="22">
        <f t="shared" si="5"/>
        <v>1</v>
      </c>
      <c r="B20" s="9">
        <f t="shared" si="13"/>
        <v>42008</v>
      </c>
      <c r="C20" s="51">
        <v>312417</v>
      </c>
      <c r="D20" s="64">
        <f t="shared" si="6"/>
        <v>34</v>
      </c>
      <c r="E20" s="12">
        <v>35</v>
      </c>
      <c r="F20" s="12">
        <v>33</v>
      </c>
      <c r="G20" s="12"/>
      <c r="H20" s="12"/>
      <c r="I20" s="12"/>
      <c r="J20" s="12"/>
      <c r="K20" s="12"/>
      <c r="L20" s="12"/>
      <c r="M20" s="74" t="str">
        <f t="shared" si="7"/>
        <v/>
      </c>
      <c r="N20" s="83" t="s">
        <v>103</v>
      </c>
      <c r="O20" s="83" t="s">
        <v>103</v>
      </c>
      <c r="P20" s="83"/>
      <c r="Q20" s="83"/>
      <c r="R20" s="83"/>
      <c r="S20" s="83"/>
      <c r="T20" s="83"/>
      <c r="U20" s="83"/>
      <c r="V20" s="5" t="str">
        <f t="shared" si="8"/>
        <v/>
      </c>
      <c r="W20" s="41"/>
      <c r="X20" s="41"/>
      <c r="Y20" s="41"/>
      <c r="Z20" s="41"/>
      <c r="AA20" s="41"/>
      <c r="AB20" s="41"/>
      <c r="AC20" s="41"/>
      <c r="AD20" s="41"/>
      <c r="AE20" s="5" t="str">
        <f t="shared" si="9"/>
        <v/>
      </c>
      <c r="AF20" s="41"/>
      <c r="AG20" s="41"/>
      <c r="AH20" s="41"/>
      <c r="AI20" s="41"/>
      <c r="AJ20" s="41"/>
      <c r="AK20" s="41"/>
      <c r="AL20" s="41"/>
      <c r="AM20" s="41"/>
      <c r="AN20" s="45">
        <f t="shared" si="10"/>
        <v>24.165707710011507</v>
      </c>
      <c r="AO20" s="41">
        <v>869</v>
      </c>
      <c r="AP20" s="124" t="s">
        <v>103</v>
      </c>
      <c r="AQ20" s="125" t="s">
        <v>103</v>
      </c>
      <c r="AR20" s="126" t="str">
        <f>IFERROR(AQ20/AP20*100,"")</f>
        <v/>
      </c>
      <c r="AS20" s="126" t="str">
        <f>IFERROR(100-AR20,"")</f>
        <v/>
      </c>
      <c r="AT20" s="127">
        <v>936</v>
      </c>
      <c r="AU20" s="128" t="s">
        <v>103</v>
      </c>
      <c r="AV20" s="129" t="s">
        <v>103</v>
      </c>
      <c r="AW20" s="126" t="str">
        <f>IFERROR(AV20/AU20*100,"")</f>
        <v/>
      </c>
      <c r="AX20" s="126" t="str">
        <f>IFERROR(100-AW20,"")</f>
        <v/>
      </c>
      <c r="AY20" s="64" t="str">
        <f t="shared" si="11"/>
        <v/>
      </c>
      <c r="AZ20" s="97" t="s">
        <v>103</v>
      </c>
      <c r="BA20" s="68"/>
      <c r="BB20" s="68"/>
      <c r="BC20" s="68"/>
      <c r="BD20" s="68"/>
      <c r="BE20" s="15"/>
      <c r="BF20" s="5">
        <f t="shared" si="12"/>
        <v>9248</v>
      </c>
      <c r="BG20" s="42">
        <v>8160</v>
      </c>
      <c r="BH20" s="42">
        <v>1088</v>
      </c>
      <c r="BI20" s="42"/>
      <c r="BJ20" s="42"/>
      <c r="BK20" s="42"/>
      <c r="BL20" s="42" t="s">
        <v>103</v>
      </c>
      <c r="BM20" s="15"/>
    </row>
    <row r="21" spans="1:65" outlineLevel="5" x14ac:dyDescent="0.3">
      <c r="A21" s="22">
        <f t="shared" si="5"/>
        <v>1</v>
      </c>
      <c r="B21" s="9">
        <f t="shared" si="13"/>
        <v>42009</v>
      </c>
      <c r="C21" s="51">
        <v>316578</v>
      </c>
      <c r="D21" s="64" t="str">
        <f t="shared" si="6"/>
        <v/>
      </c>
      <c r="E21" s="12" t="s">
        <v>103</v>
      </c>
      <c r="F21" s="12" t="s">
        <v>103</v>
      </c>
      <c r="G21" s="12"/>
      <c r="H21" s="12"/>
      <c r="I21" s="12"/>
      <c r="J21" s="12"/>
      <c r="K21" s="12"/>
      <c r="L21" s="12"/>
      <c r="M21" s="74" t="str">
        <f t="shared" si="7"/>
        <v/>
      </c>
      <c r="N21" s="83" t="s">
        <v>103</v>
      </c>
      <c r="O21" s="83" t="s">
        <v>103</v>
      </c>
      <c r="P21" s="83"/>
      <c r="Q21" s="83"/>
      <c r="R21" s="83"/>
      <c r="S21" s="83"/>
      <c r="T21" s="83"/>
      <c r="U21" s="83"/>
      <c r="V21" s="5" t="str">
        <f t="shared" si="8"/>
        <v/>
      </c>
      <c r="W21" s="41"/>
      <c r="X21" s="41"/>
      <c r="Y21" s="41"/>
      <c r="Z21" s="41"/>
      <c r="AA21" s="41"/>
      <c r="AB21" s="41"/>
      <c r="AC21" s="41"/>
      <c r="AD21" s="41"/>
      <c r="AE21" s="5" t="str">
        <f t="shared" si="9"/>
        <v/>
      </c>
      <c r="AF21" s="41"/>
      <c r="AG21" s="41"/>
      <c r="AH21" s="41"/>
      <c r="AI21" s="41"/>
      <c r="AJ21" s="41"/>
      <c r="AK21" s="41"/>
      <c r="AL21" s="41"/>
      <c r="AM21" s="41"/>
      <c r="AN21" s="45">
        <f t="shared" si="10"/>
        <v>23.59550561797753</v>
      </c>
      <c r="AO21" s="41">
        <v>890</v>
      </c>
      <c r="AP21" s="110" t="s">
        <v>103</v>
      </c>
      <c r="AQ21" s="111" t="s">
        <v>103</v>
      </c>
      <c r="AR21" s="126" t="str">
        <f t="shared" ref="AR21:AR47" si="14">IFERROR(AQ21/AP21*100,"")</f>
        <v/>
      </c>
      <c r="AS21" s="126" t="str">
        <f t="shared" ref="AS21:AS47" si="15">IFERROR(100-AR21,"")</f>
        <v/>
      </c>
      <c r="AT21" s="127">
        <v>930</v>
      </c>
      <c r="AU21" s="114">
        <v>2.13</v>
      </c>
      <c r="AV21" s="115" t="s">
        <v>103</v>
      </c>
      <c r="AW21" s="126" t="str">
        <f t="shared" ref="AW21:AW47" si="16">IFERROR(AV21/AU21*100,"")</f>
        <v/>
      </c>
      <c r="AX21" s="126" t="str">
        <f t="shared" ref="AX21:AX47" si="17">IFERROR(100-AW21,"")</f>
        <v/>
      </c>
      <c r="AY21" s="64" t="str">
        <f t="shared" si="11"/>
        <v/>
      </c>
      <c r="AZ21" s="97">
        <v>80.400000000000006</v>
      </c>
      <c r="BA21" s="68"/>
      <c r="BB21" s="68"/>
      <c r="BC21" s="68"/>
      <c r="BD21" s="68"/>
      <c r="BE21" s="15"/>
      <c r="BF21" s="5">
        <f t="shared" si="12"/>
        <v>6975</v>
      </c>
      <c r="BG21" s="42">
        <v>3740</v>
      </c>
      <c r="BH21" s="42">
        <v>3235</v>
      </c>
      <c r="BI21" s="42"/>
      <c r="BJ21" s="42"/>
      <c r="BK21" s="42"/>
      <c r="BL21" s="42" t="s">
        <v>103</v>
      </c>
      <c r="BM21" s="15"/>
    </row>
    <row r="22" spans="1:65" outlineLevel="5" x14ac:dyDescent="0.3">
      <c r="A22" s="22">
        <f t="shared" si="5"/>
        <v>1</v>
      </c>
      <c r="B22" s="9">
        <f t="shared" si="13"/>
        <v>42010</v>
      </c>
      <c r="C22" s="51">
        <v>380661</v>
      </c>
      <c r="D22" s="64" t="str">
        <f t="shared" si="6"/>
        <v/>
      </c>
      <c r="E22" s="12" t="s">
        <v>103</v>
      </c>
      <c r="F22" s="12" t="s">
        <v>103</v>
      </c>
      <c r="G22" s="12"/>
      <c r="H22" s="12"/>
      <c r="I22" s="12"/>
      <c r="J22" s="12"/>
      <c r="K22" s="12"/>
      <c r="L22" s="12"/>
      <c r="M22" s="74">
        <f t="shared" si="7"/>
        <v>7.4</v>
      </c>
      <c r="N22" s="83">
        <v>7.41</v>
      </c>
      <c r="O22" s="83">
        <v>7.44</v>
      </c>
      <c r="P22" s="83"/>
      <c r="Q22" s="83"/>
      <c r="R22" s="83"/>
      <c r="S22" s="83"/>
      <c r="T22" s="83"/>
      <c r="U22" s="83"/>
      <c r="V22" s="5" t="str">
        <f t="shared" si="8"/>
        <v/>
      </c>
      <c r="W22" s="41"/>
      <c r="X22" s="41"/>
      <c r="Y22" s="41"/>
      <c r="Z22" s="41"/>
      <c r="AA22" s="41"/>
      <c r="AB22" s="41"/>
      <c r="AC22" s="41"/>
      <c r="AD22" s="41"/>
      <c r="AE22" s="5" t="str">
        <f t="shared" si="9"/>
        <v/>
      </c>
      <c r="AF22" s="41"/>
      <c r="AG22" s="41"/>
      <c r="AH22" s="41"/>
      <c r="AI22" s="41"/>
      <c r="AJ22" s="41"/>
      <c r="AK22" s="41"/>
      <c r="AL22" s="41"/>
      <c r="AM22" s="41"/>
      <c r="AN22" s="45">
        <f t="shared" si="10"/>
        <v>21.739130434782609</v>
      </c>
      <c r="AO22" s="41">
        <v>966</v>
      </c>
      <c r="AP22" s="110">
        <v>4.13</v>
      </c>
      <c r="AQ22" s="111">
        <v>3.12</v>
      </c>
      <c r="AR22" s="126">
        <f t="shared" si="14"/>
        <v>75.544794188861985</v>
      </c>
      <c r="AS22" s="126">
        <f t="shared" si="15"/>
        <v>24.455205811138015</v>
      </c>
      <c r="AT22" s="127">
        <v>1007</v>
      </c>
      <c r="AU22" s="114">
        <v>2.04</v>
      </c>
      <c r="AV22" s="115">
        <v>1.24</v>
      </c>
      <c r="AW22" s="126">
        <f t="shared" si="16"/>
        <v>60.784313725490193</v>
      </c>
      <c r="AX22" s="126">
        <f t="shared" si="17"/>
        <v>39.215686274509807</v>
      </c>
      <c r="AY22" s="64">
        <f t="shared" si="11"/>
        <v>49.823717948717949</v>
      </c>
      <c r="AZ22" s="97">
        <v>80.599999999999994</v>
      </c>
      <c r="BA22" s="68"/>
      <c r="BB22" s="68"/>
      <c r="BC22" s="68"/>
      <c r="BD22" s="68"/>
      <c r="BE22" s="15"/>
      <c r="BF22" s="5">
        <f t="shared" si="12"/>
        <v>7430</v>
      </c>
      <c r="BG22" s="42">
        <v>5780</v>
      </c>
      <c r="BH22" s="42">
        <v>1650</v>
      </c>
      <c r="BI22" s="42"/>
      <c r="BJ22" s="42"/>
      <c r="BK22" s="42"/>
      <c r="BL22" s="42" t="s">
        <v>103</v>
      </c>
      <c r="BM22" s="15"/>
    </row>
    <row r="23" spans="1:65" outlineLevel="5" x14ac:dyDescent="0.3">
      <c r="A23" s="22">
        <f t="shared" si="5"/>
        <v>1</v>
      </c>
      <c r="B23" s="9">
        <f t="shared" si="13"/>
        <v>42011</v>
      </c>
      <c r="C23" s="51">
        <v>318494</v>
      </c>
      <c r="D23" s="64">
        <f t="shared" si="6"/>
        <v>34.5</v>
      </c>
      <c r="E23" s="12">
        <v>35</v>
      </c>
      <c r="F23" s="12">
        <v>34</v>
      </c>
      <c r="G23" s="12"/>
      <c r="H23" s="12"/>
      <c r="I23" s="12"/>
      <c r="J23" s="12"/>
      <c r="K23" s="12"/>
      <c r="L23" s="12"/>
      <c r="M23" s="74" t="str">
        <f t="shared" si="7"/>
        <v/>
      </c>
      <c r="N23" s="83" t="s">
        <v>103</v>
      </c>
      <c r="O23" s="83" t="s">
        <v>103</v>
      </c>
      <c r="P23" s="83"/>
      <c r="Q23" s="83"/>
      <c r="R23" s="83"/>
      <c r="S23" s="83"/>
      <c r="T23" s="83"/>
      <c r="U23" s="83"/>
      <c r="V23" s="5" t="str">
        <f t="shared" si="8"/>
        <v/>
      </c>
      <c r="W23" s="41"/>
      <c r="X23" s="41"/>
      <c r="Y23" s="41"/>
      <c r="Z23" s="41"/>
      <c r="AA23" s="41"/>
      <c r="AB23" s="41"/>
      <c r="AC23" s="41"/>
      <c r="AD23" s="41"/>
      <c r="AE23" s="5" t="str">
        <f t="shared" si="9"/>
        <v/>
      </c>
      <c r="AF23" s="41"/>
      <c r="AG23" s="41"/>
      <c r="AH23" s="41"/>
      <c r="AI23" s="41"/>
      <c r="AJ23" s="41"/>
      <c r="AK23" s="41"/>
      <c r="AL23" s="41"/>
      <c r="AM23" s="41"/>
      <c r="AN23" s="45">
        <f t="shared" si="10"/>
        <v>23.463687150837988</v>
      </c>
      <c r="AO23" s="41">
        <v>895</v>
      </c>
      <c r="AP23" s="110" t="s">
        <v>103</v>
      </c>
      <c r="AQ23" s="111" t="s">
        <v>103</v>
      </c>
      <c r="AR23" s="126" t="str">
        <f t="shared" si="14"/>
        <v/>
      </c>
      <c r="AS23" s="126" t="str">
        <f t="shared" si="15"/>
        <v/>
      </c>
      <c r="AT23" s="127">
        <v>980</v>
      </c>
      <c r="AU23" s="114" t="s">
        <v>103</v>
      </c>
      <c r="AV23" s="115" t="s">
        <v>103</v>
      </c>
      <c r="AW23" s="126" t="str">
        <f t="shared" si="16"/>
        <v/>
      </c>
      <c r="AX23" s="126" t="str">
        <f t="shared" si="17"/>
        <v/>
      </c>
      <c r="AY23" s="64" t="str">
        <f t="shared" si="11"/>
        <v/>
      </c>
      <c r="AZ23" s="97" t="s">
        <v>103</v>
      </c>
      <c r="BA23" s="68"/>
      <c r="BB23" s="68"/>
      <c r="BC23" s="68"/>
      <c r="BD23" s="68"/>
      <c r="BE23" s="15"/>
      <c r="BF23" s="5">
        <f t="shared" si="12"/>
        <v>11025</v>
      </c>
      <c r="BG23" s="42">
        <v>8160</v>
      </c>
      <c r="BH23" s="42">
        <v>2865</v>
      </c>
      <c r="BI23" s="42"/>
      <c r="BJ23" s="42"/>
      <c r="BK23" s="42"/>
      <c r="BL23" s="42" t="s">
        <v>103</v>
      </c>
      <c r="BM23" s="15"/>
    </row>
    <row r="24" spans="1:65" outlineLevel="5" x14ac:dyDescent="0.3">
      <c r="A24" s="22">
        <f t="shared" si="5"/>
        <v>1</v>
      </c>
      <c r="B24" s="9">
        <f t="shared" si="13"/>
        <v>42012</v>
      </c>
      <c r="C24" s="51">
        <v>313682</v>
      </c>
      <c r="D24" s="64">
        <f t="shared" si="6"/>
        <v>34.5</v>
      </c>
      <c r="E24" s="12">
        <v>35</v>
      </c>
      <c r="F24" s="12">
        <v>34</v>
      </c>
      <c r="G24" s="12"/>
      <c r="H24" s="12"/>
      <c r="I24" s="12"/>
      <c r="J24" s="12"/>
      <c r="K24" s="12"/>
      <c r="L24" s="12"/>
      <c r="M24" s="74" t="str">
        <f t="shared" si="7"/>
        <v/>
      </c>
      <c r="N24" s="83" t="s">
        <v>103</v>
      </c>
      <c r="O24" s="83" t="s">
        <v>103</v>
      </c>
      <c r="P24" s="83"/>
      <c r="Q24" s="83"/>
      <c r="R24" s="83"/>
      <c r="S24" s="83"/>
      <c r="T24" s="83"/>
      <c r="U24" s="83"/>
      <c r="V24" s="5" t="str">
        <f t="shared" si="8"/>
        <v/>
      </c>
      <c r="W24" s="41"/>
      <c r="X24" s="41"/>
      <c r="Y24" s="41"/>
      <c r="Z24" s="41"/>
      <c r="AA24" s="41"/>
      <c r="AB24" s="41"/>
      <c r="AC24" s="41"/>
      <c r="AD24" s="41"/>
      <c r="AE24" s="5" t="str">
        <f t="shared" si="9"/>
        <v/>
      </c>
      <c r="AF24" s="41"/>
      <c r="AG24" s="41"/>
      <c r="AH24" s="41"/>
      <c r="AI24" s="41"/>
      <c r="AJ24" s="41"/>
      <c r="AK24" s="41"/>
      <c r="AL24" s="41"/>
      <c r="AM24" s="41"/>
      <c r="AN24" s="45">
        <f t="shared" si="10"/>
        <v>24.277456647398843</v>
      </c>
      <c r="AO24" s="41">
        <v>865</v>
      </c>
      <c r="AP24" s="110" t="s">
        <v>103</v>
      </c>
      <c r="AQ24" s="111" t="s">
        <v>103</v>
      </c>
      <c r="AR24" s="126" t="str">
        <f t="shared" si="14"/>
        <v/>
      </c>
      <c r="AS24" s="126" t="str">
        <f t="shared" si="15"/>
        <v/>
      </c>
      <c r="AT24" s="127">
        <v>986</v>
      </c>
      <c r="AU24" s="114">
        <v>2.12</v>
      </c>
      <c r="AV24" s="115" t="s">
        <v>103</v>
      </c>
      <c r="AW24" s="126" t="str">
        <f t="shared" si="16"/>
        <v/>
      </c>
      <c r="AX24" s="126" t="str">
        <f t="shared" si="17"/>
        <v/>
      </c>
      <c r="AY24" s="64" t="str">
        <f t="shared" si="11"/>
        <v/>
      </c>
      <c r="AZ24" s="97">
        <v>80.400000000000006</v>
      </c>
      <c r="BA24" s="68"/>
      <c r="BB24" s="68"/>
      <c r="BC24" s="68"/>
      <c r="BD24" s="68"/>
      <c r="BE24" s="15"/>
      <c r="BF24" s="5">
        <f t="shared" si="12"/>
        <v>8160</v>
      </c>
      <c r="BG24" s="42">
        <v>8160</v>
      </c>
      <c r="BH24" s="42">
        <v>0</v>
      </c>
      <c r="BI24" s="42"/>
      <c r="BJ24" s="42"/>
      <c r="BK24" s="42"/>
      <c r="BL24" s="42" t="s">
        <v>103</v>
      </c>
      <c r="BM24" s="15"/>
    </row>
    <row r="25" spans="1:65" outlineLevel="5" x14ac:dyDescent="0.3">
      <c r="A25" s="22">
        <f t="shared" si="5"/>
        <v>1</v>
      </c>
      <c r="B25" s="9">
        <f t="shared" si="13"/>
        <v>42013</v>
      </c>
      <c r="C25" s="51">
        <v>312685</v>
      </c>
      <c r="D25" s="64" t="str">
        <f t="shared" si="6"/>
        <v/>
      </c>
      <c r="E25" s="12" t="s">
        <v>103</v>
      </c>
      <c r="F25" s="12" t="s">
        <v>103</v>
      </c>
      <c r="G25" s="12"/>
      <c r="H25" s="12"/>
      <c r="I25" s="12"/>
      <c r="J25" s="12"/>
      <c r="K25" s="12"/>
      <c r="L25" s="12"/>
      <c r="M25" s="74" t="str">
        <f t="shared" si="7"/>
        <v/>
      </c>
      <c r="N25" s="83" t="s">
        <v>103</v>
      </c>
      <c r="O25" s="83" t="s">
        <v>103</v>
      </c>
      <c r="P25" s="83"/>
      <c r="Q25" s="83"/>
      <c r="R25" s="83"/>
      <c r="S25" s="83"/>
      <c r="T25" s="83"/>
      <c r="U25" s="83"/>
      <c r="V25" s="5" t="str">
        <f t="shared" si="8"/>
        <v/>
      </c>
      <c r="W25" s="41"/>
      <c r="X25" s="41"/>
      <c r="Y25" s="41"/>
      <c r="Z25" s="41"/>
      <c r="AA25" s="41"/>
      <c r="AB25" s="41"/>
      <c r="AC25" s="41"/>
      <c r="AD25" s="41"/>
      <c r="AE25" s="5" t="str">
        <f t="shared" si="9"/>
        <v/>
      </c>
      <c r="AF25" s="41"/>
      <c r="AG25" s="41"/>
      <c r="AH25" s="41"/>
      <c r="AI25" s="41"/>
      <c r="AJ25" s="41"/>
      <c r="AK25" s="41"/>
      <c r="AL25" s="41"/>
      <c r="AM25" s="41"/>
      <c r="AN25" s="45">
        <f t="shared" si="10"/>
        <v>22.245762711864408</v>
      </c>
      <c r="AO25" s="41">
        <v>944</v>
      </c>
      <c r="AP25" s="110" t="s">
        <v>103</v>
      </c>
      <c r="AQ25" s="111" t="s">
        <v>103</v>
      </c>
      <c r="AR25" s="126" t="str">
        <f t="shared" si="14"/>
        <v/>
      </c>
      <c r="AS25" s="126" t="str">
        <f t="shared" si="15"/>
        <v/>
      </c>
      <c r="AT25" s="127">
        <v>1012</v>
      </c>
      <c r="AU25" s="114">
        <v>2.06</v>
      </c>
      <c r="AV25" s="115" t="s">
        <v>103</v>
      </c>
      <c r="AW25" s="126" t="str">
        <f t="shared" si="16"/>
        <v/>
      </c>
      <c r="AX25" s="126" t="str">
        <f t="shared" si="17"/>
        <v/>
      </c>
      <c r="AY25" s="64" t="str">
        <f t="shared" si="11"/>
        <v/>
      </c>
      <c r="AZ25" s="97">
        <v>81</v>
      </c>
      <c r="BA25" s="68"/>
      <c r="BB25" s="68"/>
      <c r="BC25" s="68"/>
      <c r="BD25" s="68"/>
      <c r="BE25" s="15"/>
      <c r="BF25" s="5">
        <f t="shared" si="12"/>
        <v>8639</v>
      </c>
      <c r="BG25" s="42">
        <v>8160</v>
      </c>
      <c r="BH25" s="42">
        <v>0</v>
      </c>
      <c r="BI25" s="42"/>
      <c r="BJ25" s="42"/>
      <c r="BK25" s="42"/>
      <c r="BL25" s="42">
        <v>479</v>
      </c>
      <c r="BM25" s="15"/>
    </row>
    <row r="26" spans="1:65" outlineLevel="5" x14ac:dyDescent="0.3">
      <c r="A26" s="22">
        <f t="shared" si="5"/>
        <v>1</v>
      </c>
      <c r="B26" s="9">
        <f t="shared" si="13"/>
        <v>42014</v>
      </c>
      <c r="C26" s="51">
        <v>318771</v>
      </c>
      <c r="D26" s="64" t="str">
        <f t="shared" si="6"/>
        <v/>
      </c>
      <c r="E26" s="12" t="s">
        <v>103</v>
      </c>
      <c r="F26" s="12" t="s">
        <v>103</v>
      </c>
      <c r="G26" s="12"/>
      <c r="H26" s="12"/>
      <c r="I26" s="12"/>
      <c r="J26" s="12"/>
      <c r="K26" s="12"/>
      <c r="L26" s="12"/>
      <c r="M26" s="74" t="str">
        <f t="shared" si="7"/>
        <v/>
      </c>
      <c r="N26" s="83" t="s">
        <v>103</v>
      </c>
      <c r="O26" s="83" t="s">
        <v>103</v>
      </c>
      <c r="P26" s="83"/>
      <c r="Q26" s="83"/>
      <c r="R26" s="83"/>
      <c r="S26" s="83"/>
      <c r="T26" s="83"/>
      <c r="U26" s="83"/>
      <c r="V26" s="5" t="str">
        <f t="shared" si="8"/>
        <v/>
      </c>
      <c r="W26" s="41"/>
      <c r="X26" s="41"/>
      <c r="Y26" s="41"/>
      <c r="Z26" s="41"/>
      <c r="AA26" s="41"/>
      <c r="AB26" s="41"/>
      <c r="AC26" s="41"/>
      <c r="AD26" s="41"/>
      <c r="AE26" s="5" t="str">
        <f t="shared" si="9"/>
        <v/>
      </c>
      <c r="AF26" s="41"/>
      <c r="AG26" s="41"/>
      <c r="AH26" s="41"/>
      <c r="AI26" s="41"/>
      <c r="AJ26" s="41"/>
      <c r="AK26" s="41"/>
      <c r="AL26" s="41"/>
      <c r="AM26" s="41"/>
      <c r="AN26" s="45">
        <f t="shared" si="10"/>
        <v>20.730503455083909</v>
      </c>
      <c r="AO26" s="41">
        <v>1013</v>
      </c>
      <c r="AP26" s="110" t="s">
        <v>103</v>
      </c>
      <c r="AQ26" s="111" t="s">
        <v>103</v>
      </c>
      <c r="AR26" s="126" t="str">
        <f t="shared" si="14"/>
        <v/>
      </c>
      <c r="AS26" s="126" t="str">
        <f t="shared" si="15"/>
        <v/>
      </c>
      <c r="AT26" s="127">
        <v>1064</v>
      </c>
      <c r="AU26" s="114" t="s">
        <v>103</v>
      </c>
      <c r="AV26" s="115" t="s">
        <v>103</v>
      </c>
      <c r="AW26" s="126" t="str">
        <f t="shared" si="16"/>
        <v/>
      </c>
      <c r="AX26" s="126" t="str">
        <f t="shared" si="17"/>
        <v/>
      </c>
      <c r="AY26" s="64" t="str">
        <f t="shared" si="11"/>
        <v/>
      </c>
      <c r="AZ26" s="97" t="s">
        <v>103</v>
      </c>
      <c r="BA26" s="68"/>
      <c r="BB26" s="68"/>
      <c r="BC26" s="68"/>
      <c r="BD26" s="68"/>
      <c r="BE26" s="15"/>
      <c r="BF26" s="5">
        <f t="shared" si="12"/>
        <v>7743</v>
      </c>
      <c r="BG26" s="42">
        <v>6630</v>
      </c>
      <c r="BH26" s="42">
        <v>0</v>
      </c>
      <c r="BI26" s="42"/>
      <c r="BJ26" s="42"/>
      <c r="BK26" s="42"/>
      <c r="BL26" s="42">
        <v>1113</v>
      </c>
      <c r="BM26" s="15"/>
    </row>
    <row r="27" spans="1:65" outlineLevel="5" x14ac:dyDescent="0.3">
      <c r="A27" s="22">
        <f t="shared" si="5"/>
        <v>1</v>
      </c>
      <c r="B27" s="9">
        <f t="shared" si="13"/>
        <v>42015</v>
      </c>
      <c r="C27" s="51">
        <v>311046</v>
      </c>
      <c r="D27" s="64">
        <f t="shared" si="6"/>
        <v>34.5</v>
      </c>
      <c r="E27" s="12">
        <v>34</v>
      </c>
      <c r="F27" s="12">
        <v>35</v>
      </c>
      <c r="G27" s="12"/>
      <c r="H27" s="12"/>
      <c r="I27" s="12"/>
      <c r="J27" s="12"/>
      <c r="K27" s="12"/>
      <c r="L27" s="12"/>
      <c r="M27" s="74" t="str">
        <f t="shared" si="7"/>
        <v/>
      </c>
      <c r="N27" s="83" t="s">
        <v>103</v>
      </c>
      <c r="O27" s="83" t="s">
        <v>103</v>
      </c>
      <c r="P27" s="83"/>
      <c r="Q27" s="83"/>
      <c r="R27" s="83"/>
      <c r="S27" s="83"/>
      <c r="T27" s="83"/>
      <c r="U27" s="83"/>
      <c r="V27" s="5" t="str">
        <f t="shared" si="8"/>
        <v/>
      </c>
      <c r="W27" s="41"/>
      <c r="X27" s="41"/>
      <c r="Y27" s="41"/>
      <c r="Z27" s="41"/>
      <c r="AA27" s="41"/>
      <c r="AB27" s="41"/>
      <c r="AC27" s="41"/>
      <c r="AD27" s="41"/>
      <c r="AE27" s="5" t="str">
        <f t="shared" si="9"/>
        <v/>
      </c>
      <c r="AF27" s="41"/>
      <c r="AG27" s="41"/>
      <c r="AH27" s="41"/>
      <c r="AI27" s="41"/>
      <c r="AJ27" s="41"/>
      <c r="AK27" s="41"/>
      <c r="AL27" s="41"/>
      <c r="AM27" s="41"/>
      <c r="AN27" s="45">
        <f t="shared" si="10"/>
        <v>21.920668058455114</v>
      </c>
      <c r="AO27" s="41">
        <v>958</v>
      </c>
      <c r="AP27" s="110" t="s">
        <v>103</v>
      </c>
      <c r="AQ27" s="111" t="s">
        <v>103</v>
      </c>
      <c r="AR27" s="126" t="str">
        <f t="shared" si="14"/>
        <v/>
      </c>
      <c r="AS27" s="126" t="str">
        <f t="shared" si="15"/>
        <v/>
      </c>
      <c r="AT27" s="127">
        <v>1049</v>
      </c>
      <c r="AU27" s="114" t="s">
        <v>103</v>
      </c>
      <c r="AV27" s="115" t="s">
        <v>103</v>
      </c>
      <c r="AW27" s="126" t="str">
        <f t="shared" si="16"/>
        <v/>
      </c>
      <c r="AX27" s="126" t="str">
        <f t="shared" si="17"/>
        <v/>
      </c>
      <c r="AY27" s="64" t="str">
        <f t="shared" si="11"/>
        <v/>
      </c>
      <c r="AZ27" s="97" t="s">
        <v>103</v>
      </c>
      <c r="BA27" s="68"/>
      <c r="BB27" s="68"/>
      <c r="BC27" s="68"/>
      <c r="BD27" s="68"/>
      <c r="BE27" s="15"/>
      <c r="BF27" s="5">
        <f t="shared" si="12"/>
        <v>5393</v>
      </c>
      <c r="BG27" s="42">
        <v>4760</v>
      </c>
      <c r="BH27" s="42">
        <v>0</v>
      </c>
      <c r="BI27" s="42"/>
      <c r="BJ27" s="42"/>
      <c r="BK27" s="42"/>
      <c r="BL27" s="42">
        <v>633</v>
      </c>
      <c r="BM27" s="15"/>
    </row>
    <row r="28" spans="1:65" outlineLevel="5" x14ac:dyDescent="0.3">
      <c r="A28" s="22">
        <f t="shared" si="5"/>
        <v>1</v>
      </c>
      <c r="B28" s="9">
        <f t="shared" si="13"/>
        <v>42016</v>
      </c>
      <c r="C28" s="51">
        <v>316936</v>
      </c>
      <c r="D28" s="64">
        <f t="shared" si="6"/>
        <v>34</v>
      </c>
      <c r="E28" s="12">
        <v>34</v>
      </c>
      <c r="F28" s="12">
        <v>34</v>
      </c>
      <c r="G28" s="12"/>
      <c r="H28" s="12"/>
      <c r="I28" s="12"/>
      <c r="J28" s="12"/>
      <c r="K28" s="12"/>
      <c r="L28" s="12"/>
      <c r="M28" s="74" t="str">
        <f t="shared" si="7"/>
        <v/>
      </c>
      <c r="N28" s="83" t="s">
        <v>103</v>
      </c>
      <c r="O28" s="83" t="s">
        <v>103</v>
      </c>
      <c r="P28" s="83"/>
      <c r="Q28" s="83"/>
      <c r="R28" s="83"/>
      <c r="S28" s="83"/>
      <c r="T28" s="83"/>
      <c r="U28" s="83"/>
      <c r="V28" s="5" t="str">
        <f t="shared" si="8"/>
        <v/>
      </c>
      <c r="W28" s="41"/>
      <c r="X28" s="41"/>
      <c r="Y28" s="41"/>
      <c r="Z28" s="41"/>
      <c r="AA28" s="41"/>
      <c r="AB28" s="41"/>
      <c r="AC28" s="41"/>
      <c r="AD28" s="41"/>
      <c r="AE28" s="5" t="str">
        <f t="shared" si="9"/>
        <v/>
      </c>
      <c r="AF28" s="41"/>
      <c r="AG28" s="41"/>
      <c r="AH28" s="41"/>
      <c r="AI28" s="41"/>
      <c r="AJ28" s="41"/>
      <c r="AK28" s="41"/>
      <c r="AL28" s="41"/>
      <c r="AM28" s="41"/>
      <c r="AN28" s="45">
        <f t="shared" si="10"/>
        <v>22.950819672131146</v>
      </c>
      <c r="AO28" s="41">
        <v>915</v>
      </c>
      <c r="AP28" s="110" t="s">
        <v>103</v>
      </c>
      <c r="AQ28" s="111" t="s">
        <v>103</v>
      </c>
      <c r="AR28" s="126" t="str">
        <f t="shared" si="14"/>
        <v/>
      </c>
      <c r="AS28" s="126" t="str">
        <f t="shared" si="15"/>
        <v/>
      </c>
      <c r="AT28" s="127">
        <v>1040</v>
      </c>
      <c r="AU28" s="114">
        <v>2.1</v>
      </c>
      <c r="AV28" s="115" t="s">
        <v>103</v>
      </c>
      <c r="AW28" s="126" t="str">
        <f t="shared" si="16"/>
        <v/>
      </c>
      <c r="AX28" s="126" t="str">
        <f t="shared" si="17"/>
        <v/>
      </c>
      <c r="AY28" s="64" t="str">
        <f t="shared" si="11"/>
        <v/>
      </c>
      <c r="AZ28" s="97">
        <v>80.599999999999994</v>
      </c>
      <c r="BA28" s="68"/>
      <c r="BB28" s="68"/>
      <c r="BC28" s="68"/>
      <c r="BD28" s="68"/>
      <c r="BE28" s="15"/>
      <c r="BF28" s="5">
        <f t="shared" si="12"/>
        <v>8183</v>
      </c>
      <c r="BG28" s="42">
        <v>8160</v>
      </c>
      <c r="BH28" s="42">
        <v>0</v>
      </c>
      <c r="BI28" s="42"/>
      <c r="BJ28" s="42"/>
      <c r="BK28" s="42"/>
      <c r="BL28" s="42">
        <v>23</v>
      </c>
      <c r="BM28" s="15"/>
    </row>
    <row r="29" spans="1:65" outlineLevel="5" x14ac:dyDescent="0.3">
      <c r="A29" s="22">
        <f t="shared" si="5"/>
        <v>1</v>
      </c>
      <c r="B29" s="9">
        <f t="shared" si="13"/>
        <v>42017</v>
      </c>
      <c r="C29" s="51">
        <v>321093</v>
      </c>
      <c r="D29" s="64" t="str">
        <f t="shared" si="6"/>
        <v/>
      </c>
      <c r="E29" s="12" t="s">
        <v>103</v>
      </c>
      <c r="F29" s="12" t="s">
        <v>103</v>
      </c>
      <c r="G29" s="12"/>
      <c r="H29" s="12"/>
      <c r="I29" s="12"/>
      <c r="J29" s="12"/>
      <c r="K29" s="12"/>
      <c r="L29" s="12"/>
      <c r="M29" s="74">
        <f t="shared" si="7"/>
        <v>7.5</v>
      </c>
      <c r="N29" s="83">
        <v>7.45</v>
      </c>
      <c r="O29" s="83">
        <v>7.49</v>
      </c>
      <c r="P29" s="83"/>
      <c r="Q29" s="83"/>
      <c r="R29" s="83"/>
      <c r="S29" s="83"/>
      <c r="T29" s="83"/>
      <c r="U29" s="83"/>
      <c r="V29" s="5" t="str">
        <f t="shared" si="8"/>
        <v/>
      </c>
      <c r="W29" s="41"/>
      <c r="X29" s="41"/>
      <c r="Y29" s="41"/>
      <c r="Z29" s="41"/>
      <c r="AA29" s="41"/>
      <c r="AB29" s="41"/>
      <c r="AC29" s="41"/>
      <c r="AD29" s="41"/>
      <c r="AE29" s="5" t="str">
        <f t="shared" si="9"/>
        <v/>
      </c>
      <c r="AF29" s="41"/>
      <c r="AG29" s="41"/>
      <c r="AH29" s="41"/>
      <c r="AI29" s="41"/>
      <c r="AJ29" s="41"/>
      <c r="AK29" s="41"/>
      <c r="AL29" s="41"/>
      <c r="AM29" s="41"/>
      <c r="AN29" s="45">
        <f t="shared" si="10"/>
        <v>21.671826625386998</v>
      </c>
      <c r="AO29" s="41">
        <v>969</v>
      </c>
      <c r="AP29" s="110">
        <v>3.98</v>
      </c>
      <c r="AQ29" s="111">
        <v>3.02</v>
      </c>
      <c r="AR29" s="126">
        <f t="shared" si="14"/>
        <v>75.879396984924625</v>
      </c>
      <c r="AS29" s="126">
        <f t="shared" si="15"/>
        <v>24.120603015075375</v>
      </c>
      <c r="AT29" s="127">
        <v>1044</v>
      </c>
      <c r="AU29" s="114">
        <v>1.96</v>
      </c>
      <c r="AV29" s="115">
        <v>1.2</v>
      </c>
      <c r="AW29" s="126">
        <f t="shared" si="16"/>
        <v>61.224489795918366</v>
      </c>
      <c r="AX29" s="126">
        <f t="shared" si="17"/>
        <v>38.775510204081634</v>
      </c>
      <c r="AY29" s="64">
        <f t="shared" si="11"/>
        <v>49.808295573370522</v>
      </c>
      <c r="AZ29" s="97">
        <v>81</v>
      </c>
      <c r="BA29" s="68"/>
      <c r="BB29" s="68">
        <v>35</v>
      </c>
      <c r="BC29" s="68">
        <v>1080</v>
      </c>
      <c r="BD29" s="68"/>
      <c r="BE29" s="15"/>
      <c r="BF29" s="5">
        <f t="shared" si="12"/>
        <v>4420</v>
      </c>
      <c r="BG29" s="42">
        <v>4420</v>
      </c>
      <c r="BH29" s="42">
        <v>0</v>
      </c>
      <c r="BI29" s="42"/>
      <c r="BJ29" s="42"/>
      <c r="BK29" s="42"/>
      <c r="BL29" s="42" t="s">
        <v>103</v>
      </c>
      <c r="BM29" s="15"/>
    </row>
    <row r="30" spans="1:65" outlineLevel="5" x14ac:dyDescent="0.3">
      <c r="A30" s="22">
        <f t="shared" si="5"/>
        <v>1</v>
      </c>
      <c r="B30" s="9">
        <f t="shared" si="13"/>
        <v>42018</v>
      </c>
      <c r="C30" s="51">
        <v>314468</v>
      </c>
      <c r="D30" s="64" t="str">
        <f t="shared" si="6"/>
        <v/>
      </c>
      <c r="E30" s="12" t="s">
        <v>103</v>
      </c>
      <c r="F30" s="12" t="s">
        <v>103</v>
      </c>
      <c r="G30" s="12"/>
      <c r="H30" s="12"/>
      <c r="I30" s="12"/>
      <c r="J30" s="12"/>
      <c r="K30" s="12"/>
      <c r="L30" s="12"/>
      <c r="M30" s="74" t="str">
        <f t="shared" si="7"/>
        <v/>
      </c>
      <c r="N30" s="83" t="s">
        <v>103</v>
      </c>
      <c r="O30" s="83" t="s">
        <v>103</v>
      </c>
      <c r="P30" s="83"/>
      <c r="Q30" s="83"/>
      <c r="R30" s="83"/>
      <c r="S30" s="83"/>
      <c r="T30" s="83"/>
      <c r="U30" s="83"/>
      <c r="V30" s="5" t="str">
        <f t="shared" si="8"/>
        <v/>
      </c>
      <c r="W30" s="41"/>
      <c r="X30" s="41"/>
      <c r="Y30" s="41"/>
      <c r="Z30" s="41"/>
      <c r="AA30" s="41"/>
      <c r="AB30" s="41"/>
      <c r="AC30" s="41"/>
      <c r="AD30" s="41"/>
      <c r="AE30" s="5" t="str">
        <f t="shared" si="9"/>
        <v/>
      </c>
      <c r="AF30" s="41"/>
      <c r="AG30" s="41"/>
      <c r="AH30" s="41"/>
      <c r="AI30" s="41"/>
      <c r="AJ30" s="41"/>
      <c r="AK30" s="41"/>
      <c r="AL30" s="41"/>
      <c r="AM30" s="41"/>
      <c r="AN30" s="45">
        <f t="shared" si="10"/>
        <v>21.298174442190671</v>
      </c>
      <c r="AO30" s="41">
        <v>986</v>
      </c>
      <c r="AP30" s="110" t="s">
        <v>103</v>
      </c>
      <c r="AQ30" s="111" t="s">
        <v>103</v>
      </c>
      <c r="AR30" s="126" t="str">
        <f t="shared" si="14"/>
        <v/>
      </c>
      <c r="AS30" s="126" t="str">
        <f t="shared" si="15"/>
        <v/>
      </c>
      <c r="AT30" s="127">
        <v>1054</v>
      </c>
      <c r="AU30" s="114">
        <v>1.98</v>
      </c>
      <c r="AV30" s="115" t="s">
        <v>103</v>
      </c>
      <c r="AW30" s="126" t="str">
        <f t="shared" si="16"/>
        <v/>
      </c>
      <c r="AX30" s="126" t="str">
        <f t="shared" si="17"/>
        <v/>
      </c>
      <c r="AY30" s="64" t="str">
        <f t="shared" si="11"/>
        <v/>
      </c>
      <c r="AZ30" s="97">
        <v>80.7</v>
      </c>
      <c r="BA30" s="68"/>
      <c r="BB30" s="68"/>
      <c r="BC30" s="68"/>
      <c r="BD30" s="68"/>
      <c r="BE30" s="15"/>
      <c r="BF30" s="5">
        <f t="shared" si="12"/>
        <v>8160</v>
      </c>
      <c r="BG30" s="42">
        <v>8160</v>
      </c>
      <c r="BH30" s="42">
        <v>0</v>
      </c>
      <c r="BI30" s="42"/>
      <c r="BJ30" s="42"/>
      <c r="BK30" s="42"/>
      <c r="BL30" s="42" t="s">
        <v>103</v>
      </c>
      <c r="BM30" s="15"/>
    </row>
    <row r="31" spans="1:65" outlineLevel="5" x14ac:dyDescent="0.3">
      <c r="A31" s="22">
        <f t="shared" si="5"/>
        <v>1</v>
      </c>
      <c r="B31" s="9">
        <f t="shared" si="13"/>
        <v>42019</v>
      </c>
      <c r="C31" s="51">
        <v>342730</v>
      </c>
      <c r="D31" s="64">
        <f t="shared" si="6"/>
        <v>34.5</v>
      </c>
      <c r="E31" s="12">
        <v>35</v>
      </c>
      <c r="F31" s="12">
        <v>34</v>
      </c>
      <c r="G31" s="12"/>
      <c r="H31" s="12"/>
      <c r="I31" s="12"/>
      <c r="J31" s="12"/>
      <c r="K31" s="12"/>
      <c r="L31" s="12"/>
      <c r="M31" s="74" t="str">
        <f t="shared" si="7"/>
        <v/>
      </c>
      <c r="N31" s="83" t="s">
        <v>103</v>
      </c>
      <c r="O31" s="83" t="s">
        <v>103</v>
      </c>
      <c r="P31" s="83"/>
      <c r="Q31" s="83"/>
      <c r="R31" s="83"/>
      <c r="S31" s="83"/>
      <c r="T31" s="83"/>
      <c r="U31" s="83"/>
      <c r="V31" s="5" t="str">
        <f t="shared" si="8"/>
        <v/>
      </c>
      <c r="W31" s="41"/>
      <c r="X31" s="41"/>
      <c r="Y31" s="41"/>
      <c r="Z31" s="41"/>
      <c r="AA31" s="41"/>
      <c r="AB31" s="41"/>
      <c r="AC31" s="41"/>
      <c r="AD31" s="41"/>
      <c r="AE31" s="5" t="str">
        <f t="shared" si="9"/>
        <v/>
      </c>
      <c r="AF31" s="41"/>
      <c r="AG31" s="41"/>
      <c r="AH31" s="41"/>
      <c r="AI31" s="41"/>
      <c r="AJ31" s="41"/>
      <c r="AK31" s="41"/>
      <c r="AL31" s="41"/>
      <c r="AM31" s="41"/>
      <c r="AN31" s="45">
        <f t="shared" si="10"/>
        <v>24.027459954233411</v>
      </c>
      <c r="AO31" s="41">
        <v>874</v>
      </c>
      <c r="AP31" s="110" t="s">
        <v>103</v>
      </c>
      <c r="AQ31" s="111" t="s">
        <v>103</v>
      </c>
      <c r="AR31" s="126" t="str">
        <f t="shared" si="14"/>
        <v/>
      </c>
      <c r="AS31" s="126" t="str">
        <f t="shared" si="15"/>
        <v/>
      </c>
      <c r="AT31" s="127">
        <v>969</v>
      </c>
      <c r="AU31" s="114">
        <v>2.0299999999999998</v>
      </c>
      <c r="AV31" s="115" t="s">
        <v>103</v>
      </c>
      <c r="AW31" s="126" t="str">
        <f t="shared" si="16"/>
        <v/>
      </c>
      <c r="AX31" s="126" t="str">
        <f t="shared" si="17"/>
        <v/>
      </c>
      <c r="AY31" s="64" t="str">
        <f t="shared" si="11"/>
        <v/>
      </c>
      <c r="AZ31" s="97">
        <v>81.099999999999994</v>
      </c>
      <c r="BA31" s="68"/>
      <c r="BB31" s="68"/>
      <c r="BC31" s="68"/>
      <c r="BD31" s="68"/>
      <c r="BE31" s="15"/>
      <c r="BF31" s="5">
        <f t="shared" si="12"/>
        <v>8479</v>
      </c>
      <c r="BG31" s="42">
        <v>7310</v>
      </c>
      <c r="BH31" s="42">
        <v>1169</v>
      </c>
      <c r="BI31" s="42"/>
      <c r="BJ31" s="42"/>
      <c r="BK31" s="42"/>
      <c r="BL31" s="42" t="s">
        <v>103</v>
      </c>
      <c r="BM31" s="15"/>
    </row>
    <row r="32" spans="1:65" outlineLevel="5" x14ac:dyDescent="0.3">
      <c r="A32" s="22">
        <f t="shared" si="5"/>
        <v>1</v>
      </c>
      <c r="B32" s="9">
        <f t="shared" si="13"/>
        <v>42020</v>
      </c>
      <c r="C32" s="51">
        <v>333238</v>
      </c>
      <c r="D32" s="64">
        <f t="shared" si="6"/>
        <v>33</v>
      </c>
      <c r="E32" s="12">
        <v>34</v>
      </c>
      <c r="F32" s="12">
        <v>32</v>
      </c>
      <c r="G32" s="12"/>
      <c r="H32" s="12"/>
      <c r="I32" s="12"/>
      <c r="J32" s="12"/>
      <c r="K32" s="12"/>
      <c r="L32" s="12"/>
      <c r="M32" s="74" t="str">
        <f t="shared" si="7"/>
        <v/>
      </c>
      <c r="N32" s="83" t="s">
        <v>103</v>
      </c>
      <c r="O32" s="83" t="s">
        <v>103</v>
      </c>
      <c r="P32" s="83"/>
      <c r="Q32" s="83"/>
      <c r="R32" s="83"/>
      <c r="S32" s="83"/>
      <c r="T32" s="83"/>
      <c r="U32" s="83"/>
      <c r="V32" s="5" t="str">
        <f t="shared" si="8"/>
        <v/>
      </c>
      <c r="W32" s="41"/>
      <c r="X32" s="41"/>
      <c r="Y32" s="41"/>
      <c r="Z32" s="41"/>
      <c r="AA32" s="41"/>
      <c r="AB32" s="41"/>
      <c r="AC32" s="41"/>
      <c r="AD32" s="41"/>
      <c r="AE32" s="5" t="str">
        <f t="shared" si="9"/>
        <v/>
      </c>
      <c r="AF32" s="41"/>
      <c r="AG32" s="41"/>
      <c r="AH32" s="41"/>
      <c r="AI32" s="41"/>
      <c r="AJ32" s="41"/>
      <c r="AK32" s="41"/>
      <c r="AL32" s="41"/>
      <c r="AM32" s="41"/>
      <c r="AN32" s="45">
        <f t="shared" si="10"/>
        <v>21.627188465499486</v>
      </c>
      <c r="AO32" s="41">
        <v>971</v>
      </c>
      <c r="AP32" s="110" t="s">
        <v>103</v>
      </c>
      <c r="AQ32" s="111" t="s">
        <v>103</v>
      </c>
      <c r="AR32" s="126" t="str">
        <f t="shared" si="14"/>
        <v/>
      </c>
      <c r="AS32" s="126" t="str">
        <f t="shared" si="15"/>
        <v/>
      </c>
      <c r="AT32" s="127">
        <v>1040</v>
      </c>
      <c r="AU32" s="114">
        <v>2.0699999999999998</v>
      </c>
      <c r="AV32" s="115" t="s">
        <v>103</v>
      </c>
      <c r="AW32" s="126" t="str">
        <f t="shared" si="16"/>
        <v/>
      </c>
      <c r="AX32" s="126" t="str">
        <f t="shared" si="17"/>
        <v/>
      </c>
      <c r="AY32" s="64" t="str">
        <f t="shared" si="11"/>
        <v/>
      </c>
      <c r="AZ32" s="97">
        <v>81.099999999999994</v>
      </c>
      <c r="BA32" s="68"/>
      <c r="BB32" s="68"/>
      <c r="BC32" s="68"/>
      <c r="BD32" s="68"/>
      <c r="BE32" s="15"/>
      <c r="BF32" s="5" t="str">
        <f t="shared" si="12"/>
        <v/>
      </c>
      <c r="BG32" s="42">
        <v>0</v>
      </c>
      <c r="BH32" s="42">
        <v>0</v>
      </c>
      <c r="BI32" s="42"/>
      <c r="BJ32" s="42"/>
      <c r="BK32" s="42"/>
      <c r="BL32" s="42" t="s">
        <v>103</v>
      </c>
      <c r="BM32" s="15"/>
    </row>
    <row r="33" spans="1:65" outlineLevel="5" x14ac:dyDescent="0.3">
      <c r="A33" s="22">
        <f t="shared" si="5"/>
        <v>1</v>
      </c>
      <c r="B33" s="9">
        <f t="shared" si="13"/>
        <v>42021</v>
      </c>
      <c r="C33" s="51">
        <v>317486</v>
      </c>
      <c r="D33" s="64" t="str">
        <f t="shared" si="6"/>
        <v/>
      </c>
      <c r="E33" s="12" t="s">
        <v>103</v>
      </c>
      <c r="F33" s="12" t="s">
        <v>103</v>
      </c>
      <c r="G33" s="12"/>
      <c r="H33" s="12"/>
      <c r="I33" s="12"/>
      <c r="J33" s="12"/>
      <c r="K33" s="12"/>
      <c r="L33" s="12"/>
      <c r="M33" s="74" t="str">
        <f t="shared" si="7"/>
        <v/>
      </c>
      <c r="N33" s="83" t="s">
        <v>103</v>
      </c>
      <c r="O33" s="83" t="s">
        <v>103</v>
      </c>
      <c r="P33" s="83"/>
      <c r="Q33" s="83"/>
      <c r="R33" s="83"/>
      <c r="S33" s="83"/>
      <c r="T33" s="83"/>
      <c r="U33" s="83"/>
      <c r="V33" s="5" t="str">
        <f t="shared" si="8"/>
        <v/>
      </c>
      <c r="W33" s="41"/>
      <c r="X33" s="41"/>
      <c r="Y33" s="41"/>
      <c r="Z33" s="41"/>
      <c r="AA33" s="41"/>
      <c r="AB33" s="41"/>
      <c r="AC33" s="41"/>
      <c r="AD33" s="41"/>
      <c r="AE33" s="5" t="str">
        <f t="shared" si="9"/>
        <v/>
      </c>
      <c r="AF33" s="41"/>
      <c r="AG33" s="41"/>
      <c r="AH33" s="41"/>
      <c r="AI33" s="41"/>
      <c r="AJ33" s="41"/>
      <c r="AK33" s="41"/>
      <c r="AL33" s="41"/>
      <c r="AM33" s="41"/>
      <c r="AN33" s="45">
        <f t="shared" si="10"/>
        <v>21.450459652706844</v>
      </c>
      <c r="AO33" s="41">
        <v>979</v>
      </c>
      <c r="AP33" s="110" t="s">
        <v>103</v>
      </c>
      <c r="AQ33" s="111" t="s">
        <v>103</v>
      </c>
      <c r="AR33" s="126" t="str">
        <f t="shared" si="14"/>
        <v/>
      </c>
      <c r="AS33" s="126" t="str">
        <f t="shared" si="15"/>
        <v/>
      </c>
      <c r="AT33" s="127">
        <v>1014</v>
      </c>
      <c r="AU33" s="114" t="s">
        <v>103</v>
      </c>
      <c r="AV33" s="115" t="s">
        <v>103</v>
      </c>
      <c r="AW33" s="126" t="str">
        <f t="shared" si="16"/>
        <v/>
      </c>
      <c r="AX33" s="126" t="str">
        <f t="shared" si="17"/>
        <v/>
      </c>
      <c r="AY33" s="64" t="str">
        <f t="shared" si="11"/>
        <v/>
      </c>
      <c r="AZ33" s="97" t="s">
        <v>103</v>
      </c>
      <c r="BA33" s="68"/>
      <c r="BB33" s="68"/>
      <c r="BC33" s="68"/>
      <c r="BD33" s="68"/>
      <c r="BE33" s="15"/>
      <c r="BF33" s="5" t="str">
        <f t="shared" si="12"/>
        <v/>
      </c>
      <c r="BG33" s="42">
        <v>0</v>
      </c>
      <c r="BH33" s="42">
        <v>0</v>
      </c>
      <c r="BI33" s="42"/>
      <c r="BJ33" s="42"/>
      <c r="BK33" s="42"/>
      <c r="BL33" s="42" t="s">
        <v>103</v>
      </c>
      <c r="BM33" s="15"/>
    </row>
    <row r="34" spans="1:65" outlineLevel="5" x14ac:dyDescent="0.3">
      <c r="A34" s="22">
        <f t="shared" si="5"/>
        <v>1</v>
      </c>
      <c r="B34" s="9">
        <f t="shared" si="13"/>
        <v>42022</v>
      </c>
      <c r="C34" s="51">
        <v>316835</v>
      </c>
      <c r="D34" s="64" t="str">
        <f t="shared" si="6"/>
        <v/>
      </c>
      <c r="E34" s="12" t="s">
        <v>103</v>
      </c>
      <c r="F34" s="12" t="s">
        <v>103</v>
      </c>
      <c r="G34" s="12"/>
      <c r="H34" s="12"/>
      <c r="I34" s="12"/>
      <c r="J34" s="12"/>
      <c r="K34" s="12"/>
      <c r="L34" s="12"/>
      <c r="M34" s="74" t="str">
        <f t="shared" si="7"/>
        <v/>
      </c>
      <c r="N34" s="83" t="s">
        <v>103</v>
      </c>
      <c r="O34" s="83" t="s">
        <v>103</v>
      </c>
      <c r="P34" s="83"/>
      <c r="Q34" s="83"/>
      <c r="R34" s="83"/>
      <c r="S34" s="83"/>
      <c r="T34" s="83"/>
      <c r="U34" s="83"/>
      <c r="V34" s="5" t="str">
        <f t="shared" si="8"/>
        <v/>
      </c>
      <c r="W34" s="41"/>
      <c r="X34" s="41"/>
      <c r="Y34" s="41"/>
      <c r="Z34" s="41"/>
      <c r="AA34" s="41"/>
      <c r="AB34" s="41"/>
      <c r="AC34" s="41"/>
      <c r="AD34" s="41"/>
      <c r="AE34" s="5" t="str">
        <f t="shared" si="9"/>
        <v/>
      </c>
      <c r="AF34" s="41"/>
      <c r="AG34" s="41"/>
      <c r="AH34" s="41"/>
      <c r="AI34" s="41"/>
      <c r="AJ34" s="41"/>
      <c r="AK34" s="41"/>
      <c r="AL34" s="41"/>
      <c r="AM34" s="41"/>
      <c r="AN34" s="45">
        <f t="shared" si="10"/>
        <v>20.289855072463769</v>
      </c>
      <c r="AO34" s="41">
        <v>1035</v>
      </c>
      <c r="AP34" s="110" t="s">
        <v>103</v>
      </c>
      <c r="AQ34" s="111" t="s">
        <v>103</v>
      </c>
      <c r="AR34" s="126" t="str">
        <f t="shared" si="14"/>
        <v/>
      </c>
      <c r="AS34" s="126" t="str">
        <f t="shared" si="15"/>
        <v/>
      </c>
      <c r="AT34" s="127">
        <v>1069</v>
      </c>
      <c r="AU34" s="114" t="s">
        <v>103</v>
      </c>
      <c r="AV34" s="115" t="s">
        <v>103</v>
      </c>
      <c r="AW34" s="126" t="str">
        <f t="shared" si="16"/>
        <v/>
      </c>
      <c r="AX34" s="126" t="str">
        <f t="shared" si="17"/>
        <v/>
      </c>
      <c r="AY34" s="64" t="str">
        <f t="shared" si="11"/>
        <v/>
      </c>
      <c r="AZ34" s="97" t="s">
        <v>103</v>
      </c>
      <c r="BA34" s="68"/>
      <c r="BB34" s="68"/>
      <c r="BC34" s="68"/>
      <c r="BD34" s="68"/>
      <c r="BE34" s="15"/>
      <c r="BF34" s="5" t="str">
        <f t="shared" si="12"/>
        <v/>
      </c>
      <c r="BG34" s="42">
        <v>0</v>
      </c>
      <c r="BH34" s="42">
        <v>0</v>
      </c>
      <c r="BI34" s="42"/>
      <c r="BJ34" s="42"/>
      <c r="BK34" s="42"/>
      <c r="BL34" s="42" t="s">
        <v>103</v>
      </c>
      <c r="BM34" s="15"/>
    </row>
    <row r="35" spans="1:65" outlineLevel="5" x14ac:dyDescent="0.3">
      <c r="A35" s="22">
        <f t="shared" si="5"/>
        <v>1</v>
      </c>
      <c r="B35" s="9">
        <f t="shared" si="13"/>
        <v>42023</v>
      </c>
      <c r="C35" s="51">
        <v>317296</v>
      </c>
      <c r="D35" s="64">
        <f t="shared" si="6"/>
        <v>30</v>
      </c>
      <c r="E35" s="12">
        <v>31</v>
      </c>
      <c r="F35" s="12">
        <v>29</v>
      </c>
      <c r="G35" s="12"/>
      <c r="H35" s="12"/>
      <c r="I35" s="12"/>
      <c r="J35" s="12"/>
      <c r="K35" s="12"/>
      <c r="L35" s="12"/>
      <c r="M35" s="74" t="str">
        <f t="shared" si="7"/>
        <v/>
      </c>
      <c r="N35" s="83" t="s">
        <v>103</v>
      </c>
      <c r="O35" s="83" t="s">
        <v>103</v>
      </c>
      <c r="P35" s="83"/>
      <c r="Q35" s="83"/>
      <c r="R35" s="83"/>
      <c r="S35" s="83"/>
      <c r="T35" s="83"/>
      <c r="U35" s="83"/>
      <c r="V35" s="5" t="str">
        <f t="shared" si="8"/>
        <v/>
      </c>
      <c r="W35" s="41"/>
      <c r="X35" s="41"/>
      <c r="Y35" s="41"/>
      <c r="Z35" s="41"/>
      <c r="AA35" s="41"/>
      <c r="AB35" s="41"/>
      <c r="AC35" s="41"/>
      <c r="AD35" s="41"/>
      <c r="AE35" s="5" t="str">
        <f t="shared" si="9"/>
        <v/>
      </c>
      <c r="AF35" s="41"/>
      <c r="AG35" s="41"/>
      <c r="AH35" s="41"/>
      <c r="AI35" s="41"/>
      <c r="AJ35" s="41"/>
      <c r="AK35" s="41"/>
      <c r="AL35" s="41"/>
      <c r="AM35" s="41"/>
      <c r="AN35" s="45">
        <f t="shared" si="10"/>
        <v>21.829521829521831</v>
      </c>
      <c r="AO35" s="41">
        <v>962</v>
      </c>
      <c r="AP35" s="110" t="s">
        <v>103</v>
      </c>
      <c r="AQ35" s="111" t="s">
        <v>103</v>
      </c>
      <c r="AR35" s="126" t="str">
        <f t="shared" si="14"/>
        <v/>
      </c>
      <c r="AS35" s="126" t="str">
        <f t="shared" si="15"/>
        <v/>
      </c>
      <c r="AT35" s="127">
        <v>1012</v>
      </c>
      <c r="AU35" s="114">
        <v>2.0099999999999998</v>
      </c>
      <c r="AV35" s="115" t="s">
        <v>103</v>
      </c>
      <c r="AW35" s="126" t="str">
        <f t="shared" si="16"/>
        <v/>
      </c>
      <c r="AX35" s="126" t="str">
        <f t="shared" si="17"/>
        <v/>
      </c>
      <c r="AY35" s="64" t="str">
        <f t="shared" si="11"/>
        <v/>
      </c>
      <c r="AZ35" s="97">
        <v>80.599999999999994</v>
      </c>
      <c r="BA35" s="68"/>
      <c r="BB35" s="68"/>
      <c r="BC35" s="68"/>
      <c r="BD35" s="68"/>
      <c r="BE35" s="15"/>
      <c r="BF35" s="5">
        <f t="shared" si="12"/>
        <v>6479</v>
      </c>
      <c r="BG35" s="42">
        <v>4760</v>
      </c>
      <c r="BH35" s="42">
        <v>1719</v>
      </c>
      <c r="BI35" s="42"/>
      <c r="BJ35" s="42"/>
      <c r="BK35" s="42"/>
      <c r="BL35" s="42" t="s">
        <v>103</v>
      </c>
      <c r="BM35" s="15"/>
    </row>
    <row r="36" spans="1:65" outlineLevel="5" x14ac:dyDescent="0.3">
      <c r="A36" s="22">
        <f t="shared" si="5"/>
        <v>1</v>
      </c>
      <c r="B36" s="9">
        <f t="shared" si="13"/>
        <v>42024</v>
      </c>
      <c r="C36" s="51">
        <v>317826</v>
      </c>
      <c r="D36" s="64">
        <f t="shared" si="6"/>
        <v>30</v>
      </c>
      <c r="E36" s="12">
        <v>29</v>
      </c>
      <c r="F36" s="12">
        <v>31</v>
      </c>
      <c r="G36" s="12"/>
      <c r="H36" s="12"/>
      <c r="I36" s="12"/>
      <c r="J36" s="12"/>
      <c r="K36" s="12"/>
      <c r="L36" s="12"/>
      <c r="M36" s="74">
        <f t="shared" si="7"/>
        <v>7.5</v>
      </c>
      <c r="N36" s="83">
        <v>7.43</v>
      </c>
      <c r="O36" s="83">
        <v>7.47</v>
      </c>
      <c r="P36" s="83"/>
      <c r="Q36" s="83"/>
      <c r="R36" s="83"/>
      <c r="S36" s="83"/>
      <c r="T36" s="83"/>
      <c r="U36" s="83"/>
      <c r="V36" s="5" t="str">
        <f t="shared" si="8"/>
        <v/>
      </c>
      <c r="W36" s="41"/>
      <c r="X36" s="41"/>
      <c r="Y36" s="41"/>
      <c r="Z36" s="41"/>
      <c r="AA36" s="41"/>
      <c r="AB36" s="41"/>
      <c r="AC36" s="41"/>
      <c r="AD36" s="41"/>
      <c r="AE36" s="5" t="str">
        <f t="shared" si="9"/>
        <v/>
      </c>
      <c r="AF36" s="41"/>
      <c r="AG36" s="41"/>
      <c r="AH36" s="41"/>
      <c r="AI36" s="41"/>
      <c r="AJ36" s="41"/>
      <c r="AK36" s="41"/>
      <c r="AL36" s="41"/>
      <c r="AM36" s="41"/>
      <c r="AN36" s="45">
        <f t="shared" si="10"/>
        <v>23.542600896860986</v>
      </c>
      <c r="AO36" s="41">
        <v>892</v>
      </c>
      <c r="AP36" s="110">
        <v>3.9</v>
      </c>
      <c r="AQ36" s="111">
        <v>2.96</v>
      </c>
      <c r="AR36" s="126">
        <f t="shared" si="14"/>
        <v>75.897435897435898</v>
      </c>
      <c r="AS36" s="126">
        <f t="shared" si="15"/>
        <v>24.102564102564102</v>
      </c>
      <c r="AT36" s="127">
        <v>1006</v>
      </c>
      <c r="AU36" s="114">
        <v>1.98</v>
      </c>
      <c r="AV36" s="115">
        <v>1.22</v>
      </c>
      <c r="AW36" s="126">
        <f t="shared" si="16"/>
        <v>61.616161616161612</v>
      </c>
      <c r="AX36" s="126">
        <f t="shared" si="17"/>
        <v>38.383838383838388</v>
      </c>
      <c r="AY36" s="64">
        <f t="shared" si="11"/>
        <v>49.022048364153633</v>
      </c>
      <c r="AZ36" s="97">
        <v>80.599999999999994</v>
      </c>
      <c r="BA36" s="68"/>
      <c r="BB36" s="68"/>
      <c r="BC36" s="68"/>
      <c r="BD36" s="68"/>
      <c r="BE36" s="15"/>
      <c r="BF36" s="5">
        <f t="shared" si="12"/>
        <v>11129</v>
      </c>
      <c r="BG36" s="42">
        <v>8160</v>
      </c>
      <c r="BH36" s="42">
        <v>2969</v>
      </c>
      <c r="BI36" s="42"/>
      <c r="BJ36" s="42"/>
      <c r="BK36" s="42"/>
      <c r="BL36" s="42" t="s">
        <v>103</v>
      </c>
      <c r="BM36" s="15"/>
    </row>
    <row r="37" spans="1:65" outlineLevel="5" x14ac:dyDescent="0.3">
      <c r="A37" s="22">
        <f t="shared" si="5"/>
        <v>1</v>
      </c>
      <c r="B37" s="9">
        <f t="shared" si="13"/>
        <v>42025</v>
      </c>
      <c r="C37" s="51">
        <v>326541</v>
      </c>
      <c r="D37" s="64" t="str">
        <f t="shared" si="6"/>
        <v/>
      </c>
      <c r="E37" s="12" t="s">
        <v>103</v>
      </c>
      <c r="F37" s="12" t="s">
        <v>103</v>
      </c>
      <c r="G37" s="12"/>
      <c r="H37" s="12"/>
      <c r="I37" s="12"/>
      <c r="J37" s="12"/>
      <c r="K37" s="12"/>
      <c r="L37" s="12"/>
      <c r="M37" s="74" t="str">
        <f t="shared" si="7"/>
        <v/>
      </c>
      <c r="N37" s="83" t="s">
        <v>103</v>
      </c>
      <c r="O37" s="83" t="s">
        <v>103</v>
      </c>
      <c r="P37" s="83"/>
      <c r="Q37" s="83"/>
      <c r="R37" s="83"/>
      <c r="S37" s="83"/>
      <c r="T37" s="83"/>
      <c r="U37" s="83"/>
      <c r="V37" s="5" t="str">
        <f t="shared" si="8"/>
        <v/>
      </c>
      <c r="W37" s="41"/>
      <c r="X37" s="41"/>
      <c r="Y37" s="41"/>
      <c r="Z37" s="41"/>
      <c r="AA37" s="41"/>
      <c r="AB37" s="41"/>
      <c r="AC37" s="41"/>
      <c r="AD37" s="41"/>
      <c r="AE37" s="5" t="str">
        <f t="shared" si="9"/>
        <v/>
      </c>
      <c r="AF37" s="41"/>
      <c r="AG37" s="41"/>
      <c r="AH37" s="41"/>
      <c r="AI37" s="41"/>
      <c r="AJ37" s="41"/>
      <c r="AK37" s="41"/>
      <c r="AL37" s="41"/>
      <c r="AM37" s="41"/>
      <c r="AN37" s="45">
        <f t="shared" si="10"/>
        <v>23.255813953488371</v>
      </c>
      <c r="AO37" s="41">
        <v>903</v>
      </c>
      <c r="AP37" s="110" t="s">
        <v>103</v>
      </c>
      <c r="AQ37" s="111" t="s">
        <v>103</v>
      </c>
      <c r="AR37" s="126" t="str">
        <f t="shared" si="14"/>
        <v/>
      </c>
      <c r="AS37" s="126" t="str">
        <f t="shared" si="15"/>
        <v/>
      </c>
      <c r="AT37" s="127">
        <v>980</v>
      </c>
      <c r="AU37" s="114">
        <v>2.0099999999999998</v>
      </c>
      <c r="AV37" s="115" t="s">
        <v>103</v>
      </c>
      <c r="AW37" s="126" t="str">
        <f t="shared" si="16"/>
        <v/>
      </c>
      <c r="AX37" s="126" t="str">
        <f t="shared" si="17"/>
        <v/>
      </c>
      <c r="AY37" s="64" t="str">
        <f t="shared" si="11"/>
        <v/>
      </c>
      <c r="AZ37" s="97">
        <v>80.2</v>
      </c>
      <c r="BA37" s="68"/>
      <c r="BB37" s="68"/>
      <c r="BC37" s="68"/>
      <c r="BD37" s="68"/>
      <c r="BE37" s="15"/>
      <c r="BF37" s="5">
        <f t="shared" si="12"/>
        <v>11690</v>
      </c>
      <c r="BG37" s="42">
        <v>8160</v>
      </c>
      <c r="BH37" s="42">
        <v>3530</v>
      </c>
      <c r="BI37" s="42"/>
      <c r="BJ37" s="42"/>
      <c r="BK37" s="42"/>
      <c r="BL37" s="42" t="s">
        <v>103</v>
      </c>
      <c r="BM37" s="15"/>
    </row>
    <row r="38" spans="1:65" outlineLevel="5" x14ac:dyDescent="0.3">
      <c r="A38" s="22">
        <f t="shared" si="5"/>
        <v>1</v>
      </c>
      <c r="B38" s="9">
        <f t="shared" si="13"/>
        <v>42026</v>
      </c>
      <c r="C38" s="51">
        <v>350106</v>
      </c>
      <c r="D38" s="64" t="str">
        <f t="shared" si="6"/>
        <v/>
      </c>
      <c r="E38" s="12" t="s">
        <v>103</v>
      </c>
      <c r="F38" s="12" t="s">
        <v>103</v>
      </c>
      <c r="G38" s="12"/>
      <c r="H38" s="12"/>
      <c r="I38" s="12"/>
      <c r="J38" s="12"/>
      <c r="K38" s="12"/>
      <c r="L38" s="12"/>
      <c r="M38" s="74" t="str">
        <f t="shared" si="7"/>
        <v/>
      </c>
      <c r="N38" s="83" t="s">
        <v>103</v>
      </c>
      <c r="O38" s="83" t="s">
        <v>103</v>
      </c>
      <c r="P38" s="83"/>
      <c r="Q38" s="83"/>
      <c r="R38" s="83"/>
      <c r="S38" s="83"/>
      <c r="T38" s="83"/>
      <c r="U38" s="83"/>
      <c r="V38" s="5" t="str">
        <f t="shared" si="8"/>
        <v/>
      </c>
      <c r="W38" s="41"/>
      <c r="X38" s="41"/>
      <c r="Y38" s="41"/>
      <c r="Z38" s="41"/>
      <c r="AA38" s="41"/>
      <c r="AB38" s="41"/>
      <c r="AC38" s="41"/>
      <c r="AD38" s="41"/>
      <c r="AE38" s="5" t="str">
        <f t="shared" si="9"/>
        <v/>
      </c>
      <c r="AF38" s="41"/>
      <c r="AG38" s="41"/>
      <c r="AH38" s="41"/>
      <c r="AI38" s="41"/>
      <c r="AJ38" s="41"/>
      <c r="AK38" s="41"/>
      <c r="AL38" s="41"/>
      <c r="AM38" s="41"/>
      <c r="AN38" s="45">
        <f t="shared" si="10"/>
        <v>26.615969581749049</v>
      </c>
      <c r="AO38" s="41">
        <v>789</v>
      </c>
      <c r="AP38" s="110" t="s">
        <v>103</v>
      </c>
      <c r="AQ38" s="111" t="s">
        <v>103</v>
      </c>
      <c r="AR38" s="126" t="str">
        <f t="shared" si="14"/>
        <v/>
      </c>
      <c r="AS38" s="126" t="str">
        <f t="shared" si="15"/>
        <v/>
      </c>
      <c r="AT38" s="127">
        <v>872</v>
      </c>
      <c r="AU38" s="114">
        <v>1.95</v>
      </c>
      <c r="AV38" s="115" t="s">
        <v>103</v>
      </c>
      <c r="AW38" s="126" t="str">
        <f t="shared" si="16"/>
        <v/>
      </c>
      <c r="AX38" s="126" t="str">
        <f t="shared" si="17"/>
        <v/>
      </c>
      <c r="AY38" s="64" t="str">
        <f t="shared" si="11"/>
        <v/>
      </c>
      <c r="AZ38" s="97">
        <v>80.7</v>
      </c>
      <c r="BA38" s="68"/>
      <c r="BB38" s="68"/>
      <c r="BC38" s="68"/>
      <c r="BD38" s="68"/>
      <c r="BE38" s="15"/>
      <c r="BF38" s="5">
        <f t="shared" si="12"/>
        <v>11705</v>
      </c>
      <c r="BG38" s="42">
        <v>8160</v>
      </c>
      <c r="BH38" s="42">
        <v>3545</v>
      </c>
      <c r="BI38" s="42"/>
      <c r="BJ38" s="42"/>
      <c r="BK38" s="42"/>
      <c r="BL38" s="42" t="s">
        <v>103</v>
      </c>
      <c r="BM38" s="15"/>
    </row>
    <row r="39" spans="1:65" outlineLevel="5" x14ac:dyDescent="0.3">
      <c r="A39" s="22">
        <f t="shared" si="5"/>
        <v>1</v>
      </c>
      <c r="B39" s="9">
        <f t="shared" si="13"/>
        <v>42027</v>
      </c>
      <c r="C39" s="51">
        <v>319599</v>
      </c>
      <c r="D39" s="64">
        <f t="shared" si="6"/>
        <v>32</v>
      </c>
      <c r="E39" s="12">
        <v>33</v>
      </c>
      <c r="F39" s="12">
        <v>31</v>
      </c>
      <c r="G39" s="12"/>
      <c r="H39" s="12"/>
      <c r="I39" s="12"/>
      <c r="J39" s="12"/>
      <c r="K39" s="12"/>
      <c r="L39" s="12"/>
      <c r="M39" s="74" t="str">
        <f t="shared" si="7"/>
        <v/>
      </c>
      <c r="N39" s="83" t="s">
        <v>103</v>
      </c>
      <c r="O39" s="83" t="s">
        <v>103</v>
      </c>
      <c r="P39" s="83"/>
      <c r="Q39" s="83"/>
      <c r="R39" s="83"/>
      <c r="S39" s="83"/>
      <c r="T39" s="83"/>
      <c r="U39" s="83"/>
      <c r="V39" s="5" t="str">
        <f t="shared" si="8"/>
        <v/>
      </c>
      <c r="W39" s="41"/>
      <c r="X39" s="41"/>
      <c r="Y39" s="41"/>
      <c r="Z39" s="41"/>
      <c r="AA39" s="41"/>
      <c r="AB39" s="41"/>
      <c r="AC39" s="41"/>
      <c r="AD39" s="41"/>
      <c r="AE39" s="5" t="str">
        <f t="shared" si="9"/>
        <v/>
      </c>
      <c r="AF39" s="41"/>
      <c r="AG39" s="41"/>
      <c r="AH39" s="41"/>
      <c r="AI39" s="41"/>
      <c r="AJ39" s="41"/>
      <c r="AK39" s="41"/>
      <c r="AL39" s="41"/>
      <c r="AM39" s="41"/>
      <c r="AN39" s="45">
        <f t="shared" si="10"/>
        <v>25.089605734767026</v>
      </c>
      <c r="AO39" s="41">
        <v>837</v>
      </c>
      <c r="AP39" s="110" t="s">
        <v>103</v>
      </c>
      <c r="AQ39" s="111" t="s">
        <v>103</v>
      </c>
      <c r="AR39" s="126" t="str">
        <f t="shared" si="14"/>
        <v/>
      </c>
      <c r="AS39" s="126" t="str">
        <f t="shared" si="15"/>
        <v/>
      </c>
      <c r="AT39" s="127">
        <v>908</v>
      </c>
      <c r="AU39" s="114">
        <v>2</v>
      </c>
      <c r="AV39" s="115" t="s">
        <v>103</v>
      </c>
      <c r="AW39" s="126" t="str">
        <f t="shared" si="16"/>
        <v/>
      </c>
      <c r="AX39" s="126" t="str">
        <f t="shared" si="17"/>
        <v/>
      </c>
      <c r="AY39" s="64" t="str">
        <f t="shared" si="11"/>
        <v/>
      </c>
      <c r="AZ39" s="97">
        <v>80.900000000000006</v>
      </c>
      <c r="BA39" s="68"/>
      <c r="BB39" s="68"/>
      <c r="BC39" s="68"/>
      <c r="BD39" s="68"/>
      <c r="BE39" s="15"/>
      <c r="BF39" s="5">
        <f t="shared" si="12"/>
        <v>14405</v>
      </c>
      <c r="BG39" s="42">
        <v>8160</v>
      </c>
      <c r="BH39" s="42">
        <v>6245</v>
      </c>
      <c r="BI39" s="42"/>
      <c r="BJ39" s="42"/>
      <c r="BK39" s="42"/>
      <c r="BL39" s="42" t="s">
        <v>103</v>
      </c>
      <c r="BM39" s="15"/>
    </row>
    <row r="40" spans="1:65" outlineLevel="5" x14ac:dyDescent="0.3">
      <c r="A40" s="22">
        <f t="shared" si="5"/>
        <v>1</v>
      </c>
      <c r="B40" s="9">
        <f t="shared" si="13"/>
        <v>42028</v>
      </c>
      <c r="C40" s="51">
        <v>331356</v>
      </c>
      <c r="D40" s="64">
        <f t="shared" si="6"/>
        <v>32.5</v>
      </c>
      <c r="E40" s="12">
        <v>33</v>
      </c>
      <c r="F40" s="12">
        <v>32</v>
      </c>
      <c r="G40" s="12"/>
      <c r="H40" s="12"/>
      <c r="I40" s="12"/>
      <c r="J40" s="12"/>
      <c r="K40" s="12"/>
      <c r="L40" s="12"/>
      <c r="M40" s="74" t="str">
        <f t="shared" si="7"/>
        <v/>
      </c>
      <c r="N40" s="83" t="s">
        <v>103</v>
      </c>
      <c r="O40" s="83" t="s">
        <v>103</v>
      </c>
      <c r="P40" s="83"/>
      <c r="Q40" s="83"/>
      <c r="R40" s="83"/>
      <c r="S40" s="83"/>
      <c r="T40" s="83"/>
      <c r="U40" s="83"/>
      <c r="V40" s="5" t="str">
        <f t="shared" si="8"/>
        <v/>
      </c>
      <c r="W40" s="41"/>
      <c r="X40" s="41"/>
      <c r="Y40" s="41"/>
      <c r="Z40" s="41"/>
      <c r="AA40" s="41"/>
      <c r="AB40" s="41"/>
      <c r="AC40" s="41"/>
      <c r="AD40" s="41"/>
      <c r="AE40" s="5" t="str">
        <f t="shared" si="9"/>
        <v/>
      </c>
      <c r="AF40" s="41"/>
      <c r="AG40" s="41"/>
      <c r="AH40" s="41"/>
      <c r="AI40" s="41"/>
      <c r="AJ40" s="41"/>
      <c r="AK40" s="41"/>
      <c r="AL40" s="41"/>
      <c r="AM40" s="41"/>
      <c r="AN40" s="45">
        <f t="shared" si="10"/>
        <v>25.149700598802394</v>
      </c>
      <c r="AO40" s="41">
        <v>835</v>
      </c>
      <c r="AP40" s="110" t="s">
        <v>103</v>
      </c>
      <c r="AQ40" s="111" t="s">
        <v>103</v>
      </c>
      <c r="AR40" s="126" t="str">
        <f t="shared" si="14"/>
        <v/>
      </c>
      <c r="AS40" s="126" t="str">
        <f t="shared" si="15"/>
        <v/>
      </c>
      <c r="AT40" s="127">
        <v>955</v>
      </c>
      <c r="AU40" s="114" t="s">
        <v>103</v>
      </c>
      <c r="AV40" s="115" t="s">
        <v>103</v>
      </c>
      <c r="AW40" s="126" t="str">
        <f t="shared" si="16"/>
        <v/>
      </c>
      <c r="AX40" s="126" t="str">
        <f t="shared" si="17"/>
        <v/>
      </c>
      <c r="AY40" s="64" t="str">
        <f t="shared" si="11"/>
        <v/>
      </c>
      <c r="AZ40" s="97" t="s">
        <v>103</v>
      </c>
      <c r="BA40" s="68"/>
      <c r="BB40" s="68"/>
      <c r="BC40" s="68"/>
      <c r="BD40" s="68"/>
      <c r="BE40" s="15"/>
      <c r="BF40" s="5">
        <f t="shared" si="12"/>
        <v>14500</v>
      </c>
      <c r="BG40" s="42">
        <v>8160</v>
      </c>
      <c r="BH40" s="42">
        <v>6340</v>
      </c>
      <c r="BI40" s="42"/>
      <c r="BJ40" s="42"/>
      <c r="BK40" s="42"/>
      <c r="BL40" s="42" t="s">
        <v>103</v>
      </c>
      <c r="BM40" s="15"/>
    </row>
    <row r="41" spans="1:65" outlineLevel="5" x14ac:dyDescent="0.3">
      <c r="A41" s="22">
        <f t="shared" si="5"/>
        <v>1</v>
      </c>
      <c r="B41" s="9">
        <f t="shared" si="13"/>
        <v>42029</v>
      </c>
      <c r="C41" s="51">
        <v>318830</v>
      </c>
      <c r="D41" s="64" t="str">
        <f t="shared" si="6"/>
        <v/>
      </c>
      <c r="E41" s="12" t="s">
        <v>103</v>
      </c>
      <c r="F41" s="12" t="s">
        <v>103</v>
      </c>
      <c r="G41" s="12"/>
      <c r="H41" s="12"/>
      <c r="I41" s="12"/>
      <c r="J41" s="12"/>
      <c r="K41" s="12"/>
      <c r="L41" s="12"/>
      <c r="M41" s="74" t="str">
        <f t="shared" si="7"/>
        <v/>
      </c>
      <c r="N41" s="83" t="s">
        <v>103</v>
      </c>
      <c r="O41" s="83" t="s">
        <v>103</v>
      </c>
      <c r="P41" s="83"/>
      <c r="Q41" s="83"/>
      <c r="R41" s="83"/>
      <c r="S41" s="83"/>
      <c r="T41" s="83"/>
      <c r="U41" s="83"/>
      <c r="V41" s="5" t="str">
        <f t="shared" si="8"/>
        <v/>
      </c>
      <c r="W41" s="41"/>
      <c r="X41" s="41"/>
      <c r="Y41" s="41"/>
      <c r="Z41" s="41"/>
      <c r="AA41" s="41"/>
      <c r="AB41" s="41"/>
      <c r="AC41" s="41"/>
      <c r="AD41" s="41"/>
      <c r="AE41" s="5" t="str">
        <f t="shared" si="9"/>
        <v/>
      </c>
      <c r="AF41" s="41"/>
      <c r="AG41" s="41"/>
      <c r="AH41" s="41"/>
      <c r="AI41" s="41"/>
      <c r="AJ41" s="41"/>
      <c r="AK41" s="41"/>
      <c r="AL41" s="41"/>
      <c r="AM41" s="41"/>
      <c r="AN41" s="45">
        <f t="shared" si="10"/>
        <v>24.165707710011507</v>
      </c>
      <c r="AO41" s="41">
        <v>869</v>
      </c>
      <c r="AP41" s="110" t="s">
        <v>103</v>
      </c>
      <c r="AQ41" s="111" t="s">
        <v>103</v>
      </c>
      <c r="AR41" s="126" t="str">
        <f t="shared" si="14"/>
        <v/>
      </c>
      <c r="AS41" s="126" t="str">
        <f t="shared" si="15"/>
        <v/>
      </c>
      <c r="AT41" s="127">
        <v>964</v>
      </c>
      <c r="AU41" s="114" t="s">
        <v>103</v>
      </c>
      <c r="AV41" s="115" t="s">
        <v>103</v>
      </c>
      <c r="AW41" s="126" t="str">
        <f t="shared" si="16"/>
        <v/>
      </c>
      <c r="AX41" s="126" t="str">
        <f t="shared" si="17"/>
        <v/>
      </c>
      <c r="AY41" s="64" t="str">
        <f t="shared" si="11"/>
        <v/>
      </c>
      <c r="AZ41" s="97" t="s">
        <v>103</v>
      </c>
      <c r="BA41" s="68"/>
      <c r="BB41" s="68"/>
      <c r="BC41" s="68"/>
      <c r="BD41" s="68"/>
      <c r="BE41" s="15"/>
      <c r="BF41" s="5">
        <f t="shared" si="12"/>
        <v>14825</v>
      </c>
      <c r="BG41" s="42">
        <v>8160</v>
      </c>
      <c r="BH41" s="42">
        <v>6665</v>
      </c>
      <c r="BI41" s="42"/>
      <c r="BJ41" s="42"/>
      <c r="BK41" s="42"/>
      <c r="BL41" s="42" t="s">
        <v>103</v>
      </c>
      <c r="BM41" s="15"/>
    </row>
    <row r="42" spans="1:65" outlineLevel="5" x14ac:dyDescent="0.3">
      <c r="A42" s="22">
        <f t="shared" si="5"/>
        <v>1</v>
      </c>
      <c r="B42" s="9">
        <f t="shared" si="13"/>
        <v>42030</v>
      </c>
      <c r="C42" s="51">
        <v>380829</v>
      </c>
      <c r="D42" s="64" t="str">
        <f t="shared" si="6"/>
        <v/>
      </c>
      <c r="E42" s="12" t="s">
        <v>103</v>
      </c>
      <c r="F42" s="12" t="s">
        <v>103</v>
      </c>
      <c r="G42" s="12"/>
      <c r="H42" s="12"/>
      <c r="I42" s="12"/>
      <c r="J42" s="12"/>
      <c r="K42" s="12"/>
      <c r="L42" s="12"/>
      <c r="M42" s="74" t="str">
        <f t="shared" si="7"/>
        <v/>
      </c>
      <c r="N42" s="83" t="s">
        <v>103</v>
      </c>
      <c r="O42" s="83" t="s">
        <v>103</v>
      </c>
      <c r="P42" s="83"/>
      <c r="Q42" s="83"/>
      <c r="R42" s="83"/>
      <c r="S42" s="83"/>
      <c r="T42" s="83"/>
      <c r="U42" s="83"/>
      <c r="V42" s="5" t="str">
        <f t="shared" si="8"/>
        <v/>
      </c>
      <c r="W42" s="41"/>
      <c r="X42" s="41"/>
      <c r="Y42" s="41"/>
      <c r="Z42" s="41"/>
      <c r="AA42" s="41"/>
      <c r="AB42" s="41"/>
      <c r="AC42" s="41"/>
      <c r="AD42" s="41"/>
      <c r="AE42" s="5" t="str">
        <f t="shared" si="9"/>
        <v/>
      </c>
      <c r="AF42" s="41"/>
      <c r="AG42" s="41"/>
      <c r="AH42" s="41"/>
      <c r="AI42" s="41"/>
      <c r="AJ42" s="41"/>
      <c r="AK42" s="41"/>
      <c r="AL42" s="41"/>
      <c r="AM42" s="41"/>
      <c r="AN42" s="45">
        <f t="shared" si="10"/>
        <v>26.151930261519304</v>
      </c>
      <c r="AO42" s="41">
        <v>803</v>
      </c>
      <c r="AP42" s="110" t="s">
        <v>103</v>
      </c>
      <c r="AQ42" s="111" t="s">
        <v>103</v>
      </c>
      <c r="AR42" s="126" t="str">
        <f t="shared" si="14"/>
        <v/>
      </c>
      <c r="AS42" s="126" t="str">
        <f t="shared" si="15"/>
        <v/>
      </c>
      <c r="AT42" s="127">
        <v>952</v>
      </c>
      <c r="AU42" s="114">
        <v>1.98</v>
      </c>
      <c r="AV42" s="115" t="s">
        <v>103</v>
      </c>
      <c r="AW42" s="126" t="str">
        <f t="shared" si="16"/>
        <v/>
      </c>
      <c r="AX42" s="126" t="str">
        <f t="shared" si="17"/>
        <v/>
      </c>
      <c r="AY42" s="64" t="str">
        <f t="shared" si="11"/>
        <v/>
      </c>
      <c r="AZ42" s="97">
        <v>80.5</v>
      </c>
      <c r="BA42" s="68"/>
      <c r="BB42" s="68"/>
      <c r="BC42" s="68"/>
      <c r="BD42" s="68"/>
      <c r="BE42" s="15"/>
      <c r="BF42" s="5">
        <f t="shared" si="12"/>
        <v>15363</v>
      </c>
      <c r="BG42" s="42">
        <v>8160</v>
      </c>
      <c r="BH42" s="42">
        <v>7203</v>
      </c>
      <c r="BI42" s="42"/>
      <c r="BJ42" s="42"/>
      <c r="BK42" s="42"/>
      <c r="BL42" s="42" t="s">
        <v>103</v>
      </c>
      <c r="BM42" s="15"/>
    </row>
    <row r="43" spans="1:65" outlineLevel="5" x14ac:dyDescent="0.3">
      <c r="A43" s="22">
        <f t="shared" si="5"/>
        <v>1</v>
      </c>
      <c r="B43" s="9">
        <f t="shared" si="13"/>
        <v>42031</v>
      </c>
      <c r="C43" s="51">
        <v>312592</v>
      </c>
      <c r="D43" s="64">
        <f t="shared" si="6"/>
        <v>33.5</v>
      </c>
      <c r="E43" s="12">
        <v>34</v>
      </c>
      <c r="F43" s="12">
        <v>33</v>
      </c>
      <c r="G43" s="12"/>
      <c r="H43" s="12"/>
      <c r="I43" s="12"/>
      <c r="J43" s="12"/>
      <c r="K43" s="12"/>
      <c r="L43" s="12"/>
      <c r="M43" s="74">
        <f t="shared" si="7"/>
        <v>7.4</v>
      </c>
      <c r="N43" s="83">
        <v>7.44</v>
      </c>
      <c r="O43" s="83">
        <v>7.4</v>
      </c>
      <c r="P43" s="83"/>
      <c r="Q43" s="83"/>
      <c r="R43" s="83"/>
      <c r="S43" s="83"/>
      <c r="T43" s="83"/>
      <c r="U43" s="83"/>
      <c r="V43" s="5" t="str">
        <f t="shared" si="8"/>
        <v/>
      </c>
      <c r="W43" s="41"/>
      <c r="X43" s="41"/>
      <c r="Y43" s="41"/>
      <c r="Z43" s="41"/>
      <c r="AA43" s="41"/>
      <c r="AB43" s="41"/>
      <c r="AC43" s="41"/>
      <c r="AD43" s="41"/>
      <c r="AE43" s="5" t="str">
        <f t="shared" si="9"/>
        <v/>
      </c>
      <c r="AF43" s="41"/>
      <c r="AG43" s="41"/>
      <c r="AH43" s="41"/>
      <c r="AI43" s="41"/>
      <c r="AJ43" s="41"/>
      <c r="AK43" s="41"/>
      <c r="AL43" s="41"/>
      <c r="AM43" s="41"/>
      <c r="AN43" s="45">
        <f t="shared" si="10"/>
        <v>30.390738060781477</v>
      </c>
      <c r="AO43" s="41">
        <v>691</v>
      </c>
      <c r="AP43" s="110">
        <v>5.5</v>
      </c>
      <c r="AQ43" s="111">
        <v>4.12</v>
      </c>
      <c r="AR43" s="126">
        <f t="shared" si="14"/>
        <v>74.909090909090921</v>
      </c>
      <c r="AS43" s="126">
        <f t="shared" si="15"/>
        <v>25.090909090909079</v>
      </c>
      <c r="AT43" s="127">
        <v>887</v>
      </c>
      <c r="AU43" s="114">
        <v>2</v>
      </c>
      <c r="AV43" s="115">
        <v>1.19</v>
      </c>
      <c r="AW43" s="126">
        <f t="shared" si="16"/>
        <v>59.5</v>
      </c>
      <c r="AX43" s="126">
        <f t="shared" si="17"/>
        <v>40.5</v>
      </c>
      <c r="AY43" s="64">
        <f t="shared" si="11"/>
        <v>50.791082344480429</v>
      </c>
      <c r="AZ43" s="97">
        <v>81</v>
      </c>
      <c r="BA43" s="68"/>
      <c r="BB43" s="68"/>
      <c r="BC43" s="68"/>
      <c r="BD43" s="68"/>
      <c r="BE43" s="15"/>
      <c r="BF43" s="5">
        <f t="shared" si="12"/>
        <v>14276</v>
      </c>
      <c r="BG43" s="42">
        <v>8160</v>
      </c>
      <c r="BH43" s="42">
        <v>6116</v>
      </c>
      <c r="BI43" s="42"/>
      <c r="BJ43" s="42"/>
      <c r="BK43" s="42"/>
      <c r="BL43" s="42" t="s">
        <v>103</v>
      </c>
      <c r="BM43" s="15"/>
    </row>
    <row r="44" spans="1:65" outlineLevel="5" x14ac:dyDescent="0.3">
      <c r="A44" s="22">
        <f t="shared" si="5"/>
        <v>1</v>
      </c>
      <c r="B44" s="9">
        <f t="shared" si="13"/>
        <v>42032</v>
      </c>
      <c r="C44" s="51">
        <v>308319</v>
      </c>
      <c r="D44" s="64">
        <f t="shared" si="6"/>
        <v>34.5</v>
      </c>
      <c r="E44" s="12">
        <v>35</v>
      </c>
      <c r="F44" s="12">
        <v>34</v>
      </c>
      <c r="G44" s="12"/>
      <c r="H44" s="12"/>
      <c r="I44" s="12"/>
      <c r="J44" s="12"/>
      <c r="K44" s="12"/>
      <c r="L44" s="12"/>
      <c r="M44" s="74" t="str">
        <f t="shared" si="7"/>
        <v/>
      </c>
      <c r="N44" s="83" t="s">
        <v>103</v>
      </c>
      <c r="O44" s="83" t="s">
        <v>103</v>
      </c>
      <c r="P44" s="83"/>
      <c r="Q44" s="83"/>
      <c r="R44" s="83"/>
      <c r="S44" s="83"/>
      <c r="T44" s="83"/>
      <c r="U44" s="83"/>
      <c r="V44" s="5" t="str">
        <f t="shared" si="8"/>
        <v/>
      </c>
      <c r="W44" s="41"/>
      <c r="X44" s="41"/>
      <c r="Y44" s="41"/>
      <c r="Z44" s="41"/>
      <c r="AA44" s="41"/>
      <c r="AB44" s="41"/>
      <c r="AC44" s="41"/>
      <c r="AD44" s="41"/>
      <c r="AE44" s="5" t="str">
        <f t="shared" si="9"/>
        <v/>
      </c>
      <c r="AF44" s="41"/>
      <c r="AG44" s="41"/>
      <c r="AH44" s="41"/>
      <c r="AI44" s="41"/>
      <c r="AJ44" s="41"/>
      <c r="AK44" s="41"/>
      <c r="AL44" s="41"/>
      <c r="AM44" s="41"/>
      <c r="AN44" s="45">
        <f t="shared" si="10"/>
        <v>26.217228464419474</v>
      </c>
      <c r="AO44" s="41">
        <v>801</v>
      </c>
      <c r="AP44" s="110" t="s">
        <v>103</v>
      </c>
      <c r="AQ44" s="111" t="s">
        <v>103</v>
      </c>
      <c r="AR44" s="126" t="str">
        <f t="shared" si="14"/>
        <v/>
      </c>
      <c r="AS44" s="126" t="str">
        <f t="shared" si="15"/>
        <v/>
      </c>
      <c r="AT44" s="127">
        <v>950</v>
      </c>
      <c r="AU44" s="114">
        <v>2.0299999999999998</v>
      </c>
      <c r="AV44" s="115" t="s">
        <v>103</v>
      </c>
      <c r="AW44" s="126" t="str">
        <f t="shared" si="16"/>
        <v/>
      </c>
      <c r="AX44" s="126" t="str">
        <f t="shared" si="17"/>
        <v/>
      </c>
      <c r="AY44" s="64" t="str">
        <f t="shared" si="11"/>
        <v/>
      </c>
      <c r="AZ44" s="97">
        <v>81</v>
      </c>
      <c r="BA44" s="68"/>
      <c r="BB44" s="68"/>
      <c r="BC44" s="68"/>
      <c r="BD44" s="68"/>
      <c r="BE44" s="15"/>
      <c r="BF44" s="5">
        <f t="shared" si="12"/>
        <v>16562</v>
      </c>
      <c r="BG44" s="42">
        <v>8160</v>
      </c>
      <c r="BH44" s="42">
        <v>8402</v>
      </c>
      <c r="BI44" s="42"/>
      <c r="BJ44" s="42"/>
      <c r="BK44" s="42"/>
      <c r="BL44" s="42" t="s">
        <v>103</v>
      </c>
      <c r="BM44" s="15"/>
    </row>
    <row r="45" spans="1:65" outlineLevel="5" x14ac:dyDescent="0.3">
      <c r="A45" s="22">
        <f t="shared" si="5"/>
        <v>1</v>
      </c>
      <c r="B45" s="9">
        <f t="shared" si="13"/>
        <v>42033</v>
      </c>
      <c r="C45" s="51">
        <v>307762</v>
      </c>
      <c r="D45" s="64" t="str">
        <f t="shared" si="6"/>
        <v/>
      </c>
      <c r="E45" s="12" t="s">
        <v>103</v>
      </c>
      <c r="F45" s="12" t="s">
        <v>103</v>
      </c>
      <c r="G45" s="12"/>
      <c r="H45" s="12"/>
      <c r="I45" s="12"/>
      <c r="J45" s="12"/>
      <c r="K45" s="12"/>
      <c r="L45" s="12"/>
      <c r="M45" s="74" t="str">
        <f t="shared" si="7"/>
        <v/>
      </c>
      <c r="N45" s="83" t="s">
        <v>103</v>
      </c>
      <c r="O45" s="83" t="s">
        <v>103</v>
      </c>
      <c r="P45" s="83"/>
      <c r="Q45" s="83"/>
      <c r="R45" s="83"/>
      <c r="S45" s="83"/>
      <c r="T45" s="83"/>
      <c r="U45" s="83"/>
      <c r="V45" s="5" t="str">
        <f t="shared" si="8"/>
        <v/>
      </c>
      <c r="W45" s="41"/>
      <c r="X45" s="41"/>
      <c r="Y45" s="41"/>
      <c r="Z45" s="41"/>
      <c r="AA45" s="41"/>
      <c r="AB45" s="41"/>
      <c r="AC45" s="41"/>
      <c r="AD45" s="41"/>
      <c r="AE45" s="5" t="str">
        <f t="shared" si="9"/>
        <v/>
      </c>
      <c r="AF45" s="41"/>
      <c r="AG45" s="41"/>
      <c r="AH45" s="41"/>
      <c r="AI45" s="41"/>
      <c r="AJ45" s="41"/>
      <c r="AK45" s="41"/>
      <c r="AL45" s="41"/>
      <c r="AM45" s="41"/>
      <c r="AN45" s="45">
        <f t="shared" si="10"/>
        <v>25.51640340218712</v>
      </c>
      <c r="AO45" s="41">
        <v>823</v>
      </c>
      <c r="AP45" s="110" t="s">
        <v>103</v>
      </c>
      <c r="AQ45" s="111" t="s">
        <v>103</v>
      </c>
      <c r="AR45" s="126" t="str">
        <f t="shared" si="14"/>
        <v/>
      </c>
      <c r="AS45" s="126" t="str">
        <f t="shared" si="15"/>
        <v/>
      </c>
      <c r="AT45" s="127">
        <v>950</v>
      </c>
      <c r="AU45" s="114">
        <v>1.97</v>
      </c>
      <c r="AV45" s="115" t="s">
        <v>103</v>
      </c>
      <c r="AW45" s="126" t="str">
        <f t="shared" si="16"/>
        <v/>
      </c>
      <c r="AX45" s="126" t="str">
        <f t="shared" si="17"/>
        <v/>
      </c>
      <c r="AY45" s="64" t="str">
        <f t="shared" si="11"/>
        <v/>
      </c>
      <c r="AZ45" s="97">
        <v>80.599999999999994</v>
      </c>
      <c r="BA45" s="68"/>
      <c r="BB45" s="68"/>
      <c r="BC45" s="68"/>
      <c r="BD45" s="68"/>
      <c r="BE45" s="15"/>
      <c r="BF45" s="5">
        <f t="shared" si="12"/>
        <v>17183</v>
      </c>
      <c r="BG45" s="42">
        <v>8160</v>
      </c>
      <c r="BH45" s="42">
        <v>9023</v>
      </c>
      <c r="BI45" s="42"/>
      <c r="BJ45" s="42"/>
      <c r="BK45" s="42"/>
      <c r="BL45" s="42" t="s">
        <v>103</v>
      </c>
      <c r="BM45" s="15"/>
    </row>
    <row r="46" spans="1:65" outlineLevel="5" x14ac:dyDescent="0.3">
      <c r="A46" s="22">
        <f t="shared" si="5"/>
        <v>1</v>
      </c>
      <c r="B46" s="9">
        <f t="shared" si="13"/>
        <v>42034</v>
      </c>
      <c r="C46" s="51">
        <v>303207</v>
      </c>
      <c r="D46" s="64" t="str">
        <f t="shared" si="6"/>
        <v/>
      </c>
      <c r="E46" s="12" t="s">
        <v>103</v>
      </c>
      <c r="F46" s="12" t="s">
        <v>103</v>
      </c>
      <c r="G46" s="12"/>
      <c r="H46" s="12"/>
      <c r="I46" s="12"/>
      <c r="J46" s="12"/>
      <c r="K46" s="12"/>
      <c r="L46" s="12"/>
      <c r="M46" s="74" t="str">
        <f t="shared" si="7"/>
        <v/>
      </c>
      <c r="N46" s="83" t="s">
        <v>103</v>
      </c>
      <c r="O46" s="83" t="s">
        <v>103</v>
      </c>
      <c r="P46" s="83"/>
      <c r="Q46" s="83"/>
      <c r="R46" s="83"/>
      <c r="S46" s="83"/>
      <c r="T46" s="83"/>
      <c r="U46" s="83"/>
      <c r="V46" s="5" t="str">
        <f t="shared" si="8"/>
        <v/>
      </c>
      <c r="W46" s="41"/>
      <c r="X46" s="41"/>
      <c r="Y46" s="41"/>
      <c r="Z46" s="41"/>
      <c r="AA46" s="41"/>
      <c r="AB46" s="41"/>
      <c r="AC46" s="41"/>
      <c r="AD46" s="41"/>
      <c r="AE46" s="5" t="str">
        <f t="shared" si="9"/>
        <v/>
      </c>
      <c r="AF46" s="41"/>
      <c r="AG46" s="41"/>
      <c r="AH46" s="41"/>
      <c r="AI46" s="41"/>
      <c r="AJ46" s="41"/>
      <c r="AK46" s="41"/>
      <c r="AL46" s="41"/>
      <c r="AM46" s="41"/>
      <c r="AN46" s="45">
        <f t="shared" si="10"/>
        <v>25.392986698911731</v>
      </c>
      <c r="AO46" s="41">
        <v>827</v>
      </c>
      <c r="AP46" s="110" t="s">
        <v>103</v>
      </c>
      <c r="AQ46" s="111" t="s">
        <v>103</v>
      </c>
      <c r="AR46" s="126" t="str">
        <f t="shared" si="14"/>
        <v/>
      </c>
      <c r="AS46" s="126" t="str">
        <f t="shared" si="15"/>
        <v/>
      </c>
      <c r="AT46" s="127">
        <v>892</v>
      </c>
      <c r="AU46" s="114">
        <v>2.0299999999999998</v>
      </c>
      <c r="AV46" s="115" t="s">
        <v>103</v>
      </c>
      <c r="AW46" s="126" t="str">
        <f t="shared" si="16"/>
        <v/>
      </c>
      <c r="AX46" s="126" t="str">
        <f t="shared" si="17"/>
        <v/>
      </c>
      <c r="AY46" s="64" t="str">
        <f t="shared" si="11"/>
        <v/>
      </c>
      <c r="AZ46" s="97">
        <v>80.3</v>
      </c>
      <c r="BA46" s="68"/>
      <c r="BB46" s="68"/>
      <c r="BC46" s="68"/>
      <c r="BD46" s="68"/>
      <c r="BE46" s="15"/>
      <c r="BF46" s="5">
        <f t="shared" si="12"/>
        <v>14692</v>
      </c>
      <c r="BG46" s="42">
        <v>8160</v>
      </c>
      <c r="BH46" s="42">
        <v>6526</v>
      </c>
      <c r="BI46" s="42"/>
      <c r="BJ46" s="42"/>
      <c r="BK46" s="42"/>
      <c r="BL46" s="42">
        <v>6</v>
      </c>
      <c r="BM46" s="15"/>
    </row>
    <row r="47" spans="1:65" ht="17.25" outlineLevel="5" thickBot="1" x14ac:dyDescent="0.35">
      <c r="A47" s="31">
        <f t="shared" si="5"/>
        <v>1</v>
      </c>
      <c r="B47" s="32">
        <f t="shared" si="13"/>
        <v>42035</v>
      </c>
      <c r="C47" s="51">
        <v>313066</v>
      </c>
      <c r="D47" s="64">
        <f t="shared" si="6"/>
        <v>35.5</v>
      </c>
      <c r="E47" s="12">
        <v>35</v>
      </c>
      <c r="F47" s="12">
        <v>36</v>
      </c>
      <c r="G47" s="12"/>
      <c r="H47" s="12"/>
      <c r="I47" s="26"/>
      <c r="J47" s="26"/>
      <c r="K47" s="26"/>
      <c r="L47" s="26"/>
      <c r="M47" s="74" t="str">
        <f t="shared" si="7"/>
        <v/>
      </c>
      <c r="N47" s="83" t="s">
        <v>103</v>
      </c>
      <c r="O47" s="83" t="s">
        <v>103</v>
      </c>
      <c r="P47" s="83"/>
      <c r="Q47" s="83"/>
      <c r="R47" s="87"/>
      <c r="S47" s="87"/>
      <c r="T47" s="87"/>
      <c r="U47" s="87"/>
      <c r="V47" s="5" t="str">
        <f t="shared" si="8"/>
        <v/>
      </c>
      <c r="W47" s="46"/>
      <c r="X47" s="46"/>
      <c r="Y47" s="46"/>
      <c r="Z47" s="46"/>
      <c r="AA47" s="46"/>
      <c r="AB47" s="46"/>
      <c r="AC47" s="46"/>
      <c r="AD47" s="46"/>
      <c r="AE47" s="5" t="str">
        <f t="shared" si="9"/>
        <v/>
      </c>
      <c r="AF47" s="46"/>
      <c r="AG47" s="46"/>
      <c r="AH47" s="46"/>
      <c r="AI47" s="46"/>
      <c r="AJ47" s="46"/>
      <c r="AK47" s="46"/>
      <c r="AL47" s="46"/>
      <c r="AM47" s="46"/>
      <c r="AN47" s="45">
        <f t="shared" si="10"/>
        <v>25.119617224880383</v>
      </c>
      <c r="AO47" s="41">
        <v>836</v>
      </c>
      <c r="AP47" s="130" t="s">
        <v>103</v>
      </c>
      <c r="AQ47" s="131" t="s">
        <v>103</v>
      </c>
      <c r="AR47" s="126" t="str">
        <f t="shared" si="14"/>
        <v/>
      </c>
      <c r="AS47" s="126" t="str">
        <f t="shared" si="15"/>
        <v/>
      </c>
      <c r="AT47" s="127">
        <v>923</v>
      </c>
      <c r="AU47" s="132" t="s">
        <v>103</v>
      </c>
      <c r="AV47" s="133" t="s">
        <v>103</v>
      </c>
      <c r="AW47" s="126" t="str">
        <f t="shared" si="16"/>
        <v/>
      </c>
      <c r="AX47" s="126" t="str">
        <f t="shared" si="17"/>
        <v/>
      </c>
      <c r="AY47" s="64" t="str">
        <f t="shared" si="11"/>
        <v/>
      </c>
      <c r="AZ47" s="97" t="s">
        <v>103</v>
      </c>
      <c r="BA47" s="76"/>
      <c r="BB47" s="76"/>
      <c r="BC47" s="76"/>
      <c r="BD47" s="76"/>
      <c r="BE47" s="15"/>
      <c r="BF47" s="5">
        <f t="shared" si="12"/>
        <v>15245</v>
      </c>
      <c r="BG47" s="42">
        <v>8160</v>
      </c>
      <c r="BH47" s="42">
        <v>7085</v>
      </c>
      <c r="BI47" s="42"/>
      <c r="BJ47" s="42"/>
      <c r="BK47" s="42"/>
      <c r="BL47" s="42" t="s">
        <v>103</v>
      </c>
      <c r="BM47" s="25"/>
    </row>
    <row r="48" spans="1:65" outlineLevel="4" x14ac:dyDescent="0.3">
      <c r="A48" s="156" t="s">
        <v>35</v>
      </c>
      <c r="B48" s="157"/>
      <c r="C48" s="50">
        <f t="shared" ref="C48:BM48" si="18">SUBTOTAL(4,C17:C47)</f>
        <v>380829</v>
      </c>
      <c r="D48" s="60">
        <f t="shared" si="18"/>
        <v>35.5</v>
      </c>
      <c r="E48" s="28">
        <f t="shared" si="18"/>
        <v>35</v>
      </c>
      <c r="F48" s="28">
        <f t="shared" si="18"/>
        <v>36</v>
      </c>
      <c r="G48" s="28">
        <f t="shared" si="18"/>
        <v>0</v>
      </c>
      <c r="H48" s="28">
        <f t="shared" si="18"/>
        <v>0</v>
      </c>
      <c r="I48" s="28">
        <f t="shared" si="18"/>
        <v>0</v>
      </c>
      <c r="J48" s="28">
        <f t="shared" si="18"/>
        <v>0</v>
      </c>
      <c r="K48" s="28">
        <f t="shared" si="18"/>
        <v>0</v>
      </c>
      <c r="L48" s="28">
        <f t="shared" si="18"/>
        <v>0</v>
      </c>
      <c r="M48" s="71">
        <f t="shared" si="18"/>
        <v>7.5</v>
      </c>
      <c r="N48" s="82">
        <f t="shared" si="18"/>
        <v>7.45</v>
      </c>
      <c r="O48" s="82">
        <f t="shared" si="18"/>
        <v>7.49</v>
      </c>
      <c r="P48" s="82">
        <f t="shared" si="18"/>
        <v>0</v>
      </c>
      <c r="Q48" s="82">
        <f t="shared" si="18"/>
        <v>0</v>
      </c>
      <c r="R48" s="82">
        <f t="shared" si="18"/>
        <v>0</v>
      </c>
      <c r="S48" s="82">
        <f t="shared" si="18"/>
        <v>0</v>
      </c>
      <c r="T48" s="82">
        <f t="shared" si="18"/>
        <v>0</v>
      </c>
      <c r="U48" s="82">
        <f t="shared" si="18"/>
        <v>0</v>
      </c>
      <c r="V48" s="29">
        <f t="shared" si="18"/>
        <v>0</v>
      </c>
      <c r="W48" s="39">
        <f t="shared" si="18"/>
        <v>0</v>
      </c>
      <c r="X48" s="39">
        <f t="shared" si="18"/>
        <v>0</v>
      </c>
      <c r="Y48" s="39">
        <f t="shared" si="18"/>
        <v>0</v>
      </c>
      <c r="Z48" s="39">
        <f t="shared" si="18"/>
        <v>0</v>
      </c>
      <c r="AA48" s="39">
        <f t="shared" si="18"/>
        <v>0</v>
      </c>
      <c r="AB48" s="39">
        <f t="shared" si="18"/>
        <v>0</v>
      </c>
      <c r="AC48" s="39">
        <f t="shared" si="18"/>
        <v>0</v>
      </c>
      <c r="AD48" s="39">
        <f t="shared" si="18"/>
        <v>0</v>
      </c>
      <c r="AE48" s="29">
        <f t="shared" si="18"/>
        <v>0</v>
      </c>
      <c r="AF48" s="39">
        <f t="shared" si="18"/>
        <v>0</v>
      </c>
      <c r="AG48" s="39">
        <f t="shared" si="18"/>
        <v>0</v>
      </c>
      <c r="AH48" s="39">
        <f t="shared" si="18"/>
        <v>0</v>
      </c>
      <c r="AI48" s="39">
        <f t="shared" si="18"/>
        <v>0</v>
      </c>
      <c r="AJ48" s="39">
        <f t="shared" si="18"/>
        <v>0</v>
      </c>
      <c r="AK48" s="39">
        <f t="shared" si="18"/>
        <v>0</v>
      </c>
      <c r="AL48" s="39">
        <f t="shared" si="18"/>
        <v>0</v>
      </c>
      <c r="AM48" s="39">
        <f t="shared" si="18"/>
        <v>0</v>
      </c>
      <c r="AN48" s="39">
        <f t="shared" si="18"/>
        <v>30.390738060781477</v>
      </c>
      <c r="AO48" s="39">
        <f t="shared" si="18"/>
        <v>1035</v>
      </c>
      <c r="AP48" s="104">
        <f t="shared" si="18"/>
        <v>5.5</v>
      </c>
      <c r="AQ48" s="105">
        <f t="shared" si="18"/>
        <v>4.12</v>
      </c>
      <c r="AR48" s="106">
        <f t="shared" si="18"/>
        <v>75.897435897435898</v>
      </c>
      <c r="AS48" s="106">
        <f t="shared" si="18"/>
        <v>25.090909090909079</v>
      </c>
      <c r="AT48" s="107">
        <f t="shared" si="18"/>
        <v>1069</v>
      </c>
      <c r="AU48" s="108">
        <f t="shared" si="18"/>
        <v>2.13</v>
      </c>
      <c r="AV48" s="109">
        <f t="shared" si="18"/>
        <v>1.24</v>
      </c>
      <c r="AW48" s="106">
        <f t="shared" si="18"/>
        <v>61.616161616161612</v>
      </c>
      <c r="AX48" s="106">
        <f t="shared" si="18"/>
        <v>40.5</v>
      </c>
      <c r="AY48" s="60">
        <f t="shared" si="18"/>
        <v>50.791082344480429</v>
      </c>
      <c r="AZ48" s="96">
        <f t="shared" si="18"/>
        <v>81.099999999999994</v>
      </c>
      <c r="BA48" s="67">
        <f t="shared" si="18"/>
        <v>0</v>
      </c>
      <c r="BB48" s="67">
        <f t="shared" si="18"/>
        <v>35</v>
      </c>
      <c r="BC48" s="67">
        <f t="shared" si="18"/>
        <v>1080</v>
      </c>
      <c r="BD48" s="67">
        <f t="shared" si="18"/>
        <v>0</v>
      </c>
      <c r="BE48" s="27">
        <f t="shared" si="18"/>
        <v>0</v>
      </c>
      <c r="BF48" s="29">
        <f t="shared" si="18"/>
        <v>17183</v>
      </c>
      <c r="BG48" s="39">
        <f t="shared" si="18"/>
        <v>8160</v>
      </c>
      <c r="BH48" s="40">
        <f t="shared" si="18"/>
        <v>9023</v>
      </c>
      <c r="BI48" s="40">
        <f t="shared" si="18"/>
        <v>0</v>
      </c>
      <c r="BJ48" s="40">
        <f t="shared" si="18"/>
        <v>0</v>
      </c>
      <c r="BK48" s="40">
        <f t="shared" si="18"/>
        <v>0</v>
      </c>
      <c r="BL48" s="40">
        <f t="shared" si="18"/>
        <v>1113</v>
      </c>
      <c r="BM48" s="27">
        <f t="shared" si="18"/>
        <v>0</v>
      </c>
    </row>
    <row r="49" spans="1:65" outlineLevel="3" x14ac:dyDescent="0.3">
      <c r="A49" s="158" t="s">
        <v>24</v>
      </c>
      <c r="B49" s="159"/>
      <c r="C49" s="51">
        <f t="shared" ref="C49:BM49" si="19">SUBTOTAL(5,C17:C47)</f>
        <v>298994</v>
      </c>
      <c r="D49" s="61">
        <f t="shared" si="19"/>
        <v>30</v>
      </c>
      <c r="E49" s="12">
        <f t="shared" si="19"/>
        <v>29</v>
      </c>
      <c r="F49" s="12">
        <f t="shared" si="19"/>
        <v>29</v>
      </c>
      <c r="G49" s="12">
        <f t="shared" si="19"/>
        <v>0</v>
      </c>
      <c r="H49" s="12">
        <f t="shared" si="19"/>
        <v>0</v>
      </c>
      <c r="I49" s="12">
        <f t="shared" si="19"/>
        <v>0</v>
      </c>
      <c r="J49" s="12">
        <f t="shared" si="19"/>
        <v>0</v>
      </c>
      <c r="K49" s="12">
        <f t="shared" si="19"/>
        <v>0</v>
      </c>
      <c r="L49" s="12">
        <f t="shared" si="19"/>
        <v>0</v>
      </c>
      <c r="M49" s="72">
        <f t="shared" si="19"/>
        <v>7.4</v>
      </c>
      <c r="N49" s="83">
        <f t="shared" si="19"/>
        <v>7.41</v>
      </c>
      <c r="O49" s="83">
        <f t="shared" si="19"/>
        <v>7.4</v>
      </c>
      <c r="P49" s="83">
        <f t="shared" si="19"/>
        <v>0</v>
      </c>
      <c r="Q49" s="83">
        <f t="shared" si="19"/>
        <v>0</v>
      </c>
      <c r="R49" s="83">
        <f t="shared" si="19"/>
        <v>0</v>
      </c>
      <c r="S49" s="83">
        <f t="shared" si="19"/>
        <v>0</v>
      </c>
      <c r="T49" s="83">
        <f t="shared" si="19"/>
        <v>0</v>
      </c>
      <c r="U49" s="83">
        <f t="shared" si="19"/>
        <v>0</v>
      </c>
      <c r="V49" s="6">
        <f t="shared" si="19"/>
        <v>0</v>
      </c>
      <c r="W49" s="41">
        <f t="shared" si="19"/>
        <v>0</v>
      </c>
      <c r="X49" s="41">
        <f t="shared" si="19"/>
        <v>0</v>
      </c>
      <c r="Y49" s="41">
        <f t="shared" si="19"/>
        <v>0</v>
      </c>
      <c r="Z49" s="41">
        <f t="shared" si="19"/>
        <v>0</v>
      </c>
      <c r="AA49" s="41">
        <f t="shared" si="19"/>
        <v>0</v>
      </c>
      <c r="AB49" s="41">
        <f t="shared" si="19"/>
        <v>0</v>
      </c>
      <c r="AC49" s="41">
        <f t="shared" si="19"/>
        <v>0</v>
      </c>
      <c r="AD49" s="41">
        <f t="shared" si="19"/>
        <v>0</v>
      </c>
      <c r="AE49" s="6">
        <f t="shared" si="19"/>
        <v>0</v>
      </c>
      <c r="AF49" s="41">
        <f t="shared" si="19"/>
        <v>0</v>
      </c>
      <c r="AG49" s="41">
        <f t="shared" si="19"/>
        <v>0</v>
      </c>
      <c r="AH49" s="41">
        <f t="shared" si="19"/>
        <v>0</v>
      </c>
      <c r="AI49" s="41">
        <f t="shared" si="19"/>
        <v>0</v>
      </c>
      <c r="AJ49" s="41">
        <f t="shared" si="19"/>
        <v>0</v>
      </c>
      <c r="AK49" s="41">
        <f t="shared" si="19"/>
        <v>0</v>
      </c>
      <c r="AL49" s="41">
        <f t="shared" si="19"/>
        <v>0</v>
      </c>
      <c r="AM49" s="41">
        <f t="shared" si="19"/>
        <v>0</v>
      </c>
      <c r="AN49" s="41">
        <f t="shared" si="19"/>
        <v>20.289855072463769</v>
      </c>
      <c r="AO49" s="41">
        <f t="shared" si="19"/>
        <v>691</v>
      </c>
      <c r="AP49" s="110">
        <f t="shared" si="19"/>
        <v>3.9</v>
      </c>
      <c r="AQ49" s="111">
        <f t="shared" si="19"/>
        <v>2.96</v>
      </c>
      <c r="AR49" s="112">
        <f t="shared" si="19"/>
        <v>74.909090909090921</v>
      </c>
      <c r="AS49" s="112">
        <f t="shared" si="19"/>
        <v>24.102564102564102</v>
      </c>
      <c r="AT49" s="113">
        <f t="shared" si="19"/>
        <v>872</v>
      </c>
      <c r="AU49" s="114">
        <f t="shared" si="19"/>
        <v>1.95</v>
      </c>
      <c r="AV49" s="115">
        <f t="shared" si="19"/>
        <v>1.19</v>
      </c>
      <c r="AW49" s="112">
        <f t="shared" si="19"/>
        <v>59.5</v>
      </c>
      <c r="AX49" s="112">
        <f t="shared" si="19"/>
        <v>38.383838383838388</v>
      </c>
      <c r="AY49" s="61">
        <f t="shared" si="19"/>
        <v>49.022048364153633</v>
      </c>
      <c r="AZ49" s="97">
        <f t="shared" si="19"/>
        <v>80.2</v>
      </c>
      <c r="BA49" s="68">
        <f t="shared" si="19"/>
        <v>0</v>
      </c>
      <c r="BB49" s="68">
        <f t="shared" si="19"/>
        <v>35</v>
      </c>
      <c r="BC49" s="68">
        <f t="shared" si="19"/>
        <v>1080</v>
      </c>
      <c r="BD49" s="68">
        <f t="shared" si="19"/>
        <v>0</v>
      </c>
      <c r="BE49" s="15">
        <f t="shared" si="19"/>
        <v>0</v>
      </c>
      <c r="BF49" s="6">
        <f t="shared" si="19"/>
        <v>4420</v>
      </c>
      <c r="BG49" s="41">
        <f t="shared" si="19"/>
        <v>0</v>
      </c>
      <c r="BH49" s="42">
        <f t="shared" si="19"/>
        <v>0</v>
      </c>
      <c r="BI49" s="42">
        <f t="shared" si="19"/>
        <v>0</v>
      </c>
      <c r="BJ49" s="42">
        <f t="shared" si="19"/>
        <v>0</v>
      </c>
      <c r="BK49" s="42">
        <f t="shared" si="19"/>
        <v>0</v>
      </c>
      <c r="BL49" s="42">
        <f t="shared" si="19"/>
        <v>6</v>
      </c>
      <c r="BM49" s="15">
        <f t="shared" si="19"/>
        <v>0</v>
      </c>
    </row>
    <row r="50" spans="1:65" outlineLevel="2" x14ac:dyDescent="0.3">
      <c r="A50" s="158" t="s">
        <v>13</v>
      </c>
      <c r="B50" s="159"/>
      <c r="C50" s="51">
        <f>IFERROR(SUBTOTAL(1,C17:C47),"")</f>
        <v>321438.83870967739</v>
      </c>
      <c r="D50" s="61">
        <f t="shared" ref="D50:BM50" si="20">IFERROR(SUBTOTAL(1,D17:D47),"")</f>
        <v>33.43333333333333</v>
      </c>
      <c r="E50" s="12">
        <f t="shared" si="20"/>
        <v>33.799999999999997</v>
      </c>
      <c r="F50" s="12">
        <f t="shared" si="20"/>
        <v>33.06666666666667</v>
      </c>
      <c r="G50" s="12" t="str">
        <f t="shared" si="20"/>
        <v/>
      </c>
      <c r="H50" s="12" t="str">
        <f t="shared" si="20"/>
        <v/>
      </c>
      <c r="I50" s="12" t="str">
        <f t="shared" si="20"/>
        <v/>
      </c>
      <c r="J50" s="12" t="str">
        <f t="shared" si="20"/>
        <v/>
      </c>
      <c r="K50" s="12" t="str">
        <f t="shared" si="20"/>
        <v/>
      </c>
      <c r="L50" s="12" t="str">
        <f t="shared" si="20"/>
        <v/>
      </c>
      <c r="M50" s="72">
        <f t="shared" si="20"/>
        <v>7.4499999999999993</v>
      </c>
      <c r="N50" s="83">
        <f t="shared" si="20"/>
        <v>7.4325000000000001</v>
      </c>
      <c r="O50" s="83">
        <f t="shared" si="20"/>
        <v>7.4499999999999993</v>
      </c>
      <c r="P50" s="83" t="str">
        <f t="shared" si="20"/>
        <v/>
      </c>
      <c r="Q50" s="83" t="str">
        <f t="shared" si="20"/>
        <v/>
      </c>
      <c r="R50" s="83" t="str">
        <f t="shared" si="20"/>
        <v/>
      </c>
      <c r="S50" s="83" t="str">
        <f t="shared" si="20"/>
        <v/>
      </c>
      <c r="T50" s="83" t="str">
        <f t="shared" si="20"/>
        <v/>
      </c>
      <c r="U50" s="83" t="str">
        <f t="shared" si="20"/>
        <v/>
      </c>
      <c r="V50" s="6" t="str">
        <f t="shared" si="20"/>
        <v/>
      </c>
      <c r="W50" s="41" t="str">
        <f t="shared" si="20"/>
        <v/>
      </c>
      <c r="X50" s="41" t="str">
        <f t="shared" si="20"/>
        <v/>
      </c>
      <c r="Y50" s="41" t="str">
        <f t="shared" si="20"/>
        <v/>
      </c>
      <c r="Z50" s="41" t="str">
        <f t="shared" si="20"/>
        <v/>
      </c>
      <c r="AA50" s="41" t="str">
        <f t="shared" si="20"/>
        <v/>
      </c>
      <c r="AB50" s="41" t="str">
        <f t="shared" si="20"/>
        <v/>
      </c>
      <c r="AC50" s="41" t="str">
        <f t="shared" si="20"/>
        <v/>
      </c>
      <c r="AD50" s="41" t="str">
        <f t="shared" si="20"/>
        <v/>
      </c>
      <c r="AE50" s="6" t="str">
        <f t="shared" si="20"/>
        <v/>
      </c>
      <c r="AF50" s="41" t="str">
        <f t="shared" si="20"/>
        <v/>
      </c>
      <c r="AG50" s="41" t="str">
        <f t="shared" si="20"/>
        <v/>
      </c>
      <c r="AH50" s="41" t="str">
        <f t="shared" si="20"/>
        <v/>
      </c>
      <c r="AI50" s="41" t="str">
        <f t="shared" si="20"/>
        <v/>
      </c>
      <c r="AJ50" s="41" t="str">
        <f t="shared" si="20"/>
        <v/>
      </c>
      <c r="AK50" s="41" t="str">
        <f t="shared" si="20"/>
        <v/>
      </c>
      <c r="AL50" s="41" t="str">
        <f t="shared" si="20"/>
        <v/>
      </c>
      <c r="AM50" s="41" t="str">
        <f t="shared" si="20"/>
        <v/>
      </c>
      <c r="AN50" s="41">
        <f t="shared" si="20"/>
        <v>23.840083403634033</v>
      </c>
      <c r="AO50" s="41">
        <f t="shared" si="20"/>
        <v>887.54838709677415</v>
      </c>
      <c r="AP50" s="110">
        <f t="shared" si="20"/>
        <v>4.3774999999999995</v>
      </c>
      <c r="AQ50" s="111">
        <f t="shared" si="20"/>
        <v>3.3050000000000006</v>
      </c>
      <c r="AR50" s="112">
        <f t="shared" si="20"/>
        <v>75.557679495078361</v>
      </c>
      <c r="AS50" s="112">
        <f t="shared" si="20"/>
        <v>24.442320504921643</v>
      </c>
      <c r="AT50" s="113">
        <f t="shared" si="20"/>
        <v>975.41935483870964</v>
      </c>
      <c r="AU50" s="114">
        <f t="shared" si="20"/>
        <v>2.0230000000000006</v>
      </c>
      <c r="AV50" s="115">
        <f t="shared" si="20"/>
        <v>1.2124999999999999</v>
      </c>
      <c r="AW50" s="112">
        <f t="shared" si="20"/>
        <v>60.781241284392543</v>
      </c>
      <c r="AX50" s="112">
        <f t="shared" si="20"/>
        <v>39.218758715607457</v>
      </c>
      <c r="AY50" s="61">
        <f t="shared" si="20"/>
        <v>49.861286057680637</v>
      </c>
      <c r="AZ50" s="97">
        <f t="shared" si="20"/>
        <v>80.705000000000013</v>
      </c>
      <c r="BA50" s="68" t="str">
        <f t="shared" si="20"/>
        <v/>
      </c>
      <c r="BB50" s="68">
        <f t="shared" si="20"/>
        <v>35</v>
      </c>
      <c r="BC50" s="68">
        <f t="shared" si="20"/>
        <v>1080</v>
      </c>
      <c r="BD50" s="68" t="str">
        <f t="shared" si="20"/>
        <v/>
      </c>
      <c r="BE50" s="15" t="str">
        <f>IFERROR(SUBTOTAL(1,BE17:BE47),"")</f>
        <v/>
      </c>
      <c r="BF50" s="6">
        <f t="shared" si="20"/>
        <v>10628.321428571429</v>
      </c>
      <c r="BG50" s="41">
        <f t="shared" si="20"/>
        <v>6630</v>
      </c>
      <c r="BH50" s="42">
        <f t="shared" si="20"/>
        <v>2897.0645161290322</v>
      </c>
      <c r="BI50" s="42" t="str">
        <f t="shared" si="20"/>
        <v/>
      </c>
      <c r="BJ50" s="42" t="str">
        <f t="shared" si="20"/>
        <v/>
      </c>
      <c r="BK50" s="42" t="str">
        <f t="shared" si="20"/>
        <v/>
      </c>
      <c r="BL50" s="42">
        <f t="shared" si="20"/>
        <v>450.8</v>
      </c>
      <c r="BM50" s="15" t="str">
        <f t="shared" si="20"/>
        <v/>
      </c>
    </row>
    <row r="51" spans="1:65" ht="17.25" outlineLevel="1" thickBot="1" x14ac:dyDescent="0.35">
      <c r="A51" s="160" t="s">
        <v>60</v>
      </c>
      <c r="B51" s="161"/>
      <c r="C51" s="52">
        <f>SUBTOTAL(9,C17:C47)</f>
        <v>9964604</v>
      </c>
      <c r="D51" s="62"/>
      <c r="E51" s="30"/>
      <c r="F51" s="30"/>
      <c r="G51" s="30"/>
      <c r="H51" s="30"/>
      <c r="I51" s="30"/>
      <c r="J51" s="30"/>
      <c r="K51" s="30"/>
      <c r="L51" s="30"/>
      <c r="M51" s="73"/>
      <c r="N51" s="84"/>
      <c r="O51" s="84"/>
      <c r="P51" s="84"/>
      <c r="Q51" s="84"/>
      <c r="R51" s="84"/>
      <c r="S51" s="84"/>
      <c r="T51" s="84"/>
      <c r="U51" s="84"/>
      <c r="V51" s="93"/>
      <c r="W51" s="94"/>
      <c r="X51" s="94"/>
      <c r="Y51" s="94"/>
      <c r="Z51" s="94"/>
      <c r="AA51" s="94"/>
      <c r="AB51" s="94"/>
      <c r="AC51" s="94"/>
      <c r="AD51" s="94"/>
      <c r="AE51" s="93"/>
      <c r="AF51" s="94"/>
      <c r="AG51" s="94"/>
      <c r="AH51" s="94"/>
      <c r="AI51" s="94"/>
      <c r="AJ51" s="94"/>
      <c r="AK51" s="94"/>
      <c r="AL51" s="94"/>
      <c r="AM51" s="94"/>
      <c r="AN51" s="94"/>
      <c r="AO51" s="43">
        <f>SUBTOTAL(9,AO17:AO47)</f>
        <v>27514</v>
      </c>
      <c r="AP51" s="116"/>
      <c r="AQ51" s="117"/>
      <c r="AR51" s="118"/>
      <c r="AS51" s="118"/>
      <c r="AT51" s="119">
        <f>SUBTOTAL(9,AT17:AT47)</f>
        <v>30238</v>
      </c>
      <c r="AU51" s="120"/>
      <c r="AV51" s="121"/>
      <c r="AW51" s="118"/>
      <c r="AX51" s="118"/>
      <c r="AY51" s="62"/>
      <c r="AZ51" s="98"/>
      <c r="BA51" s="69"/>
      <c r="BB51" s="69"/>
      <c r="BC51" s="69"/>
      <c r="BD51" s="69"/>
      <c r="BE51" s="16">
        <f>SUBTOTAL(9,BE17:BE47)</f>
        <v>0</v>
      </c>
      <c r="BF51" s="7">
        <f t="shared" ref="BF51:BM51" si="21">SUBTOTAL(9,BF17:BF47)</f>
        <v>297593</v>
      </c>
      <c r="BG51" s="43">
        <f t="shared" si="21"/>
        <v>205530</v>
      </c>
      <c r="BH51" s="44">
        <f t="shared" si="21"/>
        <v>89809</v>
      </c>
      <c r="BI51" s="44">
        <f t="shared" si="21"/>
        <v>0</v>
      </c>
      <c r="BJ51" s="44">
        <f t="shared" si="21"/>
        <v>0</v>
      </c>
      <c r="BK51" s="44">
        <f t="shared" si="21"/>
        <v>0</v>
      </c>
      <c r="BL51" s="44">
        <f t="shared" si="21"/>
        <v>2254</v>
      </c>
      <c r="BM51" s="16">
        <f t="shared" si="21"/>
        <v>0</v>
      </c>
    </row>
    <row r="52" spans="1:65" outlineLevel="5" x14ac:dyDescent="0.3">
      <c r="A52" s="21">
        <f t="shared" si="5"/>
        <v>2</v>
      </c>
      <c r="B52" s="33">
        <f>B47+1</f>
        <v>42036</v>
      </c>
      <c r="C52" s="51">
        <v>312663</v>
      </c>
      <c r="D52" s="64">
        <f t="shared" ref="D52:D80" si="22">IFERROR(ROUND(AVERAGE(E52:L52),1),"")</f>
        <v>35.5</v>
      </c>
      <c r="E52" s="12">
        <v>36</v>
      </c>
      <c r="F52" s="12">
        <v>35</v>
      </c>
      <c r="G52" s="12"/>
      <c r="H52" s="12"/>
      <c r="I52" s="11"/>
      <c r="J52" s="11"/>
      <c r="K52" s="11"/>
      <c r="L52" s="11"/>
      <c r="M52" s="74" t="str">
        <f t="shared" ref="M52:M80" si="23">IFERROR(ROUND(AVERAGE(N52:U52),1),"")</f>
        <v/>
      </c>
      <c r="N52" s="86" t="s">
        <v>103</v>
      </c>
      <c r="O52" s="86" t="s">
        <v>103</v>
      </c>
      <c r="P52" s="86"/>
      <c r="Q52" s="86"/>
      <c r="R52" s="86"/>
      <c r="S52" s="86"/>
      <c r="T52" s="86"/>
      <c r="U52" s="86"/>
      <c r="V52" s="5" t="str">
        <f t="shared" ref="V52:V80" si="24">IFERROR(ROUND(AVERAGE(W52:AD52),1),"")</f>
        <v/>
      </c>
      <c r="W52" s="45"/>
      <c r="X52" s="45"/>
      <c r="Y52" s="45"/>
      <c r="Z52" s="45"/>
      <c r="AA52" s="45"/>
      <c r="AB52" s="45"/>
      <c r="AC52" s="45"/>
      <c r="AD52" s="45"/>
      <c r="AE52" s="5" t="str">
        <f t="shared" ref="AE52:AE80" si="25">IFERROR(ROUND(AVERAGE(AF52:AM52),1),"")</f>
        <v/>
      </c>
      <c r="AF52" s="45"/>
      <c r="AG52" s="45"/>
      <c r="AH52" s="45"/>
      <c r="AI52" s="45"/>
      <c r="AJ52" s="45"/>
      <c r="AK52" s="45"/>
      <c r="AL52" s="45"/>
      <c r="AM52" s="45"/>
      <c r="AN52" s="45">
        <f>21000/AO52</f>
        <v>26.854219948849106</v>
      </c>
      <c r="AO52" s="41">
        <v>782</v>
      </c>
      <c r="AP52" s="124" t="s">
        <v>103</v>
      </c>
      <c r="AQ52" s="125" t="s">
        <v>103</v>
      </c>
      <c r="AR52" s="126" t="str">
        <f t="shared" ref="AR52:AR80" si="26">IFERROR(AQ52/AP52*100,"")</f>
        <v/>
      </c>
      <c r="AS52" s="126" t="str">
        <f t="shared" ref="AS52:AS80" si="27">IFERROR(100-AR52,"")</f>
        <v/>
      </c>
      <c r="AT52" s="127">
        <v>922</v>
      </c>
      <c r="AU52" s="128" t="s">
        <v>103</v>
      </c>
      <c r="AV52" s="129" t="s">
        <v>103</v>
      </c>
      <c r="AW52" s="126" t="str">
        <f t="shared" ref="AW52:AW80" si="28">IFERROR(AV52/AU52*100,"")</f>
        <v/>
      </c>
      <c r="AX52" s="126" t="str">
        <f t="shared" ref="AX52:AX80" si="29">IFERROR(100-AW52,"")</f>
        <v/>
      </c>
      <c r="AY52" s="64" t="str">
        <f t="shared" ref="AY52:AY80" si="30">IFERROR((1-((AW52*AS52)/(AX52*AR52)))*100,"")</f>
        <v/>
      </c>
      <c r="AZ52" t="s">
        <v>103</v>
      </c>
      <c r="BA52" s="70"/>
      <c r="BB52" s="70"/>
      <c r="BC52" s="70"/>
      <c r="BD52" s="70"/>
      <c r="BE52" s="15"/>
      <c r="BF52" s="5">
        <f t="shared" ref="BF52:BF80" si="31">IF(SUM(BG52:BM52)=0,"",SUM(BG52:BM52))</f>
        <v>14410</v>
      </c>
      <c r="BG52" s="42">
        <v>8160</v>
      </c>
      <c r="BH52" s="42">
        <v>6250</v>
      </c>
      <c r="BI52" s="42"/>
      <c r="BJ52" s="42"/>
      <c r="BK52" s="42"/>
      <c r="BL52" s="42" t="s">
        <v>103</v>
      </c>
      <c r="BM52" s="14"/>
    </row>
    <row r="53" spans="1:65" outlineLevel="5" x14ac:dyDescent="0.3">
      <c r="A53" s="22">
        <f t="shared" si="5"/>
        <v>2</v>
      </c>
      <c r="B53" s="9">
        <f t="shared" si="13"/>
        <v>42037</v>
      </c>
      <c r="C53" s="51">
        <v>310070</v>
      </c>
      <c r="D53" s="64" t="str">
        <f t="shared" si="22"/>
        <v/>
      </c>
      <c r="E53" s="12" t="s">
        <v>103</v>
      </c>
      <c r="F53" s="12" t="s">
        <v>103</v>
      </c>
      <c r="G53" s="12"/>
      <c r="H53" s="12"/>
      <c r="I53" s="12"/>
      <c r="J53" s="12"/>
      <c r="K53" s="12"/>
      <c r="L53" s="12"/>
      <c r="M53" s="74" t="str">
        <f t="shared" si="23"/>
        <v/>
      </c>
      <c r="N53" s="86" t="s">
        <v>103</v>
      </c>
      <c r="O53" s="86" t="s">
        <v>103</v>
      </c>
      <c r="P53" s="86"/>
      <c r="Q53" s="86"/>
      <c r="R53" s="83"/>
      <c r="S53" s="83"/>
      <c r="T53" s="83"/>
      <c r="U53" s="83"/>
      <c r="V53" s="5" t="str">
        <f t="shared" si="24"/>
        <v/>
      </c>
      <c r="W53" s="41"/>
      <c r="X53" s="41"/>
      <c r="Y53" s="41"/>
      <c r="Z53" s="41"/>
      <c r="AA53" s="41"/>
      <c r="AB53" s="41"/>
      <c r="AC53" s="41"/>
      <c r="AD53" s="41"/>
      <c r="AE53" s="5" t="str">
        <f t="shared" si="25"/>
        <v/>
      </c>
      <c r="AF53" s="41"/>
      <c r="AG53" s="41"/>
      <c r="AH53" s="41"/>
      <c r="AI53" s="41"/>
      <c r="AJ53" s="41"/>
      <c r="AK53" s="41"/>
      <c r="AL53" s="41"/>
      <c r="AM53" s="41"/>
      <c r="AN53" s="45">
        <f t="shared" ref="AN53:AN79" si="32">21000/AO53</f>
        <v>25.454545454545453</v>
      </c>
      <c r="AO53" s="41">
        <v>825</v>
      </c>
      <c r="AP53" s="110" t="s">
        <v>103</v>
      </c>
      <c r="AQ53" s="111" t="s">
        <v>103</v>
      </c>
      <c r="AR53" s="126" t="str">
        <f t="shared" si="26"/>
        <v/>
      </c>
      <c r="AS53" s="126" t="str">
        <f t="shared" si="27"/>
        <v/>
      </c>
      <c r="AT53" s="127">
        <v>942</v>
      </c>
      <c r="AU53" s="128">
        <v>2.0499999999999998</v>
      </c>
      <c r="AV53" s="129" t="s">
        <v>103</v>
      </c>
      <c r="AW53" s="126" t="str">
        <f t="shared" si="28"/>
        <v/>
      </c>
      <c r="AX53" s="126" t="str">
        <f t="shared" si="29"/>
        <v/>
      </c>
      <c r="AY53" s="64" t="str">
        <f t="shared" si="30"/>
        <v/>
      </c>
      <c r="AZ53" s="97">
        <v>80.400000000000006</v>
      </c>
      <c r="BA53" s="68"/>
      <c r="BB53" s="68"/>
      <c r="BC53" s="68"/>
      <c r="BD53" s="68"/>
      <c r="BE53" s="15"/>
      <c r="BF53" s="5">
        <f t="shared" si="31"/>
        <v>14947</v>
      </c>
      <c r="BG53" s="42">
        <v>8160</v>
      </c>
      <c r="BH53" s="42">
        <v>6787</v>
      </c>
      <c r="BI53" s="42"/>
      <c r="BJ53" s="42"/>
      <c r="BK53" s="42"/>
      <c r="BL53" s="42" t="s">
        <v>103</v>
      </c>
      <c r="BM53" s="15"/>
    </row>
    <row r="54" spans="1:65" outlineLevel="5" x14ac:dyDescent="0.3">
      <c r="A54" s="22">
        <f t="shared" si="5"/>
        <v>2</v>
      </c>
      <c r="B54" s="9">
        <f t="shared" si="13"/>
        <v>42038</v>
      </c>
      <c r="C54" s="51">
        <v>302341</v>
      </c>
      <c r="D54" s="64" t="str">
        <f t="shared" si="22"/>
        <v/>
      </c>
      <c r="E54" s="12" t="s">
        <v>103</v>
      </c>
      <c r="F54" s="12" t="s">
        <v>103</v>
      </c>
      <c r="G54" s="12"/>
      <c r="H54" s="12"/>
      <c r="I54" s="12"/>
      <c r="J54" s="12"/>
      <c r="K54" s="12"/>
      <c r="L54" s="12"/>
      <c r="M54" s="74">
        <f t="shared" si="23"/>
        <v>7.5</v>
      </c>
      <c r="N54" s="86">
        <v>7.5</v>
      </c>
      <c r="O54" s="86">
        <v>7.43</v>
      </c>
      <c r="P54" s="86"/>
      <c r="Q54" s="86"/>
      <c r="R54" s="83"/>
      <c r="S54" s="83"/>
      <c r="T54" s="83"/>
      <c r="U54" s="83"/>
      <c r="V54" s="5" t="str">
        <f t="shared" si="24"/>
        <v/>
      </c>
      <c r="W54" s="41"/>
      <c r="X54" s="41"/>
      <c r="Y54" s="41"/>
      <c r="Z54" s="41"/>
      <c r="AA54" s="41"/>
      <c r="AB54" s="41"/>
      <c r="AC54" s="41"/>
      <c r="AD54" s="41"/>
      <c r="AE54" s="5" t="str">
        <f t="shared" si="25"/>
        <v/>
      </c>
      <c r="AF54" s="41"/>
      <c r="AG54" s="41"/>
      <c r="AH54" s="41"/>
      <c r="AI54" s="41"/>
      <c r="AJ54" s="41"/>
      <c r="AK54" s="41"/>
      <c r="AL54" s="41"/>
      <c r="AM54" s="41"/>
      <c r="AN54" s="45">
        <f t="shared" si="32"/>
        <v>37.634408602150536</v>
      </c>
      <c r="AO54" s="41">
        <v>558</v>
      </c>
      <c r="AP54" s="110">
        <v>3.58</v>
      </c>
      <c r="AQ54" s="111">
        <v>2.82</v>
      </c>
      <c r="AR54" s="126">
        <f t="shared" si="26"/>
        <v>78.770949720670387</v>
      </c>
      <c r="AS54" s="126">
        <f t="shared" si="27"/>
        <v>21.229050279329613</v>
      </c>
      <c r="AT54" s="127">
        <v>613</v>
      </c>
      <c r="AU54" s="128">
        <v>2.0699999999999998</v>
      </c>
      <c r="AV54" s="129">
        <v>1.17</v>
      </c>
      <c r="AW54" s="126">
        <f t="shared" si="28"/>
        <v>56.521739130434781</v>
      </c>
      <c r="AX54" s="126">
        <f t="shared" si="29"/>
        <v>43.478260869565219</v>
      </c>
      <c r="AY54" s="64">
        <f t="shared" si="30"/>
        <v>64.964539007092199</v>
      </c>
      <c r="AZ54" s="97">
        <v>81.5</v>
      </c>
      <c r="BA54" s="68"/>
      <c r="BB54" s="68">
        <v>38</v>
      </c>
      <c r="BC54" s="68">
        <v>1100</v>
      </c>
      <c r="BD54" s="68"/>
      <c r="BE54" s="15"/>
      <c r="BF54" s="5">
        <f t="shared" si="31"/>
        <v>14408</v>
      </c>
      <c r="BG54" s="42">
        <v>8160</v>
      </c>
      <c r="BH54" s="42">
        <v>6248</v>
      </c>
      <c r="BI54" s="42"/>
      <c r="BJ54" s="42"/>
      <c r="BK54" s="42"/>
      <c r="BL54" s="42" t="s">
        <v>103</v>
      </c>
      <c r="BM54" s="15"/>
    </row>
    <row r="55" spans="1:65" outlineLevel="5" x14ac:dyDescent="0.3">
      <c r="A55" s="22">
        <f t="shared" si="5"/>
        <v>2</v>
      </c>
      <c r="B55" s="9">
        <f t="shared" si="13"/>
        <v>42039</v>
      </c>
      <c r="C55" s="51">
        <v>298672</v>
      </c>
      <c r="D55" s="64">
        <f t="shared" si="22"/>
        <v>37</v>
      </c>
      <c r="E55" s="12">
        <v>37</v>
      </c>
      <c r="F55" s="12">
        <v>37</v>
      </c>
      <c r="G55" s="12"/>
      <c r="H55" s="12"/>
      <c r="I55" s="12"/>
      <c r="J55" s="12"/>
      <c r="K55" s="12"/>
      <c r="L55" s="12"/>
      <c r="M55" s="74" t="str">
        <f t="shared" si="23"/>
        <v/>
      </c>
      <c r="N55" s="86" t="s">
        <v>103</v>
      </c>
      <c r="O55" s="86" t="s">
        <v>103</v>
      </c>
      <c r="P55" s="86"/>
      <c r="Q55" s="86"/>
      <c r="R55" s="83"/>
      <c r="S55" s="83"/>
      <c r="T55" s="83"/>
      <c r="U55" s="83"/>
      <c r="V55" s="5" t="str">
        <f t="shared" si="24"/>
        <v/>
      </c>
      <c r="W55" s="41"/>
      <c r="X55" s="41"/>
      <c r="Y55" s="41"/>
      <c r="Z55" s="41"/>
      <c r="AA55" s="41"/>
      <c r="AB55" s="41"/>
      <c r="AC55" s="41"/>
      <c r="AD55" s="41"/>
      <c r="AE55" s="5" t="str">
        <f t="shared" si="25"/>
        <v/>
      </c>
      <c r="AF55" s="41"/>
      <c r="AG55" s="41"/>
      <c r="AH55" s="41"/>
      <c r="AI55" s="41"/>
      <c r="AJ55" s="41"/>
      <c r="AK55" s="41"/>
      <c r="AL55" s="41"/>
      <c r="AM55" s="41"/>
      <c r="AN55" s="45">
        <f t="shared" si="32"/>
        <v>60.869565217391305</v>
      </c>
      <c r="AO55" s="41">
        <v>345</v>
      </c>
      <c r="AP55" s="110" t="s">
        <v>103</v>
      </c>
      <c r="AQ55" s="111" t="s">
        <v>103</v>
      </c>
      <c r="AR55" s="126" t="str">
        <f t="shared" si="26"/>
        <v/>
      </c>
      <c r="AS55" s="126" t="str">
        <f t="shared" si="27"/>
        <v/>
      </c>
      <c r="AT55" s="127">
        <v>393</v>
      </c>
      <c r="AU55" s="128">
        <v>2.0699999999999998</v>
      </c>
      <c r="AV55" s="129" t="s">
        <v>103</v>
      </c>
      <c r="AW55" s="126" t="str">
        <f t="shared" si="28"/>
        <v/>
      </c>
      <c r="AX55" s="126" t="str">
        <f t="shared" si="29"/>
        <v/>
      </c>
      <c r="AY55" s="64" t="str">
        <f t="shared" si="30"/>
        <v/>
      </c>
      <c r="AZ55" s="97">
        <v>81.099999999999994</v>
      </c>
      <c r="BA55" s="68"/>
      <c r="BB55" s="68"/>
      <c r="BC55" s="68"/>
      <c r="BD55" s="68"/>
      <c r="BE55" s="15"/>
      <c r="BF55" s="5">
        <f t="shared" si="31"/>
        <v>9271</v>
      </c>
      <c r="BG55" s="42">
        <v>8160</v>
      </c>
      <c r="BH55" s="42">
        <v>1111</v>
      </c>
      <c r="BI55" s="42"/>
      <c r="BJ55" s="42"/>
      <c r="BK55" s="42"/>
      <c r="BL55" s="42" t="s">
        <v>103</v>
      </c>
      <c r="BM55" s="15"/>
    </row>
    <row r="56" spans="1:65" outlineLevel="5" x14ac:dyDescent="0.3">
      <c r="A56" s="22">
        <f t="shared" si="5"/>
        <v>2</v>
      </c>
      <c r="B56" s="9">
        <f t="shared" si="13"/>
        <v>42040</v>
      </c>
      <c r="C56" s="51">
        <v>299766</v>
      </c>
      <c r="D56" s="64">
        <f t="shared" si="22"/>
        <v>37</v>
      </c>
      <c r="E56" s="12">
        <v>38</v>
      </c>
      <c r="F56" s="12">
        <v>36</v>
      </c>
      <c r="G56" s="12"/>
      <c r="H56" s="12"/>
      <c r="I56" s="12"/>
      <c r="J56" s="12"/>
      <c r="K56" s="12"/>
      <c r="L56" s="12"/>
      <c r="M56" s="74" t="str">
        <f t="shared" si="23"/>
        <v/>
      </c>
      <c r="N56" s="86" t="s">
        <v>103</v>
      </c>
      <c r="O56" s="86" t="s">
        <v>103</v>
      </c>
      <c r="P56" s="86"/>
      <c r="Q56" s="86"/>
      <c r="R56" s="83"/>
      <c r="S56" s="83"/>
      <c r="T56" s="83"/>
      <c r="U56" s="83"/>
      <c r="V56" s="5" t="str">
        <f t="shared" si="24"/>
        <v/>
      </c>
      <c r="W56" s="41"/>
      <c r="X56" s="41"/>
      <c r="Y56" s="41"/>
      <c r="Z56" s="41"/>
      <c r="AA56" s="41"/>
      <c r="AB56" s="41"/>
      <c r="AC56" s="41"/>
      <c r="AD56" s="41"/>
      <c r="AE56" s="5" t="str">
        <f t="shared" si="25"/>
        <v/>
      </c>
      <c r="AF56" s="41"/>
      <c r="AG56" s="41"/>
      <c r="AH56" s="41"/>
      <c r="AI56" s="41"/>
      <c r="AJ56" s="41"/>
      <c r="AK56" s="41"/>
      <c r="AL56" s="41"/>
      <c r="AM56" s="41"/>
      <c r="AN56" s="45">
        <f t="shared" si="32"/>
        <v>24.676850763807284</v>
      </c>
      <c r="AO56" s="41">
        <v>851</v>
      </c>
      <c r="AP56" s="110" t="s">
        <v>103</v>
      </c>
      <c r="AQ56" s="111" t="s">
        <v>103</v>
      </c>
      <c r="AR56" s="126" t="str">
        <f t="shared" si="26"/>
        <v/>
      </c>
      <c r="AS56" s="126" t="str">
        <f t="shared" si="27"/>
        <v/>
      </c>
      <c r="AT56" s="127">
        <v>951</v>
      </c>
      <c r="AU56" s="128">
        <v>2.1</v>
      </c>
      <c r="AV56" s="129" t="s">
        <v>103</v>
      </c>
      <c r="AW56" s="126" t="str">
        <f t="shared" si="28"/>
        <v/>
      </c>
      <c r="AX56" s="126" t="str">
        <f t="shared" si="29"/>
        <v/>
      </c>
      <c r="AY56" s="64" t="str">
        <f t="shared" si="30"/>
        <v/>
      </c>
      <c r="AZ56" s="97">
        <v>80.8</v>
      </c>
      <c r="BA56" s="68"/>
      <c r="BB56" s="68"/>
      <c r="BC56" s="68"/>
      <c r="BD56" s="68"/>
      <c r="BE56" s="15"/>
      <c r="BF56" s="5">
        <f t="shared" si="31"/>
        <v>10496</v>
      </c>
      <c r="BG56" s="42">
        <v>3060</v>
      </c>
      <c r="BH56" s="42">
        <v>7436</v>
      </c>
      <c r="BI56" s="42"/>
      <c r="BJ56" s="42"/>
      <c r="BK56" s="42"/>
      <c r="BL56" s="42" t="s">
        <v>103</v>
      </c>
      <c r="BM56" s="15"/>
    </row>
    <row r="57" spans="1:65" outlineLevel="5" x14ac:dyDescent="0.3">
      <c r="A57" s="22">
        <f t="shared" si="5"/>
        <v>2</v>
      </c>
      <c r="B57" s="9">
        <f t="shared" si="13"/>
        <v>42041</v>
      </c>
      <c r="C57" s="51">
        <v>313828</v>
      </c>
      <c r="D57" s="64" t="str">
        <f t="shared" si="22"/>
        <v/>
      </c>
      <c r="E57" s="12" t="s">
        <v>103</v>
      </c>
      <c r="F57" s="12" t="s">
        <v>103</v>
      </c>
      <c r="G57" s="12"/>
      <c r="H57" s="12"/>
      <c r="I57" s="12"/>
      <c r="J57" s="12"/>
      <c r="K57" s="12"/>
      <c r="L57" s="12"/>
      <c r="M57" s="74" t="str">
        <f t="shared" si="23"/>
        <v/>
      </c>
      <c r="N57" s="86" t="s">
        <v>103</v>
      </c>
      <c r="O57" s="86" t="s">
        <v>103</v>
      </c>
      <c r="P57" s="86"/>
      <c r="Q57" s="86"/>
      <c r="R57" s="83"/>
      <c r="S57" s="83"/>
      <c r="T57" s="83"/>
      <c r="U57" s="83"/>
      <c r="V57" s="5" t="str">
        <f t="shared" si="24"/>
        <v/>
      </c>
      <c r="W57" s="41"/>
      <c r="X57" s="41"/>
      <c r="Y57" s="41"/>
      <c r="Z57" s="41"/>
      <c r="AA57" s="41"/>
      <c r="AB57" s="41"/>
      <c r="AC57" s="41"/>
      <c r="AD57" s="41"/>
      <c r="AE57" s="5" t="str">
        <f t="shared" si="25"/>
        <v/>
      </c>
      <c r="AF57" s="41"/>
      <c r="AG57" s="41"/>
      <c r="AH57" s="41"/>
      <c r="AI57" s="41"/>
      <c r="AJ57" s="41"/>
      <c r="AK57" s="41"/>
      <c r="AL57" s="41"/>
      <c r="AM57" s="41"/>
      <c r="AN57" s="45">
        <f t="shared" si="32"/>
        <v>24.221453287197232</v>
      </c>
      <c r="AO57" s="41">
        <v>867</v>
      </c>
      <c r="AP57" s="110" t="s">
        <v>103</v>
      </c>
      <c r="AQ57" s="111" t="s">
        <v>103</v>
      </c>
      <c r="AR57" s="126" t="str">
        <f t="shared" si="26"/>
        <v/>
      </c>
      <c r="AS57" s="126" t="str">
        <f t="shared" si="27"/>
        <v/>
      </c>
      <c r="AT57" s="127">
        <v>914</v>
      </c>
      <c r="AU57" s="128">
        <v>1.98</v>
      </c>
      <c r="AV57" s="129" t="s">
        <v>103</v>
      </c>
      <c r="AW57" s="126" t="str">
        <f t="shared" si="28"/>
        <v/>
      </c>
      <c r="AX57" s="126" t="str">
        <f t="shared" si="29"/>
        <v/>
      </c>
      <c r="AY57" s="64" t="str">
        <f t="shared" si="30"/>
        <v/>
      </c>
      <c r="AZ57" s="97">
        <v>81</v>
      </c>
      <c r="BA57" s="68"/>
      <c r="BB57" s="68"/>
      <c r="BC57" s="68"/>
      <c r="BD57" s="68"/>
      <c r="BE57" s="15"/>
      <c r="BF57" s="5">
        <f t="shared" si="31"/>
        <v>9085</v>
      </c>
      <c r="BG57" s="42">
        <v>0</v>
      </c>
      <c r="BH57" s="42">
        <v>9085</v>
      </c>
      <c r="BI57" s="42"/>
      <c r="BJ57" s="42"/>
      <c r="BK57" s="42"/>
      <c r="BL57" s="42" t="s">
        <v>103</v>
      </c>
      <c r="BM57" s="15"/>
    </row>
    <row r="58" spans="1:65" outlineLevel="5" x14ac:dyDescent="0.3">
      <c r="A58" s="22">
        <f t="shared" si="5"/>
        <v>2</v>
      </c>
      <c r="B58" s="9">
        <f t="shared" si="13"/>
        <v>42042</v>
      </c>
      <c r="C58" s="51">
        <v>299614</v>
      </c>
      <c r="D58" s="64" t="str">
        <f t="shared" si="22"/>
        <v/>
      </c>
      <c r="E58" s="12" t="s">
        <v>103</v>
      </c>
      <c r="F58" s="12" t="s">
        <v>103</v>
      </c>
      <c r="G58" s="12"/>
      <c r="H58" s="12"/>
      <c r="I58" s="12"/>
      <c r="J58" s="12"/>
      <c r="K58" s="12"/>
      <c r="L58" s="12"/>
      <c r="M58" s="74" t="str">
        <f t="shared" si="23"/>
        <v/>
      </c>
      <c r="N58" s="86" t="s">
        <v>103</v>
      </c>
      <c r="O58" s="86" t="s">
        <v>103</v>
      </c>
      <c r="P58" s="86"/>
      <c r="Q58" s="86"/>
      <c r="R58" s="83"/>
      <c r="S58" s="83"/>
      <c r="T58" s="83"/>
      <c r="U58" s="83"/>
      <c r="V58" s="5" t="str">
        <f t="shared" si="24"/>
        <v/>
      </c>
      <c r="W58" s="41"/>
      <c r="X58" s="41"/>
      <c r="Y58" s="41"/>
      <c r="Z58" s="41"/>
      <c r="AA58" s="41"/>
      <c r="AB58" s="41"/>
      <c r="AC58" s="41"/>
      <c r="AD58" s="41"/>
      <c r="AE58" s="5" t="str">
        <f t="shared" si="25"/>
        <v/>
      </c>
      <c r="AF58" s="41"/>
      <c r="AG58" s="41"/>
      <c r="AH58" s="41"/>
      <c r="AI58" s="41"/>
      <c r="AJ58" s="41"/>
      <c r="AK58" s="41"/>
      <c r="AL58" s="41"/>
      <c r="AM58" s="41"/>
      <c r="AN58" s="45">
        <f t="shared" si="32"/>
        <v>23.917995444191344</v>
      </c>
      <c r="AO58" s="41">
        <v>878</v>
      </c>
      <c r="AP58" s="110" t="s">
        <v>103</v>
      </c>
      <c r="AQ58" s="111" t="s">
        <v>103</v>
      </c>
      <c r="AR58" s="126" t="str">
        <f t="shared" si="26"/>
        <v/>
      </c>
      <c r="AS58" s="126" t="str">
        <f t="shared" si="27"/>
        <v/>
      </c>
      <c r="AT58" s="127">
        <v>8688</v>
      </c>
      <c r="AU58" s="128" t="s">
        <v>103</v>
      </c>
      <c r="AV58" s="129" t="s">
        <v>103</v>
      </c>
      <c r="AW58" s="126" t="str">
        <f t="shared" si="28"/>
        <v/>
      </c>
      <c r="AX58" s="126" t="str">
        <f t="shared" si="29"/>
        <v/>
      </c>
      <c r="AY58" s="64" t="str">
        <f t="shared" si="30"/>
        <v/>
      </c>
      <c r="AZ58" s="97" t="s">
        <v>103</v>
      </c>
      <c r="BA58" s="68"/>
      <c r="BB58" s="68"/>
      <c r="BC58" s="68"/>
      <c r="BD58" s="68"/>
      <c r="BE58" s="15"/>
      <c r="BF58" s="5">
        <f t="shared" si="31"/>
        <v>8688</v>
      </c>
      <c r="BG58" s="42">
        <v>0</v>
      </c>
      <c r="BH58" s="42">
        <v>8688</v>
      </c>
      <c r="BI58" s="42"/>
      <c r="BJ58" s="42"/>
      <c r="BK58" s="42"/>
      <c r="BL58" s="42" t="s">
        <v>103</v>
      </c>
      <c r="BM58" s="15"/>
    </row>
    <row r="59" spans="1:65" outlineLevel="5" x14ac:dyDescent="0.3">
      <c r="A59" s="22">
        <f t="shared" si="5"/>
        <v>2</v>
      </c>
      <c r="B59" s="9">
        <f t="shared" si="13"/>
        <v>42043</v>
      </c>
      <c r="C59" s="51">
        <v>311666</v>
      </c>
      <c r="D59" s="64">
        <f t="shared" si="22"/>
        <v>33</v>
      </c>
      <c r="E59" s="12">
        <v>34</v>
      </c>
      <c r="F59" s="12">
        <v>32</v>
      </c>
      <c r="G59" s="12"/>
      <c r="H59" s="12"/>
      <c r="I59" s="12"/>
      <c r="J59" s="12"/>
      <c r="K59" s="12"/>
      <c r="L59" s="12"/>
      <c r="M59" s="74" t="str">
        <f t="shared" si="23"/>
        <v/>
      </c>
      <c r="N59" s="86" t="s">
        <v>103</v>
      </c>
      <c r="O59" s="86" t="s">
        <v>103</v>
      </c>
      <c r="P59" s="86"/>
      <c r="Q59" s="86"/>
      <c r="R59" s="83"/>
      <c r="S59" s="83"/>
      <c r="T59" s="83"/>
      <c r="U59" s="83"/>
      <c r="V59" s="5" t="str">
        <f t="shared" si="24"/>
        <v/>
      </c>
      <c r="W59" s="41"/>
      <c r="X59" s="41"/>
      <c r="Y59" s="41"/>
      <c r="Z59" s="41"/>
      <c r="AA59" s="41"/>
      <c r="AB59" s="41"/>
      <c r="AC59" s="41"/>
      <c r="AD59" s="41"/>
      <c r="AE59" s="5" t="str">
        <f t="shared" si="25"/>
        <v/>
      </c>
      <c r="AF59" s="41"/>
      <c r="AG59" s="41"/>
      <c r="AH59" s="41"/>
      <c r="AI59" s="41"/>
      <c r="AJ59" s="41"/>
      <c r="AK59" s="41"/>
      <c r="AL59" s="41"/>
      <c r="AM59" s="41"/>
      <c r="AN59" s="45">
        <f t="shared" si="32"/>
        <v>24.305555555555557</v>
      </c>
      <c r="AO59" s="41">
        <v>864</v>
      </c>
      <c r="AP59" s="110" t="s">
        <v>103</v>
      </c>
      <c r="AQ59" s="111" t="s">
        <v>103</v>
      </c>
      <c r="AR59" s="126" t="str">
        <f t="shared" si="26"/>
        <v/>
      </c>
      <c r="AS59" s="126" t="str">
        <f t="shared" si="27"/>
        <v/>
      </c>
      <c r="AT59" s="127">
        <v>941</v>
      </c>
      <c r="AU59" s="128" t="s">
        <v>103</v>
      </c>
      <c r="AV59" s="129" t="s">
        <v>103</v>
      </c>
      <c r="AW59" s="126" t="str">
        <f t="shared" si="28"/>
        <v/>
      </c>
      <c r="AX59" s="126" t="str">
        <f t="shared" si="29"/>
        <v/>
      </c>
      <c r="AY59" s="64" t="str">
        <f t="shared" si="30"/>
        <v/>
      </c>
      <c r="AZ59" s="97" t="s">
        <v>103</v>
      </c>
      <c r="BA59" s="68"/>
      <c r="BB59" s="68"/>
      <c r="BC59" s="68"/>
      <c r="BD59" s="68"/>
      <c r="BE59" s="15"/>
      <c r="BF59" s="5">
        <f t="shared" si="31"/>
        <v>8215</v>
      </c>
      <c r="BG59" s="42">
        <v>0</v>
      </c>
      <c r="BH59" s="42">
        <v>8215</v>
      </c>
      <c r="BI59" s="42"/>
      <c r="BJ59" s="42"/>
      <c r="BK59" s="42"/>
      <c r="BL59" s="42" t="s">
        <v>103</v>
      </c>
      <c r="BM59" s="15"/>
    </row>
    <row r="60" spans="1:65" outlineLevel="5" x14ac:dyDescent="0.3">
      <c r="A60" s="22">
        <f t="shared" si="5"/>
        <v>2</v>
      </c>
      <c r="B60" s="9">
        <f t="shared" si="13"/>
        <v>42044</v>
      </c>
      <c r="C60" s="51">
        <v>312351</v>
      </c>
      <c r="D60" s="64">
        <f t="shared" si="22"/>
        <v>30.5</v>
      </c>
      <c r="E60" s="12">
        <v>32</v>
      </c>
      <c r="F60" s="12">
        <v>29</v>
      </c>
      <c r="G60" s="12"/>
      <c r="H60" s="12"/>
      <c r="I60" s="12"/>
      <c r="J60" s="12"/>
      <c r="K60" s="12"/>
      <c r="L60" s="12"/>
      <c r="M60" s="74" t="str">
        <f t="shared" si="23"/>
        <v/>
      </c>
      <c r="N60" s="86" t="s">
        <v>103</v>
      </c>
      <c r="O60" s="86" t="s">
        <v>103</v>
      </c>
      <c r="P60" s="86"/>
      <c r="Q60" s="86"/>
      <c r="R60" s="83"/>
      <c r="S60" s="83"/>
      <c r="T60" s="83"/>
      <c r="U60" s="83"/>
      <c r="V60" s="5" t="str">
        <f t="shared" si="24"/>
        <v/>
      </c>
      <c r="W60" s="41"/>
      <c r="X60" s="41"/>
      <c r="Y60" s="41"/>
      <c r="Z60" s="41"/>
      <c r="AA60" s="41"/>
      <c r="AB60" s="41"/>
      <c r="AC60" s="41"/>
      <c r="AD60" s="41"/>
      <c r="AE60" s="5" t="str">
        <f t="shared" si="25"/>
        <v/>
      </c>
      <c r="AF60" s="41"/>
      <c r="AG60" s="41"/>
      <c r="AH60" s="41"/>
      <c r="AI60" s="41"/>
      <c r="AJ60" s="41"/>
      <c r="AK60" s="41"/>
      <c r="AL60" s="41"/>
      <c r="AM60" s="41"/>
      <c r="AN60" s="45">
        <f t="shared" si="32"/>
        <v>24.165707710011507</v>
      </c>
      <c r="AO60" s="41">
        <v>869</v>
      </c>
      <c r="AP60" s="110" t="s">
        <v>103</v>
      </c>
      <c r="AQ60" s="111" t="s">
        <v>103</v>
      </c>
      <c r="AR60" s="126" t="str">
        <f t="shared" si="26"/>
        <v/>
      </c>
      <c r="AS60" s="126" t="str">
        <f t="shared" si="27"/>
        <v/>
      </c>
      <c r="AT60" s="127">
        <v>896</v>
      </c>
      <c r="AU60" s="128">
        <v>2.0299999999999998</v>
      </c>
      <c r="AV60" s="129" t="s">
        <v>103</v>
      </c>
      <c r="AW60" s="126" t="str">
        <f t="shared" si="28"/>
        <v/>
      </c>
      <c r="AX60" s="126" t="str">
        <f t="shared" si="29"/>
        <v/>
      </c>
      <c r="AY60" s="64" t="str">
        <f t="shared" si="30"/>
        <v/>
      </c>
      <c r="AZ60" s="97">
        <v>80.8</v>
      </c>
      <c r="BA60" s="68"/>
      <c r="BB60" s="68"/>
      <c r="BC60" s="68"/>
      <c r="BD60" s="68"/>
      <c r="BE60" s="15"/>
      <c r="BF60" s="5">
        <f t="shared" si="31"/>
        <v>5042</v>
      </c>
      <c r="BG60" s="42">
        <v>0</v>
      </c>
      <c r="BH60" s="42">
        <v>5042</v>
      </c>
      <c r="BI60" s="42"/>
      <c r="BJ60" s="42"/>
      <c r="BK60" s="42"/>
      <c r="BL60" s="42" t="s">
        <v>103</v>
      </c>
      <c r="BM60" s="15"/>
    </row>
    <row r="61" spans="1:65" outlineLevel="5" x14ac:dyDescent="0.3">
      <c r="A61" s="22">
        <f t="shared" si="5"/>
        <v>2</v>
      </c>
      <c r="B61" s="9">
        <f t="shared" si="13"/>
        <v>42045</v>
      </c>
      <c r="C61" s="51">
        <v>306693</v>
      </c>
      <c r="D61" s="64" t="str">
        <f t="shared" si="22"/>
        <v/>
      </c>
      <c r="E61" s="12" t="s">
        <v>103</v>
      </c>
      <c r="F61" s="12" t="s">
        <v>103</v>
      </c>
      <c r="G61" s="12"/>
      <c r="H61" s="12"/>
      <c r="I61" s="12"/>
      <c r="J61" s="12"/>
      <c r="K61" s="12"/>
      <c r="L61" s="12"/>
      <c r="M61" s="74">
        <f t="shared" si="23"/>
        <v>7.4</v>
      </c>
      <c r="N61" s="86">
        <v>7.38</v>
      </c>
      <c r="O61" s="86">
        <v>7.37</v>
      </c>
      <c r="P61" s="86"/>
      <c r="Q61" s="86"/>
      <c r="R61" s="83"/>
      <c r="S61" s="83"/>
      <c r="T61" s="83"/>
      <c r="U61" s="83"/>
      <c r="V61" s="5" t="str">
        <f t="shared" si="24"/>
        <v/>
      </c>
      <c r="W61" s="41"/>
      <c r="X61" s="41"/>
      <c r="Y61" s="41"/>
      <c r="Z61" s="41"/>
      <c r="AA61" s="41"/>
      <c r="AB61" s="41"/>
      <c r="AC61" s="41"/>
      <c r="AD61" s="41"/>
      <c r="AE61" s="5" t="str">
        <f t="shared" si="25"/>
        <v/>
      </c>
      <c r="AF61" s="41"/>
      <c r="AG61" s="41"/>
      <c r="AH61" s="41"/>
      <c r="AI61" s="41"/>
      <c r="AJ61" s="41"/>
      <c r="AK61" s="41"/>
      <c r="AL61" s="41"/>
      <c r="AM61" s="41"/>
      <c r="AN61" s="45">
        <f t="shared" si="32"/>
        <v>24.705882352941178</v>
      </c>
      <c r="AO61" s="41">
        <v>850</v>
      </c>
      <c r="AP61" s="110">
        <v>4.8099999999999996</v>
      </c>
      <c r="AQ61" s="111">
        <v>3.72</v>
      </c>
      <c r="AR61" s="126">
        <f t="shared" si="26"/>
        <v>77.338877338877353</v>
      </c>
      <c r="AS61" s="126">
        <f t="shared" si="27"/>
        <v>22.661122661122647</v>
      </c>
      <c r="AT61" s="127">
        <v>946</v>
      </c>
      <c r="AU61" s="128">
        <v>2.2000000000000002</v>
      </c>
      <c r="AV61" s="129">
        <v>1.31</v>
      </c>
      <c r="AW61" s="126">
        <f t="shared" si="28"/>
        <v>59.545454545454547</v>
      </c>
      <c r="AX61" s="126">
        <f t="shared" si="29"/>
        <v>40.454545454545453</v>
      </c>
      <c r="AY61" s="64">
        <f t="shared" si="30"/>
        <v>56.871451008819648</v>
      </c>
      <c r="AZ61" s="97">
        <v>79.89</v>
      </c>
      <c r="BA61" s="68"/>
      <c r="BB61" s="68"/>
      <c r="BC61" s="68"/>
      <c r="BD61" s="68"/>
      <c r="BE61" s="15"/>
      <c r="BF61" s="5">
        <f t="shared" si="31"/>
        <v>4169</v>
      </c>
      <c r="BG61" s="42">
        <v>3570</v>
      </c>
      <c r="BH61" s="42">
        <v>511</v>
      </c>
      <c r="BI61" s="42"/>
      <c r="BJ61" s="42"/>
      <c r="BK61" s="42"/>
      <c r="BL61" s="42">
        <v>88</v>
      </c>
      <c r="BM61" s="15"/>
    </row>
    <row r="62" spans="1:65" outlineLevel="5" x14ac:dyDescent="0.3">
      <c r="A62" s="22">
        <f t="shared" si="5"/>
        <v>2</v>
      </c>
      <c r="B62" s="9">
        <f t="shared" si="13"/>
        <v>42046</v>
      </c>
      <c r="C62" s="51">
        <v>305055</v>
      </c>
      <c r="D62" s="64" t="str">
        <f t="shared" si="22"/>
        <v/>
      </c>
      <c r="E62" s="12" t="s">
        <v>103</v>
      </c>
      <c r="F62" s="12" t="s">
        <v>103</v>
      </c>
      <c r="G62" s="12"/>
      <c r="H62" s="12"/>
      <c r="I62" s="12"/>
      <c r="J62" s="12"/>
      <c r="K62" s="12"/>
      <c r="L62" s="12"/>
      <c r="M62" s="74" t="str">
        <f t="shared" si="23"/>
        <v/>
      </c>
      <c r="N62" s="86" t="s">
        <v>103</v>
      </c>
      <c r="O62" s="86" t="s">
        <v>103</v>
      </c>
      <c r="P62" s="86"/>
      <c r="Q62" s="86"/>
      <c r="R62" s="83"/>
      <c r="S62" s="83"/>
      <c r="T62" s="83"/>
      <c r="U62" s="83"/>
      <c r="V62" s="5" t="str">
        <f t="shared" si="24"/>
        <v/>
      </c>
      <c r="W62" s="41"/>
      <c r="X62" s="41"/>
      <c r="Y62" s="41"/>
      <c r="Z62" s="41"/>
      <c r="AA62" s="41"/>
      <c r="AB62" s="41"/>
      <c r="AC62" s="41"/>
      <c r="AD62" s="41"/>
      <c r="AE62" s="5" t="str">
        <f t="shared" si="25"/>
        <v/>
      </c>
      <c r="AF62" s="41"/>
      <c r="AG62" s="41"/>
      <c r="AH62" s="41"/>
      <c r="AI62" s="41"/>
      <c r="AJ62" s="41"/>
      <c r="AK62" s="41"/>
      <c r="AL62" s="41"/>
      <c r="AM62" s="41"/>
      <c r="AN62" s="45">
        <f t="shared" si="32"/>
        <v>36.269430051813472</v>
      </c>
      <c r="AO62" s="41">
        <v>579</v>
      </c>
      <c r="AP62" s="110" t="s">
        <v>103</v>
      </c>
      <c r="AQ62" s="111" t="s">
        <v>103</v>
      </c>
      <c r="AR62" s="126" t="str">
        <f t="shared" si="26"/>
        <v/>
      </c>
      <c r="AS62" s="126" t="str">
        <f t="shared" si="27"/>
        <v/>
      </c>
      <c r="AT62" s="127">
        <v>647</v>
      </c>
      <c r="AU62" s="128">
        <v>2.02</v>
      </c>
      <c r="AV62" s="129" t="s">
        <v>103</v>
      </c>
      <c r="AW62" s="126" t="str">
        <f t="shared" si="28"/>
        <v/>
      </c>
      <c r="AX62" s="126" t="str">
        <f t="shared" si="29"/>
        <v/>
      </c>
      <c r="AY62" s="64" t="str">
        <f t="shared" si="30"/>
        <v/>
      </c>
      <c r="AZ62" s="97">
        <v>79.099999999999994</v>
      </c>
      <c r="BA62" s="68"/>
      <c r="BB62" s="68"/>
      <c r="BC62" s="68"/>
      <c r="BD62" s="68"/>
      <c r="BE62" s="15"/>
      <c r="BF62" s="5">
        <f t="shared" si="31"/>
        <v>9121</v>
      </c>
      <c r="BG62" s="42">
        <v>8160</v>
      </c>
      <c r="BH62" s="42">
        <v>961</v>
      </c>
      <c r="BI62" s="42"/>
      <c r="BJ62" s="42"/>
      <c r="BK62" s="42"/>
      <c r="BL62" s="42" t="s">
        <v>103</v>
      </c>
      <c r="BM62" s="15"/>
    </row>
    <row r="63" spans="1:65" outlineLevel="5" x14ac:dyDescent="0.3">
      <c r="A63" s="22">
        <f t="shared" si="5"/>
        <v>2</v>
      </c>
      <c r="B63" s="9">
        <f t="shared" si="13"/>
        <v>42047</v>
      </c>
      <c r="C63" s="51">
        <v>289656</v>
      </c>
      <c r="D63" s="64">
        <f t="shared" si="22"/>
        <v>31.5</v>
      </c>
      <c r="E63" s="12">
        <v>30</v>
      </c>
      <c r="F63" s="12">
        <v>33</v>
      </c>
      <c r="G63" s="12"/>
      <c r="H63" s="12"/>
      <c r="I63" s="12"/>
      <c r="J63" s="12"/>
      <c r="K63" s="12"/>
      <c r="L63" s="12"/>
      <c r="M63" s="74" t="str">
        <f t="shared" si="23"/>
        <v/>
      </c>
      <c r="N63" s="86" t="s">
        <v>103</v>
      </c>
      <c r="O63" s="86" t="s">
        <v>103</v>
      </c>
      <c r="P63" s="86"/>
      <c r="Q63" s="86"/>
      <c r="R63" s="83"/>
      <c r="S63" s="83"/>
      <c r="T63" s="83"/>
      <c r="U63" s="83"/>
      <c r="V63" s="5" t="str">
        <f t="shared" si="24"/>
        <v/>
      </c>
      <c r="W63" s="41"/>
      <c r="X63" s="41"/>
      <c r="Y63" s="41"/>
      <c r="Z63" s="41"/>
      <c r="AA63" s="41"/>
      <c r="AB63" s="41"/>
      <c r="AC63" s="41"/>
      <c r="AD63" s="41"/>
      <c r="AE63" s="5" t="str">
        <f t="shared" si="25"/>
        <v/>
      </c>
      <c r="AF63" s="41"/>
      <c r="AG63" s="41"/>
      <c r="AH63" s="41"/>
      <c r="AI63" s="41"/>
      <c r="AJ63" s="41"/>
      <c r="AK63" s="41"/>
      <c r="AL63" s="41"/>
      <c r="AM63" s="41"/>
      <c r="AN63" s="45">
        <f t="shared" si="32"/>
        <v>28.187919463087248</v>
      </c>
      <c r="AO63" s="41">
        <v>745</v>
      </c>
      <c r="AP63" s="110" t="s">
        <v>103</v>
      </c>
      <c r="AQ63" s="111" t="s">
        <v>103</v>
      </c>
      <c r="AR63" s="126" t="str">
        <f t="shared" si="26"/>
        <v/>
      </c>
      <c r="AS63" s="126" t="str">
        <f t="shared" si="27"/>
        <v/>
      </c>
      <c r="AT63" s="127">
        <v>798</v>
      </c>
      <c r="AU63" s="128">
        <v>2.1</v>
      </c>
      <c r="AV63" s="129" t="s">
        <v>103</v>
      </c>
      <c r="AW63" s="126" t="str">
        <f t="shared" si="28"/>
        <v/>
      </c>
      <c r="AX63" s="126" t="str">
        <f t="shared" si="29"/>
        <v/>
      </c>
      <c r="AY63" s="64" t="str">
        <f t="shared" si="30"/>
        <v/>
      </c>
      <c r="AZ63" s="97">
        <v>80.400000000000006</v>
      </c>
      <c r="BA63" s="68"/>
      <c r="BB63" s="68"/>
      <c r="BC63" s="68"/>
      <c r="BD63" s="68"/>
      <c r="BE63" s="15"/>
      <c r="BF63" s="5">
        <f t="shared" si="31"/>
        <v>8687</v>
      </c>
      <c r="BG63" s="42">
        <v>8160</v>
      </c>
      <c r="BH63" s="42">
        <v>0</v>
      </c>
      <c r="BI63" s="42"/>
      <c r="BJ63" s="42"/>
      <c r="BK63" s="42"/>
      <c r="BL63" s="42">
        <v>527</v>
      </c>
      <c r="BM63" s="15"/>
    </row>
    <row r="64" spans="1:65" outlineLevel="5" x14ac:dyDescent="0.3">
      <c r="A64" s="22">
        <f t="shared" si="5"/>
        <v>2</v>
      </c>
      <c r="B64" s="9">
        <f t="shared" si="13"/>
        <v>42048</v>
      </c>
      <c r="C64" s="51">
        <v>310517</v>
      </c>
      <c r="D64" s="64">
        <f t="shared" si="22"/>
        <v>32</v>
      </c>
      <c r="E64" s="12">
        <v>32</v>
      </c>
      <c r="F64" s="12">
        <v>32</v>
      </c>
      <c r="G64" s="12"/>
      <c r="H64" s="12"/>
      <c r="I64" s="12"/>
      <c r="J64" s="12"/>
      <c r="K64" s="12"/>
      <c r="L64" s="12"/>
      <c r="M64" s="74" t="str">
        <f t="shared" si="23"/>
        <v/>
      </c>
      <c r="N64" s="86" t="s">
        <v>103</v>
      </c>
      <c r="O64" s="86" t="s">
        <v>103</v>
      </c>
      <c r="P64" s="86"/>
      <c r="Q64" s="86"/>
      <c r="R64" s="83"/>
      <c r="S64" s="83"/>
      <c r="T64" s="83"/>
      <c r="U64" s="83"/>
      <c r="V64" s="5" t="str">
        <f t="shared" si="24"/>
        <v/>
      </c>
      <c r="W64" s="41"/>
      <c r="X64" s="41"/>
      <c r="Y64" s="41"/>
      <c r="Z64" s="41"/>
      <c r="AA64" s="41"/>
      <c r="AB64" s="41"/>
      <c r="AC64" s="41"/>
      <c r="AD64" s="41"/>
      <c r="AE64" s="5" t="str">
        <f t="shared" si="25"/>
        <v/>
      </c>
      <c r="AF64" s="41"/>
      <c r="AG64" s="41"/>
      <c r="AH64" s="41"/>
      <c r="AI64" s="41"/>
      <c r="AJ64" s="41"/>
      <c r="AK64" s="41"/>
      <c r="AL64" s="41"/>
      <c r="AM64" s="41"/>
      <c r="AN64" s="45">
        <f t="shared" si="32"/>
        <v>25.893958076448829</v>
      </c>
      <c r="AO64" s="41">
        <v>811</v>
      </c>
      <c r="AP64" s="110" t="s">
        <v>103</v>
      </c>
      <c r="AQ64" s="111" t="s">
        <v>103</v>
      </c>
      <c r="AR64" s="126" t="str">
        <f t="shared" si="26"/>
        <v/>
      </c>
      <c r="AS64" s="126" t="str">
        <f t="shared" si="27"/>
        <v/>
      </c>
      <c r="AT64" s="127">
        <v>908</v>
      </c>
      <c r="AU64" s="128">
        <v>2.1</v>
      </c>
      <c r="AV64" s="129" t="s">
        <v>103</v>
      </c>
      <c r="AW64" s="126" t="str">
        <f t="shared" si="28"/>
        <v/>
      </c>
      <c r="AX64" s="126" t="str">
        <f t="shared" si="29"/>
        <v/>
      </c>
      <c r="AY64" s="64" t="str">
        <f t="shared" si="30"/>
        <v/>
      </c>
      <c r="AZ64" s="97">
        <v>80.5</v>
      </c>
      <c r="BA64" s="68"/>
      <c r="BB64" s="68"/>
      <c r="BC64" s="68"/>
      <c r="BD64" s="68"/>
      <c r="BE64" s="15"/>
      <c r="BF64" s="5">
        <f t="shared" si="31"/>
        <v>9238</v>
      </c>
      <c r="BG64" s="42">
        <v>8160</v>
      </c>
      <c r="BH64" s="42">
        <v>0</v>
      </c>
      <c r="BI64" s="42"/>
      <c r="BJ64" s="42"/>
      <c r="BK64" s="42"/>
      <c r="BL64" s="42">
        <v>1078</v>
      </c>
      <c r="BM64" s="15"/>
    </row>
    <row r="65" spans="1:65" outlineLevel="5" x14ac:dyDescent="0.3">
      <c r="A65" s="22">
        <f t="shared" si="5"/>
        <v>2</v>
      </c>
      <c r="B65" s="9">
        <f t="shared" si="13"/>
        <v>42049</v>
      </c>
      <c r="C65" s="51">
        <v>310268</v>
      </c>
      <c r="D65" s="64" t="str">
        <f t="shared" si="22"/>
        <v/>
      </c>
      <c r="E65" s="12" t="s">
        <v>103</v>
      </c>
      <c r="F65" s="12" t="s">
        <v>103</v>
      </c>
      <c r="G65" s="12"/>
      <c r="H65" s="12"/>
      <c r="I65" s="12"/>
      <c r="J65" s="12"/>
      <c r="K65" s="12"/>
      <c r="L65" s="12"/>
      <c r="M65" s="74" t="str">
        <f t="shared" si="23"/>
        <v/>
      </c>
      <c r="N65" s="86" t="s">
        <v>103</v>
      </c>
      <c r="O65" s="86" t="s">
        <v>103</v>
      </c>
      <c r="P65" s="86"/>
      <c r="Q65" s="86"/>
      <c r="R65" s="83"/>
      <c r="S65" s="83"/>
      <c r="T65" s="83"/>
      <c r="U65" s="83"/>
      <c r="V65" s="5" t="str">
        <f t="shared" si="24"/>
        <v/>
      </c>
      <c r="W65" s="41"/>
      <c r="X65" s="41"/>
      <c r="Y65" s="41"/>
      <c r="Z65" s="41"/>
      <c r="AA65" s="41"/>
      <c r="AB65" s="41"/>
      <c r="AC65" s="41"/>
      <c r="AD65" s="41"/>
      <c r="AE65" s="5" t="str">
        <f t="shared" si="25"/>
        <v/>
      </c>
      <c r="AF65" s="41"/>
      <c r="AG65" s="41"/>
      <c r="AH65" s="41"/>
      <c r="AI65" s="41"/>
      <c r="AJ65" s="41"/>
      <c r="AK65" s="41"/>
      <c r="AL65" s="41"/>
      <c r="AM65" s="41"/>
      <c r="AN65" s="45">
        <f t="shared" si="32"/>
        <v>52.109181141439208</v>
      </c>
      <c r="AO65" s="41">
        <v>403</v>
      </c>
      <c r="AP65" s="110" t="s">
        <v>103</v>
      </c>
      <c r="AQ65" s="111" t="s">
        <v>103</v>
      </c>
      <c r="AR65" s="126" t="str">
        <f t="shared" si="26"/>
        <v/>
      </c>
      <c r="AS65" s="126" t="str">
        <f t="shared" si="27"/>
        <v/>
      </c>
      <c r="AT65" s="127">
        <v>433</v>
      </c>
      <c r="AU65" s="128" t="s">
        <v>103</v>
      </c>
      <c r="AV65" s="129" t="s">
        <v>103</v>
      </c>
      <c r="AW65" s="126" t="str">
        <f t="shared" si="28"/>
        <v/>
      </c>
      <c r="AX65" s="126" t="str">
        <f t="shared" si="29"/>
        <v/>
      </c>
      <c r="AY65" s="64" t="str">
        <f t="shared" si="30"/>
        <v/>
      </c>
      <c r="AZ65" s="97" t="s">
        <v>103</v>
      </c>
      <c r="BA65" s="68"/>
      <c r="BB65" s="68"/>
      <c r="BC65" s="68"/>
      <c r="BD65" s="68"/>
      <c r="BE65" s="15"/>
      <c r="BF65" s="5">
        <f t="shared" si="31"/>
        <v>9281</v>
      </c>
      <c r="BG65" s="42">
        <v>8160</v>
      </c>
      <c r="BH65" s="42">
        <v>0</v>
      </c>
      <c r="BI65" s="42"/>
      <c r="BJ65" s="42"/>
      <c r="BK65" s="42"/>
      <c r="BL65" s="42">
        <v>1121</v>
      </c>
      <c r="BM65" s="15"/>
    </row>
    <row r="66" spans="1:65" outlineLevel="5" x14ac:dyDescent="0.3">
      <c r="A66" s="22">
        <f t="shared" si="5"/>
        <v>2</v>
      </c>
      <c r="B66" s="9">
        <f t="shared" si="13"/>
        <v>42050</v>
      </c>
      <c r="C66" s="51">
        <v>319539</v>
      </c>
      <c r="D66" s="64" t="str">
        <f t="shared" si="22"/>
        <v/>
      </c>
      <c r="E66" s="12" t="s">
        <v>103</v>
      </c>
      <c r="F66" s="12" t="s">
        <v>103</v>
      </c>
      <c r="G66" s="12"/>
      <c r="H66" s="12"/>
      <c r="I66" s="12"/>
      <c r="J66" s="12"/>
      <c r="K66" s="12"/>
      <c r="L66" s="12"/>
      <c r="M66" s="74" t="str">
        <f t="shared" si="23"/>
        <v/>
      </c>
      <c r="N66" s="86" t="s">
        <v>103</v>
      </c>
      <c r="O66" s="86" t="s">
        <v>103</v>
      </c>
      <c r="P66" s="86"/>
      <c r="Q66" s="86"/>
      <c r="R66" s="83"/>
      <c r="S66" s="83"/>
      <c r="T66" s="83"/>
      <c r="U66" s="83"/>
      <c r="V66" s="5" t="str">
        <f t="shared" si="24"/>
        <v/>
      </c>
      <c r="W66" s="41"/>
      <c r="X66" s="41"/>
      <c r="Y66" s="41"/>
      <c r="Z66" s="41"/>
      <c r="AA66" s="41"/>
      <c r="AB66" s="41"/>
      <c r="AC66" s="41"/>
      <c r="AD66" s="41"/>
      <c r="AE66" s="5" t="str">
        <f t="shared" si="25"/>
        <v/>
      </c>
      <c r="AF66" s="41"/>
      <c r="AG66" s="41"/>
      <c r="AH66" s="41"/>
      <c r="AI66" s="41"/>
      <c r="AJ66" s="41"/>
      <c r="AK66" s="41"/>
      <c r="AL66" s="41"/>
      <c r="AM66" s="41"/>
      <c r="AN66" s="45">
        <f t="shared" si="32"/>
        <v>27.962716378162451</v>
      </c>
      <c r="AO66" s="41">
        <v>751</v>
      </c>
      <c r="AP66" s="110" t="s">
        <v>103</v>
      </c>
      <c r="AQ66" s="111" t="s">
        <v>103</v>
      </c>
      <c r="AR66" s="126" t="str">
        <f t="shared" si="26"/>
        <v/>
      </c>
      <c r="AS66" s="126" t="str">
        <f t="shared" si="27"/>
        <v/>
      </c>
      <c r="AT66" s="127">
        <v>889</v>
      </c>
      <c r="AU66" s="128" t="s">
        <v>103</v>
      </c>
      <c r="AV66" s="129" t="s">
        <v>103</v>
      </c>
      <c r="AW66" s="126" t="str">
        <f t="shared" si="28"/>
        <v/>
      </c>
      <c r="AX66" s="126" t="str">
        <f t="shared" si="29"/>
        <v/>
      </c>
      <c r="AY66" s="64" t="str">
        <f t="shared" si="30"/>
        <v/>
      </c>
      <c r="AZ66" s="97" t="s">
        <v>103</v>
      </c>
      <c r="BA66" s="68"/>
      <c r="BB66" s="68"/>
      <c r="BC66" s="68"/>
      <c r="BD66" s="68"/>
      <c r="BE66" s="15"/>
      <c r="BF66" s="5">
        <f t="shared" si="31"/>
        <v>7160</v>
      </c>
      <c r="BG66" s="42">
        <v>6290</v>
      </c>
      <c r="BH66" s="42">
        <v>0</v>
      </c>
      <c r="BI66" s="42"/>
      <c r="BJ66" s="42"/>
      <c r="BK66" s="42"/>
      <c r="BL66" s="42">
        <v>870</v>
      </c>
      <c r="BM66" s="15"/>
    </row>
    <row r="67" spans="1:65" outlineLevel="5" x14ac:dyDescent="0.3">
      <c r="A67" s="22">
        <f t="shared" si="5"/>
        <v>2</v>
      </c>
      <c r="B67" s="9">
        <f t="shared" si="13"/>
        <v>42051</v>
      </c>
      <c r="C67" s="51">
        <v>360614</v>
      </c>
      <c r="D67" s="64">
        <f t="shared" si="22"/>
        <v>34</v>
      </c>
      <c r="E67" s="12">
        <v>34</v>
      </c>
      <c r="F67" s="12">
        <v>34</v>
      </c>
      <c r="G67" s="12"/>
      <c r="H67" s="12"/>
      <c r="I67" s="12"/>
      <c r="J67" s="12"/>
      <c r="K67" s="12"/>
      <c r="L67" s="12"/>
      <c r="M67" s="74" t="str">
        <f t="shared" si="23"/>
        <v/>
      </c>
      <c r="N67" s="86" t="s">
        <v>103</v>
      </c>
      <c r="O67" s="86" t="s">
        <v>103</v>
      </c>
      <c r="P67" s="86"/>
      <c r="Q67" s="86"/>
      <c r="R67" s="83"/>
      <c r="S67" s="83"/>
      <c r="T67" s="83"/>
      <c r="U67" s="83"/>
      <c r="V67" s="5" t="str">
        <f t="shared" si="24"/>
        <v/>
      </c>
      <c r="W67" s="41"/>
      <c r="X67" s="41"/>
      <c r="Y67" s="41"/>
      <c r="Z67" s="41"/>
      <c r="AA67" s="41"/>
      <c r="AB67" s="41"/>
      <c r="AC67" s="41"/>
      <c r="AD67" s="41"/>
      <c r="AE67" s="5" t="str">
        <f t="shared" si="25"/>
        <v/>
      </c>
      <c r="AF67" s="41"/>
      <c r="AG67" s="41"/>
      <c r="AH67" s="41"/>
      <c r="AI67" s="41"/>
      <c r="AJ67" s="41"/>
      <c r="AK67" s="41"/>
      <c r="AL67" s="41"/>
      <c r="AM67" s="41"/>
      <c r="AN67" s="45">
        <f t="shared" si="32"/>
        <v>30.303030303030305</v>
      </c>
      <c r="AO67" s="41">
        <v>693</v>
      </c>
      <c r="AP67" s="110" t="s">
        <v>103</v>
      </c>
      <c r="AQ67" s="111" t="s">
        <v>103</v>
      </c>
      <c r="AR67" s="126" t="str">
        <f t="shared" si="26"/>
        <v/>
      </c>
      <c r="AS67" s="126" t="str">
        <f t="shared" si="27"/>
        <v/>
      </c>
      <c r="AT67" s="127">
        <v>802</v>
      </c>
      <c r="AU67" s="128">
        <v>2.02</v>
      </c>
      <c r="AV67" s="129" t="s">
        <v>103</v>
      </c>
      <c r="AW67" s="126" t="str">
        <f t="shared" si="28"/>
        <v/>
      </c>
      <c r="AX67" s="126" t="str">
        <f t="shared" si="29"/>
        <v/>
      </c>
      <c r="AY67" s="64" t="str">
        <f t="shared" si="30"/>
        <v/>
      </c>
      <c r="AZ67" s="97">
        <v>80.099999999999994</v>
      </c>
      <c r="BA67" s="68"/>
      <c r="BB67" s="68"/>
      <c r="BC67" s="68"/>
      <c r="BD67" s="68"/>
      <c r="BE67" s="15"/>
      <c r="BF67" s="5">
        <f t="shared" si="31"/>
        <v>11198</v>
      </c>
      <c r="BG67" s="42">
        <v>8160</v>
      </c>
      <c r="BH67" s="42">
        <v>2808</v>
      </c>
      <c r="BI67" s="42"/>
      <c r="BJ67" s="42"/>
      <c r="BK67" s="42"/>
      <c r="BL67" s="42">
        <v>230</v>
      </c>
      <c r="BM67" s="15"/>
    </row>
    <row r="68" spans="1:65" outlineLevel="5" x14ac:dyDescent="0.3">
      <c r="A68" s="22">
        <f t="shared" si="5"/>
        <v>2</v>
      </c>
      <c r="B68" s="9">
        <f t="shared" si="13"/>
        <v>42052</v>
      </c>
      <c r="C68" s="51">
        <v>329917</v>
      </c>
      <c r="D68" s="64" t="str">
        <f t="shared" si="22"/>
        <v/>
      </c>
      <c r="E68" s="12" t="s">
        <v>103</v>
      </c>
      <c r="F68" s="12" t="s">
        <v>103</v>
      </c>
      <c r="G68" s="12"/>
      <c r="H68" s="12"/>
      <c r="I68" s="12"/>
      <c r="J68" s="12"/>
      <c r="K68" s="12"/>
      <c r="L68" s="12"/>
      <c r="M68" s="74">
        <f t="shared" si="23"/>
        <v>7.4</v>
      </c>
      <c r="N68" s="86">
        <v>7.41</v>
      </c>
      <c r="O68" s="86">
        <v>7.4</v>
      </c>
      <c r="P68" s="86"/>
      <c r="Q68" s="86"/>
      <c r="R68" s="83"/>
      <c r="S68" s="83"/>
      <c r="T68" s="83"/>
      <c r="U68" s="83"/>
      <c r="V68" s="5" t="str">
        <f t="shared" si="24"/>
        <v/>
      </c>
      <c r="W68" s="41"/>
      <c r="X68" s="41"/>
      <c r="Y68" s="41"/>
      <c r="Z68" s="41"/>
      <c r="AA68" s="41"/>
      <c r="AB68" s="41"/>
      <c r="AC68" s="41"/>
      <c r="AD68" s="41"/>
      <c r="AE68" s="5" t="str">
        <f t="shared" si="25"/>
        <v/>
      </c>
      <c r="AF68" s="41"/>
      <c r="AG68" s="41"/>
      <c r="AH68" s="41"/>
      <c r="AI68" s="41"/>
      <c r="AJ68" s="41"/>
      <c r="AK68" s="41"/>
      <c r="AL68" s="41"/>
      <c r="AM68" s="41"/>
      <c r="AN68" s="45">
        <f t="shared" si="32"/>
        <v>25.893958076448829</v>
      </c>
      <c r="AO68" s="41">
        <v>811</v>
      </c>
      <c r="AP68" s="110">
        <v>4.7300000000000004</v>
      </c>
      <c r="AQ68" s="111">
        <v>3.62</v>
      </c>
      <c r="AR68" s="126">
        <f t="shared" si="26"/>
        <v>76.532769556025372</v>
      </c>
      <c r="AS68" s="126">
        <f t="shared" si="27"/>
        <v>23.467230443974628</v>
      </c>
      <c r="AT68" s="127">
        <v>990</v>
      </c>
      <c r="AU68" s="128">
        <v>1.91</v>
      </c>
      <c r="AV68" s="129">
        <v>1.1200000000000001</v>
      </c>
      <c r="AW68" s="126">
        <f t="shared" si="28"/>
        <v>58.638743455497391</v>
      </c>
      <c r="AX68" s="126">
        <f t="shared" si="29"/>
        <v>41.361256544502609</v>
      </c>
      <c r="AY68" s="64">
        <f t="shared" si="30"/>
        <v>56.528428561437849</v>
      </c>
      <c r="AZ68" s="97">
        <v>80.040000000000006</v>
      </c>
      <c r="BA68" s="68"/>
      <c r="BB68" s="68"/>
      <c r="BC68" s="68"/>
      <c r="BD68" s="68"/>
      <c r="BE68" s="15"/>
      <c r="BF68" s="5">
        <f t="shared" si="31"/>
        <v>11611</v>
      </c>
      <c r="BG68" s="42">
        <v>8160</v>
      </c>
      <c r="BH68" s="42">
        <v>2495</v>
      </c>
      <c r="BI68" s="42"/>
      <c r="BJ68" s="42"/>
      <c r="BK68" s="42"/>
      <c r="BL68" s="42">
        <v>956</v>
      </c>
      <c r="BM68" s="15"/>
    </row>
    <row r="69" spans="1:65" outlineLevel="5" x14ac:dyDescent="0.3">
      <c r="A69" s="22">
        <f t="shared" si="5"/>
        <v>2</v>
      </c>
      <c r="B69" s="9">
        <f t="shared" si="13"/>
        <v>42053</v>
      </c>
      <c r="C69" s="51">
        <v>342761</v>
      </c>
      <c r="D69" s="64" t="str">
        <f t="shared" si="22"/>
        <v/>
      </c>
      <c r="E69" s="12" t="s">
        <v>103</v>
      </c>
      <c r="F69" s="12" t="s">
        <v>103</v>
      </c>
      <c r="G69" s="12"/>
      <c r="H69" s="12"/>
      <c r="I69" s="12"/>
      <c r="J69" s="12"/>
      <c r="K69" s="12"/>
      <c r="L69" s="12"/>
      <c r="M69" s="74" t="str">
        <f t="shared" si="23"/>
        <v/>
      </c>
      <c r="N69" s="86" t="s">
        <v>103</v>
      </c>
      <c r="O69" s="86" t="s">
        <v>103</v>
      </c>
      <c r="P69" s="86"/>
      <c r="Q69" s="86"/>
      <c r="R69" s="83"/>
      <c r="S69" s="83"/>
      <c r="T69" s="83"/>
      <c r="U69" s="83"/>
      <c r="V69" s="5" t="str">
        <f t="shared" si="24"/>
        <v/>
      </c>
      <c r="W69" s="41"/>
      <c r="X69" s="41"/>
      <c r="Y69" s="41"/>
      <c r="Z69" s="41"/>
      <c r="AA69" s="41"/>
      <c r="AB69" s="41"/>
      <c r="AC69" s="41"/>
      <c r="AD69" s="41"/>
      <c r="AE69" s="5" t="str">
        <f t="shared" si="25"/>
        <v/>
      </c>
      <c r="AF69" s="41"/>
      <c r="AG69" s="41"/>
      <c r="AH69" s="41"/>
      <c r="AI69" s="41"/>
      <c r="AJ69" s="41"/>
      <c r="AK69" s="41"/>
      <c r="AL69" s="41"/>
      <c r="AM69" s="41"/>
      <c r="AN69" s="45">
        <f t="shared" si="32"/>
        <v>24.676850763807284</v>
      </c>
      <c r="AO69" s="41">
        <v>851</v>
      </c>
      <c r="AP69" s="110" t="s">
        <v>103</v>
      </c>
      <c r="AQ69" s="111" t="s">
        <v>103</v>
      </c>
      <c r="AR69" s="126" t="str">
        <f t="shared" si="26"/>
        <v/>
      </c>
      <c r="AS69" s="126" t="str">
        <f t="shared" si="27"/>
        <v/>
      </c>
      <c r="AT69" s="127">
        <v>952</v>
      </c>
      <c r="AU69" s="128" t="s">
        <v>103</v>
      </c>
      <c r="AV69" s="129" t="s">
        <v>103</v>
      </c>
      <c r="AW69" s="126" t="str">
        <f t="shared" si="28"/>
        <v/>
      </c>
      <c r="AX69" s="126" t="str">
        <f t="shared" si="29"/>
        <v/>
      </c>
      <c r="AY69" s="64" t="str">
        <f t="shared" si="30"/>
        <v/>
      </c>
      <c r="AZ69" s="97" t="s">
        <v>103</v>
      </c>
      <c r="BA69" s="68"/>
      <c r="BB69" s="68"/>
      <c r="BC69" s="68"/>
      <c r="BD69" s="68"/>
      <c r="BE69" s="15"/>
      <c r="BF69" s="5">
        <f t="shared" si="31"/>
        <v>12127</v>
      </c>
      <c r="BG69" s="42">
        <v>8160</v>
      </c>
      <c r="BH69" s="42">
        <v>3964</v>
      </c>
      <c r="BI69" s="42"/>
      <c r="BJ69" s="42"/>
      <c r="BK69" s="42"/>
      <c r="BL69" s="42">
        <v>3</v>
      </c>
      <c r="BM69" s="15"/>
    </row>
    <row r="70" spans="1:65" outlineLevel="5" x14ac:dyDescent="0.3">
      <c r="A70" s="22">
        <f t="shared" si="5"/>
        <v>2</v>
      </c>
      <c r="B70" s="9">
        <f t="shared" si="13"/>
        <v>42054</v>
      </c>
      <c r="C70" s="51">
        <v>323622</v>
      </c>
      <c r="D70" s="64" t="str">
        <f t="shared" si="22"/>
        <v/>
      </c>
      <c r="E70" s="12" t="s">
        <v>103</v>
      </c>
      <c r="F70" s="12" t="s">
        <v>103</v>
      </c>
      <c r="G70" s="12"/>
      <c r="H70" s="12"/>
      <c r="I70" s="12"/>
      <c r="J70" s="12"/>
      <c r="K70" s="12"/>
      <c r="L70" s="12"/>
      <c r="M70" s="74" t="str">
        <f t="shared" si="23"/>
        <v/>
      </c>
      <c r="N70" s="86" t="s">
        <v>103</v>
      </c>
      <c r="O70" s="86" t="s">
        <v>103</v>
      </c>
      <c r="P70" s="86"/>
      <c r="Q70" s="86"/>
      <c r="R70" s="83"/>
      <c r="S70" s="83"/>
      <c r="T70" s="83"/>
      <c r="U70" s="83"/>
      <c r="V70" s="5" t="str">
        <f t="shared" si="24"/>
        <v/>
      </c>
      <c r="W70" s="41"/>
      <c r="X70" s="41"/>
      <c r="Y70" s="41"/>
      <c r="Z70" s="41"/>
      <c r="AA70" s="41"/>
      <c r="AB70" s="41"/>
      <c r="AC70" s="41"/>
      <c r="AD70" s="41"/>
      <c r="AE70" s="5" t="str">
        <f t="shared" si="25"/>
        <v/>
      </c>
      <c r="AF70" s="41"/>
      <c r="AG70" s="41"/>
      <c r="AH70" s="41"/>
      <c r="AI70" s="41"/>
      <c r="AJ70" s="41"/>
      <c r="AK70" s="41"/>
      <c r="AL70" s="41"/>
      <c r="AM70" s="41"/>
      <c r="AN70" s="45">
        <f t="shared" si="32"/>
        <v>22.556390977443609</v>
      </c>
      <c r="AO70" s="41">
        <v>931</v>
      </c>
      <c r="AP70" s="110" t="s">
        <v>103</v>
      </c>
      <c r="AQ70" s="111" t="s">
        <v>103</v>
      </c>
      <c r="AR70" s="126" t="str">
        <f t="shared" si="26"/>
        <v/>
      </c>
      <c r="AS70" s="126" t="str">
        <f t="shared" si="27"/>
        <v/>
      </c>
      <c r="AT70" s="127">
        <v>954</v>
      </c>
      <c r="AU70" s="128" t="s">
        <v>103</v>
      </c>
      <c r="AV70" s="129" t="s">
        <v>103</v>
      </c>
      <c r="AW70" s="126" t="str">
        <f t="shared" si="28"/>
        <v/>
      </c>
      <c r="AX70" s="126" t="str">
        <f t="shared" si="29"/>
        <v/>
      </c>
      <c r="AY70" s="64" t="str">
        <f t="shared" si="30"/>
        <v/>
      </c>
      <c r="AZ70" s="97" t="s">
        <v>103</v>
      </c>
      <c r="BA70" s="68"/>
      <c r="BB70" s="68"/>
      <c r="BC70" s="68"/>
      <c r="BD70" s="68"/>
      <c r="BE70" s="15"/>
      <c r="BF70" s="5">
        <f t="shared" si="31"/>
        <v>11501</v>
      </c>
      <c r="BG70" s="42">
        <v>5270</v>
      </c>
      <c r="BH70" s="42">
        <v>6231</v>
      </c>
      <c r="BI70" s="42"/>
      <c r="BJ70" s="42"/>
      <c r="BK70" s="42"/>
      <c r="BL70" s="42" t="s">
        <v>103</v>
      </c>
      <c r="BM70" s="15"/>
    </row>
    <row r="71" spans="1:65" outlineLevel="5" x14ac:dyDescent="0.3">
      <c r="A71" s="22">
        <f t="shared" si="5"/>
        <v>2</v>
      </c>
      <c r="B71" s="9">
        <f t="shared" si="13"/>
        <v>42055</v>
      </c>
      <c r="C71" s="51">
        <v>288120</v>
      </c>
      <c r="D71" s="64" t="str">
        <f t="shared" si="22"/>
        <v/>
      </c>
      <c r="E71" s="12" t="s">
        <v>103</v>
      </c>
      <c r="F71" s="12" t="s">
        <v>103</v>
      </c>
      <c r="G71" s="12"/>
      <c r="H71" s="12"/>
      <c r="I71" s="12"/>
      <c r="J71" s="12"/>
      <c r="K71" s="12"/>
      <c r="L71" s="12"/>
      <c r="M71" s="74" t="str">
        <f t="shared" si="23"/>
        <v/>
      </c>
      <c r="N71" s="86" t="s">
        <v>103</v>
      </c>
      <c r="O71" s="86" t="s">
        <v>103</v>
      </c>
      <c r="P71" s="86"/>
      <c r="Q71" s="86"/>
      <c r="R71" s="83"/>
      <c r="S71" s="83"/>
      <c r="T71" s="83"/>
      <c r="U71" s="83"/>
      <c r="V71" s="5" t="str">
        <f t="shared" si="24"/>
        <v/>
      </c>
      <c r="W71" s="41"/>
      <c r="X71" s="41"/>
      <c r="Y71" s="41"/>
      <c r="Z71" s="41"/>
      <c r="AA71" s="41"/>
      <c r="AB71" s="41"/>
      <c r="AC71" s="41"/>
      <c r="AD71" s="41"/>
      <c r="AE71" s="5" t="str">
        <f t="shared" si="25"/>
        <v/>
      </c>
      <c r="AF71" s="41"/>
      <c r="AG71" s="41"/>
      <c r="AH71" s="41"/>
      <c r="AI71" s="41"/>
      <c r="AJ71" s="41"/>
      <c r="AK71" s="41"/>
      <c r="AL71" s="41"/>
      <c r="AM71" s="41"/>
      <c r="AN71" s="45">
        <f t="shared" si="32"/>
        <v>24.504084014002334</v>
      </c>
      <c r="AO71" s="41">
        <v>857</v>
      </c>
      <c r="AP71" s="110" t="s">
        <v>103</v>
      </c>
      <c r="AQ71" s="111" t="s">
        <v>103</v>
      </c>
      <c r="AR71" s="126" t="str">
        <f t="shared" si="26"/>
        <v/>
      </c>
      <c r="AS71" s="126" t="str">
        <f t="shared" si="27"/>
        <v/>
      </c>
      <c r="AT71" s="127">
        <v>932</v>
      </c>
      <c r="AU71" s="128" t="s">
        <v>103</v>
      </c>
      <c r="AV71" s="129" t="s">
        <v>103</v>
      </c>
      <c r="AW71" s="126" t="str">
        <f t="shared" si="28"/>
        <v/>
      </c>
      <c r="AX71" s="126" t="str">
        <f t="shared" si="29"/>
        <v/>
      </c>
      <c r="AY71" s="64" t="str">
        <f t="shared" si="30"/>
        <v/>
      </c>
      <c r="AZ71" s="97" t="s">
        <v>103</v>
      </c>
      <c r="BA71" s="68"/>
      <c r="BB71" s="68"/>
      <c r="BC71" s="68"/>
      <c r="BD71" s="68"/>
      <c r="BE71" s="15"/>
      <c r="BF71" s="5">
        <f t="shared" si="31"/>
        <v>8929</v>
      </c>
      <c r="BG71" s="42">
        <v>8160</v>
      </c>
      <c r="BH71" s="42">
        <v>769</v>
      </c>
      <c r="BI71" s="42"/>
      <c r="BJ71" s="42"/>
      <c r="BK71" s="42"/>
      <c r="BL71" s="42" t="s">
        <v>103</v>
      </c>
      <c r="BM71" s="15"/>
    </row>
    <row r="72" spans="1:65" outlineLevel="5" x14ac:dyDescent="0.3">
      <c r="A72" s="22">
        <f t="shared" si="5"/>
        <v>2</v>
      </c>
      <c r="B72" s="9">
        <f t="shared" si="13"/>
        <v>42056</v>
      </c>
      <c r="C72" s="51">
        <v>339488</v>
      </c>
      <c r="D72" s="64">
        <f t="shared" si="22"/>
        <v>33.5</v>
      </c>
      <c r="E72" s="12">
        <v>33</v>
      </c>
      <c r="F72" s="12">
        <v>34</v>
      </c>
      <c r="G72" s="12"/>
      <c r="H72" s="12"/>
      <c r="I72" s="12"/>
      <c r="J72" s="12"/>
      <c r="K72" s="12"/>
      <c r="L72" s="12"/>
      <c r="M72" s="74" t="str">
        <f t="shared" si="23"/>
        <v/>
      </c>
      <c r="N72" s="86" t="s">
        <v>103</v>
      </c>
      <c r="O72" s="86" t="s">
        <v>103</v>
      </c>
      <c r="P72" s="86"/>
      <c r="Q72" s="86"/>
      <c r="R72" s="83"/>
      <c r="S72" s="83"/>
      <c r="T72" s="83"/>
      <c r="U72" s="83"/>
      <c r="V72" s="5" t="str">
        <f t="shared" si="24"/>
        <v/>
      </c>
      <c r="W72" s="41"/>
      <c r="X72" s="41"/>
      <c r="Y72" s="41"/>
      <c r="Z72" s="41"/>
      <c r="AA72" s="41"/>
      <c r="AB72" s="41"/>
      <c r="AC72" s="41"/>
      <c r="AD72" s="41"/>
      <c r="AE72" s="5" t="str">
        <f t="shared" si="25"/>
        <v/>
      </c>
      <c r="AF72" s="41"/>
      <c r="AG72" s="41"/>
      <c r="AH72" s="41"/>
      <c r="AI72" s="41"/>
      <c r="AJ72" s="41"/>
      <c r="AK72" s="41"/>
      <c r="AL72" s="41"/>
      <c r="AM72" s="41"/>
      <c r="AN72" s="45">
        <f t="shared" si="32"/>
        <v>34.482758620689658</v>
      </c>
      <c r="AO72" s="41">
        <v>609</v>
      </c>
      <c r="AP72" s="110" t="s">
        <v>103</v>
      </c>
      <c r="AQ72" s="111" t="s">
        <v>103</v>
      </c>
      <c r="AR72" s="126" t="str">
        <f t="shared" si="26"/>
        <v/>
      </c>
      <c r="AS72" s="126" t="str">
        <f t="shared" si="27"/>
        <v/>
      </c>
      <c r="AT72" s="127">
        <v>546</v>
      </c>
      <c r="AU72" s="128" t="s">
        <v>103</v>
      </c>
      <c r="AV72" s="129" t="s">
        <v>103</v>
      </c>
      <c r="AW72" s="126" t="str">
        <f t="shared" si="28"/>
        <v/>
      </c>
      <c r="AX72" s="126" t="str">
        <f t="shared" si="29"/>
        <v/>
      </c>
      <c r="AY72" s="64" t="str">
        <f t="shared" si="30"/>
        <v/>
      </c>
      <c r="AZ72" s="97" t="s">
        <v>103</v>
      </c>
      <c r="BA72" s="68"/>
      <c r="BB72" s="68"/>
      <c r="BC72" s="68"/>
      <c r="BD72" s="68"/>
      <c r="BE72" s="15"/>
      <c r="BF72" s="5">
        <f t="shared" si="31"/>
        <v>9832</v>
      </c>
      <c r="BG72" s="42">
        <v>8160</v>
      </c>
      <c r="BH72" s="42">
        <v>1672</v>
      </c>
      <c r="BI72" s="42"/>
      <c r="BJ72" s="42"/>
      <c r="BK72" s="42"/>
      <c r="BL72" s="42" t="s">
        <v>103</v>
      </c>
      <c r="BM72" s="15"/>
    </row>
    <row r="73" spans="1:65" outlineLevel="5" x14ac:dyDescent="0.3">
      <c r="A73" s="22">
        <f t="shared" si="5"/>
        <v>2</v>
      </c>
      <c r="B73" s="9">
        <f t="shared" si="13"/>
        <v>42057</v>
      </c>
      <c r="C73" s="51">
        <v>381231</v>
      </c>
      <c r="D73" s="64" t="str">
        <f t="shared" si="22"/>
        <v/>
      </c>
      <c r="E73" s="12" t="s">
        <v>103</v>
      </c>
      <c r="F73" s="12" t="s">
        <v>103</v>
      </c>
      <c r="G73" s="12"/>
      <c r="H73" s="12"/>
      <c r="I73" s="12"/>
      <c r="J73" s="12"/>
      <c r="K73" s="12"/>
      <c r="L73" s="12"/>
      <c r="M73" s="74" t="str">
        <f t="shared" si="23"/>
        <v/>
      </c>
      <c r="N73" s="86" t="s">
        <v>103</v>
      </c>
      <c r="O73" s="86" t="s">
        <v>103</v>
      </c>
      <c r="P73" s="86"/>
      <c r="Q73" s="86"/>
      <c r="R73" s="83"/>
      <c r="S73" s="83"/>
      <c r="T73" s="83"/>
      <c r="U73" s="83"/>
      <c r="V73" s="5" t="str">
        <f t="shared" si="24"/>
        <v/>
      </c>
      <c r="W73" s="41"/>
      <c r="X73" s="41"/>
      <c r="Y73" s="41"/>
      <c r="Z73" s="41"/>
      <c r="AA73" s="41"/>
      <c r="AB73" s="41"/>
      <c r="AC73" s="41"/>
      <c r="AD73" s="41"/>
      <c r="AE73" s="5" t="str">
        <f t="shared" si="25"/>
        <v/>
      </c>
      <c r="AF73" s="41"/>
      <c r="AG73" s="41"/>
      <c r="AH73" s="41"/>
      <c r="AI73" s="41"/>
      <c r="AJ73" s="41"/>
      <c r="AK73" s="41"/>
      <c r="AL73" s="41"/>
      <c r="AM73" s="41"/>
      <c r="AN73" s="45">
        <f t="shared" si="32"/>
        <v>23.728813559322035</v>
      </c>
      <c r="AO73" s="41">
        <v>885</v>
      </c>
      <c r="AP73" s="110" t="s">
        <v>103</v>
      </c>
      <c r="AQ73" s="111" t="s">
        <v>103</v>
      </c>
      <c r="AR73" s="126" t="str">
        <f t="shared" si="26"/>
        <v/>
      </c>
      <c r="AS73" s="126" t="str">
        <f t="shared" si="27"/>
        <v/>
      </c>
      <c r="AT73" s="127">
        <v>1016</v>
      </c>
      <c r="AU73" s="128" t="s">
        <v>103</v>
      </c>
      <c r="AV73" s="129" t="s">
        <v>103</v>
      </c>
      <c r="AW73" s="126" t="str">
        <f t="shared" si="28"/>
        <v/>
      </c>
      <c r="AX73" s="126" t="str">
        <f t="shared" si="29"/>
        <v/>
      </c>
      <c r="AY73" s="64" t="str">
        <f t="shared" si="30"/>
        <v/>
      </c>
      <c r="AZ73" s="97" t="s">
        <v>103</v>
      </c>
      <c r="BA73" s="68"/>
      <c r="BB73" s="68"/>
      <c r="BC73" s="68"/>
      <c r="BD73" s="68"/>
      <c r="BE73" s="15"/>
      <c r="BF73" s="5">
        <f t="shared" si="31"/>
        <v>8789</v>
      </c>
      <c r="BG73" s="42">
        <v>3740</v>
      </c>
      <c r="BH73" s="42">
        <v>5049</v>
      </c>
      <c r="BI73" s="42"/>
      <c r="BJ73" s="42"/>
      <c r="BK73" s="42"/>
      <c r="BL73" s="42" t="s">
        <v>103</v>
      </c>
      <c r="BM73" s="15"/>
    </row>
    <row r="74" spans="1:65" outlineLevel="5" x14ac:dyDescent="0.3">
      <c r="A74" s="22">
        <f t="shared" si="5"/>
        <v>2</v>
      </c>
      <c r="B74" s="9">
        <f t="shared" si="13"/>
        <v>42058</v>
      </c>
      <c r="C74" s="51">
        <v>328895</v>
      </c>
      <c r="D74" s="64" t="str">
        <f t="shared" si="22"/>
        <v/>
      </c>
      <c r="E74" s="12" t="s">
        <v>103</v>
      </c>
      <c r="F74" s="12" t="s">
        <v>103</v>
      </c>
      <c r="G74" s="12"/>
      <c r="H74" s="12"/>
      <c r="I74" s="12"/>
      <c r="J74" s="12"/>
      <c r="K74" s="12"/>
      <c r="L74" s="12"/>
      <c r="M74" s="74" t="str">
        <f t="shared" si="23"/>
        <v/>
      </c>
      <c r="N74" s="86" t="s">
        <v>103</v>
      </c>
      <c r="O74" s="86" t="s">
        <v>103</v>
      </c>
      <c r="P74" s="86"/>
      <c r="Q74" s="86"/>
      <c r="R74" s="83"/>
      <c r="S74" s="83"/>
      <c r="T74" s="83"/>
      <c r="U74" s="83"/>
      <c r="V74" s="5" t="str">
        <f t="shared" si="24"/>
        <v/>
      </c>
      <c r="W74" s="41"/>
      <c r="X74" s="41"/>
      <c r="Y74" s="41"/>
      <c r="Z74" s="41"/>
      <c r="AA74" s="41"/>
      <c r="AB74" s="41"/>
      <c r="AC74" s="41"/>
      <c r="AD74" s="41"/>
      <c r="AE74" s="5" t="str">
        <f t="shared" si="25"/>
        <v/>
      </c>
      <c r="AF74" s="41"/>
      <c r="AG74" s="41"/>
      <c r="AH74" s="41"/>
      <c r="AI74" s="41"/>
      <c r="AJ74" s="41"/>
      <c r="AK74" s="41"/>
      <c r="AL74" s="41"/>
      <c r="AM74" s="41"/>
      <c r="AN74" s="45">
        <f t="shared" si="32"/>
        <v>24.532710280373831</v>
      </c>
      <c r="AO74" s="41">
        <v>856</v>
      </c>
      <c r="AP74" s="110" t="s">
        <v>103</v>
      </c>
      <c r="AQ74" s="111" t="s">
        <v>103</v>
      </c>
      <c r="AR74" s="126" t="str">
        <f t="shared" si="26"/>
        <v/>
      </c>
      <c r="AS74" s="126" t="str">
        <f t="shared" si="27"/>
        <v/>
      </c>
      <c r="AT74" s="127">
        <v>952</v>
      </c>
      <c r="AU74" s="128">
        <v>1.94</v>
      </c>
      <c r="AV74" s="129" t="s">
        <v>103</v>
      </c>
      <c r="AW74" s="126" t="str">
        <f t="shared" si="28"/>
        <v/>
      </c>
      <c r="AX74" s="126" t="str">
        <f t="shared" si="29"/>
        <v/>
      </c>
      <c r="AY74" s="64" t="str">
        <f t="shared" si="30"/>
        <v/>
      </c>
      <c r="AZ74" s="97">
        <v>80.599999999999994</v>
      </c>
      <c r="BA74" s="68"/>
      <c r="BB74" s="68"/>
      <c r="BC74" s="68"/>
      <c r="BD74" s="68"/>
      <c r="BE74" s="15"/>
      <c r="BF74" s="5">
        <f t="shared" si="31"/>
        <v>10960</v>
      </c>
      <c r="BG74" s="42">
        <v>7140</v>
      </c>
      <c r="BH74" s="42">
        <v>3587</v>
      </c>
      <c r="BI74" s="42"/>
      <c r="BJ74" s="42"/>
      <c r="BK74" s="42"/>
      <c r="BL74" s="42">
        <v>233</v>
      </c>
      <c r="BM74" s="15"/>
    </row>
    <row r="75" spans="1:65" outlineLevel="5" x14ac:dyDescent="0.3">
      <c r="A75" s="22">
        <f t="shared" si="5"/>
        <v>2</v>
      </c>
      <c r="B75" s="9">
        <f t="shared" si="13"/>
        <v>42059</v>
      </c>
      <c r="C75" s="51">
        <v>325078</v>
      </c>
      <c r="D75" s="64">
        <f t="shared" si="22"/>
        <v>34</v>
      </c>
      <c r="E75" s="12">
        <v>34</v>
      </c>
      <c r="F75" s="12">
        <v>34</v>
      </c>
      <c r="G75" s="12"/>
      <c r="H75" s="12"/>
      <c r="I75" s="12"/>
      <c r="J75" s="12"/>
      <c r="K75" s="12"/>
      <c r="L75" s="12"/>
      <c r="M75" s="74">
        <f t="shared" si="23"/>
        <v>7.6</v>
      </c>
      <c r="N75" s="86">
        <v>7.66</v>
      </c>
      <c r="O75" s="86">
        <v>7.6</v>
      </c>
      <c r="P75" s="86"/>
      <c r="Q75" s="86"/>
      <c r="R75" s="83"/>
      <c r="S75" s="83"/>
      <c r="T75" s="83"/>
      <c r="U75" s="83"/>
      <c r="V75" s="5" t="str">
        <f t="shared" si="24"/>
        <v/>
      </c>
      <c r="W75" s="41"/>
      <c r="X75" s="41"/>
      <c r="Y75" s="41"/>
      <c r="Z75" s="41"/>
      <c r="AA75" s="41"/>
      <c r="AB75" s="41"/>
      <c r="AC75" s="41"/>
      <c r="AD75" s="41"/>
      <c r="AE75" s="5" t="str">
        <f t="shared" si="25"/>
        <v/>
      </c>
      <c r="AF75" s="41"/>
      <c r="AG75" s="41"/>
      <c r="AH75" s="41"/>
      <c r="AI75" s="41"/>
      <c r="AJ75" s="41"/>
      <c r="AK75" s="41"/>
      <c r="AL75" s="41"/>
      <c r="AM75" s="41"/>
      <c r="AN75" s="45">
        <f t="shared" si="32"/>
        <v>31.722054380664652</v>
      </c>
      <c r="AO75" s="41">
        <v>662</v>
      </c>
      <c r="AP75" s="110">
        <v>5.53</v>
      </c>
      <c r="AQ75" s="111">
        <v>4.34</v>
      </c>
      <c r="AR75" s="126">
        <f t="shared" si="26"/>
        <v>78.48101265822784</v>
      </c>
      <c r="AS75" s="126">
        <f t="shared" si="27"/>
        <v>21.51898734177216</v>
      </c>
      <c r="AT75" s="127">
        <v>811</v>
      </c>
      <c r="AU75" s="128">
        <v>2.14</v>
      </c>
      <c r="AV75" s="129">
        <v>1.26</v>
      </c>
      <c r="AW75" s="126">
        <f t="shared" si="28"/>
        <v>58.878504672897193</v>
      </c>
      <c r="AX75" s="126">
        <f t="shared" si="29"/>
        <v>41.121495327102807</v>
      </c>
      <c r="AY75" s="64">
        <f t="shared" si="30"/>
        <v>60.740469208211131</v>
      </c>
      <c r="AZ75" s="97">
        <v>81.790000000000006</v>
      </c>
      <c r="BA75" s="68"/>
      <c r="BB75" s="68"/>
      <c r="BC75" s="68"/>
      <c r="BD75" s="68"/>
      <c r="BE75" s="15"/>
      <c r="BF75" s="5">
        <f t="shared" si="31"/>
        <v>7555</v>
      </c>
      <c r="BG75" s="42">
        <v>0</v>
      </c>
      <c r="BH75" s="42">
        <v>7519</v>
      </c>
      <c r="BI75" s="42"/>
      <c r="BJ75" s="42"/>
      <c r="BK75" s="42"/>
      <c r="BL75" s="42">
        <v>36</v>
      </c>
      <c r="BM75" s="15"/>
    </row>
    <row r="76" spans="1:65" outlineLevel="5" x14ac:dyDescent="0.3">
      <c r="A76" s="22">
        <f t="shared" si="5"/>
        <v>2</v>
      </c>
      <c r="B76" s="9">
        <f t="shared" si="13"/>
        <v>42060</v>
      </c>
      <c r="C76" s="51">
        <v>316796</v>
      </c>
      <c r="D76" s="64">
        <f t="shared" si="22"/>
        <v>33.5</v>
      </c>
      <c r="E76" s="12">
        <v>34</v>
      </c>
      <c r="F76" s="12">
        <v>33</v>
      </c>
      <c r="G76" s="12"/>
      <c r="H76" s="12"/>
      <c r="I76" s="12"/>
      <c r="J76" s="12"/>
      <c r="K76" s="12"/>
      <c r="L76" s="12"/>
      <c r="M76" s="74" t="str">
        <f t="shared" si="23"/>
        <v/>
      </c>
      <c r="N76" s="86" t="s">
        <v>103</v>
      </c>
      <c r="O76" s="86" t="s">
        <v>103</v>
      </c>
      <c r="P76" s="86"/>
      <c r="Q76" s="86"/>
      <c r="R76" s="83"/>
      <c r="S76" s="83"/>
      <c r="T76" s="83"/>
      <c r="U76" s="83"/>
      <c r="V76" s="5" t="str">
        <f t="shared" si="24"/>
        <v/>
      </c>
      <c r="W76" s="41"/>
      <c r="X76" s="41"/>
      <c r="Y76" s="41"/>
      <c r="Z76" s="41"/>
      <c r="AA76" s="41"/>
      <c r="AB76" s="41"/>
      <c r="AC76" s="41"/>
      <c r="AD76" s="41"/>
      <c r="AE76" s="5" t="str">
        <f t="shared" si="25"/>
        <v/>
      </c>
      <c r="AF76" s="41"/>
      <c r="AG76" s="41"/>
      <c r="AH76" s="41"/>
      <c r="AI76" s="41"/>
      <c r="AJ76" s="41"/>
      <c r="AK76" s="41"/>
      <c r="AL76" s="41"/>
      <c r="AM76" s="41"/>
      <c r="AN76" s="45">
        <f t="shared" si="32"/>
        <v>25.990099009900991</v>
      </c>
      <c r="AO76" s="41">
        <v>808</v>
      </c>
      <c r="AP76" s="110" t="s">
        <v>103</v>
      </c>
      <c r="AQ76" s="111" t="s">
        <v>103</v>
      </c>
      <c r="AR76" s="126" t="str">
        <f t="shared" si="26"/>
        <v/>
      </c>
      <c r="AS76" s="126" t="str">
        <f t="shared" si="27"/>
        <v/>
      </c>
      <c r="AT76" s="127">
        <v>876</v>
      </c>
      <c r="AU76" s="128">
        <v>2.09</v>
      </c>
      <c r="AV76" s="129" t="s">
        <v>103</v>
      </c>
      <c r="AW76" s="126" t="str">
        <f t="shared" si="28"/>
        <v/>
      </c>
      <c r="AX76" s="126" t="str">
        <f t="shared" si="29"/>
        <v/>
      </c>
      <c r="AY76" s="64" t="str">
        <f t="shared" si="30"/>
        <v/>
      </c>
      <c r="AZ76" s="97">
        <v>81.099999999999994</v>
      </c>
      <c r="BA76" s="68"/>
      <c r="BB76" s="68"/>
      <c r="BC76" s="68"/>
      <c r="BD76" s="68"/>
      <c r="BE76" s="15"/>
      <c r="BF76" s="5">
        <f t="shared" si="31"/>
        <v>10419</v>
      </c>
      <c r="BG76" s="42">
        <v>4760</v>
      </c>
      <c r="BH76" s="42">
        <v>5659</v>
      </c>
      <c r="BI76" s="42"/>
      <c r="BJ76" s="42"/>
      <c r="BK76" s="42"/>
      <c r="BL76" s="42" t="s">
        <v>103</v>
      </c>
      <c r="BM76" s="15"/>
    </row>
    <row r="77" spans="1:65" outlineLevel="5" x14ac:dyDescent="0.3">
      <c r="A77" s="22">
        <f t="shared" si="5"/>
        <v>2</v>
      </c>
      <c r="B77" s="9">
        <f t="shared" si="13"/>
        <v>42061</v>
      </c>
      <c r="C77" s="51">
        <v>315189</v>
      </c>
      <c r="D77" s="64" t="str">
        <f t="shared" si="22"/>
        <v/>
      </c>
      <c r="E77" s="12" t="s">
        <v>103</v>
      </c>
      <c r="F77" s="12" t="s">
        <v>103</v>
      </c>
      <c r="G77" s="12"/>
      <c r="H77" s="12"/>
      <c r="I77" s="12"/>
      <c r="J77" s="12"/>
      <c r="K77" s="12"/>
      <c r="L77" s="12"/>
      <c r="M77" s="74" t="str">
        <f t="shared" si="23"/>
        <v/>
      </c>
      <c r="N77" s="86" t="s">
        <v>103</v>
      </c>
      <c r="O77" s="86" t="s">
        <v>103</v>
      </c>
      <c r="P77" s="86"/>
      <c r="Q77" s="86"/>
      <c r="R77" s="83"/>
      <c r="S77" s="83"/>
      <c r="T77" s="83"/>
      <c r="U77" s="83"/>
      <c r="V77" s="5" t="str">
        <f t="shared" si="24"/>
        <v/>
      </c>
      <c r="W77" s="41"/>
      <c r="X77" s="41"/>
      <c r="Y77" s="41"/>
      <c r="Z77" s="41"/>
      <c r="AA77" s="41"/>
      <c r="AB77" s="41"/>
      <c r="AC77" s="41"/>
      <c r="AD77" s="41"/>
      <c r="AE77" s="5" t="str">
        <f t="shared" si="25"/>
        <v/>
      </c>
      <c r="AF77" s="41"/>
      <c r="AG77" s="41"/>
      <c r="AH77" s="41"/>
      <c r="AI77" s="41"/>
      <c r="AJ77" s="41"/>
      <c r="AK77" s="41"/>
      <c r="AL77" s="41"/>
      <c r="AM77" s="41"/>
      <c r="AN77" s="45">
        <f t="shared" si="32"/>
        <v>25.119617224880383</v>
      </c>
      <c r="AO77" s="41">
        <v>836</v>
      </c>
      <c r="AP77" s="110" t="s">
        <v>103</v>
      </c>
      <c r="AQ77" s="111" t="s">
        <v>103</v>
      </c>
      <c r="AR77" s="126" t="str">
        <f t="shared" si="26"/>
        <v/>
      </c>
      <c r="AS77" s="126" t="str">
        <f t="shared" si="27"/>
        <v/>
      </c>
      <c r="AT77" s="127">
        <v>1047</v>
      </c>
      <c r="AU77" s="128">
        <v>2.11</v>
      </c>
      <c r="AV77" s="129" t="s">
        <v>103</v>
      </c>
      <c r="AW77" s="126" t="str">
        <f t="shared" si="28"/>
        <v/>
      </c>
      <c r="AX77" s="126" t="str">
        <f t="shared" si="29"/>
        <v/>
      </c>
      <c r="AY77" s="64" t="str">
        <f t="shared" si="30"/>
        <v/>
      </c>
      <c r="AZ77" s="97">
        <v>80.599999999999994</v>
      </c>
      <c r="BA77" s="68"/>
      <c r="BB77" s="68"/>
      <c r="BC77" s="68"/>
      <c r="BD77" s="68"/>
      <c r="BE77" s="15"/>
      <c r="BF77" s="5">
        <f t="shared" si="31"/>
        <v>8160</v>
      </c>
      <c r="BG77" s="42">
        <v>8160</v>
      </c>
      <c r="BH77" s="42">
        <v>0</v>
      </c>
      <c r="BI77" s="42"/>
      <c r="BJ77" s="42"/>
      <c r="BK77" s="42"/>
      <c r="BL77" s="42" t="s">
        <v>103</v>
      </c>
      <c r="BM77" s="15"/>
    </row>
    <row r="78" spans="1:65" outlineLevel="5" x14ac:dyDescent="0.3">
      <c r="A78" s="22">
        <f t="shared" si="5"/>
        <v>2</v>
      </c>
      <c r="B78" s="9">
        <f t="shared" si="13"/>
        <v>42062</v>
      </c>
      <c r="C78" s="51">
        <v>310254</v>
      </c>
      <c r="D78" s="64">
        <f t="shared" si="22"/>
        <v>34</v>
      </c>
      <c r="E78" s="12">
        <v>33</v>
      </c>
      <c r="F78" s="12">
        <v>35</v>
      </c>
      <c r="G78" s="12"/>
      <c r="H78" s="12"/>
      <c r="I78" s="12"/>
      <c r="J78" s="12"/>
      <c r="K78" s="12"/>
      <c r="L78" s="12"/>
      <c r="M78" s="74" t="str">
        <f t="shared" si="23"/>
        <v/>
      </c>
      <c r="N78" s="86" t="s">
        <v>103</v>
      </c>
      <c r="O78" s="86" t="s">
        <v>103</v>
      </c>
      <c r="P78" s="86"/>
      <c r="Q78" s="86"/>
      <c r="R78" s="83"/>
      <c r="S78" s="83"/>
      <c r="T78" s="83"/>
      <c r="U78" s="83"/>
      <c r="V78" s="5" t="str">
        <f t="shared" si="24"/>
        <v/>
      </c>
      <c r="W78" s="41"/>
      <c r="X78" s="41"/>
      <c r="Y78" s="41"/>
      <c r="Z78" s="41"/>
      <c r="AA78" s="41"/>
      <c r="AB78" s="41"/>
      <c r="AC78" s="41"/>
      <c r="AD78" s="41"/>
      <c r="AE78" s="5" t="str">
        <f t="shared" si="25"/>
        <v/>
      </c>
      <c r="AF78" s="41"/>
      <c r="AG78" s="41"/>
      <c r="AH78" s="41"/>
      <c r="AI78" s="41"/>
      <c r="AJ78" s="41"/>
      <c r="AK78" s="41"/>
      <c r="AL78" s="41"/>
      <c r="AM78" s="41"/>
      <c r="AN78" s="45">
        <f t="shared" si="32"/>
        <v>23.385300668151448</v>
      </c>
      <c r="AO78" s="41">
        <v>898</v>
      </c>
      <c r="AP78" s="110" t="s">
        <v>103</v>
      </c>
      <c r="AQ78" s="111" t="s">
        <v>103</v>
      </c>
      <c r="AR78" s="126" t="str">
        <f t="shared" si="26"/>
        <v/>
      </c>
      <c r="AS78" s="126" t="str">
        <f t="shared" si="27"/>
        <v/>
      </c>
      <c r="AT78" s="127">
        <v>945</v>
      </c>
      <c r="AU78" s="128">
        <v>2.0099999999999998</v>
      </c>
      <c r="AV78" s="129" t="s">
        <v>103</v>
      </c>
      <c r="AW78" s="126" t="str">
        <f t="shared" si="28"/>
        <v/>
      </c>
      <c r="AX78" s="126" t="str">
        <f t="shared" si="29"/>
        <v/>
      </c>
      <c r="AY78" s="64" t="str">
        <f t="shared" si="30"/>
        <v/>
      </c>
      <c r="AZ78" s="97">
        <v>81.099999999999994</v>
      </c>
      <c r="BA78" s="68"/>
      <c r="BB78" s="68"/>
      <c r="BC78" s="68"/>
      <c r="BD78" s="68"/>
      <c r="BE78" s="15"/>
      <c r="BF78" s="5">
        <f t="shared" si="31"/>
        <v>12302</v>
      </c>
      <c r="BG78" s="42">
        <v>8160</v>
      </c>
      <c r="BH78" s="42">
        <v>4142</v>
      </c>
      <c r="BI78" s="42"/>
      <c r="BJ78" s="42"/>
      <c r="BK78" s="42"/>
      <c r="BL78" s="42" t="s">
        <v>103</v>
      </c>
      <c r="BM78" s="15"/>
    </row>
    <row r="79" spans="1:65" outlineLevel="5" x14ac:dyDescent="0.3">
      <c r="A79" s="22">
        <f t="shared" si="5"/>
        <v>2</v>
      </c>
      <c r="B79" s="49">
        <f t="shared" si="13"/>
        <v>42063</v>
      </c>
      <c r="C79" s="51">
        <v>316822</v>
      </c>
      <c r="D79" s="64">
        <f t="shared" si="22"/>
        <v>34.5</v>
      </c>
      <c r="E79" s="12">
        <v>34</v>
      </c>
      <c r="F79" s="12">
        <v>35</v>
      </c>
      <c r="G79" s="12"/>
      <c r="H79" s="12"/>
      <c r="I79" s="12"/>
      <c r="J79" s="12"/>
      <c r="K79" s="12"/>
      <c r="L79" s="12"/>
      <c r="M79" s="74" t="str">
        <f t="shared" si="23"/>
        <v/>
      </c>
      <c r="N79" s="86" t="s">
        <v>103</v>
      </c>
      <c r="O79" s="86" t="s">
        <v>103</v>
      </c>
      <c r="P79" s="86"/>
      <c r="Q79" s="86"/>
      <c r="R79" s="83"/>
      <c r="S79" s="83"/>
      <c r="T79" s="83"/>
      <c r="U79" s="83"/>
      <c r="V79" s="5" t="str">
        <f t="shared" si="24"/>
        <v/>
      </c>
      <c r="W79" s="41"/>
      <c r="X79" s="41"/>
      <c r="Y79" s="41"/>
      <c r="Z79" s="41"/>
      <c r="AA79" s="41"/>
      <c r="AB79" s="41"/>
      <c r="AC79" s="41"/>
      <c r="AD79" s="41"/>
      <c r="AE79" s="5" t="str">
        <f t="shared" si="25"/>
        <v/>
      </c>
      <c r="AF79" s="41"/>
      <c r="AG79" s="41"/>
      <c r="AH79" s="41"/>
      <c r="AI79" s="41"/>
      <c r="AJ79" s="41"/>
      <c r="AK79" s="41"/>
      <c r="AL79" s="41"/>
      <c r="AM79" s="41"/>
      <c r="AN79" s="45">
        <f t="shared" si="32"/>
        <v>23.972602739726028</v>
      </c>
      <c r="AO79" s="41">
        <v>876</v>
      </c>
      <c r="AP79" s="110" t="s">
        <v>103</v>
      </c>
      <c r="AQ79" s="111" t="s">
        <v>103</v>
      </c>
      <c r="AR79" s="126" t="str">
        <f t="shared" si="26"/>
        <v/>
      </c>
      <c r="AS79" s="126" t="str">
        <f t="shared" si="27"/>
        <v/>
      </c>
      <c r="AT79" s="127">
        <v>874</v>
      </c>
      <c r="AU79" s="128" t="s">
        <v>103</v>
      </c>
      <c r="AV79" s="129" t="s">
        <v>103</v>
      </c>
      <c r="AW79" s="126" t="str">
        <f t="shared" si="28"/>
        <v/>
      </c>
      <c r="AX79" s="126" t="str">
        <f t="shared" si="29"/>
        <v/>
      </c>
      <c r="AY79" s="64" t="str">
        <f t="shared" si="30"/>
        <v/>
      </c>
      <c r="AZ79" s="97" t="s">
        <v>103</v>
      </c>
      <c r="BA79" s="68"/>
      <c r="BB79" s="68"/>
      <c r="BC79" s="68"/>
      <c r="BD79" s="68"/>
      <c r="BE79" s="15"/>
      <c r="BF79" s="5">
        <f t="shared" si="31"/>
        <v>8613</v>
      </c>
      <c r="BG79" s="42">
        <v>7480</v>
      </c>
      <c r="BH79" s="42">
        <v>1133</v>
      </c>
      <c r="BI79" s="42"/>
      <c r="BJ79" s="42"/>
      <c r="BK79" s="42"/>
      <c r="BL79" s="42" t="s">
        <v>103</v>
      </c>
      <c r="BM79" s="15"/>
    </row>
    <row r="80" spans="1:65" ht="17.25" outlineLevel="5" thickBot="1" x14ac:dyDescent="0.35">
      <c r="A80" s="47" t="e">
        <f t="shared" si="5"/>
        <v>#VALUE!</v>
      </c>
      <c r="B80" s="49" t="s">
        <v>65</v>
      </c>
      <c r="C80" s="51"/>
      <c r="D80" s="64" t="str">
        <f t="shared" si="22"/>
        <v/>
      </c>
      <c r="E80" s="12"/>
      <c r="F80" s="12"/>
      <c r="G80" s="12"/>
      <c r="H80" s="12"/>
      <c r="I80" s="12"/>
      <c r="J80" s="12"/>
      <c r="K80" s="12"/>
      <c r="L80" s="12"/>
      <c r="M80" s="74" t="str">
        <f t="shared" si="23"/>
        <v/>
      </c>
      <c r="N80" s="83"/>
      <c r="O80" s="83"/>
      <c r="P80" s="83"/>
      <c r="Q80" s="83"/>
      <c r="R80" s="83"/>
      <c r="S80" s="83"/>
      <c r="T80" s="83"/>
      <c r="U80" s="83"/>
      <c r="V80" s="5" t="str">
        <f t="shared" si="24"/>
        <v/>
      </c>
      <c r="W80" s="41"/>
      <c r="X80" s="41"/>
      <c r="Y80" s="41"/>
      <c r="Z80" s="41"/>
      <c r="AA80" s="41"/>
      <c r="AB80" s="41"/>
      <c r="AC80" s="41"/>
      <c r="AD80" s="41"/>
      <c r="AE80" s="5" t="str">
        <f t="shared" si="25"/>
        <v/>
      </c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110"/>
      <c r="AQ80" s="111"/>
      <c r="AR80" s="126" t="str">
        <f t="shared" si="26"/>
        <v/>
      </c>
      <c r="AS80" s="126" t="str">
        <f t="shared" si="27"/>
        <v/>
      </c>
      <c r="AT80" s="127"/>
      <c r="AU80" s="128"/>
      <c r="AV80" s="129"/>
      <c r="AW80" s="126" t="str">
        <f t="shared" si="28"/>
        <v/>
      </c>
      <c r="AX80" s="126" t="str">
        <f t="shared" si="29"/>
        <v/>
      </c>
      <c r="AY80" s="64" t="str">
        <f t="shared" si="30"/>
        <v/>
      </c>
      <c r="AZ80" s="97"/>
      <c r="BA80" s="68"/>
      <c r="BB80" s="68"/>
      <c r="BC80" s="68"/>
      <c r="BD80" s="68"/>
      <c r="BE80" s="15"/>
      <c r="BF80" s="5" t="str">
        <f t="shared" si="31"/>
        <v/>
      </c>
      <c r="BG80" s="42"/>
      <c r="BH80" s="42"/>
      <c r="BI80" s="42"/>
      <c r="BJ80" s="42"/>
      <c r="BK80" s="42"/>
      <c r="BL80" s="42"/>
      <c r="BM80" s="15"/>
    </row>
    <row r="81" spans="1:65" outlineLevel="4" x14ac:dyDescent="0.3">
      <c r="A81" s="156" t="s">
        <v>36</v>
      </c>
      <c r="B81" s="157"/>
      <c r="C81" s="50">
        <f t="shared" ref="C81:BM81" si="33">SUBTOTAL(4,C52:C80)</f>
        <v>381231</v>
      </c>
      <c r="D81" s="60">
        <f t="shared" si="33"/>
        <v>37</v>
      </c>
      <c r="E81" s="28">
        <f t="shared" si="33"/>
        <v>38</v>
      </c>
      <c r="F81" s="28">
        <f t="shared" si="33"/>
        <v>37</v>
      </c>
      <c r="G81" s="28">
        <f t="shared" si="33"/>
        <v>0</v>
      </c>
      <c r="H81" s="28">
        <f t="shared" si="33"/>
        <v>0</v>
      </c>
      <c r="I81" s="28">
        <f t="shared" si="33"/>
        <v>0</v>
      </c>
      <c r="J81" s="28">
        <f t="shared" si="33"/>
        <v>0</v>
      </c>
      <c r="K81" s="28">
        <f t="shared" si="33"/>
        <v>0</v>
      </c>
      <c r="L81" s="28">
        <f t="shared" si="33"/>
        <v>0</v>
      </c>
      <c r="M81" s="71">
        <f t="shared" si="33"/>
        <v>7.6</v>
      </c>
      <c r="N81" s="82">
        <f t="shared" si="33"/>
        <v>7.66</v>
      </c>
      <c r="O81" s="82">
        <f t="shared" si="33"/>
        <v>7.6</v>
      </c>
      <c r="P81" s="82">
        <f t="shared" si="33"/>
        <v>0</v>
      </c>
      <c r="Q81" s="82">
        <f t="shared" si="33"/>
        <v>0</v>
      </c>
      <c r="R81" s="82">
        <f t="shared" si="33"/>
        <v>0</v>
      </c>
      <c r="S81" s="82">
        <f t="shared" si="33"/>
        <v>0</v>
      </c>
      <c r="T81" s="82">
        <f t="shared" si="33"/>
        <v>0</v>
      </c>
      <c r="U81" s="82">
        <f t="shared" si="33"/>
        <v>0</v>
      </c>
      <c r="V81" s="29">
        <f t="shared" si="33"/>
        <v>0</v>
      </c>
      <c r="W81" s="39">
        <f t="shared" si="33"/>
        <v>0</v>
      </c>
      <c r="X81" s="39">
        <f t="shared" si="33"/>
        <v>0</v>
      </c>
      <c r="Y81" s="39">
        <f t="shared" si="33"/>
        <v>0</v>
      </c>
      <c r="Z81" s="39">
        <f t="shared" si="33"/>
        <v>0</v>
      </c>
      <c r="AA81" s="39">
        <f t="shared" si="33"/>
        <v>0</v>
      </c>
      <c r="AB81" s="39">
        <f t="shared" si="33"/>
        <v>0</v>
      </c>
      <c r="AC81" s="39">
        <f t="shared" si="33"/>
        <v>0</v>
      </c>
      <c r="AD81" s="39">
        <f t="shared" si="33"/>
        <v>0</v>
      </c>
      <c r="AE81" s="29">
        <f t="shared" si="33"/>
        <v>0</v>
      </c>
      <c r="AF81" s="39">
        <f t="shared" si="33"/>
        <v>0</v>
      </c>
      <c r="AG81" s="39">
        <f t="shared" si="33"/>
        <v>0</v>
      </c>
      <c r="AH81" s="39">
        <f t="shared" si="33"/>
        <v>0</v>
      </c>
      <c r="AI81" s="39">
        <f t="shared" si="33"/>
        <v>0</v>
      </c>
      <c r="AJ81" s="39">
        <f t="shared" si="33"/>
        <v>0</v>
      </c>
      <c r="AK81" s="39">
        <f t="shared" si="33"/>
        <v>0</v>
      </c>
      <c r="AL81" s="39">
        <f t="shared" si="33"/>
        <v>0</v>
      </c>
      <c r="AM81" s="39">
        <f t="shared" si="33"/>
        <v>0</v>
      </c>
      <c r="AN81" s="39">
        <f t="shared" si="33"/>
        <v>60.869565217391305</v>
      </c>
      <c r="AO81" s="39">
        <f t="shared" si="33"/>
        <v>931</v>
      </c>
      <c r="AP81" s="104">
        <f t="shared" si="33"/>
        <v>5.53</v>
      </c>
      <c r="AQ81" s="105">
        <f t="shared" si="33"/>
        <v>4.34</v>
      </c>
      <c r="AR81" s="106">
        <f t="shared" si="33"/>
        <v>78.770949720670387</v>
      </c>
      <c r="AS81" s="106">
        <f t="shared" si="33"/>
        <v>23.467230443974628</v>
      </c>
      <c r="AT81" s="107">
        <f t="shared" si="33"/>
        <v>8688</v>
      </c>
      <c r="AU81" s="108">
        <f t="shared" si="33"/>
        <v>2.2000000000000002</v>
      </c>
      <c r="AV81" s="109">
        <f t="shared" si="33"/>
        <v>1.31</v>
      </c>
      <c r="AW81" s="106">
        <f t="shared" si="33"/>
        <v>59.545454545454547</v>
      </c>
      <c r="AX81" s="106">
        <f t="shared" si="33"/>
        <v>43.478260869565219</v>
      </c>
      <c r="AY81" s="60">
        <f t="shared" si="33"/>
        <v>64.964539007092199</v>
      </c>
      <c r="AZ81" s="96">
        <f t="shared" si="33"/>
        <v>81.790000000000006</v>
      </c>
      <c r="BA81" s="67">
        <f t="shared" si="33"/>
        <v>0</v>
      </c>
      <c r="BB81" s="67">
        <f t="shared" si="33"/>
        <v>38</v>
      </c>
      <c r="BC81" s="67">
        <f t="shared" si="33"/>
        <v>1100</v>
      </c>
      <c r="BD81" s="67">
        <f t="shared" si="33"/>
        <v>0</v>
      </c>
      <c r="BE81" s="27">
        <f t="shared" si="33"/>
        <v>0</v>
      </c>
      <c r="BF81" s="29">
        <f t="shared" si="33"/>
        <v>14947</v>
      </c>
      <c r="BG81" s="39">
        <f t="shared" si="33"/>
        <v>8160</v>
      </c>
      <c r="BH81" s="40">
        <f t="shared" si="33"/>
        <v>9085</v>
      </c>
      <c r="BI81" s="40">
        <f t="shared" si="33"/>
        <v>0</v>
      </c>
      <c r="BJ81" s="40">
        <f t="shared" si="33"/>
        <v>0</v>
      </c>
      <c r="BK81" s="40">
        <f t="shared" si="33"/>
        <v>0</v>
      </c>
      <c r="BL81" s="40">
        <f t="shared" si="33"/>
        <v>1121</v>
      </c>
      <c r="BM81" s="27">
        <f t="shared" si="33"/>
        <v>0</v>
      </c>
    </row>
    <row r="82" spans="1:65" outlineLevel="3" x14ac:dyDescent="0.3">
      <c r="A82" s="158" t="s">
        <v>25</v>
      </c>
      <c r="B82" s="159"/>
      <c r="C82" s="51">
        <f t="shared" ref="C82:BM82" si="34">SUBTOTAL(5,C52:C80)</f>
        <v>288120</v>
      </c>
      <c r="D82" s="61">
        <f t="shared" si="34"/>
        <v>30.5</v>
      </c>
      <c r="E82" s="12">
        <f t="shared" si="34"/>
        <v>30</v>
      </c>
      <c r="F82" s="12">
        <f t="shared" si="34"/>
        <v>29</v>
      </c>
      <c r="G82" s="12">
        <f t="shared" si="34"/>
        <v>0</v>
      </c>
      <c r="H82" s="12">
        <f t="shared" si="34"/>
        <v>0</v>
      </c>
      <c r="I82" s="12">
        <f t="shared" si="34"/>
        <v>0</v>
      </c>
      <c r="J82" s="12">
        <f t="shared" si="34"/>
        <v>0</v>
      </c>
      <c r="K82" s="12">
        <f t="shared" si="34"/>
        <v>0</v>
      </c>
      <c r="L82" s="12">
        <f t="shared" si="34"/>
        <v>0</v>
      </c>
      <c r="M82" s="72">
        <f t="shared" si="34"/>
        <v>7.4</v>
      </c>
      <c r="N82" s="83">
        <f t="shared" si="34"/>
        <v>7.38</v>
      </c>
      <c r="O82" s="83">
        <f t="shared" si="34"/>
        <v>7.37</v>
      </c>
      <c r="P82" s="83">
        <f t="shared" si="34"/>
        <v>0</v>
      </c>
      <c r="Q82" s="83">
        <f t="shared" si="34"/>
        <v>0</v>
      </c>
      <c r="R82" s="83">
        <f t="shared" si="34"/>
        <v>0</v>
      </c>
      <c r="S82" s="83">
        <f t="shared" si="34"/>
        <v>0</v>
      </c>
      <c r="T82" s="83">
        <f t="shared" si="34"/>
        <v>0</v>
      </c>
      <c r="U82" s="83">
        <f t="shared" si="34"/>
        <v>0</v>
      </c>
      <c r="V82" s="6">
        <f t="shared" si="34"/>
        <v>0</v>
      </c>
      <c r="W82" s="41">
        <f t="shared" si="34"/>
        <v>0</v>
      </c>
      <c r="X82" s="41">
        <f t="shared" si="34"/>
        <v>0</v>
      </c>
      <c r="Y82" s="41">
        <f t="shared" si="34"/>
        <v>0</v>
      </c>
      <c r="Z82" s="41">
        <f t="shared" si="34"/>
        <v>0</v>
      </c>
      <c r="AA82" s="41">
        <f t="shared" si="34"/>
        <v>0</v>
      </c>
      <c r="AB82" s="41">
        <f t="shared" si="34"/>
        <v>0</v>
      </c>
      <c r="AC82" s="41">
        <f t="shared" si="34"/>
        <v>0</v>
      </c>
      <c r="AD82" s="41">
        <f t="shared" si="34"/>
        <v>0</v>
      </c>
      <c r="AE82" s="6">
        <f t="shared" si="34"/>
        <v>0</v>
      </c>
      <c r="AF82" s="41">
        <f t="shared" si="34"/>
        <v>0</v>
      </c>
      <c r="AG82" s="41">
        <f t="shared" si="34"/>
        <v>0</v>
      </c>
      <c r="AH82" s="41">
        <f t="shared" si="34"/>
        <v>0</v>
      </c>
      <c r="AI82" s="41">
        <f t="shared" si="34"/>
        <v>0</v>
      </c>
      <c r="AJ82" s="41">
        <f t="shared" si="34"/>
        <v>0</v>
      </c>
      <c r="AK82" s="41">
        <f t="shared" si="34"/>
        <v>0</v>
      </c>
      <c r="AL82" s="41">
        <f t="shared" si="34"/>
        <v>0</v>
      </c>
      <c r="AM82" s="41">
        <f t="shared" si="34"/>
        <v>0</v>
      </c>
      <c r="AN82" s="41">
        <f t="shared" si="34"/>
        <v>22.556390977443609</v>
      </c>
      <c r="AO82" s="41">
        <f t="shared" si="34"/>
        <v>345</v>
      </c>
      <c r="AP82" s="110">
        <f t="shared" si="34"/>
        <v>3.58</v>
      </c>
      <c r="AQ82" s="111">
        <f t="shared" si="34"/>
        <v>2.82</v>
      </c>
      <c r="AR82" s="112">
        <f t="shared" si="34"/>
        <v>76.532769556025372</v>
      </c>
      <c r="AS82" s="112">
        <f t="shared" si="34"/>
        <v>21.229050279329613</v>
      </c>
      <c r="AT82" s="113">
        <f t="shared" si="34"/>
        <v>393</v>
      </c>
      <c r="AU82" s="114">
        <f t="shared" si="34"/>
        <v>1.91</v>
      </c>
      <c r="AV82" s="115">
        <f t="shared" si="34"/>
        <v>1.1200000000000001</v>
      </c>
      <c r="AW82" s="112">
        <f t="shared" si="34"/>
        <v>56.521739130434781</v>
      </c>
      <c r="AX82" s="112">
        <f t="shared" si="34"/>
        <v>40.454545454545453</v>
      </c>
      <c r="AY82" s="61">
        <f t="shared" si="34"/>
        <v>56.528428561437849</v>
      </c>
      <c r="AZ82" s="97">
        <f t="shared" si="34"/>
        <v>79.099999999999994</v>
      </c>
      <c r="BA82" s="68">
        <f t="shared" si="34"/>
        <v>0</v>
      </c>
      <c r="BB82" s="68">
        <f t="shared" si="34"/>
        <v>38</v>
      </c>
      <c r="BC82" s="68">
        <f t="shared" si="34"/>
        <v>1100</v>
      </c>
      <c r="BD82" s="68">
        <f t="shared" si="34"/>
        <v>0</v>
      </c>
      <c r="BE82" s="15">
        <f t="shared" si="34"/>
        <v>0</v>
      </c>
      <c r="BF82" s="6">
        <f t="shared" si="34"/>
        <v>4169</v>
      </c>
      <c r="BG82" s="41">
        <f t="shared" si="34"/>
        <v>0</v>
      </c>
      <c r="BH82" s="42">
        <f t="shared" si="34"/>
        <v>0</v>
      </c>
      <c r="BI82" s="42">
        <f t="shared" si="34"/>
        <v>0</v>
      </c>
      <c r="BJ82" s="42">
        <f t="shared" si="34"/>
        <v>0</v>
      </c>
      <c r="BK82" s="42">
        <f t="shared" si="34"/>
        <v>0</v>
      </c>
      <c r="BL82" s="42">
        <f t="shared" si="34"/>
        <v>3</v>
      </c>
      <c r="BM82" s="15">
        <f t="shared" si="34"/>
        <v>0</v>
      </c>
    </row>
    <row r="83" spans="1:65" outlineLevel="2" x14ac:dyDescent="0.3">
      <c r="A83" s="158" t="s">
        <v>14</v>
      </c>
      <c r="B83" s="159"/>
      <c r="C83" s="51">
        <f>IFERROR(SUBTOTAL(1,C52:C80),"")</f>
        <v>317195.92857142858</v>
      </c>
      <c r="D83" s="61">
        <f t="shared" ref="D83:BM83" si="35">IFERROR(SUBTOTAL(1,D52:D80),"")</f>
        <v>33.846153846153847</v>
      </c>
      <c r="E83" s="12">
        <f t="shared" si="35"/>
        <v>33.92307692307692</v>
      </c>
      <c r="F83" s="12">
        <f t="shared" si="35"/>
        <v>33.769230769230766</v>
      </c>
      <c r="G83" s="12" t="str">
        <f t="shared" si="35"/>
        <v/>
      </c>
      <c r="H83" s="12" t="str">
        <f t="shared" si="35"/>
        <v/>
      </c>
      <c r="I83" s="12" t="str">
        <f t="shared" si="35"/>
        <v/>
      </c>
      <c r="J83" s="12" t="str">
        <f t="shared" si="35"/>
        <v/>
      </c>
      <c r="K83" s="12" t="str">
        <f t="shared" si="35"/>
        <v/>
      </c>
      <c r="L83" s="12" t="str">
        <f t="shared" si="35"/>
        <v/>
      </c>
      <c r="M83" s="72">
        <f t="shared" si="35"/>
        <v>7.4749999999999996</v>
      </c>
      <c r="N83" s="83">
        <f t="shared" si="35"/>
        <v>7.4874999999999998</v>
      </c>
      <c r="O83" s="83">
        <f t="shared" si="35"/>
        <v>7.4500000000000011</v>
      </c>
      <c r="P83" s="83" t="str">
        <f t="shared" si="35"/>
        <v/>
      </c>
      <c r="Q83" s="83" t="str">
        <f t="shared" si="35"/>
        <v/>
      </c>
      <c r="R83" s="83" t="str">
        <f t="shared" si="35"/>
        <v/>
      </c>
      <c r="S83" s="83" t="str">
        <f t="shared" si="35"/>
        <v/>
      </c>
      <c r="T83" s="83" t="str">
        <f t="shared" si="35"/>
        <v/>
      </c>
      <c r="U83" s="83" t="str">
        <f t="shared" si="35"/>
        <v/>
      </c>
      <c r="V83" s="6" t="str">
        <f t="shared" si="35"/>
        <v/>
      </c>
      <c r="W83" s="41" t="str">
        <f t="shared" si="35"/>
        <v/>
      </c>
      <c r="X83" s="41" t="str">
        <f t="shared" si="35"/>
        <v/>
      </c>
      <c r="Y83" s="41" t="str">
        <f t="shared" si="35"/>
        <v/>
      </c>
      <c r="Z83" s="41" t="str">
        <f t="shared" si="35"/>
        <v/>
      </c>
      <c r="AA83" s="41" t="str">
        <f t="shared" si="35"/>
        <v/>
      </c>
      <c r="AB83" s="41" t="str">
        <f t="shared" si="35"/>
        <v/>
      </c>
      <c r="AC83" s="41" t="str">
        <f t="shared" si="35"/>
        <v/>
      </c>
      <c r="AD83" s="41" t="str">
        <f t="shared" si="35"/>
        <v/>
      </c>
      <c r="AE83" s="6" t="str">
        <f t="shared" si="35"/>
        <v/>
      </c>
      <c r="AF83" s="41" t="str">
        <f t="shared" si="35"/>
        <v/>
      </c>
      <c r="AG83" s="41" t="str">
        <f t="shared" si="35"/>
        <v/>
      </c>
      <c r="AH83" s="41" t="str">
        <f t="shared" si="35"/>
        <v/>
      </c>
      <c r="AI83" s="41" t="str">
        <f t="shared" si="35"/>
        <v/>
      </c>
      <c r="AJ83" s="41" t="str">
        <f t="shared" si="35"/>
        <v/>
      </c>
      <c r="AK83" s="41" t="str">
        <f t="shared" si="35"/>
        <v/>
      </c>
      <c r="AL83" s="41" t="str">
        <f t="shared" si="35"/>
        <v/>
      </c>
      <c r="AM83" s="41" t="str">
        <f t="shared" si="35"/>
        <v/>
      </c>
      <c r="AN83" s="41">
        <f t="shared" si="35"/>
        <v>28.860630716644039</v>
      </c>
      <c r="AO83" s="41">
        <f t="shared" si="35"/>
        <v>769.67857142857144</v>
      </c>
      <c r="AP83" s="110">
        <f t="shared" si="35"/>
        <v>4.6625000000000005</v>
      </c>
      <c r="AQ83" s="111">
        <f t="shared" si="35"/>
        <v>3.625</v>
      </c>
      <c r="AR83" s="112">
        <f t="shared" si="35"/>
        <v>77.780902318450231</v>
      </c>
      <c r="AS83" s="112">
        <f t="shared" si="35"/>
        <v>22.219097681549762</v>
      </c>
      <c r="AT83" s="113">
        <f t="shared" si="35"/>
        <v>1127.7857142857142</v>
      </c>
      <c r="AU83" s="114">
        <f t="shared" si="35"/>
        <v>2.0552941176470592</v>
      </c>
      <c r="AV83" s="115">
        <f t="shared" si="35"/>
        <v>1.2150000000000001</v>
      </c>
      <c r="AW83" s="112">
        <f t="shared" si="35"/>
        <v>58.396110451070982</v>
      </c>
      <c r="AX83" s="112">
        <f t="shared" si="35"/>
        <v>41.603889548929018</v>
      </c>
      <c r="AY83" s="61">
        <f t="shared" si="35"/>
        <v>59.776221946390201</v>
      </c>
      <c r="AZ83" s="97">
        <f t="shared" si="35"/>
        <v>80.636470588235284</v>
      </c>
      <c r="BA83" s="68" t="str">
        <f t="shared" si="35"/>
        <v/>
      </c>
      <c r="BB83" s="68">
        <f t="shared" si="35"/>
        <v>38</v>
      </c>
      <c r="BC83" s="68">
        <f t="shared" si="35"/>
        <v>1100</v>
      </c>
      <c r="BD83" s="68" t="str">
        <f t="shared" si="35"/>
        <v/>
      </c>
      <c r="BE83" s="15" t="str">
        <f>IFERROR(SUBTOTAL(1,BE52:BE80),"")</f>
        <v/>
      </c>
      <c r="BF83" s="6">
        <f t="shared" si="35"/>
        <v>9793.3571428571431</v>
      </c>
      <c r="BG83" s="41">
        <f t="shared" si="35"/>
        <v>5846.7857142857147</v>
      </c>
      <c r="BH83" s="42">
        <f t="shared" si="35"/>
        <v>3762.9285714285716</v>
      </c>
      <c r="BI83" s="42" t="str">
        <f t="shared" si="35"/>
        <v/>
      </c>
      <c r="BJ83" s="42" t="str">
        <f t="shared" si="35"/>
        <v/>
      </c>
      <c r="BK83" s="42" t="str">
        <f t="shared" si="35"/>
        <v/>
      </c>
      <c r="BL83" s="42">
        <f t="shared" si="35"/>
        <v>514.20000000000005</v>
      </c>
      <c r="BM83" s="15" t="str">
        <f t="shared" si="35"/>
        <v/>
      </c>
    </row>
    <row r="84" spans="1:65" ht="17.25" outlineLevel="1" thickBot="1" x14ac:dyDescent="0.35">
      <c r="A84" s="160" t="s">
        <v>59</v>
      </c>
      <c r="B84" s="161"/>
      <c r="C84" s="52">
        <f>SUBTOTAL(9,C52:C80)</f>
        <v>8881486</v>
      </c>
      <c r="D84" s="62"/>
      <c r="E84" s="30"/>
      <c r="F84" s="30"/>
      <c r="G84" s="30"/>
      <c r="H84" s="30"/>
      <c r="I84" s="30"/>
      <c r="J84" s="30"/>
      <c r="K84" s="30"/>
      <c r="L84" s="30"/>
      <c r="M84" s="73"/>
      <c r="N84" s="84"/>
      <c r="O84" s="84"/>
      <c r="P84" s="84"/>
      <c r="Q84" s="84"/>
      <c r="R84" s="84"/>
      <c r="S84" s="84"/>
      <c r="T84" s="84"/>
      <c r="U84" s="84"/>
      <c r="V84" s="93"/>
      <c r="W84" s="94"/>
      <c r="X84" s="94"/>
      <c r="Y84" s="94"/>
      <c r="Z84" s="94"/>
      <c r="AA84" s="94"/>
      <c r="AB84" s="94"/>
      <c r="AC84" s="94"/>
      <c r="AD84" s="94"/>
      <c r="AE84" s="93"/>
      <c r="AF84" s="94"/>
      <c r="AG84" s="94"/>
      <c r="AH84" s="94"/>
      <c r="AI84" s="94"/>
      <c r="AJ84" s="94"/>
      <c r="AK84" s="94"/>
      <c r="AL84" s="94"/>
      <c r="AM84" s="94"/>
      <c r="AN84" s="94"/>
      <c r="AO84" s="43">
        <f>SUBTOTAL(9,AO52:AO80)</f>
        <v>21551</v>
      </c>
      <c r="AP84" s="116"/>
      <c r="AQ84" s="117"/>
      <c r="AR84" s="118"/>
      <c r="AS84" s="118"/>
      <c r="AT84" s="119">
        <f>SUBTOTAL(9,AT52:AT80)</f>
        <v>31578</v>
      </c>
      <c r="AU84" s="120"/>
      <c r="AV84" s="121"/>
      <c r="AW84" s="118"/>
      <c r="AX84" s="118"/>
      <c r="AY84" s="62"/>
      <c r="AZ84" s="98"/>
      <c r="BA84" s="69"/>
      <c r="BB84" s="69"/>
      <c r="BC84" s="69"/>
      <c r="BD84" s="69"/>
      <c r="BE84" s="16">
        <f>SUBTOTAL(9,BE52:BE80)</f>
        <v>0</v>
      </c>
      <c r="BF84" s="7">
        <f t="shared" ref="BF84:BM84" si="36">SUBTOTAL(9,BF52:BF80)</f>
        <v>274214</v>
      </c>
      <c r="BG84" s="43">
        <f t="shared" si="36"/>
        <v>163710</v>
      </c>
      <c r="BH84" s="44">
        <f t="shared" si="36"/>
        <v>105362</v>
      </c>
      <c r="BI84" s="44">
        <f t="shared" si="36"/>
        <v>0</v>
      </c>
      <c r="BJ84" s="44">
        <f t="shared" si="36"/>
        <v>0</v>
      </c>
      <c r="BK84" s="44">
        <f t="shared" si="36"/>
        <v>0</v>
      </c>
      <c r="BL84" s="44">
        <f t="shared" si="36"/>
        <v>5142</v>
      </c>
      <c r="BM84" s="16">
        <f t="shared" si="36"/>
        <v>0</v>
      </c>
    </row>
    <row r="85" spans="1:65" outlineLevel="5" x14ac:dyDescent="0.3">
      <c r="A85" s="21">
        <f t="shared" si="5"/>
        <v>3</v>
      </c>
      <c r="B85" s="8">
        <f>B79+1</f>
        <v>42064</v>
      </c>
      <c r="C85" s="51">
        <v>368314</v>
      </c>
      <c r="D85" s="64"/>
      <c r="E85" s="12">
        <v>35</v>
      </c>
      <c r="F85" s="12">
        <v>34</v>
      </c>
      <c r="G85" s="12"/>
      <c r="H85" s="12"/>
      <c r="I85" s="12"/>
      <c r="J85" s="12"/>
      <c r="K85" s="12"/>
      <c r="L85" s="12"/>
      <c r="M85" s="74" t="str">
        <f t="shared" ref="M85:M115" si="37">IFERROR(ROUND(AVERAGE(N85:U85),1),"")</f>
        <v/>
      </c>
      <c r="N85" s="83" t="s">
        <v>103</v>
      </c>
      <c r="O85" s="83" t="s">
        <v>103</v>
      </c>
      <c r="P85" s="83"/>
      <c r="Q85" s="83"/>
      <c r="R85" s="83"/>
      <c r="S85" s="83"/>
      <c r="T85" s="83"/>
      <c r="U85" s="83"/>
      <c r="V85" s="5" t="str">
        <f t="shared" ref="V85:V115" si="38">IFERROR(ROUND(AVERAGE(W85:AD85),1),"")</f>
        <v/>
      </c>
      <c r="W85" s="41"/>
      <c r="X85" s="41"/>
      <c r="Y85" s="41"/>
      <c r="Z85" s="41"/>
      <c r="AA85" s="41"/>
      <c r="AB85" s="41"/>
      <c r="AC85" s="41"/>
      <c r="AD85" s="41"/>
      <c r="AE85" s="5" t="str">
        <f t="shared" ref="AE85:AE115" si="39">IFERROR(ROUND(AVERAGE(AF85:AM85),1),"")</f>
        <v/>
      </c>
      <c r="AF85" s="41"/>
      <c r="AG85" s="41"/>
      <c r="AH85" s="41"/>
      <c r="AI85" s="41"/>
      <c r="AJ85" s="41"/>
      <c r="AK85" s="41"/>
      <c r="AL85" s="41"/>
      <c r="AM85" s="41"/>
      <c r="AN85" s="41">
        <f>21000/AO85</f>
        <v>27.272727272727273</v>
      </c>
      <c r="AO85" s="41">
        <v>770</v>
      </c>
      <c r="AP85" s="110" t="s">
        <v>103</v>
      </c>
      <c r="AQ85" s="111" t="s">
        <v>103</v>
      </c>
      <c r="AR85" s="126" t="str">
        <f t="shared" ref="AR85:AR115" si="40">IFERROR(AQ85/AP85*100,"")</f>
        <v/>
      </c>
      <c r="AS85" s="126" t="str">
        <f t="shared" ref="AS85:AS115" si="41">IFERROR(100-AR85,"")</f>
        <v/>
      </c>
      <c r="AT85" s="127">
        <v>850</v>
      </c>
      <c r="AU85" s="128" t="s">
        <v>103</v>
      </c>
      <c r="AV85" s="129" t="s">
        <v>103</v>
      </c>
      <c r="AW85" s="126" t="str">
        <f t="shared" ref="AW85:AW115" si="42">IFERROR(AV85/AU85*100,"")</f>
        <v/>
      </c>
      <c r="AX85" s="126" t="str">
        <f t="shared" ref="AX85:AX115" si="43">IFERROR(100-AW85,"")</f>
        <v/>
      </c>
      <c r="AY85" s="64" t="str">
        <f t="shared" ref="AY85:AY115" si="44">IFERROR((1-((AW85*AS85)/(AX85*AR85)))*100,"")</f>
        <v/>
      </c>
      <c r="AZ85" s="97" t="s">
        <v>103</v>
      </c>
      <c r="BA85" s="68"/>
      <c r="BB85" s="68"/>
      <c r="BC85" s="68"/>
      <c r="BD85" s="68"/>
      <c r="BE85" s="15"/>
      <c r="BF85" s="5">
        <f t="shared" ref="BF85:BF115" si="45">IF(SUM(BG85:BM85)=0,"",SUM(BG85:BM85))</f>
        <v>12138</v>
      </c>
      <c r="BG85" s="42">
        <v>8160</v>
      </c>
      <c r="BH85" s="42">
        <v>3978</v>
      </c>
      <c r="BI85" s="42"/>
      <c r="BJ85" s="42"/>
      <c r="BK85" s="42"/>
      <c r="BL85" s="42" t="s">
        <v>103</v>
      </c>
      <c r="BM85" s="42"/>
    </row>
    <row r="86" spans="1:65" outlineLevel="5" x14ac:dyDescent="0.3">
      <c r="A86" s="22">
        <f t="shared" si="5"/>
        <v>3</v>
      </c>
      <c r="B86" s="9">
        <f t="shared" ref="B86:B149" si="46">B85+1</f>
        <v>42065</v>
      </c>
      <c r="C86" s="51">
        <v>332760</v>
      </c>
      <c r="D86" s="64"/>
      <c r="E86" s="12" t="s">
        <v>103</v>
      </c>
      <c r="F86" s="12" t="s">
        <v>103</v>
      </c>
      <c r="G86" s="12"/>
      <c r="H86" s="12"/>
      <c r="I86" s="12"/>
      <c r="J86" s="12"/>
      <c r="K86" s="12"/>
      <c r="L86" s="12"/>
      <c r="M86" s="74" t="str">
        <f t="shared" si="37"/>
        <v/>
      </c>
      <c r="N86" s="83" t="s">
        <v>103</v>
      </c>
      <c r="O86" s="83" t="s">
        <v>103</v>
      </c>
      <c r="P86" s="83"/>
      <c r="Q86" s="83"/>
      <c r="R86" s="83"/>
      <c r="S86" s="83"/>
      <c r="T86" s="83"/>
      <c r="U86" s="83"/>
      <c r="V86" s="5" t="str">
        <f t="shared" si="38"/>
        <v/>
      </c>
      <c r="W86" s="41"/>
      <c r="X86" s="41"/>
      <c r="Y86" s="41"/>
      <c r="Z86" s="41"/>
      <c r="AA86" s="41"/>
      <c r="AB86" s="41"/>
      <c r="AC86" s="41"/>
      <c r="AD86" s="41"/>
      <c r="AE86" s="5" t="str">
        <f t="shared" si="39"/>
        <v/>
      </c>
      <c r="AF86" s="41"/>
      <c r="AG86" s="41"/>
      <c r="AH86" s="41"/>
      <c r="AI86" s="41"/>
      <c r="AJ86" s="41"/>
      <c r="AK86" s="41"/>
      <c r="AL86" s="41"/>
      <c r="AM86" s="41"/>
      <c r="AN86" s="41">
        <f t="shared" ref="AN86:AN115" si="47">21000/AO86</f>
        <v>25.362318840579711</v>
      </c>
      <c r="AO86" s="41">
        <v>828</v>
      </c>
      <c r="AP86" s="110" t="s">
        <v>103</v>
      </c>
      <c r="AQ86" s="111" t="s">
        <v>103</v>
      </c>
      <c r="AR86" s="126" t="str">
        <f t="shared" si="40"/>
        <v/>
      </c>
      <c r="AS86" s="126" t="str">
        <f t="shared" si="41"/>
        <v/>
      </c>
      <c r="AT86" s="127">
        <v>869</v>
      </c>
      <c r="AU86" s="128">
        <v>2.21</v>
      </c>
      <c r="AV86" s="129" t="s">
        <v>103</v>
      </c>
      <c r="AW86" s="126" t="str">
        <f t="shared" si="42"/>
        <v/>
      </c>
      <c r="AX86" s="126" t="str">
        <f t="shared" si="43"/>
        <v/>
      </c>
      <c r="AY86" s="64" t="str">
        <f t="shared" si="44"/>
        <v/>
      </c>
      <c r="AZ86" s="97">
        <v>81.099999999999994</v>
      </c>
      <c r="BA86" s="68"/>
      <c r="BB86" s="68"/>
      <c r="BC86" s="68"/>
      <c r="BD86" s="68"/>
      <c r="BE86" s="15"/>
      <c r="BF86" s="5">
        <f t="shared" si="45"/>
        <v>8792</v>
      </c>
      <c r="BG86" s="42">
        <v>8160</v>
      </c>
      <c r="BH86" s="42">
        <v>632</v>
      </c>
      <c r="BI86" s="42"/>
      <c r="BJ86" s="42"/>
      <c r="BK86" s="42"/>
      <c r="BL86" s="42" t="s">
        <v>103</v>
      </c>
      <c r="BM86" s="42"/>
    </row>
    <row r="87" spans="1:65" outlineLevel="5" x14ac:dyDescent="0.3">
      <c r="A87" s="22">
        <f t="shared" si="5"/>
        <v>3</v>
      </c>
      <c r="B87" s="9">
        <f t="shared" si="46"/>
        <v>42066</v>
      </c>
      <c r="C87" s="51">
        <v>366314</v>
      </c>
      <c r="D87" s="64"/>
      <c r="E87" s="12" t="s">
        <v>103</v>
      </c>
      <c r="F87" s="12" t="s">
        <v>103</v>
      </c>
      <c r="G87" s="12"/>
      <c r="H87" s="12"/>
      <c r="I87" s="12"/>
      <c r="J87" s="12"/>
      <c r="K87" s="12"/>
      <c r="L87" s="12"/>
      <c r="M87" s="74">
        <f t="shared" si="37"/>
        <v>7.6</v>
      </c>
      <c r="N87" s="83">
        <v>7.64</v>
      </c>
      <c r="O87" s="83">
        <v>7.58</v>
      </c>
      <c r="P87" s="83"/>
      <c r="Q87" s="83"/>
      <c r="R87" s="83"/>
      <c r="S87" s="83"/>
      <c r="T87" s="83"/>
      <c r="U87" s="83"/>
      <c r="V87" s="5" t="str">
        <f t="shared" si="38"/>
        <v/>
      </c>
      <c r="W87" s="41"/>
      <c r="X87" s="41"/>
      <c r="Y87" s="41"/>
      <c r="Z87" s="41"/>
      <c r="AA87" s="41"/>
      <c r="AB87" s="41"/>
      <c r="AC87" s="41"/>
      <c r="AD87" s="41"/>
      <c r="AE87" s="5" t="str">
        <f t="shared" si="39"/>
        <v/>
      </c>
      <c r="AF87" s="41"/>
      <c r="AG87" s="41"/>
      <c r="AH87" s="41"/>
      <c r="AI87" s="41"/>
      <c r="AJ87" s="41"/>
      <c r="AK87" s="41"/>
      <c r="AL87" s="41"/>
      <c r="AM87" s="41"/>
      <c r="AN87" s="41">
        <f t="shared" si="47"/>
        <v>22.629310344827587</v>
      </c>
      <c r="AO87" s="41">
        <v>928</v>
      </c>
      <c r="AP87" s="110">
        <v>5.08</v>
      </c>
      <c r="AQ87" s="111">
        <v>3.98</v>
      </c>
      <c r="AR87" s="126">
        <f t="shared" si="40"/>
        <v>78.346456692913378</v>
      </c>
      <c r="AS87" s="126">
        <f t="shared" si="41"/>
        <v>21.653543307086622</v>
      </c>
      <c r="AT87" s="127">
        <v>923</v>
      </c>
      <c r="AU87" s="128">
        <v>2.25</v>
      </c>
      <c r="AV87" s="129">
        <v>1.37</v>
      </c>
      <c r="AW87" s="126">
        <f t="shared" si="42"/>
        <v>60.888888888888893</v>
      </c>
      <c r="AX87" s="126">
        <f t="shared" si="43"/>
        <v>39.111111111111107</v>
      </c>
      <c r="AY87" s="64">
        <f t="shared" si="44"/>
        <v>56.972361809045204</v>
      </c>
      <c r="AZ87" s="97">
        <v>81.7</v>
      </c>
      <c r="BA87" s="68"/>
      <c r="BB87" s="68"/>
      <c r="BC87" s="68"/>
      <c r="BD87" s="68"/>
      <c r="BE87" s="15"/>
      <c r="BF87" s="5">
        <f t="shared" si="45"/>
        <v>7835</v>
      </c>
      <c r="BG87" s="42">
        <v>1870</v>
      </c>
      <c r="BH87" s="42">
        <v>5965</v>
      </c>
      <c r="BI87" s="42"/>
      <c r="BJ87" s="42"/>
      <c r="BK87" s="42"/>
      <c r="BL87" s="42" t="s">
        <v>103</v>
      </c>
      <c r="BM87" s="42"/>
    </row>
    <row r="88" spans="1:65" outlineLevel="5" x14ac:dyDescent="0.3">
      <c r="A88" s="22">
        <f t="shared" si="5"/>
        <v>3</v>
      </c>
      <c r="B88" s="9">
        <f t="shared" si="46"/>
        <v>42067</v>
      </c>
      <c r="C88" s="51">
        <v>354714</v>
      </c>
      <c r="D88" s="64"/>
      <c r="E88" s="12">
        <v>34</v>
      </c>
      <c r="F88" s="12">
        <v>34</v>
      </c>
      <c r="G88" s="12"/>
      <c r="H88" s="12"/>
      <c r="I88" s="12"/>
      <c r="J88" s="12"/>
      <c r="K88" s="12"/>
      <c r="L88" s="12"/>
      <c r="M88" s="74" t="str">
        <f t="shared" si="37"/>
        <v/>
      </c>
      <c r="N88" s="83" t="s">
        <v>103</v>
      </c>
      <c r="O88" s="83" t="s">
        <v>103</v>
      </c>
      <c r="P88" s="83"/>
      <c r="Q88" s="83"/>
      <c r="R88" s="83"/>
      <c r="S88" s="83"/>
      <c r="T88" s="83"/>
      <c r="U88" s="83"/>
      <c r="V88" s="5" t="str">
        <f t="shared" si="38"/>
        <v/>
      </c>
      <c r="W88" s="41"/>
      <c r="X88" s="41"/>
      <c r="Y88" s="41"/>
      <c r="Z88" s="41"/>
      <c r="AA88" s="41"/>
      <c r="AB88" s="41"/>
      <c r="AC88" s="41"/>
      <c r="AD88" s="41"/>
      <c r="AE88" s="5" t="str">
        <f t="shared" si="39"/>
        <v/>
      </c>
      <c r="AF88" s="41"/>
      <c r="AG88" s="41"/>
      <c r="AH88" s="41"/>
      <c r="AI88" s="41"/>
      <c r="AJ88" s="41"/>
      <c r="AK88" s="41"/>
      <c r="AL88" s="41"/>
      <c r="AM88" s="41"/>
      <c r="AN88" s="41">
        <f t="shared" si="47"/>
        <v>23.4375</v>
      </c>
      <c r="AO88" s="41">
        <v>896</v>
      </c>
      <c r="AP88" s="110" t="s">
        <v>103</v>
      </c>
      <c r="AQ88" s="111" t="s">
        <v>103</v>
      </c>
      <c r="AR88" s="126" t="str">
        <f t="shared" si="40"/>
        <v/>
      </c>
      <c r="AS88" s="126" t="str">
        <f t="shared" si="41"/>
        <v/>
      </c>
      <c r="AT88" s="127">
        <v>1028</v>
      </c>
      <c r="AU88" s="128">
        <v>2.2200000000000002</v>
      </c>
      <c r="AV88" s="129" t="s">
        <v>103</v>
      </c>
      <c r="AW88" s="126" t="str">
        <f t="shared" si="42"/>
        <v/>
      </c>
      <c r="AX88" s="126" t="str">
        <f t="shared" si="43"/>
        <v/>
      </c>
      <c r="AY88" s="64" t="str">
        <f t="shared" si="44"/>
        <v/>
      </c>
      <c r="AZ88" s="97">
        <v>81.3</v>
      </c>
      <c r="BA88" s="68"/>
      <c r="BB88" s="68"/>
      <c r="BC88" s="68"/>
      <c r="BD88" s="68"/>
      <c r="BE88" s="15"/>
      <c r="BF88" s="5">
        <f t="shared" si="45"/>
        <v>9902</v>
      </c>
      <c r="BG88" s="42">
        <v>6460</v>
      </c>
      <c r="BH88" s="42">
        <v>3442</v>
      </c>
      <c r="BI88" s="42"/>
      <c r="BJ88" s="42"/>
      <c r="BK88" s="42"/>
      <c r="BL88" s="42" t="s">
        <v>103</v>
      </c>
      <c r="BM88" s="42"/>
    </row>
    <row r="89" spans="1:65" outlineLevel="5" x14ac:dyDescent="0.3">
      <c r="A89" s="22">
        <f t="shared" si="5"/>
        <v>3</v>
      </c>
      <c r="B89" s="9">
        <f t="shared" si="46"/>
        <v>42068</v>
      </c>
      <c r="C89" s="51">
        <v>357797</v>
      </c>
      <c r="D89" s="64"/>
      <c r="E89" s="12">
        <v>34</v>
      </c>
      <c r="F89" s="12">
        <v>34</v>
      </c>
      <c r="G89" s="12"/>
      <c r="H89" s="12"/>
      <c r="I89" s="12"/>
      <c r="J89" s="12"/>
      <c r="K89" s="12"/>
      <c r="L89" s="12"/>
      <c r="M89" s="74" t="str">
        <f t="shared" si="37"/>
        <v/>
      </c>
      <c r="N89" s="83" t="s">
        <v>103</v>
      </c>
      <c r="O89" s="83" t="s">
        <v>103</v>
      </c>
      <c r="P89" s="83"/>
      <c r="Q89" s="83"/>
      <c r="R89" s="83"/>
      <c r="S89" s="83"/>
      <c r="T89" s="83"/>
      <c r="U89" s="83"/>
      <c r="V89" s="5" t="str">
        <f t="shared" si="38"/>
        <v/>
      </c>
      <c r="W89" s="41"/>
      <c r="X89" s="41"/>
      <c r="Y89" s="41"/>
      <c r="Z89" s="41"/>
      <c r="AA89" s="41"/>
      <c r="AB89" s="41"/>
      <c r="AC89" s="41"/>
      <c r="AD89" s="41"/>
      <c r="AE89" s="5" t="str">
        <f t="shared" si="39"/>
        <v/>
      </c>
      <c r="AF89" s="41"/>
      <c r="AG89" s="41"/>
      <c r="AH89" s="41"/>
      <c r="AI89" s="41"/>
      <c r="AJ89" s="41"/>
      <c r="AK89" s="41"/>
      <c r="AL89" s="41"/>
      <c r="AM89" s="41"/>
      <c r="AN89" s="41">
        <f t="shared" si="47"/>
        <v>22.826086956521738</v>
      </c>
      <c r="AO89" s="41">
        <v>920</v>
      </c>
      <c r="AP89" s="110" t="s">
        <v>103</v>
      </c>
      <c r="AQ89" s="111" t="s">
        <v>103</v>
      </c>
      <c r="AR89" s="126" t="str">
        <f t="shared" si="40"/>
        <v/>
      </c>
      <c r="AS89" s="126" t="str">
        <f t="shared" si="41"/>
        <v/>
      </c>
      <c r="AT89" s="127">
        <v>973</v>
      </c>
      <c r="AU89" s="128">
        <v>2.15</v>
      </c>
      <c r="AV89" s="129" t="s">
        <v>103</v>
      </c>
      <c r="AW89" s="126" t="str">
        <f t="shared" si="42"/>
        <v/>
      </c>
      <c r="AX89" s="126" t="str">
        <f t="shared" si="43"/>
        <v/>
      </c>
      <c r="AY89" s="64" t="str">
        <f t="shared" si="44"/>
        <v/>
      </c>
      <c r="AZ89" s="97">
        <v>81.7</v>
      </c>
      <c r="BA89" s="68"/>
      <c r="BB89" s="68"/>
      <c r="BC89" s="68"/>
      <c r="BD89" s="68"/>
      <c r="BE89" s="15"/>
      <c r="BF89" s="5">
        <f t="shared" si="45"/>
        <v>8160</v>
      </c>
      <c r="BG89" s="42">
        <v>8160</v>
      </c>
      <c r="BH89" s="42">
        <v>0</v>
      </c>
      <c r="BI89" s="42"/>
      <c r="BJ89" s="42"/>
      <c r="BK89" s="42"/>
      <c r="BL89" s="42" t="s">
        <v>103</v>
      </c>
      <c r="BM89" s="42"/>
    </row>
    <row r="90" spans="1:65" outlineLevel="5" x14ac:dyDescent="0.3">
      <c r="A90" s="22">
        <f t="shared" si="5"/>
        <v>3</v>
      </c>
      <c r="B90" s="9">
        <f t="shared" si="46"/>
        <v>42069</v>
      </c>
      <c r="C90" s="51">
        <v>348448</v>
      </c>
      <c r="D90" s="64"/>
      <c r="E90" s="12">
        <v>34</v>
      </c>
      <c r="F90" s="12">
        <v>35</v>
      </c>
      <c r="G90" s="12"/>
      <c r="H90" s="12"/>
      <c r="I90" s="12"/>
      <c r="J90" s="12"/>
      <c r="K90" s="12"/>
      <c r="L90" s="12"/>
      <c r="M90" s="74" t="str">
        <f t="shared" si="37"/>
        <v/>
      </c>
      <c r="N90" s="83" t="s">
        <v>103</v>
      </c>
      <c r="O90" s="83" t="s">
        <v>103</v>
      </c>
      <c r="P90" s="83"/>
      <c r="Q90" s="83"/>
      <c r="R90" s="83"/>
      <c r="S90" s="83"/>
      <c r="T90" s="83"/>
      <c r="U90" s="83"/>
      <c r="V90" s="5" t="str">
        <f t="shared" si="38"/>
        <v/>
      </c>
      <c r="W90" s="41"/>
      <c r="X90" s="41"/>
      <c r="Y90" s="41"/>
      <c r="Z90" s="41"/>
      <c r="AA90" s="41"/>
      <c r="AB90" s="41"/>
      <c r="AC90" s="41"/>
      <c r="AD90" s="41"/>
      <c r="AE90" s="5" t="str">
        <f t="shared" si="39"/>
        <v/>
      </c>
      <c r="AF90" s="41"/>
      <c r="AG90" s="41"/>
      <c r="AH90" s="41"/>
      <c r="AI90" s="41"/>
      <c r="AJ90" s="41"/>
      <c r="AK90" s="41"/>
      <c r="AL90" s="41"/>
      <c r="AM90" s="41"/>
      <c r="AN90" s="41">
        <f t="shared" si="47"/>
        <v>24.532710280373831</v>
      </c>
      <c r="AO90" s="41">
        <v>856</v>
      </c>
      <c r="AP90" s="110" t="s">
        <v>103</v>
      </c>
      <c r="AQ90" s="111" t="s">
        <v>103</v>
      </c>
      <c r="AR90" s="126" t="str">
        <f t="shared" si="40"/>
        <v/>
      </c>
      <c r="AS90" s="126" t="str">
        <f t="shared" si="41"/>
        <v/>
      </c>
      <c r="AT90" s="127">
        <v>949</v>
      </c>
      <c r="AU90" s="128">
        <v>2.11</v>
      </c>
      <c r="AV90" s="129" t="s">
        <v>103</v>
      </c>
      <c r="AW90" s="126" t="str">
        <f t="shared" si="42"/>
        <v/>
      </c>
      <c r="AX90" s="126" t="str">
        <f t="shared" si="43"/>
        <v/>
      </c>
      <c r="AY90" s="64" t="str">
        <f t="shared" si="44"/>
        <v/>
      </c>
      <c r="AZ90" s="97">
        <v>81.2</v>
      </c>
      <c r="BA90" s="68"/>
      <c r="BB90" s="68"/>
      <c r="BC90" s="68"/>
      <c r="BD90" s="68"/>
      <c r="BE90" s="15"/>
      <c r="BF90" s="5">
        <f t="shared" si="45"/>
        <v>8873</v>
      </c>
      <c r="BG90" s="42">
        <v>8160</v>
      </c>
      <c r="BH90" s="42">
        <v>699</v>
      </c>
      <c r="BI90" s="42"/>
      <c r="BJ90" s="42"/>
      <c r="BK90" s="42"/>
      <c r="BL90" s="42">
        <v>14</v>
      </c>
      <c r="BM90" s="42"/>
    </row>
    <row r="91" spans="1:65" outlineLevel="5" x14ac:dyDescent="0.3">
      <c r="A91" s="22">
        <f t="shared" ref="A91:A162" si="48">MONTH(B91)</f>
        <v>3</v>
      </c>
      <c r="B91" s="9">
        <f t="shared" si="46"/>
        <v>42070</v>
      </c>
      <c r="C91" s="51">
        <v>362062</v>
      </c>
      <c r="D91" s="64"/>
      <c r="E91" s="12" t="s">
        <v>103</v>
      </c>
      <c r="F91" s="12" t="s">
        <v>103</v>
      </c>
      <c r="G91" s="12"/>
      <c r="H91" s="12"/>
      <c r="I91" s="12"/>
      <c r="J91" s="12"/>
      <c r="K91" s="12"/>
      <c r="L91" s="12"/>
      <c r="M91" s="74" t="str">
        <f t="shared" si="37"/>
        <v/>
      </c>
      <c r="N91" s="83" t="s">
        <v>103</v>
      </c>
      <c r="O91" s="83" t="s">
        <v>103</v>
      </c>
      <c r="P91" s="83"/>
      <c r="Q91" s="83"/>
      <c r="R91" s="83"/>
      <c r="S91" s="83"/>
      <c r="T91" s="83"/>
      <c r="U91" s="83"/>
      <c r="V91" s="5" t="str">
        <f t="shared" si="38"/>
        <v/>
      </c>
      <c r="W91" s="41"/>
      <c r="X91" s="41"/>
      <c r="Y91" s="41"/>
      <c r="Z91" s="41"/>
      <c r="AA91" s="41"/>
      <c r="AB91" s="41"/>
      <c r="AC91" s="41"/>
      <c r="AD91" s="41"/>
      <c r="AE91" s="5" t="str">
        <f t="shared" si="39"/>
        <v/>
      </c>
      <c r="AF91" s="41"/>
      <c r="AG91" s="41"/>
      <c r="AH91" s="41"/>
      <c r="AI91" s="41"/>
      <c r="AJ91" s="41"/>
      <c r="AK91" s="41"/>
      <c r="AL91" s="41"/>
      <c r="AM91" s="41"/>
      <c r="AN91" s="41">
        <f t="shared" si="47"/>
        <v>26.184538653366584</v>
      </c>
      <c r="AO91" s="41">
        <v>802</v>
      </c>
      <c r="AP91" s="110" t="s">
        <v>103</v>
      </c>
      <c r="AQ91" s="111" t="s">
        <v>103</v>
      </c>
      <c r="AR91" s="126" t="str">
        <f t="shared" si="40"/>
        <v/>
      </c>
      <c r="AS91" s="126" t="str">
        <f t="shared" si="41"/>
        <v/>
      </c>
      <c r="AT91" s="127">
        <v>901</v>
      </c>
      <c r="AU91" s="128" t="s">
        <v>103</v>
      </c>
      <c r="AV91" s="129" t="s">
        <v>103</v>
      </c>
      <c r="AW91" s="126" t="str">
        <f t="shared" si="42"/>
        <v/>
      </c>
      <c r="AX91" s="126" t="str">
        <f t="shared" si="43"/>
        <v/>
      </c>
      <c r="AY91" s="64" t="str">
        <f t="shared" si="44"/>
        <v/>
      </c>
      <c r="AZ91" s="97" t="s">
        <v>103</v>
      </c>
      <c r="BA91" s="68"/>
      <c r="BB91" s="68"/>
      <c r="BC91" s="68"/>
      <c r="BD91" s="68"/>
      <c r="BE91" s="15"/>
      <c r="BF91" s="5">
        <f t="shared" si="45"/>
        <v>9579</v>
      </c>
      <c r="BG91" s="42">
        <v>6800</v>
      </c>
      <c r="BH91" s="42">
        <v>2779</v>
      </c>
      <c r="BI91" s="42"/>
      <c r="BJ91" s="42"/>
      <c r="BK91" s="42"/>
      <c r="BL91" s="42" t="s">
        <v>103</v>
      </c>
      <c r="BM91" s="42"/>
    </row>
    <row r="92" spans="1:65" outlineLevel="5" x14ac:dyDescent="0.3">
      <c r="A92" s="22">
        <f t="shared" si="48"/>
        <v>3</v>
      </c>
      <c r="B92" s="9">
        <f t="shared" si="46"/>
        <v>42071</v>
      </c>
      <c r="C92" s="51">
        <v>344625</v>
      </c>
      <c r="D92" s="64"/>
      <c r="E92" s="12">
        <v>34</v>
      </c>
      <c r="F92" s="12">
        <v>35</v>
      </c>
      <c r="G92" s="12"/>
      <c r="H92" s="12"/>
      <c r="I92" s="12"/>
      <c r="J92" s="12"/>
      <c r="K92" s="12"/>
      <c r="L92" s="12"/>
      <c r="M92" s="74" t="str">
        <f t="shared" si="37"/>
        <v/>
      </c>
      <c r="N92" s="83" t="s">
        <v>103</v>
      </c>
      <c r="O92" s="83" t="s">
        <v>103</v>
      </c>
      <c r="P92" s="83"/>
      <c r="Q92" s="83"/>
      <c r="R92" s="83"/>
      <c r="S92" s="83"/>
      <c r="T92" s="83"/>
      <c r="U92" s="83"/>
      <c r="V92" s="5" t="str">
        <f t="shared" si="38"/>
        <v/>
      </c>
      <c r="W92" s="41"/>
      <c r="X92" s="41"/>
      <c r="Y92" s="41"/>
      <c r="Z92" s="41"/>
      <c r="AA92" s="41"/>
      <c r="AB92" s="41"/>
      <c r="AC92" s="41"/>
      <c r="AD92" s="41"/>
      <c r="AE92" s="5" t="str">
        <f t="shared" si="39"/>
        <v/>
      </c>
      <c r="AF92" s="41"/>
      <c r="AG92" s="41"/>
      <c r="AH92" s="41"/>
      <c r="AI92" s="41"/>
      <c r="AJ92" s="41"/>
      <c r="AK92" s="41"/>
      <c r="AL92" s="41"/>
      <c r="AM92" s="41"/>
      <c r="AN92" s="41">
        <f t="shared" si="47"/>
        <v>35.353535353535356</v>
      </c>
      <c r="AO92" s="41">
        <v>594</v>
      </c>
      <c r="AP92" s="110" t="s">
        <v>103</v>
      </c>
      <c r="AQ92" s="111" t="s">
        <v>103</v>
      </c>
      <c r="AR92" s="126" t="str">
        <f t="shared" si="40"/>
        <v/>
      </c>
      <c r="AS92" s="126" t="str">
        <f t="shared" si="41"/>
        <v/>
      </c>
      <c r="AT92" s="127">
        <v>753</v>
      </c>
      <c r="AU92" s="128" t="s">
        <v>103</v>
      </c>
      <c r="AV92" s="129" t="s">
        <v>103</v>
      </c>
      <c r="AW92" s="126" t="str">
        <f t="shared" si="42"/>
        <v/>
      </c>
      <c r="AX92" s="126" t="str">
        <f t="shared" si="43"/>
        <v/>
      </c>
      <c r="AY92" s="64" t="str">
        <f t="shared" si="44"/>
        <v/>
      </c>
      <c r="AZ92" s="97" t="s">
        <v>103</v>
      </c>
      <c r="BA92" s="68"/>
      <c r="BB92" s="68"/>
      <c r="BC92" s="68"/>
      <c r="BD92" s="68"/>
      <c r="BE92" s="15"/>
      <c r="BF92" s="5">
        <f t="shared" si="45"/>
        <v>5100</v>
      </c>
      <c r="BG92" s="42">
        <v>5100</v>
      </c>
      <c r="BH92" s="42">
        <v>0</v>
      </c>
      <c r="BI92" s="42"/>
      <c r="BJ92" s="42"/>
      <c r="BK92" s="42"/>
      <c r="BL92" s="42" t="s">
        <v>103</v>
      </c>
      <c r="BM92" s="42"/>
    </row>
    <row r="93" spans="1:65" outlineLevel="5" x14ac:dyDescent="0.3">
      <c r="A93" s="22">
        <f t="shared" si="48"/>
        <v>3</v>
      </c>
      <c r="B93" s="9">
        <f t="shared" si="46"/>
        <v>42072</v>
      </c>
      <c r="C93" s="51">
        <v>357458</v>
      </c>
      <c r="D93" s="64"/>
      <c r="E93" s="12">
        <v>33</v>
      </c>
      <c r="F93" s="12">
        <v>34</v>
      </c>
      <c r="G93" s="12"/>
      <c r="H93" s="12"/>
      <c r="I93" s="12"/>
      <c r="J93" s="12"/>
      <c r="K93" s="12"/>
      <c r="L93" s="12"/>
      <c r="M93" s="74" t="str">
        <f t="shared" si="37"/>
        <v/>
      </c>
      <c r="N93" s="83" t="s">
        <v>103</v>
      </c>
      <c r="O93" s="83" t="s">
        <v>103</v>
      </c>
      <c r="P93" s="83"/>
      <c r="Q93" s="83"/>
      <c r="R93" s="83"/>
      <c r="S93" s="83"/>
      <c r="T93" s="83"/>
      <c r="U93" s="83"/>
      <c r="V93" s="5" t="str">
        <f t="shared" si="38"/>
        <v/>
      </c>
      <c r="W93" s="41"/>
      <c r="X93" s="41"/>
      <c r="Y93" s="41"/>
      <c r="Z93" s="41"/>
      <c r="AA93" s="41"/>
      <c r="AB93" s="41"/>
      <c r="AC93" s="41"/>
      <c r="AD93" s="41"/>
      <c r="AE93" s="5" t="str">
        <f t="shared" si="39"/>
        <v/>
      </c>
      <c r="AF93" s="41"/>
      <c r="AG93" s="41"/>
      <c r="AH93" s="41"/>
      <c r="AI93" s="41"/>
      <c r="AJ93" s="41"/>
      <c r="AK93" s="41"/>
      <c r="AL93" s="41"/>
      <c r="AM93" s="41"/>
      <c r="AN93" s="41">
        <f t="shared" si="47"/>
        <v>31.626506024096386</v>
      </c>
      <c r="AO93" s="41">
        <v>664</v>
      </c>
      <c r="AP93" s="110" t="s">
        <v>103</v>
      </c>
      <c r="AQ93" s="111" t="s">
        <v>103</v>
      </c>
      <c r="AR93" s="126" t="str">
        <f t="shared" si="40"/>
        <v/>
      </c>
      <c r="AS93" s="126" t="str">
        <f t="shared" si="41"/>
        <v/>
      </c>
      <c r="AT93" s="127">
        <v>960</v>
      </c>
      <c r="AU93" s="128">
        <v>2.09</v>
      </c>
      <c r="AV93" s="129" t="s">
        <v>103</v>
      </c>
      <c r="AW93" s="126" t="str">
        <f t="shared" si="42"/>
        <v/>
      </c>
      <c r="AX93" s="126" t="str">
        <f t="shared" si="43"/>
        <v/>
      </c>
      <c r="AY93" s="64" t="str">
        <f t="shared" si="44"/>
        <v/>
      </c>
      <c r="AZ93" s="97">
        <v>80.8</v>
      </c>
      <c r="BA93" s="68"/>
      <c r="BB93" s="68"/>
      <c r="BC93" s="68"/>
      <c r="BD93" s="68"/>
      <c r="BE93" s="15"/>
      <c r="BF93" s="5">
        <f t="shared" si="45"/>
        <v>1751</v>
      </c>
      <c r="BG93" s="42">
        <v>0</v>
      </c>
      <c r="BH93" s="42">
        <v>1751</v>
      </c>
      <c r="BI93" s="42"/>
      <c r="BJ93" s="42"/>
      <c r="BK93" s="42"/>
      <c r="BL93" s="42" t="s">
        <v>103</v>
      </c>
      <c r="BM93" s="42"/>
    </row>
    <row r="94" spans="1:65" outlineLevel="5" x14ac:dyDescent="0.3">
      <c r="A94" s="22">
        <f t="shared" si="48"/>
        <v>3</v>
      </c>
      <c r="B94" s="9">
        <f t="shared" si="46"/>
        <v>42073</v>
      </c>
      <c r="C94" s="51">
        <v>328928</v>
      </c>
      <c r="D94" s="64"/>
      <c r="E94" s="12" t="s">
        <v>103</v>
      </c>
      <c r="F94" s="12" t="s">
        <v>103</v>
      </c>
      <c r="G94" s="12"/>
      <c r="H94" s="12"/>
      <c r="I94" s="12"/>
      <c r="J94" s="12"/>
      <c r="K94" s="12"/>
      <c r="L94" s="12"/>
      <c r="M94" s="74">
        <f t="shared" si="37"/>
        <v>7.6</v>
      </c>
      <c r="N94" s="83">
        <v>7.62</v>
      </c>
      <c r="O94" s="83">
        <v>7.6</v>
      </c>
      <c r="P94" s="83"/>
      <c r="Q94" s="83"/>
      <c r="R94" s="83"/>
      <c r="S94" s="83"/>
      <c r="T94" s="83"/>
      <c r="U94" s="83"/>
      <c r="V94" s="5" t="str">
        <f t="shared" si="38"/>
        <v/>
      </c>
      <c r="W94" s="41"/>
      <c r="X94" s="41"/>
      <c r="Y94" s="41"/>
      <c r="Z94" s="41"/>
      <c r="AA94" s="41"/>
      <c r="AB94" s="41"/>
      <c r="AC94" s="41"/>
      <c r="AD94" s="41"/>
      <c r="AE94" s="5" t="str">
        <f t="shared" si="39"/>
        <v/>
      </c>
      <c r="AF94" s="41"/>
      <c r="AG94" s="41"/>
      <c r="AH94" s="41"/>
      <c r="AI94" s="41"/>
      <c r="AJ94" s="41"/>
      <c r="AK94" s="41"/>
      <c r="AL94" s="41"/>
      <c r="AM94" s="41"/>
      <c r="AN94" s="41">
        <f t="shared" si="47"/>
        <v>26.119402985074625</v>
      </c>
      <c r="AO94" s="41">
        <v>804</v>
      </c>
      <c r="AP94" s="110">
        <v>4.5199999999999996</v>
      </c>
      <c r="AQ94" s="111">
        <v>3.51</v>
      </c>
      <c r="AR94" s="126">
        <f t="shared" si="40"/>
        <v>77.654867256637175</v>
      </c>
      <c r="AS94" s="126">
        <f t="shared" si="41"/>
        <v>22.345132743362825</v>
      </c>
      <c r="AT94" s="127">
        <v>982</v>
      </c>
      <c r="AU94" s="128">
        <v>2.17</v>
      </c>
      <c r="AV94" s="129">
        <v>1.31</v>
      </c>
      <c r="AW94" s="126">
        <f t="shared" si="42"/>
        <v>60.36866359447005</v>
      </c>
      <c r="AX94" s="126">
        <f t="shared" si="43"/>
        <v>39.63133640552995</v>
      </c>
      <c r="AY94" s="64">
        <f t="shared" si="44"/>
        <v>56.168422447492226</v>
      </c>
      <c r="AZ94" s="97">
        <v>81.400000000000006</v>
      </c>
      <c r="BA94" s="68"/>
      <c r="BB94" s="68">
        <v>38</v>
      </c>
      <c r="BC94" s="68">
        <v>1200</v>
      </c>
      <c r="BD94" s="68"/>
      <c r="BE94" s="15"/>
      <c r="BF94" s="5">
        <f t="shared" si="45"/>
        <v>5950</v>
      </c>
      <c r="BG94" s="42">
        <v>5950</v>
      </c>
      <c r="BH94" s="42">
        <v>0</v>
      </c>
      <c r="BI94" s="42"/>
      <c r="BJ94" s="42"/>
      <c r="BK94" s="42"/>
      <c r="BL94" s="42" t="s">
        <v>103</v>
      </c>
      <c r="BM94" s="42"/>
    </row>
    <row r="95" spans="1:65" outlineLevel="5" x14ac:dyDescent="0.3">
      <c r="A95" s="22">
        <f t="shared" si="48"/>
        <v>3</v>
      </c>
      <c r="B95" s="9">
        <f t="shared" si="46"/>
        <v>42074</v>
      </c>
      <c r="C95" s="51">
        <v>330472</v>
      </c>
      <c r="D95" s="64"/>
      <c r="E95" s="12" t="s">
        <v>103</v>
      </c>
      <c r="F95" s="12" t="s">
        <v>103</v>
      </c>
      <c r="G95" s="12"/>
      <c r="H95" s="12"/>
      <c r="I95" s="12"/>
      <c r="J95" s="12"/>
      <c r="K95" s="12"/>
      <c r="L95" s="12"/>
      <c r="M95" s="74" t="str">
        <f t="shared" si="37"/>
        <v/>
      </c>
      <c r="N95" s="83" t="s">
        <v>103</v>
      </c>
      <c r="O95" s="83" t="s">
        <v>103</v>
      </c>
      <c r="P95" s="83"/>
      <c r="Q95" s="83"/>
      <c r="R95" s="83"/>
      <c r="S95" s="83"/>
      <c r="T95" s="83"/>
      <c r="U95" s="83"/>
      <c r="V95" s="5" t="str">
        <f t="shared" si="38"/>
        <v/>
      </c>
      <c r="W95" s="41"/>
      <c r="X95" s="41"/>
      <c r="Y95" s="41"/>
      <c r="Z95" s="41"/>
      <c r="AA95" s="41"/>
      <c r="AB95" s="41"/>
      <c r="AC95" s="41"/>
      <c r="AD95" s="41"/>
      <c r="AE95" s="5" t="str">
        <f t="shared" si="39"/>
        <v/>
      </c>
      <c r="AF95" s="41"/>
      <c r="AG95" s="41"/>
      <c r="AH95" s="41"/>
      <c r="AI95" s="41"/>
      <c r="AJ95" s="41"/>
      <c r="AK95" s="41"/>
      <c r="AL95" s="41"/>
      <c r="AM95" s="41"/>
      <c r="AN95" s="41">
        <f t="shared" si="47"/>
        <v>26.717557251908396</v>
      </c>
      <c r="AO95" s="41">
        <v>786</v>
      </c>
      <c r="AP95" s="110" t="s">
        <v>103</v>
      </c>
      <c r="AQ95" s="111" t="s">
        <v>103</v>
      </c>
      <c r="AR95" s="126" t="str">
        <f t="shared" si="40"/>
        <v/>
      </c>
      <c r="AS95" s="126" t="str">
        <f t="shared" si="41"/>
        <v/>
      </c>
      <c r="AT95" s="127">
        <v>912</v>
      </c>
      <c r="AU95" s="128">
        <v>2.08</v>
      </c>
      <c r="AV95" s="129" t="s">
        <v>103</v>
      </c>
      <c r="AW95" s="126" t="str">
        <f t="shared" si="42"/>
        <v/>
      </c>
      <c r="AX95" s="126" t="str">
        <f t="shared" si="43"/>
        <v/>
      </c>
      <c r="AY95" s="64" t="str">
        <f t="shared" si="44"/>
        <v/>
      </c>
      <c r="AZ95" s="97">
        <v>81</v>
      </c>
      <c r="BA95" s="68"/>
      <c r="BB95" s="68"/>
      <c r="BC95" s="68"/>
      <c r="BD95" s="68"/>
      <c r="BE95" s="15"/>
      <c r="BF95" s="5">
        <f t="shared" si="45"/>
        <v>6460</v>
      </c>
      <c r="BG95" s="42">
        <v>6460</v>
      </c>
      <c r="BH95" s="42">
        <v>0</v>
      </c>
      <c r="BI95" s="42"/>
      <c r="BJ95" s="42"/>
      <c r="BK95" s="42"/>
      <c r="BL95" s="42" t="s">
        <v>103</v>
      </c>
      <c r="BM95" s="42"/>
    </row>
    <row r="96" spans="1:65" outlineLevel="5" x14ac:dyDescent="0.3">
      <c r="A96" s="22">
        <f t="shared" si="48"/>
        <v>3</v>
      </c>
      <c r="B96" s="9">
        <f t="shared" si="46"/>
        <v>42075</v>
      </c>
      <c r="C96" s="51">
        <v>341251</v>
      </c>
      <c r="D96" s="64"/>
      <c r="E96" s="12">
        <v>34</v>
      </c>
      <c r="F96" s="12">
        <v>35</v>
      </c>
      <c r="G96" s="12"/>
      <c r="H96" s="12"/>
      <c r="I96" s="12"/>
      <c r="J96" s="12"/>
      <c r="K96" s="12"/>
      <c r="L96" s="12"/>
      <c r="M96" s="74" t="str">
        <f t="shared" si="37"/>
        <v/>
      </c>
      <c r="N96" s="83" t="s">
        <v>103</v>
      </c>
      <c r="O96" s="83" t="s">
        <v>103</v>
      </c>
      <c r="P96" s="83"/>
      <c r="Q96" s="83"/>
      <c r="R96" s="83"/>
      <c r="S96" s="83"/>
      <c r="T96" s="83"/>
      <c r="U96" s="83"/>
      <c r="V96" s="5" t="str">
        <f t="shared" si="38"/>
        <v/>
      </c>
      <c r="W96" s="41"/>
      <c r="X96" s="41"/>
      <c r="Y96" s="41"/>
      <c r="Z96" s="41"/>
      <c r="AA96" s="41"/>
      <c r="AB96" s="41"/>
      <c r="AC96" s="41"/>
      <c r="AD96" s="41"/>
      <c r="AE96" s="5" t="str">
        <f t="shared" si="39"/>
        <v/>
      </c>
      <c r="AF96" s="41"/>
      <c r="AG96" s="41"/>
      <c r="AH96" s="41"/>
      <c r="AI96" s="41"/>
      <c r="AJ96" s="41"/>
      <c r="AK96" s="41"/>
      <c r="AL96" s="41"/>
      <c r="AM96" s="41"/>
      <c r="AN96" s="41">
        <f t="shared" si="47"/>
        <v>23.648648648648649</v>
      </c>
      <c r="AO96" s="41">
        <v>888</v>
      </c>
      <c r="AP96" s="110" t="s">
        <v>103</v>
      </c>
      <c r="AQ96" s="111" t="s">
        <v>103</v>
      </c>
      <c r="AR96" s="126" t="str">
        <f t="shared" si="40"/>
        <v/>
      </c>
      <c r="AS96" s="126" t="str">
        <f t="shared" si="41"/>
        <v/>
      </c>
      <c r="AT96" s="127">
        <v>1000</v>
      </c>
      <c r="AU96" s="128">
        <v>2.1800000000000002</v>
      </c>
      <c r="AV96" s="129" t="s">
        <v>103</v>
      </c>
      <c r="AW96" s="126" t="str">
        <f t="shared" si="42"/>
        <v/>
      </c>
      <c r="AX96" s="126" t="str">
        <f t="shared" si="43"/>
        <v/>
      </c>
      <c r="AY96" s="64" t="str">
        <f t="shared" si="44"/>
        <v/>
      </c>
      <c r="AZ96" s="97">
        <v>80.7</v>
      </c>
      <c r="BA96" s="68"/>
      <c r="BB96" s="68"/>
      <c r="BC96" s="68"/>
      <c r="BD96" s="68"/>
      <c r="BE96" s="15"/>
      <c r="BF96" s="5">
        <f t="shared" si="45"/>
        <v>8160</v>
      </c>
      <c r="BG96" s="42">
        <v>8160</v>
      </c>
      <c r="BH96" s="42">
        <v>0</v>
      </c>
      <c r="BI96" s="42"/>
      <c r="BJ96" s="42"/>
      <c r="BK96" s="42"/>
      <c r="BL96" s="42" t="s">
        <v>103</v>
      </c>
      <c r="BM96" s="42"/>
    </row>
    <row r="97" spans="1:65" outlineLevel="5" x14ac:dyDescent="0.3">
      <c r="A97" s="22">
        <f t="shared" si="48"/>
        <v>3</v>
      </c>
      <c r="B97" s="9">
        <f t="shared" si="46"/>
        <v>42076</v>
      </c>
      <c r="C97" s="51">
        <v>351334</v>
      </c>
      <c r="D97" s="64"/>
      <c r="E97" s="12">
        <v>33</v>
      </c>
      <c r="F97" s="12">
        <v>34</v>
      </c>
      <c r="G97" s="12"/>
      <c r="H97" s="12"/>
      <c r="I97" s="12"/>
      <c r="J97" s="12"/>
      <c r="K97" s="12"/>
      <c r="L97" s="12"/>
      <c r="M97" s="74" t="str">
        <f t="shared" si="37"/>
        <v/>
      </c>
      <c r="N97" s="83" t="s">
        <v>103</v>
      </c>
      <c r="O97" s="83" t="s">
        <v>103</v>
      </c>
      <c r="P97" s="83"/>
      <c r="Q97" s="83"/>
      <c r="R97" s="83"/>
      <c r="S97" s="83"/>
      <c r="T97" s="83"/>
      <c r="U97" s="83"/>
      <c r="V97" s="5" t="str">
        <f t="shared" si="38"/>
        <v/>
      </c>
      <c r="W97" s="41"/>
      <c r="X97" s="41"/>
      <c r="Y97" s="41"/>
      <c r="Z97" s="41"/>
      <c r="AA97" s="41"/>
      <c r="AB97" s="41"/>
      <c r="AC97" s="41"/>
      <c r="AD97" s="41"/>
      <c r="AE97" s="5" t="str">
        <f t="shared" si="39"/>
        <v/>
      </c>
      <c r="AF97" s="41"/>
      <c r="AG97" s="41"/>
      <c r="AH97" s="41"/>
      <c r="AI97" s="41"/>
      <c r="AJ97" s="41"/>
      <c r="AK97" s="41"/>
      <c r="AL97" s="41"/>
      <c r="AM97" s="41"/>
      <c r="AN97" s="41">
        <f t="shared" si="47"/>
        <v>24.561403508771932</v>
      </c>
      <c r="AO97" s="41">
        <v>855</v>
      </c>
      <c r="AP97" s="110" t="s">
        <v>103</v>
      </c>
      <c r="AQ97" s="111" t="s">
        <v>103</v>
      </c>
      <c r="AR97" s="126" t="str">
        <f t="shared" si="40"/>
        <v/>
      </c>
      <c r="AS97" s="126" t="str">
        <f t="shared" si="41"/>
        <v/>
      </c>
      <c r="AT97" s="127">
        <v>938</v>
      </c>
      <c r="AU97" s="128">
        <v>2.21</v>
      </c>
      <c r="AV97" s="129" t="s">
        <v>103</v>
      </c>
      <c r="AW97" s="126" t="str">
        <f t="shared" si="42"/>
        <v/>
      </c>
      <c r="AX97" s="126" t="str">
        <f t="shared" si="43"/>
        <v/>
      </c>
      <c r="AY97" s="64" t="str">
        <f t="shared" si="44"/>
        <v/>
      </c>
      <c r="AZ97" s="97">
        <v>80.8</v>
      </c>
      <c r="BA97" s="68"/>
      <c r="BB97" s="68"/>
      <c r="BC97" s="68"/>
      <c r="BD97" s="68"/>
      <c r="BE97" s="15"/>
      <c r="BF97" s="5">
        <f t="shared" si="45"/>
        <v>5950</v>
      </c>
      <c r="BG97" s="42">
        <v>5950</v>
      </c>
      <c r="BH97" s="42">
        <v>0</v>
      </c>
      <c r="BI97" s="42"/>
      <c r="BJ97" s="42"/>
      <c r="BK97" s="42"/>
      <c r="BL97" s="42" t="s">
        <v>103</v>
      </c>
      <c r="BM97" s="42"/>
    </row>
    <row r="98" spans="1:65" outlineLevel="5" x14ac:dyDescent="0.3">
      <c r="A98" s="22">
        <f t="shared" si="48"/>
        <v>3</v>
      </c>
      <c r="B98" s="9">
        <f t="shared" si="46"/>
        <v>42077</v>
      </c>
      <c r="C98" s="51">
        <v>363661</v>
      </c>
      <c r="D98" s="64"/>
      <c r="E98" s="12">
        <v>35</v>
      </c>
      <c r="F98" s="12">
        <v>33</v>
      </c>
      <c r="G98" s="12"/>
      <c r="H98" s="12"/>
      <c r="I98" s="12"/>
      <c r="J98" s="12"/>
      <c r="K98" s="12"/>
      <c r="L98" s="12"/>
      <c r="M98" s="74" t="str">
        <f t="shared" si="37"/>
        <v/>
      </c>
      <c r="N98" s="83" t="s">
        <v>103</v>
      </c>
      <c r="O98" s="83" t="s">
        <v>103</v>
      </c>
      <c r="P98" s="83"/>
      <c r="Q98" s="83"/>
      <c r="R98" s="83"/>
      <c r="S98" s="83"/>
      <c r="T98" s="83"/>
      <c r="U98" s="83"/>
      <c r="V98" s="5" t="str">
        <f t="shared" si="38"/>
        <v/>
      </c>
      <c r="W98" s="41"/>
      <c r="X98" s="41"/>
      <c r="Y98" s="41"/>
      <c r="Z98" s="41"/>
      <c r="AA98" s="41"/>
      <c r="AB98" s="41"/>
      <c r="AC98" s="41"/>
      <c r="AD98" s="41"/>
      <c r="AE98" s="5" t="str">
        <f t="shared" si="39"/>
        <v/>
      </c>
      <c r="AF98" s="41"/>
      <c r="AG98" s="41"/>
      <c r="AH98" s="41"/>
      <c r="AI98" s="41"/>
      <c r="AJ98" s="41"/>
      <c r="AK98" s="41"/>
      <c r="AL98" s="41"/>
      <c r="AM98" s="41"/>
      <c r="AN98" s="41">
        <f t="shared" si="47"/>
        <v>24.110218140068888</v>
      </c>
      <c r="AO98" s="41">
        <v>871</v>
      </c>
      <c r="AP98" s="110" t="s">
        <v>103</v>
      </c>
      <c r="AQ98" s="111" t="s">
        <v>103</v>
      </c>
      <c r="AR98" s="126" t="str">
        <f t="shared" si="40"/>
        <v/>
      </c>
      <c r="AS98" s="126" t="str">
        <f t="shared" si="41"/>
        <v/>
      </c>
      <c r="AT98" s="127">
        <v>934</v>
      </c>
      <c r="AU98" s="128" t="s">
        <v>103</v>
      </c>
      <c r="AV98" s="129" t="s">
        <v>103</v>
      </c>
      <c r="AW98" s="126" t="str">
        <f t="shared" si="42"/>
        <v/>
      </c>
      <c r="AX98" s="126" t="str">
        <f t="shared" si="43"/>
        <v/>
      </c>
      <c r="AY98" s="64" t="str">
        <f t="shared" si="44"/>
        <v/>
      </c>
      <c r="AZ98" s="97" t="s">
        <v>103</v>
      </c>
      <c r="BA98" s="68"/>
      <c r="BB98" s="68"/>
      <c r="BC98" s="68"/>
      <c r="BD98" s="68"/>
      <c r="BE98" s="15"/>
      <c r="BF98" s="5">
        <f t="shared" si="45"/>
        <v>6630</v>
      </c>
      <c r="BG98" s="42">
        <v>6630</v>
      </c>
      <c r="BH98" s="42">
        <v>0</v>
      </c>
      <c r="BI98" s="42"/>
      <c r="BJ98" s="42"/>
      <c r="BK98" s="42"/>
      <c r="BL98" s="42" t="s">
        <v>103</v>
      </c>
      <c r="BM98" s="42"/>
    </row>
    <row r="99" spans="1:65" outlineLevel="5" x14ac:dyDescent="0.3">
      <c r="A99" s="22">
        <f t="shared" si="48"/>
        <v>3</v>
      </c>
      <c r="B99" s="9">
        <f t="shared" si="46"/>
        <v>42078</v>
      </c>
      <c r="C99" s="51">
        <v>346485</v>
      </c>
      <c r="D99" s="64"/>
      <c r="E99" s="12" t="s">
        <v>103</v>
      </c>
      <c r="F99" s="12" t="s">
        <v>103</v>
      </c>
      <c r="G99" s="12"/>
      <c r="H99" s="12"/>
      <c r="I99" s="12"/>
      <c r="J99" s="12"/>
      <c r="K99" s="12"/>
      <c r="L99" s="12"/>
      <c r="M99" s="74" t="str">
        <f t="shared" si="37"/>
        <v/>
      </c>
      <c r="N99" s="83" t="s">
        <v>103</v>
      </c>
      <c r="O99" s="83" t="s">
        <v>103</v>
      </c>
      <c r="P99" s="83"/>
      <c r="Q99" s="83"/>
      <c r="R99" s="83"/>
      <c r="S99" s="83"/>
      <c r="T99" s="83"/>
      <c r="U99" s="83"/>
      <c r="V99" s="5" t="str">
        <f t="shared" si="38"/>
        <v/>
      </c>
      <c r="W99" s="41"/>
      <c r="X99" s="41"/>
      <c r="Y99" s="41"/>
      <c r="Z99" s="41"/>
      <c r="AA99" s="41"/>
      <c r="AB99" s="41"/>
      <c r="AC99" s="41"/>
      <c r="AD99" s="41"/>
      <c r="AE99" s="5" t="str">
        <f t="shared" si="39"/>
        <v/>
      </c>
      <c r="AF99" s="41"/>
      <c r="AG99" s="41"/>
      <c r="AH99" s="41"/>
      <c r="AI99" s="41"/>
      <c r="AJ99" s="41"/>
      <c r="AK99" s="41"/>
      <c r="AL99" s="41"/>
      <c r="AM99" s="41"/>
      <c r="AN99" s="41">
        <f t="shared" si="47"/>
        <v>22.801302931596091</v>
      </c>
      <c r="AO99" s="41">
        <v>921</v>
      </c>
      <c r="AP99" s="110" t="s">
        <v>103</v>
      </c>
      <c r="AQ99" s="111" t="s">
        <v>103</v>
      </c>
      <c r="AR99" s="126" t="str">
        <f t="shared" si="40"/>
        <v/>
      </c>
      <c r="AS99" s="126" t="str">
        <f t="shared" si="41"/>
        <v/>
      </c>
      <c r="AT99" s="127">
        <v>928</v>
      </c>
      <c r="AU99" s="128" t="s">
        <v>103</v>
      </c>
      <c r="AV99" s="129" t="s">
        <v>103</v>
      </c>
      <c r="AW99" s="126" t="str">
        <f t="shared" si="42"/>
        <v/>
      </c>
      <c r="AX99" s="126" t="str">
        <f t="shared" si="43"/>
        <v/>
      </c>
      <c r="AY99" s="64" t="str">
        <f t="shared" si="44"/>
        <v/>
      </c>
      <c r="AZ99" s="97" t="s">
        <v>103</v>
      </c>
      <c r="BA99" s="68"/>
      <c r="BB99" s="68"/>
      <c r="BC99" s="68"/>
      <c r="BD99" s="68"/>
      <c r="BE99" s="15"/>
      <c r="BF99" s="5">
        <f t="shared" si="45"/>
        <v>5610</v>
      </c>
      <c r="BG99" s="42">
        <v>5610</v>
      </c>
      <c r="BH99" s="42">
        <v>0</v>
      </c>
      <c r="BI99" s="42"/>
      <c r="BJ99" s="42"/>
      <c r="BK99" s="42"/>
      <c r="BL99" s="42" t="s">
        <v>103</v>
      </c>
      <c r="BM99" s="42"/>
    </row>
    <row r="100" spans="1:65" outlineLevel="5" x14ac:dyDescent="0.3">
      <c r="A100" s="22">
        <f t="shared" si="48"/>
        <v>3</v>
      </c>
      <c r="B100" s="9">
        <f t="shared" si="46"/>
        <v>42079</v>
      </c>
      <c r="C100" s="51">
        <v>322404</v>
      </c>
      <c r="D100" s="64"/>
      <c r="E100" s="12">
        <v>33</v>
      </c>
      <c r="F100" s="12">
        <v>35</v>
      </c>
      <c r="G100" s="12"/>
      <c r="H100" s="12"/>
      <c r="I100" s="12"/>
      <c r="J100" s="12"/>
      <c r="K100" s="12"/>
      <c r="L100" s="12"/>
      <c r="M100" s="74" t="str">
        <f t="shared" si="37"/>
        <v/>
      </c>
      <c r="N100" s="83" t="s">
        <v>103</v>
      </c>
      <c r="O100" s="83" t="s">
        <v>103</v>
      </c>
      <c r="P100" s="83"/>
      <c r="Q100" s="83"/>
      <c r="R100" s="83"/>
      <c r="S100" s="83"/>
      <c r="T100" s="83"/>
      <c r="U100" s="83"/>
      <c r="V100" s="5" t="str">
        <f t="shared" si="38"/>
        <v/>
      </c>
      <c r="W100" s="41"/>
      <c r="X100" s="41"/>
      <c r="Y100" s="41"/>
      <c r="Z100" s="41"/>
      <c r="AA100" s="41"/>
      <c r="AB100" s="41"/>
      <c r="AC100" s="41"/>
      <c r="AD100" s="41"/>
      <c r="AE100" s="5" t="str">
        <f t="shared" si="39"/>
        <v/>
      </c>
      <c r="AF100" s="41"/>
      <c r="AG100" s="41"/>
      <c r="AH100" s="41"/>
      <c r="AI100" s="41"/>
      <c r="AJ100" s="41"/>
      <c r="AK100" s="41"/>
      <c r="AL100" s="41"/>
      <c r="AM100" s="41"/>
      <c r="AN100" s="41">
        <f t="shared" si="47"/>
        <v>25.798525798525798</v>
      </c>
      <c r="AO100" s="41">
        <v>814</v>
      </c>
      <c r="AP100" s="110" t="s">
        <v>103</v>
      </c>
      <c r="AQ100" s="111" t="s">
        <v>103</v>
      </c>
      <c r="AR100" s="126" t="str">
        <f t="shared" si="40"/>
        <v/>
      </c>
      <c r="AS100" s="126" t="str">
        <f t="shared" si="41"/>
        <v/>
      </c>
      <c r="AT100" s="127">
        <v>911</v>
      </c>
      <c r="AU100" s="128">
        <v>2.25</v>
      </c>
      <c r="AV100" s="129" t="s">
        <v>103</v>
      </c>
      <c r="AW100" s="126" t="str">
        <f t="shared" si="42"/>
        <v/>
      </c>
      <c r="AX100" s="126" t="str">
        <f t="shared" si="43"/>
        <v/>
      </c>
      <c r="AY100" s="64" t="str">
        <f t="shared" si="44"/>
        <v/>
      </c>
      <c r="AZ100" s="97">
        <v>80.5</v>
      </c>
      <c r="BA100" s="68"/>
      <c r="BB100" s="68"/>
      <c r="BC100" s="68"/>
      <c r="BD100" s="68"/>
      <c r="BE100" s="15"/>
      <c r="BF100" s="5">
        <f t="shared" si="45"/>
        <v>8496</v>
      </c>
      <c r="BG100" s="42">
        <v>8160</v>
      </c>
      <c r="BH100" s="42">
        <v>0</v>
      </c>
      <c r="BI100" s="42"/>
      <c r="BJ100" s="42"/>
      <c r="BK100" s="42"/>
      <c r="BL100" s="42">
        <v>336</v>
      </c>
      <c r="BM100" s="42"/>
    </row>
    <row r="101" spans="1:65" outlineLevel="5" x14ac:dyDescent="0.3">
      <c r="A101" s="22">
        <f t="shared" si="48"/>
        <v>3</v>
      </c>
      <c r="B101" s="9">
        <f t="shared" si="46"/>
        <v>42080</v>
      </c>
      <c r="C101" s="51">
        <v>341233</v>
      </c>
      <c r="D101" s="64"/>
      <c r="E101" s="12">
        <v>34</v>
      </c>
      <c r="F101" s="12">
        <v>35</v>
      </c>
      <c r="G101" s="12"/>
      <c r="H101" s="12"/>
      <c r="I101" s="12"/>
      <c r="J101" s="12"/>
      <c r="K101" s="12"/>
      <c r="L101" s="12"/>
      <c r="M101" s="74">
        <f t="shared" si="37"/>
        <v>7.6</v>
      </c>
      <c r="N101" s="83">
        <v>7.6</v>
      </c>
      <c r="O101" s="83">
        <v>7.57</v>
      </c>
      <c r="P101" s="83"/>
      <c r="Q101" s="83"/>
      <c r="R101" s="83"/>
      <c r="S101" s="83"/>
      <c r="T101" s="83"/>
      <c r="U101" s="83"/>
      <c r="V101" s="5" t="str">
        <f t="shared" si="38"/>
        <v/>
      </c>
      <c r="W101" s="41"/>
      <c r="X101" s="41"/>
      <c r="Y101" s="41"/>
      <c r="Z101" s="41"/>
      <c r="AA101" s="41"/>
      <c r="AB101" s="41"/>
      <c r="AC101" s="41"/>
      <c r="AD101" s="41"/>
      <c r="AE101" s="5" t="str">
        <f t="shared" si="39"/>
        <v/>
      </c>
      <c r="AF101" s="41"/>
      <c r="AG101" s="41"/>
      <c r="AH101" s="41"/>
      <c r="AI101" s="41"/>
      <c r="AJ101" s="41"/>
      <c r="AK101" s="41"/>
      <c r="AL101" s="41"/>
      <c r="AM101" s="41"/>
      <c r="AN101" s="41">
        <f t="shared" si="47"/>
        <v>25</v>
      </c>
      <c r="AO101" s="41">
        <v>840</v>
      </c>
      <c r="AP101" s="110">
        <v>4.8899999999999997</v>
      </c>
      <c r="AQ101" s="111">
        <v>3.82</v>
      </c>
      <c r="AR101" s="126">
        <f t="shared" si="40"/>
        <v>78.11860940695297</v>
      </c>
      <c r="AS101" s="126">
        <f t="shared" si="41"/>
        <v>21.88139059304703</v>
      </c>
      <c r="AT101" s="127">
        <v>999</v>
      </c>
      <c r="AU101" s="128">
        <v>2.0299999999999998</v>
      </c>
      <c r="AV101" s="129">
        <v>1.24</v>
      </c>
      <c r="AW101" s="126">
        <f t="shared" si="42"/>
        <v>61.083743842364534</v>
      </c>
      <c r="AX101" s="126">
        <f t="shared" si="43"/>
        <v>38.916256157635466</v>
      </c>
      <c r="AY101" s="64">
        <f t="shared" si="44"/>
        <v>56.034197097223149</v>
      </c>
      <c r="AZ101" s="97">
        <v>81</v>
      </c>
      <c r="BA101" s="68"/>
      <c r="BB101" s="68"/>
      <c r="BC101" s="68"/>
      <c r="BD101" s="68"/>
      <c r="BE101" s="15"/>
      <c r="BF101" s="5">
        <f t="shared" si="45"/>
        <v>6085</v>
      </c>
      <c r="BG101" s="42">
        <v>5270</v>
      </c>
      <c r="BH101" s="42">
        <v>0</v>
      </c>
      <c r="BI101" s="42"/>
      <c r="BJ101" s="42"/>
      <c r="BK101" s="42"/>
      <c r="BL101" s="42">
        <v>815</v>
      </c>
      <c r="BM101" s="42"/>
    </row>
    <row r="102" spans="1:65" outlineLevel="5" x14ac:dyDescent="0.3">
      <c r="A102" s="22">
        <f t="shared" si="48"/>
        <v>3</v>
      </c>
      <c r="B102" s="9">
        <f t="shared" si="46"/>
        <v>42081</v>
      </c>
      <c r="C102" s="51">
        <v>365927</v>
      </c>
      <c r="D102" s="64"/>
      <c r="E102" s="12" t="s">
        <v>103</v>
      </c>
      <c r="F102" s="12" t="s">
        <v>103</v>
      </c>
      <c r="G102" s="12"/>
      <c r="H102" s="12"/>
      <c r="I102" s="12"/>
      <c r="J102" s="12"/>
      <c r="K102" s="12"/>
      <c r="L102" s="12"/>
      <c r="M102" s="74" t="str">
        <f t="shared" si="37"/>
        <v/>
      </c>
      <c r="N102" s="83" t="s">
        <v>103</v>
      </c>
      <c r="O102" s="83" t="s">
        <v>103</v>
      </c>
      <c r="P102" s="83"/>
      <c r="Q102" s="83"/>
      <c r="R102" s="83"/>
      <c r="S102" s="83"/>
      <c r="T102" s="83"/>
      <c r="U102" s="83"/>
      <c r="V102" s="5" t="str">
        <f t="shared" si="38"/>
        <v/>
      </c>
      <c r="W102" s="41"/>
      <c r="X102" s="41"/>
      <c r="Y102" s="41"/>
      <c r="Z102" s="41"/>
      <c r="AA102" s="41"/>
      <c r="AB102" s="41"/>
      <c r="AC102" s="41"/>
      <c r="AD102" s="41"/>
      <c r="AE102" s="5" t="str">
        <f t="shared" si="39"/>
        <v/>
      </c>
      <c r="AF102" s="41"/>
      <c r="AG102" s="41"/>
      <c r="AH102" s="41"/>
      <c r="AI102" s="41"/>
      <c r="AJ102" s="41"/>
      <c r="AK102" s="41"/>
      <c r="AL102" s="41"/>
      <c r="AM102" s="41"/>
      <c r="AN102" s="41">
        <f t="shared" si="47"/>
        <v>25.240384615384617</v>
      </c>
      <c r="AO102" s="41">
        <v>832</v>
      </c>
      <c r="AP102" s="110" t="s">
        <v>103</v>
      </c>
      <c r="AQ102" s="111" t="s">
        <v>103</v>
      </c>
      <c r="AR102" s="126" t="str">
        <f t="shared" si="40"/>
        <v/>
      </c>
      <c r="AS102" s="126" t="str">
        <f t="shared" si="41"/>
        <v/>
      </c>
      <c r="AT102" s="127">
        <v>955</v>
      </c>
      <c r="AU102" s="128">
        <v>2.14</v>
      </c>
      <c r="AV102" s="129" t="s">
        <v>103</v>
      </c>
      <c r="AW102" s="126" t="str">
        <f t="shared" si="42"/>
        <v/>
      </c>
      <c r="AX102" s="126" t="str">
        <f t="shared" si="43"/>
        <v/>
      </c>
      <c r="AY102" s="64" t="str">
        <f t="shared" si="44"/>
        <v/>
      </c>
      <c r="AZ102" s="97">
        <v>81</v>
      </c>
      <c r="BA102" s="68"/>
      <c r="BB102" s="68"/>
      <c r="BC102" s="68"/>
      <c r="BD102" s="68"/>
      <c r="BE102" s="15"/>
      <c r="BF102" s="5">
        <f t="shared" si="45"/>
        <v>4023</v>
      </c>
      <c r="BG102" s="42">
        <v>3230</v>
      </c>
      <c r="BH102" s="42">
        <v>0</v>
      </c>
      <c r="BI102" s="42"/>
      <c r="BJ102" s="42"/>
      <c r="BK102" s="42"/>
      <c r="BL102" s="42">
        <v>793</v>
      </c>
      <c r="BM102" s="42"/>
    </row>
    <row r="103" spans="1:65" outlineLevel="5" x14ac:dyDescent="0.3">
      <c r="A103" s="22">
        <f t="shared" si="48"/>
        <v>3</v>
      </c>
      <c r="B103" s="9">
        <f t="shared" si="46"/>
        <v>42082</v>
      </c>
      <c r="C103" s="51">
        <v>385128</v>
      </c>
      <c r="D103" s="64"/>
      <c r="E103" s="12" t="s">
        <v>103</v>
      </c>
      <c r="F103" s="12" t="s">
        <v>103</v>
      </c>
      <c r="G103" s="12"/>
      <c r="H103" s="12"/>
      <c r="I103" s="12"/>
      <c r="J103" s="12"/>
      <c r="K103" s="12"/>
      <c r="L103" s="12"/>
      <c r="M103" s="74" t="str">
        <f t="shared" si="37"/>
        <v/>
      </c>
      <c r="N103" s="83" t="s">
        <v>103</v>
      </c>
      <c r="O103" s="83" t="s">
        <v>103</v>
      </c>
      <c r="P103" s="83"/>
      <c r="Q103" s="83"/>
      <c r="R103" s="83"/>
      <c r="S103" s="83"/>
      <c r="T103" s="83"/>
      <c r="U103" s="83"/>
      <c r="V103" s="5" t="str">
        <f t="shared" si="38"/>
        <v/>
      </c>
      <c r="W103" s="41"/>
      <c r="X103" s="41"/>
      <c r="Y103" s="41"/>
      <c r="Z103" s="41"/>
      <c r="AA103" s="41"/>
      <c r="AB103" s="41"/>
      <c r="AC103" s="41"/>
      <c r="AD103" s="41"/>
      <c r="AE103" s="5" t="str">
        <f t="shared" si="39"/>
        <v/>
      </c>
      <c r="AF103" s="41"/>
      <c r="AG103" s="41"/>
      <c r="AH103" s="41"/>
      <c r="AI103" s="41"/>
      <c r="AJ103" s="41"/>
      <c r="AK103" s="41"/>
      <c r="AL103" s="41"/>
      <c r="AM103" s="41"/>
      <c r="AN103" s="41">
        <f t="shared" si="47"/>
        <v>23.385300668151448</v>
      </c>
      <c r="AO103" s="41">
        <v>898</v>
      </c>
      <c r="AP103" s="110" t="s">
        <v>103</v>
      </c>
      <c r="AQ103" s="111" t="s">
        <v>103</v>
      </c>
      <c r="AR103" s="126" t="str">
        <f t="shared" si="40"/>
        <v/>
      </c>
      <c r="AS103" s="126" t="str">
        <f t="shared" si="41"/>
        <v/>
      </c>
      <c r="AT103" s="127">
        <v>901</v>
      </c>
      <c r="AU103" s="128" t="s">
        <v>103</v>
      </c>
      <c r="AV103" s="129" t="s">
        <v>103</v>
      </c>
      <c r="AW103" s="126" t="str">
        <f t="shared" si="42"/>
        <v/>
      </c>
      <c r="AX103" s="126" t="str">
        <f t="shared" si="43"/>
        <v/>
      </c>
      <c r="AY103" s="64" t="str">
        <f t="shared" si="44"/>
        <v/>
      </c>
      <c r="AZ103" s="97" t="s">
        <v>103</v>
      </c>
      <c r="BA103" s="68"/>
      <c r="BB103" s="68"/>
      <c r="BC103" s="68"/>
      <c r="BD103" s="68"/>
      <c r="BE103" s="15"/>
      <c r="BF103" s="5">
        <f t="shared" si="45"/>
        <v>5194</v>
      </c>
      <c r="BG103" s="42">
        <v>4420</v>
      </c>
      <c r="BH103" s="42">
        <v>0</v>
      </c>
      <c r="BI103" s="42"/>
      <c r="BJ103" s="42"/>
      <c r="BK103" s="42"/>
      <c r="BL103" s="42">
        <v>774</v>
      </c>
      <c r="BM103" s="42"/>
    </row>
    <row r="104" spans="1:65" outlineLevel="5" x14ac:dyDescent="0.3">
      <c r="A104" s="22">
        <f t="shared" si="48"/>
        <v>3</v>
      </c>
      <c r="B104" s="9">
        <f t="shared" si="46"/>
        <v>42083</v>
      </c>
      <c r="C104" s="51">
        <v>386006</v>
      </c>
      <c r="D104" s="64"/>
      <c r="E104" s="12">
        <v>35</v>
      </c>
      <c r="F104" s="12">
        <v>33</v>
      </c>
      <c r="G104" s="12"/>
      <c r="H104" s="12"/>
      <c r="I104" s="12"/>
      <c r="J104" s="12"/>
      <c r="K104" s="12"/>
      <c r="L104" s="12"/>
      <c r="M104" s="74" t="str">
        <f t="shared" si="37"/>
        <v/>
      </c>
      <c r="N104" s="83" t="s">
        <v>103</v>
      </c>
      <c r="O104" s="83" t="s">
        <v>103</v>
      </c>
      <c r="P104" s="83"/>
      <c r="Q104" s="83"/>
      <c r="R104" s="83"/>
      <c r="S104" s="83"/>
      <c r="T104" s="83"/>
      <c r="U104" s="83"/>
      <c r="V104" s="5" t="str">
        <f t="shared" si="38"/>
        <v/>
      </c>
      <c r="W104" s="41"/>
      <c r="X104" s="41"/>
      <c r="Y104" s="41"/>
      <c r="Z104" s="41"/>
      <c r="AA104" s="41"/>
      <c r="AB104" s="41"/>
      <c r="AC104" s="41"/>
      <c r="AD104" s="41"/>
      <c r="AE104" s="5" t="str">
        <f t="shared" si="39"/>
        <v/>
      </c>
      <c r="AF104" s="41"/>
      <c r="AG104" s="41"/>
      <c r="AH104" s="41"/>
      <c r="AI104" s="41"/>
      <c r="AJ104" s="41"/>
      <c r="AK104" s="41"/>
      <c r="AL104" s="41"/>
      <c r="AM104" s="41"/>
      <c r="AN104" s="41">
        <f t="shared" si="47"/>
        <v>24.881516587677726</v>
      </c>
      <c r="AO104" s="41">
        <v>844</v>
      </c>
      <c r="AP104" s="110" t="s">
        <v>103</v>
      </c>
      <c r="AQ104" s="111" t="s">
        <v>103</v>
      </c>
      <c r="AR104" s="126" t="str">
        <f t="shared" si="40"/>
        <v/>
      </c>
      <c r="AS104" s="126" t="str">
        <f t="shared" si="41"/>
        <v/>
      </c>
      <c r="AT104" s="127">
        <v>885</v>
      </c>
      <c r="AU104" s="128">
        <v>2.15</v>
      </c>
      <c r="AV104" s="129" t="s">
        <v>103</v>
      </c>
      <c r="AW104" s="126" t="str">
        <f t="shared" si="42"/>
        <v/>
      </c>
      <c r="AX104" s="126" t="str">
        <f t="shared" si="43"/>
        <v/>
      </c>
      <c r="AY104" s="64" t="str">
        <f t="shared" si="44"/>
        <v/>
      </c>
      <c r="AZ104" s="97">
        <v>81.400000000000006</v>
      </c>
      <c r="BA104" s="68"/>
      <c r="BB104" s="68"/>
      <c r="BC104" s="68"/>
      <c r="BD104" s="68"/>
      <c r="BE104" s="15"/>
      <c r="BF104" s="5">
        <f t="shared" si="45"/>
        <v>8323</v>
      </c>
      <c r="BG104" s="42">
        <v>7480</v>
      </c>
      <c r="BH104" s="42">
        <v>0</v>
      </c>
      <c r="BI104" s="42"/>
      <c r="BJ104" s="42"/>
      <c r="BK104" s="42"/>
      <c r="BL104" s="42">
        <v>843</v>
      </c>
      <c r="BM104" s="42"/>
    </row>
    <row r="105" spans="1:65" outlineLevel="5" x14ac:dyDescent="0.3">
      <c r="A105" s="22">
        <f t="shared" si="48"/>
        <v>3</v>
      </c>
      <c r="B105" s="9">
        <f t="shared" si="46"/>
        <v>42084</v>
      </c>
      <c r="C105" s="51">
        <v>377229</v>
      </c>
      <c r="D105" s="64"/>
      <c r="E105" s="12">
        <v>34</v>
      </c>
      <c r="F105" s="12">
        <v>34</v>
      </c>
      <c r="G105" s="12"/>
      <c r="H105" s="12"/>
      <c r="I105" s="12"/>
      <c r="J105" s="12"/>
      <c r="K105" s="12"/>
      <c r="L105" s="12"/>
      <c r="M105" s="74" t="str">
        <f t="shared" si="37"/>
        <v/>
      </c>
      <c r="N105" s="83" t="s">
        <v>103</v>
      </c>
      <c r="O105" s="83" t="s">
        <v>103</v>
      </c>
      <c r="P105" s="83"/>
      <c r="Q105" s="83"/>
      <c r="R105" s="83"/>
      <c r="S105" s="83"/>
      <c r="T105" s="83"/>
      <c r="U105" s="83"/>
      <c r="V105" s="5" t="str">
        <f t="shared" si="38"/>
        <v/>
      </c>
      <c r="W105" s="41"/>
      <c r="X105" s="41"/>
      <c r="Y105" s="41"/>
      <c r="Z105" s="41"/>
      <c r="AA105" s="41"/>
      <c r="AB105" s="41"/>
      <c r="AC105" s="41"/>
      <c r="AD105" s="41"/>
      <c r="AE105" s="5" t="str">
        <f t="shared" si="39"/>
        <v/>
      </c>
      <c r="AF105" s="41"/>
      <c r="AG105" s="41"/>
      <c r="AH105" s="41"/>
      <c r="AI105" s="41"/>
      <c r="AJ105" s="41"/>
      <c r="AK105" s="41"/>
      <c r="AL105" s="41"/>
      <c r="AM105" s="41"/>
      <c r="AN105" s="41">
        <f t="shared" si="47"/>
        <v>22.128556375131719</v>
      </c>
      <c r="AO105" s="41">
        <v>949</v>
      </c>
      <c r="AP105" s="110" t="s">
        <v>103</v>
      </c>
      <c r="AQ105" s="111" t="s">
        <v>103</v>
      </c>
      <c r="AR105" s="126" t="str">
        <f t="shared" si="40"/>
        <v/>
      </c>
      <c r="AS105" s="126" t="str">
        <f t="shared" si="41"/>
        <v/>
      </c>
      <c r="AT105" s="127">
        <v>1082</v>
      </c>
      <c r="AU105" s="128" t="s">
        <v>103</v>
      </c>
      <c r="AV105" s="129" t="s">
        <v>103</v>
      </c>
      <c r="AW105" s="126" t="str">
        <f t="shared" si="42"/>
        <v/>
      </c>
      <c r="AX105" s="126" t="str">
        <f t="shared" si="43"/>
        <v/>
      </c>
      <c r="AY105" s="64" t="str">
        <f t="shared" si="44"/>
        <v/>
      </c>
      <c r="AZ105" s="97" t="s">
        <v>103</v>
      </c>
      <c r="BA105" s="68"/>
      <c r="BB105" s="68"/>
      <c r="BC105" s="68"/>
      <c r="BD105" s="68"/>
      <c r="BE105" s="15"/>
      <c r="BF105" s="5">
        <f t="shared" si="45"/>
        <v>5517</v>
      </c>
      <c r="BG105" s="42">
        <v>4420</v>
      </c>
      <c r="BH105" s="42">
        <v>0</v>
      </c>
      <c r="BI105" s="42"/>
      <c r="BJ105" s="42"/>
      <c r="BK105" s="42"/>
      <c r="BL105" s="42">
        <v>1097</v>
      </c>
      <c r="BM105" s="42"/>
    </row>
    <row r="106" spans="1:65" outlineLevel="5" x14ac:dyDescent="0.3">
      <c r="A106" s="22">
        <f t="shared" si="48"/>
        <v>3</v>
      </c>
      <c r="B106" s="9">
        <f t="shared" si="46"/>
        <v>42085</v>
      </c>
      <c r="C106" s="51">
        <v>386809</v>
      </c>
      <c r="D106" s="64"/>
      <c r="E106" s="12">
        <v>33</v>
      </c>
      <c r="F106" s="12">
        <v>33</v>
      </c>
      <c r="G106" s="12"/>
      <c r="H106" s="12"/>
      <c r="I106" s="12"/>
      <c r="J106" s="12"/>
      <c r="K106" s="12"/>
      <c r="L106" s="12"/>
      <c r="M106" s="74" t="str">
        <f t="shared" si="37"/>
        <v/>
      </c>
      <c r="N106" s="83" t="s">
        <v>103</v>
      </c>
      <c r="O106" s="83" t="s">
        <v>103</v>
      </c>
      <c r="P106" s="83"/>
      <c r="Q106" s="83"/>
      <c r="R106" s="83"/>
      <c r="S106" s="83"/>
      <c r="T106" s="83"/>
      <c r="U106" s="83"/>
      <c r="V106" s="5" t="str">
        <f t="shared" si="38"/>
        <v/>
      </c>
      <c r="W106" s="41"/>
      <c r="X106" s="41"/>
      <c r="Y106" s="41"/>
      <c r="Z106" s="41"/>
      <c r="AA106" s="41"/>
      <c r="AB106" s="41"/>
      <c r="AC106" s="41"/>
      <c r="AD106" s="41"/>
      <c r="AE106" s="5" t="str">
        <f t="shared" si="39"/>
        <v/>
      </c>
      <c r="AF106" s="41"/>
      <c r="AG106" s="41"/>
      <c r="AH106" s="41"/>
      <c r="AI106" s="41"/>
      <c r="AJ106" s="41"/>
      <c r="AK106" s="41"/>
      <c r="AL106" s="41"/>
      <c r="AM106" s="41"/>
      <c r="AN106" s="41">
        <f t="shared" si="47"/>
        <v>27.814569536423843</v>
      </c>
      <c r="AO106" s="41">
        <v>755</v>
      </c>
      <c r="AP106" s="110" t="s">
        <v>103</v>
      </c>
      <c r="AQ106" s="111" t="s">
        <v>103</v>
      </c>
      <c r="AR106" s="126" t="str">
        <f t="shared" si="40"/>
        <v/>
      </c>
      <c r="AS106" s="126" t="str">
        <f t="shared" si="41"/>
        <v/>
      </c>
      <c r="AT106" s="127">
        <v>807</v>
      </c>
      <c r="AU106" s="128" t="s">
        <v>103</v>
      </c>
      <c r="AV106" s="129" t="s">
        <v>103</v>
      </c>
      <c r="AW106" s="126" t="str">
        <f t="shared" si="42"/>
        <v/>
      </c>
      <c r="AX106" s="126" t="str">
        <f t="shared" si="43"/>
        <v/>
      </c>
      <c r="AY106" s="64" t="str">
        <f t="shared" si="44"/>
        <v/>
      </c>
      <c r="AZ106" s="97" t="s">
        <v>103</v>
      </c>
      <c r="BA106" s="68"/>
      <c r="BB106" s="68"/>
      <c r="BC106" s="68"/>
      <c r="BD106" s="68"/>
      <c r="BE106" s="15"/>
      <c r="BF106" s="5">
        <f t="shared" si="45"/>
        <v>4608</v>
      </c>
      <c r="BG106" s="42">
        <v>3060</v>
      </c>
      <c r="BH106" s="42">
        <v>0</v>
      </c>
      <c r="BI106" s="42"/>
      <c r="BJ106" s="42"/>
      <c r="BK106" s="42"/>
      <c r="BL106" s="42">
        <v>1548</v>
      </c>
      <c r="BM106" s="42"/>
    </row>
    <row r="107" spans="1:65" outlineLevel="5" x14ac:dyDescent="0.3">
      <c r="A107" s="22">
        <f t="shared" si="48"/>
        <v>3</v>
      </c>
      <c r="B107" s="9">
        <f t="shared" si="46"/>
        <v>42086</v>
      </c>
      <c r="C107" s="51">
        <v>360295</v>
      </c>
      <c r="D107" s="64"/>
      <c r="E107" s="12" t="s">
        <v>103</v>
      </c>
      <c r="F107" s="12" t="s">
        <v>103</v>
      </c>
      <c r="G107" s="12"/>
      <c r="H107" s="12"/>
      <c r="I107" s="12"/>
      <c r="J107" s="12"/>
      <c r="K107" s="12"/>
      <c r="L107" s="12"/>
      <c r="M107" s="74" t="str">
        <f t="shared" si="37"/>
        <v/>
      </c>
      <c r="N107" s="83" t="s">
        <v>103</v>
      </c>
      <c r="O107" s="83" t="s">
        <v>103</v>
      </c>
      <c r="P107" s="83"/>
      <c r="Q107" s="83"/>
      <c r="R107" s="83"/>
      <c r="S107" s="83"/>
      <c r="T107" s="83"/>
      <c r="U107" s="83"/>
      <c r="V107" s="5" t="str">
        <f t="shared" si="38"/>
        <v/>
      </c>
      <c r="W107" s="41"/>
      <c r="X107" s="41"/>
      <c r="Y107" s="41"/>
      <c r="Z107" s="41"/>
      <c r="AA107" s="41"/>
      <c r="AB107" s="41"/>
      <c r="AC107" s="41"/>
      <c r="AD107" s="41"/>
      <c r="AE107" s="5" t="str">
        <f t="shared" si="39"/>
        <v/>
      </c>
      <c r="AF107" s="41"/>
      <c r="AG107" s="41"/>
      <c r="AH107" s="41"/>
      <c r="AI107" s="41"/>
      <c r="AJ107" s="41"/>
      <c r="AK107" s="41"/>
      <c r="AL107" s="41"/>
      <c r="AM107" s="41"/>
      <c r="AN107" s="41">
        <f t="shared" si="47"/>
        <v>31.203566121842496</v>
      </c>
      <c r="AO107" s="41">
        <v>673</v>
      </c>
      <c r="AP107" s="110" t="s">
        <v>103</v>
      </c>
      <c r="AQ107" s="111" t="s">
        <v>103</v>
      </c>
      <c r="AR107" s="126" t="str">
        <f t="shared" si="40"/>
        <v/>
      </c>
      <c r="AS107" s="126" t="str">
        <f t="shared" si="41"/>
        <v/>
      </c>
      <c r="AT107" s="127">
        <v>722</v>
      </c>
      <c r="AU107" s="128">
        <v>2.2000000000000002</v>
      </c>
      <c r="AV107" s="129" t="s">
        <v>103</v>
      </c>
      <c r="AW107" s="126" t="str">
        <f t="shared" si="42"/>
        <v/>
      </c>
      <c r="AX107" s="126" t="str">
        <f t="shared" si="43"/>
        <v/>
      </c>
      <c r="AY107" s="64" t="str">
        <f t="shared" si="44"/>
        <v/>
      </c>
      <c r="AZ107" s="97">
        <v>80.900000000000006</v>
      </c>
      <c r="BA107" s="68"/>
      <c r="BB107" s="68"/>
      <c r="BC107" s="68"/>
      <c r="BD107" s="68"/>
      <c r="BE107" s="15"/>
      <c r="BF107" s="5">
        <f t="shared" si="45"/>
        <v>3410</v>
      </c>
      <c r="BG107" s="42">
        <v>2380</v>
      </c>
      <c r="BH107" s="42">
        <v>0</v>
      </c>
      <c r="BI107" s="42"/>
      <c r="BJ107" s="42"/>
      <c r="BK107" s="42"/>
      <c r="BL107" s="42">
        <v>1030</v>
      </c>
      <c r="BM107" s="42"/>
    </row>
    <row r="108" spans="1:65" outlineLevel="5" x14ac:dyDescent="0.3">
      <c r="A108" s="22">
        <f t="shared" si="48"/>
        <v>3</v>
      </c>
      <c r="B108" s="9">
        <f t="shared" si="46"/>
        <v>42087</v>
      </c>
      <c r="C108" s="51">
        <v>337560</v>
      </c>
      <c r="D108" s="64"/>
      <c r="E108" s="12">
        <v>32</v>
      </c>
      <c r="F108" s="12">
        <v>32</v>
      </c>
      <c r="G108" s="12"/>
      <c r="H108" s="12"/>
      <c r="I108" s="12"/>
      <c r="J108" s="12"/>
      <c r="K108" s="12"/>
      <c r="L108" s="12"/>
      <c r="M108" s="74">
        <f t="shared" si="37"/>
        <v>7.4</v>
      </c>
      <c r="N108" s="83">
        <v>7.45</v>
      </c>
      <c r="O108" s="83">
        <v>7.41</v>
      </c>
      <c r="P108" s="83"/>
      <c r="Q108" s="83"/>
      <c r="R108" s="83"/>
      <c r="S108" s="83"/>
      <c r="T108" s="83"/>
      <c r="U108" s="83"/>
      <c r="V108" s="5" t="str">
        <f t="shared" si="38"/>
        <v/>
      </c>
      <c r="W108" s="41"/>
      <c r="X108" s="41"/>
      <c r="Y108" s="41"/>
      <c r="Z108" s="41"/>
      <c r="AA108" s="41"/>
      <c r="AB108" s="41"/>
      <c r="AC108" s="41"/>
      <c r="AD108" s="41"/>
      <c r="AE108" s="5" t="str">
        <f t="shared" si="39"/>
        <v/>
      </c>
      <c r="AF108" s="41"/>
      <c r="AG108" s="41"/>
      <c r="AH108" s="41"/>
      <c r="AI108" s="41"/>
      <c r="AJ108" s="41"/>
      <c r="AK108" s="41"/>
      <c r="AL108" s="41"/>
      <c r="AM108" s="41"/>
      <c r="AN108" s="41">
        <f t="shared" si="47"/>
        <v>35</v>
      </c>
      <c r="AO108" s="41">
        <v>600</v>
      </c>
      <c r="AP108" s="110">
        <v>6.89</v>
      </c>
      <c r="AQ108" s="111">
        <v>5.5</v>
      </c>
      <c r="AR108" s="126">
        <f t="shared" si="40"/>
        <v>79.82583454281567</v>
      </c>
      <c r="AS108" s="126">
        <f t="shared" si="41"/>
        <v>20.17416545718433</v>
      </c>
      <c r="AT108" s="127">
        <v>731</v>
      </c>
      <c r="AU108" s="128">
        <v>1.8</v>
      </c>
      <c r="AV108" s="129">
        <v>1.06</v>
      </c>
      <c r="AW108" s="126">
        <f t="shared" si="42"/>
        <v>58.888888888888893</v>
      </c>
      <c r="AX108" s="126">
        <f t="shared" si="43"/>
        <v>41.111111111111107</v>
      </c>
      <c r="AY108" s="64">
        <f t="shared" si="44"/>
        <v>63.798525798525787</v>
      </c>
      <c r="AZ108" s="97">
        <v>77.599999999999994</v>
      </c>
      <c r="BA108" s="68"/>
      <c r="BB108" s="68"/>
      <c r="BC108" s="68"/>
      <c r="BD108" s="68"/>
      <c r="BE108" s="15"/>
      <c r="BF108" s="5">
        <f t="shared" si="45"/>
        <v>1130</v>
      </c>
      <c r="BG108" s="42">
        <v>0</v>
      </c>
      <c r="BH108" s="42">
        <v>0</v>
      </c>
      <c r="BI108" s="42"/>
      <c r="BJ108" s="42"/>
      <c r="BK108" s="42"/>
      <c r="BL108" s="42">
        <v>1130</v>
      </c>
      <c r="BM108" s="42"/>
    </row>
    <row r="109" spans="1:65" outlineLevel="5" x14ac:dyDescent="0.3">
      <c r="A109" s="22">
        <f t="shared" si="48"/>
        <v>3</v>
      </c>
      <c r="B109" s="9">
        <f t="shared" si="46"/>
        <v>42088</v>
      </c>
      <c r="C109" s="51">
        <v>336258</v>
      </c>
      <c r="D109" s="64"/>
      <c r="E109" s="12">
        <v>32</v>
      </c>
      <c r="F109" s="12">
        <v>32</v>
      </c>
      <c r="G109" s="12"/>
      <c r="H109" s="12"/>
      <c r="I109" s="12"/>
      <c r="J109" s="12"/>
      <c r="K109" s="12"/>
      <c r="L109" s="12"/>
      <c r="M109" s="74" t="str">
        <f t="shared" si="37"/>
        <v/>
      </c>
      <c r="N109" s="83" t="s">
        <v>103</v>
      </c>
      <c r="O109" s="83" t="s">
        <v>103</v>
      </c>
      <c r="P109" s="83"/>
      <c r="Q109" s="83"/>
      <c r="R109" s="83"/>
      <c r="S109" s="83"/>
      <c r="T109" s="83"/>
      <c r="U109" s="83"/>
      <c r="V109" s="5" t="str">
        <f t="shared" si="38"/>
        <v/>
      </c>
      <c r="W109" s="41"/>
      <c r="X109" s="41"/>
      <c r="Y109" s="41"/>
      <c r="Z109" s="41"/>
      <c r="AA109" s="41"/>
      <c r="AB109" s="41"/>
      <c r="AC109" s="41"/>
      <c r="AD109" s="41"/>
      <c r="AE109" s="5" t="str">
        <f t="shared" si="39"/>
        <v/>
      </c>
      <c r="AF109" s="41"/>
      <c r="AG109" s="41"/>
      <c r="AH109" s="41"/>
      <c r="AI109" s="41"/>
      <c r="AJ109" s="41"/>
      <c r="AK109" s="41"/>
      <c r="AL109" s="41"/>
      <c r="AM109" s="41"/>
      <c r="AN109" s="41">
        <f t="shared" si="47"/>
        <v>41.666666666666664</v>
      </c>
      <c r="AO109" s="41">
        <v>504</v>
      </c>
      <c r="AP109" s="110" t="s">
        <v>103</v>
      </c>
      <c r="AQ109" s="111" t="s">
        <v>103</v>
      </c>
      <c r="AR109" s="126" t="str">
        <f t="shared" si="40"/>
        <v/>
      </c>
      <c r="AS109" s="126" t="str">
        <f t="shared" si="41"/>
        <v/>
      </c>
      <c r="AT109" s="127">
        <v>577</v>
      </c>
      <c r="AU109" s="128">
        <v>1.95</v>
      </c>
      <c r="AV109" s="129" t="s">
        <v>103</v>
      </c>
      <c r="AW109" s="126" t="str">
        <f t="shared" si="42"/>
        <v/>
      </c>
      <c r="AX109" s="126" t="str">
        <f t="shared" si="43"/>
        <v/>
      </c>
      <c r="AY109" s="64" t="str">
        <f t="shared" si="44"/>
        <v/>
      </c>
      <c r="AZ109" s="97">
        <v>78</v>
      </c>
      <c r="BA109" s="68"/>
      <c r="BB109" s="68"/>
      <c r="BC109" s="68"/>
      <c r="BD109" s="68"/>
      <c r="BE109" s="15"/>
      <c r="BF109" s="5">
        <f t="shared" si="45"/>
        <v>5696</v>
      </c>
      <c r="BG109" s="42">
        <v>4420</v>
      </c>
      <c r="BH109" s="42">
        <v>0</v>
      </c>
      <c r="BI109" s="42"/>
      <c r="BJ109" s="42"/>
      <c r="BK109" s="42"/>
      <c r="BL109" s="42">
        <v>1276</v>
      </c>
      <c r="BM109" s="42"/>
    </row>
    <row r="110" spans="1:65" outlineLevel="5" x14ac:dyDescent="0.3">
      <c r="A110" s="22">
        <f t="shared" si="48"/>
        <v>3</v>
      </c>
      <c r="B110" s="9">
        <f t="shared" si="46"/>
        <v>42089</v>
      </c>
      <c r="C110" s="51">
        <v>329988</v>
      </c>
      <c r="D110" s="64"/>
      <c r="E110" s="12" t="s">
        <v>103</v>
      </c>
      <c r="F110" s="12" t="s">
        <v>103</v>
      </c>
      <c r="G110" s="12"/>
      <c r="H110" s="12"/>
      <c r="I110" s="12"/>
      <c r="J110" s="12"/>
      <c r="K110" s="12"/>
      <c r="L110" s="12"/>
      <c r="M110" s="74" t="str">
        <f t="shared" si="37"/>
        <v/>
      </c>
      <c r="N110" s="83" t="s">
        <v>103</v>
      </c>
      <c r="O110" s="83" t="s">
        <v>103</v>
      </c>
      <c r="P110" s="83"/>
      <c r="Q110" s="83"/>
      <c r="R110" s="83"/>
      <c r="S110" s="83"/>
      <c r="T110" s="83"/>
      <c r="U110" s="83"/>
      <c r="V110" s="5" t="str">
        <f t="shared" si="38"/>
        <v/>
      </c>
      <c r="W110" s="41"/>
      <c r="X110" s="41"/>
      <c r="Y110" s="41"/>
      <c r="Z110" s="41"/>
      <c r="AA110" s="41"/>
      <c r="AB110" s="41"/>
      <c r="AC110" s="41"/>
      <c r="AD110" s="41"/>
      <c r="AE110" s="5" t="str">
        <f t="shared" si="39"/>
        <v/>
      </c>
      <c r="AF110" s="41"/>
      <c r="AG110" s="41"/>
      <c r="AH110" s="41"/>
      <c r="AI110" s="41"/>
      <c r="AJ110" s="41"/>
      <c r="AK110" s="41"/>
      <c r="AL110" s="41"/>
      <c r="AM110" s="41"/>
      <c r="AN110" s="41">
        <f t="shared" si="47"/>
        <v>38.602941176470587</v>
      </c>
      <c r="AO110" s="41">
        <v>544</v>
      </c>
      <c r="AP110" s="110" t="s">
        <v>103</v>
      </c>
      <c r="AQ110" s="111" t="s">
        <v>103</v>
      </c>
      <c r="AR110" s="126" t="str">
        <f t="shared" si="40"/>
        <v/>
      </c>
      <c r="AS110" s="126" t="str">
        <f t="shared" si="41"/>
        <v/>
      </c>
      <c r="AT110" s="127">
        <v>756</v>
      </c>
      <c r="AU110" s="128">
        <v>2.8</v>
      </c>
      <c r="AV110" s="129" t="s">
        <v>103</v>
      </c>
      <c r="AW110" s="126" t="str">
        <f t="shared" si="42"/>
        <v/>
      </c>
      <c r="AX110" s="126" t="str">
        <f t="shared" si="43"/>
        <v/>
      </c>
      <c r="AY110" s="64" t="str">
        <f t="shared" si="44"/>
        <v/>
      </c>
      <c r="AZ110" s="97">
        <v>79.099999999999994</v>
      </c>
      <c r="BA110" s="68"/>
      <c r="BB110" s="68"/>
      <c r="BC110" s="68"/>
      <c r="BD110" s="68"/>
      <c r="BE110" s="15"/>
      <c r="BF110" s="5">
        <f t="shared" si="45"/>
        <v>5819</v>
      </c>
      <c r="BG110" s="42">
        <v>4760</v>
      </c>
      <c r="BH110" s="42">
        <v>0</v>
      </c>
      <c r="BI110" s="42"/>
      <c r="BJ110" s="42"/>
      <c r="BK110" s="42"/>
      <c r="BL110" s="42">
        <v>1059</v>
      </c>
      <c r="BM110" s="42"/>
    </row>
    <row r="111" spans="1:65" outlineLevel="5" x14ac:dyDescent="0.3">
      <c r="A111" s="22">
        <f t="shared" si="48"/>
        <v>3</v>
      </c>
      <c r="B111" s="9">
        <f t="shared" si="46"/>
        <v>42090</v>
      </c>
      <c r="C111" s="51">
        <v>333859</v>
      </c>
      <c r="D111" s="64"/>
      <c r="E111" s="12" t="s">
        <v>103</v>
      </c>
      <c r="F111" s="12" t="s">
        <v>103</v>
      </c>
      <c r="G111" s="12"/>
      <c r="H111" s="12"/>
      <c r="I111" s="12"/>
      <c r="J111" s="12"/>
      <c r="K111" s="12"/>
      <c r="L111" s="12"/>
      <c r="M111" s="74" t="str">
        <f t="shared" si="37"/>
        <v/>
      </c>
      <c r="N111" s="83" t="s">
        <v>103</v>
      </c>
      <c r="O111" s="83" t="s">
        <v>103</v>
      </c>
      <c r="P111" s="83"/>
      <c r="Q111" s="83"/>
      <c r="R111" s="83"/>
      <c r="S111" s="83"/>
      <c r="T111" s="83"/>
      <c r="U111" s="83"/>
      <c r="V111" s="5" t="str">
        <f t="shared" si="38"/>
        <v/>
      </c>
      <c r="W111" s="41"/>
      <c r="X111" s="41"/>
      <c r="Y111" s="41"/>
      <c r="Z111" s="41"/>
      <c r="AA111" s="41"/>
      <c r="AB111" s="41"/>
      <c r="AC111" s="41"/>
      <c r="AD111" s="41"/>
      <c r="AE111" s="5" t="str">
        <f t="shared" si="39"/>
        <v/>
      </c>
      <c r="AF111" s="41"/>
      <c r="AG111" s="41"/>
      <c r="AH111" s="41"/>
      <c r="AI111" s="41"/>
      <c r="AJ111" s="41"/>
      <c r="AK111" s="41"/>
      <c r="AL111" s="41"/>
      <c r="AM111" s="41"/>
      <c r="AN111" s="41">
        <f t="shared" si="47"/>
        <v>34.20195439739414</v>
      </c>
      <c r="AO111" s="41">
        <v>614</v>
      </c>
      <c r="AP111" s="110" t="s">
        <v>103</v>
      </c>
      <c r="AQ111" s="111" t="s">
        <v>103</v>
      </c>
      <c r="AR111" s="126" t="str">
        <f t="shared" si="40"/>
        <v/>
      </c>
      <c r="AS111" s="126" t="str">
        <f t="shared" si="41"/>
        <v/>
      </c>
      <c r="AT111" s="127">
        <v>751</v>
      </c>
      <c r="AU111" s="128">
        <v>2.7</v>
      </c>
      <c r="AV111" s="129" t="s">
        <v>103</v>
      </c>
      <c r="AW111" s="126" t="str">
        <f t="shared" si="42"/>
        <v/>
      </c>
      <c r="AX111" s="126" t="str">
        <f t="shared" si="43"/>
        <v/>
      </c>
      <c r="AY111" s="64" t="str">
        <f t="shared" si="44"/>
        <v/>
      </c>
      <c r="AZ111" s="97">
        <v>78.7</v>
      </c>
      <c r="BA111" s="68"/>
      <c r="BB111" s="68"/>
      <c r="BC111" s="68"/>
      <c r="BD111" s="68"/>
      <c r="BE111" s="15"/>
      <c r="BF111" s="5">
        <f t="shared" si="45"/>
        <v>9216</v>
      </c>
      <c r="BG111" s="42">
        <v>8160</v>
      </c>
      <c r="BH111" s="42">
        <v>0</v>
      </c>
      <c r="BI111" s="42"/>
      <c r="BJ111" s="42"/>
      <c r="BK111" s="42"/>
      <c r="BL111" s="42">
        <v>1056</v>
      </c>
      <c r="BM111" s="42"/>
    </row>
    <row r="112" spans="1:65" outlineLevel="5" x14ac:dyDescent="0.3">
      <c r="A112" s="22">
        <f t="shared" si="48"/>
        <v>3</v>
      </c>
      <c r="B112" s="9">
        <f t="shared" si="46"/>
        <v>42091</v>
      </c>
      <c r="C112" s="51">
        <v>331650</v>
      </c>
      <c r="D112" s="64"/>
      <c r="E112" s="12">
        <v>34</v>
      </c>
      <c r="F112" s="12">
        <v>35</v>
      </c>
      <c r="G112" s="12"/>
      <c r="H112" s="12"/>
      <c r="I112" s="12"/>
      <c r="J112" s="12"/>
      <c r="K112" s="12"/>
      <c r="L112" s="12"/>
      <c r="M112" s="74" t="str">
        <f t="shared" si="37"/>
        <v/>
      </c>
      <c r="N112" s="83" t="s">
        <v>103</v>
      </c>
      <c r="O112" s="83" t="s">
        <v>103</v>
      </c>
      <c r="P112" s="83"/>
      <c r="Q112" s="83"/>
      <c r="R112" s="83"/>
      <c r="S112" s="83"/>
      <c r="T112" s="83"/>
      <c r="U112" s="83"/>
      <c r="V112" s="5" t="str">
        <f t="shared" si="38"/>
        <v/>
      </c>
      <c r="W112" s="41"/>
      <c r="X112" s="41"/>
      <c r="Y112" s="41"/>
      <c r="Z112" s="41"/>
      <c r="AA112" s="41"/>
      <c r="AB112" s="41"/>
      <c r="AC112" s="41"/>
      <c r="AD112" s="41"/>
      <c r="AE112" s="5" t="str">
        <f t="shared" si="39"/>
        <v/>
      </c>
      <c r="AF112" s="41"/>
      <c r="AG112" s="41"/>
      <c r="AH112" s="41"/>
      <c r="AI112" s="41"/>
      <c r="AJ112" s="41"/>
      <c r="AK112" s="41"/>
      <c r="AL112" s="41"/>
      <c r="AM112" s="41"/>
      <c r="AN112" s="41">
        <f t="shared" si="47"/>
        <v>27.888446215139442</v>
      </c>
      <c r="AO112" s="41">
        <v>753</v>
      </c>
      <c r="AP112" s="110" t="s">
        <v>103</v>
      </c>
      <c r="AQ112" s="111" t="s">
        <v>103</v>
      </c>
      <c r="AR112" s="126" t="str">
        <f t="shared" si="40"/>
        <v/>
      </c>
      <c r="AS112" s="126" t="str">
        <f t="shared" si="41"/>
        <v/>
      </c>
      <c r="AT112" s="127">
        <v>868</v>
      </c>
      <c r="AU112" s="128" t="s">
        <v>103</v>
      </c>
      <c r="AV112" s="129" t="s">
        <v>103</v>
      </c>
      <c r="AW112" s="126" t="str">
        <f t="shared" si="42"/>
        <v/>
      </c>
      <c r="AX112" s="126" t="str">
        <f t="shared" si="43"/>
        <v/>
      </c>
      <c r="AY112" s="64" t="str">
        <f t="shared" si="44"/>
        <v/>
      </c>
      <c r="AZ112" s="97" t="s">
        <v>103</v>
      </c>
      <c r="BA112" s="68"/>
      <c r="BB112" s="68"/>
      <c r="BC112" s="68"/>
      <c r="BD112" s="68"/>
      <c r="BE112" s="15"/>
      <c r="BF112" s="5">
        <f t="shared" si="45"/>
        <v>9637</v>
      </c>
      <c r="BG112" s="42">
        <v>8160</v>
      </c>
      <c r="BH112" s="42">
        <v>0</v>
      </c>
      <c r="BI112" s="42"/>
      <c r="BJ112" s="42"/>
      <c r="BK112" s="42"/>
      <c r="BL112" s="42">
        <v>1477</v>
      </c>
      <c r="BM112" s="42"/>
    </row>
    <row r="113" spans="1:65" outlineLevel="5" x14ac:dyDescent="0.3">
      <c r="A113" s="22">
        <f t="shared" si="48"/>
        <v>3</v>
      </c>
      <c r="B113" s="9">
        <f t="shared" si="46"/>
        <v>42092</v>
      </c>
      <c r="C113" s="51">
        <v>344195</v>
      </c>
      <c r="D113" s="64"/>
      <c r="E113" s="12">
        <v>34</v>
      </c>
      <c r="F113" s="12">
        <v>34</v>
      </c>
      <c r="G113" s="12"/>
      <c r="H113" s="12"/>
      <c r="I113" s="12"/>
      <c r="J113" s="12"/>
      <c r="K113" s="12"/>
      <c r="L113" s="12"/>
      <c r="M113" s="74" t="str">
        <f t="shared" si="37"/>
        <v/>
      </c>
      <c r="N113" s="83" t="s">
        <v>103</v>
      </c>
      <c r="O113" s="83" t="s">
        <v>103</v>
      </c>
      <c r="P113" s="83"/>
      <c r="Q113" s="83"/>
      <c r="R113" s="83"/>
      <c r="S113" s="83"/>
      <c r="T113" s="83"/>
      <c r="U113" s="83"/>
      <c r="V113" s="5" t="str">
        <f t="shared" si="38"/>
        <v/>
      </c>
      <c r="W113" s="41"/>
      <c r="X113" s="41"/>
      <c r="Y113" s="41"/>
      <c r="Z113" s="41"/>
      <c r="AA113" s="41"/>
      <c r="AB113" s="41"/>
      <c r="AC113" s="41"/>
      <c r="AD113" s="41"/>
      <c r="AE113" s="5" t="str">
        <f t="shared" si="39"/>
        <v/>
      </c>
      <c r="AF113" s="41"/>
      <c r="AG113" s="41"/>
      <c r="AH113" s="41"/>
      <c r="AI113" s="41"/>
      <c r="AJ113" s="41"/>
      <c r="AK113" s="41"/>
      <c r="AL113" s="41"/>
      <c r="AM113" s="41"/>
      <c r="AN113" s="41">
        <f t="shared" si="47"/>
        <v>28.532608695652176</v>
      </c>
      <c r="AO113" s="41">
        <v>736</v>
      </c>
      <c r="AP113" s="110" t="s">
        <v>103</v>
      </c>
      <c r="AQ113" s="111" t="s">
        <v>103</v>
      </c>
      <c r="AR113" s="126" t="str">
        <f t="shared" si="40"/>
        <v/>
      </c>
      <c r="AS113" s="126" t="str">
        <f t="shared" si="41"/>
        <v/>
      </c>
      <c r="AT113" s="127">
        <v>829</v>
      </c>
      <c r="AU113" s="128" t="s">
        <v>103</v>
      </c>
      <c r="AV113" s="129" t="s">
        <v>103</v>
      </c>
      <c r="AW113" s="126" t="str">
        <f t="shared" si="42"/>
        <v/>
      </c>
      <c r="AX113" s="126" t="str">
        <f t="shared" si="43"/>
        <v/>
      </c>
      <c r="AY113" s="64" t="str">
        <f t="shared" si="44"/>
        <v/>
      </c>
      <c r="AZ113" s="97" t="s">
        <v>103</v>
      </c>
      <c r="BA113" s="68"/>
      <c r="BB113" s="68"/>
      <c r="BC113" s="68"/>
      <c r="BD113" s="68"/>
      <c r="BE113" s="15"/>
      <c r="BF113" s="5">
        <f t="shared" si="45"/>
        <v>7758</v>
      </c>
      <c r="BG113" s="42">
        <v>5440</v>
      </c>
      <c r="BH113" s="42">
        <v>848</v>
      </c>
      <c r="BI113" s="42"/>
      <c r="BJ113" s="42"/>
      <c r="BK113" s="42"/>
      <c r="BL113" s="42">
        <v>1470</v>
      </c>
      <c r="BM113" s="42"/>
    </row>
    <row r="114" spans="1:65" outlineLevel="5" x14ac:dyDescent="0.3">
      <c r="A114" s="22">
        <f t="shared" si="48"/>
        <v>3</v>
      </c>
      <c r="B114" s="9">
        <f t="shared" si="46"/>
        <v>42093</v>
      </c>
      <c r="C114" s="51">
        <v>339807</v>
      </c>
      <c r="D114" s="64"/>
      <c r="E114" s="12">
        <v>34</v>
      </c>
      <c r="F114" s="12">
        <v>34</v>
      </c>
      <c r="G114" s="12"/>
      <c r="H114" s="12"/>
      <c r="I114" s="12"/>
      <c r="J114" s="12"/>
      <c r="K114" s="12"/>
      <c r="L114" s="12"/>
      <c r="M114" s="74" t="str">
        <f t="shared" si="37"/>
        <v/>
      </c>
      <c r="N114" s="83" t="s">
        <v>103</v>
      </c>
      <c r="O114" s="83" t="s">
        <v>103</v>
      </c>
      <c r="P114" s="83"/>
      <c r="Q114" s="83"/>
      <c r="R114" s="83"/>
      <c r="S114" s="83"/>
      <c r="T114" s="83"/>
      <c r="U114" s="83"/>
      <c r="V114" s="5" t="str">
        <f t="shared" si="38"/>
        <v/>
      </c>
      <c r="W114" s="41"/>
      <c r="X114" s="41"/>
      <c r="Y114" s="41"/>
      <c r="Z114" s="41"/>
      <c r="AA114" s="41"/>
      <c r="AB114" s="41"/>
      <c r="AC114" s="41"/>
      <c r="AD114" s="41"/>
      <c r="AE114" s="5" t="str">
        <f t="shared" si="39"/>
        <v/>
      </c>
      <c r="AF114" s="41"/>
      <c r="AG114" s="41"/>
      <c r="AH114" s="41"/>
      <c r="AI114" s="41"/>
      <c r="AJ114" s="41"/>
      <c r="AK114" s="41"/>
      <c r="AL114" s="41"/>
      <c r="AM114" s="41"/>
      <c r="AN114" s="41">
        <f t="shared" si="47"/>
        <v>35.714285714285715</v>
      </c>
      <c r="AO114" s="41">
        <v>588</v>
      </c>
      <c r="AP114" s="110" t="s">
        <v>103</v>
      </c>
      <c r="AQ114" s="111" t="s">
        <v>103</v>
      </c>
      <c r="AR114" s="126" t="str">
        <f t="shared" si="40"/>
        <v/>
      </c>
      <c r="AS114" s="126" t="str">
        <f t="shared" si="41"/>
        <v/>
      </c>
      <c r="AT114" s="127">
        <v>721</v>
      </c>
      <c r="AU114" s="128">
        <v>2.6</v>
      </c>
      <c r="AV114" s="129" t="s">
        <v>103</v>
      </c>
      <c r="AW114" s="126" t="str">
        <f t="shared" si="42"/>
        <v/>
      </c>
      <c r="AX114" s="126" t="str">
        <f t="shared" si="43"/>
        <v/>
      </c>
      <c r="AY114" s="64" t="str">
        <f t="shared" si="44"/>
        <v/>
      </c>
      <c r="AZ114" s="97">
        <v>78</v>
      </c>
      <c r="BA114" s="68"/>
      <c r="BB114" s="68"/>
      <c r="BC114" s="68"/>
      <c r="BD114" s="68"/>
      <c r="BE114" s="15"/>
      <c r="BF114" s="5">
        <f t="shared" si="45"/>
        <v>6262</v>
      </c>
      <c r="BG114" s="42">
        <v>2210</v>
      </c>
      <c r="BH114" s="42">
        <v>2454</v>
      </c>
      <c r="BI114" s="42"/>
      <c r="BJ114" s="42"/>
      <c r="BK114" s="42"/>
      <c r="BL114" s="42">
        <v>1598</v>
      </c>
      <c r="BM114" s="42"/>
    </row>
    <row r="115" spans="1:65" ht="17.25" outlineLevel="5" thickBot="1" x14ac:dyDescent="0.35">
      <c r="A115" s="31">
        <f t="shared" si="48"/>
        <v>3</v>
      </c>
      <c r="B115" s="32">
        <f t="shared" si="46"/>
        <v>42094</v>
      </c>
      <c r="C115" s="51">
        <v>346920</v>
      </c>
      <c r="D115" s="64"/>
      <c r="E115" s="12" t="s">
        <v>103</v>
      </c>
      <c r="F115" s="12" t="s">
        <v>103</v>
      </c>
      <c r="G115" s="12"/>
      <c r="H115" s="12"/>
      <c r="I115" s="12"/>
      <c r="J115" s="12"/>
      <c r="K115" s="12"/>
      <c r="L115" s="12"/>
      <c r="M115" s="74">
        <f t="shared" si="37"/>
        <v>7.4</v>
      </c>
      <c r="N115" s="83">
        <v>7.4</v>
      </c>
      <c r="O115" s="83">
        <v>7.38</v>
      </c>
      <c r="P115" s="83"/>
      <c r="Q115" s="83"/>
      <c r="R115" s="83"/>
      <c r="S115" s="83"/>
      <c r="T115" s="83"/>
      <c r="U115" s="83"/>
      <c r="V115" s="5" t="str">
        <f t="shared" si="38"/>
        <v/>
      </c>
      <c r="W115" s="41"/>
      <c r="X115" s="41"/>
      <c r="Y115" s="41"/>
      <c r="Z115" s="41"/>
      <c r="AA115" s="41"/>
      <c r="AB115" s="41"/>
      <c r="AC115" s="41"/>
      <c r="AD115" s="41"/>
      <c r="AE115" s="5" t="str">
        <f t="shared" si="39"/>
        <v/>
      </c>
      <c r="AF115" s="41"/>
      <c r="AG115" s="41"/>
      <c r="AH115" s="41"/>
      <c r="AI115" s="41"/>
      <c r="AJ115" s="41"/>
      <c r="AK115" s="41"/>
      <c r="AL115" s="41"/>
      <c r="AM115" s="41"/>
      <c r="AN115" s="41">
        <f t="shared" si="47"/>
        <v>28.571428571428573</v>
      </c>
      <c r="AO115" s="41">
        <v>735</v>
      </c>
      <c r="AP115" s="110">
        <v>6.42</v>
      </c>
      <c r="AQ115" s="111">
        <v>5.07</v>
      </c>
      <c r="AR115" s="126">
        <f t="shared" si="40"/>
        <v>78.971962616822438</v>
      </c>
      <c r="AS115" s="126">
        <f t="shared" si="41"/>
        <v>21.028037383177562</v>
      </c>
      <c r="AT115" s="127">
        <v>943</v>
      </c>
      <c r="AU115" s="128">
        <v>2.46</v>
      </c>
      <c r="AV115" s="129">
        <v>1.44</v>
      </c>
      <c r="AW115" s="126">
        <f t="shared" si="42"/>
        <v>58.536585365853654</v>
      </c>
      <c r="AX115" s="126">
        <f t="shared" si="43"/>
        <v>41.463414634146346</v>
      </c>
      <c r="AY115" s="64">
        <f t="shared" si="44"/>
        <v>62.408632091890034</v>
      </c>
      <c r="AZ115" s="97">
        <v>79</v>
      </c>
      <c r="BA115" s="68"/>
      <c r="BB115" s="68"/>
      <c r="BC115" s="68"/>
      <c r="BD115" s="68"/>
      <c r="BE115" s="15"/>
      <c r="BF115" s="5">
        <f t="shared" si="45"/>
        <v>6770</v>
      </c>
      <c r="BG115" s="42">
        <v>0</v>
      </c>
      <c r="BH115" s="42">
        <v>5301</v>
      </c>
      <c r="BI115" s="42"/>
      <c r="BJ115" s="42"/>
      <c r="BK115" s="42"/>
      <c r="BL115" s="42">
        <v>1469</v>
      </c>
      <c r="BM115" s="42"/>
    </row>
    <row r="116" spans="1:65" outlineLevel="4" x14ac:dyDescent="0.3">
      <c r="A116" s="156" t="s">
        <v>37</v>
      </c>
      <c r="B116" s="157"/>
      <c r="C116" s="50">
        <f t="shared" ref="C116:BM116" si="49">SUBTOTAL(4,C85:C115)</f>
        <v>386809</v>
      </c>
      <c r="D116" s="60">
        <f t="shared" si="49"/>
        <v>0</v>
      </c>
      <c r="E116" s="28">
        <f t="shared" si="49"/>
        <v>35</v>
      </c>
      <c r="F116" s="28">
        <f t="shared" si="49"/>
        <v>35</v>
      </c>
      <c r="G116" s="28">
        <f t="shared" si="49"/>
        <v>0</v>
      </c>
      <c r="H116" s="28">
        <f t="shared" si="49"/>
        <v>0</v>
      </c>
      <c r="I116" s="28">
        <f t="shared" si="49"/>
        <v>0</v>
      </c>
      <c r="J116" s="28">
        <f t="shared" si="49"/>
        <v>0</v>
      </c>
      <c r="K116" s="28">
        <f t="shared" si="49"/>
        <v>0</v>
      </c>
      <c r="L116" s="28">
        <f t="shared" si="49"/>
        <v>0</v>
      </c>
      <c r="M116" s="71">
        <f t="shared" si="49"/>
        <v>7.6</v>
      </c>
      <c r="N116" s="82">
        <f t="shared" si="49"/>
        <v>7.64</v>
      </c>
      <c r="O116" s="82">
        <f t="shared" si="49"/>
        <v>7.6</v>
      </c>
      <c r="P116" s="82">
        <f t="shared" si="49"/>
        <v>0</v>
      </c>
      <c r="Q116" s="82">
        <f t="shared" si="49"/>
        <v>0</v>
      </c>
      <c r="R116" s="82">
        <f t="shared" si="49"/>
        <v>0</v>
      </c>
      <c r="S116" s="82">
        <f t="shared" si="49"/>
        <v>0</v>
      </c>
      <c r="T116" s="82">
        <f t="shared" si="49"/>
        <v>0</v>
      </c>
      <c r="U116" s="82">
        <f t="shared" si="49"/>
        <v>0</v>
      </c>
      <c r="V116" s="29">
        <f t="shared" si="49"/>
        <v>0</v>
      </c>
      <c r="W116" s="39">
        <f t="shared" si="49"/>
        <v>0</v>
      </c>
      <c r="X116" s="39">
        <f t="shared" si="49"/>
        <v>0</v>
      </c>
      <c r="Y116" s="39">
        <f t="shared" si="49"/>
        <v>0</v>
      </c>
      <c r="Z116" s="39">
        <f t="shared" si="49"/>
        <v>0</v>
      </c>
      <c r="AA116" s="39">
        <f t="shared" si="49"/>
        <v>0</v>
      </c>
      <c r="AB116" s="39">
        <f t="shared" si="49"/>
        <v>0</v>
      </c>
      <c r="AC116" s="39">
        <f t="shared" si="49"/>
        <v>0</v>
      </c>
      <c r="AD116" s="39">
        <f t="shared" si="49"/>
        <v>0</v>
      </c>
      <c r="AE116" s="29">
        <f t="shared" si="49"/>
        <v>0</v>
      </c>
      <c r="AF116" s="39">
        <f t="shared" si="49"/>
        <v>0</v>
      </c>
      <c r="AG116" s="39">
        <f t="shared" si="49"/>
        <v>0</v>
      </c>
      <c r="AH116" s="39">
        <f t="shared" si="49"/>
        <v>0</v>
      </c>
      <c r="AI116" s="39">
        <f t="shared" si="49"/>
        <v>0</v>
      </c>
      <c r="AJ116" s="39">
        <f t="shared" si="49"/>
        <v>0</v>
      </c>
      <c r="AK116" s="39">
        <f t="shared" si="49"/>
        <v>0</v>
      </c>
      <c r="AL116" s="39">
        <f t="shared" si="49"/>
        <v>0</v>
      </c>
      <c r="AM116" s="39">
        <f t="shared" si="49"/>
        <v>0</v>
      </c>
      <c r="AN116" s="39">
        <f t="shared" si="49"/>
        <v>41.666666666666664</v>
      </c>
      <c r="AO116" s="39">
        <f t="shared" si="49"/>
        <v>949</v>
      </c>
      <c r="AP116" s="104">
        <f t="shared" si="49"/>
        <v>6.89</v>
      </c>
      <c r="AQ116" s="105">
        <f t="shared" si="49"/>
        <v>5.5</v>
      </c>
      <c r="AR116" s="106">
        <f t="shared" si="49"/>
        <v>79.82583454281567</v>
      </c>
      <c r="AS116" s="106">
        <f t="shared" si="49"/>
        <v>22.345132743362825</v>
      </c>
      <c r="AT116" s="107">
        <f t="shared" si="49"/>
        <v>1082</v>
      </c>
      <c r="AU116" s="108">
        <f t="shared" si="49"/>
        <v>2.8</v>
      </c>
      <c r="AV116" s="109">
        <f t="shared" si="49"/>
        <v>1.44</v>
      </c>
      <c r="AW116" s="106">
        <f t="shared" si="49"/>
        <v>61.083743842364534</v>
      </c>
      <c r="AX116" s="106">
        <f t="shared" si="49"/>
        <v>41.463414634146346</v>
      </c>
      <c r="AY116" s="60">
        <f t="shared" si="49"/>
        <v>63.798525798525787</v>
      </c>
      <c r="AZ116" s="96">
        <f t="shared" si="49"/>
        <v>81.7</v>
      </c>
      <c r="BA116" s="67">
        <f t="shared" si="49"/>
        <v>0</v>
      </c>
      <c r="BB116" s="67">
        <f t="shared" si="49"/>
        <v>38</v>
      </c>
      <c r="BC116" s="67">
        <f t="shared" si="49"/>
        <v>1200</v>
      </c>
      <c r="BD116" s="67">
        <f t="shared" si="49"/>
        <v>0</v>
      </c>
      <c r="BE116" s="27">
        <f t="shared" si="49"/>
        <v>0</v>
      </c>
      <c r="BF116" s="29">
        <f t="shared" si="49"/>
        <v>12138</v>
      </c>
      <c r="BG116" s="39">
        <f t="shared" si="49"/>
        <v>8160</v>
      </c>
      <c r="BH116" s="40">
        <f t="shared" si="49"/>
        <v>5965</v>
      </c>
      <c r="BI116" s="40">
        <f t="shared" si="49"/>
        <v>0</v>
      </c>
      <c r="BJ116" s="40">
        <f t="shared" si="49"/>
        <v>0</v>
      </c>
      <c r="BK116" s="40">
        <f t="shared" si="49"/>
        <v>0</v>
      </c>
      <c r="BL116" s="40">
        <f t="shared" si="49"/>
        <v>1598</v>
      </c>
      <c r="BM116" s="27">
        <f t="shared" si="49"/>
        <v>0</v>
      </c>
    </row>
    <row r="117" spans="1:65" outlineLevel="3" x14ac:dyDescent="0.3">
      <c r="A117" s="158" t="s">
        <v>26</v>
      </c>
      <c r="B117" s="159"/>
      <c r="C117" s="51">
        <f t="shared" ref="C117:BM117" si="50">SUBTOTAL(5,C85:C115)</f>
        <v>322404</v>
      </c>
      <c r="D117" s="61">
        <f t="shared" si="50"/>
        <v>0</v>
      </c>
      <c r="E117" s="12">
        <f t="shared" si="50"/>
        <v>32</v>
      </c>
      <c r="F117" s="12">
        <f t="shared" si="50"/>
        <v>32</v>
      </c>
      <c r="G117" s="12">
        <f t="shared" si="50"/>
        <v>0</v>
      </c>
      <c r="H117" s="12">
        <f t="shared" si="50"/>
        <v>0</v>
      </c>
      <c r="I117" s="12">
        <f t="shared" si="50"/>
        <v>0</v>
      </c>
      <c r="J117" s="12">
        <f t="shared" si="50"/>
        <v>0</v>
      </c>
      <c r="K117" s="12">
        <f t="shared" si="50"/>
        <v>0</v>
      </c>
      <c r="L117" s="12">
        <f t="shared" si="50"/>
        <v>0</v>
      </c>
      <c r="M117" s="72">
        <f t="shared" si="50"/>
        <v>7.4</v>
      </c>
      <c r="N117" s="83">
        <f t="shared" si="50"/>
        <v>7.4</v>
      </c>
      <c r="O117" s="83">
        <f t="shared" si="50"/>
        <v>7.38</v>
      </c>
      <c r="P117" s="83">
        <f t="shared" si="50"/>
        <v>0</v>
      </c>
      <c r="Q117" s="83">
        <f t="shared" si="50"/>
        <v>0</v>
      </c>
      <c r="R117" s="83">
        <f t="shared" si="50"/>
        <v>0</v>
      </c>
      <c r="S117" s="83">
        <f t="shared" si="50"/>
        <v>0</v>
      </c>
      <c r="T117" s="83">
        <f t="shared" si="50"/>
        <v>0</v>
      </c>
      <c r="U117" s="83">
        <f t="shared" si="50"/>
        <v>0</v>
      </c>
      <c r="V117" s="6">
        <f t="shared" si="50"/>
        <v>0</v>
      </c>
      <c r="W117" s="41">
        <f t="shared" si="50"/>
        <v>0</v>
      </c>
      <c r="X117" s="41">
        <f t="shared" si="50"/>
        <v>0</v>
      </c>
      <c r="Y117" s="41">
        <f t="shared" si="50"/>
        <v>0</v>
      </c>
      <c r="Z117" s="41">
        <f t="shared" si="50"/>
        <v>0</v>
      </c>
      <c r="AA117" s="41">
        <f t="shared" si="50"/>
        <v>0</v>
      </c>
      <c r="AB117" s="41">
        <f t="shared" si="50"/>
        <v>0</v>
      </c>
      <c r="AC117" s="41">
        <f t="shared" si="50"/>
        <v>0</v>
      </c>
      <c r="AD117" s="41">
        <f t="shared" si="50"/>
        <v>0</v>
      </c>
      <c r="AE117" s="6">
        <f t="shared" si="50"/>
        <v>0</v>
      </c>
      <c r="AF117" s="41">
        <f t="shared" si="50"/>
        <v>0</v>
      </c>
      <c r="AG117" s="41">
        <f t="shared" si="50"/>
        <v>0</v>
      </c>
      <c r="AH117" s="41">
        <f t="shared" si="50"/>
        <v>0</v>
      </c>
      <c r="AI117" s="41">
        <f t="shared" si="50"/>
        <v>0</v>
      </c>
      <c r="AJ117" s="41">
        <f t="shared" si="50"/>
        <v>0</v>
      </c>
      <c r="AK117" s="41">
        <f t="shared" si="50"/>
        <v>0</v>
      </c>
      <c r="AL117" s="41">
        <f t="shared" si="50"/>
        <v>0</v>
      </c>
      <c r="AM117" s="41">
        <f t="shared" si="50"/>
        <v>0</v>
      </c>
      <c r="AN117" s="41">
        <f t="shared" si="50"/>
        <v>22.128556375131719</v>
      </c>
      <c r="AO117" s="41">
        <f t="shared" si="50"/>
        <v>504</v>
      </c>
      <c r="AP117" s="110">
        <f t="shared" si="50"/>
        <v>4.5199999999999996</v>
      </c>
      <c r="AQ117" s="111">
        <f t="shared" si="50"/>
        <v>3.51</v>
      </c>
      <c r="AR117" s="112">
        <f t="shared" si="50"/>
        <v>77.654867256637175</v>
      </c>
      <c r="AS117" s="112">
        <f t="shared" si="50"/>
        <v>20.17416545718433</v>
      </c>
      <c r="AT117" s="113">
        <f t="shared" si="50"/>
        <v>577</v>
      </c>
      <c r="AU117" s="114">
        <f t="shared" si="50"/>
        <v>1.8</v>
      </c>
      <c r="AV117" s="115">
        <f t="shared" si="50"/>
        <v>1.06</v>
      </c>
      <c r="AW117" s="112">
        <f t="shared" si="50"/>
        <v>58.536585365853654</v>
      </c>
      <c r="AX117" s="112">
        <f t="shared" si="50"/>
        <v>38.916256157635466</v>
      </c>
      <c r="AY117" s="61">
        <f t="shared" si="50"/>
        <v>56.034197097223149</v>
      </c>
      <c r="AZ117" s="97">
        <f t="shared" si="50"/>
        <v>77.599999999999994</v>
      </c>
      <c r="BA117" s="68">
        <f t="shared" si="50"/>
        <v>0</v>
      </c>
      <c r="BB117" s="68">
        <f t="shared" si="50"/>
        <v>38</v>
      </c>
      <c r="BC117" s="68">
        <f t="shared" si="50"/>
        <v>1200</v>
      </c>
      <c r="BD117" s="68">
        <f t="shared" si="50"/>
        <v>0</v>
      </c>
      <c r="BE117" s="15">
        <f t="shared" si="50"/>
        <v>0</v>
      </c>
      <c r="BF117" s="6">
        <f t="shared" si="50"/>
        <v>1130</v>
      </c>
      <c r="BG117" s="41">
        <f t="shared" si="50"/>
        <v>0</v>
      </c>
      <c r="BH117" s="42">
        <f t="shared" si="50"/>
        <v>0</v>
      </c>
      <c r="BI117" s="42">
        <f t="shared" si="50"/>
        <v>0</v>
      </c>
      <c r="BJ117" s="42">
        <f t="shared" si="50"/>
        <v>0</v>
      </c>
      <c r="BK117" s="42">
        <f t="shared" si="50"/>
        <v>0</v>
      </c>
      <c r="BL117" s="42">
        <f t="shared" si="50"/>
        <v>14</v>
      </c>
      <c r="BM117" s="15">
        <f t="shared" si="50"/>
        <v>0</v>
      </c>
    </row>
    <row r="118" spans="1:65" outlineLevel="2" x14ac:dyDescent="0.3">
      <c r="A118" s="158" t="s">
        <v>15</v>
      </c>
      <c r="B118" s="159"/>
      <c r="C118" s="51">
        <f>IFERROR(SUBTOTAL(1,C85:C115),"")</f>
        <v>350964.22580645164</v>
      </c>
      <c r="D118" s="61" t="str">
        <f t="shared" ref="D118:BM118" si="51">IFERROR(SUBTOTAL(1,D85:D115),"")</f>
        <v/>
      </c>
      <c r="E118" s="12">
        <f t="shared" si="51"/>
        <v>33.736842105263158</v>
      </c>
      <c r="F118" s="12">
        <f t="shared" si="51"/>
        <v>33.94736842105263</v>
      </c>
      <c r="G118" s="12" t="str">
        <f t="shared" si="51"/>
        <v/>
      </c>
      <c r="H118" s="12" t="str">
        <f t="shared" si="51"/>
        <v/>
      </c>
      <c r="I118" s="12" t="str">
        <f t="shared" si="51"/>
        <v/>
      </c>
      <c r="J118" s="12" t="str">
        <f t="shared" si="51"/>
        <v/>
      </c>
      <c r="K118" s="12" t="str">
        <f t="shared" si="51"/>
        <v/>
      </c>
      <c r="L118" s="12" t="str">
        <f t="shared" si="51"/>
        <v/>
      </c>
      <c r="M118" s="72">
        <f t="shared" si="51"/>
        <v>7.5199999999999987</v>
      </c>
      <c r="N118" s="83">
        <f t="shared" si="51"/>
        <v>7.5419999999999998</v>
      </c>
      <c r="O118" s="83">
        <f t="shared" si="51"/>
        <v>7.508</v>
      </c>
      <c r="P118" s="83" t="str">
        <f t="shared" si="51"/>
        <v/>
      </c>
      <c r="Q118" s="83" t="str">
        <f t="shared" si="51"/>
        <v/>
      </c>
      <c r="R118" s="83" t="str">
        <f t="shared" si="51"/>
        <v/>
      </c>
      <c r="S118" s="83" t="str">
        <f t="shared" si="51"/>
        <v/>
      </c>
      <c r="T118" s="83" t="str">
        <f t="shared" si="51"/>
        <v/>
      </c>
      <c r="U118" s="83" t="str">
        <f t="shared" si="51"/>
        <v/>
      </c>
      <c r="V118" s="6" t="str">
        <f t="shared" si="51"/>
        <v/>
      </c>
      <c r="W118" s="41" t="str">
        <f t="shared" si="51"/>
        <v/>
      </c>
      <c r="X118" s="41" t="str">
        <f t="shared" si="51"/>
        <v/>
      </c>
      <c r="Y118" s="41" t="str">
        <f t="shared" si="51"/>
        <v/>
      </c>
      <c r="Z118" s="41" t="str">
        <f t="shared" si="51"/>
        <v/>
      </c>
      <c r="AA118" s="41" t="str">
        <f t="shared" si="51"/>
        <v/>
      </c>
      <c r="AB118" s="41" t="str">
        <f t="shared" si="51"/>
        <v/>
      </c>
      <c r="AC118" s="41" t="str">
        <f t="shared" si="51"/>
        <v/>
      </c>
      <c r="AD118" s="41" t="str">
        <f t="shared" si="51"/>
        <v/>
      </c>
      <c r="AE118" s="6" t="str">
        <f t="shared" si="51"/>
        <v/>
      </c>
      <c r="AF118" s="41" t="str">
        <f t="shared" si="51"/>
        <v/>
      </c>
      <c r="AG118" s="41" t="str">
        <f t="shared" si="51"/>
        <v/>
      </c>
      <c r="AH118" s="41" t="str">
        <f t="shared" si="51"/>
        <v/>
      </c>
      <c r="AI118" s="41" t="str">
        <f t="shared" si="51"/>
        <v/>
      </c>
      <c r="AJ118" s="41" t="str">
        <f t="shared" si="51"/>
        <v/>
      </c>
      <c r="AK118" s="41" t="str">
        <f t="shared" si="51"/>
        <v/>
      </c>
      <c r="AL118" s="41" t="str">
        <f t="shared" si="51"/>
        <v/>
      </c>
      <c r="AM118" s="41" t="str">
        <f t="shared" si="51"/>
        <v/>
      </c>
      <c r="AN118" s="41">
        <f t="shared" si="51"/>
        <v>27.832726397815222</v>
      </c>
      <c r="AO118" s="41">
        <f t="shared" si="51"/>
        <v>776.19354838709683</v>
      </c>
      <c r="AP118" s="110">
        <f t="shared" si="51"/>
        <v>5.56</v>
      </c>
      <c r="AQ118" s="111">
        <f t="shared" si="51"/>
        <v>4.3760000000000003</v>
      </c>
      <c r="AR118" s="112">
        <f t="shared" si="51"/>
        <v>78.583546103228329</v>
      </c>
      <c r="AS118" s="112">
        <f t="shared" si="51"/>
        <v>21.416453896771674</v>
      </c>
      <c r="AT118" s="113">
        <f t="shared" si="51"/>
        <v>881.87096774193549</v>
      </c>
      <c r="AU118" s="114">
        <f t="shared" si="51"/>
        <v>2.2261904761904767</v>
      </c>
      <c r="AV118" s="115">
        <f t="shared" si="51"/>
        <v>1.284</v>
      </c>
      <c r="AW118" s="112">
        <f t="shared" si="51"/>
        <v>59.953354116093202</v>
      </c>
      <c r="AX118" s="112">
        <f t="shared" si="51"/>
        <v>40.046645883906798</v>
      </c>
      <c r="AY118" s="61">
        <f t="shared" si="51"/>
        <v>59.07642784883528</v>
      </c>
      <c r="AZ118" s="97">
        <f t="shared" si="51"/>
        <v>80.328571428571436</v>
      </c>
      <c r="BA118" s="68" t="str">
        <f t="shared" si="51"/>
        <v/>
      </c>
      <c r="BB118" s="68">
        <f t="shared" si="51"/>
        <v>38</v>
      </c>
      <c r="BC118" s="68">
        <f t="shared" si="51"/>
        <v>1200</v>
      </c>
      <c r="BD118" s="68" t="str">
        <f t="shared" si="51"/>
        <v/>
      </c>
      <c r="BE118" s="15" t="str">
        <f>IFERROR(SUBTOTAL(1,BE85:BE115),"")</f>
        <v/>
      </c>
      <c r="BF118" s="6">
        <f t="shared" si="51"/>
        <v>6736.5806451612907</v>
      </c>
      <c r="BG118" s="41">
        <f t="shared" si="51"/>
        <v>5264.5161290322585</v>
      </c>
      <c r="BH118" s="42">
        <f t="shared" si="51"/>
        <v>898.35483870967744</v>
      </c>
      <c r="BI118" s="42" t="str">
        <f t="shared" si="51"/>
        <v/>
      </c>
      <c r="BJ118" s="42" t="str">
        <f t="shared" si="51"/>
        <v/>
      </c>
      <c r="BK118" s="42" t="str">
        <f t="shared" si="51"/>
        <v/>
      </c>
      <c r="BL118" s="42">
        <f t="shared" si="51"/>
        <v>1046.1764705882354</v>
      </c>
      <c r="BM118" s="15" t="str">
        <f t="shared" si="51"/>
        <v/>
      </c>
    </row>
    <row r="119" spans="1:65" ht="17.25" outlineLevel="1" thickBot="1" x14ac:dyDescent="0.35">
      <c r="A119" s="160" t="s">
        <v>58</v>
      </c>
      <c r="B119" s="161"/>
      <c r="C119" s="52">
        <f>SUBTOTAL(9,C85:C115)</f>
        <v>10879891</v>
      </c>
      <c r="D119" s="62"/>
      <c r="E119" s="30"/>
      <c r="F119" s="30"/>
      <c r="G119" s="30"/>
      <c r="H119" s="30"/>
      <c r="I119" s="30"/>
      <c r="J119" s="30"/>
      <c r="K119" s="30"/>
      <c r="L119" s="30"/>
      <c r="M119" s="73"/>
      <c r="N119" s="84"/>
      <c r="O119" s="84"/>
      <c r="P119" s="84"/>
      <c r="Q119" s="84"/>
      <c r="R119" s="84"/>
      <c r="S119" s="84"/>
      <c r="T119" s="84"/>
      <c r="U119" s="84"/>
      <c r="V119" s="93"/>
      <c r="W119" s="94"/>
      <c r="X119" s="94"/>
      <c r="Y119" s="94"/>
      <c r="Z119" s="94"/>
      <c r="AA119" s="94"/>
      <c r="AB119" s="94"/>
      <c r="AC119" s="94"/>
      <c r="AD119" s="94"/>
      <c r="AE119" s="93"/>
      <c r="AF119" s="94"/>
      <c r="AG119" s="94"/>
      <c r="AH119" s="94"/>
      <c r="AI119" s="94"/>
      <c r="AJ119" s="94"/>
      <c r="AK119" s="94"/>
      <c r="AL119" s="94"/>
      <c r="AM119" s="94"/>
      <c r="AN119" s="94"/>
      <c r="AO119" s="43">
        <f>SUBTOTAL(9,AO85:AO115)</f>
        <v>24062</v>
      </c>
      <c r="AP119" s="116"/>
      <c r="AQ119" s="117"/>
      <c r="AR119" s="118"/>
      <c r="AS119" s="118"/>
      <c r="AT119" s="119">
        <f>SUBTOTAL(9,AT85:AT115)</f>
        <v>27338</v>
      </c>
      <c r="AU119" s="120"/>
      <c r="AV119" s="121"/>
      <c r="AW119" s="118"/>
      <c r="AX119" s="118"/>
      <c r="AY119" s="62"/>
      <c r="AZ119" s="98"/>
      <c r="BA119" s="69"/>
      <c r="BB119" s="69"/>
      <c r="BC119" s="69"/>
      <c r="BD119" s="69"/>
      <c r="BE119" s="16">
        <f>SUBTOTAL(9,BE85:BE115)</f>
        <v>0</v>
      </c>
      <c r="BF119" s="7">
        <f t="shared" ref="BF119:BM119" si="52">SUBTOTAL(9,BF85:BF115)</f>
        <v>208834</v>
      </c>
      <c r="BG119" s="43">
        <f t="shared" si="52"/>
        <v>163200</v>
      </c>
      <c r="BH119" s="44">
        <f t="shared" si="52"/>
        <v>27849</v>
      </c>
      <c r="BI119" s="44">
        <f t="shared" si="52"/>
        <v>0</v>
      </c>
      <c r="BJ119" s="44">
        <f t="shared" si="52"/>
        <v>0</v>
      </c>
      <c r="BK119" s="44">
        <f t="shared" si="52"/>
        <v>0</v>
      </c>
      <c r="BL119" s="44">
        <f t="shared" si="52"/>
        <v>17785</v>
      </c>
      <c r="BM119" s="16">
        <f t="shared" si="52"/>
        <v>0</v>
      </c>
    </row>
    <row r="120" spans="1:65" outlineLevel="5" x14ac:dyDescent="0.3">
      <c r="A120" s="21">
        <f t="shared" si="48"/>
        <v>4</v>
      </c>
      <c r="B120" s="33">
        <f>B115+1</f>
        <v>42095</v>
      </c>
      <c r="C120" s="51">
        <v>348816</v>
      </c>
      <c r="D120" s="64">
        <f t="shared" ref="D120:D149" si="53">IFERROR(ROUND(AVERAGE(E120:L120),1),"")</f>
        <v>32</v>
      </c>
      <c r="E120" s="12">
        <v>32</v>
      </c>
      <c r="F120" s="12">
        <v>32</v>
      </c>
      <c r="G120" s="12"/>
      <c r="H120" s="12"/>
      <c r="I120" s="12"/>
      <c r="J120" s="12"/>
      <c r="K120" s="12"/>
      <c r="L120" s="12"/>
      <c r="M120" s="74" t="str">
        <f t="shared" ref="M120:M149" si="54">IFERROR(ROUND(AVERAGE(N120:U120),1),"")</f>
        <v/>
      </c>
      <c r="N120" s="83" t="s">
        <v>103</v>
      </c>
      <c r="O120" s="83" t="s">
        <v>103</v>
      </c>
      <c r="P120" s="83"/>
      <c r="Q120" s="83"/>
      <c r="R120" s="83"/>
      <c r="S120" s="83"/>
      <c r="T120" s="83"/>
      <c r="U120" s="83"/>
      <c r="V120" s="5" t="str">
        <f t="shared" ref="V120:V149" si="55">IFERROR(ROUND(AVERAGE(W120:AD120),1),"")</f>
        <v/>
      </c>
      <c r="W120" s="41"/>
      <c r="X120" s="41"/>
      <c r="Y120" s="41"/>
      <c r="Z120" s="41"/>
      <c r="AA120" s="41"/>
      <c r="AB120" s="41"/>
      <c r="AC120" s="41"/>
      <c r="AD120" s="41"/>
      <c r="AE120" s="5" t="str">
        <f t="shared" ref="AE120:AE149" si="56">IFERROR(ROUND(AVERAGE(AF120:AM120),1),"")</f>
        <v/>
      </c>
      <c r="AF120" s="41"/>
      <c r="AG120" s="41"/>
      <c r="AH120" s="41"/>
      <c r="AI120" s="41"/>
      <c r="AJ120" s="41"/>
      <c r="AK120" s="41"/>
      <c r="AL120" s="41"/>
      <c r="AM120" s="41"/>
      <c r="AN120" s="41">
        <f>21000/AO120</f>
        <v>23.863636363636363</v>
      </c>
      <c r="AO120" s="41">
        <v>880</v>
      </c>
      <c r="AP120" s="110" t="s">
        <v>103</v>
      </c>
      <c r="AQ120" s="111" t="s">
        <v>103</v>
      </c>
      <c r="AR120" s="126" t="str">
        <f t="shared" ref="AR120:AR149" si="57">IFERROR(AQ120/AP120*100,"")</f>
        <v/>
      </c>
      <c r="AS120" s="126" t="str">
        <f t="shared" ref="AS120:AS149" si="58">IFERROR(100-AR120,"")</f>
        <v/>
      </c>
      <c r="AT120" s="127">
        <v>993</v>
      </c>
      <c r="AU120" s="128">
        <v>2.5099999999999998</v>
      </c>
      <c r="AV120" s="129" t="s">
        <v>103</v>
      </c>
      <c r="AW120" s="126" t="str">
        <f t="shared" ref="AW120:AW149" si="59">IFERROR(AV120/AU120*100,"")</f>
        <v/>
      </c>
      <c r="AX120" s="126" t="str">
        <f t="shared" ref="AX120:AX149" si="60">IFERROR(100-AW120,"")</f>
        <v/>
      </c>
      <c r="AY120" s="64" t="str">
        <f t="shared" ref="AY120:AY149" si="61">IFERROR((1-((AW120*AS120)/(AX120*AR120)))*100,"")</f>
        <v/>
      </c>
      <c r="AZ120" s="97">
        <v>80.099999999999994</v>
      </c>
      <c r="BA120" s="68"/>
      <c r="BB120" s="68"/>
      <c r="BC120" s="68"/>
      <c r="BD120" s="68"/>
      <c r="BE120" s="15"/>
      <c r="BF120" s="5">
        <f t="shared" ref="BF120:BF149" si="62">IF(SUM(BG120:BM120)=0,"",SUM(BG120:BM120))</f>
        <v>6724</v>
      </c>
      <c r="BG120" s="42">
        <v>0</v>
      </c>
      <c r="BH120" s="42">
        <v>5382</v>
      </c>
      <c r="BI120" s="42"/>
      <c r="BJ120" s="42"/>
      <c r="BK120" s="42"/>
      <c r="BL120" s="42">
        <v>1342</v>
      </c>
      <c r="BM120" s="42"/>
    </row>
    <row r="121" spans="1:65" outlineLevel="5" x14ac:dyDescent="0.3">
      <c r="A121" s="22">
        <f t="shared" si="48"/>
        <v>4</v>
      </c>
      <c r="B121" s="9">
        <f t="shared" si="46"/>
        <v>42096</v>
      </c>
      <c r="C121" s="51">
        <v>339649</v>
      </c>
      <c r="D121" s="64">
        <f t="shared" si="53"/>
        <v>31</v>
      </c>
      <c r="E121" s="12">
        <v>31</v>
      </c>
      <c r="F121" s="12">
        <v>31</v>
      </c>
      <c r="G121" s="12"/>
      <c r="H121" s="12"/>
      <c r="I121" s="12"/>
      <c r="J121" s="12"/>
      <c r="K121" s="12"/>
      <c r="L121" s="12"/>
      <c r="M121" s="74" t="str">
        <f t="shared" si="54"/>
        <v/>
      </c>
      <c r="N121" s="83" t="s">
        <v>103</v>
      </c>
      <c r="O121" s="83" t="s">
        <v>103</v>
      </c>
      <c r="P121" s="83"/>
      <c r="Q121" s="83"/>
      <c r="R121" s="83"/>
      <c r="S121" s="83"/>
      <c r="T121" s="83"/>
      <c r="U121" s="83"/>
      <c r="V121" s="5" t="str">
        <f t="shared" si="55"/>
        <v/>
      </c>
      <c r="W121" s="41"/>
      <c r="X121" s="41"/>
      <c r="Y121" s="41"/>
      <c r="Z121" s="41"/>
      <c r="AA121" s="41"/>
      <c r="AB121" s="41"/>
      <c r="AC121" s="41"/>
      <c r="AD121" s="41"/>
      <c r="AE121" s="5" t="str">
        <f t="shared" si="56"/>
        <v/>
      </c>
      <c r="AF121" s="41"/>
      <c r="AG121" s="41"/>
      <c r="AH121" s="41"/>
      <c r="AI121" s="41"/>
      <c r="AJ121" s="41"/>
      <c r="AK121" s="41"/>
      <c r="AL121" s="41"/>
      <c r="AM121" s="41"/>
      <c r="AN121" s="41">
        <f t="shared" ref="AN121:AN149" si="63">21000/AO121</f>
        <v>21</v>
      </c>
      <c r="AO121" s="41">
        <v>1000</v>
      </c>
      <c r="AP121" s="110" t="s">
        <v>103</v>
      </c>
      <c r="AQ121" s="111" t="s">
        <v>103</v>
      </c>
      <c r="AR121" s="126" t="str">
        <f t="shared" si="57"/>
        <v/>
      </c>
      <c r="AS121" s="126" t="str">
        <f t="shared" si="58"/>
        <v/>
      </c>
      <c r="AT121" s="127">
        <v>920</v>
      </c>
      <c r="AU121" s="128">
        <v>2.4</v>
      </c>
      <c r="AV121" s="129" t="s">
        <v>103</v>
      </c>
      <c r="AW121" s="126" t="str">
        <f t="shared" si="59"/>
        <v/>
      </c>
      <c r="AX121" s="126" t="str">
        <f t="shared" si="60"/>
        <v/>
      </c>
      <c r="AY121" s="64" t="str">
        <f t="shared" si="61"/>
        <v/>
      </c>
      <c r="AZ121" s="97">
        <v>80.099999999999994</v>
      </c>
      <c r="BA121" s="68"/>
      <c r="BB121" s="68"/>
      <c r="BC121" s="68"/>
      <c r="BD121" s="68"/>
      <c r="BE121" s="15"/>
      <c r="BF121" s="5">
        <f t="shared" si="62"/>
        <v>5941</v>
      </c>
      <c r="BG121" s="42">
        <v>0</v>
      </c>
      <c r="BH121" s="42">
        <v>4657</v>
      </c>
      <c r="BI121" s="42"/>
      <c r="BJ121" s="42"/>
      <c r="BK121" s="42"/>
      <c r="BL121" s="42">
        <v>1284</v>
      </c>
      <c r="BM121" s="42"/>
    </row>
    <row r="122" spans="1:65" outlineLevel="5" x14ac:dyDescent="0.3">
      <c r="A122" s="22">
        <f t="shared" si="48"/>
        <v>4</v>
      </c>
      <c r="B122" s="9">
        <f t="shared" si="46"/>
        <v>42097</v>
      </c>
      <c r="C122" s="51">
        <v>391091</v>
      </c>
      <c r="D122" s="64" t="str">
        <f t="shared" si="53"/>
        <v/>
      </c>
      <c r="E122" s="12" t="s">
        <v>103</v>
      </c>
      <c r="F122" s="12" t="s">
        <v>103</v>
      </c>
      <c r="G122" s="12"/>
      <c r="H122" s="12"/>
      <c r="I122" s="12"/>
      <c r="J122" s="12"/>
      <c r="K122" s="12"/>
      <c r="L122" s="12"/>
      <c r="M122" s="74" t="str">
        <f t="shared" si="54"/>
        <v/>
      </c>
      <c r="N122" s="83" t="s">
        <v>103</v>
      </c>
      <c r="O122" s="83" t="s">
        <v>103</v>
      </c>
      <c r="P122" s="83"/>
      <c r="Q122" s="83"/>
      <c r="R122" s="83"/>
      <c r="S122" s="83"/>
      <c r="T122" s="83"/>
      <c r="U122" s="83"/>
      <c r="V122" s="5" t="str">
        <f t="shared" si="55"/>
        <v/>
      </c>
      <c r="W122" s="41"/>
      <c r="X122" s="41"/>
      <c r="Y122" s="41"/>
      <c r="Z122" s="41"/>
      <c r="AA122" s="41"/>
      <c r="AB122" s="41"/>
      <c r="AC122" s="41"/>
      <c r="AD122" s="41"/>
      <c r="AE122" s="5" t="str">
        <f t="shared" si="56"/>
        <v/>
      </c>
      <c r="AF122" s="41"/>
      <c r="AG122" s="41"/>
      <c r="AH122" s="41"/>
      <c r="AI122" s="41"/>
      <c r="AJ122" s="41"/>
      <c r="AK122" s="41"/>
      <c r="AL122" s="41"/>
      <c r="AM122" s="41"/>
      <c r="AN122" s="41">
        <f t="shared" si="63"/>
        <v>30.085959885386821</v>
      </c>
      <c r="AO122" s="41">
        <v>698</v>
      </c>
      <c r="AP122" s="110" t="s">
        <v>103</v>
      </c>
      <c r="AQ122" s="111" t="s">
        <v>103</v>
      </c>
      <c r="AR122" s="126" t="str">
        <f t="shared" si="57"/>
        <v/>
      </c>
      <c r="AS122" s="126" t="str">
        <f t="shared" si="58"/>
        <v/>
      </c>
      <c r="AT122" s="127">
        <v>775</v>
      </c>
      <c r="AU122" s="128">
        <v>2.2999999999999998</v>
      </c>
      <c r="AV122" s="129" t="s">
        <v>103</v>
      </c>
      <c r="AW122" s="126" t="str">
        <f t="shared" si="59"/>
        <v/>
      </c>
      <c r="AX122" s="126" t="str">
        <f t="shared" si="60"/>
        <v/>
      </c>
      <c r="AY122" s="64" t="str">
        <f t="shared" si="61"/>
        <v/>
      </c>
      <c r="AZ122" s="97">
        <v>79.2</v>
      </c>
      <c r="BA122" s="68"/>
      <c r="BB122" s="68"/>
      <c r="BC122" s="68"/>
      <c r="BD122" s="68"/>
      <c r="BE122" s="15"/>
      <c r="BF122" s="5">
        <f t="shared" si="62"/>
        <v>8527</v>
      </c>
      <c r="BG122" s="42">
        <v>2720</v>
      </c>
      <c r="BH122" s="42">
        <v>4864</v>
      </c>
      <c r="BI122" s="42"/>
      <c r="BJ122" s="42"/>
      <c r="BK122" s="42"/>
      <c r="BL122" s="42">
        <v>943</v>
      </c>
      <c r="BM122" s="42"/>
    </row>
    <row r="123" spans="1:65" outlineLevel="5" x14ac:dyDescent="0.3">
      <c r="A123" s="22">
        <f t="shared" si="48"/>
        <v>4</v>
      </c>
      <c r="B123" s="9">
        <f t="shared" si="46"/>
        <v>42098</v>
      </c>
      <c r="C123" s="51">
        <v>386409</v>
      </c>
      <c r="D123" s="64" t="str">
        <f t="shared" si="53"/>
        <v/>
      </c>
      <c r="E123" s="12" t="s">
        <v>103</v>
      </c>
      <c r="F123" s="12" t="s">
        <v>103</v>
      </c>
      <c r="G123" s="12"/>
      <c r="H123" s="12"/>
      <c r="I123" s="12"/>
      <c r="J123" s="12"/>
      <c r="K123" s="12"/>
      <c r="L123" s="12"/>
      <c r="M123" s="74" t="str">
        <f t="shared" si="54"/>
        <v/>
      </c>
      <c r="N123" s="83" t="s">
        <v>103</v>
      </c>
      <c r="O123" s="83" t="s">
        <v>103</v>
      </c>
      <c r="P123" s="83"/>
      <c r="Q123" s="83"/>
      <c r="R123" s="83"/>
      <c r="S123" s="83"/>
      <c r="T123" s="83"/>
      <c r="U123" s="83"/>
      <c r="V123" s="5" t="str">
        <f t="shared" si="55"/>
        <v/>
      </c>
      <c r="W123" s="41"/>
      <c r="X123" s="41"/>
      <c r="Y123" s="41"/>
      <c r="Z123" s="41"/>
      <c r="AA123" s="41"/>
      <c r="AB123" s="41"/>
      <c r="AC123" s="41"/>
      <c r="AD123" s="41"/>
      <c r="AE123" s="5" t="str">
        <f t="shared" si="56"/>
        <v/>
      </c>
      <c r="AF123" s="41"/>
      <c r="AG123" s="41"/>
      <c r="AH123" s="41"/>
      <c r="AI123" s="41"/>
      <c r="AJ123" s="41"/>
      <c r="AK123" s="41"/>
      <c r="AL123" s="41"/>
      <c r="AM123" s="41"/>
      <c r="AN123" s="41">
        <f t="shared" si="63"/>
        <v>30.567685589519652</v>
      </c>
      <c r="AO123" s="41">
        <v>687</v>
      </c>
      <c r="AP123" s="110" t="s">
        <v>103</v>
      </c>
      <c r="AQ123" s="111" t="s">
        <v>103</v>
      </c>
      <c r="AR123" s="126" t="str">
        <f t="shared" si="57"/>
        <v/>
      </c>
      <c r="AS123" s="126" t="str">
        <f t="shared" si="58"/>
        <v/>
      </c>
      <c r="AT123" s="127">
        <v>790</v>
      </c>
      <c r="AU123" s="128" t="s">
        <v>103</v>
      </c>
      <c r="AV123" s="129" t="s">
        <v>103</v>
      </c>
      <c r="AW123" s="126" t="str">
        <f t="shared" si="59"/>
        <v/>
      </c>
      <c r="AX123" s="126" t="str">
        <f t="shared" si="60"/>
        <v/>
      </c>
      <c r="AY123" s="64" t="str">
        <f t="shared" si="61"/>
        <v/>
      </c>
      <c r="AZ123" s="97" t="s">
        <v>103</v>
      </c>
      <c r="BA123" s="68"/>
      <c r="BB123" s="68"/>
      <c r="BC123" s="68"/>
      <c r="BD123" s="68"/>
      <c r="BE123" s="15"/>
      <c r="BF123" s="5">
        <f t="shared" si="62"/>
        <v>6740</v>
      </c>
      <c r="BG123" s="42">
        <v>5780</v>
      </c>
      <c r="BH123" s="42">
        <v>0</v>
      </c>
      <c r="BI123" s="42"/>
      <c r="BJ123" s="42"/>
      <c r="BK123" s="42"/>
      <c r="BL123" s="42">
        <v>960</v>
      </c>
      <c r="BM123" s="42"/>
    </row>
    <row r="124" spans="1:65" outlineLevel="5" x14ac:dyDescent="0.3">
      <c r="A124" s="22">
        <f t="shared" si="48"/>
        <v>4</v>
      </c>
      <c r="B124" s="9">
        <f t="shared" si="46"/>
        <v>42099</v>
      </c>
      <c r="C124" s="51">
        <v>391678</v>
      </c>
      <c r="D124" s="64">
        <f t="shared" si="53"/>
        <v>30.5</v>
      </c>
      <c r="E124" s="12">
        <v>31</v>
      </c>
      <c r="F124" s="12">
        <v>30</v>
      </c>
      <c r="G124" s="12"/>
      <c r="H124" s="12"/>
      <c r="I124" s="12"/>
      <c r="J124" s="12"/>
      <c r="K124" s="12"/>
      <c r="L124" s="12"/>
      <c r="M124" s="74" t="str">
        <f t="shared" si="54"/>
        <v/>
      </c>
      <c r="N124" s="83" t="s">
        <v>103</v>
      </c>
      <c r="O124" s="83" t="s">
        <v>103</v>
      </c>
      <c r="P124" s="83"/>
      <c r="Q124" s="83"/>
      <c r="R124" s="83"/>
      <c r="S124" s="83"/>
      <c r="T124" s="83"/>
      <c r="U124" s="83"/>
      <c r="V124" s="5" t="str">
        <f t="shared" si="55"/>
        <v/>
      </c>
      <c r="W124" s="41"/>
      <c r="X124" s="41"/>
      <c r="Y124" s="41"/>
      <c r="Z124" s="41"/>
      <c r="AA124" s="41"/>
      <c r="AB124" s="41"/>
      <c r="AC124" s="41"/>
      <c r="AD124" s="41"/>
      <c r="AE124" s="5" t="str">
        <f t="shared" si="56"/>
        <v/>
      </c>
      <c r="AF124" s="41"/>
      <c r="AG124" s="41"/>
      <c r="AH124" s="41"/>
      <c r="AI124" s="41"/>
      <c r="AJ124" s="41"/>
      <c r="AK124" s="41"/>
      <c r="AL124" s="41"/>
      <c r="AM124" s="41"/>
      <c r="AN124" s="41">
        <f t="shared" si="63"/>
        <v>26.25</v>
      </c>
      <c r="AO124" s="41">
        <v>800</v>
      </c>
      <c r="AP124" s="110" t="s">
        <v>103</v>
      </c>
      <c r="AQ124" s="111" t="s">
        <v>103</v>
      </c>
      <c r="AR124" s="126" t="str">
        <f t="shared" si="57"/>
        <v/>
      </c>
      <c r="AS124" s="126" t="str">
        <f t="shared" si="58"/>
        <v/>
      </c>
      <c r="AT124" s="127">
        <v>849</v>
      </c>
      <c r="AU124" s="128" t="s">
        <v>103</v>
      </c>
      <c r="AV124" s="129" t="s">
        <v>103</v>
      </c>
      <c r="AW124" s="126" t="str">
        <f t="shared" si="59"/>
        <v/>
      </c>
      <c r="AX124" s="126" t="str">
        <f t="shared" si="60"/>
        <v/>
      </c>
      <c r="AY124" s="64" t="str">
        <f t="shared" si="61"/>
        <v/>
      </c>
      <c r="AZ124" s="97" t="s">
        <v>103</v>
      </c>
      <c r="BA124" s="68"/>
      <c r="BB124" s="68"/>
      <c r="BC124" s="68"/>
      <c r="BD124" s="68"/>
      <c r="BE124" s="15"/>
      <c r="BF124" s="5">
        <f t="shared" si="62"/>
        <v>5017</v>
      </c>
      <c r="BG124" s="42">
        <v>0</v>
      </c>
      <c r="BH124" s="42">
        <v>4084</v>
      </c>
      <c r="BI124" s="42"/>
      <c r="BJ124" s="42"/>
      <c r="BK124" s="42"/>
      <c r="BL124" s="42">
        <v>933</v>
      </c>
      <c r="BM124" s="42"/>
    </row>
    <row r="125" spans="1:65" outlineLevel="5" x14ac:dyDescent="0.3">
      <c r="A125" s="22">
        <f t="shared" si="48"/>
        <v>4</v>
      </c>
      <c r="B125" s="9">
        <f t="shared" si="46"/>
        <v>42100</v>
      </c>
      <c r="C125" s="51">
        <v>385887</v>
      </c>
      <c r="D125" s="64">
        <f t="shared" si="53"/>
        <v>30</v>
      </c>
      <c r="E125" s="12">
        <v>30</v>
      </c>
      <c r="F125" s="12">
        <v>30</v>
      </c>
      <c r="G125" s="12"/>
      <c r="H125" s="12"/>
      <c r="I125" s="12"/>
      <c r="J125" s="12"/>
      <c r="K125" s="12"/>
      <c r="L125" s="12"/>
      <c r="M125" s="74" t="str">
        <f t="shared" si="54"/>
        <v/>
      </c>
      <c r="N125" s="83" t="s">
        <v>103</v>
      </c>
      <c r="O125" s="83" t="s">
        <v>103</v>
      </c>
      <c r="P125" s="83"/>
      <c r="Q125" s="83"/>
      <c r="R125" s="83"/>
      <c r="S125" s="83"/>
      <c r="T125" s="83"/>
      <c r="U125" s="83"/>
      <c r="V125" s="5" t="str">
        <f t="shared" si="55"/>
        <v/>
      </c>
      <c r="W125" s="41"/>
      <c r="X125" s="41"/>
      <c r="Y125" s="41"/>
      <c r="Z125" s="41"/>
      <c r="AA125" s="41"/>
      <c r="AB125" s="41"/>
      <c r="AC125" s="41"/>
      <c r="AD125" s="41"/>
      <c r="AE125" s="5" t="str">
        <f t="shared" si="56"/>
        <v/>
      </c>
      <c r="AF125" s="41"/>
      <c r="AG125" s="41"/>
      <c r="AH125" s="41"/>
      <c r="AI125" s="41"/>
      <c r="AJ125" s="41"/>
      <c r="AK125" s="41"/>
      <c r="AL125" s="41"/>
      <c r="AM125" s="41"/>
      <c r="AN125" s="41">
        <f t="shared" si="63"/>
        <v>29.871977240398294</v>
      </c>
      <c r="AO125" s="41">
        <v>703</v>
      </c>
      <c r="AP125" s="110" t="s">
        <v>103</v>
      </c>
      <c r="AQ125" s="111" t="s">
        <v>103</v>
      </c>
      <c r="AR125" s="126" t="str">
        <f t="shared" si="57"/>
        <v/>
      </c>
      <c r="AS125" s="126" t="str">
        <f t="shared" si="58"/>
        <v/>
      </c>
      <c r="AT125" s="127">
        <v>809</v>
      </c>
      <c r="AU125" s="128">
        <v>2.2000000000000002</v>
      </c>
      <c r="AV125" s="129" t="s">
        <v>103</v>
      </c>
      <c r="AW125" s="126" t="str">
        <f t="shared" si="59"/>
        <v/>
      </c>
      <c r="AX125" s="126" t="str">
        <f t="shared" si="60"/>
        <v/>
      </c>
      <c r="AY125" s="64" t="str">
        <f t="shared" si="61"/>
        <v/>
      </c>
      <c r="AZ125" s="97">
        <v>80</v>
      </c>
      <c r="BA125" s="68"/>
      <c r="BB125" s="68"/>
      <c r="BC125" s="68"/>
      <c r="BD125" s="68"/>
      <c r="BE125" s="15"/>
      <c r="BF125" s="5">
        <f t="shared" si="62"/>
        <v>4201</v>
      </c>
      <c r="BG125" s="42">
        <v>1700</v>
      </c>
      <c r="BH125" s="42">
        <v>1690</v>
      </c>
      <c r="BI125" s="42"/>
      <c r="BJ125" s="42"/>
      <c r="BK125" s="42"/>
      <c r="BL125" s="42">
        <v>811</v>
      </c>
      <c r="BM125" s="42"/>
    </row>
    <row r="126" spans="1:65" outlineLevel="5" x14ac:dyDescent="0.3">
      <c r="A126" s="22">
        <f t="shared" si="48"/>
        <v>4</v>
      </c>
      <c r="B126" s="9">
        <f t="shared" si="46"/>
        <v>42101</v>
      </c>
      <c r="C126" s="51">
        <v>374130</v>
      </c>
      <c r="D126" s="64">
        <f t="shared" si="53"/>
        <v>29</v>
      </c>
      <c r="E126" s="12">
        <v>29</v>
      </c>
      <c r="F126" s="12">
        <v>29</v>
      </c>
      <c r="G126" s="12"/>
      <c r="H126" s="12"/>
      <c r="I126" s="12"/>
      <c r="J126" s="12"/>
      <c r="K126" s="12"/>
      <c r="L126" s="12"/>
      <c r="M126" s="74">
        <f t="shared" si="54"/>
        <v>7.4</v>
      </c>
      <c r="N126" s="83">
        <v>7.36</v>
      </c>
      <c r="O126" s="83">
        <v>7.35</v>
      </c>
      <c r="P126" s="83"/>
      <c r="Q126" s="83"/>
      <c r="R126" s="83"/>
      <c r="S126" s="83"/>
      <c r="T126" s="83"/>
      <c r="U126" s="83"/>
      <c r="V126" s="5" t="str">
        <f t="shared" si="55"/>
        <v/>
      </c>
      <c r="W126" s="41"/>
      <c r="X126" s="41"/>
      <c r="Y126" s="41"/>
      <c r="Z126" s="41"/>
      <c r="AA126" s="41"/>
      <c r="AB126" s="41"/>
      <c r="AC126" s="41"/>
      <c r="AD126" s="41"/>
      <c r="AE126" s="5" t="str">
        <f t="shared" si="56"/>
        <v/>
      </c>
      <c r="AF126" s="41"/>
      <c r="AG126" s="41"/>
      <c r="AH126" s="41"/>
      <c r="AI126" s="41"/>
      <c r="AJ126" s="41"/>
      <c r="AK126" s="41"/>
      <c r="AL126" s="41"/>
      <c r="AM126" s="41"/>
      <c r="AN126" s="41">
        <f t="shared" si="63"/>
        <v>34.146341463414636</v>
      </c>
      <c r="AO126" s="41">
        <v>615</v>
      </c>
      <c r="AP126" s="110">
        <v>5.97</v>
      </c>
      <c r="AQ126" s="111">
        <v>4.7</v>
      </c>
      <c r="AR126" s="126">
        <f t="shared" si="57"/>
        <v>78.726968174204359</v>
      </c>
      <c r="AS126" s="126">
        <f t="shared" si="58"/>
        <v>21.273031825795641</v>
      </c>
      <c r="AT126" s="127">
        <v>745</v>
      </c>
      <c r="AU126" s="128">
        <v>2.4</v>
      </c>
      <c r="AV126" s="129">
        <v>1.4</v>
      </c>
      <c r="AW126" s="126">
        <f t="shared" si="59"/>
        <v>58.333333333333336</v>
      </c>
      <c r="AX126" s="126">
        <f t="shared" si="60"/>
        <v>41.666666666666664</v>
      </c>
      <c r="AY126" s="64">
        <f t="shared" si="61"/>
        <v>62.170212765957459</v>
      </c>
      <c r="AZ126" s="97">
        <v>79.599999999999994</v>
      </c>
      <c r="BA126" s="68"/>
      <c r="BB126" s="68">
        <v>36</v>
      </c>
      <c r="BC126" s="68">
        <v>990</v>
      </c>
      <c r="BD126" s="68"/>
      <c r="BE126" s="15"/>
      <c r="BF126" s="5">
        <f t="shared" si="62"/>
        <v>6717</v>
      </c>
      <c r="BG126" s="42">
        <v>4760</v>
      </c>
      <c r="BH126" s="42">
        <v>1104</v>
      </c>
      <c r="BI126" s="42"/>
      <c r="BJ126" s="42"/>
      <c r="BK126" s="42"/>
      <c r="BL126" s="42">
        <v>853</v>
      </c>
      <c r="BM126" s="42"/>
    </row>
    <row r="127" spans="1:65" outlineLevel="5" x14ac:dyDescent="0.3">
      <c r="A127" s="22">
        <f t="shared" si="48"/>
        <v>4</v>
      </c>
      <c r="B127" s="9">
        <f t="shared" si="46"/>
        <v>42102</v>
      </c>
      <c r="C127" s="51">
        <v>381352</v>
      </c>
      <c r="D127" s="64" t="str">
        <f t="shared" si="53"/>
        <v/>
      </c>
      <c r="E127" s="12" t="s">
        <v>103</v>
      </c>
      <c r="F127" s="12" t="s">
        <v>103</v>
      </c>
      <c r="G127" s="12"/>
      <c r="H127" s="12"/>
      <c r="I127" s="12"/>
      <c r="J127" s="12"/>
      <c r="K127" s="12"/>
      <c r="L127" s="12"/>
      <c r="M127" s="74" t="str">
        <f t="shared" si="54"/>
        <v/>
      </c>
      <c r="N127" s="83" t="s">
        <v>103</v>
      </c>
      <c r="O127" s="83" t="s">
        <v>103</v>
      </c>
      <c r="P127" s="83"/>
      <c r="Q127" s="83"/>
      <c r="R127" s="83"/>
      <c r="S127" s="83"/>
      <c r="T127" s="83"/>
      <c r="U127" s="83"/>
      <c r="V127" s="5" t="str">
        <f t="shared" si="55"/>
        <v/>
      </c>
      <c r="W127" s="41"/>
      <c r="X127" s="41"/>
      <c r="Y127" s="41"/>
      <c r="Z127" s="41"/>
      <c r="AA127" s="41"/>
      <c r="AB127" s="41"/>
      <c r="AC127" s="41"/>
      <c r="AD127" s="41"/>
      <c r="AE127" s="5" t="str">
        <f t="shared" si="56"/>
        <v/>
      </c>
      <c r="AF127" s="41"/>
      <c r="AG127" s="41"/>
      <c r="AH127" s="41"/>
      <c r="AI127" s="41"/>
      <c r="AJ127" s="41"/>
      <c r="AK127" s="41"/>
      <c r="AL127" s="41"/>
      <c r="AM127" s="41"/>
      <c r="AN127" s="41">
        <f t="shared" si="63"/>
        <v>33.123028391167189</v>
      </c>
      <c r="AO127" s="41">
        <v>634</v>
      </c>
      <c r="AP127" s="110" t="s">
        <v>103</v>
      </c>
      <c r="AQ127" s="111" t="s">
        <v>103</v>
      </c>
      <c r="AR127" s="126" t="str">
        <f t="shared" si="57"/>
        <v/>
      </c>
      <c r="AS127" s="126" t="str">
        <f t="shared" si="58"/>
        <v/>
      </c>
      <c r="AT127" s="127">
        <v>766</v>
      </c>
      <c r="AU127" s="128">
        <v>2.31</v>
      </c>
      <c r="AV127" s="129" t="s">
        <v>103</v>
      </c>
      <c r="AW127" s="126" t="str">
        <f t="shared" si="59"/>
        <v/>
      </c>
      <c r="AX127" s="126" t="str">
        <f t="shared" si="60"/>
        <v/>
      </c>
      <c r="AY127" s="64" t="str">
        <f t="shared" si="61"/>
        <v/>
      </c>
      <c r="AZ127" s="97">
        <v>79.7</v>
      </c>
      <c r="BA127" s="68"/>
      <c r="BB127" s="68"/>
      <c r="BC127" s="68"/>
      <c r="BD127" s="68"/>
      <c r="BE127" s="15"/>
      <c r="BF127" s="5">
        <f t="shared" si="62"/>
        <v>9430</v>
      </c>
      <c r="BG127" s="42">
        <v>8160</v>
      </c>
      <c r="BH127" s="42">
        <v>385</v>
      </c>
      <c r="BI127" s="42"/>
      <c r="BJ127" s="42"/>
      <c r="BK127" s="42"/>
      <c r="BL127" s="42">
        <v>885</v>
      </c>
      <c r="BM127" s="42"/>
    </row>
    <row r="128" spans="1:65" outlineLevel="5" x14ac:dyDescent="0.3">
      <c r="A128" s="22">
        <f t="shared" si="48"/>
        <v>4</v>
      </c>
      <c r="B128" s="9">
        <f t="shared" si="46"/>
        <v>42103</v>
      </c>
      <c r="C128" s="51">
        <v>373033</v>
      </c>
      <c r="D128" s="64">
        <f t="shared" si="53"/>
        <v>30</v>
      </c>
      <c r="E128" s="12">
        <v>29</v>
      </c>
      <c r="F128" s="12">
        <v>31</v>
      </c>
      <c r="G128" s="12"/>
      <c r="H128" s="12"/>
      <c r="I128" s="12"/>
      <c r="J128" s="12"/>
      <c r="K128" s="12"/>
      <c r="L128" s="12"/>
      <c r="M128" s="74" t="str">
        <f t="shared" si="54"/>
        <v/>
      </c>
      <c r="N128" s="83" t="s">
        <v>103</v>
      </c>
      <c r="O128" s="83" t="s">
        <v>103</v>
      </c>
      <c r="P128" s="83"/>
      <c r="Q128" s="83"/>
      <c r="R128" s="83"/>
      <c r="S128" s="83"/>
      <c r="T128" s="83"/>
      <c r="U128" s="83"/>
      <c r="V128" s="5" t="str">
        <f t="shared" si="55"/>
        <v/>
      </c>
      <c r="W128" s="41"/>
      <c r="X128" s="41"/>
      <c r="Y128" s="41"/>
      <c r="Z128" s="41"/>
      <c r="AA128" s="41"/>
      <c r="AB128" s="41"/>
      <c r="AC128" s="41"/>
      <c r="AD128" s="41"/>
      <c r="AE128" s="5" t="str">
        <f t="shared" si="56"/>
        <v/>
      </c>
      <c r="AF128" s="41"/>
      <c r="AG128" s="41"/>
      <c r="AH128" s="41"/>
      <c r="AI128" s="41"/>
      <c r="AJ128" s="41"/>
      <c r="AK128" s="41"/>
      <c r="AL128" s="41"/>
      <c r="AM128" s="41"/>
      <c r="AN128" s="41">
        <f t="shared" si="63"/>
        <v>22.727272727272727</v>
      </c>
      <c r="AO128" s="41">
        <v>924</v>
      </c>
      <c r="AP128" s="110" t="s">
        <v>103</v>
      </c>
      <c r="AQ128" s="111" t="s">
        <v>103</v>
      </c>
      <c r="AR128" s="126" t="str">
        <f t="shared" si="57"/>
        <v/>
      </c>
      <c r="AS128" s="126" t="str">
        <f t="shared" si="58"/>
        <v/>
      </c>
      <c r="AT128" s="127">
        <v>904</v>
      </c>
      <c r="AU128" s="128">
        <v>2.33</v>
      </c>
      <c r="AV128" s="129" t="s">
        <v>103</v>
      </c>
      <c r="AW128" s="126" t="str">
        <f t="shared" si="59"/>
        <v/>
      </c>
      <c r="AX128" s="126" t="str">
        <f t="shared" si="60"/>
        <v/>
      </c>
      <c r="AY128" s="64" t="str">
        <f t="shared" si="61"/>
        <v/>
      </c>
      <c r="AZ128" s="97">
        <v>80.099999999999994</v>
      </c>
      <c r="BA128" s="68"/>
      <c r="BB128" s="68"/>
      <c r="BC128" s="68"/>
      <c r="BD128" s="68"/>
      <c r="BE128" s="15"/>
      <c r="BF128" s="5">
        <f t="shared" si="62"/>
        <v>8105</v>
      </c>
      <c r="BG128" s="42">
        <v>7140</v>
      </c>
      <c r="BH128" s="42">
        <v>0</v>
      </c>
      <c r="BI128" s="42"/>
      <c r="BJ128" s="42"/>
      <c r="BK128" s="42"/>
      <c r="BL128" s="42">
        <v>965</v>
      </c>
      <c r="BM128" s="42"/>
    </row>
    <row r="129" spans="1:65" outlineLevel="5" x14ac:dyDescent="0.3">
      <c r="A129" s="22">
        <f t="shared" si="48"/>
        <v>4</v>
      </c>
      <c r="B129" s="9">
        <f t="shared" si="46"/>
        <v>42104</v>
      </c>
      <c r="C129" s="51">
        <v>384395</v>
      </c>
      <c r="D129" s="64">
        <f t="shared" si="53"/>
        <v>29</v>
      </c>
      <c r="E129" s="12">
        <v>28</v>
      </c>
      <c r="F129" s="12">
        <v>30</v>
      </c>
      <c r="G129" s="12"/>
      <c r="H129" s="12"/>
      <c r="I129" s="12"/>
      <c r="J129" s="12"/>
      <c r="K129" s="12"/>
      <c r="L129" s="12"/>
      <c r="M129" s="74" t="str">
        <f t="shared" si="54"/>
        <v/>
      </c>
      <c r="N129" s="83" t="s">
        <v>103</v>
      </c>
      <c r="O129" s="83" t="s">
        <v>103</v>
      </c>
      <c r="P129" s="83"/>
      <c r="Q129" s="83"/>
      <c r="R129" s="83"/>
      <c r="S129" s="83"/>
      <c r="T129" s="83"/>
      <c r="U129" s="83"/>
      <c r="V129" s="5" t="str">
        <f t="shared" si="55"/>
        <v/>
      </c>
      <c r="W129" s="41"/>
      <c r="X129" s="41"/>
      <c r="Y129" s="41"/>
      <c r="Z129" s="41"/>
      <c r="AA129" s="41"/>
      <c r="AB129" s="41"/>
      <c r="AC129" s="41"/>
      <c r="AD129" s="41"/>
      <c r="AE129" s="5" t="str">
        <f t="shared" si="56"/>
        <v/>
      </c>
      <c r="AF129" s="41"/>
      <c r="AG129" s="41"/>
      <c r="AH129" s="41"/>
      <c r="AI129" s="41"/>
      <c r="AJ129" s="41"/>
      <c r="AK129" s="41"/>
      <c r="AL129" s="41"/>
      <c r="AM129" s="41"/>
      <c r="AN129" s="41">
        <f t="shared" si="63"/>
        <v>21.428571428571427</v>
      </c>
      <c r="AO129" s="41">
        <v>980</v>
      </c>
      <c r="AP129" s="110" t="s">
        <v>103</v>
      </c>
      <c r="AQ129" s="111" t="s">
        <v>103</v>
      </c>
      <c r="AR129" s="126" t="str">
        <f t="shared" si="57"/>
        <v/>
      </c>
      <c r="AS129" s="126" t="str">
        <f t="shared" si="58"/>
        <v/>
      </c>
      <c r="AT129" s="127">
        <v>960</v>
      </c>
      <c r="AU129" s="128">
        <v>2.35</v>
      </c>
      <c r="AV129" s="129" t="s">
        <v>103</v>
      </c>
      <c r="AW129" s="126" t="str">
        <f t="shared" si="59"/>
        <v/>
      </c>
      <c r="AX129" s="126" t="str">
        <f t="shared" si="60"/>
        <v/>
      </c>
      <c r="AY129" s="64" t="str">
        <f t="shared" si="61"/>
        <v/>
      </c>
      <c r="AZ129" s="97">
        <v>80.099999999999994</v>
      </c>
      <c r="BA129" s="68"/>
      <c r="BB129" s="68"/>
      <c r="BC129" s="68"/>
      <c r="BD129" s="68"/>
      <c r="BE129" s="15"/>
      <c r="BF129" s="5">
        <f t="shared" si="62"/>
        <v>5324</v>
      </c>
      <c r="BG129" s="42">
        <v>4420</v>
      </c>
      <c r="BH129" s="42">
        <v>0</v>
      </c>
      <c r="BI129" s="42"/>
      <c r="BJ129" s="42"/>
      <c r="BK129" s="42"/>
      <c r="BL129" s="42">
        <v>904</v>
      </c>
      <c r="BM129" s="42"/>
    </row>
    <row r="130" spans="1:65" outlineLevel="5" x14ac:dyDescent="0.3">
      <c r="A130" s="22">
        <f t="shared" si="48"/>
        <v>4</v>
      </c>
      <c r="B130" s="9">
        <f t="shared" si="46"/>
        <v>42105</v>
      </c>
      <c r="C130" s="51">
        <v>381174</v>
      </c>
      <c r="D130" s="64" t="str">
        <f t="shared" si="53"/>
        <v/>
      </c>
      <c r="E130" s="12" t="s">
        <v>103</v>
      </c>
      <c r="F130" s="12" t="s">
        <v>103</v>
      </c>
      <c r="G130" s="12"/>
      <c r="H130" s="12"/>
      <c r="I130" s="12"/>
      <c r="J130" s="12"/>
      <c r="K130" s="12"/>
      <c r="L130" s="12"/>
      <c r="M130" s="74" t="str">
        <f t="shared" si="54"/>
        <v/>
      </c>
      <c r="N130" s="83" t="s">
        <v>103</v>
      </c>
      <c r="O130" s="83" t="s">
        <v>103</v>
      </c>
      <c r="P130" s="83"/>
      <c r="Q130" s="83"/>
      <c r="R130" s="83"/>
      <c r="S130" s="83"/>
      <c r="T130" s="83"/>
      <c r="U130" s="83"/>
      <c r="V130" s="5" t="str">
        <f t="shared" si="55"/>
        <v/>
      </c>
      <c r="W130" s="41"/>
      <c r="X130" s="41"/>
      <c r="Y130" s="41"/>
      <c r="Z130" s="41"/>
      <c r="AA130" s="41"/>
      <c r="AB130" s="41"/>
      <c r="AC130" s="41"/>
      <c r="AD130" s="41"/>
      <c r="AE130" s="5" t="str">
        <f t="shared" si="56"/>
        <v/>
      </c>
      <c r="AF130" s="41"/>
      <c r="AG130" s="41"/>
      <c r="AH130" s="41"/>
      <c r="AI130" s="41"/>
      <c r="AJ130" s="41"/>
      <c r="AK130" s="41"/>
      <c r="AL130" s="41"/>
      <c r="AM130" s="41"/>
      <c r="AN130" s="41">
        <f t="shared" si="63"/>
        <v>22.222222222222221</v>
      </c>
      <c r="AO130" s="41">
        <v>945</v>
      </c>
      <c r="AP130" s="110" t="s">
        <v>103</v>
      </c>
      <c r="AQ130" s="111" t="s">
        <v>103</v>
      </c>
      <c r="AR130" s="126" t="str">
        <f t="shared" si="57"/>
        <v/>
      </c>
      <c r="AS130" s="126" t="str">
        <f t="shared" si="58"/>
        <v/>
      </c>
      <c r="AT130" s="127">
        <v>960</v>
      </c>
      <c r="AU130" s="128" t="s">
        <v>103</v>
      </c>
      <c r="AV130" s="129" t="s">
        <v>103</v>
      </c>
      <c r="AW130" s="126" t="str">
        <f t="shared" si="59"/>
        <v/>
      </c>
      <c r="AX130" s="126" t="str">
        <f t="shared" si="60"/>
        <v/>
      </c>
      <c r="AY130" s="64" t="str">
        <f t="shared" si="61"/>
        <v/>
      </c>
      <c r="AZ130" s="97" t="s">
        <v>103</v>
      </c>
      <c r="BA130" s="68"/>
      <c r="BB130" s="68"/>
      <c r="BC130" s="68"/>
      <c r="BD130" s="68"/>
      <c r="BE130" s="15"/>
      <c r="BF130" s="5">
        <f t="shared" si="62"/>
        <v>10635</v>
      </c>
      <c r="BG130" s="42">
        <v>8160</v>
      </c>
      <c r="BH130" s="42">
        <v>1483</v>
      </c>
      <c r="BI130" s="42"/>
      <c r="BJ130" s="42"/>
      <c r="BK130" s="42"/>
      <c r="BL130" s="42">
        <v>992</v>
      </c>
      <c r="BM130" s="42"/>
    </row>
    <row r="131" spans="1:65" outlineLevel="5" x14ac:dyDescent="0.3">
      <c r="A131" s="22">
        <f t="shared" si="48"/>
        <v>4</v>
      </c>
      <c r="B131" s="9">
        <f t="shared" si="46"/>
        <v>42106</v>
      </c>
      <c r="C131" s="51">
        <v>366856</v>
      </c>
      <c r="D131" s="64" t="str">
        <f t="shared" si="53"/>
        <v/>
      </c>
      <c r="E131" s="12" t="s">
        <v>103</v>
      </c>
      <c r="F131" s="12" t="s">
        <v>103</v>
      </c>
      <c r="G131" s="12"/>
      <c r="H131" s="12"/>
      <c r="I131" s="12"/>
      <c r="J131" s="12"/>
      <c r="K131" s="12"/>
      <c r="L131" s="12"/>
      <c r="M131" s="74" t="str">
        <f t="shared" si="54"/>
        <v/>
      </c>
      <c r="N131" s="83" t="s">
        <v>103</v>
      </c>
      <c r="O131" s="83" t="s">
        <v>103</v>
      </c>
      <c r="P131" s="83"/>
      <c r="Q131" s="83"/>
      <c r="R131" s="83"/>
      <c r="S131" s="83"/>
      <c r="T131" s="83"/>
      <c r="U131" s="83"/>
      <c r="V131" s="5" t="str">
        <f t="shared" si="55"/>
        <v/>
      </c>
      <c r="W131" s="41"/>
      <c r="X131" s="41"/>
      <c r="Y131" s="41"/>
      <c r="Z131" s="41"/>
      <c r="AA131" s="41"/>
      <c r="AB131" s="41"/>
      <c r="AC131" s="41"/>
      <c r="AD131" s="41"/>
      <c r="AE131" s="5" t="str">
        <f t="shared" si="56"/>
        <v/>
      </c>
      <c r="AF131" s="41"/>
      <c r="AG131" s="41"/>
      <c r="AH131" s="41"/>
      <c r="AI131" s="41"/>
      <c r="AJ131" s="41"/>
      <c r="AK131" s="41"/>
      <c r="AL131" s="41"/>
      <c r="AM131" s="41"/>
      <c r="AN131" s="41">
        <f t="shared" si="63"/>
        <v>24.793388429752067</v>
      </c>
      <c r="AO131" s="41">
        <v>847</v>
      </c>
      <c r="AP131" s="110" t="s">
        <v>103</v>
      </c>
      <c r="AQ131" s="111" t="s">
        <v>103</v>
      </c>
      <c r="AR131" s="126" t="str">
        <f t="shared" si="57"/>
        <v/>
      </c>
      <c r="AS131" s="126" t="str">
        <f t="shared" si="58"/>
        <v/>
      </c>
      <c r="AT131" s="127">
        <v>870</v>
      </c>
      <c r="AU131" s="128" t="s">
        <v>103</v>
      </c>
      <c r="AV131" s="129" t="s">
        <v>103</v>
      </c>
      <c r="AW131" s="126" t="str">
        <f t="shared" si="59"/>
        <v/>
      </c>
      <c r="AX131" s="126" t="str">
        <f t="shared" si="60"/>
        <v/>
      </c>
      <c r="AY131" s="64" t="str">
        <f t="shared" si="61"/>
        <v/>
      </c>
      <c r="AZ131" s="97" t="s">
        <v>103</v>
      </c>
      <c r="BA131" s="68"/>
      <c r="BB131" s="68"/>
      <c r="BC131" s="68"/>
      <c r="BD131" s="68"/>
      <c r="BE131" s="15"/>
      <c r="BF131" s="5">
        <f t="shared" si="62"/>
        <v>8370</v>
      </c>
      <c r="BG131" s="42">
        <v>7310</v>
      </c>
      <c r="BH131" s="42">
        <v>0</v>
      </c>
      <c r="BI131" s="42"/>
      <c r="BJ131" s="42"/>
      <c r="BK131" s="42"/>
      <c r="BL131" s="42">
        <v>1060</v>
      </c>
      <c r="BM131" s="42"/>
    </row>
    <row r="132" spans="1:65" outlineLevel="5" x14ac:dyDescent="0.3">
      <c r="A132" s="22">
        <f t="shared" si="48"/>
        <v>4</v>
      </c>
      <c r="B132" s="9">
        <f t="shared" si="46"/>
        <v>42107</v>
      </c>
      <c r="C132" s="51">
        <v>395383</v>
      </c>
      <c r="D132" s="64">
        <f t="shared" si="53"/>
        <v>28</v>
      </c>
      <c r="E132" s="12">
        <v>29</v>
      </c>
      <c r="F132" s="12">
        <v>27</v>
      </c>
      <c r="G132" s="12"/>
      <c r="H132" s="12"/>
      <c r="I132" s="12"/>
      <c r="J132" s="12"/>
      <c r="K132" s="12"/>
      <c r="L132" s="12"/>
      <c r="M132" s="74" t="str">
        <f t="shared" si="54"/>
        <v/>
      </c>
      <c r="N132" s="83" t="s">
        <v>103</v>
      </c>
      <c r="O132" s="83" t="s">
        <v>103</v>
      </c>
      <c r="P132" s="83"/>
      <c r="Q132" s="83"/>
      <c r="R132" s="83"/>
      <c r="S132" s="83"/>
      <c r="T132" s="83"/>
      <c r="U132" s="83"/>
      <c r="V132" s="5" t="str">
        <f t="shared" si="55"/>
        <v/>
      </c>
      <c r="W132" s="41"/>
      <c r="X132" s="41"/>
      <c r="Y132" s="41"/>
      <c r="Z132" s="41"/>
      <c r="AA132" s="41"/>
      <c r="AB132" s="41"/>
      <c r="AC132" s="41"/>
      <c r="AD132" s="41"/>
      <c r="AE132" s="5" t="str">
        <f t="shared" si="56"/>
        <v/>
      </c>
      <c r="AF132" s="41"/>
      <c r="AG132" s="41"/>
      <c r="AH132" s="41"/>
      <c r="AI132" s="41"/>
      <c r="AJ132" s="41"/>
      <c r="AK132" s="41"/>
      <c r="AL132" s="41"/>
      <c r="AM132" s="41"/>
      <c r="AN132" s="41">
        <f t="shared" si="63"/>
        <v>26.022304832713754</v>
      </c>
      <c r="AO132" s="41">
        <v>807</v>
      </c>
      <c r="AP132" s="110" t="s">
        <v>103</v>
      </c>
      <c r="AQ132" s="111" t="s">
        <v>103</v>
      </c>
      <c r="AR132" s="126" t="str">
        <f t="shared" si="57"/>
        <v/>
      </c>
      <c r="AS132" s="126" t="str">
        <f t="shared" si="58"/>
        <v/>
      </c>
      <c r="AT132" s="127">
        <v>879</v>
      </c>
      <c r="AU132" s="128">
        <v>2.2799999999999998</v>
      </c>
      <c r="AV132" s="129" t="s">
        <v>103</v>
      </c>
      <c r="AW132" s="126" t="str">
        <f t="shared" si="59"/>
        <v/>
      </c>
      <c r="AX132" s="126" t="str">
        <f t="shared" si="60"/>
        <v/>
      </c>
      <c r="AY132" s="64" t="str">
        <f t="shared" si="61"/>
        <v/>
      </c>
      <c r="AZ132" s="97">
        <v>80</v>
      </c>
      <c r="BA132" s="68"/>
      <c r="BB132" s="68"/>
      <c r="BC132" s="68"/>
      <c r="BD132" s="68"/>
      <c r="BE132" s="15"/>
      <c r="BF132" s="5">
        <f t="shared" si="62"/>
        <v>906</v>
      </c>
      <c r="BG132" s="42">
        <v>0</v>
      </c>
      <c r="BH132" s="42">
        <v>0</v>
      </c>
      <c r="BI132" s="42"/>
      <c r="BJ132" s="42"/>
      <c r="BK132" s="42"/>
      <c r="BL132" s="42">
        <v>906</v>
      </c>
      <c r="BM132" s="42"/>
    </row>
    <row r="133" spans="1:65" outlineLevel="5" x14ac:dyDescent="0.3">
      <c r="A133" s="22">
        <f t="shared" si="48"/>
        <v>4</v>
      </c>
      <c r="B133" s="9">
        <f t="shared" si="46"/>
        <v>42108</v>
      </c>
      <c r="C133" s="51">
        <v>378358</v>
      </c>
      <c r="D133" s="64">
        <f t="shared" si="53"/>
        <v>27.5</v>
      </c>
      <c r="E133" s="12">
        <v>28</v>
      </c>
      <c r="F133" s="12">
        <v>27</v>
      </c>
      <c r="G133" s="12"/>
      <c r="H133" s="12"/>
      <c r="I133" s="12"/>
      <c r="J133" s="12"/>
      <c r="K133" s="12"/>
      <c r="L133" s="12"/>
      <c r="M133" s="74">
        <f t="shared" si="54"/>
        <v>7.2</v>
      </c>
      <c r="N133" s="83">
        <v>7.21</v>
      </c>
      <c r="O133" s="83">
        <v>7.23</v>
      </c>
      <c r="P133" s="83"/>
      <c r="Q133" s="83"/>
      <c r="R133" s="83"/>
      <c r="S133" s="83"/>
      <c r="T133" s="83"/>
      <c r="U133" s="83"/>
      <c r="V133" s="5" t="str">
        <f t="shared" si="55"/>
        <v/>
      </c>
      <c r="W133" s="41"/>
      <c r="X133" s="41"/>
      <c r="Y133" s="41"/>
      <c r="Z133" s="41"/>
      <c r="AA133" s="41"/>
      <c r="AB133" s="41"/>
      <c r="AC133" s="41"/>
      <c r="AD133" s="41"/>
      <c r="AE133" s="5" t="str">
        <f t="shared" si="56"/>
        <v/>
      </c>
      <c r="AF133" s="41"/>
      <c r="AG133" s="41"/>
      <c r="AH133" s="41"/>
      <c r="AI133" s="41"/>
      <c r="AJ133" s="41"/>
      <c r="AK133" s="41"/>
      <c r="AL133" s="41"/>
      <c r="AM133" s="41"/>
      <c r="AN133" s="41">
        <f t="shared" si="63"/>
        <v>25.454545454545453</v>
      </c>
      <c r="AO133" s="41">
        <v>825</v>
      </c>
      <c r="AP133" s="110">
        <v>3.81</v>
      </c>
      <c r="AQ133" s="111">
        <v>2.79</v>
      </c>
      <c r="AR133" s="126">
        <f t="shared" si="57"/>
        <v>73.228346456692918</v>
      </c>
      <c r="AS133" s="126">
        <f t="shared" si="58"/>
        <v>26.771653543307082</v>
      </c>
      <c r="AT133" s="127">
        <v>876</v>
      </c>
      <c r="AU133" s="128">
        <v>2.8</v>
      </c>
      <c r="AV133" s="129">
        <v>1.57</v>
      </c>
      <c r="AW133" s="126">
        <f t="shared" si="59"/>
        <v>56.071428571428569</v>
      </c>
      <c r="AX133" s="126">
        <f t="shared" si="60"/>
        <v>43.928571428571431</v>
      </c>
      <c r="AY133" s="64">
        <f t="shared" si="61"/>
        <v>53.335081737914166</v>
      </c>
      <c r="AZ133" s="97">
        <v>78.2</v>
      </c>
      <c r="BA133" s="68"/>
      <c r="BB133" s="68"/>
      <c r="BC133" s="68"/>
      <c r="BD133" s="68"/>
      <c r="BE133" s="15"/>
      <c r="BF133" s="5">
        <f t="shared" si="62"/>
        <v>238</v>
      </c>
      <c r="BG133" s="42">
        <v>0</v>
      </c>
      <c r="BH133" s="42">
        <v>0</v>
      </c>
      <c r="BI133" s="42"/>
      <c r="BJ133" s="42"/>
      <c r="BK133" s="42"/>
      <c r="BL133" s="42">
        <v>238</v>
      </c>
      <c r="BM133" s="42"/>
    </row>
    <row r="134" spans="1:65" outlineLevel="5" x14ac:dyDescent="0.3">
      <c r="A134" s="22">
        <f t="shared" si="48"/>
        <v>4</v>
      </c>
      <c r="B134" s="9">
        <f t="shared" si="46"/>
        <v>42109</v>
      </c>
      <c r="C134" s="51">
        <v>385981</v>
      </c>
      <c r="D134" s="64">
        <f t="shared" si="53"/>
        <v>26.5</v>
      </c>
      <c r="E134" s="12">
        <v>27</v>
      </c>
      <c r="F134" s="12">
        <v>26</v>
      </c>
      <c r="G134" s="12"/>
      <c r="H134" s="12"/>
      <c r="I134" s="12"/>
      <c r="J134" s="12"/>
      <c r="K134" s="12"/>
      <c r="L134" s="12"/>
      <c r="M134" s="74" t="str">
        <f t="shared" si="54"/>
        <v/>
      </c>
      <c r="N134" s="83" t="s">
        <v>103</v>
      </c>
      <c r="O134" s="83" t="s">
        <v>103</v>
      </c>
      <c r="P134" s="83"/>
      <c r="Q134" s="83"/>
      <c r="R134" s="83"/>
      <c r="S134" s="83"/>
      <c r="T134" s="83"/>
      <c r="U134" s="83"/>
      <c r="V134" s="5" t="str">
        <f t="shared" si="55"/>
        <v/>
      </c>
      <c r="W134" s="41"/>
      <c r="X134" s="41"/>
      <c r="Y134" s="41"/>
      <c r="Z134" s="41"/>
      <c r="AA134" s="41"/>
      <c r="AB134" s="41"/>
      <c r="AC134" s="41"/>
      <c r="AD134" s="41"/>
      <c r="AE134" s="5" t="str">
        <f t="shared" si="56"/>
        <v/>
      </c>
      <c r="AF134" s="41"/>
      <c r="AG134" s="41"/>
      <c r="AH134" s="41"/>
      <c r="AI134" s="41"/>
      <c r="AJ134" s="41"/>
      <c r="AK134" s="41"/>
      <c r="AL134" s="41"/>
      <c r="AM134" s="41"/>
      <c r="AN134" s="41">
        <f t="shared" si="63"/>
        <v>24.221453287197232</v>
      </c>
      <c r="AO134" s="41">
        <v>867</v>
      </c>
      <c r="AP134" s="110" t="s">
        <v>103</v>
      </c>
      <c r="AQ134" s="111" t="s">
        <v>103</v>
      </c>
      <c r="AR134" s="126" t="str">
        <f t="shared" si="57"/>
        <v/>
      </c>
      <c r="AS134" s="126" t="str">
        <f t="shared" si="58"/>
        <v/>
      </c>
      <c r="AT134" s="127">
        <v>934</v>
      </c>
      <c r="AU134" s="128">
        <v>2.5099999999999998</v>
      </c>
      <c r="AV134" s="129" t="s">
        <v>103</v>
      </c>
      <c r="AW134" s="126" t="str">
        <f t="shared" si="59"/>
        <v/>
      </c>
      <c r="AX134" s="126" t="str">
        <f t="shared" si="60"/>
        <v/>
      </c>
      <c r="AY134" s="64" t="str">
        <f t="shared" si="61"/>
        <v/>
      </c>
      <c r="AZ134" s="97">
        <v>79.3</v>
      </c>
      <c r="BA134" s="68"/>
      <c r="BB134" s="68"/>
      <c r="BC134" s="68"/>
      <c r="BD134" s="68"/>
      <c r="BE134" s="15"/>
      <c r="BF134" s="5">
        <f t="shared" si="62"/>
        <v>1921</v>
      </c>
      <c r="BG134" s="42">
        <v>0</v>
      </c>
      <c r="BH134" s="42">
        <v>415</v>
      </c>
      <c r="BI134" s="42"/>
      <c r="BJ134" s="42"/>
      <c r="BK134" s="42"/>
      <c r="BL134" s="42">
        <v>1506</v>
      </c>
      <c r="BM134" s="42"/>
    </row>
    <row r="135" spans="1:65" outlineLevel="5" x14ac:dyDescent="0.3">
      <c r="A135" s="22">
        <f t="shared" si="48"/>
        <v>4</v>
      </c>
      <c r="B135" s="9">
        <f t="shared" si="46"/>
        <v>42110</v>
      </c>
      <c r="C135" s="51">
        <v>384453</v>
      </c>
      <c r="D135" s="64" t="str">
        <f t="shared" si="53"/>
        <v/>
      </c>
      <c r="E135" s="12" t="s">
        <v>103</v>
      </c>
      <c r="F135" s="12" t="s">
        <v>103</v>
      </c>
      <c r="G135" s="12"/>
      <c r="H135" s="12"/>
      <c r="I135" s="12"/>
      <c r="J135" s="12"/>
      <c r="K135" s="12"/>
      <c r="L135" s="12"/>
      <c r="M135" s="74" t="str">
        <f t="shared" si="54"/>
        <v/>
      </c>
      <c r="N135" s="83" t="s">
        <v>103</v>
      </c>
      <c r="O135" s="83" t="s">
        <v>103</v>
      </c>
      <c r="P135" s="83"/>
      <c r="Q135" s="83"/>
      <c r="R135" s="83"/>
      <c r="S135" s="83"/>
      <c r="T135" s="83"/>
      <c r="U135" s="83"/>
      <c r="V135" s="5" t="str">
        <f t="shared" si="55"/>
        <v/>
      </c>
      <c r="W135" s="41"/>
      <c r="X135" s="41"/>
      <c r="Y135" s="41"/>
      <c r="Z135" s="41"/>
      <c r="AA135" s="41"/>
      <c r="AB135" s="41"/>
      <c r="AC135" s="41"/>
      <c r="AD135" s="41"/>
      <c r="AE135" s="5" t="str">
        <f t="shared" si="56"/>
        <v/>
      </c>
      <c r="AF135" s="41"/>
      <c r="AG135" s="41"/>
      <c r="AH135" s="41"/>
      <c r="AI135" s="41"/>
      <c r="AJ135" s="41"/>
      <c r="AK135" s="41"/>
      <c r="AL135" s="41"/>
      <c r="AM135" s="41"/>
      <c r="AN135" s="41">
        <f t="shared" si="63"/>
        <v>21.897810218978101</v>
      </c>
      <c r="AO135" s="41">
        <v>959</v>
      </c>
      <c r="AP135" s="110" t="s">
        <v>103</v>
      </c>
      <c r="AQ135" s="111" t="s">
        <v>103</v>
      </c>
      <c r="AR135" s="126" t="str">
        <f t="shared" si="57"/>
        <v/>
      </c>
      <c r="AS135" s="126" t="str">
        <f t="shared" si="58"/>
        <v/>
      </c>
      <c r="AT135" s="127">
        <v>923</v>
      </c>
      <c r="AU135" s="128">
        <v>2.4700000000000002</v>
      </c>
      <c r="AV135" s="129" t="s">
        <v>103</v>
      </c>
      <c r="AW135" s="126" t="str">
        <f t="shared" si="59"/>
        <v/>
      </c>
      <c r="AX135" s="126" t="str">
        <f t="shared" si="60"/>
        <v/>
      </c>
      <c r="AY135" s="64" t="str">
        <f t="shared" si="61"/>
        <v/>
      </c>
      <c r="AZ135" s="97">
        <v>79.5</v>
      </c>
      <c r="BA135" s="68"/>
      <c r="BB135" s="68"/>
      <c r="BC135" s="68"/>
      <c r="BD135" s="68"/>
      <c r="BE135" s="15"/>
      <c r="BF135" s="5">
        <f t="shared" si="62"/>
        <v>1144</v>
      </c>
      <c r="BG135" s="42">
        <v>0</v>
      </c>
      <c r="BH135" s="42">
        <v>0</v>
      </c>
      <c r="BI135" s="42"/>
      <c r="BJ135" s="42"/>
      <c r="BK135" s="42"/>
      <c r="BL135" s="42">
        <v>1144</v>
      </c>
      <c r="BM135" s="42"/>
    </row>
    <row r="136" spans="1:65" outlineLevel="5" x14ac:dyDescent="0.3">
      <c r="A136" s="22">
        <f t="shared" si="48"/>
        <v>4</v>
      </c>
      <c r="B136" s="9">
        <f t="shared" si="46"/>
        <v>42111</v>
      </c>
      <c r="C136" s="51">
        <v>374349</v>
      </c>
      <c r="D136" s="64" t="str">
        <f t="shared" si="53"/>
        <v/>
      </c>
      <c r="E136" s="12" t="s">
        <v>103</v>
      </c>
      <c r="F136" s="12" t="s">
        <v>103</v>
      </c>
      <c r="G136" s="12"/>
      <c r="H136" s="12"/>
      <c r="I136" s="12"/>
      <c r="J136" s="12"/>
      <c r="K136" s="12"/>
      <c r="L136" s="12"/>
      <c r="M136" s="74" t="str">
        <f t="shared" si="54"/>
        <v/>
      </c>
      <c r="N136" s="83" t="s">
        <v>103</v>
      </c>
      <c r="O136" s="83" t="s">
        <v>103</v>
      </c>
      <c r="P136" s="83"/>
      <c r="Q136" s="83"/>
      <c r="R136" s="83"/>
      <c r="S136" s="83"/>
      <c r="T136" s="83"/>
      <c r="U136" s="83"/>
      <c r="V136" s="5" t="str">
        <f t="shared" si="55"/>
        <v/>
      </c>
      <c r="W136" s="41"/>
      <c r="X136" s="41"/>
      <c r="Y136" s="41"/>
      <c r="Z136" s="41"/>
      <c r="AA136" s="41"/>
      <c r="AB136" s="41"/>
      <c r="AC136" s="41"/>
      <c r="AD136" s="41"/>
      <c r="AE136" s="5" t="str">
        <f t="shared" si="56"/>
        <v/>
      </c>
      <c r="AF136" s="41"/>
      <c r="AG136" s="41"/>
      <c r="AH136" s="41"/>
      <c r="AI136" s="41"/>
      <c r="AJ136" s="41"/>
      <c r="AK136" s="41"/>
      <c r="AL136" s="41"/>
      <c r="AM136" s="41"/>
      <c r="AN136" s="41">
        <f t="shared" si="63"/>
        <v>22.340425531914892</v>
      </c>
      <c r="AO136" s="41">
        <v>940</v>
      </c>
      <c r="AP136" s="110" t="s">
        <v>103</v>
      </c>
      <c r="AQ136" s="111" t="s">
        <v>103</v>
      </c>
      <c r="AR136" s="126" t="str">
        <f t="shared" si="57"/>
        <v/>
      </c>
      <c r="AS136" s="126" t="str">
        <f t="shared" si="58"/>
        <v/>
      </c>
      <c r="AT136" s="127">
        <v>916</v>
      </c>
      <c r="AU136" s="128">
        <v>2.4</v>
      </c>
      <c r="AV136" s="129" t="s">
        <v>103</v>
      </c>
      <c r="AW136" s="126" t="str">
        <f t="shared" si="59"/>
        <v/>
      </c>
      <c r="AX136" s="126" t="str">
        <f t="shared" si="60"/>
        <v/>
      </c>
      <c r="AY136" s="64" t="str">
        <f t="shared" si="61"/>
        <v/>
      </c>
      <c r="AZ136" s="97">
        <v>79.8</v>
      </c>
      <c r="BA136" s="68"/>
      <c r="BB136" s="68"/>
      <c r="BC136" s="68"/>
      <c r="BD136" s="68"/>
      <c r="BE136" s="15"/>
      <c r="BF136" s="5">
        <f t="shared" si="62"/>
        <v>4621</v>
      </c>
      <c r="BG136" s="42">
        <v>0</v>
      </c>
      <c r="BH136" s="42">
        <v>3736</v>
      </c>
      <c r="BI136" s="42"/>
      <c r="BJ136" s="42"/>
      <c r="BK136" s="42"/>
      <c r="BL136" s="42">
        <v>885</v>
      </c>
      <c r="BM136" s="42"/>
    </row>
    <row r="137" spans="1:65" outlineLevel="5" x14ac:dyDescent="0.3">
      <c r="A137" s="22">
        <f t="shared" si="48"/>
        <v>4</v>
      </c>
      <c r="B137" s="9">
        <f t="shared" si="46"/>
        <v>42112</v>
      </c>
      <c r="C137" s="51">
        <v>379996</v>
      </c>
      <c r="D137" s="64">
        <f t="shared" si="53"/>
        <v>25</v>
      </c>
      <c r="E137" s="12">
        <v>26</v>
      </c>
      <c r="F137" s="12">
        <v>24</v>
      </c>
      <c r="G137" s="12"/>
      <c r="H137" s="12"/>
      <c r="I137" s="12"/>
      <c r="J137" s="12"/>
      <c r="K137" s="12"/>
      <c r="L137" s="12"/>
      <c r="M137" s="74" t="str">
        <f t="shared" si="54"/>
        <v/>
      </c>
      <c r="N137" s="83" t="s">
        <v>103</v>
      </c>
      <c r="O137" s="83" t="s">
        <v>103</v>
      </c>
      <c r="P137" s="83"/>
      <c r="Q137" s="83"/>
      <c r="R137" s="83"/>
      <c r="S137" s="83"/>
      <c r="T137" s="83"/>
      <c r="U137" s="83"/>
      <c r="V137" s="5" t="str">
        <f t="shared" si="55"/>
        <v/>
      </c>
      <c r="W137" s="41"/>
      <c r="X137" s="41"/>
      <c r="Y137" s="41"/>
      <c r="Z137" s="41"/>
      <c r="AA137" s="41"/>
      <c r="AB137" s="41"/>
      <c r="AC137" s="41"/>
      <c r="AD137" s="41"/>
      <c r="AE137" s="5" t="str">
        <f t="shared" si="56"/>
        <v/>
      </c>
      <c r="AF137" s="41"/>
      <c r="AG137" s="41"/>
      <c r="AH137" s="41"/>
      <c r="AI137" s="41"/>
      <c r="AJ137" s="41"/>
      <c r="AK137" s="41"/>
      <c r="AL137" s="41"/>
      <c r="AM137" s="41"/>
      <c r="AN137" s="41">
        <f t="shared" si="63"/>
        <v>21</v>
      </c>
      <c r="AO137" s="41">
        <v>1000</v>
      </c>
      <c r="AP137" s="110" t="s">
        <v>103</v>
      </c>
      <c r="AQ137" s="111" t="s">
        <v>103</v>
      </c>
      <c r="AR137" s="126" t="str">
        <f t="shared" si="57"/>
        <v/>
      </c>
      <c r="AS137" s="126" t="str">
        <f t="shared" si="58"/>
        <v/>
      </c>
      <c r="AT137" s="127">
        <v>962</v>
      </c>
      <c r="AU137" s="128" t="s">
        <v>103</v>
      </c>
      <c r="AV137" s="129" t="s">
        <v>103</v>
      </c>
      <c r="AW137" s="126" t="str">
        <f t="shared" si="59"/>
        <v/>
      </c>
      <c r="AX137" s="126" t="str">
        <f t="shared" si="60"/>
        <v/>
      </c>
      <c r="AY137" s="64" t="str">
        <f t="shared" si="61"/>
        <v/>
      </c>
      <c r="AZ137" s="97" t="s">
        <v>103</v>
      </c>
      <c r="BA137" s="68"/>
      <c r="BB137" s="68"/>
      <c r="BC137" s="68"/>
      <c r="BD137" s="68"/>
      <c r="BE137" s="15"/>
      <c r="BF137" s="5">
        <f t="shared" si="62"/>
        <v>3477</v>
      </c>
      <c r="BG137" s="42">
        <v>0</v>
      </c>
      <c r="BH137" s="42">
        <v>2460</v>
      </c>
      <c r="BI137" s="42"/>
      <c r="BJ137" s="42"/>
      <c r="BK137" s="42"/>
      <c r="BL137" s="42">
        <v>1017</v>
      </c>
      <c r="BM137" s="42"/>
    </row>
    <row r="138" spans="1:65" outlineLevel="5" x14ac:dyDescent="0.3">
      <c r="A138" s="22">
        <f t="shared" si="48"/>
        <v>4</v>
      </c>
      <c r="B138" s="9">
        <f t="shared" si="46"/>
        <v>42113</v>
      </c>
      <c r="C138" s="51">
        <v>386349</v>
      </c>
      <c r="D138" s="64" t="str">
        <f t="shared" si="53"/>
        <v/>
      </c>
      <c r="E138" s="12" t="s">
        <v>103</v>
      </c>
      <c r="F138" s="12" t="s">
        <v>103</v>
      </c>
      <c r="G138" s="12"/>
      <c r="H138" s="12"/>
      <c r="I138" s="12"/>
      <c r="J138" s="12"/>
      <c r="K138" s="12"/>
      <c r="L138" s="12"/>
      <c r="M138" s="74" t="str">
        <f t="shared" si="54"/>
        <v/>
      </c>
      <c r="N138" s="83" t="s">
        <v>103</v>
      </c>
      <c r="O138" s="83" t="s">
        <v>103</v>
      </c>
      <c r="P138" s="83"/>
      <c r="Q138" s="83"/>
      <c r="R138" s="83"/>
      <c r="S138" s="83"/>
      <c r="T138" s="83"/>
      <c r="U138" s="83"/>
      <c r="V138" s="5" t="str">
        <f t="shared" si="55"/>
        <v/>
      </c>
      <c r="W138" s="41"/>
      <c r="X138" s="41"/>
      <c r="Y138" s="41"/>
      <c r="Z138" s="41"/>
      <c r="AA138" s="41"/>
      <c r="AB138" s="41"/>
      <c r="AC138" s="41"/>
      <c r="AD138" s="41"/>
      <c r="AE138" s="5" t="str">
        <f t="shared" si="56"/>
        <v/>
      </c>
      <c r="AF138" s="41"/>
      <c r="AG138" s="41"/>
      <c r="AH138" s="41"/>
      <c r="AI138" s="41"/>
      <c r="AJ138" s="41"/>
      <c r="AK138" s="41"/>
      <c r="AL138" s="41"/>
      <c r="AM138" s="41"/>
      <c r="AN138" s="41">
        <f t="shared" si="63"/>
        <v>23.59550561797753</v>
      </c>
      <c r="AO138" s="41">
        <v>890</v>
      </c>
      <c r="AP138" s="110" t="s">
        <v>103</v>
      </c>
      <c r="AQ138" s="111" t="s">
        <v>103</v>
      </c>
      <c r="AR138" s="126" t="str">
        <f t="shared" si="57"/>
        <v/>
      </c>
      <c r="AS138" s="126" t="str">
        <f t="shared" si="58"/>
        <v/>
      </c>
      <c r="AT138" s="127">
        <v>892</v>
      </c>
      <c r="AU138" s="128" t="s">
        <v>103</v>
      </c>
      <c r="AV138" s="129" t="s">
        <v>103</v>
      </c>
      <c r="AW138" s="126" t="str">
        <f t="shared" si="59"/>
        <v/>
      </c>
      <c r="AX138" s="126" t="str">
        <f t="shared" si="60"/>
        <v/>
      </c>
      <c r="AY138" s="64" t="str">
        <f t="shared" si="61"/>
        <v/>
      </c>
      <c r="AZ138" s="97" t="s">
        <v>103</v>
      </c>
      <c r="BA138" s="68"/>
      <c r="BB138" s="68"/>
      <c r="BC138" s="68"/>
      <c r="BD138" s="68"/>
      <c r="BE138" s="15"/>
      <c r="BF138" s="5">
        <f t="shared" si="62"/>
        <v>3096</v>
      </c>
      <c r="BG138" s="42">
        <v>0</v>
      </c>
      <c r="BH138" s="42">
        <v>2123</v>
      </c>
      <c r="BI138" s="42"/>
      <c r="BJ138" s="42"/>
      <c r="BK138" s="42"/>
      <c r="BL138" s="42">
        <v>973</v>
      </c>
      <c r="BM138" s="42"/>
    </row>
    <row r="139" spans="1:65" outlineLevel="5" x14ac:dyDescent="0.3">
      <c r="A139" s="22">
        <f t="shared" si="48"/>
        <v>4</v>
      </c>
      <c r="B139" s="9">
        <f t="shared" si="46"/>
        <v>42114</v>
      </c>
      <c r="C139" s="51">
        <v>387373</v>
      </c>
      <c r="D139" s="64" t="str">
        <f t="shared" si="53"/>
        <v/>
      </c>
      <c r="E139" s="12" t="s">
        <v>103</v>
      </c>
      <c r="F139" s="12" t="s">
        <v>103</v>
      </c>
      <c r="G139" s="12"/>
      <c r="H139" s="12"/>
      <c r="I139" s="12"/>
      <c r="J139" s="12"/>
      <c r="K139" s="12"/>
      <c r="L139" s="12"/>
      <c r="M139" s="74" t="str">
        <f t="shared" si="54"/>
        <v/>
      </c>
      <c r="N139" s="83" t="s">
        <v>103</v>
      </c>
      <c r="O139" s="83" t="s">
        <v>103</v>
      </c>
      <c r="P139" s="83"/>
      <c r="Q139" s="83"/>
      <c r="R139" s="83"/>
      <c r="S139" s="83"/>
      <c r="T139" s="83"/>
      <c r="U139" s="83"/>
      <c r="V139" s="5" t="str">
        <f t="shared" si="55"/>
        <v/>
      </c>
      <c r="W139" s="41"/>
      <c r="X139" s="41"/>
      <c r="Y139" s="41"/>
      <c r="Z139" s="41"/>
      <c r="AA139" s="41"/>
      <c r="AB139" s="41"/>
      <c r="AC139" s="41"/>
      <c r="AD139" s="41"/>
      <c r="AE139" s="5" t="str">
        <f t="shared" si="56"/>
        <v/>
      </c>
      <c r="AF139" s="41"/>
      <c r="AG139" s="41"/>
      <c r="AH139" s="41"/>
      <c r="AI139" s="41"/>
      <c r="AJ139" s="41"/>
      <c r="AK139" s="41"/>
      <c r="AL139" s="41"/>
      <c r="AM139" s="41"/>
      <c r="AN139" s="41">
        <f t="shared" si="63"/>
        <v>24.504084014002334</v>
      </c>
      <c r="AO139" s="41">
        <v>857</v>
      </c>
      <c r="AP139" s="110" t="s">
        <v>103</v>
      </c>
      <c r="AQ139" s="111" t="s">
        <v>103</v>
      </c>
      <c r="AR139" s="126" t="str">
        <f t="shared" si="57"/>
        <v/>
      </c>
      <c r="AS139" s="126" t="str">
        <f t="shared" si="58"/>
        <v/>
      </c>
      <c r="AT139" s="127">
        <v>908</v>
      </c>
      <c r="AU139" s="128">
        <v>2.5099999999999998</v>
      </c>
      <c r="AV139" s="129" t="s">
        <v>103</v>
      </c>
      <c r="AW139" s="126" t="str">
        <f t="shared" si="59"/>
        <v/>
      </c>
      <c r="AX139" s="126" t="str">
        <f t="shared" si="60"/>
        <v/>
      </c>
      <c r="AY139" s="64" t="str">
        <f t="shared" si="61"/>
        <v/>
      </c>
      <c r="AZ139" s="97">
        <v>79.5</v>
      </c>
      <c r="BA139" s="68"/>
      <c r="BB139" s="68"/>
      <c r="BC139" s="68"/>
      <c r="BD139" s="68"/>
      <c r="BE139" s="15"/>
      <c r="BF139" s="5">
        <f t="shared" si="62"/>
        <v>4722</v>
      </c>
      <c r="BG139" s="42">
        <v>0</v>
      </c>
      <c r="BH139" s="42">
        <v>3760</v>
      </c>
      <c r="BI139" s="42"/>
      <c r="BJ139" s="42"/>
      <c r="BK139" s="42"/>
      <c r="BL139" s="42">
        <v>962</v>
      </c>
      <c r="BM139" s="42"/>
    </row>
    <row r="140" spans="1:65" outlineLevel="5" x14ac:dyDescent="0.3">
      <c r="A140" s="22">
        <f t="shared" si="48"/>
        <v>4</v>
      </c>
      <c r="B140" s="9">
        <f t="shared" si="46"/>
        <v>42115</v>
      </c>
      <c r="C140" s="51">
        <v>386269</v>
      </c>
      <c r="D140" s="64">
        <f t="shared" si="53"/>
        <v>24.5</v>
      </c>
      <c r="E140" s="12">
        <v>25</v>
      </c>
      <c r="F140" s="12">
        <v>24</v>
      </c>
      <c r="G140" s="12"/>
      <c r="H140" s="12"/>
      <c r="I140" s="12"/>
      <c r="J140" s="12"/>
      <c r="K140" s="12"/>
      <c r="L140" s="12"/>
      <c r="M140" s="74">
        <f t="shared" si="54"/>
        <v>7.2</v>
      </c>
      <c r="N140" s="83">
        <v>7.23</v>
      </c>
      <c r="O140" s="83">
        <v>7.15</v>
      </c>
      <c r="P140" s="83"/>
      <c r="Q140" s="83"/>
      <c r="R140" s="83"/>
      <c r="S140" s="83"/>
      <c r="T140" s="83"/>
      <c r="U140" s="83"/>
      <c r="V140" s="5" t="str">
        <f t="shared" si="55"/>
        <v/>
      </c>
      <c r="W140" s="41"/>
      <c r="X140" s="41"/>
      <c r="Y140" s="41"/>
      <c r="Z140" s="41"/>
      <c r="AA140" s="41"/>
      <c r="AB140" s="41"/>
      <c r="AC140" s="41"/>
      <c r="AD140" s="41"/>
      <c r="AE140" s="5" t="str">
        <f t="shared" si="56"/>
        <v/>
      </c>
      <c r="AF140" s="41"/>
      <c r="AG140" s="41"/>
      <c r="AH140" s="41"/>
      <c r="AI140" s="41"/>
      <c r="AJ140" s="41"/>
      <c r="AK140" s="41"/>
      <c r="AL140" s="41"/>
      <c r="AM140" s="41"/>
      <c r="AN140" s="41">
        <f t="shared" si="63"/>
        <v>24.881516587677726</v>
      </c>
      <c r="AO140" s="41">
        <v>844</v>
      </c>
      <c r="AP140" s="110">
        <v>3.8</v>
      </c>
      <c r="AQ140" s="111">
        <v>2.62</v>
      </c>
      <c r="AR140" s="126">
        <f t="shared" si="57"/>
        <v>68.94736842105263</v>
      </c>
      <c r="AS140" s="126">
        <f t="shared" si="58"/>
        <v>31.05263157894737</v>
      </c>
      <c r="AT140" s="127">
        <v>909</v>
      </c>
      <c r="AU140" s="128">
        <v>2.83</v>
      </c>
      <c r="AV140" s="129">
        <v>1.65</v>
      </c>
      <c r="AW140" s="126">
        <f t="shared" si="59"/>
        <v>58.303886925795048</v>
      </c>
      <c r="AX140" s="126">
        <f t="shared" si="60"/>
        <v>41.696113074204952</v>
      </c>
      <c r="AY140" s="64">
        <f t="shared" si="61"/>
        <v>37.022900763358791</v>
      </c>
      <c r="AZ140" s="97">
        <v>78.900000000000006</v>
      </c>
      <c r="BA140" s="68"/>
      <c r="BB140" s="68"/>
      <c r="BC140" s="68"/>
      <c r="BD140" s="68"/>
      <c r="BE140" s="15"/>
      <c r="BF140" s="5">
        <f t="shared" si="62"/>
        <v>4409</v>
      </c>
      <c r="BG140" s="42">
        <v>3570</v>
      </c>
      <c r="BH140" s="42">
        <v>0</v>
      </c>
      <c r="BI140" s="42"/>
      <c r="BJ140" s="42"/>
      <c r="BK140" s="42"/>
      <c r="BL140" s="42">
        <v>839</v>
      </c>
      <c r="BM140" s="42"/>
    </row>
    <row r="141" spans="1:65" outlineLevel="5" x14ac:dyDescent="0.3">
      <c r="A141" s="22">
        <f t="shared" si="48"/>
        <v>4</v>
      </c>
      <c r="B141" s="9">
        <f t="shared" si="46"/>
        <v>42116</v>
      </c>
      <c r="C141" s="51">
        <v>380489</v>
      </c>
      <c r="D141" s="64">
        <f t="shared" si="53"/>
        <v>25</v>
      </c>
      <c r="E141" s="12">
        <v>24</v>
      </c>
      <c r="F141" s="12">
        <v>26</v>
      </c>
      <c r="G141" s="12"/>
      <c r="H141" s="12"/>
      <c r="I141" s="12"/>
      <c r="J141" s="12"/>
      <c r="K141" s="12"/>
      <c r="L141" s="12"/>
      <c r="M141" s="74" t="str">
        <f t="shared" si="54"/>
        <v/>
      </c>
      <c r="N141" s="83" t="s">
        <v>103</v>
      </c>
      <c r="O141" s="83" t="s">
        <v>103</v>
      </c>
      <c r="P141" s="83"/>
      <c r="Q141" s="83"/>
      <c r="R141" s="83"/>
      <c r="S141" s="83"/>
      <c r="T141" s="83"/>
      <c r="U141" s="83"/>
      <c r="V141" s="5" t="str">
        <f t="shared" si="55"/>
        <v/>
      </c>
      <c r="W141" s="41"/>
      <c r="X141" s="41"/>
      <c r="Y141" s="41"/>
      <c r="Z141" s="41"/>
      <c r="AA141" s="41"/>
      <c r="AB141" s="41"/>
      <c r="AC141" s="41"/>
      <c r="AD141" s="41"/>
      <c r="AE141" s="5" t="str">
        <f t="shared" si="56"/>
        <v/>
      </c>
      <c r="AF141" s="41"/>
      <c r="AG141" s="41"/>
      <c r="AH141" s="41"/>
      <c r="AI141" s="41"/>
      <c r="AJ141" s="41"/>
      <c r="AK141" s="41"/>
      <c r="AL141" s="41"/>
      <c r="AM141" s="41"/>
      <c r="AN141" s="41">
        <f t="shared" si="63"/>
        <v>24.082568807339449</v>
      </c>
      <c r="AO141" s="41">
        <v>872</v>
      </c>
      <c r="AP141" s="110" t="s">
        <v>103</v>
      </c>
      <c r="AQ141" s="111" t="s">
        <v>103</v>
      </c>
      <c r="AR141" s="126" t="str">
        <f t="shared" si="57"/>
        <v/>
      </c>
      <c r="AS141" s="126" t="str">
        <f t="shared" si="58"/>
        <v/>
      </c>
      <c r="AT141" s="127">
        <v>921</v>
      </c>
      <c r="AU141" s="128">
        <v>2.72</v>
      </c>
      <c r="AV141" s="129" t="s">
        <v>103</v>
      </c>
      <c r="AW141" s="126" t="str">
        <f t="shared" si="59"/>
        <v/>
      </c>
      <c r="AX141" s="126" t="str">
        <f t="shared" si="60"/>
        <v/>
      </c>
      <c r="AY141" s="64" t="str">
        <f t="shared" si="61"/>
        <v/>
      </c>
      <c r="AZ141" s="97">
        <v>78.8</v>
      </c>
      <c r="BA141" s="68"/>
      <c r="BB141" s="68"/>
      <c r="BC141" s="68"/>
      <c r="BD141" s="68"/>
      <c r="BE141" s="15"/>
      <c r="BF141" s="5">
        <f t="shared" si="62"/>
        <v>8999</v>
      </c>
      <c r="BG141" s="42">
        <v>8160</v>
      </c>
      <c r="BH141" s="42">
        <v>0</v>
      </c>
      <c r="BI141" s="42"/>
      <c r="BJ141" s="42"/>
      <c r="BK141" s="42"/>
      <c r="BL141" s="42">
        <v>839</v>
      </c>
      <c r="BM141" s="42"/>
    </row>
    <row r="142" spans="1:65" outlineLevel="5" x14ac:dyDescent="0.3">
      <c r="A142" s="22">
        <f t="shared" si="48"/>
        <v>4</v>
      </c>
      <c r="B142" s="9">
        <f t="shared" si="46"/>
        <v>42117</v>
      </c>
      <c r="C142" s="51">
        <v>393585</v>
      </c>
      <c r="D142" s="64">
        <f t="shared" si="53"/>
        <v>24.5</v>
      </c>
      <c r="E142" s="12">
        <v>24</v>
      </c>
      <c r="F142" s="12">
        <v>25</v>
      </c>
      <c r="G142" s="12"/>
      <c r="H142" s="12"/>
      <c r="I142" s="12"/>
      <c r="J142" s="12"/>
      <c r="K142" s="12"/>
      <c r="L142" s="12"/>
      <c r="M142" s="74" t="str">
        <f t="shared" si="54"/>
        <v/>
      </c>
      <c r="N142" s="83" t="s">
        <v>103</v>
      </c>
      <c r="O142" s="83" t="s">
        <v>103</v>
      </c>
      <c r="P142" s="83"/>
      <c r="Q142" s="83"/>
      <c r="R142" s="83"/>
      <c r="S142" s="83"/>
      <c r="T142" s="83"/>
      <c r="U142" s="83"/>
      <c r="V142" s="5" t="str">
        <f t="shared" si="55"/>
        <v/>
      </c>
      <c r="W142" s="41"/>
      <c r="X142" s="41"/>
      <c r="Y142" s="41"/>
      <c r="Z142" s="41"/>
      <c r="AA142" s="41"/>
      <c r="AB142" s="41"/>
      <c r="AC142" s="41"/>
      <c r="AD142" s="41"/>
      <c r="AE142" s="5" t="str">
        <f t="shared" si="56"/>
        <v/>
      </c>
      <c r="AF142" s="41"/>
      <c r="AG142" s="41"/>
      <c r="AH142" s="41"/>
      <c r="AI142" s="41"/>
      <c r="AJ142" s="41"/>
      <c r="AK142" s="41"/>
      <c r="AL142" s="41"/>
      <c r="AM142" s="41"/>
      <c r="AN142" s="41">
        <f t="shared" si="63"/>
        <v>34.146341463414636</v>
      </c>
      <c r="AO142" s="41">
        <v>615</v>
      </c>
      <c r="AP142" s="110" t="s">
        <v>103</v>
      </c>
      <c r="AQ142" s="111" t="s">
        <v>103</v>
      </c>
      <c r="AR142" s="126" t="str">
        <f t="shared" si="57"/>
        <v/>
      </c>
      <c r="AS142" s="126" t="str">
        <f t="shared" si="58"/>
        <v/>
      </c>
      <c r="AT142" s="127">
        <v>729</v>
      </c>
      <c r="AU142" s="128">
        <v>3.2</v>
      </c>
      <c r="AV142" s="129" t="s">
        <v>103</v>
      </c>
      <c r="AW142" s="126" t="str">
        <f t="shared" si="59"/>
        <v/>
      </c>
      <c r="AX142" s="126" t="str">
        <f t="shared" si="60"/>
        <v/>
      </c>
      <c r="AY142" s="64" t="str">
        <f t="shared" si="61"/>
        <v/>
      </c>
      <c r="AZ142" s="97">
        <v>78.930000000000007</v>
      </c>
      <c r="BA142" s="68"/>
      <c r="BB142" s="68"/>
      <c r="BC142" s="68"/>
      <c r="BD142" s="68"/>
      <c r="BE142" s="15"/>
      <c r="BF142" s="5">
        <f t="shared" si="62"/>
        <v>6527</v>
      </c>
      <c r="BG142" s="42">
        <v>5610</v>
      </c>
      <c r="BH142" s="42">
        <v>0</v>
      </c>
      <c r="BI142" s="42"/>
      <c r="BJ142" s="42"/>
      <c r="BK142" s="42"/>
      <c r="BL142" s="42">
        <v>917</v>
      </c>
      <c r="BM142" s="42"/>
    </row>
    <row r="143" spans="1:65" outlineLevel="5" x14ac:dyDescent="0.3">
      <c r="A143" s="22">
        <f t="shared" si="48"/>
        <v>4</v>
      </c>
      <c r="B143" s="9">
        <f t="shared" si="46"/>
        <v>42118</v>
      </c>
      <c r="C143" s="51">
        <v>385533</v>
      </c>
      <c r="D143" s="64" t="str">
        <f t="shared" si="53"/>
        <v/>
      </c>
      <c r="E143" s="12" t="s">
        <v>103</v>
      </c>
      <c r="F143" s="12" t="s">
        <v>103</v>
      </c>
      <c r="G143" s="12"/>
      <c r="H143" s="12"/>
      <c r="I143" s="12"/>
      <c r="J143" s="12"/>
      <c r="K143" s="12"/>
      <c r="L143" s="12"/>
      <c r="M143" s="74" t="str">
        <f t="shared" si="54"/>
        <v/>
      </c>
      <c r="N143" s="83" t="s">
        <v>103</v>
      </c>
      <c r="O143" s="83" t="s">
        <v>103</v>
      </c>
      <c r="P143" s="83"/>
      <c r="Q143" s="83"/>
      <c r="R143" s="83"/>
      <c r="S143" s="83"/>
      <c r="T143" s="83"/>
      <c r="U143" s="83"/>
      <c r="V143" s="5" t="str">
        <f t="shared" si="55"/>
        <v/>
      </c>
      <c r="W143" s="41"/>
      <c r="X143" s="41"/>
      <c r="Y143" s="41"/>
      <c r="Z143" s="41"/>
      <c r="AA143" s="41"/>
      <c r="AB143" s="41"/>
      <c r="AC143" s="41"/>
      <c r="AD143" s="41"/>
      <c r="AE143" s="5" t="str">
        <f t="shared" si="56"/>
        <v/>
      </c>
      <c r="AF143" s="41"/>
      <c r="AG143" s="41"/>
      <c r="AH143" s="41"/>
      <c r="AI143" s="41"/>
      <c r="AJ143" s="41"/>
      <c r="AK143" s="41"/>
      <c r="AL143" s="41"/>
      <c r="AM143" s="41"/>
      <c r="AN143" s="41">
        <f t="shared" si="63"/>
        <v>27.061855670103093</v>
      </c>
      <c r="AO143" s="41">
        <v>776</v>
      </c>
      <c r="AP143" s="110" t="s">
        <v>103</v>
      </c>
      <c r="AQ143" s="111" t="s">
        <v>103</v>
      </c>
      <c r="AR143" s="126" t="str">
        <f t="shared" si="57"/>
        <v/>
      </c>
      <c r="AS143" s="126" t="str">
        <f t="shared" si="58"/>
        <v/>
      </c>
      <c r="AT143" s="127">
        <v>888</v>
      </c>
      <c r="AU143" s="128">
        <v>2.72</v>
      </c>
      <c r="AV143" s="129" t="s">
        <v>103</v>
      </c>
      <c r="AW143" s="126" t="str">
        <f t="shared" si="59"/>
        <v/>
      </c>
      <c r="AX143" s="126" t="str">
        <f t="shared" si="60"/>
        <v/>
      </c>
      <c r="AY143" s="64" t="str">
        <f t="shared" si="61"/>
        <v/>
      </c>
      <c r="AZ143" s="97">
        <v>78.8</v>
      </c>
      <c r="BA143" s="68"/>
      <c r="BB143" s="68"/>
      <c r="BC143" s="68"/>
      <c r="BD143" s="68"/>
      <c r="BE143" s="15"/>
      <c r="BF143" s="5">
        <f t="shared" si="62"/>
        <v>9016</v>
      </c>
      <c r="BG143" s="42">
        <v>8160</v>
      </c>
      <c r="BH143" s="42">
        <v>0</v>
      </c>
      <c r="BI143" s="42"/>
      <c r="BJ143" s="42"/>
      <c r="BK143" s="42"/>
      <c r="BL143" s="42">
        <v>856</v>
      </c>
      <c r="BM143" s="42"/>
    </row>
    <row r="144" spans="1:65" outlineLevel="5" x14ac:dyDescent="0.3">
      <c r="A144" s="22">
        <f t="shared" si="48"/>
        <v>4</v>
      </c>
      <c r="B144" s="9">
        <f t="shared" si="46"/>
        <v>42119</v>
      </c>
      <c r="C144" s="51">
        <v>378444</v>
      </c>
      <c r="D144" s="64">
        <f t="shared" si="53"/>
        <v>26.5</v>
      </c>
      <c r="E144" s="12">
        <v>27</v>
      </c>
      <c r="F144" s="12">
        <v>26</v>
      </c>
      <c r="G144" s="12"/>
      <c r="H144" s="12"/>
      <c r="I144" s="12"/>
      <c r="J144" s="12"/>
      <c r="K144" s="12"/>
      <c r="L144" s="12"/>
      <c r="M144" s="74" t="str">
        <f t="shared" si="54"/>
        <v/>
      </c>
      <c r="N144" s="83" t="s">
        <v>103</v>
      </c>
      <c r="O144" s="83" t="s">
        <v>103</v>
      </c>
      <c r="P144" s="83"/>
      <c r="Q144" s="83"/>
      <c r="R144" s="83"/>
      <c r="S144" s="83"/>
      <c r="T144" s="83"/>
      <c r="U144" s="83"/>
      <c r="V144" s="5" t="str">
        <f t="shared" si="55"/>
        <v/>
      </c>
      <c r="W144" s="41"/>
      <c r="X144" s="41"/>
      <c r="Y144" s="41"/>
      <c r="Z144" s="41"/>
      <c r="AA144" s="41"/>
      <c r="AB144" s="41"/>
      <c r="AC144" s="41"/>
      <c r="AD144" s="41"/>
      <c r="AE144" s="5" t="str">
        <f t="shared" si="56"/>
        <v/>
      </c>
      <c r="AF144" s="41"/>
      <c r="AG144" s="41"/>
      <c r="AH144" s="41"/>
      <c r="AI144" s="41"/>
      <c r="AJ144" s="41"/>
      <c r="AK144" s="41"/>
      <c r="AL144" s="41"/>
      <c r="AM144" s="41"/>
      <c r="AN144" s="41">
        <f t="shared" si="63"/>
        <v>27.202072538860104</v>
      </c>
      <c r="AO144" s="41">
        <v>772</v>
      </c>
      <c r="AP144" s="110" t="s">
        <v>103</v>
      </c>
      <c r="AQ144" s="111" t="s">
        <v>103</v>
      </c>
      <c r="AR144" s="126" t="str">
        <f t="shared" si="57"/>
        <v/>
      </c>
      <c r="AS144" s="126" t="str">
        <f t="shared" si="58"/>
        <v/>
      </c>
      <c r="AT144" s="127">
        <v>883</v>
      </c>
      <c r="AU144" s="128" t="s">
        <v>103</v>
      </c>
      <c r="AV144" s="129" t="s">
        <v>103</v>
      </c>
      <c r="AW144" s="126" t="str">
        <f t="shared" si="59"/>
        <v/>
      </c>
      <c r="AX144" s="126" t="str">
        <f t="shared" si="60"/>
        <v/>
      </c>
      <c r="AY144" s="64" t="str">
        <f t="shared" si="61"/>
        <v/>
      </c>
      <c r="AZ144" s="97" t="s">
        <v>103</v>
      </c>
      <c r="BA144" s="68"/>
      <c r="BB144" s="68"/>
      <c r="BC144" s="68"/>
      <c r="BD144" s="68"/>
      <c r="BE144" s="15"/>
      <c r="BF144" s="5">
        <f t="shared" si="62"/>
        <v>9020</v>
      </c>
      <c r="BG144" s="42">
        <v>8160</v>
      </c>
      <c r="BH144" s="42">
        <v>0</v>
      </c>
      <c r="BI144" s="42"/>
      <c r="BJ144" s="42"/>
      <c r="BK144" s="42"/>
      <c r="BL144" s="42">
        <v>860</v>
      </c>
      <c r="BM144" s="42"/>
    </row>
    <row r="145" spans="1:65" outlineLevel="5" x14ac:dyDescent="0.3">
      <c r="A145" s="22">
        <f t="shared" si="48"/>
        <v>4</v>
      </c>
      <c r="B145" s="9">
        <f t="shared" si="46"/>
        <v>42120</v>
      </c>
      <c r="C145" s="51">
        <v>374168</v>
      </c>
      <c r="D145" s="64">
        <f t="shared" si="53"/>
        <v>27.5</v>
      </c>
      <c r="E145" s="12">
        <v>27</v>
      </c>
      <c r="F145" s="12">
        <v>28</v>
      </c>
      <c r="G145" s="12"/>
      <c r="H145" s="12"/>
      <c r="I145" s="12"/>
      <c r="J145" s="12"/>
      <c r="K145" s="12"/>
      <c r="L145" s="12"/>
      <c r="M145" s="74" t="str">
        <f t="shared" si="54"/>
        <v/>
      </c>
      <c r="N145" s="83" t="s">
        <v>103</v>
      </c>
      <c r="O145" s="83" t="s">
        <v>103</v>
      </c>
      <c r="P145" s="83"/>
      <c r="Q145" s="83"/>
      <c r="R145" s="83"/>
      <c r="S145" s="83"/>
      <c r="T145" s="83"/>
      <c r="U145" s="83"/>
      <c r="V145" s="5" t="str">
        <f t="shared" si="55"/>
        <v/>
      </c>
      <c r="W145" s="41"/>
      <c r="X145" s="41"/>
      <c r="Y145" s="41"/>
      <c r="Z145" s="41"/>
      <c r="AA145" s="41"/>
      <c r="AB145" s="41"/>
      <c r="AC145" s="41"/>
      <c r="AD145" s="41"/>
      <c r="AE145" s="5" t="str">
        <f t="shared" si="56"/>
        <v/>
      </c>
      <c r="AF145" s="41"/>
      <c r="AG145" s="41"/>
      <c r="AH145" s="41"/>
      <c r="AI145" s="41"/>
      <c r="AJ145" s="41"/>
      <c r="AK145" s="41"/>
      <c r="AL145" s="41"/>
      <c r="AM145" s="41"/>
      <c r="AN145" s="41">
        <f t="shared" si="63"/>
        <v>26.381909547738694</v>
      </c>
      <c r="AO145" s="41">
        <v>796</v>
      </c>
      <c r="AP145" s="110" t="s">
        <v>103</v>
      </c>
      <c r="AQ145" s="111" t="s">
        <v>103</v>
      </c>
      <c r="AR145" s="126" t="str">
        <f t="shared" si="57"/>
        <v/>
      </c>
      <c r="AS145" s="126" t="str">
        <f t="shared" si="58"/>
        <v/>
      </c>
      <c r="AT145" s="127">
        <v>901</v>
      </c>
      <c r="AU145" s="128" t="s">
        <v>103</v>
      </c>
      <c r="AV145" s="129" t="s">
        <v>103</v>
      </c>
      <c r="AW145" s="126" t="str">
        <f t="shared" si="59"/>
        <v/>
      </c>
      <c r="AX145" s="126" t="str">
        <f t="shared" si="60"/>
        <v/>
      </c>
      <c r="AY145" s="64" t="str">
        <f t="shared" si="61"/>
        <v/>
      </c>
      <c r="AZ145" s="97" t="s">
        <v>103</v>
      </c>
      <c r="BA145" s="68"/>
      <c r="BB145" s="68"/>
      <c r="BC145" s="68"/>
      <c r="BD145" s="68"/>
      <c r="BE145" s="15"/>
      <c r="BF145" s="5">
        <f t="shared" si="62"/>
        <v>9138</v>
      </c>
      <c r="BG145" s="42">
        <v>8160</v>
      </c>
      <c r="BH145" s="42">
        <v>0</v>
      </c>
      <c r="BI145" s="42"/>
      <c r="BJ145" s="42"/>
      <c r="BK145" s="42"/>
      <c r="BL145" s="42">
        <v>978</v>
      </c>
      <c r="BM145" s="42"/>
    </row>
    <row r="146" spans="1:65" outlineLevel="5" x14ac:dyDescent="0.3">
      <c r="A146" s="22">
        <f t="shared" si="48"/>
        <v>4</v>
      </c>
      <c r="B146" s="9">
        <f t="shared" si="46"/>
        <v>42121</v>
      </c>
      <c r="C146" s="51">
        <v>390090</v>
      </c>
      <c r="D146" s="64" t="str">
        <f t="shared" si="53"/>
        <v/>
      </c>
      <c r="E146" s="12" t="s">
        <v>103</v>
      </c>
      <c r="F146" s="12" t="s">
        <v>103</v>
      </c>
      <c r="G146" s="12"/>
      <c r="H146" s="12"/>
      <c r="I146" s="12"/>
      <c r="J146" s="12"/>
      <c r="K146" s="12"/>
      <c r="L146" s="12"/>
      <c r="M146" s="74" t="str">
        <f t="shared" si="54"/>
        <v/>
      </c>
      <c r="N146" s="83" t="s">
        <v>103</v>
      </c>
      <c r="O146" s="83" t="s">
        <v>103</v>
      </c>
      <c r="P146" s="83"/>
      <c r="Q146" s="83"/>
      <c r="R146" s="83"/>
      <c r="S146" s="83"/>
      <c r="T146" s="83"/>
      <c r="U146" s="83"/>
      <c r="V146" s="5" t="str">
        <f t="shared" si="55"/>
        <v/>
      </c>
      <c r="W146" s="41"/>
      <c r="X146" s="41"/>
      <c r="Y146" s="41"/>
      <c r="Z146" s="41"/>
      <c r="AA146" s="41"/>
      <c r="AB146" s="41"/>
      <c r="AC146" s="41"/>
      <c r="AD146" s="41"/>
      <c r="AE146" s="5" t="str">
        <f t="shared" si="56"/>
        <v/>
      </c>
      <c r="AF146" s="41"/>
      <c r="AG146" s="41"/>
      <c r="AH146" s="41"/>
      <c r="AI146" s="41"/>
      <c r="AJ146" s="41"/>
      <c r="AK146" s="41"/>
      <c r="AL146" s="41"/>
      <c r="AM146" s="41"/>
      <c r="AN146" s="41">
        <f t="shared" si="63"/>
        <v>26.315789473684209</v>
      </c>
      <c r="AO146" s="41">
        <v>798</v>
      </c>
      <c r="AP146" s="110" t="s">
        <v>103</v>
      </c>
      <c r="AQ146" s="111" t="s">
        <v>103</v>
      </c>
      <c r="AR146" s="126" t="str">
        <f t="shared" si="57"/>
        <v/>
      </c>
      <c r="AS146" s="126" t="str">
        <f t="shared" si="58"/>
        <v/>
      </c>
      <c r="AT146" s="127">
        <v>906</v>
      </c>
      <c r="AU146" s="128">
        <v>2.89</v>
      </c>
      <c r="AV146" s="129" t="s">
        <v>103</v>
      </c>
      <c r="AW146" s="126" t="str">
        <f t="shared" si="59"/>
        <v/>
      </c>
      <c r="AX146" s="126" t="str">
        <f t="shared" si="60"/>
        <v/>
      </c>
      <c r="AY146" s="64" t="str">
        <f t="shared" si="61"/>
        <v/>
      </c>
      <c r="AZ146" s="97">
        <v>79.400000000000006</v>
      </c>
      <c r="BA146" s="68"/>
      <c r="BB146" s="68"/>
      <c r="BC146" s="68"/>
      <c r="BD146" s="68"/>
      <c r="BE146" s="15"/>
      <c r="BF146" s="5">
        <f t="shared" si="62"/>
        <v>9016</v>
      </c>
      <c r="BG146" s="42">
        <v>8160</v>
      </c>
      <c r="BH146" s="42">
        <v>0</v>
      </c>
      <c r="BI146" s="42"/>
      <c r="BJ146" s="42"/>
      <c r="BK146" s="42"/>
      <c r="BL146" s="42">
        <v>856</v>
      </c>
      <c r="BM146" s="42"/>
    </row>
    <row r="147" spans="1:65" outlineLevel="5" x14ac:dyDescent="0.3">
      <c r="A147" s="22">
        <f t="shared" si="48"/>
        <v>4</v>
      </c>
      <c r="B147" s="9">
        <f t="shared" si="46"/>
        <v>42122</v>
      </c>
      <c r="C147" s="51">
        <v>384308</v>
      </c>
      <c r="D147" s="64" t="str">
        <f t="shared" si="53"/>
        <v/>
      </c>
      <c r="E147" s="12" t="s">
        <v>103</v>
      </c>
      <c r="F147" s="12" t="s">
        <v>103</v>
      </c>
      <c r="G147" s="12"/>
      <c r="H147" s="12"/>
      <c r="I147" s="12"/>
      <c r="J147" s="12"/>
      <c r="K147" s="12"/>
      <c r="L147" s="12"/>
      <c r="M147" s="74">
        <f t="shared" si="54"/>
        <v>7.3</v>
      </c>
      <c r="N147" s="83">
        <v>7.31</v>
      </c>
      <c r="O147" s="83">
        <v>7.35</v>
      </c>
      <c r="P147" s="83"/>
      <c r="Q147" s="83"/>
      <c r="R147" s="83"/>
      <c r="S147" s="83"/>
      <c r="T147" s="83"/>
      <c r="U147" s="83"/>
      <c r="V147" s="5" t="str">
        <f t="shared" si="55"/>
        <v/>
      </c>
      <c r="W147" s="41"/>
      <c r="X147" s="41"/>
      <c r="Y147" s="41"/>
      <c r="Z147" s="41"/>
      <c r="AA147" s="41"/>
      <c r="AB147" s="41"/>
      <c r="AC147" s="41"/>
      <c r="AD147" s="41"/>
      <c r="AE147" s="5" t="str">
        <f t="shared" si="56"/>
        <v/>
      </c>
      <c r="AF147" s="41"/>
      <c r="AG147" s="41"/>
      <c r="AH147" s="41"/>
      <c r="AI147" s="41"/>
      <c r="AJ147" s="41"/>
      <c r="AK147" s="41"/>
      <c r="AL147" s="41"/>
      <c r="AM147" s="41"/>
      <c r="AN147" s="41">
        <f t="shared" si="63"/>
        <v>28.037383177570092</v>
      </c>
      <c r="AO147" s="41">
        <v>749</v>
      </c>
      <c r="AP147" s="110">
        <v>4.79</v>
      </c>
      <c r="AQ147" s="111">
        <v>3.6</v>
      </c>
      <c r="AR147" s="126">
        <f t="shared" si="57"/>
        <v>75.156576200417533</v>
      </c>
      <c r="AS147" s="126">
        <f t="shared" si="58"/>
        <v>24.843423799582467</v>
      </c>
      <c r="AT147" s="127">
        <v>838</v>
      </c>
      <c r="AU147" s="128">
        <v>2.67</v>
      </c>
      <c r="AV147" s="129">
        <v>1.56</v>
      </c>
      <c r="AW147" s="126">
        <f t="shared" si="59"/>
        <v>58.426966292134829</v>
      </c>
      <c r="AX147" s="126">
        <f t="shared" si="60"/>
        <v>41.573033707865171</v>
      </c>
      <c r="AY147" s="64">
        <f t="shared" si="61"/>
        <v>53.543543543543535</v>
      </c>
      <c r="AZ147" s="97">
        <v>78.56</v>
      </c>
      <c r="BA147" s="68"/>
      <c r="BB147" s="68"/>
      <c r="BC147" s="68"/>
      <c r="BD147" s="68"/>
      <c r="BE147" s="15"/>
      <c r="BF147" s="5">
        <f t="shared" si="62"/>
        <v>9546</v>
      </c>
      <c r="BG147" s="42">
        <v>8160</v>
      </c>
      <c r="BH147" s="42">
        <v>596</v>
      </c>
      <c r="BI147" s="42"/>
      <c r="BJ147" s="42"/>
      <c r="BK147" s="42"/>
      <c r="BL147" s="42">
        <v>790</v>
      </c>
      <c r="BM147" s="42"/>
    </row>
    <row r="148" spans="1:65" outlineLevel="5" x14ac:dyDescent="0.3">
      <c r="A148" s="22">
        <f t="shared" si="48"/>
        <v>4</v>
      </c>
      <c r="B148" s="9">
        <f t="shared" si="46"/>
        <v>42123</v>
      </c>
      <c r="C148" s="51">
        <v>371704</v>
      </c>
      <c r="D148" s="64">
        <f t="shared" si="53"/>
        <v>29</v>
      </c>
      <c r="E148" s="12">
        <v>29</v>
      </c>
      <c r="F148" s="12">
        <v>29</v>
      </c>
      <c r="G148" s="12"/>
      <c r="H148" s="12"/>
      <c r="I148" s="12"/>
      <c r="J148" s="12"/>
      <c r="K148" s="12"/>
      <c r="L148" s="12"/>
      <c r="M148" s="74" t="str">
        <f t="shared" si="54"/>
        <v/>
      </c>
      <c r="N148" s="83" t="s">
        <v>103</v>
      </c>
      <c r="O148" s="83" t="s">
        <v>103</v>
      </c>
      <c r="P148" s="83"/>
      <c r="Q148" s="83"/>
      <c r="R148" s="83"/>
      <c r="S148" s="83"/>
      <c r="T148" s="83"/>
      <c r="U148" s="83"/>
      <c r="V148" s="5" t="str">
        <f t="shared" si="55"/>
        <v/>
      </c>
      <c r="W148" s="41"/>
      <c r="X148" s="41"/>
      <c r="Y148" s="41"/>
      <c r="Z148" s="41"/>
      <c r="AA148" s="41"/>
      <c r="AB148" s="41"/>
      <c r="AC148" s="41"/>
      <c r="AD148" s="41"/>
      <c r="AE148" s="5" t="str">
        <f t="shared" si="56"/>
        <v/>
      </c>
      <c r="AF148" s="41"/>
      <c r="AG148" s="41"/>
      <c r="AH148" s="41"/>
      <c r="AI148" s="41"/>
      <c r="AJ148" s="41"/>
      <c r="AK148" s="41"/>
      <c r="AL148" s="41"/>
      <c r="AM148" s="41"/>
      <c r="AN148" s="41">
        <f t="shared" si="63"/>
        <v>31.25</v>
      </c>
      <c r="AO148" s="41">
        <v>672</v>
      </c>
      <c r="AP148" s="110" t="s">
        <v>103</v>
      </c>
      <c r="AQ148" s="111" t="s">
        <v>103</v>
      </c>
      <c r="AR148" s="126" t="str">
        <f t="shared" si="57"/>
        <v/>
      </c>
      <c r="AS148" s="126" t="str">
        <f t="shared" si="58"/>
        <v/>
      </c>
      <c r="AT148" s="127">
        <v>723</v>
      </c>
      <c r="AU148" s="128">
        <v>2.5</v>
      </c>
      <c r="AV148" s="129" t="s">
        <v>103</v>
      </c>
      <c r="AW148" s="126" t="str">
        <f t="shared" si="59"/>
        <v/>
      </c>
      <c r="AX148" s="126" t="str">
        <f t="shared" si="60"/>
        <v/>
      </c>
      <c r="AY148" s="64" t="str">
        <f t="shared" si="61"/>
        <v/>
      </c>
      <c r="AZ148" s="97">
        <v>78.5</v>
      </c>
      <c r="BA148" s="68"/>
      <c r="BB148" s="68"/>
      <c r="BC148" s="68"/>
      <c r="BD148" s="68"/>
      <c r="BE148" s="15"/>
      <c r="BF148" s="5">
        <f t="shared" si="62"/>
        <v>10493</v>
      </c>
      <c r="BG148" s="42">
        <v>8160</v>
      </c>
      <c r="BH148" s="42">
        <v>1506</v>
      </c>
      <c r="BI148" s="42"/>
      <c r="BJ148" s="42"/>
      <c r="BK148" s="42"/>
      <c r="BL148" s="42">
        <v>827</v>
      </c>
      <c r="BM148" s="42"/>
    </row>
    <row r="149" spans="1:65" ht="17.25" outlineLevel="5" thickBot="1" x14ac:dyDescent="0.35">
      <c r="A149" s="31">
        <f t="shared" si="48"/>
        <v>4</v>
      </c>
      <c r="B149" s="32">
        <f t="shared" si="46"/>
        <v>42124</v>
      </c>
      <c r="C149" s="51">
        <v>387427</v>
      </c>
      <c r="D149" s="64">
        <f t="shared" si="53"/>
        <v>30</v>
      </c>
      <c r="E149" s="12">
        <v>29</v>
      </c>
      <c r="F149" s="12">
        <v>31</v>
      </c>
      <c r="G149" s="12"/>
      <c r="H149" s="12"/>
      <c r="I149" s="12"/>
      <c r="J149" s="12"/>
      <c r="K149" s="12"/>
      <c r="L149" s="12"/>
      <c r="M149" s="74" t="str">
        <f t="shared" si="54"/>
        <v/>
      </c>
      <c r="N149" s="83" t="s">
        <v>103</v>
      </c>
      <c r="O149" s="83" t="s">
        <v>103</v>
      </c>
      <c r="P149" s="83"/>
      <c r="Q149" s="83"/>
      <c r="R149" s="83"/>
      <c r="S149" s="83"/>
      <c r="T149" s="83"/>
      <c r="U149" s="83"/>
      <c r="V149" s="5" t="str">
        <f t="shared" si="55"/>
        <v/>
      </c>
      <c r="W149" s="41"/>
      <c r="X149" s="41"/>
      <c r="Y149" s="41"/>
      <c r="Z149" s="41"/>
      <c r="AA149" s="41"/>
      <c r="AB149" s="41"/>
      <c r="AC149" s="41"/>
      <c r="AD149" s="41"/>
      <c r="AE149" s="5" t="str">
        <f t="shared" si="56"/>
        <v/>
      </c>
      <c r="AF149" s="41"/>
      <c r="AG149" s="41"/>
      <c r="AH149" s="41"/>
      <c r="AI149" s="41"/>
      <c r="AJ149" s="41"/>
      <c r="AK149" s="41"/>
      <c r="AL149" s="41"/>
      <c r="AM149" s="41"/>
      <c r="AN149" s="41">
        <f t="shared" si="63"/>
        <v>25.862068965517242</v>
      </c>
      <c r="AO149" s="41">
        <v>812</v>
      </c>
      <c r="AP149" s="110" t="s">
        <v>103</v>
      </c>
      <c r="AQ149" s="111" t="s">
        <v>103</v>
      </c>
      <c r="AR149" s="126" t="str">
        <f t="shared" si="57"/>
        <v/>
      </c>
      <c r="AS149" s="126" t="str">
        <f t="shared" si="58"/>
        <v/>
      </c>
      <c r="AT149" s="127">
        <v>867</v>
      </c>
      <c r="AU149" s="128">
        <v>2.75</v>
      </c>
      <c r="AV149" s="129" t="s">
        <v>103</v>
      </c>
      <c r="AW149" s="126" t="str">
        <f t="shared" si="59"/>
        <v/>
      </c>
      <c r="AX149" s="126" t="str">
        <f t="shared" si="60"/>
        <v/>
      </c>
      <c r="AY149" s="64" t="str">
        <f t="shared" si="61"/>
        <v/>
      </c>
      <c r="AZ149" s="97">
        <v>78.61</v>
      </c>
      <c r="BA149" s="68"/>
      <c r="BB149" s="68"/>
      <c r="BC149" s="68"/>
      <c r="BD149" s="68"/>
      <c r="BE149" s="15"/>
      <c r="BF149" s="5">
        <f t="shared" si="62"/>
        <v>9100</v>
      </c>
      <c r="BG149" s="42">
        <v>8160</v>
      </c>
      <c r="BH149" s="42">
        <v>0</v>
      </c>
      <c r="BI149" s="42"/>
      <c r="BJ149" s="42"/>
      <c r="BK149" s="42"/>
      <c r="BL149" s="42">
        <v>940</v>
      </c>
      <c r="BM149" s="42"/>
    </row>
    <row r="150" spans="1:65" outlineLevel="4" x14ac:dyDescent="0.3">
      <c r="A150" s="156" t="s">
        <v>38</v>
      </c>
      <c r="B150" s="157"/>
      <c r="C150" s="50">
        <f t="shared" ref="C150:BM150" si="64">SUBTOTAL(4,C120:C149)</f>
        <v>395383</v>
      </c>
      <c r="D150" s="60">
        <f t="shared" si="64"/>
        <v>32</v>
      </c>
      <c r="E150" s="28">
        <f t="shared" si="64"/>
        <v>32</v>
      </c>
      <c r="F150" s="28">
        <f t="shared" si="64"/>
        <v>32</v>
      </c>
      <c r="G150" s="28">
        <f t="shared" si="64"/>
        <v>0</v>
      </c>
      <c r="H150" s="28">
        <f t="shared" si="64"/>
        <v>0</v>
      </c>
      <c r="I150" s="28">
        <f t="shared" si="64"/>
        <v>0</v>
      </c>
      <c r="J150" s="28">
        <f t="shared" si="64"/>
        <v>0</v>
      </c>
      <c r="K150" s="28">
        <f t="shared" si="64"/>
        <v>0</v>
      </c>
      <c r="L150" s="28">
        <f t="shared" si="64"/>
        <v>0</v>
      </c>
      <c r="M150" s="71">
        <f t="shared" si="64"/>
        <v>7.4</v>
      </c>
      <c r="N150" s="82">
        <f t="shared" si="64"/>
        <v>7.36</v>
      </c>
      <c r="O150" s="82">
        <f t="shared" si="64"/>
        <v>7.35</v>
      </c>
      <c r="P150" s="82">
        <f t="shared" si="64"/>
        <v>0</v>
      </c>
      <c r="Q150" s="82">
        <f t="shared" si="64"/>
        <v>0</v>
      </c>
      <c r="R150" s="82">
        <f t="shared" si="64"/>
        <v>0</v>
      </c>
      <c r="S150" s="82">
        <f t="shared" si="64"/>
        <v>0</v>
      </c>
      <c r="T150" s="82">
        <f t="shared" si="64"/>
        <v>0</v>
      </c>
      <c r="U150" s="82">
        <f t="shared" si="64"/>
        <v>0</v>
      </c>
      <c r="V150" s="29">
        <f t="shared" si="64"/>
        <v>0</v>
      </c>
      <c r="W150" s="39">
        <f t="shared" si="64"/>
        <v>0</v>
      </c>
      <c r="X150" s="39">
        <f t="shared" si="64"/>
        <v>0</v>
      </c>
      <c r="Y150" s="39">
        <f t="shared" si="64"/>
        <v>0</v>
      </c>
      <c r="Z150" s="39">
        <f t="shared" si="64"/>
        <v>0</v>
      </c>
      <c r="AA150" s="39">
        <f t="shared" si="64"/>
        <v>0</v>
      </c>
      <c r="AB150" s="39">
        <f t="shared" si="64"/>
        <v>0</v>
      </c>
      <c r="AC150" s="39">
        <f t="shared" si="64"/>
        <v>0</v>
      </c>
      <c r="AD150" s="39">
        <f t="shared" si="64"/>
        <v>0</v>
      </c>
      <c r="AE150" s="29">
        <f t="shared" si="64"/>
        <v>0</v>
      </c>
      <c r="AF150" s="39">
        <f t="shared" si="64"/>
        <v>0</v>
      </c>
      <c r="AG150" s="39">
        <f t="shared" si="64"/>
        <v>0</v>
      </c>
      <c r="AH150" s="39">
        <f t="shared" si="64"/>
        <v>0</v>
      </c>
      <c r="AI150" s="39">
        <f t="shared" si="64"/>
        <v>0</v>
      </c>
      <c r="AJ150" s="39">
        <f t="shared" si="64"/>
        <v>0</v>
      </c>
      <c r="AK150" s="39">
        <f t="shared" si="64"/>
        <v>0</v>
      </c>
      <c r="AL150" s="39">
        <f t="shared" si="64"/>
        <v>0</v>
      </c>
      <c r="AM150" s="39">
        <f t="shared" si="64"/>
        <v>0</v>
      </c>
      <c r="AN150" s="39">
        <f t="shared" si="64"/>
        <v>34.146341463414636</v>
      </c>
      <c r="AO150" s="39">
        <f t="shared" si="64"/>
        <v>1000</v>
      </c>
      <c r="AP150" s="104">
        <f t="shared" si="64"/>
        <v>5.97</v>
      </c>
      <c r="AQ150" s="105">
        <f t="shared" si="64"/>
        <v>4.7</v>
      </c>
      <c r="AR150" s="106">
        <f t="shared" si="64"/>
        <v>78.726968174204359</v>
      </c>
      <c r="AS150" s="106">
        <f t="shared" si="64"/>
        <v>31.05263157894737</v>
      </c>
      <c r="AT150" s="107">
        <f t="shared" si="64"/>
        <v>993</v>
      </c>
      <c r="AU150" s="108">
        <f t="shared" si="64"/>
        <v>3.2</v>
      </c>
      <c r="AV150" s="109">
        <f t="shared" si="64"/>
        <v>1.65</v>
      </c>
      <c r="AW150" s="106">
        <f t="shared" si="64"/>
        <v>58.426966292134829</v>
      </c>
      <c r="AX150" s="106">
        <f t="shared" si="64"/>
        <v>43.928571428571431</v>
      </c>
      <c r="AY150" s="60">
        <f t="shared" si="64"/>
        <v>62.170212765957459</v>
      </c>
      <c r="AZ150" s="96">
        <f t="shared" si="64"/>
        <v>80.099999999999994</v>
      </c>
      <c r="BA150" s="67">
        <f t="shared" si="64"/>
        <v>0</v>
      </c>
      <c r="BB150" s="67">
        <f t="shared" si="64"/>
        <v>36</v>
      </c>
      <c r="BC150" s="67">
        <f t="shared" si="64"/>
        <v>990</v>
      </c>
      <c r="BD150" s="67">
        <f t="shared" si="64"/>
        <v>0</v>
      </c>
      <c r="BE150" s="27">
        <f t="shared" si="64"/>
        <v>0</v>
      </c>
      <c r="BF150" s="29">
        <f t="shared" si="64"/>
        <v>10635</v>
      </c>
      <c r="BG150" s="39">
        <f t="shared" si="64"/>
        <v>8160</v>
      </c>
      <c r="BH150" s="40">
        <f t="shared" si="64"/>
        <v>5382</v>
      </c>
      <c r="BI150" s="40">
        <f t="shared" si="64"/>
        <v>0</v>
      </c>
      <c r="BJ150" s="40">
        <f t="shared" si="64"/>
        <v>0</v>
      </c>
      <c r="BK150" s="40">
        <f t="shared" si="64"/>
        <v>0</v>
      </c>
      <c r="BL150" s="40">
        <f t="shared" si="64"/>
        <v>1506</v>
      </c>
      <c r="BM150" s="27">
        <f t="shared" si="64"/>
        <v>0</v>
      </c>
    </row>
    <row r="151" spans="1:65" outlineLevel="3" x14ac:dyDescent="0.3">
      <c r="A151" s="158" t="s">
        <v>27</v>
      </c>
      <c r="B151" s="159"/>
      <c r="C151" s="51">
        <f t="shared" ref="C151:BM151" si="65">SUBTOTAL(5,C120:C149)</f>
        <v>339649</v>
      </c>
      <c r="D151" s="61">
        <f t="shared" si="65"/>
        <v>24.5</v>
      </c>
      <c r="E151" s="12">
        <f t="shared" si="65"/>
        <v>24</v>
      </c>
      <c r="F151" s="12">
        <f t="shared" si="65"/>
        <v>24</v>
      </c>
      <c r="G151" s="12">
        <f t="shared" si="65"/>
        <v>0</v>
      </c>
      <c r="H151" s="12">
        <f t="shared" si="65"/>
        <v>0</v>
      </c>
      <c r="I151" s="12">
        <f t="shared" si="65"/>
        <v>0</v>
      </c>
      <c r="J151" s="12">
        <f t="shared" si="65"/>
        <v>0</v>
      </c>
      <c r="K151" s="12">
        <f t="shared" si="65"/>
        <v>0</v>
      </c>
      <c r="L151" s="12">
        <f t="shared" si="65"/>
        <v>0</v>
      </c>
      <c r="M151" s="72">
        <f t="shared" si="65"/>
        <v>7.2</v>
      </c>
      <c r="N151" s="83">
        <f t="shared" si="65"/>
        <v>7.21</v>
      </c>
      <c r="O151" s="83">
        <f t="shared" si="65"/>
        <v>7.15</v>
      </c>
      <c r="P151" s="83">
        <f t="shared" si="65"/>
        <v>0</v>
      </c>
      <c r="Q151" s="83">
        <f t="shared" si="65"/>
        <v>0</v>
      </c>
      <c r="R151" s="83">
        <f t="shared" si="65"/>
        <v>0</v>
      </c>
      <c r="S151" s="83">
        <f t="shared" si="65"/>
        <v>0</v>
      </c>
      <c r="T151" s="83">
        <f t="shared" si="65"/>
        <v>0</v>
      </c>
      <c r="U151" s="83">
        <f t="shared" si="65"/>
        <v>0</v>
      </c>
      <c r="V151" s="6">
        <f t="shared" si="65"/>
        <v>0</v>
      </c>
      <c r="W151" s="41">
        <f t="shared" si="65"/>
        <v>0</v>
      </c>
      <c r="X151" s="41">
        <f t="shared" si="65"/>
        <v>0</v>
      </c>
      <c r="Y151" s="41">
        <f t="shared" si="65"/>
        <v>0</v>
      </c>
      <c r="Z151" s="41">
        <f t="shared" si="65"/>
        <v>0</v>
      </c>
      <c r="AA151" s="41">
        <f t="shared" si="65"/>
        <v>0</v>
      </c>
      <c r="AB151" s="41">
        <f t="shared" si="65"/>
        <v>0</v>
      </c>
      <c r="AC151" s="41">
        <f t="shared" si="65"/>
        <v>0</v>
      </c>
      <c r="AD151" s="41">
        <f t="shared" si="65"/>
        <v>0</v>
      </c>
      <c r="AE151" s="6">
        <f t="shared" si="65"/>
        <v>0</v>
      </c>
      <c r="AF151" s="41">
        <f t="shared" si="65"/>
        <v>0</v>
      </c>
      <c r="AG151" s="41">
        <f t="shared" si="65"/>
        <v>0</v>
      </c>
      <c r="AH151" s="41">
        <f t="shared" si="65"/>
        <v>0</v>
      </c>
      <c r="AI151" s="41">
        <f t="shared" si="65"/>
        <v>0</v>
      </c>
      <c r="AJ151" s="41">
        <f t="shared" si="65"/>
        <v>0</v>
      </c>
      <c r="AK151" s="41">
        <f t="shared" si="65"/>
        <v>0</v>
      </c>
      <c r="AL151" s="41">
        <f t="shared" si="65"/>
        <v>0</v>
      </c>
      <c r="AM151" s="41">
        <f t="shared" si="65"/>
        <v>0</v>
      </c>
      <c r="AN151" s="41">
        <f t="shared" si="65"/>
        <v>21</v>
      </c>
      <c r="AO151" s="41">
        <f t="shared" si="65"/>
        <v>615</v>
      </c>
      <c r="AP151" s="110">
        <f t="shared" si="65"/>
        <v>3.8</v>
      </c>
      <c r="AQ151" s="111">
        <f t="shared" si="65"/>
        <v>2.62</v>
      </c>
      <c r="AR151" s="112">
        <f t="shared" si="65"/>
        <v>68.94736842105263</v>
      </c>
      <c r="AS151" s="112">
        <f t="shared" si="65"/>
        <v>21.273031825795641</v>
      </c>
      <c r="AT151" s="113">
        <f t="shared" si="65"/>
        <v>723</v>
      </c>
      <c r="AU151" s="114">
        <f t="shared" si="65"/>
        <v>2.2000000000000002</v>
      </c>
      <c r="AV151" s="115">
        <f t="shared" si="65"/>
        <v>1.4</v>
      </c>
      <c r="AW151" s="112">
        <f t="shared" si="65"/>
        <v>56.071428571428569</v>
      </c>
      <c r="AX151" s="112">
        <f t="shared" si="65"/>
        <v>41.573033707865171</v>
      </c>
      <c r="AY151" s="61">
        <f t="shared" si="65"/>
        <v>37.022900763358791</v>
      </c>
      <c r="AZ151" s="97">
        <f t="shared" si="65"/>
        <v>78.2</v>
      </c>
      <c r="BA151" s="68">
        <f t="shared" si="65"/>
        <v>0</v>
      </c>
      <c r="BB151" s="68">
        <f t="shared" si="65"/>
        <v>36</v>
      </c>
      <c r="BC151" s="68">
        <f t="shared" si="65"/>
        <v>990</v>
      </c>
      <c r="BD151" s="68">
        <f t="shared" si="65"/>
        <v>0</v>
      </c>
      <c r="BE151" s="15">
        <f t="shared" si="65"/>
        <v>0</v>
      </c>
      <c r="BF151" s="6">
        <f t="shared" si="65"/>
        <v>238</v>
      </c>
      <c r="BG151" s="41">
        <f t="shared" si="65"/>
        <v>0</v>
      </c>
      <c r="BH151" s="42">
        <f t="shared" si="65"/>
        <v>0</v>
      </c>
      <c r="BI151" s="42">
        <f t="shared" si="65"/>
        <v>0</v>
      </c>
      <c r="BJ151" s="42">
        <f t="shared" si="65"/>
        <v>0</v>
      </c>
      <c r="BK151" s="42">
        <f t="shared" si="65"/>
        <v>0</v>
      </c>
      <c r="BL151" s="42">
        <f t="shared" si="65"/>
        <v>238</v>
      </c>
      <c r="BM151" s="15">
        <f t="shared" si="65"/>
        <v>0</v>
      </c>
    </row>
    <row r="152" spans="1:65" outlineLevel="2" x14ac:dyDescent="0.3">
      <c r="A152" s="158" t="s">
        <v>16</v>
      </c>
      <c r="B152" s="159"/>
      <c r="C152" s="51">
        <f>IFERROR(SUBTOTAL(1,C120:C149),"")</f>
        <v>380290.96666666667</v>
      </c>
      <c r="D152" s="61">
        <f t="shared" ref="D152:BM152" si="66">IFERROR(SUBTOTAL(1,D120:D149),"")</f>
        <v>28.083333333333332</v>
      </c>
      <c r="E152" s="12">
        <f t="shared" si="66"/>
        <v>28.055555555555557</v>
      </c>
      <c r="F152" s="12">
        <f t="shared" si="66"/>
        <v>28.111111111111111</v>
      </c>
      <c r="G152" s="12" t="str">
        <f t="shared" si="66"/>
        <v/>
      </c>
      <c r="H152" s="12" t="str">
        <f t="shared" si="66"/>
        <v/>
      </c>
      <c r="I152" s="12" t="str">
        <f t="shared" si="66"/>
        <v/>
      </c>
      <c r="J152" s="12" t="str">
        <f t="shared" si="66"/>
        <v/>
      </c>
      <c r="K152" s="12" t="str">
        <f t="shared" si="66"/>
        <v/>
      </c>
      <c r="L152" s="12" t="str">
        <f t="shared" si="66"/>
        <v/>
      </c>
      <c r="M152" s="72">
        <f t="shared" si="66"/>
        <v>7.2750000000000004</v>
      </c>
      <c r="N152" s="83">
        <f t="shared" si="66"/>
        <v>7.2774999999999999</v>
      </c>
      <c r="O152" s="83">
        <f t="shared" si="66"/>
        <v>7.27</v>
      </c>
      <c r="P152" s="83" t="str">
        <f t="shared" si="66"/>
        <v/>
      </c>
      <c r="Q152" s="83" t="str">
        <f t="shared" si="66"/>
        <v/>
      </c>
      <c r="R152" s="83" t="str">
        <f t="shared" si="66"/>
        <v/>
      </c>
      <c r="S152" s="83" t="str">
        <f t="shared" si="66"/>
        <v/>
      </c>
      <c r="T152" s="83" t="str">
        <f t="shared" si="66"/>
        <v/>
      </c>
      <c r="U152" s="83" t="str">
        <f t="shared" si="66"/>
        <v/>
      </c>
      <c r="V152" s="6" t="str">
        <f t="shared" si="66"/>
        <v/>
      </c>
      <c r="W152" s="41" t="str">
        <f t="shared" si="66"/>
        <v/>
      </c>
      <c r="X152" s="41" t="str">
        <f t="shared" si="66"/>
        <v/>
      </c>
      <c r="Y152" s="41" t="str">
        <f t="shared" si="66"/>
        <v/>
      </c>
      <c r="Z152" s="41" t="str">
        <f t="shared" si="66"/>
        <v/>
      </c>
      <c r="AA152" s="41" t="str">
        <f t="shared" si="66"/>
        <v/>
      </c>
      <c r="AB152" s="41" t="str">
        <f t="shared" si="66"/>
        <v/>
      </c>
      <c r="AC152" s="41" t="str">
        <f t="shared" si="66"/>
        <v/>
      </c>
      <c r="AD152" s="41" t="str">
        <f t="shared" si="66"/>
        <v/>
      </c>
      <c r="AE152" s="6" t="str">
        <f t="shared" si="66"/>
        <v/>
      </c>
      <c r="AF152" s="41" t="str">
        <f t="shared" si="66"/>
        <v/>
      </c>
      <c r="AG152" s="41" t="str">
        <f t="shared" si="66"/>
        <v/>
      </c>
      <c r="AH152" s="41" t="str">
        <f t="shared" si="66"/>
        <v/>
      </c>
      <c r="AI152" s="41" t="str">
        <f t="shared" si="66"/>
        <v/>
      </c>
      <c r="AJ152" s="41" t="str">
        <f t="shared" si="66"/>
        <v/>
      </c>
      <c r="AK152" s="41" t="str">
        <f t="shared" si="66"/>
        <v/>
      </c>
      <c r="AL152" s="41" t="str">
        <f t="shared" si="66"/>
        <v/>
      </c>
      <c r="AM152" s="41" t="str">
        <f t="shared" si="66"/>
        <v/>
      </c>
      <c r="AN152" s="41">
        <f t="shared" si="66"/>
        <v>26.144590631019195</v>
      </c>
      <c r="AO152" s="41">
        <f t="shared" si="66"/>
        <v>818.8</v>
      </c>
      <c r="AP152" s="110">
        <f t="shared" si="66"/>
        <v>4.5924999999999994</v>
      </c>
      <c r="AQ152" s="111">
        <f t="shared" si="66"/>
        <v>3.4274999999999998</v>
      </c>
      <c r="AR152" s="112">
        <f t="shared" si="66"/>
        <v>74.01481481309186</v>
      </c>
      <c r="AS152" s="112">
        <f t="shared" si="66"/>
        <v>25.98518518690814</v>
      </c>
      <c r="AT152" s="113">
        <f t="shared" si="66"/>
        <v>873.2</v>
      </c>
      <c r="AU152" s="114">
        <f t="shared" si="66"/>
        <v>2.5477272727272728</v>
      </c>
      <c r="AV152" s="115">
        <f t="shared" si="66"/>
        <v>1.5449999999999999</v>
      </c>
      <c r="AW152" s="112">
        <f t="shared" si="66"/>
        <v>57.783903780672944</v>
      </c>
      <c r="AX152" s="112">
        <f t="shared" si="66"/>
        <v>42.216096219327056</v>
      </c>
      <c r="AY152" s="61">
        <f t="shared" si="66"/>
        <v>51.517934702693488</v>
      </c>
      <c r="AZ152" s="97">
        <f t="shared" si="66"/>
        <v>79.350000000000009</v>
      </c>
      <c r="BA152" s="68" t="str">
        <f t="shared" si="66"/>
        <v/>
      </c>
      <c r="BB152" s="68">
        <f t="shared" si="66"/>
        <v>36</v>
      </c>
      <c r="BC152" s="68">
        <f t="shared" si="66"/>
        <v>990</v>
      </c>
      <c r="BD152" s="68" t="str">
        <f t="shared" si="66"/>
        <v/>
      </c>
      <c r="BE152" s="15" t="str">
        <f>IFERROR(SUBTOTAL(1,BE120:BE149),"")</f>
        <v/>
      </c>
      <c r="BF152" s="6">
        <f t="shared" si="66"/>
        <v>6370.666666666667</v>
      </c>
      <c r="BG152" s="41">
        <f t="shared" si="66"/>
        <v>4153.666666666667</v>
      </c>
      <c r="BH152" s="42">
        <f t="shared" si="66"/>
        <v>1274.8333333333333</v>
      </c>
      <c r="BI152" s="42" t="str">
        <f t="shared" si="66"/>
        <v/>
      </c>
      <c r="BJ152" s="42" t="str">
        <f t="shared" si="66"/>
        <v/>
      </c>
      <c r="BK152" s="42" t="str">
        <f t="shared" si="66"/>
        <v/>
      </c>
      <c r="BL152" s="42">
        <f t="shared" si="66"/>
        <v>942.16666666666663</v>
      </c>
      <c r="BM152" s="15" t="str">
        <f t="shared" si="66"/>
        <v/>
      </c>
    </row>
    <row r="153" spans="1:65" ht="17.25" outlineLevel="1" thickBot="1" x14ac:dyDescent="0.35">
      <c r="A153" s="160" t="s">
        <v>57</v>
      </c>
      <c r="B153" s="161"/>
      <c r="C153" s="52">
        <f>SUBTOTAL(9,C120:C149)</f>
        <v>11408729</v>
      </c>
      <c r="D153" s="62"/>
      <c r="E153" s="30"/>
      <c r="F153" s="30"/>
      <c r="G153" s="30"/>
      <c r="H153" s="30"/>
      <c r="I153" s="30"/>
      <c r="J153" s="30"/>
      <c r="K153" s="30"/>
      <c r="L153" s="30"/>
      <c r="M153" s="73"/>
      <c r="N153" s="84"/>
      <c r="O153" s="84"/>
      <c r="P153" s="84"/>
      <c r="Q153" s="84"/>
      <c r="R153" s="84"/>
      <c r="S153" s="84"/>
      <c r="T153" s="84"/>
      <c r="U153" s="84"/>
      <c r="V153" s="93"/>
      <c r="W153" s="94"/>
      <c r="X153" s="94"/>
      <c r="Y153" s="94"/>
      <c r="Z153" s="94"/>
      <c r="AA153" s="94"/>
      <c r="AB153" s="94"/>
      <c r="AC153" s="94"/>
      <c r="AD153" s="94"/>
      <c r="AE153" s="93"/>
      <c r="AF153" s="94"/>
      <c r="AG153" s="94"/>
      <c r="AH153" s="94"/>
      <c r="AI153" s="94"/>
      <c r="AJ153" s="94"/>
      <c r="AK153" s="94"/>
      <c r="AL153" s="94"/>
      <c r="AM153" s="94"/>
      <c r="AN153" s="94"/>
      <c r="AO153" s="43">
        <f>SUBTOTAL(9,AO120:AO149)</f>
        <v>24564</v>
      </c>
      <c r="AP153" s="116"/>
      <c r="AQ153" s="117"/>
      <c r="AR153" s="118"/>
      <c r="AS153" s="118"/>
      <c r="AT153" s="119">
        <f>SUBTOTAL(9,AT120:AT149)</f>
        <v>26196</v>
      </c>
      <c r="AU153" s="120"/>
      <c r="AV153" s="121"/>
      <c r="AW153" s="118"/>
      <c r="AX153" s="118"/>
      <c r="AY153" s="62"/>
      <c r="AZ153" s="98"/>
      <c r="BA153" s="69"/>
      <c r="BB153" s="69"/>
      <c r="BC153" s="69"/>
      <c r="BD153" s="69"/>
      <c r="BE153" s="16">
        <f>SUBTOTAL(9,BE120:BE149)</f>
        <v>0</v>
      </c>
      <c r="BF153" s="7">
        <f t="shared" ref="BF153:BM153" si="67">SUBTOTAL(9,BF120:BF149)</f>
        <v>191120</v>
      </c>
      <c r="BG153" s="43">
        <f t="shared" si="67"/>
        <v>124610</v>
      </c>
      <c r="BH153" s="44">
        <f t="shared" si="67"/>
        <v>38245</v>
      </c>
      <c r="BI153" s="44">
        <f t="shared" si="67"/>
        <v>0</v>
      </c>
      <c r="BJ153" s="44">
        <f t="shared" si="67"/>
        <v>0</v>
      </c>
      <c r="BK153" s="44">
        <f t="shared" si="67"/>
        <v>0</v>
      </c>
      <c r="BL153" s="44">
        <f t="shared" si="67"/>
        <v>28265</v>
      </c>
      <c r="BM153" s="16">
        <f t="shared" si="67"/>
        <v>0</v>
      </c>
    </row>
    <row r="154" spans="1:65" outlineLevel="5" x14ac:dyDescent="0.3">
      <c r="A154" s="21">
        <f t="shared" si="48"/>
        <v>5</v>
      </c>
      <c r="B154" s="33">
        <f>B149+1</f>
        <v>42125</v>
      </c>
      <c r="C154" s="51">
        <v>398166</v>
      </c>
      <c r="D154" s="64">
        <f t="shared" ref="D154:D184" si="68">IFERROR(ROUND(AVERAGE(E154:L154),1),"")</f>
        <v>29.5</v>
      </c>
      <c r="E154" s="12">
        <v>29</v>
      </c>
      <c r="F154" s="12">
        <v>30</v>
      </c>
      <c r="G154" s="12"/>
      <c r="H154" s="12"/>
      <c r="I154" s="12"/>
      <c r="J154" s="12"/>
      <c r="K154" s="12"/>
      <c r="L154" s="12"/>
      <c r="M154" s="74" t="str">
        <f t="shared" ref="M154:M184" si="69">IFERROR(ROUND(AVERAGE(N154:U154),1),"")</f>
        <v/>
      </c>
      <c r="N154" s="83" t="s">
        <v>103</v>
      </c>
      <c r="O154" s="83" t="s">
        <v>103</v>
      </c>
      <c r="P154" s="83"/>
      <c r="Q154" s="83"/>
      <c r="R154" s="83"/>
      <c r="S154" s="83"/>
      <c r="T154" s="83"/>
      <c r="U154" s="83"/>
      <c r="V154" s="5" t="str">
        <f t="shared" ref="V154:V184" si="70">IFERROR(ROUND(AVERAGE(W154:AD154),1),"")</f>
        <v/>
      </c>
      <c r="W154" s="41"/>
      <c r="X154" s="41"/>
      <c r="Y154" s="41"/>
      <c r="Z154" s="41"/>
      <c r="AA154" s="41"/>
      <c r="AB154" s="41"/>
      <c r="AC154" s="41"/>
      <c r="AD154" s="41"/>
      <c r="AE154" s="5" t="str">
        <f t="shared" ref="AE154:AE184" si="71">IFERROR(ROUND(AVERAGE(AF154:AM154),1),"")</f>
        <v/>
      </c>
      <c r="AF154" s="41"/>
      <c r="AG154" s="41"/>
      <c r="AH154" s="41"/>
      <c r="AI154" s="41"/>
      <c r="AJ154" s="41"/>
      <c r="AK154" s="41"/>
      <c r="AL154" s="41"/>
      <c r="AM154" s="41"/>
      <c r="AN154" s="41">
        <f>21000/AO154</f>
        <v>29.207232267037551</v>
      </c>
      <c r="AO154" s="41">
        <v>719</v>
      </c>
      <c r="AP154" s="110" t="s">
        <v>103</v>
      </c>
      <c r="AQ154" s="111" t="s">
        <v>103</v>
      </c>
      <c r="AR154" s="126" t="str">
        <f t="shared" ref="AR154:AR184" si="72">IFERROR(AQ154/AP154*100,"")</f>
        <v/>
      </c>
      <c r="AS154" s="126" t="str">
        <f t="shared" ref="AS154:AS184" si="73">IFERROR(100-AR154,"")</f>
        <v/>
      </c>
      <c r="AT154" s="127">
        <v>899</v>
      </c>
      <c r="AU154" s="128" t="s">
        <v>103</v>
      </c>
      <c r="AV154" s="129" t="s">
        <v>103</v>
      </c>
      <c r="AW154" s="126" t="str">
        <f t="shared" ref="AW154:AW184" si="74">IFERROR(AV154/AU154*100,"")</f>
        <v/>
      </c>
      <c r="AX154" s="126" t="str">
        <f t="shared" ref="AX154:AX184" si="75">IFERROR(100-AW154,"")</f>
        <v/>
      </c>
      <c r="AY154" s="64" t="str">
        <f t="shared" ref="AY154:AY184" si="76">IFERROR((1-((AW154*AS154)/(AX154*AR154)))*100,"")</f>
        <v/>
      </c>
      <c r="AZ154" s="97" t="s">
        <v>103</v>
      </c>
      <c r="BA154" s="68"/>
      <c r="BB154" s="68"/>
      <c r="BC154" s="68"/>
      <c r="BD154" s="68"/>
      <c r="BE154" s="15"/>
      <c r="BF154" s="5">
        <f t="shared" ref="BF154:BF184" si="77">IF(SUM(BG154:BM154)=0,"",SUM(BG154:BM154))</f>
        <v>10795</v>
      </c>
      <c r="BG154" s="42">
        <v>8160</v>
      </c>
      <c r="BH154" s="42">
        <v>1773</v>
      </c>
      <c r="BI154" s="42"/>
      <c r="BJ154" s="42"/>
      <c r="BK154" s="42"/>
      <c r="BL154" s="42">
        <v>862</v>
      </c>
      <c r="BM154" s="15"/>
    </row>
    <row r="155" spans="1:65" outlineLevel="5" x14ac:dyDescent="0.3">
      <c r="A155" s="22">
        <f t="shared" si="48"/>
        <v>5</v>
      </c>
      <c r="B155" s="9">
        <f t="shared" ref="B155:B218" si="78">B154+1</f>
        <v>42126</v>
      </c>
      <c r="C155" s="51">
        <v>398106</v>
      </c>
      <c r="D155" s="64" t="str">
        <f t="shared" si="68"/>
        <v/>
      </c>
      <c r="E155" s="12" t="s">
        <v>103</v>
      </c>
      <c r="F155" s="12" t="s">
        <v>103</v>
      </c>
      <c r="G155" s="12"/>
      <c r="H155" s="12"/>
      <c r="I155" s="12"/>
      <c r="J155" s="12"/>
      <c r="K155" s="12"/>
      <c r="L155" s="12"/>
      <c r="M155" s="74" t="str">
        <f t="shared" si="69"/>
        <v/>
      </c>
      <c r="N155" s="83" t="s">
        <v>103</v>
      </c>
      <c r="O155" s="83" t="s">
        <v>103</v>
      </c>
      <c r="P155" s="83"/>
      <c r="Q155" s="83"/>
      <c r="R155" s="83"/>
      <c r="S155" s="83"/>
      <c r="T155" s="83"/>
      <c r="U155" s="83"/>
      <c r="V155" s="5" t="str">
        <f t="shared" si="70"/>
        <v/>
      </c>
      <c r="W155" s="41"/>
      <c r="X155" s="41"/>
      <c r="Y155" s="41"/>
      <c r="Z155" s="41"/>
      <c r="AA155" s="41"/>
      <c r="AB155" s="41"/>
      <c r="AC155" s="41"/>
      <c r="AD155" s="41"/>
      <c r="AE155" s="5" t="str">
        <f t="shared" si="71"/>
        <v/>
      </c>
      <c r="AF155" s="41"/>
      <c r="AG155" s="41"/>
      <c r="AH155" s="41"/>
      <c r="AI155" s="41"/>
      <c r="AJ155" s="41"/>
      <c r="AK155" s="41"/>
      <c r="AL155" s="41"/>
      <c r="AM155" s="41"/>
      <c r="AN155" s="41">
        <f t="shared" ref="AN155:AN184" si="79">21000/AO155</f>
        <v>22.653721682847895</v>
      </c>
      <c r="AO155" s="41">
        <v>927</v>
      </c>
      <c r="AP155" s="110" t="s">
        <v>103</v>
      </c>
      <c r="AQ155" s="111" t="s">
        <v>103</v>
      </c>
      <c r="AR155" s="126" t="str">
        <f t="shared" si="72"/>
        <v/>
      </c>
      <c r="AS155" s="126" t="str">
        <f t="shared" si="73"/>
        <v/>
      </c>
      <c r="AT155" s="127">
        <v>980</v>
      </c>
      <c r="AU155" s="128" t="s">
        <v>103</v>
      </c>
      <c r="AV155" s="129" t="s">
        <v>103</v>
      </c>
      <c r="AW155" s="126" t="str">
        <f t="shared" si="74"/>
        <v/>
      </c>
      <c r="AX155" s="126" t="str">
        <f t="shared" si="75"/>
        <v/>
      </c>
      <c r="AY155" s="64" t="str">
        <f t="shared" si="76"/>
        <v/>
      </c>
      <c r="AZ155" s="97" t="s">
        <v>103</v>
      </c>
      <c r="BA155" s="68"/>
      <c r="BB155" s="68"/>
      <c r="BC155" s="68"/>
      <c r="BD155" s="68"/>
      <c r="BE155" s="15"/>
      <c r="BF155" s="5">
        <f t="shared" si="77"/>
        <v>9603</v>
      </c>
      <c r="BG155" s="42">
        <v>8160</v>
      </c>
      <c r="BH155" s="42">
        <v>626</v>
      </c>
      <c r="BI155" s="42"/>
      <c r="BJ155" s="42"/>
      <c r="BK155" s="42"/>
      <c r="BL155" s="42">
        <v>817</v>
      </c>
      <c r="BM155" s="15"/>
    </row>
    <row r="156" spans="1:65" outlineLevel="5" x14ac:dyDescent="0.3">
      <c r="A156" s="22">
        <f t="shared" si="48"/>
        <v>5</v>
      </c>
      <c r="B156" s="9">
        <f t="shared" si="78"/>
        <v>42127</v>
      </c>
      <c r="C156" s="51">
        <v>394212</v>
      </c>
      <c r="D156" s="64">
        <f t="shared" si="68"/>
        <v>30.5</v>
      </c>
      <c r="E156" s="12">
        <v>32</v>
      </c>
      <c r="F156" s="12">
        <v>29</v>
      </c>
      <c r="G156" s="12"/>
      <c r="H156" s="12"/>
      <c r="I156" s="12"/>
      <c r="J156" s="12"/>
      <c r="K156" s="12"/>
      <c r="L156" s="12"/>
      <c r="M156" s="74" t="str">
        <f t="shared" si="69"/>
        <v/>
      </c>
      <c r="N156" s="83" t="s">
        <v>103</v>
      </c>
      <c r="O156" s="83" t="s">
        <v>103</v>
      </c>
      <c r="P156" s="83"/>
      <c r="Q156" s="83"/>
      <c r="R156" s="83"/>
      <c r="S156" s="83"/>
      <c r="T156" s="83"/>
      <c r="U156" s="83"/>
      <c r="V156" s="5" t="str">
        <f t="shared" si="70"/>
        <v/>
      </c>
      <c r="W156" s="41"/>
      <c r="X156" s="41"/>
      <c r="Y156" s="41"/>
      <c r="Z156" s="41"/>
      <c r="AA156" s="41"/>
      <c r="AB156" s="41"/>
      <c r="AC156" s="41"/>
      <c r="AD156" s="41"/>
      <c r="AE156" s="5" t="str">
        <f t="shared" si="71"/>
        <v/>
      </c>
      <c r="AF156" s="41"/>
      <c r="AG156" s="41"/>
      <c r="AH156" s="41"/>
      <c r="AI156" s="41"/>
      <c r="AJ156" s="41"/>
      <c r="AK156" s="41"/>
      <c r="AL156" s="41"/>
      <c r="AM156" s="41"/>
      <c r="AN156" s="41">
        <f t="shared" si="79"/>
        <v>23.001095290251918</v>
      </c>
      <c r="AO156" s="41">
        <v>913</v>
      </c>
      <c r="AP156" s="110" t="s">
        <v>103</v>
      </c>
      <c r="AQ156" s="111" t="s">
        <v>103</v>
      </c>
      <c r="AR156" s="126" t="str">
        <f t="shared" si="72"/>
        <v/>
      </c>
      <c r="AS156" s="126" t="str">
        <f t="shared" si="73"/>
        <v/>
      </c>
      <c r="AT156" s="127">
        <v>990</v>
      </c>
      <c r="AU156" s="128" t="s">
        <v>103</v>
      </c>
      <c r="AV156" s="129" t="s">
        <v>103</v>
      </c>
      <c r="AW156" s="126" t="str">
        <f t="shared" si="74"/>
        <v/>
      </c>
      <c r="AX156" s="126" t="str">
        <f t="shared" si="75"/>
        <v/>
      </c>
      <c r="AY156" s="64" t="str">
        <f t="shared" si="76"/>
        <v/>
      </c>
      <c r="AZ156" s="97" t="s">
        <v>103</v>
      </c>
      <c r="BA156" s="68"/>
      <c r="BB156" s="68"/>
      <c r="BC156" s="68"/>
      <c r="BD156" s="68"/>
      <c r="BE156" s="15"/>
      <c r="BF156" s="5">
        <f t="shared" si="77"/>
        <v>9834</v>
      </c>
      <c r="BG156" s="42">
        <v>8160</v>
      </c>
      <c r="BH156" s="42">
        <v>854</v>
      </c>
      <c r="BI156" s="42"/>
      <c r="BJ156" s="42"/>
      <c r="BK156" s="42"/>
      <c r="BL156" s="42">
        <v>820</v>
      </c>
      <c r="BM156" s="15"/>
    </row>
    <row r="157" spans="1:65" outlineLevel="5" x14ac:dyDescent="0.3">
      <c r="A157" s="22">
        <f t="shared" si="48"/>
        <v>5</v>
      </c>
      <c r="B157" s="9">
        <f t="shared" si="78"/>
        <v>42128</v>
      </c>
      <c r="C157" s="51">
        <v>403931</v>
      </c>
      <c r="D157" s="64">
        <f t="shared" si="68"/>
        <v>31</v>
      </c>
      <c r="E157" s="12">
        <v>32</v>
      </c>
      <c r="F157" s="12">
        <v>30</v>
      </c>
      <c r="G157" s="12"/>
      <c r="H157" s="12"/>
      <c r="I157" s="12"/>
      <c r="J157" s="12"/>
      <c r="K157" s="12"/>
      <c r="L157" s="12"/>
      <c r="M157" s="74" t="str">
        <f t="shared" si="69"/>
        <v/>
      </c>
      <c r="N157" s="83" t="s">
        <v>103</v>
      </c>
      <c r="O157" s="83" t="s">
        <v>103</v>
      </c>
      <c r="P157" s="83"/>
      <c r="Q157" s="83"/>
      <c r="R157" s="83"/>
      <c r="S157" s="83"/>
      <c r="T157" s="83"/>
      <c r="U157" s="83"/>
      <c r="V157" s="5" t="str">
        <f t="shared" si="70"/>
        <v/>
      </c>
      <c r="W157" s="41"/>
      <c r="X157" s="41"/>
      <c r="Y157" s="41"/>
      <c r="Z157" s="41"/>
      <c r="AA157" s="41"/>
      <c r="AB157" s="41"/>
      <c r="AC157" s="41"/>
      <c r="AD157" s="41"/>
      <c r="AE157" s="5" t="str">
        <f t="shared" si="71"/>
        <v/>
      </c>
      <c r="AF157" s="41"/>
      <c r="AG157" s="41"/>
      <c r="AH157" s="41"/>
      <c r="AI157" s="41"/>
      <c r="AJ157" s="41"/>
      <c r="AK157" s="41"/>
      <c r="AL157" s="41"/>
      <c r="AM157" s="41"/>
      <c r="AN157" s="41">
        <f t="shared" si="79"/>
        <v>22.900763358778626</v>
      </c>
      <c r="AO157" s="41">
        <v>917</v>
      </c>
      <c r="AP157" s="110" t="s">
        <v>103</v>
      </c>
      <c r="AQ157" s="111" t="s">
        <v>103</v>
      </c>
      <c r="AR157" s="126" t="str">
        <f t="shared" si="72"/>
        <v/>
      </c>
      <c r="AS157" s="126" t="str">
        <f t="shared" si="73"/>
        <v/>
      </c>
      <c r="AT157" s="127">
        <v>969</v>
      </c>
      <c r="AU157" s="128">
        <v>3</v>
      </c>
      <c r="AV157" s="129" t="s">
        <v>103</v>
      </c>
      <c r="AW157" s="126" t="str">
        <f t="shared" si="74"/>
        <v/>
      </c>
      <c r="AX157" s="126" t="str">
        <f t="shared" si="75"/>
        <v/>
      </c>
      <c r="AY157" s="64" t="str">
        <f t="shared" si="76"/>
        <v/>
      </c>
      <c r="AZ157" s="97">
        <v>78.400000000000006</v>
      </c>
      <c r="BA157" s="68"/>
      <c r="BB157" s="68"/>
      <c r="BC157" s="68"/>
      <c r="BD157" s="68"/>
      <c r="BE157" s="15"/>
      <c r="BF157" s="5">
        <f t="shared" si="77"/>
        <v>9776</v>
      </c>
      <c r="BG157" s="42">
        <v>8160</v>
      </c>
      <c r="BH157" s="42">
        <v>839</v>
      </c>
      <c r="BI157" s="42"/>
      <c r="BJ157" s="42"/>
      <c r="BK157" s="42"/>
      <c r="BL157" s="42">
        <v>777</v>
      </c>
      <c r="BM157" s="15"/>
    </row>
    <row r="158" spans="1:65" outlineLevel="5" x14ac:dyDescent="0.3">
      <c r="A158" s="22">
        <f t="shared" si="48"/>
        <v>5</v>
      </c>
      <c r="B158" s="9">
        <f t="shared" si="78"/>
        <v>42129</v>
      </c>
      <c r="C158" s="51">
        <v>396557</v>
      </c>
      <c r="D158" s="64" t="str">
        <f t="shared" si="68"/>
        <v/>
      </c>
      <c r="E158" s="12" t="s">
        <v>103</v>
      </c>
      <c r="F158" s="12" t="s">
        <v>103</v>
      </c>
      <c r="G158" s="12"/>
      <c r="H158" s="12"/>
      <c r="I158" s="12"/>
      <c r="J158" s="12"/>
      <c r="K158" s="12"/>
      <c r="L158" s="12"/>
      <c r="M158" s="74" t="str">
        <f t="shared" si="69"/>
        <v/>
      </c>
      <c r="N158" s="83" t="s">
        <v>103</v>
      </c>
      <c r="O158" s="83" t="s">
        <v>103</v>
      </c>
      <c r="P158" s="83"/>
      <c r="Q158" s="83"/>
      <c r="R158" s="83"/>
      <c r="S158" s="83"/>
      <c r="T158" s="83"/>
      <c r="U158" s="83"/>
      <c r="V158" s="5" t="str">
        <f t="shared" si="70"/>
        <v/>
      </c>
      <c r="W158" s="41"/>
      <c r="X158" s="41"/>
      <c r="Y158" s="41"/>
      <c r="Z158" s="41"/>
      <c r="AA158" s="41"/>
      <c r="AB158" s="41"/>
      <c r="AC158" s="41"/>
      <c r="AD158" s="41"/>
      <c r="AE158" s="5" t="str">
        <f t="shared" si="71"/>
        <v/>
      </c>
      <c r="AF158" s="41"/>
      <c r="AG158" s="41"/>
      <c r="AH158" s="41"/>
      <c r="AI158" s="41"/>
      <c r="AJ158" s="41"/>
      <c r="AK158" s="41"/>
      <c r="AL158" s="41"/>
      <c r="AM158" s="41"/>
      <c r="AN158" s="41">
        <f t="shared" si="79"/>
        <v>22.175290390707499</v>
      </c>
      <c r="AO158" s="41">
        <v>947</v>
      </c>
      <c r="AP158" s="110" t="s">
        <v>103</v>
      </c>
      <c r="AQ158" s="111" t="s">
        <v>103</v>
      </c>
      <c r="AR158" s="126" t="str">
        <f t="shared" si="72"/>
        <v/>
      </c>
      <c r="AS158" s="126" t="str">
        <f t="shared" si="73"/>
        <v/>
      </c>
      <c r="AT158" s="127">
        <v>990</v>
      </c>
      <c r="AU158" s="128" t="s">
        <v>103</v>
      </c>
      <c r="AV158" s="129" t="s">
        <v>103</v>
      </c>
      <c r="AW158" s="126" t="str">
        <f t="shared" si="74"/>
        <v/>
      </c>
      <c r="AX158" s="126" t="str">
        <f t="shared" si="75"/>
        <v/>
      </c>
      <c r="AY158" s="64" t="str">
        <f t="shared" si="76"/>
        <v/>
      </c>
      <c r="AZ158" s="97" t="s">
        <v>103</v>
      </c>
      <c r="BA158" s="68"/>
      <c r="BB158" s="68"/>
      <c r="BC158" s="68"/>
      <c r="BD158" s="68"/>
      <c r="BE158" s="15"/>
      <c r="BF158" s="5">
        <f t="shared" si="77"/>
        <v>9062</v>
      </c>
      <c r="BG158" s="42">
        <v>8160</v>
      </c>
      <c r="BH158" s="42">
        <v>0</v>
      </c>
      <c r="BI158" s="42"/>
      <c r="BJ158" s="42"/>
      <c r="BK158" s="42"/>
      <c r="BL158" s="42">
        <v>902</v>
      </c>
      <c r="BM158" s="15"/>
    </row>
    <row r="159" spans="1:65" outlineLevel="5" x14ac:dyDescent="0.3">
      <c r="A159" s="22">
        <f t="shared" si="48"/>
        <v>5</v>
      </c>
      <c r="B159" s="9">
        <f t="shared" si="78"/>
        <v>42130</v>
      </c>
      <c r="C159" s="51">
        <v>400192</v>
      </c>
      <c r="D159" s="64" t="str">
        <f t="shared" si="68"/>
        <v/>
      </c>
      <c r="E159" s="12" t="s">
        <v>103</v>
      </c>
      <c r="F159" s="12" t="s">
        <v>103</v>
      </c>
      <c r="G159" s="12"/>
      <c r="H159" s="12"/>
      <c r="I159" s="12"/>
      <c r="J159" s="12"/>
      <c r="K159" s="12"/>
      <c r="L159" s="12"/>
      <c r="M159" s="74" t="str">
        <f t="shared" si="69"/>
        <v/>
      </c>
      <c r="N159" s="83" t="s">
        <v>103</v>
      </c>
      <c r="O159" s="83" t="s">
        <v>103</v>
      </c>
      <c r="P159" s="83"/>
      <c r="Q159" s="83"/>
      <c r="R159" s="83"/>
      <c r="S159" s="83"/>
      <c r="T159" s="83"/>
      <c r="U159" s="83"/>
      <c r="V159" s="5" t="str">
        <f t="shared" si="70"/>
        <v/>
      </c>
      <c r="W159" s="41"/>
      <c r="X159" s="41"/>
      <c r="Y159" s="41"/>
      <c r="Z159" s="41"/>
      <c r="AA159" s="41"/>
      <c r="AB159" s="41"/>
      <c r="AC159" s="41"/>
      <c r="AD159" s="41"/>
      <c r="AE159" s="5" t="str">
        <f t="shared" si="71"/>
        <v/>
      </c>
      <c r="AF159" s="41"/>
      <c r="AG159" s="41"/>
      <c r="AH159" s="41"/>
      <c r="AI159" s="41"/>
      <c r="AJ159" s="41"/>
      <c r="AK159" s="41"/>
      <c r="AL159" s="41"/>
      <c r="AM159" s="41"/>
      <c r="AN159" s="41">
        <f t="shared" si="79"/>
        <v>21.604938271604937</v>
      </c>
      <c r="AO159" s="41">
        <v>972</v>
      </c>
      <c r="AP159" s="110" t="s">
        <v>103</v>
      </c>
      <c r="AQ159" s="111" t="s">
        <v>103</v>
      </c>
      <c r="AR159" s="126" t="str">
        <f t="shared" si="72"/>
        <v/>
      </c>
      <c r="AS159" s="126" t="str">
        <f t="shared" si="73"/>
        <v/>
      </c>
      <c r="AT159" s="127">
        <v>1053</v>
      </c>
      <c r="AU159" s="128">
        <v>2.8</v>
      </c>
      <c r="AV159" s="129" t="s">
        <v>103</v>
      </c>
      <c r="AW159" s="126" t="str">
        <f t="shared" si="74"/>
        <v/>
      </c>
      <c r="AX159" s="126" t="str">
        <f t="shared" si="75"/>
        <v/>
      </c>
      <c r="AY159" s="64" t="str">
        <f t="shared" si="76"/>
        <v/>
      </c>
      <c r="AZ159" s="97">
        <v>78.599999999999994</v>
      </c>
      <c r="BA159" s="68"/>
      <c r="BB159" s="68"/>
      <c r="BC159" s="68"/>
      <c r="BD159" s="68"/>
      <c r="BE159" s="15"/>
      <c r="BF159" s="5">
        <f t="shared" si="77"/>
        <v>8919</v>
      </c>
      <c r="BG159" s="42">
        <v>8160</v>
      </c>
      <c r="BH159" s="42">
        <v>0</v>
      </c>
      <c r="BI159" s="42"/>
      <c r="BJ159" s="42"/>
      <c r="BK159" s="42"/>
      <c r="BL159" s="42">
        <v>759</v>
      </c>
      <c r="BM159" s="15"/>
    </row>
    <row r="160" spans="1:65" outlineLevel="5" x14ac:dyDescent="0.3">
      <c r="A160" s="22">
        <f t="shared" si="48"/>
        <v>5</v>
      </c>
      <c r="B160" s="9">
        <f t="shared" si="78"/>
        <v>42131</v>
      </c>
      <c r="C160" s="51">
        <v>392925</v>
      </c>
      <c r="D160" s="64">
        <f t="shared" si="68"/>
        <v>31.5</v>
      </c>
      <c r="E160" s="12">
        <v>31</v>
      </c>
      <c r="F160" s="12">
        <v>32</v>
      </c>
      <c r="G160" s="12"/>
      <c r="H160" s="12"/>
      <c r="I160" s="12"/>
      <c r="J160" s="12"/>
      <c r="K160" s="12"/>
      <c r="L160" s="12"/>
      <c r="M160" s="74" t="str">
        <f t="shared" si="69"/>
        <v/>
      </c>
      <c r="N160" s="83" t="s">
        <v>103</v>
      </c>
      <c r="O160" s="83" t="s">
        <v>103</v>
      </c>
      <c r="P160" s="83"/>
      <c r="Q160" s="83"/>
      <c r="R160" s="83"/>
      <c r="S160" s="83"/>
      <c r="T160" s="83"/>
      <c r="U160" s="83"/>
      <c r="V160" s="5" t="str">
        <f t="shared" si="70"/>
        <v/>
      </c>
      <c r="W160" s="41"/>
      <c r="X160" s="41"/>
      <c r="Y160" s="41"/>
      <c r="Z160" s="41"/>
      <c r="AA160" s="41"/>
      <c r="AB160" s="41"/>
      <c r="AC160" s="41"/>
      <c r="AD160" s="41"/>
      <c r="AE160" s="5" t="str">
        <f t="shared" si="71"/>
        <v/>
      </c>
      <c r="AF160" s="41"/>
      <c r="AG160" s="41"/>
      <c r="AH160" s="41"/>
      <c r="AI160" s="41"/>
      <c r="AJ160" s="41"/>
      <c r="AK160" s="41"/>
      <c r="AL160" s="41"/>
      <c r="AM160" s="41"/>
      <c r="AN160" s="41">
        <f t="shared" si="79"/>
        <v>22.483940042826553</v>
      </c>
      <c r="AO160" s="41">
        <v>934</v>
      </c>
      <c r="AP160" s="110" t="s">
        <v>103</v>
      </c>
      <c r="AQ160" s="111" t="s">
        <v>103</v>
      </c>
      <c r="AR160" s="126" t="str">
        <f t="shared" si="72"/>
        <v/>
      </c>
      <c r="AS160" s="126" t="str">
        <f t="shared" si="73"/>
        <v/>
      </c>
      <c r="AT160" s="127">
        <v>981</v>
      </c>
      <c r="AU160" s="128">
        <v>2.95</v>
      </c>
      <c r="AV160" s="129" t="s">
        <v>103</v>
      </c>
      <c r="AW160" s="126" t="str">
        <f t="shared" si="74"/>
        <v/>
      </c>
      <c r="AX160" s="126" t="str">
        <f t="shared" si="75"/>
        <v/>
      </c>
      <c r="AY160" s="64" t="str">
        <f t="shared" si="76"/>
        <v/>
      </c>
      <c r="AZ160" s="97">
        <v>78.2</v>
      </c>
      <c r="BA160" s="68"/>
      <c r="BB160" s="68"/>
      <c r="BC160" s="68"/>
      <c r="BD160" s="68"/>
      <c r="BE160" s="15"/>
      <c r="BF160" s="5">
        <f t="shared" si="77"/>
        <v>6903</v>
      </c>
      <c r="BG160" s="42">
        <v>3400</v>
      </c>
      <c r="BH160" s="42">
        <v>2740</v>
      </c>
      <c r="BI160" s="42"/>
      <c r="BJ160" s="42"/>
      <c r="BK160" s="42"/>
      <c r="BL160" s="42">
        <v>763</v>
      </c>
      <c r="BM160" s="15"/>
    </row>
    <row r="161" spans="1:65" outlineLevel="5" x14ac:dyDescent="0.3">
      <c r="A161" s="22">
        <f t="shared" si="48"/>
        <v>5</v>
      </c>
      <c r="B161" s="9">
        <f t="shared" si="78"/>
        <v>42132</v>
      </c>
      <c r="C161" s="51">
        <v>399568</v>
      </c>
      <c r="D161" s="64">
        <f t="shared" si="68"/>
        <v>30.5</v>
      </c>
      <c r="E161" s="12">
        <v>30</v>
      </c>
      <c r="F161" s="12">
        <v>31</v>
      </c>
      <c r="G161" s="12"/>
      <c r="H161" s="12"/>
      <c r="I161" s="12"/>
      <c r="J161" s="12"/>
      <c r="K161" s="12"/>
      <c r="L161" s="12"/>
      <c r="M161" s="74" t="str">
        <f t="shared" si="69"/>
        <v/>
      </c>
      <c r="N161" s="83" t="s">
        <v>103</v>
      </c>
      <c r="O161" s="83" t="s">
        <v>103</v>
      </c>
      <c r="P161" s="83"/>
      <c r="Q161" s="83"/>
      <c r="R161" s="83"/>
      <c r="S161" s="83"/>
      <c r="T161" s="83"/>
      <c r="U161" s="83"/>
      <c r="V161" s="5" t="str">
        <f t="shared" si="70"/>
        <v/>
      </c>
      <c r="W161" s="41"/>
      <c r="X161" s="41"/>
      <c r="Y161" s="41"/>
      <c r="Z161" s="41"/>
      <c r="AA161" s="41"/>
      <c r="AB161" s="41"/>
      <c r="AC161" s="41"/>
      <c r="AD161" s="41"/>
      <c r="AE161" s="5" t="str">
        <f t="shared" si="71"/>
        <v/>
      </c>
      <c r="AF161" s="41"/>
      <c r="AG161" s="41"/>
      <c r="AH161" s="41"/>
      <c r="AI161" s="41"/>
      <c r="AJ161" s="41"/>
      <c r="AK161" s="41"/>
      <c r="AL161" s="41"/>
      <c r="AM161" s="41"/>
      <c r="AN161" s="41">
        <f t="shared" si="79"/>
        <v>21.212121212121211</v>
      </c>
      <c r="AO161" s="41">
        <v>990</v>
      </c>
      <c r="AP161" s="110" t="s">
        <v>103</v>
      </c>
      <c r="AQ161" s="111" t="s">
        <v>103</v>
      </c>
      <c r="AR161" s="126" t="str">
        <f t="shared" si="72"/>
        <v/>
      </c>
      <c r="AS161" s="126" t="str">
        <f t="shared" si="73"/>
        <v/>
      </c>
      <c r="AT161" s="127">
        <v>1034</v>
      </c>
      <c r="AU161" s="128">
        <v>2.81</v>
      </c>
      <c r="AV161" s="129" t="s">
        <v>103</v>
      </c>
      <c r="AW161" s="126" t="str">
        <f t="shared" si="74"/>
        <v/>
      </c>
      <c r="AX161" s="126" t="str">
        <f t="shared" si="75"/>
        <v/>
      </c>
      <c r="AY161" s="64" t="str">
        <f t="shared" si="76"/>
        <v/>
      </c>
      <c r="AZ161" s="97">
        <v>78.599999999999994</v>
      </c>
      <c r="BA161" s="68"/>
      <c r="BB161" s="68"/>
      <c r="BC161" s="68"/>
      <c r="BD161" s="68"/>
      <c r="BE161" s="15"/>
      <c r="BF161" s="5">
        <f t="shared" si="77"/>
        <v>4279</v>
      </c>
      <c r="BG161" s="42">
        <v>0</v>
      </c>
      <c r="BH161" s="42">
        <v>3520</v>
      </c>
      <c r="BI161" s="42"/>
      <c r="BJ161" s="42"/>
      <c r="BK161" s="42"/>
      <c r="BL161" s="42">
        <v>759</v>
      </c>
      <c r="BM161" s="15"/>
    </row>
    <row r="162" spans="1:65" outlineLevel="5" x14ac:dyDescent="0.3">
      <c r="A162" s="22">
        <f t="shared" si="48"/>
        <v>5</v>
      </c>
      <c r="B162" s="9">
        <f t="shared" si="78"/>
        <v>42133</v>
      </c>
      <c r="C162" s="51">
        <v>391195</v>
      </c>
      <c r="D162" s="64">
        <f t="shared" si="68"/>
        <v>29.5</v>
      </c>
      <c r="E162" s="12">
        <v>29</v>
      </c>
      <c r="F162" s="12">
        <v>30</v>
      </c>
      <c r="G162" s="12"/>
      <c r="H162" s="12"/>
      <c r="I162" s="12"/>
      <c r="J162" s="12"/>
      <c r="K162" s="12"/>
      <c r="L162" s="12"/>
      <c r="M162" s="74" t="str">
        <f t="shared" si="69"/>
        <v/>
      </c>
      <c r="N162" s="83" t="s">
        <v>103</v>
      </c>
      <c r="O162" s="83" t="s">
        <v>103</v>
      </c>
      <c r="P162" s="83"/>
      <c r="Q162" s="83"/>
      <c r="R162" s="83"/>
      <c r="S162" s="83"/>
      <c r="T162" s="83"/>
      <c r="U162" s="83"/>
      <c r="V162" s="5" t="str">
        <f t="shared" si="70"/>
        <v/>
      </c>
      <c r="W162" s="41"/>
      <c r="X162" s="41"/>
      <c r="Y162" s="41"/>
      <c r="Z162" s="41"/>
      <c r="AA162" s="41"/>
      <c r="AB162" s="41"/>
      <c r="AC162" s="41"/>
      <c r="AD162" s="41"/>
      <c r="AE162" s="5" t="str">
        <f t="shared" si="71"/>
        <v/>
      </c>
      <c r="AF162" s="41"/>
      <c r="AG162" s="41"/>
      <c r="AH162" s="41"/>
      <c r="AI162" s="41"/>
      <c r="AJ162" s="41"/>
      <c r="AK162" s="41"/>
      <c r="AL162" s="41"/>
      <c r="AM162" s="41"/>
      <c r="AN162" s="41">
        <f t="shared" si="79"/>
        <v>23.051591657519211</v>
      </c>
      <c r="AO162" s="41">
        <v>911</v>
      </c>
      <c r="AP162" s="110" t="s">
        <v>103</v>
      </c>
      <c r="AQ162" s="111" t="s">
        <v>103</v>
      </c>
      <c r="AR162" s="126" t="str">
        <f t="shared" si="72"/>
        <v/>
      </c>
      <c r="AS162" s="126" t="str">
        <f t="shared" si="73"/>
        <v/>
      </c>
      <c r="AT162" s="127">
        <v>1016</v>
      </c>
      <c r="AU162" s="128" t="s">
        <v>103</v>
      </c>
      <c r="AV162" s="129" t="s">
        <v>103</v>
      </c>
      <c r="AW162" s="126" t="str">
        <f t="shared" si="74"/>
        <v/>
      </c>
      <c r="AX162" s="126" t="str">
        <f t="shared" si="75"/>
        <v/>
      </c>
      <c r="AY162" s="64" t="str">
        <f t="shared" si="76"/>
        <v/>
      </c>
      <c r="AZ162" s="97" t="s">
        <v>103</v>
      </c>
      <c r="BA162" s="68"/>
      <c r="BB162" s="68"/>
      <c r="BC162" s="68"/>
      <c r="BD162" s="68"/>
      <c r="BE162" s="15"/>
      <c r="BF162" s="5">
        <f t="shared" si="77"/>
        <v>3104</v>
      </c>
      <c r="BG162" s="42">
        <v>0</v>
      </c>
      <c r="BH162" s="42">
        <v>2344</v>
      </c>
      <c r="BI162" s="42"/>
      <c r="BJ162" s="42"/>
      <c r="BK162" s="42"/>
      <c r="BL162" s="42">
        <v>760</v>
      </c>
      <c r="BM162" s="15"/>
    </row>
    <row r="163" spans="1:65" outlineLevel="5" x14ac:dyDescent="0.3">
      <c r="A163" s="22">
        <f t="shared" ref="A163:A234" si="80">MONTH(B163)</f>
        <v>5</v>
      </c>
      <c r="B163" s="9">
        <f t="shared" si="78"/>
        <v>42134</v>
      </c>
      <c r="C163" s="51">
        <v>383040</v>
      </c>
      <c r="D163" s="64" t="str">
        <f t="shared" si="68"/>
        <v/>
      </c>
      <c r="E163" s="12" t="s">
        <v>103</v>
      </c>
      <c r="F163" s="12" t="s">
        <v>103</v>
      </c>
      <c r="G163" s="12"/>
      <c r="H163" s="12"/>
      <c r="I163" s="12"/>
      <c r="J163" s="12"/>
      <c r="K163" s="12"/>
      <c r="L163" s="12"/>
      <c r="M163" s="74" t="str">
        <f t="shared" si="69"/>
        <v/>
      </c>
      <c r="N163" s="83" t="s">
        <v>103</v>
      </c>
      <c r="O163" s="83" t="s">
        <v>103</v>
      </c>
      <c r="P163" s="83"/>
      <c r="Q163" s="83"/>
      <c r="R163" s="83"/>
      <c r="S163" s="83"/>
      <c r="T163" s="83"/>
      <c r="U163" s="83"/>
      <c r="V163" s="5" t="str">
        <f t="shared" si="70"/>
        <v/>
      </c>
      <c r="W163" s="41"/>
      <c r="X163" s="41"/>
      <c r="Y163" s="41"/>
      <c r="Z163" s="41"/>
      <c r="AA163" s="41"/>
      <c r="AB163" s="41"/>
      <c r="AC163" s="41"/>
      <c r="AD163" s="41"/>
      <c r="AE163" s="5" t="str">
        <f t="shared" si="71"/>
        <v/>
      </c>
      <c r="AF163" s="41"/>
      <c r="AG163" s="41"/>
      <c r="AH163" s="41"/>
      <c r="AI163" s="41"/>
      <c r="AJ163" s="41"/>
      <c r="AK163" s="41"/>
      <c r="AL163" s="41"/>
      <c r="AM163" s="41"/>
      <c r="AN163" s="41">
        <f t="shared" si="79"/>
        <v>21.920668058455114</v>
      </c>
      <c r="AO163" s="41">
        <v>958</v>
      </c>
      <c r="AP163" s="110" t="s">
        <v>103</v>
      </c>
      <c r="AQ163" s="111" t="s">
        <v>103</v>
      </c>
      <c r="AR163" s="126" t="str">
        <f t="shared" si="72"/>
        <v/>
      </c>
      <c r="AS163" s="126" t="str">
        <f t="shared" si="73"/>
        <v/>
      </c>
      <c r="AT163" s="127">
        <v>999</v>
      </c>
      <c r="AU163" s="128" t="s">
        <v>103</v>
      </c>
      <c r="AV163" s="129" t="s">
        <v>103</v>
      </c>
      <c r="AW163" s="126" t="str">
        <f t="shared" si="74"/>
        <v/>
      </c>
      <c r="AX163" s="126" t="str">
        <f t="shared" si="75"/>
        <v/>
      </c>
      <c r="AY163" s="64" t="str">
        <f t="shared" si="76"/>
        <v/>
      </c>
      <c r="AZ163" s="97" t="s">
        <v>103</v>
      </c>
      <c r="BA163" s="68"/>
      <c r="BB163" s="68"/>
      <c r="BC163" s="68"/>
      <c r="BD163" s="68"/>
      <c r="BE163" s="15"/>
      <c r="BF163" s="5">
        <f t="shared" si="77"/>
        <v>3912</v>
      </c>
      <c r="BG163" s="42">
        <v>0</v>
      </c>
      <c r="BH163" s="42">
        <v>3059</v>
      </c>
      <c r="BI163" s="42"/>
      <c r="BJ163" s="42"/>
      <c r="BK163" s="42"/>
      <c r="BL163" s="42">
        <v>853</v>
      </c>
      <c r="BM163" s="15"/>
    </row>
    <row r="164" spans="1:65" outlineLevel="5" x14ac:dyDescent="0.3">
      <c r="A164" s="22">
        <f t="shared" si="80"/>
        <v>5</v>
      </c>
      <c r="B164" s="9">
        <f t="shared" si="78"/>
        <v>42135</v>
      </c>
      <c r="C164" s="51">
        <v>369506</v>
      </c>
      <c r="D164" s="64">
        <f t="shared" si="68"/>
        <v>29.5</v>
      </c>
      <c r="E164" s="12">
        <v>29</v>
      </c>
      <c r="F164" s="12">
        <v>30</v>
      </c>
      <c r="G164" s="12"/>
      <c r="H164" s="12"/>
      <c r="I164" s="12"/>
      <c r="J164" s="12"/>
      <c r="K164" s="12"/>
      <c r="L164" s="12"/>
      <c r="M164" s="74" t="str">
        <f t="shared" si="69"/>
        <v/>
      </c>
      <c r="N164" s="83" t="s">
        <v>103</v>
      </c>
      <c r="O164" s="83" t="s">
        <v>103</v>
      </c>
      <c r="P164" s="83"/>
      <c r="Q164" s="83"/>
      <c r="R164" s="83"/>
      <c r="S164" s="83"/>
      <c r="T164" s="83"/>
      <c r="U164" s="83"/>
      <c r="V164" s="5" t="str">
        <f t="shared" si="70"/>
        <v/>
      </c>
      <c r="W164" s="41"/>
      <c r="X164" s="41"/>
      <c r="Y164" s="41"/>
      <c r="Z164" s="41"/>
      <c r="AA164" s="41"/>
      <c r="AB164" s="41"/>
      <c r="AC164" s="41"/>
      <c r="AD164" s="41"/>
      <c r="AE164" s="5" t="str">
        <f t="shared" si="71"/>
        <v/>
      </c>
      <c r="AF164" s="41"/>
      <c r="AG164" s="41"/>
      <c r="AH164" s="41"/>
      <c r="AI164" s="41"/>
      <c r="AJ164" s="41"/>
      <c r="AK164" s="41"/>
      <c r="AL164" s="41"/>
      <c r="AM164" s="41"/>
      <c r="AN164" s="41">
        <f t="shared" si="79"/>
        <v>22.925764192139738</v>
      </c>
      <c r="AO164" s="41">
        <v>916</v>
      </c>
      <c r="AP164" s="110" t="s">
        <v>103</v>
      </c>
      <c r="AQ164" s="111" t="s">
        <v>103</v>
      </c>
      <c r="AR164" s="126" t="str">
        <f t="shared" si="72"/>
        <v/>
      </c>
      <c r="AS164" s="126" t="str">
        <f t="shared" si="73"/>
        <v/>
      </c>
      <c r="AT164" s="127">
        <v>1005</v>
      </c>
      <c r="AU164" s="128">
        <v>2.98</v>
      </c>
      <c r="AV164" s="129" t="s">
        <v>103</v>
      </c>
      <c r="AW164" s="126" t="str">
        <f t="shared" si="74"/>
        <v/>
      </c>
      <c r="AX164" s="126" t="str">
        <f t="shared" si="75"/>
        <v/>
      </c>
      <c r="AY164" s="64" t="str">
        <f t="shared" si="76"/>
        <v/>
      </c>
      <c r="AZ164" s="97">
        <v>78.5</v>
      </c>
      <c r="BA164" s="68"/>
      <c r="BB164" s="68"/>
      <c r="BC164" s="68"/>
      <c r="BD164" s="68"/>
      <c r="BE164" s="15"/>
      <c r="BF164" s="5">
        <f t="shared" si="77"/>
        <v>5404</v>
      </c>
      <c r="BG164" s="42">
        <v>2890</v>
      </c>
      <c r="BH164" s="42">
        <v>1804</v>
      </c>
      <c r="BI164" s="42"/>
      <c r="BJ164" s="42"/>
      <c r="BK164" s="42"/>
      <c r="BL164" s="42">
        <v>710</v>
      </c>
      <c r="BM164" s="15"/>
    </row>
    <row r="165" spans="1:65" outlineLevel="5" x14ac:dyDescent="0.3">
      <c r="A165" s="22">
        <f t="shared" si="80"/>
        <v>5</v>
      </c>
      <c r="B165" s="9">
        <f t="shared" si="78"/>
        <v>42136</v>
      </c>
      <c r="C165" s="51">
        <v>387167</v>
      </c>
      <c r="D165" s="64" t="str">
        <f t="shared" si="68"/>
        <v/>
      </c>
      <c r="E165" s="12" t="s">
        <v>103</v>
      </c>
      <c r="F165" s="12" t="s">
        <v>103</v>
      </c>
      <c r="G165" s="12"/>
      <c r="H165" s="12"/>
      <c r="I165" s="12"/>
      <c r="J165" s="12"/>
      <c r="K165" s="12"/>
      <c r="L165" s="12"/>
      <c r="M165" s="74">
        <f t="shared" si="69"/>
        <v>7.1</v>
      </c>
      <c r="N165" s="83">
        <v>7.19</v>
      </c>
      <c r="O165" s="83">
        <v>7.05</v>
      </c>
      <c r="P165" s="83"/>
      <c r="Q165" s="83"/>
      <c r="R165" s="83"/>
      <c r="S165" s="83"/>
      <c r="T165" s="83"/>
      <c r="U165" s="83"/>
      <c r="V165" s="5" t="str">
        <f t="shared" si="70"/>
        <v/>
      </c>
      <c r="W165" s="41"/>
      <c r="X165" s="41"/>
      <c r="Y165" s="41"/>
      <c r="Z165" s="41"/>
      <c r="AA165" s="41"/>
      <c r="AB165" s="41"/>
      <c r="AC165" s="41"/>
      <c r="AD165" s="41"/>
      <c r="AE165" s="5" t="str">
        <f t="shared" si="71"/>
        <v/>
      </c>
      <c r="AF165" s="41"/>
      <c r="AG165" s="41"/>
      <c r="AH165" s="41"/>
      <c r="AI165" s="41"/>
      <c r="AJ165" s="41"/>
      <c r="AK165" s="41"/>
      <c r="AL165" s="41"/>
      <c r="AM165" s="41"/>
      <c r="AN165" s="41">
        <f t="shared" si="79"/>
        <v>24.054982817869416</v>
      </c>
      <c r="AO165" s="41">
        <v>873</v>
      </c>
      <c r="AP165" s="110">
        <v>4.05</v>
      </c>
      <c r="AQ165" s="111">
        <v>3.03</v>
      </c>
      <c r="AR165" s="126">
        <f t="shared" si="72"/>
        <v>74.81481481481481</v>
      </c>
      <c r="AS165" s="126">
        <f t="shared" si="73"/>
        <v>25.18518518518519</v>
      </c>
      <c r="AT165" s="127">
        <v>997</v>
      </c>
      <c r="AU165" s="128">
        <v>2.57</v>
      </c>
      <c r="AV165" s="129">
        <v>1.5</v>
      </c>
      <c r="AW165" s="126">
        <f t="shared" si="74"/>
        <v>58.365758754863819</v>
      </c>
      <c r="AX165" s="126">
        <f t="shared" si="75"/>
        <v>41.634241245136181</v>
      </c>
      <c r="AY165" s="64">
        <f t="shared" si="76"/>
        <v>52.808364948644368</v>
      </c>
      <c r="AZ165" s="97">
        <v>78.3</v>
      </c>
      <c r="BA165" s="68"/>
      <c r="BB165" s="68">
        <v>35</v>
      </c>
      <c r="BC165" s="68">
        <v>2300</v>
      </c>
      <c r="BD165" s="68"/>
      <c r="BE165" s="15"/>
      <c r="BF165" s="5">
        <f t="shared" si="77"/>
        <v>5578</v>
      </c>
      <c r="BG165" s="42">
        <v>5440</v>
      </c>
      <c r="BH165" s="42">
        <v>0</v>
      </c>
      <c r="BI165" s="42"/>
      <c r="BJ165" s="42"/>
      <c r="BK165" s="42"/>
      <c r="BL165" s="42">
        <v>138</v>
      </c>
      <c r="BM165" s="15"/>
    </row>
    <row r="166" spans="1:65" outlineLevel="5" x14ac:dyDescent="0.3">
      <c r="A166" s="22">
        <f t="shared" si="80"/>
        <v>5</v>
      </c>
      <c r="B166" s="9">
        <f t="shared" si="78"/>
        <v>42137</v>
      </c>
      <c r="C166" s="51">
        <v>392821</v>
      </c>
      <c r="D166" s="64" t="str">
        <f t="shared" si="68"/>
        <v/>
      </c>
      <c r="E166" s="12" t="s">
        <v>103</v>
      </c>
      <c r="F166" s="12" t="s">
        <v>103</v>
      </c>
      <c r="G166" s="12"/>
      <c r="H166" s="12"/>
      <c r="I166" s="12"/>
      <c r="J166" s="12"/>
      <c r="K166" s="12"/>
      <c r="L166" s="12"/>
      <c r="M166" s="74" t="str">
        <f t="shared" si="69"/>
        <v/>
      </c>
      <c r="N166" s="83" t="s">
        <v>103</v>
      </c>
      <c r="O166" s="83" t="s">
        <v>103</v>
      </c>
      <c r="P166" s="83"/>
      <c r="Q166" s="83"/>
      <c r="R166" s="83"/>
      <c r="S166" s="83"/>
      <c r="T166" s="83"/>
      <c r="U166" s="83"/>
      <c r="V166" s="5" t="str">
        <f t="shared" si="70"/>
        <v/>
      </c>
      <c r="W166" s="41"/>
      <c r="X166" s="41"/>
      <c r="Y166" s="41"/>
      <c r="Z166" s="41"/>
      <c r="AA166" s="41"/>
      <c r="AB166" s="41"/>
      <c r="AC166" s="41"/>
      <c r="AD166" s="41"/>
      <c r="AE166" s="5" t="str">
        <f t="shared" si="71"/>
        <v/>
      </c>
      <c r="AF166" s="41"/>
      <c r="AG166" s="41"/>
      <c r="AH166" s="41"/>
      <c r="AI166" s="41"/>
      <c r="AJ166" s="41"/>
      <c r="AK166" s="41"/>
      <c r="AL166" s="41"/>
      <c r="AM166" s="41"/>
      <c r="AN166" s="41">
        <f t="shared" si="79"/>
        <v>23.411371237458194</v>
      </c>
      <c r="AO166" s="41">
        <v>897</v>
      </c>
      <c r="AP166" s="110" t="s">
        <v>103</v>
      </c>
      <c r="AQ166" s="111" t="s">
        <v>103</v>
      </c>
      <c r="AR166" s="126" t="str">
        <f t="shared" si="72"/>
        <v/>
      </c>
      <c r="AS166" s="126" t="str">
        <f t="shared" si="73"/>
        <v/>
      </c>
      <c r="AT166" s="127">
        <v>992</v>
      </c>
      <c r="AU166" s="128">
        <v>2.95</v>
      </c>
      <c r="AV166" s="129" t="s">
        <v>103</v>
      </c>
      <c r="AW166" s="126" t="str">
        <f t="shared" si="74"/>
        <v/>
      </c>
      <c r="AX166" s="126" t="str">
        <f t="shared" si="75"/>
        <v/>
      </c>
      <c r="AY166" s="64" t="str">
        <f t="shared" si="76"/>
        <v/>
      </c>
      <c r="AZ166" s="97">
        <v>78.5</v>
      </c>
      <c r="BA166" s="68"/>
      <c r="BB166" s="68"/>
      <c r="BC166" s="68"/>
      <c r="BD166" s="68"/>
      <c r="BE166" s="15"/>
      <c r="BF166" s="5">
        <f t="shared" si="77"/>
        <v>4898</v>
      </c>
      <c r="BG166" s="42">
        <v>4080</v>
      </c>
      <c r="BH166" s="42">
        <v>0</v>
      </c>
      <c r="BI166" s="42"/>
      <c r="BJ166" s="42"/>
      <c r="BK166" s="42"/>
      <c r="BL166" s="42">
        <v>818</v>
      </c>
      <c r="BM166" s="15"/>
    </row>
    <row r="167" spans="1:65" outlineLevel="5" x14ac:dyDescent="0.3">
      <c r="A167" s="22">
        <f t="shared" si="80"/>
        <v>5</v>
      </c>
      <c r="B167" s="9">
        <f t="shared" si="78"/>
        <v>42138</v>
      </c>
      <c r="C167" s="51">
        <v>396309</v>
      </c>
      <c r="D167" s="64" t="str">
        <f t="shared" si="68"/>
        <v/>
      </c>
      <c r="E167" s="12" t="s">
        <v>103</v>
      </c>
      <c r="F167" s="12" t="s">
        <v>103</v>
      </c>
      <c r="G167" s="12"/>
      <c r="H167" s="12"/>
      <c r="I167" s="12"/>
      <c r="J167" s="12"/>
      <c r="K167" s="12"/>
      <c r="L167" s="12"/>
      <c r="M167" s="74" t="str">
        <f t="shared" si="69"/>
        <v/>
      </c>
      <c r="N167" s="83" t="s">
        <v>103</v>
      </c>
      <c r="O167" s="83" t="s">
        <v>103</v>
      </c>
      <c r="P167" s="83"/>
      <c r="Q167" s="83"/>
      <c r="R167" s="83"/>
      <c r="S167" s="83"/>
      <c r="T167" s="83"/>
      <c r="U167" s="83"/>
      <c r="V167" s="5" t="str">
        <f t="shared" si="70"/>
        <v/>
      </c>
      <c r="W167" s="41"/>
      <c r="X167" s="41"/>
      <c r="Y167" s="41"/>
      <c r="Z167" s="41"/>
      <c r="AA167" s="41"/>
      <c r="AB167" s="41"/>
      <c r="AC167" s="41"/>
      <c r="AD167" s="41"/>
      <c r="AE167" s="5" t="str">
        <f t="shared" si="71"/>
        <v/>
      </c>
      <c r="AF167" s="41"/>
      <c r="AG167" s="41"/>
      <c r="AH167" s="41"/>
      <c r="AI167" s="41"/>
      <c r="AJ167" s="41"/>
      <c r="AK167" s="41"/>
      <c r="AL167" s="41"/>
      <c r="AM167" s="41"/>
      <c r="AN167" s="41">
        <f t="shared" si="79"/>
        <v>22.850924918389556</v>
      </c>
      <c r="AO167" s="41">
        <v>919</v>
      </c>
      <c r="AP167" s="110" t="s">
        <v>103</v>
      </c>
      <c r="AQ167" s="111" t="s">
        <v>103</v>
      </c>
      <c r="AR167" s="126" t="str">
        <f t="shared" si="72"/>
        <v/>
      </c>
      <c r="AS167" s="126" t="str">
        <f t="shared" si="73"/>
        <v/>
      </c>
      <c r="AT167" s="127">
        <v>1004</v>
      </c>
      <c r="AU167" s="128">
        <v>2.89</v>
      </c>
      <c r="AV167" s="129" t="s">
        <v>103</v>
      </c>
      <c r="AW167" s="126" t="str">
        <f t="shared" si="74"/>
        <v/>
      </c>
      <c r="AX167" s="126" t="str">
        <f t="shared" si="75"/>
        <v/>
      </c>
      <c r="AY167" s="64" t="str">
        <f t="shared" si="76"/>
        <v/>
      </c>
      <c r="AZ167" s="97">
        <v>78.400000000000006</v>
      </c>
      <c r="BA167" s="68"/>
      <c r="BB167" s="68"/>
      <c r="BC167" s="68"/>
      <c r="BD167" s="68"/>
      <c r="BE167" s="15"/>
      <c r="BF167" s="5">
        <f t="shared" si="77"/>
        <v>1498</v>
      </c>
      <c r="BG167" s="42">
        <v>754</v>
      </c>
      <c r="BH167" s="42">
        <v>0</v>
      </c>
      <c r="BI167" s="42"/>
      <c r="BJ167" s="42"/>
      <c r="BK167" s="42"/>
      <c r="BL167" s="42">
        <v>744</v>
      </c>
      <c r="BM167" s="15"/>
    </row>
    <row r="168" spans="1:65" outlineLevel="5" x14ac:dyDescent="0.3">
      <c r="A168" s="22">
        <f t="shared" si="80"/>
        <v>5</v>
      </c>
      <c r="B168" s="9">
        <f t="shared" si="78"/>
        <v>42139</v>
      </c>
      <c r="C168" s="51">
        <v>388565</v>
      </c>
      <c r="D168" s="64">
        <f t="shared" si="68"/>
        <v>30.5</v>
      </c>
      <c r="E168" s="12">
        <v>31</v>
      </c>
      <c r="F168" s="12">
        <v>30</v>
      </c>
      <c r="G168" s="12"/>
      <c r="H168" s="12"/>
      <c r="I168" s="12"/>
      <c r="J168" s="12"/>
      <c r="K168" s="12"/>
      <c r="L168" s="12"/>
      <c r="M168" s="74" t="str">
        <f t="shared" si="69"/>
        <v/>
      </c>
      <c r="N168" s="83" t="s">
        <v>103</v>
      </c>
      <c r="O168" s="83" t="s">
        <v>103</v>
      </c>
      <c r="P168" s="83"/>
      <c r="Q168" s="83"/>
      <c r="R168" s="83"/>
      <c r="S168" s="83"/>
      <c r="T168" s="83"/>
      <c r="U168" s="83"/>
      <c r="V168" s="5" t="str">
        <f t="shared" si="70"/>
        <v/>
      </c>
      <c r="W168" s="41"/>
      <c r="X168" s="41"/>
      <c r="Y168" s="41"/>
      <c r="Z168" s="41"/>
      <c r="AA168" s="41"/>
      <c r="AB168" s="41"/>
      <c r="AC168" s="41"/>
      <c r="AD168" s="41"/>
      <c r="AE168" s="5" t="str">
        <f t="shared" si="71"/>
        <v/>
      </c>
      <c r="AF168" s="41"/>
      <c r="AG168" s="41"/>
      <c r="AH168" s="41"/>
      <c r="AI168" s="41"/>
      <c r="AJ168" s="41"/>
      <c r="AK168" s="41"/>
      <c r="AL168" s="41"/>
      <c r="AM168" s="41"/>
      <c r="AN168" s="41">
        <f t="shared" si="79"/>
        <v>28.074866310160427</v>
      </c>
      <c r="AO168" s="41">
        <v>748</v>
      </c>
      <c r="AP168" s="110" t="s">
        <v>103</v>
      </c>
      <c r="AQ168" s="111" t="s">
        <v>103</v>
      </c>
      <c r="AR168" s="126" t="str">
        <f t="shared" si="72"/>
        <v/>
      </c>
      <c r="AS168" s="126" t="str">
        <f t="shared" si="73"/>
        <v/>
      </c>
      <c r="AT168" s="127">
        <v>797</v>
      </c>
      <c r="AU168" s="128">
        <v>2.96</v>
      </c>
      <c r="AV168" s="129" t="s">
        <v>103</v>
      </c>
      <c r="AW168" s="126" t="str">
        <f t="shared" si="74"/>
        <v/>
      </c>
      <c r="AX168" s="126" t="str">
        <f t="shared" si="75"/>
        <v/>
      </c>
      <c r="AY168" s="64" t="str">
        <f t="shared" si="76"/>
        <v/>
      </c>
      <c r="AZ168" s="97">
        <v>83.9</v>
      </c>
      <c r="BA168" s="68"/>
      <c r="BB168" s="68"/>
      <c r="BC168" s="68"/>
      <c r="BD168" s="68"/>
      <c r="BE168" s="15"/>
      <c r="BF168" s="5">
        <f t="shared" si="77"/>
        <v>2331</v>
      </c>
      <c r="BG168" s="42">
        <v>1597</v>
      </c>
      <c r="BH168" s="42">
        <v>0</v>
      </c>
      <c r="BI168" s="42"/>
      <c r="BJ168" s="42"/>
      <c r="BK168" s="42"/>
      <c r="BL168" s="42">
        <v>734</v>
      </c>
      <c r="BM168" s="15"/>
    </row>
    <row r="169" spans="1:65" outlineLevel="5" x14ac:dyDescent="0.3">
      <c r="A169" s="22">
        <f t="shared" si="80"/>
        <v>5</v>
      </c>
      <c r="B169" s="9">
        <f t="shared" si="78"/>
        <v>42140</v>
      </c>
      <c r="C169" s="51">
        <v>372495</v>
      </c>
      <c r="D169" s="64">
        <f t="shared" si="68"/>
        <v>30.5</v>
      </c>
      <c r="E169" s="12">
        <v>31</v>
      </c>
      <c r="F169" s="12">
        <v>30</v>
      </c>
      <c r="G169" s="12"/>
      <c r="H169" s="12"/>
      <c r="I169" s="12"/>
      <c r="J169" s="12"/>
      <c r="K169" s="12"/>
      <c r="L169" s="12"/>
      <c r="M169" s="74" t="str">
        <f t="shared" si="69"/>
        <v/>
      </c>
      <c r="N169" s="83" t="s">
        <v>103</v>
      </c>
      <c r="O169" s="83" t="s">
        <v>103</v>
      </c>
      <c r="P169" s="83"/>
      <c r="Q169" s="83"/>
      <c r="R169" s="83"/>
      <c r="S169" s="83"/>
      <c r="T169" s="83"/>
      <c r="U169" s="83"/>
      <c r="V169" s="5" t="str">
        <f t="shared" si="70"/>
        <v/>
      </c>
      <c r="W169" s="41"/>
      <c r="X169" s="41"/>
      <c r="Y169" s="41"/>
      <c r="Z169" s="41"/>
      <c r="AA169" s="41"/>
      <c r="AB169" s="41"/>
      <c r="AC169" s="41"/>
      <c r="AD169" s="41"/>
      <c r="AE169" s="5" t="str">
        <f t="shared" si="71"/>
        <v/>
      </c>
      <c r="AF169" s="41"/>
      <c r="AG169" s="41"/>
      <c r="AH169" s="41"/>
      <c r="AI169" s="41"/>
      <c r="AJ169" s="41"/>
      <c r="AK169" s="41"/>
      <c r="AL169" s="41"/>
      <c r="AM169" s="41"/>
      <c r="AN169" s="41">
        <f t="shared" si="79"/>
        <v>65.625</v>
      </c>
      <c r="AO169" s="41">
        <v>320</v>
      </c>
      <c r="AP169" s="110" t="s">
        <v>103</v>
      </c>
      <c r="AQ169" s="111" t="s">
        <v>103</v>
      </c>
      <c r="AR169" s="126" t="str">
        <f t="shared" si="72"/>
        <v/>
      </c>
      <c r="AS169" s="126" t="str">
        <f t="shared" si="73"/>
        <v/>
      </c>
      <c r="AT169" s="127">
        <v>385</v>
      </c>
      <c r="AU169" s="128" t="s">
        <v>103</v>
      </c>
      <c r="AV169" s="129" t="s">
        <v>103</v>
      </c>
      <c r="AW169" s="126" t="str">
        <f t="shared" si="74"/>
        <v/>
      </c>
      <c r="AX169" s="126" t="str">
        <f t="shared" si="75"/>
        <v/>
      </c>
      <c r="AY169" s="64" t="str">
        <f t="shared" si="76"/>
        <v/>
      </c>
      <c r="AZ169" s="97" t="s">
        <v>103</v>
      </c>
      <c r="BA169" s="68"/>
      <c r="BB169" s="68"/>
      <c r="BC169" s="68"/>
      <c r="BD169" s="68"/>
      <c r="BE169" s="15"/>
      <c r="BF169" s="5">
        <f t="shared" si="77"/>
        <v>810</v>
      </c>
      <c r="BG169" s="42">
        <v>0</v>
      </c>
      <c r="BH169" s="42">
        <v>0</v>
      </c>
      <c r="BI169" s="42"/>
      <c r="BJ169" s="42"/>
      <c r="BK169" s="42"/>
      <c r="BL169" s="42">
        <v>810</v>
      </c>
      <c r="BM169" s="15"/>
    </row>
    <row r="170" spans="1:65" outlineLevel="5" x14ac:dyDescent="0.3">
      <c r="A170" s="22">
        <f t="shared" si="80"/>
        <v>5</v>
      </c>
      <c r="B170" s="9">
        <f t="shared" si="78"/>
        <v>42141</v>
      </c>
      <c r="C170" s="51">
        <v>394660</v>
      </c>
      <c r="D170" s="64">
        <f t="shared" si="68"/>
        <v>29.5</v>
      </c>
      <c r="E170" s="12">
        <v>30</v>
      </c>
      <c r="F170" s="12">
        <v>29</v>
      </c>
      <c r="G170" s="12"/>
      <c r="H170" s="12"/>
      <c r="I170" s="12"/>
      <c r="J170" s="12"/>
      <c r="K170" s="12"/>
      <c r="L170" s="12"/>
      <c r="M170" s="74" t="str">
        <f t="shared" si="69"/>
        <v/>
      </c>
      <c r="N170" s="83" t="s">
        <v>103</v>
      </c>
      <c r="O170" s="83" t="s">
        <v>103</v>
      </c>
      <c r="P170" s="83"/>
      <c r="Q170" s="83"/>
      <c r="R170" s="83"/>
      <c r="S170" s="83"/>
      <c r="T170" s="83"/>
      <c r="U170" s="83"/>
      <c r="V170" s="5" t="str">
        <f t="shared" si="70"/>
        <v/>
      </c>
      <c r="W170" s="41"/>
      <c r="X170" s="41"/>
      <c r="Y170" s="41"/>
      <c r="Z170" s="41"/>
      <c r="AA170" s="41"/>
      <c r="AB170" s="41"/>
      <c r="AC170" s="41"/>
      <c r="AD170" s="41"/>
      <c r="AE170" s="5" t="str">
        <f t="shared" si="71"/>
        <v/>
      </c>
      <c r="AF170" s="41"/>
      <c r="AG170" s="41"/>
      <c r="AH170" s="41"/>
      <c r="AI170" s="41"/>
      <c r="AJ170" s="41"/>
      <c r="AK170" s="41"/>
      <c r="AL170" s="41"/>
      <c r="AM170" s="41"/>
      <c r="AN170" s="41">
        <f t="shared" si="79"/>
        <v>72.916666666666671</v>
      </c>
      <c r="AO170" s="41">
        <v>288</v>
      </c>
      <c r="AP170" s="110" t="s">
        <v>103</v>
      </c>
      <c r="AQ170" s="111" t="s">
        <v>103</v>
      </c>
      <c r="AR170" s="126" t="str">
        <f t="shared" si="72"/>
        <v/>
      </c>
      <c r="AS170" s="126" t="str">
        <f t="shared" si="73"/>
        <v/>
      </c>
      <c r="AT170" s="127">
        <v>390</v>
      </c>
      <c r="AU170" s="128" t="s">
        <v>103</v>
      </c>
      <c r="AV170" s="129" t="s">
        <v>103</v>
      </c>
      <c r="AW170" s="126" t="str">
        <f t="shared" si="74"/>
        <v/>
      </c>
      <c r="AX170" s="126" t="str">
        <f t="shared" si="75"/>
        <v/>
      </c>
      <c r="AY170" s="64" t="str">
        <f t="shared" si="76"/>
        <v/>
      </c>
      <c r="AZ170" s="97" t="s">
        <v>103</v>
      </c>
      <c r="BA170" s="68"/>
      <c r="BB170" s="68"/>
      <c r="BC170" s="68"/>
      <c r="BD170" s="68"/>
      <c r="BE170" s="15"/>
      <c r="BF170" s="5">
        <f t="shared" si="77"/>
        <v>1963</v>
      </c>
      <c r="BG170" s="42">
        <v>964</v>
      </c>
      <c r="BH170" s="42">
        <v>0</v>
      </c>
      <c r="BI170" s="42"/>
      <c r="BJ170" s="42"/>
      <c r="BK170" s="42"/>
      <c r="BL170" s="42">
        <v>999</v>
      </c>
      <c r="BM170" s="15"/>
    </row>
    <row r="171" spans="1:65" outlineLevel="5" x14ac:dyDescent="0.3">
      <c r="A171" s="22">
        <f t="shared" si="80"/>
        <v>5</v>
      </c>
      <c r="B171" s="9">
        <f t="shared" si="78"/>
        <v>42142</v>
      </c>
      <c r="C171" s="51">
        <v>388425</v>
      </c>
      <c r="D171" s="64" t="str">
        <f t="shared" si="68"/>
        <v/>
      </c>
      <c r="E171" s="12" t="s">
        <v>103</v>
      </c>
      <c r="F171" s="12" t="s">
        <v>103</v>
      </c>
      <c r="G171" s="12"/>
      <c r="H171" s="12"/>
      <c r="I171" s="12"/>
      <c r="J171" s="12"/>
      <c r="K171" s="12"/>
      <c r="L171" s="12"/>
      <c r="M171" s="74" t="str">
        <f t="shared" si="69"/>
        <v/>
      </c>
      <c r="N171" s="83" t="s">
        <v>103</v>
      </c>
      <c r="O171" s="83" t="s">
        <v>103</v>
      </c>
      <c r="P171" s="83"/>
      <c r="Q171" s="83"/>
      <c r="R171" s="83"/>
      <c r="S171" s="83"/>
      <c r="T171" s="83"/>
      <c r="U171" s="83"/>
      <c r="V171" s="5" t="str">
        <f t="shared" si="70"/>
        <v/>
      </c>
      <c r="W171" s="41"/>
      <c r="X171" s="41"/>
      <c r="Y171" s="41"/>
      <c r="Z171" s="41"/>
      <c r="AA171" s="41"/>
      <c r="AB171" s="41"/>
      <c r="AC171" s="41"/>
      <c r="AD171" s="41"/>
      <c r="AE171" s="5" t="str">
        <f t="shared" si="71"/>
        <v/>
      </c>
      <c r="AF171" s="41"/>
      <c r="AG171" s="41"/>
      <c r="AH171" s="41"/>
      <c r="AI171" s="41"/>
      <c r="AJ171" s="41"/>
      <c r="AK171" s="41"/>
      <c r="AL171" s="41"/>
      <c r="AM171" s="41"/>
      <c r="AN171" s="41">
        <f t="shared" si="79"/>
        <v>42.51012145748988</v>
      </c>
      <c r="AO171" s="41">
        <v>494</v>
      </c>
      <c r="AP171" s="110" t="s">
        <v>103</v>
      </c>
      <c r="AQ171" s="111" t="s">
        <v>103</v>
      </c>
      <c r="AR171" s="126" t="str">
        <f t="shared" si="72"/>
        <v/>
      </c>
      <c r="AS171" s="126" t="str">
        <f t="shared" si="73"/>
        <v/>
      </c>
      <c r="AT171" s="127">
        <v>960</v>
      </c>
      <c r="AU171" s="128">
        <v>2.88</v>
      </c>
      <c r="AV171" s="129" t="s">
        <v>103</v>
      </c>
      <c r="AW171" s="126" t="str">
        <f t="shared" si="74"/>
        <v/>
      </c>
      <c r="AX171" s="126" t="str">
        <f t="shared" si="75"/>
        <v/>
      </c>
      <c r="AY171" s="64" t="str">
        <f t="shared" si="76"/>
        <v/>
      </c>
      <c r="AZ171" s="97">
        <v>78.099999999999994</v>
      </c>
      <c r="BA171" s="68"/>
      <c r="BB171" s="68"/>
      <c r="BC171" s="68"/>
      <c r="BD171" s="68"/>
      <c r="BE171" s="15"/>
      <c r="BF171" s="5">
        <f t="shared" si="77"/>
        <v>6786</v>
      </c>
      <c r="BG171" s="42">
        <v>6038</v>
      </c>
      <c r="BH171" s="42">
        <v>0</v>
      </c>
      <c r="BI171" s="42"/>
      <c r="BJ171" s="42"/>
      <c r="BK171" s="42"/>
      <c r="BL171" s="42">
        <v>748</v>
      </c>
      <c r="BM171" s="15"/>
    </row>
    <row r="172" spans="1:65" outlineLevel="5" x14ac:dyDescent="0.3">
      <c r="A172" s="22">
        <f t="shared" si="80"/>
        <v>5</v>
      </c>
      <c r="B172" s="9">
        <f t="shared" si="78"/>
        <v>42143</v>
      </c>
      <c r="C172" s="51">
        <v>400786</v>
      </c>
      <c r="D172" s="64">
        <f t="shared" si="68"/>
        <v>32</v>
      </c>
      <c r="E172" s="12">
        <v>32</v>
      </c>
      <c r="F172" s="12">
        <v>32</v>
      </c>
      <c r="G172" s="12"/>
      <c r="H172" s="12"/>
      <c r="I172" s="12"/>
      <c r="J172" s="12"/>
      <c r="K172" s="12"/>
      <c r="L172" s="12"/>
      <c r="M172" s="74">
        <f t="shared" si="69"/>
        <v>7.3</v>
      </c>
      <c r="N172" s="83">
        <v>7.24</v>
      </c>
      <c r="O172" s="83">
        <v>7.3</v>
      </c>
      <c r="P172" s="83"/>
      <c r="Q172" s="83"/>
      <c r="R172" s="83"/>
      <c r="S172" s="83"/>
      <c r="T172" s="83"/>
      <c r="U172" s="83"/>
      <c r="V172" s="5" t="str">
        <f t="shared" si="70"/>
        <v/>
      </c>
      <c r="W172" s="41"/>
      <c r="X172" s="41"/>
      <c r="Y172" s="41"/>
      <c r="Z172" s="41"/>
      <c r="AA172" s="41"/>
      <c r="AB172" s="41"/>
      <c r="AC172" s="41"/>
      <c r="AD172" s="41"/>
      <c r="AE172" s="5" t="str">
        <f t="shared" si="71"/>
        <v/>
      </c>
      <c r="AF172" s="41"/>
      <c r="AG172" s="41"/>
      <c r="AH172" s="41"/>
      <c r="AI172" s="41"/>
      <c r="AJ172" s="41"/>
      <c r="AK172" s="41"/>
      <c r="AL172" s="41"/>
      <c r="AM172" s="41"/>
      <c r="AN172" s="41">
        <f t="shared" si="79"/>
        <v>32.012195121951223</v>
      </c>
      <c r="AO172" s="41">
        <v>656</v>
      </c>
      <c r="AP172" s="110">
        <v>4.42</v>
      </c>
      <c r="AQ172" s="111">
        <v>3.31</v>
      </c>
      <c r="AR172" s="126">
        <f t="shared" si="72"/>
        <v>74.886877828054295</v>
      </c>
      <c r="AS172" s="126">
        <f t="shared" si="73"/>
        <v>25.113122171945705</v>
      </c>
      <c r="AT172" s="127">
        <v>761</v>
      </c>
      <c r="AU172" s="128">
        <v>2.46</v>
      </c>
      <c r="AV172" s="129">
        <v>1.43</v>
      </c>
      <c r="AW172" s="126">
        <f t="shared" si="74"/>
        <v>58.130081300813011</v>
      </c>
      <c r="AX172" s="126">
        <f t="shared" si="75"/>
        <v>41.869918699186989</v>
      </c>
      <c r="AY172" s="64">
        <f t="shared" si="76"/>
        <v>53.442055553926018</v>
      </c>
      <c r="AZ172" s="97">
        <v>78.3</v>
      </c>
      <c r="BA172" s="68"/>
      <c r="BB172" s="68"/>
      <c r="BC172" s="68"/>
      <c r="BD172" s="68"/>
      <c r="BE172" s="15"/>
      <c r="BF172" s="5">
        <f t="shared" si="77"/>
        <v>6378</v>
      </c>
      <c r="BG172" s="42">
        <v>3539</v>
      </c>
      <c r="BH172" s="42">
        <v>2113</v>
      </c>
      <c r="BI172" s="42"/>
      <c r="BJ172" s="42"/>
      <c r="BK172" s="42"/>
      <c r="BL172" s="42">
        <v>726</v>
      </c>
      <c r="BM172" s="15"/>
    </row>
    <row r="173" spans="1:65" outlineLevel="5" x14ac:dyDescent="0.3">
      <c r="A173" s="22">
        <f t="shared" si="80"/>
        <v>5</v>
      </c>
      <c r="B173" s="9">
        <f t="shared" si="78"/>
        <v>42144</v>
      </c>
      <c r="C173" s="51">
        <v>400358</v>
      </c>
      <c r="D173" s="64">
        <f t="shared" si="68"/>
        <v>33</v>
      </c>
      <c r="E173" s="12">
        <v>33</v>
      </c>
      <c r="F173" s="12">
        <v>33</v>
      </c>
      <c r="G173" s="12"/>
      <c r="H173" s="12"/>
      <c r="I173" s="12"/>
      <c r="J173" s="12"/>
      <c r="K173" s="12"/>
      <c r="L173" s="12"/>
      <c r="M173" s="74" t="str">
        <f t="shared" si="69"/>
        <v/>
      </c>
      <c r="N173" s="83" t="s">
        <v>103</v>
      </c>
      <c r="O173" s="83" t="s">
        <v>103</v>
      </c>
      <c r="P173" s="83"/>
      <c r="Q173" s="83"/>
      <c r="R173" s="83"/>
      <c r="S173" s="83"/>
      <c r="T173" s="83"/>
      <c r="U173" s="83"/>
      <c r="V173" s="5" t="str">
        <f t="shared" si="70"/>
        <v/>
      </c>
      <c r="W173" s="41"/>
      <c r="X173" s="41"/>
      <c r="Y173" s="41"/>
      <c r="Z173" s="41"/>
      <c r="AA173" s="41"/>
      <c r="AB173" s="41"/>
      <c r="AC173" s="41"/>
      <c r="AD173" s="41"/>
      <c r="AE173" s="5" t="str">
        <f t="shared" si="71"/>
        <v/>
      </c>
      <c r="AF173" s="41"/>
      <c r="AG173" s="41"/>
      <c r="AH173" s="41"/>
      <c r="AI173" s="41"/>
      <c r="AJ173" s="41"/>
      <c r="AK173" s="41"/>
      <c r="AL173" s="41"/>
      <c r="AM173" s="41"/>
      <c r="AN173" s="41">
        <f t="shared" si="79"/>
        <v>31.626506024096386</v>
      </c>
      <c r="AO173" s="41">
        <v>664</v>
      </c>
      <c r="AP173" s="110" t="s">
        <v>103</v>
      </c>
      <c r="AQ173" s="111" t="s">
        <v>103</v>
      </c>
      <c r="AR173" s="126" t="str">
        <f t="shared" si="72"/>
        <v/>
      </c>
      <c r="AS173" s="126" t="str">
        <f t="shared" si="73"/>
        <v/>
      </c>
      <c r="AT173" s="127">
        <v>828</v>
      </c>
      <c r="AU173" s="128">
        <v>2.8</v>
      </c>
      <c r="AV173" s="129" t="s">
        <v>103</v>
      </c>
      <c r="AW173" s="126" t="str">
        <f t="shared" si="74"/>
        <v/>
      </c>
      <c r="AX173" s="126" t="str">
        <f t="shared" si="75"/>
        <v/>
      </c>
      <c r="AY173" s="64" t="str">
        <f t="shared" si="76"/>
        <v/>
      </c>
      <c r="AZ173" s="97">
        <v>78.5</v>
      </c>
      <c r="BA173" s="68"/>
      <c r="BB173" s="68"/>
      <c r="BC173" s="68"/>
      <c r="BD173" s="68"/>
      <c r="BE173" s="15"/>
      <c r="BF173" s="5">
        <f t="shared" si="77"/>
        <v>9257</v>
      </c>
      <c r="BG173" s="42">
        <v>8472</v>
      </c>
      <c r="BH173" s="42">
        <v>0</v>
      </c>
      <c r="BI173" s="42"/>
      <c r="BJ173" s="42"/>
      <c r="BK173" s="42"/>
      <c r="BL173" s="42">
        <v>785</v>
      </c>
      <c r="BM173" s="15"/>
    </row>
    <row r="174" spans="1:65" outlineLevel="5" x14ac:dyDescent="0.3">
      <c r="A174" s="22">
        <f t="shared" si="80"/>
        <v>5</v>
      </c>
      <c r="B174" s="9">
        <f t="shared" si="78"/>
        <v>42145</v>
      </c>
      <c r="C174" s="51">
        <v>396783</v>
      </c>
      <c r="D174" s="64" t="str">
        <f t="shared" si="68"/>
        <v/>
      </c>
      <c r="E174" s="12" t="s">
        <v>103</v>
      </c>
      <c r="F174" s="12" t="s">
        <v>103</v>
      </c>
      <c r="G174" s="12"/>
      <c r="H174" s="12"/>
      <c r="I174" s="12"/>
      <c r="J174" s="12"/>
      <c r="K174" s="12"/>
      <c r="L174" s="12"/>
      <c r="M174" s="74" t="str">
        <f t="shared" si="69"/>
        <v/>
      </c>
      <c r="N174" s="83" t="s">
        <v>103</v>
      </c>
      <c r="O174" s="83" t="s">
        <v>103</v>
      </c>
      <c r="P174" s="83"/>
      <c r="Q174" s="83"/>
      <c r="R174" s="83"/>
      <c r="S174" s="83"/>
      <c r="T174" s="83"/>
      <c r="U174" s="83"/>
      <c r="V174" s="5" t="str">
        <f t="shared" si="70"/>
        <v/>
      </c>
      <c r="W174" s="41"/>
      <c r="X174" s="41"/>
      <c r="Y174" s="41"/>
      <c r="Z174" s="41"/>
      <c r="AA174" s="41"/>
      <c r="AB174" s="41"/>
      <c r="AC174" s="41"/>
      <c r="AD174" s="41"/>
      <c r="AE174" s="5" t="str">
        <f t="shared" si="71"/>
        <v/>
      </c>
      <c r="AF174" s="41"/>
      <c r="AG174" s="41"/>
      <c r="AH174" s="41"/>
      <c r="AI174" s="41"/>
      <c r="AJ174" s="41"/>
      <c r="AK174" s="41"/>
      <c r="AL174" s="41"/>
      <c r="AM174" s="41"/>
      <c r="AN174" s="41">
        <f t="shared" si="79"/>
        <v>28.532608695652176</v>
      </c>
      <c r="AO174" s="41">
        <v>736</v>
      </c>
      <c r="AP174" s="110" t="s">
        <v>103</v>
      </c>
      <c r="AQ174" s="111" t="s">
        <v>103</v>
      </c>
      <c r="AR174" s="126" t="str">
        <f t="shared" si="72"/>
        <v/>
      </c>
      <c r="AS174" s="126" t="str">
        <f t="shared" si="73"/>
        <v/>
      </c>
      <c r="AT174" s="127">
        <v>867</v>
      </c>
      <c r="AU174" s="128">
        <v>3.1</v>
      </c>
      <c r="AV174" s="129" t="s">
        <v>103</v>
      </c>
      <c r="AW174" s="126" t="str">
        <f t="shared" si="74"/>
        <v/>
      </c>
      <c r="AX174" s="126" t="str">
        <f t="shared" si="75"/>
        <v/>
      </c>
      <c r="AY174" s="64" t="str">
        <f t="shared" si="76"/>
        <v/>
      </c>
      <c r="AZ174" s="97">
        <v>78.2</v>
      </c>
      <c r="BA174" s="68"/>
      <c r="BB174" s="68"/>
      <c r="BC174" s="68"/>
      <c r="BD174" s="68"/>
      <c r="BE174" s="15"/>
      <c r="BF174" s="5">
        <f t="shared" si="77"/>
        <v>7428</v>
      </c>
      <c r="BG174" s="42">
        <v>6404</v>
      </c>
      <c r="BH174" s="42">
        <v>330</v>
      </c>
      <c r="BI174" s="42"/>
      <c r="BJ174" s="42"/>
      <c r="BK174" s="42"/>
      <c r="BL174" s="42">
        <v>694</v>
      </c>
      <c r="BM174" s="15"/>
    </row>
    <row r="175" spans="1:65" outlineLevel="5" x14ac:dyDescent="0.3">
      <c r="A175" s="22">
        <f t="shared" si="80"/>
        <v>5</v>
      </c>
      <c r="B175" s="9">
        <f t="shared" si="78"/>
        <v>42146</v>
      </c>
      <c r="C175" s="51">
        <v>393521</v>
      </c>
      <c r="D175" s="64" t="str">
        <f t="shared" si="68"/>
        <v/>
      </c>
      <c r="E175" s="12" t="s">
        <v>103</v>
      </c>
      <c r="F175" s="12" t="s">
        <v>103</v>
      </c>
      <c r="G175" s="12"/>
      <c r="H175" s="12"/>
      <c r="I175" s="12"/>
      <c r="J175" s="12"/>
      <c r="K175" s="12"/>
      <c r="L175" s="12"/>
      <c r="M175" s="74" t="str">
        <f t="shared" si="69"/>
        <v/>
      </c>
      <c r="N175" s="83" t="s">
        <v>103</v>
      </c>
      <c r="O175" s="83" t="s">
        <v>103</v>
      </c>
      <c r="P175" s="83"/>
      <c r="Q175" s="83"/>
      <c r="R175" s="83"/>
      <c r="S175" s="83"/>
      <c r="T175" s="83"/>
      <c r="U175" s="83"/>
      <c r="V175" s="5" t="str">
        <f t="shared" si="70"/>
        <v/>
      </c>
      <c r="W175" s="41"/>
      <c r="X175" s="41"/>
      <c r="Y175" s="41"/>
      <c r="Z175" s="41"/>
      <c r="AA175" s="41"/>
      <c r="AB175" s="41"/>
      <c r="AC175" s="41"/>
      <c r="AD175" s="41"/>
      <c r="AE175" s="5" t="str">
        <f t="shared" si="71"/>
        <v/>
      </c>
      <c r="AF175" s="41"/>
      <c r="AG175" s="41"/>
      <c r="AH175" s="41"/>
      <c r="AI175" s="41"/>
      <c r="AJ175" s="41"/>
      <c r="AK175" s="41"/>
      <c r="AL175" s="41"/>
      <c r="AM175" s="41"/>
      <c r="AN175" s="41">
        <f t="shared" si="79"/>
        <v>39.106145251396647</v>
      </c>
      <c r="AO175" s="41">
        <v>537</v>
      </c>
      <c r="AP175" s="110" t="s">
        <v>103</v>
      </c>
      <c r="AQ175" s="111" t="s">
        <v>103</v>
      </c>
      <c r="AR175" s="126" t="str">
        <f t="shared" si="72"/>
        <v/>
      </c>
      <c r="AS175" s="126" t="str">
        <f t="shared" si="73"/>
        <v/>
      </c>
      <c r="AT175" s="127">
        <v>581</v>
      </c>
      <c r="AU175" s="128">
        <v>2.95</v>
      </c>
      <c r="AV175" s="129" t="s">
        <v>103</v>
      </c>
      <c r="AW175" s="126" t="str">
        <f t="shared" si="74"/>
        <v/>
      </c>
      <c r="AX175" s="126" t="str">
        <f t="shared" si="75"/>
        <v/>
      </c>
      <c r="AY175" s="64" t="str">
        <f t="shared" si="76"/>
        <v/>
      </c>
      <c r="AZ175" s="97">
        <v>78</v>
      </c>
      <c r="BA175" s="68"/>
      <c r="BB175" s="68"/>
      <c r="BC175" s="68"/>
      <c r="BD175" s="68"/>
      <c r="BE175" s="15"/>
      <c r="BF175" s="5">
        <f t="shared" si="77"/>
        <v>4933</v>
      </c>
      <c r="BG175" s="42">
        <v>1076</v>
      </c>
      <c r="BH175" s="42">
        <v>3161</v>
      </c>
      <c r="BI175" s="42"/>
      <c r="BJ175" s="42"/>
      <c r="BK175" s="42"/>
      <c r="BL175" s="42">
        <v>696</v>
      </c>
      <c r="BM175" s="15"/>
    </row>
    <row r="176" spans="1:65" outlineLevel="5" x14ac:dyDescent="0.3">
      <c r="A176" s="22">
        <f t="shared" si="80"/>
        <v>5</v>
      </c>
      <c r="B176" s="9">
        <f t="shared" si="78"/>
        <v>42147</v>
      </c>
      <c r="C176" s="51">
        <v>387084</v>
      </c>
      <c r="D176" s="64">
        <f t="shared" si="68"/>
        <v>34.5</v>
      </c>
      <c r="E176" s="12">
        <v>35</v>
      </c>
      <c r="F176" s="12">
        <v>34</v>
      </c>
      <c r="G176" s="12"/>
      <c r="H176" s="12"/>
      <c r="I176" s="12"/>
      <c r="J176" s="12"/>
      <c r="K176" s="12"/>
      <c r="L176" s="12"/>
      <c r="M176" s="74" t="str">
        <f t="shared" si="69"/>
        <v/>
      </c>
      <c r="N176" s="83" t="s">
        <v>103</v>
      </c>
      <c r="O176" s="83" t="s">
        <v>103</v>
      </c>
      <c r="P176" s="83"/>
      <c r="Q176" s="83"/>
      <c r="R176" s="83"/>
      <c r="S176" s="83"/>
      <c r="T176" s="83"/>
      <c r="U176" s="83"/>
      <c r="V176" s="5" t="str">
        <f t="shared" si="70"/>
        <v/>
      </c>
      <c r="W176" s="41"/>
      <c r="X176" s="41"/>
      <c r="Y176" s="41"/>
      <c r="Z176" s="41"/>
      <c r="AA176" s="41"/>
      <c r="AB176" s="41"/>
      <c r="AC176" s="41"/>
      <c r="AD176" s="41"/>
      <c r="AE176" s="5" t="str">
        <f t="shared" si="71"/>
        <v/>
      </c>
      <c r="AF176" s="41"/>
      <c r="AG176" s="41"/>
      <c r="AH176" s="41"/>
      <c r="AI176" s="41"/>
      <c r="AJ176" s="41"/>
      <c r="AK176" s="41"/>
      <c r="AL176" s="41"/>
      <c r="AM176" s="41"/>
      <c r="AN176" s="41">
        <f t="shared" si="79"/>
        <v>26.086956521739129</v>
      </c>
      <c r="AO176" s="41">
        <v>805</v>
      </c>
      <c r="AP176" s="110" t="s">
        <v>103</v>
      </c>
      <c r="AQ176" s="111" t="s">
        <v>103</v>
      </c>
      <c r="AR176" s="126" t="str">
        <f t="shared" si="72"/>
        <v/>
      </c>
      <c r="AS176" s="126" t="str">
        <f t="shared" si="73"/>
        <v/>
      </c>
      <c r="AT176" s="127">
        <v>953</v>
      </c>
      <c r="AU176" s="128" t="s">
        <v>103</v>
      </c>
      <c r="AV176" s="129" t="s">
        <v>103</v>
      </c>
      <c r="AW176" s="126" t="str">
        <f t="shared" si="74"/>
        <v/>
      </c>
      <c r="AX176" s="126" t="str">
        <f t="shared" si="75"/>
        <v/>
      </c>
      <c r="AY176" s="64" t="str">
        <f t="shared" si="76"/>
        <v/>
      </c>
      <c r="AZ176" s="97" t="s">
        <v>103</v>
      </c>
      <c r="BA176" s="68"/>
      <c r="BB176" s="68"/>
      <c r="BC176" s="68"/>
      <c r="BD176" s="68"/>
      <c r="BE176" s="15"/>
      <c r="BF176" s="5">
        <f t="shared" si="77"/>
        <v>7158</v>
      </c>
      <c r="BG176" s="42">
        <v>6390</v>
      </c>
      <c r="BH176" s="42">
        <v>0</v>
      </c>
      <c r="BI176" s="42"/>
      <c r="BJ176" s="42"/>
      <c r="BK176" s="42"/>
      <c r="BL176" s="42">
        <v>768</v>
      </c>
      <c r="BM176" s="15"/>
    </row>
    <row r="177" spans="1:65" outlineLevel="5" x14ac:dyDescent="0.3">
      <c r="A177" s="22">
        <f t="shared" si="80"/>
        <v>5</v>
      </c>
      <c r="B177" s="9">
        <f t="shared" si="78"/>
        <v>42148</v>
      </c>
      <c r="C177" s="51">
        <v>389604</v>
      </c>
      <c r="D177" s="64">
        <f t="shared" si="68"/>
        <v>35.5</v>
      </c>
      <c r="E177" s="12">
        <v>35</v>
      </c>
      <c r="F177" s="12">
        <v>36</v>
      </c>
      <c r="G177" s="12"/>
      <c r="H177" s="12"/>
      <c r="I177" s="12"/>
      <c r="J177" s="12"/>
      <c r="K177" s="12"/>
      <c r="L177" s="12"/>
      <c r="M177" s="74" t="str">
        <f t="shared" si="69"/>
        <v/>
      </c>
      <c r="N177" s="83" t="s">
        <v>103</v>
      </c>
      <c r="O177" s="83" t="s">
        <v>103</v>
      </c>
      <c r="P177" s="83"/>
      <c r="Q177" s="83"/>
      <c r="R177" s="83"/>
      <c r="S177" s="83"/>
      <c r="T177" s="83"/>
      <c r="U177" s="83"/>
      <c r="V177" s="5" t="str">
        <f t="shared" si="70"/>
        <v/>
      </c>
      <c r="W177" s="41"/>
      <c r="X177" s="41"/>
      <c r="Y177" s="41"/>
      <c r="Z177" s="41"/>
      <c r="AA177" s="41"/>
      <c r="AB177" s="41"/>
      <c r="AC177" s="41"/>
      <c r="AD177" s="41"/>
      <c r="AE177" s="5" t="str">
        <f t="shared" si="71"/>
        <v/>
      </c>
      <c r="AF177" s="41"/>
      <c r="AG177" s="41"/>
      <c r="AH177" s="41"/>
      <c r="AI177" s="41"/>
      <c r="AJ177" s="41"/>
      <c r="AK177" s="41"/>
      <c r="AL177" s="41"/>
      <c r="AM177" s="41"/>
      <c r="AN177" s="41">
        <f t="shared" si="79"/>
        <v>24.970273483947683</v>
      </c>
      <c r="AO177" s="41">
        <v>841</v>
      </c>
      <c r="AP177" s="110" t="s">
        <v>103</v>
      </c>
      <c r="AQ177" s="111" t="s">
        <v>103</v>
      </c>
      <c r="AR177" s="126" t="str">
        <f t="shared" si="72"/>
        <v/>
      </c>
      <c r="AS177" s="126" t="str">
        <f t="shared" si="73"/>
        <v/>
      </c>
      <c r="AT177" s="127">
        <v>948</v>
      </c>
      <c r="AU177" s="128" t="s">
        <v>103</v>
      </c>
      <c r="AV177" s="129" t="s">
        <v>103</v>
      </c>
      <c r="AW177" s="126" t="str">
        <f t="shared" si="74"/>
        <v/>
      </c>
      <c r="AX177" s="126" t="str">
        <f t="shared" si="75"/>
        <v/>
      </c>
      <c r="AY177" s="64" t="str">
        <f t="shared" si="76"/>
        <v/>
      </c>
      <c r="AZ177" s="97" t="s">
        <v>103</v>
      </c>
      <c r="BA177" s="68"/>
      <c r="BB177" s="68"/>
      <c r="BC177" s="68"/>
      <c r="BD177" s="68"/>
      <c r="BE177" s="15"/>
      <c r="BF177" s="5">
        <f t="shared" si="77"/>
        <v>6944</v>
      </c>
      <c r="BG177" s="42">
        <v>6220</v>
      </c>
      <c r="BH177" s="42">
        <v>0</v>
      </c>
      <c r="BI177" s="42"/>
      <c r="BJ177" s="42"/>
      <c r="BK177" s="42"/>
      <c r="BL177" s="42">
        <v>724</v>
      </c>
      <c r="BM177" s="15"/>
    </row>
    <row r="178" spans="1:65" outlineLevel="5" x14ac:dyDescent="0.3">
      <c r="A178" s="22">
        <f t="shared" si="80"/>
        <v>5</v>
      </c>
      <c r="B178" s="9">
        <f t="shared" si="78"/>
        <v>42149</v>
      </c>
      <c r="C178" s="51">
        <v>392019</v>
      </c>
      <c r="D178" s="64">
        <f t="shared" si="68"/>
        <v>35</v>
      </c>
      <c r="E178" s="12">
        <v>35</v>
      </c>
      <c r="F178" s="12">
        <v>35</v>
      </c>
      <c r="G178" s="12"/>
      <c r="H178" s="12"/>
      <c r="I178" s="12"/>
      <c r="J178" s="12"/>
      <c r="K178" s="12"/>
      <c r="L178" s="12"/>
      <c r="M178" s="74" t="str">
        <f t="shared" si="69"/>
        <v/>
      </c>
      <c r="N178" s="83" t="s">
        <v>103</v>
      </c>
      <c r="O178" s="83" t="s">
        <v>103</v>
      </c>
      <c r="P178" s="83"/>
      <c r="Q178" s="83"/>
      <c r="R178" s="83"/>
      <c r="S178" s="83"/>
      <c r="T178" s="83"/>
      <c r="U178" s="83"/>
      <c r="V178" s="5" t="str">
        <f t="shared" si="70"/>
        <v/>
      </c>
      <c r="W178" s="41"/>
      <c r="X178" s="41"/>
      <c r="Y178" s="41"/>
      <c r="Z178" s="41"/>
      <c r="AA178" s="41"/>
      <c r="AB178" s="41"/>
      <c r="AC178" s="41"/>
      <c r="AD178" s="41"/>
      <c r="AE178" s="5" t="str">
        <f t="shared" si="71"/>
        <v/>
      </c>
      <c r="AF178" s="41"/>
      <c r="AG178" s="41"/>
      <c r="AH178" s="41"/>
      <c r="AI178" s="41"/>
      <c r="AJ178" s="41"/>
      <c r="AK178" s="41"/>
      <c r="AL178" s="41"/>
      <c r="AM178" s="41"/>
      <c r="AN178" s="41">
        <f t="shared" si="79"/>
        <v>26.582278481012658</v>
      </c>
      <c r="AO178" s="41">
        <v>790</v>
      </c>
      <c r="AP178" s="110" t="s">
        <v>103</v>
      </c>
      <c r="AQ178" s="111" t="s">
        <v>103</v>
      </c>
      <c r="AR178" s="126" t="str">
        <f t="shared" si="72"/>
        <v/>
      </c>
      <c r="AS178" s="126" t="str">
        <f t="shared" si="73"/>
        <v/>
      </c>
      <c r="AT178" s="127">
        <v>858</v>
      </c>
      <c r="AU178" s="128" t="s">
        <v>103</v>
      </c>
      <c r="AV178" s="129" t="s">
        <v>103</v>
      </c>
      <c r="AW178" s="126" t="str">
        <f t="shared" si="74"/>
        <v/>
      </c>
      <c r="AX178" s="126" t="str">
        <f t="shared" si="75"/>
        <v/>
      </c>
      <c r="AY178" s="64" t="str">
        <f t="shared" si="76"/>
        <v/>
      </c>
      <c r="AZ178" s="97" t="s">
        <v>103</v>
      </c>
      <c r="BA178" s="68"/>
      <c r="BB178" s="68"/>
      <c r="BC178" s="68"/>
      <c r="BD178" s="68"/>
      <c r="BE178" s="15"/>
      <c r="BF178" s="5">
        <f t="shared" si="77"/>
        <v>6806</v>
      </c>
      <c r="BG178" s="42">
        <v>2399</v>
      </c>
      <c r="BH178" s="42">
        <v>3683</v>
      </c>
      <c r="BI178" s="42"/>
      <c r="BJ178" s="42"/>
      <c r="BK178" s="42"/>
      <c r="BL178" s="42">
        <v>724</v>
      </c>
      <c r="BM178" s="15"/>
    </row>
    <row r="179" spans="1:65" outlineLevel="5" x14ac:dyDescent="0.3">
      <c r="A179" s="22">
        <f t="shared" si="80"/>
        <v>5</v>
      </c>
      <c r="B179" s="9">
        <f t="shared" si="78"/>
        <v>42150</v>
      </c>
      <c r="C179" s="51">
        <v>398331</v>
      </c>
      <c r="D179" s="64" t="str">
        <f t="shared" si="68"/>
        <v/>
      </c>
      <c r="E179" s="12" t="s">
        <v>103</v>
      </c>
      <c r="F179" s="12" t="s">
        <v>103</v>
      </c>
      <c r="G179" s="12"/>
      <c r="H179" s="12"/>
      <c r="I179" s="12"/>
      <c r="J179" s="12"/>
      <c r="K179" s="12"/>
      <c r="L179" s="12"/>
      <c r="M179" s="74">
        <f t="shared" si="69"/>
        <v>7.3</v>
      </c>
      <c r="N179" s="83">
        <v>7.25</v>
      </c>
      <c r="O179" s="83">
        <v>7.32</v>
      </c>
      <c r="P179" s="83"/>
      <c r="Q179" s="83"/>
      <c r="R179" s="83"/>
      <c r="S179" s="83"/>
      <c r="T179" s="83"/>
      <c r="U179" s="83"/>
      <c r="V179" s="5" t="str">
        <f t="shared" si="70"/>
        <v/>
      </c>
      <c r="W179" s="41"/>
      <c r="X179" s="41"/>
      <c r="Y179" s="41"/>
      <c r="Z179" s="41"/>
      <c r="AA179" s="41"/>
      <c r="AB179" s="41"/>
      <c r="AC179" s="41"/>
      <c r="AD179" s="41"/>
      <c r="AE179" s="5" t="str">
        <f t="shared" si="71"/>
        <v/>
      </c>
      <c r="AF179" s="41"/>
      <c r="AG179" s="41"/>
      <c r="AH179" s="41"/>
      <c r="AI179" s="41"/>
      <c r="AJ179" s="41"/>
      <c r="AK179" s="41"/>
      <c r="AL179" s="41"/>
      <c r="AM179" s="41"/>
      <c r="AN179" s="41">
        <f t="shared" si="79"/>
        <v>32.407407407407405</v>
      </c>
      <c r="AO179" s="41">
        <v>648</v>
      </c>
      <c r="AP179" s="110">
        <v>4.5</v>
      </c>
      <c r="AQ179" s="111">
        <v>3.38</v>
      </c>
      <c r="AR179" s="126">
        <f t="shared" si="72"/>
        <v>75.1111111111111</v>
      </c>
      <c r="AS179" s="126">
        <f t="shared" si="73"/>
        <v>24.8888888888889</v>
      </c>
      <c r="AT179" s="127">
        <v>765</v>
      </c>
      <c r="AU179" s="128">
        <v>2.54</v>
      </c>
      <c r="AV179" s="129">
        <v>1.49</v>
      </c>
      <c r="AW179" s="126">
        <f t="shared" si="74"/>
        <v>58.661417322834644</v>
      </c>
      <c r="AX179" s="126">
        <f t="shared" si="75"/>
        <v>41.338582677165356</v>
      </c>
      <c r="AY179" s="64">
        <f t="shared" si="76"/>
        <v>52.978303747534497</v>
      </c>
      <c r="AZ179" s="97">
        <v>78.099999999999994</v>
      </c>
      <c r="BA179" s="68"/>
      <c r="BB179" s="68"/>
      <c r="BC179" s="68"/>
      <c r="BD179" s="68"/>
      <c r="BE179" s="15"/>
      <c r="BF179" s="5">
        <f t="shared" si="77"/>
        <v>5476</v>
      </c>
      <c r="BG179" s="42">
        <v>2564</v>
      </c>
      <c r="BH179" s="42">
        <v>2253</v>
      </c>
      <c r="BI179" s="42"/>
      <c r="BJ179" s="42"/>
      <c r="BK179" s="42"/>
      <c r="BL179" s="42">
        <v>659</v>
      </c>
      <c r="BM179" s="15"/>
    </row>
    <row r="180" spans="1:65" outlineLevel="5" x14ac:dyDescent="0.3">
      <c r="A180" s="22">
        <f t="shared" si="80"/>
        <v>5</v>
      </c>
      <c r="B180" s="9">
        <f t="shared" si="78"/>
        <v>42151</v>
      </c>
      <c r="C180" s="51">
        <v>397523</v>
      </c>
      <c r="D180" s="64">
        <f t="shared" si="68"/>
        <v>35</v>
      </c>
      <c r="E180" s="12">
        <v>35</v>
      </c>
      <c r="F180" s="12">
        <v>35</v>
      </c>
      <c r="G180" s="12"/>
      <c r="H180" s="12"/>
      <c r="I180" s="12"/>
      <c r="J180" s="12"/>
      <c r="K180" s="12"/>
      <c r="L180" s="12"/>
      <c r="M180" s="74" t="str">
        <f t="shared" si="69"/>
        <v/>
      </c>
      <c r="N180" s="83" t="s">
        <v>103</v>
      </c>
      <c r="O180" s="83" t="s">
        <v>103</v>
      </c>
      <c r="P180" s="83"/>
      <c r="Q180" s="83"/>
      <c r="R180" s="83"/>
      <c r="S180" s="83"/>
      <c r="T180" s="83"/>
      <c r="U180" s="83"/>
      <c r="V180" s="5" t="str">
        <f t="shared" si="70"/>
        <v/>
      </c>
      <c r="W180" s="41"/>
      <c r="X180" s="41"/>
      <c r="Y180" s="41"/>
      <c r="Z180" s="41"/>
      <c r="AA180" s="41"/>
      <c r="AB180" s="41"/>
      <c r="AC180" s="41"/>
      <c r="AD180" s="41"/>
      <c r="AE180" s="5" t="str">
        <f t="shared" si="71"/>
        <v/>
      </c>
      <c r="AF180" s="41"/>
      <c r="AG180" s="41"/>
      <c r="AH180" s="41"/>
      <c r="AI180" s="41"/>
      <c r="AJ180" s="41"/>
      <c r="AK180" s="41"/>
      <c r="AL180" s="41"/>
      <c r="AM180" s="41"/>
      <c r="AN180" s="41">
        <f t="shared" si="79"/>
        <v>29.702970297029704</v>
      </c>
      <c r="AO180" s="41">
        <v>707</v>
      </c>
      <c r="AP180" s="110" t="s">
        <v>103</v>
      </c>
      <c r="AQ180" s="111" t="s">
        <v>103</v>
      </c>
      <c r="AR180" s="126" t="str">
        <f t="shared" si="72"/>
        <v/>
      </c>
      <c r="AS180" s="126" t="str">
        <f t="shared" si="73"/>
        <v/>
      </c>
      <c r="AT180" s="127">
        <v>714</v>
      </c>
      <c r="AU180" s="128">
        <v>2.97</v>
      </c>
      <c r="AV180" s="129" t="s">
        <v>103</v>
      </c>
      <c r="AW180" s="126" t="str">
        <f t="shared" si="74"/>
        <v/>
      </c>
      <c r="AX180" s="126" t="str">
        <f t="shared" si="75"/>
        <v/>
      </c>
      <c r="AY180" s="64" t="str">
        <f t="shared" si="76"/>
        <v/>
      </c>
      <c r="AZ180" s="97">
        <v>78.099999999999994</v>
      </c>
      <c r="BA180" s="68"/>
      <c r="BB180" s="68"/>
      <c r="BC180" s="68"/>
      <c r="BD180" s="68"/>
      <c r="BE180" s="15"/>
      <c r="BF180" s="5">
        <f t="shared" si="77"/>
        <v>3845</v>
      </c>
      <c r="BG180" s="42">
        <v>500</v>
      </c>
      <c r="BH180" s="42">
        <v>2709</v>
      </c>
      <c r="BI180" s="42"/>
      <c r="BJ180" s="42"/>
      <c r="BK180" s="42"/>
      <c r="BL180" s="42">
        <v>636</v>
      </c>
      <c r="BM180" s="15"/>
    </row>
    <row r="181" spans="1:65" outlineLevel="5" x14ac:dyDescent="0.3">
      <c r="A181" s="22">
        <f t="shared" si="80"/>
        <v>5</v>
      </c>
      <c r="B181" s="9">
        <f t="shared" si="78"/>
        <v>42152</v>
      </c>
      <c r="C181" s="51">
        <v>370497</v>
      </c>
      <c r="D181" s="64">
        <f t="shared" si="68"/>
        <v>35.5</v>
      </c>
      <c r="E181" s="12">
        <v>36</v>
      </c>
      <c r="F181" s="12">
        <v>35</v>
      </c>
      <c r="G181" s="12"/>
      <c r="H181" s="12"/>
      <c r="I181" s="12"/>
      <c r="J181" s="12"/>
      <c r="K181" s="12"/>
      <c r="L181" s="12"/>
      <c r="M181" s="74" t="str">
        <f t="shared" si="69"/>
        <v/>
      </c>
      <c r="N181" s="83" t="s">
        <v>103</v>
      </c>
      <c r="O181" s="83" t="s">
        <v>103</v>
      </c>
      <c r="P181" s="83"/>
      <c r="Q181" s="83"/>
      <c r="R181" s="83"/>
      <c r="S181" s="83"/>
      <c r="T181" s="83"/>
      <c r="U181" s="83"/>
      <c r="V181" s="5" t="str">
        <f t="shared" si="70"/>
        <v/>
      </c>
      <c r="W181" s="41"/>
      <c r="X181" s="41"/>
      <c r="Y181" s="41"/>
      <c r="Z181" s="41"/>
      <c r="AA181" s="41"/>
      <c r="AB181" s="41"/>
      <c r="AC181" s="41"/>
      <c r="AD181" s="41"/>
      <c r="AE181" s="5" t="str">
        <f t="shared" si="71"/>
        <v/>
      </c>
      <c r="AF181" s="41"/>
      <c r="AG181" s="41"/>
      <c r="AH181" s="41"/>
      <c r="AI181" s="41"/>
      <c r="AJ181" s="41"/>
      <c r="AK181" s="41"/>
      <c r="AL181" s="41"/>
      <c r="AM181" s="41"/>
      <c r="AN181" s="41">
        <f t="shared" si="79"/>
        <v>30.172413793103448</v>
      </c>
      <c r="AO181" s="41">
        <v>696</v>
      </c>
      <c r="AP181" s="110" t="s">
        <v>103</v>
      </c>
      <c r="AQ181" s="111" t="s">
        <v>103</v>
      </c>
      <c r="AR181" s="126" t="str">
        <f t="shared" si="72"/>
        <v/>
      </c>
      <c r="AS181" s="126" t="str">
        <f t="shared" si="73"/>
        <v/>
      </c>
      <c r="AT181" s="127">
        <v>810</v>
      </c>
      <c r="AU181" s="128">
        <v>2.88</v>
      </c>
      <c r="AV181" s="129" t="s">
        <v>103</v>
      </c>
      <c r="AW181" s="126" t="str">
        <f t="shared" si="74"/>
        <v/>
      </c>
      <c r="AX181" s="126" t="str">
        <f t="shared" si="75"/>
        <v/>
      </c>
      <c r="AY181" s="64" t="str">
        <f t="shared" si="76"/>
        <v/>
      </c>
      <c r="AZ181" s="97">
        <v>78.3</v>
      </c>
      <c r="BA181" s="68"/>
      <c r="BB181" s="68"/>
      <c r="BC181" s="68"/>
      <c r="BD181" s="68"/>
      <c r="BE181" s="15"/>
      <c r="BF181" s="5">
        <f t="shared" si="77"/>
        <v>5393</v>
      </c>
      <c r="BG181" s="42">
        <v>2184</v>
      </c>
      <c r="BH181" s="42">
        <v>2554</v>
      </c>
      <c r="BI181" s="42"/>
      <c r="BJ181" s="42"/>
      <c r="BK181" s="42"/>
      <c r="BL181" s="42">
        <v>655</v>
      </c>
      <c r="BM181" s="15"/>
    </row>
    <row r="182" spans="1:65" outlineLevel="5" x14ac:dyDescent="0.3">
      <c r="A182" s="22">
        <f t="shared" si="80"/>
        <v>5</v>
      </c>
      <c r="B182" s="9">
        <f t="shared" si="78"/>
        <v>42153</v>
      </c>
      <c r="C182" s="51">
        <v>387730</v>
      </c>
      <c r="D182" s="64" t="str">
        <f t="shared" si="68"/>
        <v/>
      </c>
      <c r="E182" s="12" t="s">
        <v>103</v>
      </c>
      <c r="F182" s="12" t="s">
        <v>103</v>
      </c>
      <c r="G182" s="12"/>
      <c r="H182" s="12"/>
      <c r="I182" s="12"/>
      <c r="J182" s="12"/>
      <c r="K182" s="12"/>
      <c r="L182" s="12"/>
      <c r="M182" s="74" t="str">
        <f t="shared" si="69"/>
        <v/>
      </c>
      <c r="N182" s="83" t="s">
        <v>103</v>
      </c>
      <c r="O182" s="83" t="s">
        <v>103</v>
      </c>
      <c r="P182" s="83"/>
      <c r="Q182" s="83"/>
      <c r="R182" s="83"/>
      <c r="S182" s="83"/>
      <c r="T182" s="83"/>
      <c r="U182" s="83"/>
      <c r="V182" s="5" t="str">
        <f t="shared" si="70"/>
        <v/>
      </c>
      <c r="W182" s="41"/>
      <c r="X182" s="41"/>
      <c r="Y182" s="41"/>
      <c r="Z182" s="41"/>
      <c r="AA182" s="41"/>
      <c r="AB182" s="41"/>
      <c r="AC182" s="41"/>
      <c r="AD182" s="41"/>
      <c r="AE182" s="5" t="str">
        <f t="shared" si="71"/>
        <v/>
      </c>
      <c r="AF182" s="41"/>
      <c r="AG182" s="41"/>
      <c r="AH182" s="41"/>
      <c r="AI182" s="41"/>
      <c r="AJ182" s="41"/>
      <c r="AK182" s="41"/>
      <c r="AL182" s="41"/>
      <c r="AM182" s="41"/>
      <c r="AN182" s="41">
        <f t="shared" si="79"/>
        <v>27.631578947368421</v>
      </c>
      <c r="AO182" s="41">
        <v>760</v>
      </c>
      <c r="AP182" s="110" t="s">
        <v>103</v>
      </c>
      <c r="AQ182" s="111" t="s">
        <v>103</v>
      </c>
      <c r="AR182" s="126" t="str">
        <f t="shared" si="72"/>
        <v/>
      </c>
      <c r="AS182" s="126" t="str">
        <f t="shared" si="73"/>
        <v/>
      </c>
      <c r="AT182" s="127">
        <v>859</v>
      </c>
      <c r="AU182" s="128">
        <v>3.1</v>
      </c>
      <c r="AV182" s="129" t="s">
        <v>103</v>
      </c>
      <c r="AW182" s="126" t="str">
        <f t="shared" si="74"/>
        <v/>
      </c>
      <c r="AX182" s="126" t="str">
        <f t="shared" si="75"/>
        <v/>
      </c>
      <c r="AY182" s="64" t="str">
        <f t="shared" si="76"/>
        <v/>
      </c>
      <c r="AZ182" s="97" t="s">
        <v>103</v>
      </c>
      <c r="BA182" s="68"/>
      <c r="BB182" s="68"/>
      <c r="BC182" s="68"/>
      <c r="BD182" s="68"/>
      <c r="BE182" s="15"/>
      <c r="BF182" s="5">
        <f t="shared" si="77"/>
        <v>5947</v>
      </c>
      <c r="BG182" s="42">
        <v>2830</v>
      </c>
      <c r="BH182" s="42">
        <v>2487</v>
      </c>
      <c r="BI182" s="42"/>
      <c r="BJ182" s="42"/>
      <c r="BK182" s="42"/>
      <c r="BL182" s="42">
        <v>630</v>
      </c>
      <c r="BM182" s="15"/>
    </row>
    <row r="183" spans="1:65" outlineLevel="5" x14ac:dyDescent="0.3">
      <c r="A183" s="22">
        <f t="shared" si="80"/>
        <v>5</v>
      </c>
      <c r="B183" s="9">
        <f t="shared" si="78"/>
        <v>42154</v>
      </c>
      <c r="C183" s="51">
        <v>365618</v>
      </c>
      <c r="D183" s="64" t="str">
        <f t="shared" si="68"/>
        <v/>
      </c>
      <c r="E183" s="12" t="s">
        <v>103</v>
      </c>
      <c r="F183" s="12" t="s">
        <v>103</v>
      </c>
      <c r="G183" s="12"/>
      <c r="H183" s="12"/>
      <c r="I183" s="12"/>
      <c r="J183" s="12"/>
      <c r="K183" s="12"/>
      <c r="L183" s="12"/>
      <c r="M183" s="74" t="str">
        <f t="shared" si="69"/>
        <v/>
      </c>
      <c r="N183" s="83" t="s">
        <v>103</v>
      </c>
      <c r="O183" s="83" t="s">
        <v>103</v>
      </c>
      <c r="P183" s="83"/>
      <c r="Q183" s="83"/>
      <c r="R183" s="83"/>
      <c r="S183" s="83"/>
      <c r="T183" s="83"/>
      <c r="U183" s="83"/>
      <c r="V183" s="5" t="str">
        <f t="shared" si="70"/>
        <v/>
      </c>
      <c r="W183" s="41"/>
      <c r="X183" s="41"/>
      <c r="Y183" s="41"/>
      <c r="Z183" s="41"/>
      <c r="AA183" s="41"/>
      <c r="AB183" s="41"/>
      <c r="AC183" s="41"/>
      <c r="AD183" s="41"/>
      <c r="AE183" s="5" t="str">
        <f t="shared" si="71"/>
        <v/>
      </c>
      <c r="AF183" s="41"/>
      <c r="AG183" s="41"/>
      <c r="AH183" s="41"/>
      <c r="AI183" s="41"/>
      <c r="AJ183" s="41"/>
      <c r="AK183" s="41"/>
      <c r="AL183" s="41"/>
      <c r="AM183" s="41"/>
      <c r="AN183" s="41">
        <f t="shared" si="79"/>
        <v>25.454545454545453</v>
      </c>
      <c r="AO183" s="41">
        <v>825</v>
      </c>
      <c r="AP183" s="110" t="s">
        <v>103</v>
      </c>
      <c r="AQ183" s="111" t="s">
        <v>103</v>
      </c>
      <c r="AR183" s="126" t="str">
        <f t="shared" si="72"/>
        <v/>
      </c>
      <c r="AS183" s="126" t="str">
        <f t="shared" si="73"/>
        <v/>
      </c>
      <c r="AT183" s="127">
        <v>938</v>
      </c>
      <c r="AU183" s="128" t="s">
        <v>103</v>
      </c>
      <c r="AV183" s="129" t="s">
        <v>103</v>
      </c>
      <c r="AW183" s="126" t="str">
        <f t="shared" si="74"/>
        <v/>
      </c>
      <c r="AX183" s="126" t="str">
        <f t="shared" si="75"/>
        <v/>
      </c>
      <c r="AY183" s="64" t="str">
        <f t="shared" si="76"/>
        <v/>
      </c>
      <c r="AZ183" s="97" t="s">
        <v>103</v>
      </c>
      <c r="BA183" s="68"/>
      <c r="BB183" s="68"/>
      <c r="BC183" s="68"/>
      <c r="BD183" s="68"/>
      <c r="BE183" s="15"/>
      <c r="BF183" s="5">
        <f t="shared" si="77"/>
        <v>5672</v>
      </c>
      <c r="BG183" s="42">
        <v>3461</v>
      </c>
      <c r="BH183" s="42">
        <v>1552</v>
      </c>
      <c r="BI183" s="42"/>
      <c r="BJ183" s="42"/>
      <c r="BK183" s="42"/>
      <c r="BL183" s="42">
        <v>659</v>
      </c>
      <c r="BM183" s="15"/>
    </row>
    <row r="184" spans="1:65" ht="17.25" outlineLevel="5" thickBot="1" x14ac:dyDescent="0.35">
      <c r="A184" s="31">
        <f t="shared" si="80"/>
        <v>5</v>
      </c>
      <c r="B184" s="32">
        <f t="shared" si="78"/>
        <v>42155</v>
      </c>
      <c r="C184" s="51">
        <v>375138</v>
      </c>
      <c r="D184" s="64">
        <f t="shared" si="68"/>
        <v>35.5</v>
      </c>
      <c r="E184" s="12">
        <v>35</v>
      </c>
      <c r="F184" s="12">
        <v>36</v>
      </c>
      <c r="G184" s="12"/>
      <c r="H184" s="12"/>
      <c r="I184" s="12"/>
      <c r="J184" s="12"/>
      <c r="K184" s="12"/>
      <c r="L184" s="12"/>
      <c r="M184" s="74" t="str">
        <f t="shared" si="69"/>
        <v/>
      </c>
      <c r="N184" s="83" t="s">
        <v>103</v>
      </c>
      <c r="O184" s="83" t="s">
        <v>103</v>
      </c>
      <c r="P184" s="83"/>
      <c r="Q184" s="83"/>
      <c r="R184" s="83"/>
      <c r="S184" s="83"/>
      <c r="T184" s="83"/>
      <c r="U184" s="83"/>
      <c r="V184" s="5" t="str">
        <f t="shared" si="70"/>
        <v/>
      </c>
      <c r="W184" s="41"/>
      <c r="X184" s="41"/>
      <c r="Y184" s="41"/>
      <c r="Z184" s="41"/>
      <c r="AA184" s="41"/>
      <c r="AB184" s="41"/>
      <c r="AC184" s="41"/>
      <c r="AD184" s="41"/>
      <c r="AE184" s="5" t="str">
        <f t="shared" si="71"/>
        <v/>
      </c>
      <c r="AF184" s="41"/>
      <c r="AG184" s="41"/>
      <c r="AH184" s="41"/>
      <c r="AI184" s="41"/>
      <c r="AJ184" s="41"/>
      <c r="AK184" s="41"/>
      <c r="AL184" s="41"/>
      <c r="AM184" s="41"/>
      <c r="AN184" s="41">
        <f t="shared" si="79"/>
        <v>27.851458885941646</v>
      </c>
      <c r="AO184" s="41">
        <v>754</v>
      </c>
      <c r="AP184" s="110" t="s">
        <v>103</v>
      </c>
      <c r="AQ184" s="111" t="s">
        <v>103</v>
      </c>
      <c r="AR184" s="126" t="str">
        <f t="shared" si="72"/>
        <v/>
      </c>
      <c r="AS184" s="126" t="str">
        <f t="shared" si="73"/>
        <v/>
      </c>
      <c r="AT184" s="127">
        <v>832</v>
      </c>
      <c r="AU184" s="128" t="s">
        <v>103</v>
      </c>
      <c r="AV184" s="129" t="s">
        <v>103</v>
      </c>
      <c r="AW184" s="126" t="str">
        <f t="shared" si="74"/>
        <v/>
      </c>
      <c r="AX184" s="126" t="str">
        <f t="shared" si="75"/>
        <v/>
      </c>
      <c r="AY184" s="64" t="str">
        <f t="shared" si="76"/>
        <v/>
      </c>
      <c r="AZ184" s="97" t="s">
        <v>103</v>
      </c>
      <c r="BA184" s="68"/>
      <c r="BB184" s="68"/>
      <c r="BC184" s="68"/>
      <c r="BD184" s="68"/>
      <c r="BE184" s="15"/>
      <c r="BF184" s="5">
        <f t="shared" si="77"/>
        <v>6535</v>
      </c>
      <c r="BG184" s="42">
        <v>5837</v>
      </c>
      <c r="BH184" s="42">
        <v>0</v>
      </c>
      <c r="BI184" s="42"/>
      <c r="BJ184" s="42"/>
      <c r="BK184" s="42"/>
      <c r="BL184" s="42">
        <v>698</v>
      </c>
      <c r="BM184" s="15"/>
    </row>
    <row r="185" spans="1:65" outlineLevel="4" x14ac:dyDescent="0.3">
      <c r="A185" s="156" t="s">
        <v>39</v>
      </c>
      <c r="B185" s="157"/>
      <c r="C185" s="50">
        <f t="shared" ref="C185:BM185" si="81">SUBTOTAL(4,C154:C184)</f>
        <v>403931</v>
      </c>
      <c r="D185" s="60">
        <f t="shared" si="81"/>
        <v>35.5</v>
      </c>
      <c r="E185" s="28">
        <f t="shared" si="81"/>
        <v>36</v>
      </c>
      <c r="F185" s="28">
        <f t="shared" si="81"/>
        <v>36</v>
      </c>
      <c r="G185" s="28">
        <f t="shared" si="81"/>
        <v>0</v>
      </c>
      <c r="H185" s="28">
        <f t="shared" si="81"/>
        <v>0</v>
      </c>
      <c r="I185" s="28">
        <f t="shared" si="81"/>
        <v>0</v>
      </c>
      <c r="J185" s="28">
        <f t="shared" si="81"/>
        <v>0</v>
      </c>
      <c r="K185" s="28">
        <f t="shared" si="81"/>
        <v>0</v>
      </c>
      <c r="L185" s="28">
        <f t="shared" si="81"/>
        <v>0</v>
      </c>
      <c r="M185" s="71">
        <f t="shared" si="81"/>
        <v>7.3</v>
      </c>
      <c r="N185" s="82">
        <f t="shared" si="81"/>
        <v>7.25</v>
      </c>
      <c r="O185" s="82">
        <f t="shared" si="81"/>
        <v>7.32</v>
      </c>
      <c r="P185" s="82">
        <f t="shared" si="81"/>
        <v>0</v>
      </c>
      <c r="Q185" s="82">
        <f t="shared" si="81"/>
        <v>0</v>
      </c>
      <c r="R185" s="82">
        <f t="shared" si="81"/>
        <v>0</v>
      </c>
      <c r="S185" s="82">
        <f t="shared" si="81"/>
        <v>0</v>
      </c>
      <c r="T185" s="82">
        <f t="shared" si="81"/>
        <v>0</v>
      </c>
      <c r="U185" s="82">
        <f t="shared" si="81"/>
        <v>0</v>
      </c>
      <c r="V185" s="29">
        <f t="shared" si="81"/>
        <v>0</v>
      </c>
      <c r="W185" s="39">
        <f t="shared" si="81"/>
        <v>0</v>
      </c>
      <c r="X185" s="39">
        <f t="shared" si="81"/>
        <v>0</v>
      </c>
      <c r="Y185" s="39">
        <f t="shared" si="81"/>
        <v>0</v>
      </c>
      <c r="Z185" s="39">
        <f t="shared" si="81"/>
        <v>0</v>
      </c>
      <c r="AA185" s="39">
        <f t="shared" si="81"/>
        <v>0</v>
      </c>
      <c r="AB185" s="39">
        <f t="shared" si="81"/>
        <v>0</v>
      </c>
      <c r="AC185" s="39">
        <f t="shared" si="81"/>
        <v>0</v>
      </c>
      <c r="AD185" s="39">
        <f t="shared" si="81"/>
        <v>0</v>
      </c>
      <c r="AE185" s="29">
        <f t="shared" si="81"/>
        <v>0</v>
      </c>
      <c r="AF185" s="39">
        <f t="shared" si="81"/>
        <v>0</v>
      </c>
      <c r="AG185" s="39">
        <f t="shared" si="81"/>
        <v>0</v>
      </c>
      <c r="AH185" s="39">
        <f t="shared" si="81"/>
        <v>0</v>
      </c>
      <c r="AI185" s="39">
        <f t="shared" si="81"/>
        <v>0</v>
      </c>
      <c r="AJ185" s="39">
        <f t="shared" si="81"/>
        <v>0</v>
      </c>
      <c r="AK185" s="39">
        <f t="shared" si="81"/>
        <v>0</v>
      </c>
      <c r="AL185" s="39">
        <f t="shared" si="81"/>
        <v>0</v>
      </c>
      <c r="AM185" s="39">
        <f t="shared" si="81"/>
        <v>0</v>
      </c>
      <c r="AN185" s="39">
        <f t="shared" si="81"/>
        <v>72.916666666666671</v>
      </c>
      <c r="AO185" s="39">
        <f t="shared" si="81"/>
        <v>990</v>
      </c>
      <c r="AP185" s="104">
        <f t="shared" si="81"/>
        <v>4.5</v>
      </c>
      <c r="AQ185" s="105">
        <f t="shared" si="81"/>
        <v>3.38</v>
      </c>
      <c r="AR185" s="106">
        <f t="shared" si="81"/>
        <v>75.1111111111111</v>
      </c>
      <c r="AS185" s="106">
        <f t="shared" si="81"/>
        <v>25.18518518518519</v>
      </c>
      <c r="AT185" s="107">
        <f t="shared" si="81"/>
        <v>1053</v>
      </c>
      <c r="AU185" s="108">
        <f t="shared" si="81"/>
        <v>3.1</v>
      </c>
      <c r="AV185" s="109">
        <f t="shared" si="81"/>
        <v>1.5</v>
      </c>
      <c r="AW185" s="106">
        <f t="shared" si="81"/>
        <v>58.661417322834644</v>
      </c>
      <c r="AX185" s="106">
        <f t="shared" si="81"/>
        <v>41.869918699186989</v>
      </c>
      <c r="AY185" s="60">
        <f t="shared" si="81"/>
        <v>53.442055553926018</v>
      </c>
      <c r="AZ185" s="96">
        <f t="shared" si="81"/>
        <v>83.9</v>
      </c>
      <c r="BA185" s="67">
        <f t="shared" si="81"/>
        <v>0</v>
      </c>
      <c r="BB185" s="67">
        <f t="shared" si="81"/>
        <v>35</v>
      </c>
      <c r="BC185" s="67">
        <f t="shared" si="81"/>
        <v>2300</v>
      </c>
      <c r="BD185" s="67">
        <f t="shared" si="81"/>
        <v>0</v>
      </c>
      <c r="BE185" s="27">
        <f t="shared" si="81"/>
        <v>0</v>
      </c>
      <c r="BF185" s="29">
        <f t="shared" si="81"/>
        <v>10795</v>
      </c>
      <c r="BG185" s="39">
        <f t="shared" si="81"/>
        <v>8472</v>
      </c>
      <c r="BH185" s="40">
        <f t="shared" si="81"/>
        <v>3683</v>
      </c>
      <c r="BI185" s="40">
        <f t="shared" si="81"/>
        <v>0</v>
      </c>
      <c r="BJ185" s="40">
        <f t="shared" si="81"/>
        <v>0</v>
      </c>
      <c r="BK185" s="40">
        <f t="shared" si="81"/>
        <v>0</v>
      </c>
      <c r="BL185" s="40">
        <f t="shared" si="81"/>
        <v>999</v>
      </c>
      <c r="BM185" s="27">
        <f t="shared" si="81"/>
        <v>0</v>
      </c>
    </row>
    <row r="186" spans="1:65" outlineLevel="3" x14ac:dyDescent="0.3">
      <c r="A186" s="158" t="s">
        <v>28</v>
      </c>
      <c r="B186" s="159"/>
      <c r="C186" s="51">
        <f t="shared" ref="C186:BM186" si="82">SUBTOTAL(5,C154:C184)</f>
        <v>365618</v>
      </c>
      <c r="D186" s="61">
        <f t="shared" si="82"/>
        <v>29.5</v>
      </c>
      <c r="E186" s="12">
        <f t="shared" si="82"/>
        <v>29</v>
      </c>
      <c r="F186" s="12">
        <f t="shared" si="82"/>
        <v>29</v>
      </c>
      <c r="G186" s="12">
        <f t="shared" si="82"/>
        <v>0</v>
      </c>
      <c r="H186" s="12">
        <f t="shared" si="82"/>
        <v>0</v>
      </c>
      <c r="I186" s="12">
        <f t="shared" si="82"/>
        <v>0</v>
      </c>
      <c r="J186" s="12">
        <f t="shared" si="82"/>
        <v>0</v>
      </c>
      <c r="K186" s="12">
        <f t="shared" si="82"/>
        <v>0</v>
      </c>
      <c r="L186" s="12">
        <f t="shared" si="82"/>
        <v>0</v>
      </c>
      <c r="M186" s="72">
        <f t="shared" si="82"/>
        <v>7.1</v>
      </c>
      <c r="N186" s="83">
        <f t="shared" si="82"/>
        <v>7.19</v>
      </c>
      <c r="O186" s="83">
        <f t="shared" si="82"/>
        <v>7.05</v>
      </c>
      <c r="P186" s="83">
        <f t="shared" si="82"/>
        <v>0</v>
      </c>
      <c r="Q186" s="83">
        <f t="shared" si="82"/>
        <v>0</v>
      </c>
      <c r="R186" s="83">
        <f t="shared" si="82"/>
        <v>0</v>
      </c>
      <c r="S186" s="83">
        <f t="shared" si="82"/>
        <v>0</v>
      </c>
      <c r="T186" s="83">
        <f t="shared" si="82"/>
        <v>0</v>
      </c>
      <c r="U186" s="83">
        <f t="shared" si="82"/>
        <v>0</v>
      </c>
      <c r="V186" s="6">
        <f t="shared" si="82"/>
        <v>0</v>
      </c>
      <c r="W186" s="41">
        <f t="shared" si="82"/>
        <v>0</v>
      </c>
      <c r="X186" s="41">
        <f t="shared" si="82"/>
        <v>0</v>
      </c>
      <c r="Y186" s="41">
        <f t="shared" si="82"/>
        <v>0</v>
      </c>
      <c r="Z186" s="41">
        <f t="shared" si="82"/>
        <v>0</v>
      </c>
      <c r="AA186" s="41">
        <f t="shared" si="82"/>
        <v>0</v>
      </c>
      <c r="AB186" s="41">
        <f t="shared" si="82"/>
        <v>0</v>
      </c>
      <c r="AC186" s="41">
        <f t="shared" si="82"/>
        <v>0</v>
      </c>
      <c r="AD186" s="41">
        <f t="shared" si="82"/>
        <v>0</v>
      </c>
      <c r="AE186" s="6">
        <f t="shared" si="82"/>
        <v>0</v>
      </c>
      <c r="AF186" s="41">
        <f t="shared" si="82"/>
        <v>0</v>
      </c>
      <c r="AG186" s="41">
        <f t="shared" si="82"/>
        <v>0</v>
      </c>
      <c r="AH186" s="41">
        <f t="shared" si="82"/>
        <v>0</v>
      </c>
      <c r="AI186" s="41">
        <f t="shared" si="82"/>
        <v>0</v>
      </c>
      <c r="AJ186" s="41">
        <f t="shared" si="82"/>
        <v>0</v>
      </c>
      <c r="AK186" s="41">
        <f t="shared" si="82"/>
        <v>0</v>
      </c>
      <c r="AL186" s="41">
        <f t="shared" si="82"/>
        <v>0</v>
      </c>
      <c r="AM186" s="41">
        <f t="shared" si="82"/>
        <v>0</v>
      </c>
      <c r="AN186" s="41">
        <f t="shared" si="82"/>
        <v>21.212121212121211</v>
      </c>
      <c r="AO186" s="41">
        <f t="shared" si="82"/>
        <v>288</v>
      </c>
      <c r="AP186" s="110">
        <f t="shared" si="82"/>
        <v>4.05</v>
      </c>
      <c r="AQ186" s="111">
        <f t="shared" si="82"/>
        <v>3.03</v>
      </c>
      <c r="AR186" s="112">
        <f t="shared" si="82"/>
        <v>74.81481481481481</v>
      </c>
      <c r="AS186" s="112">
        <f t="shared" si="82"/>
        <v>24.8888888888889</v>
      </c>
      <c r="AT186" s="113">
        <f t="shared" si="82"/>
        <v>385</v>
      </c>
      <c r="AU186" s="114">
        <f t="shared" si="82"/>
        <v>2.46</v>
      </c>
      <c r="AV186" s="115">
        <f t="shared" si="82"/>
        <v>1.43</v>
      </c>
      <c r="AW186" s="112">
        <f t="shared" si="82"/>
        <v>58.130081300813011</v>
      </c>
      <c r="AX186" s="112">
        <f t="shared" si="82"/>
        <v>41.338582677165356</v>
      </c>
      <c r="AY186" s="61">
        <f t="shared" si="82"/>
        <v>52.808364948644368</v>
      </c>
      <c r="AZ186" s="97">
        <f t="shared" si="82"/>
        <v>78</v>
      </c>
      <c r="BA186" s="68">
        <f t="shared" si="82"/>
        <v>0</v>
      </c>
      <c r="BB186" s="68">
        <f t="shared" si="82"/>
        <v>35</v>
      </c>
      <c r="BC186" s="68">
        <f t="shared" si="82"/>
        <v>2300</v>
      </c>
      <c r="BD186" s="68">
        <f t="shared" si="82"/>
        <v>0</v>
      </c>
      <c r="BE186" s="15">
        <f t="shared" si="82"/>
        <v>0</v>
      </c>
      <c r="BF186" s="6">
        <f t="shared" si="82"/>
        <v>810</v>
      </c>
      <c r="BG186" s="41">
        <f t="shared" si="82"/>
        <v>0</v>
      </c>
      <c r="BH186" s="42">
        <f t="shared" si="82"/>
        <v>0</v>
      </c>
      <c r="BI186" s="42">
        <f t="shared" si="82"/>
        <v>0</v>
      </c>
      <c r="BJ186" s="42">
        <f t="shared" si="82"/>
        <v>0</v>
      </c>
      <c r="BK186" s="42">
        <f t="shared" si="82"/>
        <v>0</v>
      </c>
      <c r="BL186" s="42">
        <f t="shared" si="82"/>
        <v>138</v>
      </c>
      <c r="BM186" s="15">
        <f t="shared" si="82"/>
        <v>0</v>
      </c>
    </row>
    <row r="187" spans="1:65" outlineLevel="2" x14ac:dyDescent="0.3">
      <c r="A187" s="158" t="s">
        <v>17</v>
      </c>
      <c r="B187" s="159"/>
      <c r="C187" s="51">
        <f>IFERROR(SUBTOTAL(1,C154:C184),"")</f>
        <v>390413.93548387097</v>
      </c>
      <c r="D187" s="61">
        <f t="shared" ref="D187:BM187" si="83">IFERROR(SUBTOTAL(1,D154:D184),"")</f>
        <v>32.138888888888886</v>
      </c>
      <c r="E187" s="12">
        <f t="shared" si="83"/>
        <v>32.222222222222221</v>
      </c>
      <c r="F187" s="12">
        <f t="shared" si="83"/>
        <v>32.055555555555557</v>
      </c>
      <c r="G187" s="12" t="str">
        <f t="shared" si="83"/>
        <v/>
      </c>
      <c r="H187" s="12" t="str">
        <f t="shared" si="83"/>
        <v/>
      </c>
      <c r="I187" s="12" t="str">
        <f t="shared" si="83"/>
        <v/>
      </c>
      <c r="J187" s="12" t="str">
        <f t="shared" si="83"/>
        <v/>
      </c>
      <c r="K187" s="12" t="str">
        <f t="shared" si="83"/>
        <v/>
      </c>
      <c r="L187" s="12" t="str">
        <f t="shared" si="83"/>
        <v/>
      </c>
      <c r="M187" s="72">
        <f t="shared" si="83"/>
        <v>7.2333333333333334</v>
      </c>
      <c r="N187" s="83">
        <f t="shared" si="83"/>
        <v>7.2266666666666666</v>
      </c>
      <c r="O187" s="83">
        <f t="shared" si="83"/>
        <v>7.2233333333333336</v>
      </c>
      <c r="P187" s="83" t="str">
        <f t="shared" si="83"/>
        <v/>
      </c>
      <c r="Q187" s="83" t="str">
        <f t="shared" si="83"/>
        <v/>
      </c>
      <c r="R187" s="83" t="str">
        <f t="shared" si="83"/>
        <v/>
      </c>
      <c r="S187" s="83" t="str">
        <f t="shared" si="83"/>
        <v/>
      </c>
      <c r="T187" s="83" t="str">
        <f t="shared" si="83"/>
        <v/>
      </c>
      <c r="U187" s="83" t="str">
        <f t="shared" si="83"/>
        <v/>
      </c>
      <c r="V187" s="6" t="str">
        <f t="shared" si="83"/>
        <v/>
      </c>
      <c r="W187" s="41" t="str">
        <f t="shared" si="83"/>
        <v/>
      </c>
      <c r="X187" s="41" t="str">
        <f t="shared" si="83"/>
        <v/>
      </c>
      <c r="Y187" s="41" t="str">
        <f t="shared" si="83"/>
        <v/>
      </c>
      <c r="Z187" s="41" t="str">
        <f t="shared" si="83"/>
        <v/>
      </c>
      <c r="AA187" s="41" t="str">
        <f t="shared" si="83"/>
        <v/>
      </c>
      <c r="AB187" s="41" t="str">
        <f t="shared" si="83"/>
        <v/>
      </c>
      <c r="AC187" s="41" t="str">
        <f t="shared" si="83"/>
        <v/>
      </c>
      <c r="AD187" s="41" t="str">
        <f t="shared" si="83"/>
        <v/>
      </c>
      <c r="AE187" s="6" t="str">
        <f t="shared" si="83"/>
        <v/>
      </c>
      <c r="AF187" s="41" t="str">
        <f t="shared" si="83"/>
        <v/>
      </c>
      <c r="AG187" s="41" t="str">
        <f t="shared" si="83"/>
        <v/>
      </c>
      <c r="AH187" s="41" t="str">
        <f t="shared" si="83"/>
        <v/>
      </c>
      <c r="AI187" s="41" t="str">
        <f t="shared" si="83"/>
        <v/>
      </c>
      <c r="AJ187" s="41" t="str">
        <f t="shared" si="83"/>
        <v/>
      </c>
      <c r="AK187" s="41" t="str">
        <f t="shared" si="83"/>
        <v/>
      </c>
      <c r="AL187" s="41" t="str">
        <f t="shared" si="83"/>
        <v/>
      </c>
      <c r="AM187" s="41" t="str">
        <f t="shared" si="83"/>
        <v/>
      </c>
      <c r="AN187" s="41">
        <f t="shared" si="83"/>
        <v>29.507045103145693</v>
      </c>
      <c r="AO187" s="41">
        <f t="shared" si="83"/>
        <v>776.19354838709683</v>
      </c>
      <c r="AP187" s="110">
        <f t="shared" si="83"/>
        <v>4.3233333333333333</v>
      </c>
      <c r="AQ187" s="111">
        <f t="shared" si="83"/>
        <v>3.2399999999999998</v>
      </c>
      <c r="AR187" s="112">
        <f t="shared" si="83"/>
        <v>74.937601251326726</v>
      </c>
      <c r="AS187" s="112">
        <f t="shared" si="83"/>
        <v>25.062398748673264</v>
      </c>
      <c r="AT187" s="113">
        <f t="shared" si="83"/>
        <v>875.9677419354839</v>
      </c>
      <c r="AU187" s="114">
        <f t="shared" si="83"/>
        <v>2.8661111111111115</v>
      </c>
      <c r="AV187" s="115">
        <f t="shared" si="83"/>
        <v>1.4733333333333334</v>
      </c>
      <c r="AW187" s="112">
        <f t="shared" si="83"/>
        <v>58.385752459503827</v>
      </c>
      <c r="AX187" s="112">
        <f t="shared" si="83"/>
        <v>41.614247540496173</v>
      </c>
      <c r="AY187" s="61">
        <f t="shared" si="83"/>
        <v>53.076241416701635</v>
      </c>
      <c r="AZ187" s="97">
        <f t="shared" si="83"/>
        <v>78.647058823529392</v>
      </c>
      <c r="BA187" s="68" t="str">
        <f t="shared" si="83"/>
        <v/>
      </c>
      <c r="BB187" s="68">
        <f t="shared" si="83"/>
        <v>35</v>
      </c>
      <c r="BC187" s="68">
        <f t="shared" si="83"/>
        <v>2300</v>
      </c>
      <c r="BD187" s="68" t="str">
        <f t="shared" si="83"/>
        <v/>
      </c>
      <c r="BE187" s="15" t="str">
        <f>IFERROR(SUBTOTAL(1,BE154:BE184),"")</f>
        <v/>
      </c>
      <c r="BF187" s="6">
        <f t="shared" si="83"/>
        <v>6039.5806451612907</v>
      </c>
      <c r="BG187" s="41">
        <f t="shared" si="83"/>
        <v>4064.483870967742</v>
      </c>
      <c r="BH187" s="42">
        <f t="shared" si="83"/>
        <v>1238.741935483871</v>
      </c>
      <c r="BI187" s="42" t="str">
        <f t="shared" si="83"/>
        <v/>
      </c>
      <c r="BJ187" s="42" t="str">
        <f t="shared" si="83"/>
        <v/>
      </c>
      <c r="BK187" s="42" t="str">
        <f t="shared" si="83"/>
        <v/>
      </c>
      <c r="BL187" s="42">
        <f t="shared" si="83"/>
        <v>736.35483870967744</v>
      </c>
      <c r="BM187" s="15" t="str">
        <f t="shared" si="83"/>
        <v/>
      </c>
    </row>
    <row r="188" spans="1:65" ht="17.25" outlineLevel="1" thickBot="1" x14ac:dyDescent="0.35">
      <c r="A188" s="160" t="s">
        <v>56</v>
      </c>
      <c r="B188" s="161"/>
      <c r="C188" s="52">
        <f>SUBTOTAL(9,C154:C184)</f>
        <v>12102832</v>
      </c>
      <c r="D188" s="62"/>
      <c r="E188" s="30"/>
      <c r="F188" s="30"/>
      <c r="G188" s="30"/>
      <c r="H188" s="30"/>
      <c r="I188" s="30"/>
      <c r="J188" s="30"/>
      <c r="K188" s="30"/>
      <c r="L188" s="30"/>
      <c r="M188" s="73"/>
      <c r="N188" s="84"/>
      <c r="O188" s="84"/>
      <c r="P188" s="84"/>
      <c r="Q188" s="84"/>
      <c r="R188" s="84"/>
      <c r="S188" s="84"/>
      <c r="T188" s="84"/>
      <c r="U188" s="84"/>
      <c r="V188" s="93"/>
      <c r="W188" s="94"/>
      <c r="X188" s="94"/>
      <c r="Y188" s="94"/>
      <c r="Z188" s="94"/>
      <c r="AA188" s="94"/>
      <c r="AB188" s="94"/>
      <c r="AC188" s="94"/>
      <c r="AD188" s="94"/>
      <c r="AE188" s="93"/>
      <c r="AF188" s="94"/>
      <c r="AG188" s="94"/>
      <c r="AH188" s="94"/>
      <c r="AI188" s="94"/>
      <c r="AJ188" s="94"/>
      <c r="AK188" s="94"/>
      <c r="AL188" s="94"/>
      <c r="AM188" s="94"/>
      <c r="AN188" s="94"/>
      <c r="AO188" s="43">
        <f>SUBTOTAL(9,AO154:AO184)</f>
        <v>24062</v>
      </c>
      <c r="AP188" s="116"/>
      <c r="AQ188" s="117"/>
      <c r="AR188" s="118"/>
      <c r="AS188" s="118"/>
      <c r="AT188" s="119">
        <f>SUBTOTAL(9,AT154:AT184)</f>
        <v>27155</v>
      </c>
      <c r="AU188" s="120"/>
      <c r="AV188" s="121"/>
      <c r="AW188" s="118"/>
      <c r="AX188" s="118"/>
      <c r="AY188" s="62"/>
      <c r="AZ188" s="98"/>
      <c r="BA188" s="69"/>
      <c r="BB188" s="69"/>
      <c r="BC188" s="69"/>
      <c r="BD188" s="69"/>
      <c r="BE188" s="16">
        <f>SUBTOTAL(9,BE154:BE184)</f>
        <v>0</v>
      </c>
      <c r="BF188" s="7">
        <f t="shared" ref="BF188:BM188" si="84">SUBTOTAL(9,BF154:BF184)</f>
        <v>187227</v>
      </c>
      <c r="BG188" s="43">
        <f t="shared" si="84"/>
        <v>125999</v>
      </c>
      <c r="BH188" s="44">
        <f t="shared" si="84"/>
        <v>38401</v>
      </c>
      <c r="BI188" s="44">
        <f t="shared" si="84"/>
        <v>0</v>
      </c>
      <c r="BJ188" s="44">
        <f t="shared" si="84"/>
        <v>0</v>
      </c>
      <c r="BK188" s="44">
        <f t="shared" si="84"/>
        <v>0</v>
      </c>
      <c r="BL188" s="44">
        <f t="shared" si="84"/>
        <v>22827</v>
      </c>
      <c r="BM188" s="16">
        <f t="shared" si="84"/>
        <v>0</v>
      </c>
    </row>
    <row r="189" spans="1:65" outlineLevel="5" x14ac:dyDescent="0.3">
      <c r="A189" s="21">
        <f t="shared" si="80"/>
        <v>6</v>
      </c>
      <c r="B189" s="33">
        <f>B184+1</f>
        <v>42156</v>
      </c>
      <c r="C189" s="51">
        <v>370626</v>
      </c>
      <c r="D189" s="64">
        <f t="shared" ref="D189:D218" si="85">IFERROR(ROUND(AVERAGE(E189:L189),1),"")</f>
        <v>36.5</v>
      </c>
      <c r="E189" s="12">
        <v>37</v>
      </c>
      <c r="F189" s="12">
        <v>36</v>
      </c>
      <c r="G189" s="12"/>
      <c r="H189" s="12"/>
      <c r="I189" s="12"/>
      <c r="J189" s="12"/>
      <c r="K189" s="12"/>
      <c r="L189" s="12"/>
      <c r="M189" s="74" t="str">
        <f t="shared" ref="M189:M218" si="86">IFERROR(ROUND(AVERAGE(N189:U189),1),"")</f>
        <v/>
      </c>
      <c r="N189" s="83" t="s">
        <v>103</v>
      </c>
      <c r="O189" s="83" t="s">
        <v>103</v>
      </c>
      <c r="P189" s="83"/>
      <c r="Q189" s="83"/>
      <c r="R189" s="83"/>
      <c r="S189" s="83"/>
      <c r="T189" s="83"/>
      <c r="U189" s="83"/>
      <c r="V189" s="5" t="str">
        <f t="shared" ref="V189:V218" si="87">IFERROR(ROUND(AVERAGE(W189:AD189),1),"")</f>
        <v/>
      </c>
      <c r="W189" s="41"/>
      <c r="X189" s="41"/>
      <c r="Y189" s="41"/>
      <c r="Z189" s="41"/>
      <c r="AA189" s="41"/>
      <c r="AB189" s="41"/>
      <c r="AC189" s="41"/>
      <c r="AD189" s="41"/>
      <c r="AE189" s="5" t="str">
        <f t="shared" ref="AE189:AE218" si="88">IFERROR(ROUND(AVERAGE(AF189:AM189),1),"")</f>
        <v/>
      </c>
      <c r="AF189" s="41"/>
      <c r="AG189" s="41"/>
      <c r="AH189" s="41"/>
      <c r="AI189" s="41"/>
      <c r="AJ189" s="41"/>
      <c r="AK189" s="41"/>
      <c r="AL189" s="41"/>
      <c r="AM189" s="41"/>
      <c r="AN189" s="41">
        <f>21000/AO189</f>
        <v>26.054590570719604</v>
      </c>
      <c r="AO189" s="41">
        <v>806</v>
      </c>
      <c r="AP189" s="110" t="s">
        <v>103</v>
      </c>
      <c r="AQ189" s="111" t="s">
        <v>103</v>
      </c>
      <c r="AR189" s="126" t="str">
        <f t="shared" ref="AR189:AR218" si="89">IFERROR(AQ189/AP189*100,"")</f>
        <v/>
      </c>
      <c r="AS189" s="126" t="str">
        <f t="shared" ref="AS189:AS218" si="90">IFERROR(100-AR189,"")</f>
        <v/>
      </c>
      <c r="AT189" s="127">
        <v>926</v>
      </c>
      <c r="AU189" s="128">
        <v>2.8</v>
      </c>
      <c r="AV189" s="129" t="s">
        <v>103</v>
      </c>
      <c r="AW189" s="126" t="str">
        <f t="shared" ref="AW189:AW218" si="91">IFERROR(AV189/AU189*100,"")</f>
        <v/>
      </c>
      <c r="AX189" s="126" t="str">
        <f t="shared" ref="AX189:AX218" si="92">IFERROR(100-AW189,"")</f>
        <v/>
      </c>
      <c r="AY189" s="64" t="str">
        <f t="shared" ref="AY189:AY218" si="93">IFERROR((1-((AW189*AS189)/(AX189*AR189)))*100,"")</f>
        <v/>
      </c>
      <c r="AZ189" s="97" t="s">
        <v>103</v>
      </c>
      <c r="BA189" s="68"/>
      <c r="BB189" s="68"/>
      <c r="BC189" s="68"/>
      <c r="BD189" s="68"/>
      <c r="BE189" s="15"/>
      <c r="BF189" s="5">
        <f t="shared" ref="BF189:BF218" si="94">IF(SUM(BG189:BM189)=0,"",SUM(BG189:BM189))</f>
        <v>8144</v>
      </c>
      <c r="BG189" s="42">
        <v>4672</v>
      </c>
      <c r="BH189" s="42">
        <v>3198</v>
      </c>
      <c r="BI189" s="42"/>
      <c r="BJ189" s="42"/>
      <c r="BK189" s="42"/>
      <c r="BL189" s="42">
        <v>274</v>
      </c>
      <c r="BM189" s="42"/>
    </row>
    <row r="190" spans="1:65" outlineLevel="5" x14ac:dyDescent="0.3">
      <c r="A190" s="22">
        <f t="shared" si="80"/>
        <v>6</v>
      </c>
      <c r="B190" s="9">
        <f t="shared" si="78"/>
        <v>42157</v>
      </c>
      <c r="C190" s="51">
        <v>363072</v>
      </c>
      <c r="D190" s="64">
        <f t="shared" si="85"/>
        <v>36</v>
      </c>
      <c r="E190" s="12">
        <v>36</v>
      </c>
      <c r="F190" s="12">
        <v>36</v>
      </c>
      <c r="G190" s="12"/>
      <c r="H190" s="12"/>
      <c r="I190" s="12"/>
      <c r="J190" s="12"/>
      <c r="K190" s="12"/>
      <c r="L190" s="12"/>
      <c r="M190" s="74">
        <f t="shared" si="86"/>
        <v>7.3</v>
      </c>
      <c r="N190" s="83">
        <v>7.35</v>
      </c>
      <c r="O190" s="83">
        <v>7.25</v>
      </c>
      <c r="P190" s="83"/>
      <c r="Q190" s="83"/>
      <c r="R190" s="83"/>
      <c r="S190" s="83"/>
      <c r="T190" s="83"/>
      <c r="U190" s="83"/>
      <c r="V190" s="5" t="str">
        <f t="shared" si="87"/>
        <v/>
      </c>
      <c r="W190" s="41"/>
      <c r="X190" s="41"/>
      <c r="Y190" s="41"/>
      <c r="Z190" s="41"/>
      <c r="AA190" s="41"/>
      <c r="AB190" s="41"/>
      <c r="AC190" s="41"/>
      <c r="AD190" s="41"/>
      <c r="AE190" s="5" t="str">
        <f t="shared" si="88"/>
        <v/>
      </c>
      <c r="AF190" s="41"/>
      <c r="AG190" s="41"/>
      <c r="AH190" s="41"/>
      <c r="AI190" s="41"/>
      <c r="AJ190" s="41"/>
      <c r="AK190" s="41"/>
      <c r="AL190" s="41"/>
      <c r="AM190" s="41"/>
      <c r="AN190" s="41">
        <f t="shared" ref="AN190:AN218" si="95">21000/AO190</f>
        <v>25.893958076448829</v>
      </c>
      <c r="AO190" s="41">
        <v>811</v>
      </c>
      <c r="AP190" s="110">
        <v>5.29</v>
      </c>
      <c r="AQ190" s="111">
        <v>3.17</v>
      </c>
      <c r="AR190" s="126">
        <f t="shared" si="89"/>
        <v>59.924385633270319</v>
      </c>
      <c r="AS190" s="126">
        <f t="shared" si="90"/>
        <v>40.075614366729681</v>
      </c>
      <c r="AT190" s="127">
        <v>900</v>
      </c>
      <c r="AU190" s="128">
        <v>2.64</v>
      </c>
      <c r="AV190" s="129">
        <v>1.48</v>
      </c>
      <c r="AW190" s="126">
        <f t="shared" si="91"/>
        <v>56.060606060606055</v>
      </c>
      <c r="AX190" s="126">
        <f t="shared" si="92"/>
        <v>43.939393939393945</v>
      </c>
      <c r="AY190" s="64">
        <f t="shared" si="93"/>
        <v>14.674208637006437</v>
      </c>
      <c r="AZ190" s="97">
        <v>78.400000000000006</v>
      </c>
      <c r="BA190" s="68"/>
      <c r="BB190" s="68"/>
      <c r="BC190" s="68"/>
      <c r="BD190" s="68"/>
      <c r="BE190" s="15"/>
      <c r="BF190" s="5">
        <f t="shared" si="94"/>
        <v>6297</v>
      </c>
      <c r="BG190" s="42">
        <v>1397</v>
      </c>
      <c r="BH190" s="42">
        <v>4900</v>
      </c>
      <c r="BI190" s="42"/>
      <c r="BJ190" s="42"/>
      <c r="BK190" s="42"/>
      <c r="BL190" s="42"/>
      <c r="BM190" s="42"/>
    </row>
    <row r="191" spans="1:65" outlineLevel="5" x14ac:dyDescent="0.3">
      <c r="A191" s="22">
        <f t="shared" si="80"/>
        <v>6</v>
      </c>
      <c r="B191" s="9">
        <f t="shared" si="78"/>
        <v>42158</v>
      </c>
      <c r="C191" s="51">
        <v>383310</v>
      </c>
      <c r="D191" s="64" t="str">
        <f t="shared" si="85"/>
        <v/>
      </c>
      <c r="E191" s="12" t="s">
        <v>103</v>
      </c>
      <c r="F191" s="12" t="s">
        <v>103</v>
      </c>
      <c r="G191" s="12"/>
      <c r="H191" s="12"/>
      <c r="I191" s="12"/>
      <c r="J191" s="12"/>
      <c r="K191" s="12"/>
      <c r="L191" s="12"/>
      <c r="M191" s="74" t="str">
        <f t="shared" si="86"/>
        <v/>
      </c>
      <c r="N191" s="83" t="s">
        <v>103</v>
      </c>
      <c r="O191" s="83" t="s">
        <v>103</v>
      </c>
      <c r="P191" s="83"/>
      <c r="Q191" s="83"/>
      <c r="R191" s="83"/>
      <c r="S191" s="83"/>
      <c r="T191" s="83"/>
      <c r="U191" s="83"/>
      <c r="V191" s="5" t="str">
        <f t="shared" si="87"/>
        <v/>
      </c>
      <c r="W191" s="41"/>
      <c r="X191" s="41"/>
      <c r="Y191" s="41"/>
      <c r="Z191" s="41"/>
      <c r="AA191" s="41"/>
      <c r="AB191" s="41"/>
      <c r="AC191" s="41"/>
      <c r="AD191" s="41"/>
      <c r="AE191" s="5" t="str">
        <f t="shared" si="88"/>
        <v/>
      </c>
      <c r="AF191" s="41"/>
      <c r="AG191" s="41"/>
      <c r="AH191" s="41"/>
      <c r="AI191" s="41"/>
      <c r="AJ191" s="41"/>
      <c r="AK191" s="41"/>
      <c r="AL191" s="41"/>
      <c r="AM191" s="41"/>
      <c r="AN191" s="41">
        <f t="shared" si="95"/>
        <v>25.423728813559322</v>
      </c>
      <c r="AO191" s="41">
        <v>826</v>
      </c>
      <c r="AP191" s="110" t="s">
        <v>103</v>
      </c>
      <c r="AQ191" s="111" t="s">
        <v>103</v>
      </c>
      <c r="AR191" s="126" t="str">
        <f t="shared" si="89"/>
        <v/>
      </c>
      <c r="AS191" s="126" t="str">
        <f t="shared" si="90"/>
        <v/>
      </c>
      <c r="AT191" s="127">
        <v>879</v>
      </c>
      <c r="AU191" s="128">
        <v>2.64</v>
      </c>
      <c r="AV191" s="129" t="s">
        <v>103</v>
      </c>
      <c r="AW191" s="126" t="str">
        <f t="shared" si="91"/>
        <v/>
      </c>
      <c r="AX191" s="126" t="str">
        <f t="shared" si="92"/>
        <v/>
      </c>
      <c r="AY191" s="64" t="str">
        <f t="shared" si="93"/>
        <v/>
      </c>
      <c r="AZ191" s="97">
        <v>78.599999999999994</v>
      </c>
      <c r="BA191" s="68"/>
      <c r="BB191" s="68"/>
      <c r="BC191" s="68"/>
      <c r="BD191" s="68"/>
      <c r="BE191" s="15"/>
      <c r="BF191" s="5">
        <f t="shared" si="94"/>
        <v>5564</v>
      </c>
      <c r="BG191" s="42">
        <v>1454</v>
      </c>
      <c r="BH191" s="42">
        <v>4110</v>
      </c>
      <c r="BI191" s="42"/>
      <c r="BJ191" s="42"/>
      <c r="BK191" s="42"/>
      <c r="BL191" s="42"/>
      <c r="BM191" s="42"/>
    </row>
    <row r="192" spans="1:65" outlineLevel="5" x14ac:dyDescent="0.3">
      <c r="A192" s="22">
        <f t="shared" si="80"/>
        <v>6</v>
      </c>
      <c r="B192" s="9">
        <f t="shared" si="78"/>
        <v>42159</v>
      </c>
      <c r="C192" s="51">
        <v>365249</v>
      </c>
      <c r="D192" s="64">
        <f t="shared" si="85"/>
        <v>34.5</v>
      </c>
      <c r="E192" s="12">
        <v>35</v>
      </c>
      <c r="F192" s="12">
        <v>34</v>
      </c>
      <c r="G192" s="12"/>
      <c r="H192" s="12"/>
      <c r="I192" s="12"/>
      <c r="J192" s="12"/>
      <c r="K192" s="12"/>
      <c r="L192" s="12"/>
      <c r="M192" s="74" t="str">
        <f t="shared" si="86"/>
        <v/>
      </c>
      <c r="N192" s="83" t="s">
        <v>103</v>
      </c>
      <c r="O192" s="83" t="s">
        <v>103</v>
      </c>
      <c r="P192" s="83"/>
      <c r="Q192" s="83"/>
      <c r="R192" s="83"/>
      <c r="S192" s="83"/>
      <c r="T192" s="83"/>
      <c r="U192" s="83"/>
      <c r="V192" s="5" t="str">
        <f t="shared" si="87"/>
        <v/>
      </c>
      <c r="W192" s="41"/>
      <c r="X192" s="41"/>
      <c r="Y192" s="41"/>
      <c r="Z192" s="41"/>
      <c r="AA192" s="41"/>
      <c r="AB192" s="41"/>
      <c r="AC192" s="41"/>
      <c r="AD192" s="41"/>
      <c r="AE192" s="5" t="str">
        <f t="shared" si="88"/>
        <v/>
      </c>
      <c r="AF192" s="41"/>
      <c r="AG192" s="41"/>
      <c r="AH192" s="41"/>
      <c r="AI192" s="41"/>
      <c r="AJ192" s="41"/>
      <c r="AK192" s="41"/>
      <c r="AL192" s="41"/>
      <c r="AM192" s="41"/>
      <c r="AN192" s="41">
        <f t="shared" si="95"/>
        <v>25.240384615384617</v>
      </c>
      <c r="AO192" s="41">
        <v>832</v>
      </c>
      <c r="AP192" s="110" t="s">
        <v>103</v>
      </c>
      <c r="AQ192" s="111" t="s">
        <v>103</v>
      </c>
      <c r="AR192" s="126" t="str">
        <f t="shared" si="89"/>
        <v/>
      </c>
      <c r="AS192" s="126" t="str">
        <f t="shared" si="90"/>
        <v/>
      </c>
      <c r="AT192" s="127">
        <v>886</v>
      </c>
      <c r="AU192" s="128">
        <v>2.66</v>
      </c>
      <c r="AV192" s="129" t="s">
        <v>103</v>
      </c>
      <c r="AW192" s="126" t="str">
        <f t="shared" si="91"/>
        <v/>
      </c>
      <c r="AX192" s="126" t="str">
        <f t="shared" si="92"/>
        <v/>
      </c>
      <c r="AY192" s="64" t="str">
        <f t="shared" si="93"/>
        <v/>
      </c>
      <c r="AZ192" s="97">
        <v>78.599999999999994</v>
      </c>
      <c r="BA192" s="68"/>
      <c r="BB192" s="68"/>
      <c r="BC192" s="68"/>
      <c r="BD192" s="68"/>
      <c r="BE192" s="15"/>
      <c r="BF192" s="5">
        <f t="shared" si="94"/>
        <v>4220</v>
      </c>
      <c r="BG192" s="42">
        <v>0</v>
      </c>
      <c r="BH192" s="42">
        <v>4220</v>
      </c>
      <c r="BI192" s="42"/>
      <c r="BJ192" s="42"/>
      <c r="BK192" s="42"/>
      <c r="BL192" s="42"/>
      <c r="BM192" s="42"/>
    </row>
    <row r="193" spans="1:65" outlineLevel="5" x14ac:dyDescent="0.3">
      <c r="A193" s="22">
        <f t="shared" si="80"/>
        <v>6</v>
      </c>
      <c r="B193" s="9">
        <f t="shared" si="78"/>
        <v>42160</v>
      </c>
      <c r="C193" s="51">
        <v>380429</v>
      </c>
      <c r="D193" s="64">
        <f t="shared" si="85"/>
        <v>34.5</v>
      </c>
      <c r="E193" s="12">
        <v>34</v>
      </c>
      <c r="F193" s="12">
        <v>35</v>
      </c>
      <c r="G193" s="12"/>
      <c r="H193" s="12"/>
      <c r="I193" s="12"/>
      <c r="J193" s="12"/>
      <c r="K193" s="12"/>
      <c r="L193" s="12"/>
      <c r="M193" s="74" t="str">
        <f t="shared" si="86"/>
        <v/>
      </c>
      <c r="N193" s="83" t="s">
        <v>103</v>
      </c>
      <c r="O193" s="83" t="s">
        <v>103</v>
      </c>
      <c r="P193" s="83"/>
      <c r="Q193" s="83"/>
      <c r="R193" s="83"/>
      <c r="S193" s="83"/>
      <c r="T193" s="83"/>
      <c r="U193" s="83"/>
      <c r="V193" s="5" t="str">
        <f t="shared" si="87"/>
        <v/>
      </c>
      <c r="W193" s="41"/>
      <c r="X193" s="41"/>
      <c r="Y193" s="41"/>
      <c r="Z193" s="41"/>
      <c r="AA193" s="41"/>
      <c r="AB193" s="41"/>
      <c r="AC193" s="41"/>
      <c r="AD193" s="41"/>
      <c r="AE193" s="5" t="str">
        <f t="shared" si="88"/>
        <v/>
      </c>
      <c r="AF193" s="41"/>
      <c r="AG193" s="41"/>
      <c r="AH193" s="41"/>
      <c r="AI193" s="41"/>
      <c r="AJ193" s="41"/>
      <c r="AK193" s="41"/>
      <c r="AL193" s="41"/>
      <c r="AM193" s="41"/>
      <c r="AN193" s="41">
        <f t="shared" si="95"/>
        <v>24.561403508771932</v>
      </c>
      <c r="AO193" s="41">
        <v>855</v>
      </c>
      <c r="AP193" s="110" t="s">
        <v>103</v>
      </c>
      <c r="AQ193" s="111" t="s">
        <v>103</v>
      </c>
      <c r="AR193" s="126" t="str">
        <f t="shared" si="89"/>
        <v/>
      </c>
      <c r="AS193" s="126" t="str">
        <f t="shared" si="90"/>
        <v/>
      </c>
      <c r="AT193" s="127">
        <v>916</v>
      </c>
      <c r="AU193" s="128">
        <v>2.5499999999999998</v>
      </c>
      <c r="AV193" s="129" t="s">
        <v>103</v>
      </c>
      <c r="AW193" s="126" t="str">
        <f t="shared" si="91"/>
        <v/>
      </c>
      <c r="AX193" s="126" t="str">
        <f t="shared" si="92"/>
        <v/>
      </c>
      <c r="AY193" s="64" t="str">
        <f t="shared" si="93"/>
        <v/>
      </c>
      <c r="AZ193" s="97">
        <v>78.8</v>
      </c>
      <c r="BA193" s="68"/>
      <c r="BB193" s="68"/>
      <c r="BC193" s="68"/>
      <c r="BD193" s="68"/>
      <c r="BE193" s="15"/>
      <c r="BF193" s="5">
        <f t="shared" si="94"/>
        <v>4950</v>
      </c>
      <c r="BG193" s="42">
        <v>0</v>
      </c>
      <c r="BH193" s="42">
        <v>4950</v>
      </c>
      <c r="BI193" s="42"/>
      <c r="BJ193" s="42"/>
      <c r="BK193" s="42"/>
      <c r="BL193" s="42"/>
      <c r="BM193" s="42"/>
    </row>
    <row r="194" spans="1:65" outlineLevel="5" x14ac:dyDescent="0.3">
      <c r="A194" s="22">
        <f t="shared" si="80"/>
        <v>6</v>
      </c>
      <c r="B194" s="9">
        <f t="shared" si="78"/>
        <v>42161</v>
      </c>
      <c r="C194" s="51">
        <v>376086</v>
      </c>
      <c r="D194" s="64" t="str">
        <f t="shared" si="85"/>
        <v/>
      </c>
      <c r="E194" s="12" t="s">
        <v>103</v>
      </c>
      <c r="F194" s="12" t="s">
        <v>103</v>
      </c>
      <c r="G194" s="12"/>
      <c r="H194" s="12"/>
      <c r="I194" s="12"/>
      <c r="J194" s="12"/>
      <c r="K194" s="12"/>
      <c r="L194" s="12"/>
      <c r="M194" s="74" t="str">
        <f t="shared" si="86"/>
        <v/>
      </c>
      <c r="N194" s="83" t="s">
        <v>103</v>
      </c>
      <c r="O194" s="83" t="s">
        <v>103</v>
      </c>
      <c r="P194" s="83"/>
      <c r="Q194" s="83"/>
      <c r="R194" s="83"/>
      <c r="S194" s="83"/>
      <c r="T194" s="83"/>
      <c r="U194" s="83"/>
      <c r="V194" s="5" t="str">
        <f t="shared" si="87"/>
        <v/>
      </c>
      <c r="W194" s="41"/>
      <c r="X194" s="41"/>
      <c r="Y194" s="41"/>
      <c r="Z194" s="41"/>
      <c r="AA194" s="41"/>
      <c r="AB194" s="41"/>
      <c r="AC194" s="41"/>
      <c r="AD194" s="41"/>
      <c r="AE194" s="5" t="str">
        <f t="shared" si="88"/>
        <v/>
      </c>
      <c r="AF194" s="41"/>
      <c r="AG194" s="41"/>
      <c r="AH194" s="41"/>
      <c r="AI194" s="41"/>
      <c r="AJ194" s="41"/>
      <c r="AK194" s="41"/>
      <c r="AL194" s="41"/>
      <c r="AM194" s="41"/>
      <c r="AN194" s="41">
        <f t="shared" si="95"/>
        <v>24.852071005917161</v>
      </c>
      <c r="AO194" s="41">
        <v>845</v>
      </c>
      <c r="AP194" s="110" t="s">
        <v>103</v>
      </c>
      <c r="AQ194" s="111" t="s">
        <v>103</v>
      </c>
      <c r="AR194" s="126" t="str">
        <f t="shared" si="89"/>
        <v/>
      </c>
      <c r="AS194" s="126" t="str">
        <f t="shared" si="90"/>
        <v/>
      </c>
      <c r="AT194" s="127">
        <v>902</v>
      </c>
      <c r="AU194" s="128" t="s">
        <v>103</v>
      </c>
      <c r="AV194" s="129" t="s">
        <v>103</v>
      </c>
      <c r="AW194" s="126" t="str">
        <f t="shared" si="91"/>
        <v/>
      </c>
      <c r="AX194" s="126" t="str">
        <f t="shared" si="92"/>
        <v/>
      </c>
      <c r="AY194" s="64" t="str">
        <f t="shared" si="93"/>
        <v/>
      </c>
      <c r="AZ194" s="97" t="s">
        <v>103</v>
      </c>
      <c r="BA194" s="68"/>
      <c r="BB194" s="68"/>
      <c r="BC194" s="68"/>
      <c r="BD194" s="68"/>
      <c r="BE194" s="15"/>
      <c r="BF194" s="5">
        <f t="shared" si="94"/>
        <v>6291</v>
      </c>
      <c r="BG194" s="42">
        <v>4288</v>
      </c>
      <c r="BH194" s="42">
        <v>2003</v>
      </c>
      <c r="BI194" s="42"/>
      <c r="BJ194" s="42"/>
      <c r="BK194" s="42"/>
      <c r="BL194" s="42"/>
      <c r="BM194" s="42"/>
    </row>
    <row r="195" spans="1:65" outlineLevel="5" x14ac:dyDescent="0.3">
      <c r="A195" s="22">
        <f t="shared" si="80"/>
        <v>6</v>
      </c>
      <c r="B195" s="9">
        <f t="shared" si="78"/>
        <v>42162</v>
      </c>
      <c r="C195" s="51">
        <v>362549</v>
      </c>
      <c r="D195" s="64" t="str">
        <f t="shared" si="85"/>
        <v/>
      </c>
      <c r="E195" s="12" t="s">
        <v>103</v>
      </c>
      <c r="F195" s="12" t="s">
        <v>103</v>
      </c>
      <c r="G195" s="12"/>
      <c r="H195" s="12"/>
      <c r="I195" s="12"/>
      <c r="J195" s="12"/>
      <c r="K195" s="12"/>
      <c r="L195" s="12"/>
      <c r="M195" s="74" t="str">
        <f t="shared" si="86"/>
        <v/>
      </c>
      <c r="N195" s="83" t="s">
        <v>103</v>
      </c>
      <c r="O195" s="83" t="s">
        <v>103</v>
      </c>
      <c r="P195" s="83"/>
      <c r="Q195" s="83"/>
      <c r="R195" s="83"/>
      <c r="S195" s="83"/>
      <c r="T195" s="83"/>
      <c r="U195" s="83"/>
      <c r="V195" s="5" t="str">
        <f t="shared" si="87"/>
        <v/>
      </c>
      <c r="W195" s="41"/>
      <c r="X195" s="41"/>
      <c r="Y195" s="41"/>
      <c r="Z195" s="41"/>
      <c r="AA195" s="41"/>
      <c r="AB195" s="41"/>
      <c r="AC195" s="41"/>
      <c r="AD195" s="41"/>
      <c r="AE195" s="5" t="str">
        <f t="shared" si="88"/>
        <v/>
      </c>
      <c r="AF195" s="41"/>
      <c r="AG195" s="41"/>
      <c r="AH195" s="41"/>
      <c r="AI195" s="41"/>
      <c r="AJ195" s="41"/>
      <c r="AK195" s="41"/>
      <c r="AL195" s="41"/>
      <c r="AM195" s="41"/>
      <c r="AN195" s="41">
        <f t="shared" si="95"/>
        <v>25.089605734767026</v>
      </c>
      <c r="AO195" s="41">
        <v>837</v>
      </c>
      <c r="AP195" s="110" t="s">
        <v>103</v>
      </c>
      <c r="AQ195" s="111" t="s">
        <v>103</v>
      </c>
      <c r="AR195" s="126" t="str">
        <f t="shared" si="89"/>
        <v/>
      </c>
      <c r="AS195" s="126" t="str">
        <f t="shared" si="90"/>
        <v/>
      </c>
      <c r="AT195" s="127">
        <v>948</v>
      </c>
      <c r="AU195" s="128" t="s">
        <v>103</v>
      </c>
      <c r="AV195" s="129" t="s">
        <v>103</v>
      </c>
      <c r="AW195" s="126" t="str">
        <f t="shared" si="91"/>
        <v/>
      </c>
      <c r="AX195" s="126" t="str">
        <f t="shared" si="92"/>
        <v/>
      </c>
      <c r="AY195" s="64" t="str">
        <f t="shared" si="93"/>
        <v/>
      </c>
      <c r="AZ195" s="97" t="s">
        <v>103</v>
      </c>
      <c r="BA195" s="68"/>
      <c r="BB195" s="68"/>
      <c r="BC195" s="68"/>
      <c r="BD195" s="68"/>
      <c r="BE195" s="15"/>
      <c r="BF195" s="5">
        <f t="shared" si="94"/>
        <v>7124</v>
      </c>
      <c r="BG195" s="42">
        <v>7124</v>
      </c>
      <c r="BH195" s="42">
        <v>0</v>
      </c>
      <c r="BI195" s="42"/>
      <c r="BJ195" s="42"/>
      <c r="BK195" s="42"/>
      <c r="BL195" s="42"/>
      <c r="BM195" s="42"/>
    </row>
    <row r="196" spans="1:65" outlineLevel="5" x14ac:dyDescent="0.3">
      <c r="A196" s="22">
        <f t="shared" si="80"/>
        <v>6</v>
      </c>
      <c r="B196" s="9">
        <f t="shared" si="78"/>
        <v>42163</v>
      </c>
      <c r="C196" s="51">
        <v>356736</v>
      </c>
      <c r="D196" s="64">
        <f t="shared" si="85"/>
        <v>36</v>
      </c>
      <c r="E196" s="12">
        <v>36</v>
      </c>
      <c r="F196" s="12">
        <v>36</v>
      </c>
      <c r="G196" s="12"/>
      <c r="H196" s="12"/>
      <c r="I196" s="12"/>
      <c r="J196" s="12"/>
      <c r="K196" s="12"/>
      <c r="L196" s="12"/>
      <c r="M196" s="74" t="str">
        <f t="shared" si="86"/>
        <v/>
      </c>
      <c r="N196" s="83" t="s">
        <v>103</v>
      </c>
      <c r="O196" s="83" t="s">
        <v>103</v>
      </c>
      <c r="P196" s="83"/>
      <c r="Q196" s="83"/>
      <c r="R196" s="83"/>
      <c r="S196" s="83"/>
      <c r="T196" s="83"/>
      <c r="U196" s="83"/>
      <c r="V196" s="5" t="str">
        <f t="shared" si="87"/>
        <v/>
      </c>
      <c r="W196" s="41"/>
      <c r="X196" s="41"/>
      <c r="Y196" s="41"/>
      <c r="Z196" s="41"/>
      <c r="AA196" s="41"/>
      <c r="AB196" s="41"/>
      <c r="AC196" s="41"/>
      <c r="AD196" s="41"/>
      <c r="AE196" s="5" t="str">
        <f t="shared" si="88"/>
        <v/>
      </c>
      <c r="AF196" s="41"/>
      <c r="AG196" s="41"/>
      <c r="AH196" s="41"/>
      <c r="AI196" s="41"/>
      <c r="AJ196" s="41"/>
      <c r="AK196" s="41"/>
      <c r="AL196" s="41"/>
      <c r="AM196" s="41"/>
      <c r="AN196" s="41">
        <f t="shared" si="95"/>
        <v>23.622047244094489</v>
      </c>
      <c r="AO196" s="41">
        <v>889</v>
      </c>
      <c r="AP196" s="110" t="s">
        <v>103</v>
      </c>
      <c r="AQ196" s="111" t="s">
        <v>103</v>
      </c>
      <c r="AR196" s="126" t="str">
        <f t="shared" si="89"/>
        <v/>
      </c>
      <c r="AS196" s="126" t="str">
        <f t="shared" si="90"/>
        <v/>
      </c>
      <c r="AT196" s="127">
        <v>934</v>
      </c>
      <c r="AU196" s="128">
        <v>2.66</v>
      </c>
      <c r="AV196" s="129" t="s">
        <v>103</v>
      </c>
      <c r="AW196" s="126" t="str">
        <f t="shared" si="91"/>
        <v/>
      </c>
      <c r="AX196" s="126" t="str">
        <f t="shared" si="92"/>
        <v/>
      </c>
      <c r="AY196" s="64" t="str">
        <f t="shared" si="93"/>
        <v/>
      </c>
      <c r="AZ196" s="97">
        <v>78.2</v>
      </c>
      <c r="BA196" s="68"/>
      <c r="BB196" s="68"/>
      <c r="BC196" s="68"/>
      <c r="BD196" s="68"/>
      <c r="BE196" s="15"/>
      <c r="BF196" s="5">
        <f t="shared" si="94"/>
        <v>4510</v>
      </c>
      <c r="BG196" s="42">
        <v>4510</v>
      </c>
      <c r="BH196" s="42">
        <v>0</v>
      </c>
      <c r="BI196" s="42"/>
      <c r="BJ196" s="42"/>
      <c r="BK196" s="42"/>
      <c r="BL196" s="42"/>
      <c r="BM196" s="42"/>
    </row>
    <row r="197" spans="1:65" outlineLevel="5" x14ac:dyDescent="0.3">
      <c r="A197" s="22">
        <f t="shared" si="80"/>
        <v>6</v>
      </c>
      <c r="B197" s="9">
        <f t="shared" si="78"/>
        <v>42164</v>
      </c>
      <c r="C197" s="51">
        <v>349271</v>
      </c>
      <c r="D197" s="64">
        <f t="shared" si="85"/>
        <v>35</v>
      </c>
      <c r="E197" s="12">
        <v>35</v>
      </c>
      <c r="F197" s="12">
        <v>35</v>
      </c>
      <c r="G197" s="12"/>
      <c r="H197" s="12"/>
      <c r="I197" s="12"/>
      <c r="J197" s="12"/>
      <c r="K197" s="12"/>
      <c r="L197" s="12"/>
      <c r="M197" s="74">
        <f t="shared" si="86"/>
        <v>7.3</v>
      </c>
      <c r="N197" s="83">
        <v>7.31</v>
      </c>
      <c r="O197" s="83">
        <v>7.26</v>
      </c>
      <c r="P197" s="83"/>
      <c r="Q197" s="83"/>
      <c r="R197" s="83"/>
      <c r="S197" s="83"/>
      <c r="T197" s="83"/>
      <c r="U197" s="83"/>
      <c r="V197" s="5" t="str">
        <f t="shared" si="87"/>
        <v/>
      </c>
      <c r="W197" s="41"/>
      <c r="X197" s="41"/>
      <c r="Y197" s="41"/>
      <c r="Z197" s="41"/>
      <c r="AA197" s="41"/>
      <c r="AB197" s="41"/>
      <c r="AC197" s="41"/>
      <c r="AD197" s="41"/>
      <c r="AE197" s="5" t="str">
        <f t="shared" si="88"/>
        <v/>
      </c>
      <c r="AF197" s="41"/>
      <c r="AG197" s="41"/>
      <c r="AH197" s="41"/>
      <c r="AI197" s="41"/>
      <c r="AJ197" s="41"/>
      <c r="AK197" s="41"/>
      <c r="AL197" s="41"/>
      <c r="AM197" s="41"/>
      <c r="AN197" s="41">
        <f t="shared" si="95"/>
        <v>23.945267958950968</v>
      </c>
      <c r="AO197" s="41">
        <v>877</v>
      </c>
      <c r="AP197" s="110">
        <v>5.0199999999999996</v>
      </c>
      <c r="AQ197" s="111">
        <v>2.97</v>
      </c>
      <c r="AR197" s="126">
        <f t="shared" si="89"/>
        <v>59.163346613545833</v>
      </c>
      <c r="AS197" s="126">
        <f t="shared" si="90"/>
        <v>40.836653386454167</v>
      </c>
      <c r="AT197" s="127">
        <v>932</v>
      </c>
      <c r="AU197" s="128">
        <v>2.6</v>
      </c>
      <c r="AV197" s="129">
        <v>1.44</v>
      </c>
      <c r="AW197" s="126">
        <f t="shared" si="91"/>
        <v>55.38461538461538</v>
      </c>
      <c r="AX197" s="126">
        <f t="shared" si="92"/>
        <v>44.61538461538462</v>
      </c>
      <c r="AY197" s="64">
        <f t="shared" si="93"/>
        <v>14.315569487983348</v>
      </c>
      <c r="AZ197" s="97">
        <v>79.5</v>
      </c>
      <c r="BA197" s="68"/>
      <c r="BB197" s="68"/>
      <c r="BC197" s="68"/>
      <c r="BD197" s="68"/>
      <c r="BE197" s="15"/>
      <c r="BF197" s="5" t="str">
        <f t="shared" si="94"/>
        <v/>
      </c>
      <c r="BG197" s="42">
        <v>0</v>
      </c>
      <c r="BH197" s="42">
        <v>0</v>
      </c>
      <c r="BI197" s="42"/>
      <c r="BJ197" s="42"/>
      <c r="BK197" s="42"/>
      <c r="BL197" s="42"/>
      <c r="BM197" s="42"/>
    </row>
    <row r="198" spans="1:65" outlineLevel="5" x14ac:dyDescent="0.3">
      <c r="A198" s="22">
        <f t="shared" si="80"/>
        <v>6</v>
      </c>
      <c r="B198" s="9">
        <f t="shared" si="78"/>
        <v>42165</v>
      </c>
      <c r="C198" s="51">
        <v>365391</v>
      </c>
      <c r="D198" s="64">
        <f t="shared" si="85"/>
        <v>34.5</v>
      </c>
      <c r="E198" s="12">
        <v>35</v>
      </c>
      <c r="F198" s="12">
        <v>34</v>
      </c>
      <c r="G198" s="12"/>
      <c r="H198" s="12"/>
      <c r="I198" s="12"/>
      <c r="J198" s="12"/>
      <c r="K198" s="12"/>
      <c r="L198" s="12"/>
      <c r="M198" s="74" t="str">
        <f t="shared" si="86"/>
        <v/>
      </c>
      <c r="N198" s="83" t="s">
        <v>103</v>
      </c>
      <c r="O198" s="83" t="s">
        <v>103</v>
      </c>
      <c r="P198" s="83"/>
      <c r="Q198" s="83"/>
      <c r="R198" s="83"/>
      <c r="S198" s="83"/>
      <c r="T198" s="83"/>
      <c r="U198" s="83"/>
      <c r="V198" s="5" t="str">
        <f t="shared" si="87"/>
        <v/>
      </c>
      <c r="W198" s="41"/>
      <c r="X198" s="41"/>
      <c r="Y198" s="41"/>
      <c r="Z198" s="41"/>
      <c r="AA198" s="41"/>
      <c r="AB198" s="41"/>
      <c r="AC198" s="41"/>
      <c r="AD198" s="41"/>
      <c r="AE198" s="5" t="str">
        <f t="shared" si="88"/>
        <v/>
      </c>
      <c r="AF198" s="41"/>
      <c r="AG198" s="41"/>
      <c r="AH198" s="41"/>
      <c r="AI198" s="41"/>
      <c r="AJ198" s="41"/>
      <c r="AK198" s="41"/>
      <c r="AL198" s="41"/>
      <c r="AM198" s="41"/>
      <c r="AN198" s="41">
        <f t="shared" si="95"/>
        <v>23.411371237458194</v>
      </c>
      <c r="AO198" s="41">
        <v>897</v>
      </c>
      <c r="AP198" s="110" t="s">
        <v>103</v>
      </c>
      <c r="AQ198" s="111" t="s">
        <v>103</v>
      </c>
      <c r="AR198" s="126" t="str">
        <f t="shared" si="89"/>
        <v/>
      </c>
      <c r="AS198" s="126" t="str">
        <f t="shared" si="90"/>
        <v/>
      </c>
      <c r="AT198" s="127">
        <v>911</v>
      </c>
      <c r="AU198" s="128">
        <v>2.71</v>
      </c>
      <c r="AV198" s="129" t="s">
        <v>103</v>
      </c>
      <c r="AW198" s="126" t="str">
        <f t="shared" si="91"/>
        <v/>
      </c>
      <c r="AX198" s="126" t="str">
        <f t="shared" si="92"/>
        <v/>
      </c>
      <c r="AY198" s="64" t="str">
        <f t="shared" si="93"/>
        <v/>
      </c>
      <c r="AZ198" s="97">
        <v>79.2</v>
      </c>
      <c r="BA198" s="68"/>
      <c r="BB198" s="68"/>
      <c r="BC198" s="68"/>
      <c r="BD198" s="68"/>
      <c r="BE198" s="15"/>
      <c r="BF198" s="5">
        <f t="shared" si="94"/>
        <v>2408</v>
      </c>
      <c r="BG198" s="42">
        <v>2408</v>
      </c>
      <c r="BH198" s="42">
        <v>0</v>
      </c>
      <c r="BI198" s="42"/>
      <c r="BJ198" s="42"/>
      <c r="BK198" s="42"/>
      <c r="BL198" s="42"/>
      <c r="BM198" s="42"/>
    </row>
    <row r="199" spans="1:65" outlineLevel="5" x14ac:dyDescent="0.3">
      <c r="A199" s="22">
        <f t="shared" si="80"/>
        <v>6</v>
      </c>
      <c r="B199" s="9">
        <f t="shared" si="78"/>
        <v>42166</v>
      </c>
      <c r="C199" s="51">
        <v>355723</v>
      </c>
      <c r="D199" s="64" t="str">
        <f t="shared" si="85"/>
        <v/>
      </c>
      <c r="E199" s="12" t="s">
        <v>103</v>
      </c>
      <c r="F199" s="12" t="s">
        <v>103</v>
      </c>
      <c r="G199" s="12"/>
      <c r="H199" s="12"/>
      <c r="I199" s="12"/>
      <c r="J199" s="12"/>
      <c r="K199" s="12"/>
      <c r="L199" s="12"/>
      <c r="M199" s="74" t="str">
        <f t="shared" si="86"/>
        <v/>
      </c>
      <c r="N199" s="83" t="s">
        <v>103</v>
      </c>
      <c r="O199" s="83" t="s">
        <v>103</v>
      </c>
      <c r="P199" s="83"/>
      <c r="Q199" s="83"/>
      <c r="R199" s="83"/>
      <c r="S199" s="83"/>
      <c r="T199" s="83"/>
      <c r="U199" s="83"/>
      <c r="V199" s="5" t="str">
        <f t="shared" si="87"/>
        <v/>
      </c>
      <c r="W199" s="41"/>
      <c r="X199" s="41"/>
      <c r="Y199" s="41"/>
      <c r="Z199" s="41"/>
      <c r="AA199" s="41"/>
      <c r="AB199" s="41"/>
      <c r="AC199" s="41"/>
      <c r="AD199" s="41"/>
      <c r="AE199" s="5" t="str">
        <f t="shared" si="88"/>
        <v/>
      </c>
      <c r="AF199" s="41"/>
      <c r="AG199" s="41"/>
      <c r="AH199" s="41"/>
      <c r="AI199" s="41"/>
      <c r="AJ199" s="41"/>
      <c r="AK199" s="41"/>
      <c r="AL199" s="41"/>
      <c r="AM199" s="41"/>
      <c r="AN199" s="41">
        <f t="shared" si="95"/>
        <v>25.02979737783075</v>
      </c>
      <c r="AO199" s="41">
        <v>839</v>
      </c>
      <c r="AP199" s="110" t="s">
        <v>103</v>
      </c>
      <c r="AQ199" s="111" t="s">
        <v>103</v>
      </c>
      <c r="AR199" s="126" t="str">
        <f t="shared" si="89"/>
        <v/>
      </c>
      <c r="AS199" s="126" t="str">
        <f t="shared" si="90"/>
        <v/>
      </c>
      <c r="AT199" s="127">
        <v>938</v>
      </c>
      <c r="AU199" s="128">
        <v>2.54</v>
      </c>
      <c r="AV199" s="129" t="s">
        <v>103</v>
      </c>
      <c r="AW199" s="126" t="str">
        <f t="shared" si="91"/>
        <v/>
      </c>
      <c r="AX199" s="126" t="str">
        <f t="shared" si="92"/>
        <v/>
      </c>
      <c r="AY199" s="64" t="str">
        <f t="shared" si="93"/>
        <v/>
      </c>
      <c r="AZ199" s="97">
        <v>79</v>
      </c>
      <c r="BA199" s="68"/>
      <c r="BB199" s="68"/>
      <c r="BC199" s="68"/>
      <c r="BD199" s="68"/>
      <c r="BE199" s="15"/>
      <c r="BF199" s="5">
        <f t="shared" si="94"/>
        <v>5233</v>
      </c>
      <c r="BG199" s="42">
        <v>2583</v>
      </c>
      <c r="BH199" s="42">
        <v>2650</v>
      </c>
      <c r="BI199" s="42"/>
      <c r="BJ199" s="42"/>
      <c r="BK199" s="42"/>
      <c r="BL199" s="42"/>
      <c r="BM199" s="42"/>
    </row>
    <row r="200" spans="1:65" outlineLevel="5" x14ac:dyDescent="0.3">
      <c r="A200" s="22">
        <f t="shared" si="80"/>
        <v>6</v>
      </c>
      <c r="B200" s="9">
        <f t="shared" si="78"/>
        <v>42167</v>
      </c>
      <c r="C200" s="51">
        <v>350436</v>
      </c>
      <c r="D200" s="64">
        <f t="shared" si="85"/>
        <v>34</v>
      </c>
      <c r="E200" s="12">
        <v>35</v>
      </c>
      <c r="F200" s="12">
        <v>33</v>
      </c>
      <c r="G200" s="12"/>
      <c r="H200" s="12"/>
      <c r="I200" s="12"/>
      <c r="J200" s="12"/>
      <c r="K200" s="12"/>
      <c r="L200" s="12"/>
      <c r="M200" s="74" t="str">
        <f t="shared" si="86"/>
        <v/>
      </c>
      <c r="N200" s="83" t="s">
        <v>103</v>
      </c>
      <c r="O200" s="83" t="s">
        <v>103</v>
      </c>
      <c r="P200" s="83"/>
      <c r="Q200" s="83"/>
      <c r="R200" s="83"/>
      <c r="S200" s="83"/>
      <c r="T200" s="83"/>
      <c r="U200" s="83"/>
      <c r="V200" s="5" t="str">
        <f t="shared" si="87"/>
        <v/>
      </c>
      <c r="W200" s="41"/>
      <c r="X200" s="41"/>
      <c r="Y200" s="41"/>
      <c r="Z200" s="41"/>
      <c r="AA200" s="41"/>
      <c r="AB200" s="41"/>
      <c r="AC200" s="41"/>
      <c r="AD200" s="41"/>
      <c r="AE200" s="5" t="str">
        <f t="shared" si="88"/>
        <v/>
      </c>
      <c r="AF200" s="41"/>
      <c r="AG200" s="41"/>
      <c r="AH200" s="41"/>
      <c r="AI200" s="41"/>
      <c r="AJ200" s="41"/>
      <c r="AK200" s="41"/>
      <c r="AL200" s="41"/>
      <c r="AM200" s="41"/>
      <c r="AN200" s="41">
        <f t="shared" si="95"/>
        <v>22.702702702702702</v>
      </c>
      <c r="AO200" s="41">
        <v>925</v>
      </c>
      <c r="AP200" s="110" t="s">
        <v>103</v>
      </c>
      <c r="AQ200" s="111" t="s">
        <v>103</v>
      </c>
      <c r="AR200" s="126" t="str">
        <f t="shared" si="89"/>
        <v/>
      </c>
      <c r="AS200" s="126" t="str">
        <f t="shared" si="90"/>
        <v/>
      </c>
      <c r="AT200" s="127">
        <v>906</v>
      </c>
      <c r="AU200" s="128">
        <v>2.7</v>
      </c>
      <c r="AV200" s="129" t="s">
        <v>103</v>
      </c>
      <c r="AW200" s="126" t="str">
        <f t="shared" si="91"/>
        <v/>
      </c>
      <c r="AX200" s="126" t="str">
        <f t="shared" si="92"/>
        <v/>
      </c>
      <c r="AY200" s="64" t="str">
        <f t="shared" si="93"/>
        <v/>
      </c>
      <c r="AZ200" s="97">
        <v>78.8</v>
      </c>
      <c r="BA200" s="68"/>
      <c r="BB200" s="68"/>
      <c r="BC200" s="68"/>
      <c r="BD200" s="68"/>
      <c r="BE200" s="15"/>
      <c r="BF200" s="5">
        <f t="shared" si="94"/>
        <v>4337</v>
      </c>
      <c r="BG200" s="42">
        <v>0</v>
      </c>
      <c r="BH200" s="42">
        <v>4337</v>
      </c>
      <c r="BI200" s="42"/>
      <c r="BJ200" s="42"/>
      <c r="BK200" s="42"/>
      <c r="BL200" s="42"/>
      <c r="BM200" s="42"/>
    </row>
    <row r="201" spans="1:65" outlineLevel="5" x14ac:dyDescent="0.3">
      <c r="A201" s="22">
        <f t="shared" si="80"/>
        <v>6</v>
      </c>
      <c r="B201" s="9">
        <f t="shared" si="78"/>
        <v>42168</v>
      </c>
      <c r="C201" s="51">
        <v>339777</v>
      </c>
      <c r="D201" s="64">
        <f t="shared" si="85"/>
        <v>34</v>
      </c>
      <c r="E201" s="12">
        <v>35</v>
      </c>
      <c r="F201" s="12">
        <v>33</v>
      </c>
      <c r="G201" s="12"/>
      <c r="H201" s="12"/>
      <c r="I201" s="12"/>
      <c r="J201" s="12"/>
      <c r="K201" s="12"/>
      <c r="L201" s="12"/>
      <c r="M201" s="74" t="str">
        <f t="shared" si="86"/>
        <v/>
      </c>
      <c r="N201" s="83" t="s">
        <v>103</v>
      </c>
      <c r="O201" s="83" t="s">
        <v>103</v>
      </c>
      <c r="P201" s="83"/>
      <c r="Q201" s="83"/>
      <c r="R201" s="83"/>
      <c r="S201" s="83"/>
      <c r="T201" s="83"/>
      <c r="U201" s="83"/>
      <c r="V201" s="5" t="str">
        <f t="shared" si="87"/>
        <v/>
      </c>
      <c r="W201" s="41"/>
      <c r="X201" s="41"/>
      <c r="Y201" s="41"/>
      <c r="Z201" s="41"/>
      <c r="AA201" s="41"/>
      <c r="AB201" s="41"/>
      <c r="AC201" s="41"/>
      <c r="AD201" s="41"/>
      <c r="AE201" s="5" t="str">
        <f t="shared" si="88"/>
        <v/>
      </c>
      <c r="AF201" s="41"/>
      <c r="AG201" s="41"/>
      <c r="AH201" s="41"/>
      <c r="AI201" s="41"/>
      <c r="AJ201" s="41"/>
      <c r="AK201" s="41"/>
      <c r="AL201" s="41"/>
      <c r="AM201" s="41"/>
      <c r="AN201" s="41">
        <f t="shared" si="95"/>
        <v>21.96652719665272</v>
      </c>
      <c r="AO201" s="41">
        <v>956</v>
      </c>
      <c r="AP201" s="110" t="s">
        <v>103</v>
      </c>
      <c r="AQ201" s="111" t="s">
        <v>103</v>
      </c>
      <c r="AR201" s="126" t="str">
        <f t="shared" si="89"/>
        <v/>
      </c>
      <c r="AS201" s="126" t="str">
        <f t="shared" si="90"/>
        <v/>
      </c>
      <c r="AT201" s="127">
        <v>936</v>
      </c>
      <c r="AU201" s="128" t="s">
        <v>103</v>
      </c>
      <c r="AV201" s="129" t="s">
        <v>103</v>
      </c>
      <c r="AW201" s="126" t="str">
        <f t="shared" si="91"/>
        <v/>
      </c>
      <c r="AX201" s="126" t="str">
        <f t="shared" si="92"/>
        <v/>
      </c>
      <c r="AY201" s="64" t="str">
        <f t="shared" si="93"/>
        <v/>
      </c>
      <c r="AZ201" s="97" t="s">
        <v>103</v>
      </c>
      <c r="BA201" s="68"/>
      <c r="BB201" s="68"/>
      <c r="BC201" s="68"/>
      <c r="BD201" s="68"/>
      <c r="BE201" s="15"/>
      <c r="BF201" s="5">
        <f t="shared" si="94"/>
        <v>4500</v>
      </c>
      <c r="BG201" s="42">
        <v>0</v>
      </c>
      <c r="BH201" s="42">
        <v>4500</v>
      </c>
      <c r="BI201" s="42"/>
      <c r="BJ201" s="42"/>
      <c r="BK201" s="42"/>
      <c r="BL201" s="42"/>
      <c r="BM201" s="42"/>
    </row>
    <row r="202" spans="1:65" outlineLevel="5" x14ac:dyDescent="0.3">
      <c r="A202" s="22">
        <f t="shared" si="80"/>
        <v>6</v>
      </c>
      <c r="B202" s="9">
        <f t="shared" si="78"/>
        <v>42169</v>
      </c>
      <c r="C202" s="51">
        <v>357378</v>
      </c>
      <c r="D202" s="64" t="str">
        <f t="shared" si="85"/>
        <v/>
      </c>
      <c r="E202" s="12" t="s">
        <v>103</v>
      </c>
      <c r="F202" s="12" t="s">
        <v>103</v>
      </c>
      <c r="G202" s="12"/>
      <c r="H202" s="12"/>
      <c r="I202" s="12"/>
      <c r="J202" s="12"/>
      <c r="K202" s="12"/>
      <c r="L202" s="12"/>
      <c r="M202" s="74" t="str">
        <f t="shared" si="86"/>
        <v/>
      </c>
      <c r="N202" s="83" t="s">
        <v>103</v>
      </c>
      <c r="O202" s="83" t="s">
        <v>103</v>
      </c>
      <c r="P202" s="83"/>
      <c r="Q202" s="83"/>
      <c r="R202" s="83"/>
      <c r="S202" s="83"/>
      <c r="T202" s="83"/>
      <c r="U202" s="83"/>
      <c r="V202" s="5" t="str">
        <f t="shared" si="87"/>
        <v/>
      </c>
      <c r="W202" s="41"/>
      <c r="X202" s="41"/>
      <c r="Y202" s="41"/>
      <c r="Z202" s="41"/>
      <c r="AA202" s="41"/>
      <c r="AB202" s="41"/>
      <c r="AC202" s="41"/>
      <c r="AD202" s="41"/>
      <c r="AE202" s="5" t="str">
        <f t="shared" si="88"/>
        <v/>
      </c>
      <c r="AF202" s="41"/>
      <c r="AG202" s="41"/>
      <c r="AH202" s="41"/>
      <c r="AI202" s="41"/>
      <c r="AJ202" s="41"/>
      <c r="AK202" s="41"/>
      <c r="AL202" s="41"/>
      <c r="AM202" s="41"/>
      <c r="AN202" s="41">
        <f t="shared" si="95"/>
        <v>21.784232365145229</v>
      </c>
      <c r="AO202" s="41">
        <v>964</v>
      </c>
      <c r="AP202" s="110" t="s">
        <v>103</v>
      </c>
      <c r="AQ202" s="111" t="s">
        <v>103</v>
      </c>
      <c r="AR202" s="126" t="str">
        <f t="shared" si="89"/>
        <v/>
      </c>
      <c r="AS202" s="126" t="str">
        <f t="shared" si="90"/>
        <v/>
      </c>
      <c r="AT202" s="127">
        <v>921</v>
      </c>
      <c r="AU202" s="128" t="s">
        <v>103</v>
      </c>
      <c r="AV202" s="129" t="s">
        <v>103</v>
      </c>
      <c r="AW202" s="126" t="str">
        <f t="shared" si="91"/>
        <v/>
      </c>
      <c r="AX202" s="126" t="str">
        <f t="shared" si="92"/>
        <v/>
      </c>
      <c r="AY202" s="64" t="str">
        <f t="shared" si="93"/>
        <v/>
      </c>
      <c r="AZ202" s="97" t="s">
        <v>103</v>
      </c>
      <c r="BA202" s="68"/>
      <c r="BB202" s="68"/>
      <c r="BC202" s="68"/>
      <c r="BD202" s="68"/>
      <c r="BE202" s="15"/>
      <c r="BF202" s="5">
        <f t="shared" si="94"/>
        <v>5107</v>
      </c>
      <c r="BG202" s="42">
        <v>1311</v>
      </c>
      <c r="BH202" s="42">
        <v>3796</v>
      </c>
      <c r="BI202" s="42"/>
      <c r="BJ202" s="42"/>
      <c r="BK202" s="42"/>
      <c r="BL202" s="42"/>
      <c r="BM202" s="42"/>
    </row>
    <row r="203" spans="1:65" outlineLevel="5" x14ac:dyDescent="0.3">
      <c r="A203" s="22">
        <f t="shared" si="80"/>
        <v>6</v>
      </c>
      <c r="B203" s="9">
        <f t="shared" si="78"/>
        <v>42170</v>
      </c>
      <c r="C203" s="51">
        <v>356526</v>
      </c>
      <c r="D203" s="64" t="str">
        <f t="shared" si="85"/>
        <v/>
      </c>
      <c r="E203" s="12" t="s">
        <v>103</v>
      </c>
      <c r="F203" s="12" t="s">
        <v>103</v>
      </c>
      <c r="G203" s="12"/>
      <c r="H203" s="12"/>
      <c r="I203" s="12"/>
      <c r="J203" s="12"/>
      <c r="K203" s="12"/>
      <c r="L203" s="12"/>
      <c r="M203" s="74" t="str">
        <f t="shared" si="86"/>
        <v/>
      </c>
      <c r="N203" s="83" t="s">
        <v>103</v>
      </c>
      <c r="O203" s="83" t="s">
        <v>103</v>
      </c>
      <c r="P203" s="83"/>
      <c r="Q203" s="83"/>
      <c r="R203" s="83"/>
      <c r="S203" s="83"/>
      <c r="T203" s="83"/>
      <c r="U203" s="83"/>
      <c r="V203" s="5" t="str">
        <f t="shared" si="87"/>
        <v/>
      </c>
      <c r="W203" s="41"/>
      <c r="X203" s="41"/>
      <c r="Y203" s="41"/>
      <c r="Z203" s="41"/>
      <c r="AA203" s="41"/>
      <c r="AB203" s="41"/>
      <c r="AC203" s="41"/>
      <c r="AD203" s="41"/>
      <c r="AE203" s="5" t="str">
        <f t="shared" si="88"/>
        <v/>
      </c>
      <c r="AF203" s="41"/>
      <c r="AG203" s="41"/>
      <c r="AH203" s="41"/>
      <c r="AI203" s="41"/>
      <c r="AJ203" s="41"/>
      <c r="AK203" s="41"/>
      <c r="AL203" s="41"/>
      <c r="AM203" s="41"/>
      <c r="AN203" s="41">
        <f t="shared" si="95"/>
        <v>24.590163934426229</v>
      </c>
      <c r="AO203" s="41">
        <v>854</v>
      </c>
      <c r="AP203" s="110" t="s">
        <v>103</v>
      </c>
      <c r="AQ203" s="111" t="s">
        <v>103</v>
      </c>
      <c r="AR203" s="126" t="str">
        <f t="shared" si="89"/>
        <v/>
      </c>
      <c r="AS203" s="126" t="str">
        <f t="shared" si="90"/>
        <v/>
      </c>
      <c r="AT203" s="127">
        <v>911</v>
      </c>
      <c r="AU203" s="128">
        <v>2.59</v>
      </c>
      <c r="AV203" s="129" t="s">
        <v>103</v>
      </c>
      <c r="AW203" s="126" t="str">
        <f t="shared" si="91"/>
        <v/>
      </c>
      <c r="AX203" s="126" t="str">
        <f t="shared" si="92"/>
        <v/>
      </c>
      <c r="AY203" s="64" t="str">
        <f t="shared" si="93"/>
        <v/>
      </c>
      <c r="AZ203" s="97">
        <v>79.3</v>
      </c>
      <c r="BA203" s="68"/>
      <c r="BB203" s="68"/>
      <c r="BC203" s="68"/>
      <c r="BD203" s="68"/>
      <c r="BE203" s="15"/>
      <c r="BF203" s="5">
        <f t="shared" si="94"/>
        <v>7312</v>
      </c>
      <c r="BG203" s="42">
        <v>7312</v>
      </c>
      <c r="BH203" s="42">
        <v>0</v>
      </c>
      <c r="BI203" s="42"/>
      <c r="BJ203" s="42"/>
      <c r="BK203" s="42"/>
      <c r="BL203" s="42"/>
      <c r="BM203" s="42"/>
    </row>
    <row r="204" spans="1:65" outlineLevel="5" x14ac:dyDescent="0.3">
      <c r="A204" s="22">
        <f t="shared" si="80"/>
        <v>6</v>
      </c>
      <c r="B204" s="9">
        <f t="shared" si="78"/>
        <v>42171</v>
      </c>
      <c r="C204" s="51">
        <v>341712</v>
      </c>
      <c r="D204" s="64">
        <f t="shared" si="85"/>
        <v>34.5</v>
      </c>
      <c r="E204" s="12">
        <v>35</v>
      </c>
      <c r="F204" s="12">
        <v>34</v>
      </c>
      <c r="G204" s="12"/>
      <c r="H204" s="12"/>
      <c r="I204" s="12"/>
      <c r="J204" s="12"/>
      <c r="K204" s="12"/>
      <c r="L204" s="12"/>
      <c r="M204" s="74">
        <f t="shared" si="86"/>
        <v>7.3</v>
      </c>
      <c r="N204" s="83">
        <v>7.3</v>
      </c>
      <c r="O204" s="83">
        <v>7.21</v>
      </c>
      <c r="P204" s="83"/>
      <c r="Q204" s="83"/>
      <c r="R204" s="83"/>
      <c r="S204" s="83"/>
      <c r="T204" s="83"/>
      <c r="U204" s="83"/>
      <c r="V204" s="5" t="str">
        <f t="shared" si="87"/>
        <v/>
      </c>
      <c r="W204" s="41"/>
      <c r="X204" s="41"/>
      <c r="Y204" s="41"/>
      <c r="Z204" s="41"/>
      <c r="AA204" s="41"/>
      <c r="AB204" s="41"/>
      <c r="AC204" s="41"/>
      <c r="AD204" s="41"/>
      <c r="AE204" s="5" t="str">
        <f t="shared" si="88"/>
        <v/>
      </c>
      <c r="AF204" s="41"/>
      <c r="AG204" s="41"/>
      <c r="AH204" s="41"/>
      <c r="AI204" s="41"/>
      <c r="AJ204" s="41"/>
      <c r="AK204" s="41"/>
      <c r="AL204" s="41"/>
      <c r="AM204" s="41"/>
      <c r="AN204" s="41">
        <f t="shared" si="95"/>
        <v>23.23008849557522</v>
      </c>
      <c r="AO204" s="41">
        <v>904</v>
      </c>
      <c r="AP204" s="110">
        <v>3.53</v>
      </c>
      <c r="AQ204" s="111">
        <v>2.59</v>
      </c>
      <c r="AR204" s="126">
        <f t="shared" si="89"/>
        <v>73.371104815864015</v>
      </c>
      <c r="AS204" s="126">
        <f t="shared" si="90"/>
        <v>26.628895184135985</v>
      </c>
      <c r="AT204" s="127">
        <v>912</v>
      </c>
      <c r="AU204" s="128">
        <v>2.58</v>
      </c>
      <c r="AV204" s="129">
        <v>1.44</v>
      </c>
      <c r="AW204" s="126">
        <f t="shared" si="91"/>
        <v>55.813953488372093</v>
      </c>
      <c r="AX204" s="126">
        <f t="shared" si="92"/>
        <v>44.186046511627907</v>
      </c>
      <c r="AY204" s="64">
        <f t="shared" si="93"/>
        <v>54.155659418817301</v>
      </c>
      <c r="AZ204" s="97">
        <v>77.900000000000006</v>
      </c>
      <c r="BA204" s="68"/>
      <c r="BB204" s="68"/>
      <c r="BC204" s="68"/>
      <c r="BD204" s="68"/>
      <c r="BE204" s="15"/>
      <c r="BF204" s="5">
        <f t="shared" si="94"/>
        <v>5380</v>
      </c>
      <c r="BG204" s="42">
        <v>2486</v>
      </c>
      <c r="BH204" s="42">
        <v>2894</v>
      </c>
      <c r="BI204" s="42"/>
      <c r="BJ204" s="42"/>
      <c r="BK204" s="42"/>
      <c r="BL204" s="42"/>
      <c r="BM204" s="42"/>
    </row>
    <row r="205" spans="1:65" outlineLevel="5" x14ac:dyDescent="0.3">
      <c r="A205" s="22">
        <f t="shared" si="80"/>
        <v>6</v>
      </c>
      <c r="B205" s="9">
        <f t="shared" si="78"/>
        <v>42172</v>
      </c>
      <c r="C205" s="51">
        <v>361561</v>
      </c>
      <c r="D205" s="64">
        <f t="shared" si="85"/>
        <v>35</v>
      </c>
      <c r="E205" s="12">
        <v>35</v>
      </c>
      <c r="F205" s="12">
        <v>35</v>
      </c>
      <c r="G205" s="12"/>
      <c r="H205" s="12"/>
      <c r="I205" s="12"/>
      <c r="J205" s="12"/>
      <c r="K205" s="12"/>
      <c r="L205" s="12"/>
      <c r="M205" s="74" t="str">
        <f t="shared" si="86"/>
        <v/>
      </c>
      <c r="N205" s="83" t="s">
        <v>103</v>
      </c>
      <c r="O205" s="83" t="s">
        <v>103</v>
      </c>
      <c r="P205" s="83"/>
      <c r="Q205" s="83"/>
      <c r="R205" s="83"/>
      <c r="S205" s="83"/>
      <c r="T205" s="83"/>
      <c r="U205" s="83"/>
      <c r="V205" s="5" t="str">
        <f t="shared" si="87"/>
        <v/>
      </c>
      <c r="W205" s="41"/>
      <c r="X205" s="41"/>
      <c r="Y205" s="41"/>
      <c r="Z205" s="41"/>
      <c r="AA205" s="41"/>
      <c r="AB205" s="41"/>
      <c r="AC205" s="41"/>
      <c r="AD205" s="41"/>
      <c r="AE205" s="5" t="str">
        <f t="shared" si="88"/>
        <v/>
      </c>
      <c r="AF205" s="41"/>
      <c r="AG205" s="41"/>
      <c r="AH205" s="41"/>
      <c r="AI205" s="41"/>
      <c r="AJ205" s="41"/>
      <c r="AK205" s="41"/>
      <c r="AL205" s="41"/>
      <c r="AM205" s="41"/>
      <c r="AN205" s="41">
        <f t="shared" si="95"/>
        <v>22.151898734177216</v>
      </c>
      <c r="AO205" s="41">
        <v>948</v>
      </c>
      <c r="AP205" s="110" t="s">
        <v>103</v>
      </c>
      <c r="AQ205" s="111" t="s">
        <v>103</v>
      </c>
      <c r="AR205" s="126" t="str">
        <f t="shared" si="89"/>
        <v/>
      </c>
      <c r="AS205" s="126" t="str">
        <f t="shared" si="90"/>
        <v/>
      </c>
      <c r="AT205" s="127">
        <v>966</v>
      </c>
      <c r="AU205" s="128">
        <v>2.66</v>
      </c>
      <c r="AV205" s="129" t="s">
        <v>103</v>
      </c>
      <c r="AW205" s="126" t="str">
        <f t="shared" si="91"/>
        <v/>
      </c>
      <c r="AX205" s="126" t="str">
        <f t="shared" si="92"/>
        <v/>
      </c>
      <c r="AY205" s="64" t="str">
        <f t="shared" si="93"/>
        <v/>
      </c>
      <c r="AZ205" s="97">
        <v>77.91</v>
      </c>
      <c r="BA205" s="68"/>
      <c r="BB205" s="68"/>
      <c r="BC205" s="68"/>
      <c r="BD205" s="68"/>
      <c r="BE205" s="15"/>
      <c r="BF205" s="5">
        <f t="shared" si="94"/>
        <v>5902</v>
      </c>
      <c r="BG205" s="42">
        <v>3922</v>
      </c>
      <c r="BH205" s="42">
        <v>1980</v>
      </c>
      <c r="BI205" s="42"/>
      <c r="BJ205" s="42"/>
      <c r="BK205" s="42"/>
      <c r="BL205" s="42"/>
      <c r="BM205" s="42"/>
    </row>
    <row r="206" spans="1:65" outlineLevel="5" x14ac:dyDescent="0.3">
      <c r="A206" s="22">
        <f t="shared" si="80"/>
        <v>6</v>
      </c>
      <c r="B206" s="9">
        <f t="shared" si="78"/>
        <v>42173</v>
      </c>
      <c r="C206" s="51">
        <v>356630</v>
      </c>
      <c r="D206" s="64">
        <f t="shared" si="85"/>
        <v>35</v>
      </c>
      <c r="E206" s="12">
        <v>35</v>
      </c>
      <c r="F206" s="12">
        <v>35</v>
      </c>
      <c r="G206" s="12"/>
      <c r="H206" s="12"/>
      <c r="I206" s="12"/>
      <c r="J206" s="12"/>
      <c r="K206" s="12"/>
      <c r="L206" s="12"/>
      <c r="M206" s="74" t="str">
        <f t="shared" si="86"/>
        <v/>
      </c>
      <c r="N206" s="83" t="s">
        <v>103</v>
      </c>
      <c r="O206" s="83" t="s">
        <v>103</v>
      </c>
      <c r="P206" s="83"/>
      <c r="Q206" s="83"/>
      <c r="R206" s="83"/>
      <c r="S206" s="83"/>
      <c r="T206" s="83"/>
      <c r="U206" s="83"/>
      <c r="V206" s="5" t="str">
        <f t="shared" si="87"/>
        <v/>
      </c>
      <c r="W206" s="41"/>
      <c r="X206" s="41"/>
      <c r="Y206" s="41"/>
      <c r="Z206" s="41"/>
      <c r="AA206" s="41"/>
      <c r="AB206" s="41"/>
      <c r="AC206" s="41"/>
      <c r="AD206" s="41"/>
      <c r="AE206" s="5" t="str">
        <f t="shared" si="88"/>
        <v/>
      </c>
      <c r="AF206" s="41"/>
      <c r="AG206" s="41"/>
      <c r="AH206" s="41"/>
      <c r="AI206" s="41"/>
      <c r="AJ206" s="41"/>
      <c r="AK206" s="41"/>
      <c r="AL206" s="41"/>
      <c r="AM206" s="41"/>
      <c r="AN206" s="41">
        <f t="shared" si="95"/>
        <v>22.222222222222221</v>
      </c>
      <c r="AO206" s="41">
        <v>945</v>
      </c>
      <c r="AP206" s="110" t="s">
        <v>103</v>
      </c>
      <c r="AQ206" s="111" t="s">
        <v>103</v>
      </c>
      <c r="AR206" s="126" t="str">
        <f t="shared" si="89"/>
        <v/>
      </c>
      <c r="AS206" s="126" t="str">
        <f t="shared" si="90"/>
        <v/>
      </c>
      <c r="AT206" s="127">
        <v>976</v>
      </c>
      <c r="AU206" s="128">
        <v>2.46</v>
      </c>
      <c r="AV206" s="129" t="s">
        <v>103</v>
      </c>
      <c r="AW206" s="126" t="str">
        <f t="shared" si="91"/>
        <v/>
      </c>
      <c r="AX206" s="126" t="str">
        <f t="shared" si="92"/>
        <v/>
      </c>
      <c r="AY206" s="64" t="str">
        <f t="shared" si="93"/>
        <v/>
      </c>
      <c r="AZ206" s="97">
        <v>78.2</v>
      </c>
      <c r="BA206" s="68"/>
      <c r="BB206" s="68"/>
      <c r="BC206" s="68"/>
      <c r="BD206" s="68"/>
      <c r="BE206" s="15"/>
      <c r="BF206" s="5">
        <f t="shared" si="94"/>
        <v>7440</v>
      </c>
      <c r="BG206" s="42">
        <v>7440</v>
      </c>
      <c r="BH206" s="42">
        <v>0</v>
      </c>
      <c r="BI206" s="42"/>
      <c r="BJ206" s="42"/>
      <c r="BK206" s="42"/>
      <c r="BL206" s="42"/>
      <c r="BM206" s="42"/>
    </row>
    <row r="207" spans="1:65" outlineLevel="5" x14ac:dyDescent="0.3">
      <c r="A207" s="22">
        <f t="shared" si="80"/>
        <v>6</v>
      </c>
      <c r="B207" s="9">
        <f t="shared" si="78"/>
        <v>42174</v>
      </c>
      <c r="C207" s="51">
        <v>349966</v>
      </c>
      <c r="D207" s="64" t="str">
        <f t="shared" si="85"/>
        <v/>
      </c>
      <c r="E207" s="12" t="s">
        <v>103</v>
      </c>
      <c r="F207" s="12" t="s">
        <v>103</v>
      </c>
      <c r="G207" s="12"/>
      <c r="H207" s="12"/>
      <c r="I207" s="12"/>
      <c r="J207" s="12"/>
      <c r="K207" s="12"/>
      <c r="L207" s="12"/>
      <c r="M207" s="74" t="str">
        <f t="shared" si="86"/>
        <v/>
      </c>
      <c r="N207" s="83" t="s">
        <v>103</v>
      </c>
      <c r="O207" s="83" t="s">
        <v>103</v>
      </c>
      <c r="P207" s="83"/>
      <c r="Q207" s="83"/>
      <c r="R207" s="83"/>
      <c r="S207" s="83"/>
      <c r="T207" s="83"/>
      <c r="U207" s="83"/>
      <c r="V207" s="5" t="str">
        <f t="shared" si="87"/>
        <v/>
      </c>
      <c r="W207" s="41"/>
      <c r="X207" s="41"/>
      <c r="Y207" s="41"/>
      <c r="Z207" s="41"/>
      <c r="AA207" s="41"/>
      <c r="AB207" s="41"/>
      <c r="AC207" s="41"/>
      <c r="AD207" s="41"/>
      <c r="AE207" s="5" t="str">
        <f t="shared" si="88"/>
        <v/>
      </c>
      <c r="AF207" s="41"/>
      <c r="AG207" s="41"/>
      <c r="AH207" s="41"/>
      <c r="AI207" s="41"/>
      <c r="AJ207" s="41"/>
      <c r="AK207" s="41"/>
      <c r="AL207" s="41"/>
      <c r="AM207" s="41"/>
      <c r="AN207" s="41">
        <f t="shared" si="95"/>
        <v>19.28374655647383</v>
      </c>
      <c r="AO207" s="41">
        <v>1089</v>
      </c>
      <c r="AP207" s="110" t="s">
        <v>103</v>
      </c>
      <c r="AQ207" s="111" t="s">
        <v>103</v>
      </c>
      <c r="AR207" s="126" t="str">
        <f t="shared" si="89"/>
        <v/>
      </c>
      <c r="AS207" s="126" t="str">
        <f t="shared" si="90"/>
        <v/>
      </c>
      <c r="AT207" s="127">
        <v>929</v>
      </c>
      <c r="AU207" s="128">
        <v>2.6</v>
      </c>
      <c r="AV207" s="129" t="s">
        <v>103</v>
      </c>
      <c r="AW207" s="126" t="str">
        <f t="shared" si="91"/>
        <v/>
      </c>
      <c r="AX207" s="126" t="str">
        <f t="shared" si="92"/>
        <v/>
      </c>
      <c r="AY207" s="64" t="str">
        <f t="shared" si="93"/>
        <v/>
      </c>
      <c r="AZ207" s="97">
        <v>78</v>
      </c>
      <c r="BA207" s="68"/>
      <c r="BB207" s="68"/>
      <c r="BC207" s="68"/>
      <c r="BD207" s="68"/>
      <c r="BE207" s="15"/>
      <c r="BF207" s="5">
        <f t="shared" si="94"/>
        <v>4194</v>
      </c>
      <c r="BG207" s="42">
        <v>1730</v>
      </c>
      <c r="BH207" s="42">
        <v>2464</v>
      </c>
      <c r="BI207" s="42"/>
      <c r="BJ207" s="42"/>
      <c r="BK207" s="42"/>
      <c r="BL207" s="42"/>
      <c r="BM207" s="42"/>
    </row>
    <row r="208" spans="1:65" outlineLevel="5" x14ac:dyDescent="0.3">
      <c r="A208" s="22">
        <f t="shared" si="80"/>
        <v>6</v>
      </c>
      <c r="B208" s="9">
        <f t="shared" si="78"/>
        <v>42175</v>
      </c>
      <c r="C208" s="51">
        <v>339208</v>
      </c>
      <c r="D208" s="64">
        <f t="shared" si="85"/>
        <v>34.5</v>
      </c>
      <c r="E208" s="12">
        <v>35</v>
      </c>
      <c r="F208" s="12">
        <v>34</v>
      </c>
      <c r="G208" s="12"/>
      <c r="H208" s="12"/>
      <c r="I208" s="12"/>
      <c r="J208" s="12"/>
      <c r="K208" s="12"/>
      <c r="L208" s="12"/>
      <c r="M208" s="74" t="str">
        <f t="shared" si="86"/>
        <v/>
      </c>
      <c r="N208" s="83" t="s">
        <v>103</v>
      </c>
      <c r="O208" s="83" t="s">
        <v>103</v>
      </c>
      <c r="P208" s="83"/>
      <c r="Q208" s="83"/>
      <c r="R208" s="83"/>
      <c r="S208" s="83"/>
      <c r="T208" s="83"/>
      <c r="U208" s="83"/>
      <c r="V208" s="5" t="str">
        <f t="shared" si="87"/>
        <v/>
      </c>
      <c r="W208" s="41"/>
      <c r="X208" s="41"/>
      <c r="Y208" s="41"/>
      <c r="Z208" s="41"/>
      <c r="AA208" s="41"/>
      <c r="AB208" s="41"/>
      <c r="AC208" s="41"/>
      <c r="AD208" s="41"/>
      <c r="AE208" s="5" t="str">
        <f t="shared" si="88"/>
        <v/>
      </c>
      <c r="AF208" s="41"/>
      <c r="AG208" s="41"/>
      <c r="AH208" s="41"/>
      <c r="AI208" s="41"/>
      <c r="AJ208" s="41"/>
      <c r="AK208" s="41"/>
      <c r="AL208" s="41"/>
      <c r="AM208" s="41"/>
      <c r="AN208" s="41">
        <f t="shared" si="95"/>
        <v>22.678185745140389</v>
      </c>
      <c r="AO208" s="41">
        <v>926</v>
      </c>
      <c r="AP208" s="110" t="s">
        <v>103</v>
      </c>
      <c r="AQ208" s="111" t="s">
        <v>103</v>
      </c>
      <c r="AR208" s="126" t="str">
        <f t="shared" si="89"/>
        <v/>
      </c>
      <c r="AS208" s="126" t="str">
        <f t="shared" si="90"/>
        <v/>
      </c>
      <c r="AT208" s="127">
        <v>863</v>
      </c>
      <c r="AU208" s="128" t="s">
        <v>103</v>
      </c>
      <c r="AV208" s="129" t="s">
        <v>103</v>
      </c>
      <c r="AW208" s="126" t="str">
        <f t="shared" si="91"/>
        <v/>
      </c>
      <c r="AX208" s="126" t="str">
        <f t="shared" si="92"/>
        <v/>
      </c>
      <c r="AY208" s="64" t="str">
        <f t="shared" si="93"/>
        <v/>
      </c>
      <c r="AZ208" s="97" t="s">
        <v>103</v>
      </c>
      <c r="BA208" s="68"/>
      <c r="BB208" s="68"/>
      <c r="BC208" s="68"/>
      <c r="BD208" s="68"/>
      <c r="BE208" s="15"/>
      <c r="BF208" s="5">
        <f t="shared" si="94"/>
        <v>4570</v>
      </c>
      <c r="BG208" s="42">
        <v>0</v>
      </c>
      <c r="BH208" s="42">
        <v>4570</v>
      </c>
      <c r="BI208" s="42"/>
      <c r="BJ208" s="42"/>
      <c r="BK208" s="42"/>
      <c r="BL208" s="42"/>
      <c r="BM208" s="42"/>
    </row>
    <row r="209" spans="1:65" outlineLevel="5" x14ac:dyDescent="0.3">
      <c r="A209" s="22">
        <f t="shared" si="80"/>
        <v>6</v>
      </c>
      <c r="B209" s="9">
        <f t="shared" si="78"/>
        <v>42176</v>
      </c>
      <c r="C209" s="51">
        <v>336875</v>
      </c>
      <c r="D209" s="64">
        <f t="shared" si="85"/>
        <v>34.5</v>
      </c>
      <c r="E209" s="12">
        <v>35</v>
      </c>
      <c r="F209" s="12">
        <v>34</v>
      </c>
      <c r="G209" s="12"/>
      <c r="H209" s="12"/>
      <c r="I209" s="12"/>
      <c r="J209" s="12"/>
      <c r="K209" s="12"/>
      <c r="L209" s="12"/>
      <c r="M209" s="74" t="str">
        <f t="shared" si="86"/>
        <v/>
      </c>
      <c r="N209" s="83" t="s">
        <v>103</v>
      </c>
      <c r="O209" s="83" t="s">
        <v>103</v>
      </c>
      <c r="P209" s="83"/>
      <c r="Q209" s="83"/>
      <c r="R209" s="83"/>
      <c r="S209" s="83"/>
      <c r="T209" s="83"/>
      <c r="U209" s="83"/>
      <c r="V209" s="5" t="str">
        <f t="shared" si="87"/>
        <v/>
      </c>
      <c r="W209" s="41"/>
      <c r="X209" s="41"/>
      <c r="Y209" s="41"/>
      <c r="Z209" s="41"/>
      <c r="AA209" s="41"/>
      <c r="AB209" s="41"/>
      <c r="AC209" s="41"/>
      <c r="AD209" s="41"/>
      <c r="AE209" s="5" t="str">
        <f t="shared" si="88"/>
        <v/>
      </c>
      <c r="AF209" s="41"/>
      <c r="AG209" s="41"/>
      <c r="AH209" s="41"/>
      <c r="AI209" s="41"/>
      <c r="AJ209" s="41"/>
      <c r="AK209" s="41"/>
      <c r="AL209" s="41"/>
      <c r="AM209" s="41"/>
      <c r="AN209" s="41">
        <f t="shared" si="95"/>
        <v>22.653721682847895</v>
      </c>
      <c r="AO209" s="41">
        <v>927</v>
      </c>
      <c r="AP209" s="110" t="s">
        <v>103</v>
      </c>
      <c r="AQ209" s="111" t="s">
        <v>103</v>
      </c>
      <c r="AR209" s="126" t="str">
        <f t="shared" si="89"/>
        <v/>
      </c>
      <c r="AS209" s="126" t="str">
        <f t="shared" si="90"/>
        <v/>
      </c>
      <c r="AT209" s="127">
        <v>945</v>
      </c>
      <c r="AU209" s="128" t="s">
        <v>103</v>
      </c>
      <c r="AV209" s="129" t="s">
        <v>103</v>
      </c>
      <c r="AW209" s="126" t="str">
        <f t="shared" si="91"/>
        <v/>
      </c>
      <c r="AX209" s="126" t="str">
        <f t="shared" si="92"/>
        <v/>
      </c>
      <c r="AY209" s="64" t="str">
        <f t="shared" si="93"/>
        <v/>
      </c>
      <c r="AZ209" s="97" t="s">
        <v>103</v>
      </c>
      <c r="BA209" s="68"/>
      <c r="BB209" s="68"/>
      <c r="BC209" s="68"/>
      <c r="BD209" s="68"/>
      <c r="BE209" s="15"/>
      <c r="BF209" s="5">
        <f t="shared" si="94"/>
        <v>5901</v>
      </c>
      <c r="BG209" s="42">
        <v>3892</v>
      </c>
      <c r="BH209" s="42">
        <v>2009</v>
      </c>
      <c r="BI209" s="42"/>
      <c r="BJ209" s="42"/>
      <c r="BK209" s="42"/>
      <c r="BL209" s="42"/>
      <c r="BM209" s="42"/>
    </row>
    <row r="210" spans="1:65" outlineLevel="5" x14ac:dyDescent="0.3">
      <c r="A210" s="22">
        <f t="shared" si="80"/>
        <v>6</v>
      </c>
      <c r="B210" s="9">
        <f t="shared" si="78"/>
        <v>42177</v>
      </c>
      <c r="C210" s="51">
        <v>345642</v>
      </c>
      <c r="D210" s="64" t="str">
        <f t="shared" si="85"/>
        <v/>
      </c>
      <c r="E210" s="12" t="s">
        <v>103</v>
      </c>
      <c r="F210" s="12" t="s">
        <v>103</v>
      </c>
      <c r="G210" s="12"/>
      <c r="H210" s="12"/>
      <c r="I210" s="12"/>
      <c r="J210" s="12"/>
      <c r="K210" s="12"/>
      <c r="L210" s="12"/>
      <c r="M210" s="74" t="str">
        <f t="shared" si="86"/>
        <v/>
      </c>
      <c r="N210" s="83" t="s">
        <v>103</v>
      </c>
      <c r="O210" s="83" t="s">
        <v>103</v>
      </c>
      <c r="P210" s="83"/>
      <c r="Q210" s="83"/>
      <c r="R210" s="83"/>
      <c r="S210" s="83"/>
      <c r="T210" s="83"/>
      <c r="U210" s="83"/>
      <c r="V210" s="5" t="str">
        <f t="shared" si="87"/>
        <v/>
      </c>
      <c r="W210" s="41"/>
      <c r="X210" s="41"/>
      <c r="Y210" s="41"/>
      <c r="Z210" s="41"/>
      <c r="AA210" s="41"/>
      <c r="AB210" s="41"/>
      <c r="AC210" s="41"/>
      <c r="AD210" s="41"/>
      <c r="AE210" s="5" t="str">
        <f t="shared" si="88"/>
        <v/>
      </c>
      <c r="AF210" s="41"/>
      <c r="AG210" s="41"/>
      <c r="AH210" s="41"/>
      <c r="AI210" s="41"/>
      <c r="AJ210" s="41"/>
      <c r="AK210" s="41"/>
      <c r="AL210" s="41"/>
      <c r="AM210" s="41"/>
      <c r="AN210" s="41">
        <f t="shared" si="95"/>
        <v>16.949152542372882</v>
      </c>
      <c r="AO210" s="41">
        <v>1239</v>
      </c>
      <c r="AP210" s="110" t="s">
        <v>103</v>
      </c>
      <c r="AQ210" s="111" t="s">
        <v>103</v>
      </c>
      <c r="AR210" s="126" t="str">
        <f t="shared" si="89"/>
        <v/>
      </c>
      <c r="AS210" s="126" t="str">
        <f t="shared" si="90"/>
        <v/>
      </c>
      <c r="AT210" s="127">
        <v>1291</v>
      </c>
      <c r="AU210" s="128">
        <v>2.7</v>
      </c>
      <c r="AV210" s="129" t="s">
        <v>103</v>
      </c>
      <c r="AW210" s="126" t="str">
        <f t="shared" si="91"/>
        <v/>
      </c>
      <c r="AX210" s="126" t="str">
        <f t="shared" si="92"/>
        <v/>
      </c>
      <c r="AY210" s="64" t="str">
        <f t="shared" si="93"/>
        <v/>
      </c>
      <c r="AZ210" s="97">
        <v>78</v>
      </c>
      <c r="BA210" s="68"/>
      <c r="BB210" s="68"/>
      <c r="BC210" s="68"/>
      <c r="BD210" s="68"/>
      <c r="BE210" s="15"/>
      <c r="BF210" s="5">
        <f t="shared" si="94"/>
        <v>7284</v>
      </c>
      <c r="BG210" s="42">
        <v>7284</v>
      </c>
      <c r="BH210" s="42">
        <v>0</v>
      </c>
      <c r="BI210" s="42"/>
      <c r="BJ210" s="42"/>
      <c r="BK210" s="42"/>
      <c r="BL210" s="42"/>
      <c r="BM210" s="42"/>
    </row>
    <row r="211" spans="1:65" outlineLevel="5" x14ac:dyDescent="0.3">
      <c r="A211" s="22">
        <f t="shared" si="80"/>
        <v>6</v>
      </c>
      <c r="B211" s="9">
        <f t="shared" si="78"/>
        <v>42178</v>
      </c>
      <c r="C211" s="51">
        <v>342054</v>
      </c>
      <c r="D211" s="64" t="str">
        <f t="shared" si="85"/>
        <v/>
      </c>
      <c r="E211" s="12" t="s">
        <v>103</v>
      </c>
      <c r="F211" s="12" t="s">
        <v>103</v>
      </c>
      <c r="G211" s="12"/>
      <c r="H211" s="12"/>
      <c r="I211" s="12"/>
      <c r="J211" s="12"/>
      <c r="K211" s="12"/>
      <c r="L211" s="12"/>
      <c r="M211" s="74">
        <f t="shared" si="86"/>
        <v>7.2</v>
      </c>
      <c r="N211" s="83">
        <v>7.24</v>
      </c>
      <c r="O211" s="83">
        <v>7.2</v>
      </c>
      <c r="P211" s="83"/>
      <c r="Q211" s="83"/>
      <c r="R211" s="83"/>
      <c r="S211" s="83"/>
      <c r="T211" s="83"/>
      <c r="U211" s="83"/>
      <c r="V211" s="5" t="str">
        <f t="shared" si="87"/>
        <v/>
      </c>
      <c r="W211" s="41"/>
      <c r="X211" s="41"/>
      <c r="Y211" s="41"/>
      <c r="Z211" s="41"/>
      <c r="AA211" s="41"/>
      <c r="AB211" s="41"/>
      <c r="AC211" s="41"/>
      <c r="AD211" s="41"/>
      <c r="AE211" s="5" t="str">
        <f t="shared" si="88"/>
        <v/>
      </c>
      <c r="AF211" s="41"/>
      <c r="AG211" s="41"/>
      <c r="AH211" s="41"/>
      <c r="AI211" s="41"/>
      <c r="AJ211" s="41"/>
      <c r="AK211" s="41"/>
      <c r="AL211" s="41"/>
      <c r="AM211" s="41"/>
      <c r="AN211" s="41">
        <f t="shared" si="95"/>
        <v>16.679904686258936</v>
      </c>
      <c r="AO211" s="41">
        <v>1259</v>
      </c>
      <c r="AP211" s="110">
        <v>3.62</v>
      </c>
      <c r="AQ211" s="111">
        <v>2.75</v>
      </c>
      <c r="AR211" s="126">
        <f t="shared" si="89"/>
        <v>75.966850828729278</v>
      </c>
      <c r="AS211" s="126">
        <f t="shared" si="90"/>
        <v>24.033149171270722</v>
      </c>
      <c r="AT211" s="127">
        <v>1306</v>
      </c>
      <c r="AU211" s="128">
        <v>2.5499999999999998</v>
      </c>
      <c r="AV211" s="129">
        <v>1.43</v>
      </c>
      <c r="AW211" s="126">
        <f t="shared" si="91"/>
        <v>56.078431372549019</v>
      </c>
      <c r="AX211" s="126">
        <f t="shared" si="92"/>
        <v>43.921568627450981</v>
      </c>
      <c r="AY211" s="64">
        <f t="shared" si="93"/>
        <v>59.607142857142847</v>
      </c>
      <c r="AZ211" s="97">
        <v>79.5</v>
      </c>
      <c r="BA211" s="68"/>
      <c r="BB211" s="68"/>
      <c r="BC211" s="68"/>
      <c r="BD211" s="68"/>
      <c r="BE211" s="15"/>
      <c r="BF211" s="5">
        <f t="shared" si="94"/>
        <v>5708</v>
      </c>
      <c r="BG211" s="42">
        <v>4633</v>
      </c>
      <c r="BH211" s="42">
        <v>1075</v>
      </c>
      <c r="BI211" s="42"/>
      <c r="BJ211" s="42"/>
      <c r="BK211" s="42"/>
      <c r="BL211" s="42"/>
      <c r="BM211" s="42"/>
    </row>
    <row r="212" spans="1:65" outlineLevel="5" x14ac:dyDescent="0.3">
      <c r="A212" s="22">
        <f t="shared" si="80"/>
        <v>6</v>
      </c>
      <c r="B212" s="9">
        <f t="shared" si="78"/>
        <v>42179</v>
      </c>
      <c r="C212" s="51">
        <v>335744</v>
      </c>
      <c r="D212" s="64">
        <f t="shared" si="85"/>
        <v>35</v>
      </c>
      <c r="E212" s="12">
        <v>35</v>
      </c>
      <c r="F212" s="12">
        <v>35</v>
      </c>
      <c r="G212" s="12"/>
      <c r="H212" s="12"/>
      <c r="I212" s="12"/>
      <c r="J212" s="12"/>
      <c r="K212" s="12"/>
      <c r="L212" s="12"/>
      <c r="M212" s="74" t="str">
        <f t="shared" si="86"/>
        <v/>
      </c>
      <c r="N212" s="83" t="s">
        <v>103</v>
      </c>
      <c r="O212" s="83" t="s">
        <v>103</v>
      </c>
      <c r="P212" s="83"/>
      <c r="Q212" s="83"/>
      <c r="R212" s="83"/>
      <c r="S212" s="83"/>
      <c r="T212" s="83"/>
      <c r="U212" s="83"/>
      <c r="V212" s="5" t="str">
        <f t="shared" si="87"/>
        <v/>
      </c>
      <c r="W212" s="41"/>
      <c r="X212" s="41"/>
      <c r="Y212" s="41"/>
      <c r="Z212" s="41"/>
      <c r="AA212" s="41"/>
      <c r="AB212" s="41"/>
      <c r="AC212" s="41"/>
      <c r="AD212" s="41"/>
      <c r="AE212" s="5" t="str">
        <f t="shared" si="88"/>
        <v/>
      </c>
      <c r="AF212" s="41"/>
      <c r="AG212" s="41"/>
      <c r="AH212" s="41"/>
      <c r="AI212" s="41"/>
      <c r="AJ212" s="41"/>
      <c r="AK212" s="41"/>
      <c r="AL212" s="41"/>
      <c r="AM212" s="41"/>
      <c r="AN212" s="41">
        <f t="shared" si="95"/>
        <v>15.04297994269341</v>
      </c>
      <c r="AO212" s="41">
        <v>1396</v>
      </c>
      <c r="AP212" s="110" t="s">
        <v>103</v>
      </c>
      <c r="AQ212" s="111" t="s">
        <v>103</v>
      </c>
      <c r="AR212" s="126" t="str">
        <f t="shared" si="89"/>
        <v/>
      </c>
      <c r="AS212" s="126" t="str">
        <f t="shared" si="90"/>
        <v/>
      </c>
      <c r="AT212" s="127">
        <v>1316</v>
      </c>
      <c r="AU212" s="128">
        <v>2.5499999999999998</v>
      </c>
      <c r="AV212" s="129" t="s">
        <v>103</v>
      </c>
      <c r="AW212" s="126" t="str">
        <f t="shared" si="91"/>
        <v/>
      </c>
      <c r="AX212" s="126" t="str">
        <f t="shared" si="92"/>
        <v/>
      </c>
      <c r="AY212" s="64" t="str">
        <f t="shared" si="93"/>
        <v/>
      </c>
      <c r="AZ212" s="97">
        <v>80</v>
      </c>
      <c r="BA212" s="68"/>
      <c r="BB212" s="68"/>
      <c r="BC212" s="68"/>
      <c r="BD212" s="68"/>
      <c r="BE212" s="15"/>
      <c r="BF212" s="5">
        <f t="shared" si="94"/>
        <v>5802</v>
      </c>
      <c r="BG212" s="42">
        <v>0</v>
      </c>
      <c r="BH212" s="42">
        <v>5802</v>
      </c>
      <c r="BI212" s="42"/>
      <c r="BJ212" s="42"/>
      <c r="BK212" s="42"/>
      <c r="BL212" s="42"/>
      <c r="BM212" s="42"/>
    </row>
    <row r="213" spans="1:65" outlineLevel="5" x14ac:dyDescent="0.3">
      <c r="A213" s="22">
        <f t="shared" si="80"/>
        <v>6</v>
      </c>
      <c r="B213" s="9">
        <f t="shared" si="78"/>
        <v>42180</v>
      </c>
      <c r="C213" s="51">
        <v>339246</v>
      </c>
      <c r="D213" s="64">
        <f t="shared" si="85"/>
        <v>34.5</v>
      </c>
      <c r="E213" s="12">
        <v>35</v>
      </c>
      <c r="F213" s="12">
        <v>34</v>
      </c>
      <c r="G213" s="12"/>
      <c r="H213" s="12"/>
      <c r="I213" s="12"/>
      <c r="J213" s="12"/>
      <c r="K213" s="12"/>
      <c r="L213" s="12"/>
      <c r="M213" s="74" t="str">
        <f t="shared" si="86"/>
        <v/>
      </c>
      <c r="N213" s="83" t="s">
        <v>103</v>
      </c>
      <c r="O213" s="83" t="s">
        <v>103</v>
      </c>
      <c r="P213" s="83"/>
      <c r="Q213" s="83"/>
      <c r="R213" s="83"/>
      <c r="S213" s="83"/>
      <c r="T213" s="83"/>
      <c r="U213" s="83"/>
      <c r="V213" s="5" t="str">
        <f t="shared" si="87"/>
        <v/>
      </c>
      <c r="W213" s="41"/>
      <c r="X213" s="41"/>
      <c r="Y213" s="41"/>
      <c r="Z213" s="41"/>
      <c r="AA213" s="41"/>
      <c r="AB213" s="41"/>
      <c r="AC213" s="41"/>
      <c r="AD213" s="41"/>
      <c r="AE213" s="5" t="str">
        <f t="shared" si="88"/>
        <v/>
      </c>
      <c r="AF213" s="41"/>
      <c r="AG213" s="41"/>
      <c r="AH213" s="41"/>
      <c r="AI213" s="41"/>
      <c r="AJ213" s="41"/>
      <c r="AK213" s="41"/>
      <c r="AL213" s="41"/>
      <c r="AM213" s="41"/>
      <c r="AN213" s="41">
        <f t="shared" si="95"/>
        <v>16.587677725118482</v>
      </c>
      <c r="AO213" s="41">
        <v>1266</v>
      </c>
      <c r="AP213" s="110" t="s">
        <v>103</v>
      </c>
      <c r="AQ213" s="111" t="s">
        <v>103</v>
      </c>
      <c r="AR213" s="126" t="str">
        <f t="shared" si="89"/>
        <v/>
      </c>
      <c r="AS213" s="126" t="str">
        <f t="shared" si="90"/>
        <v/>
      </c>
      <c r="AT213" s="127">
        <v>1246</v>
      </c>
      <c r="AU213" s="128">
        <v>2.54</v>
      </c>
      <c r="AV213" s="129" t="s">
        <v>103</v>
      </c>
      <c r="AW213" s="126" t="str">
        <f t="shared" si="91"/>
        <v/>
      </c>
      <c r="AX213" s="126" t="str">
        <f t="shared" si="92"/>
        <v/>
      </c>
      <c r="AY213" s="64" t="str">
        <f t="shared" si="93"/>
        <v/>
      </c>
      <c r="AZ213" s="97">
        <v>80.099999999999994</v>
      </c>
      <c r="BA213" s="68"/>
      <c r="BB213" s="68"/>
      <c r="BC213" s="68"/>
      <c r="BD213" s="68"/>
      <c r="BE213" s="15"/>
      <c r="BF213" s="5">
        <f t="shared" si="94"/>
        <v>4850</v>
      </c>
      <c r="BG213" s="42">
        <v>0</v>
      </c>
      <c r="BH213" s="42">
        <v>4850</v>
      </c>
      <c r="BI213" s="42"/>
      <c r="BJ213" s="42"/>
      <c r="BK213" s="42"/>
      <c r="BL213" s="42"/>
      <c r="BM213" s="42"/>
    </row>
    <row r="214" spans="1:65" outlineLevel="5" x14ac:dyDescent="0.3">
      <c r="A214" s="22">
        <f t="shared" si="80"/>
        <v>6</v>
      </c>
      <c r="B214" s="9">
        <f t="shared" si="78"/>
        <v>42181</v>
      </c>
      <c r="C214" s="51">
        <v>392196</v>
      </c>
      <c r="D214" s="64" t="str">
        <f t="shared" si="85"/>
        <v/>
      </c>
      <c r="E214" s="12" t="s">
        <v>103</v>
      </c>
      <c r="F214" s="12" t="s">
        <v>103</v>
      </c>
      <c r="G214" s="12"/>
      <c r="H214" s="12"/>
      <c r="I214" s="12"/>
      <c r="J214" s="12"/>
      <c r="K214" s="12"/>
      <c r="L214" s="12"/>
      <c r="M214" s="74" t="str">
        <f t="shared" si="86"/>
        <v/>
      </c>
      <c r="N214" s="83" t="s">
        <v>103</v>
      </c>
      <c r="O214" s="83" t="s">
        <v>103</v>
      </c>
      <c r="P214" s="83"/>
      <c r="Q214" s="83"/>
      <c r="R214" s="83"/>
      <c r="S214" s="83"/>
      <c r="T214" s="83"/>
      <c r="U214" s="83"/>
      <c r="V214" s="5" t="str">
        <f t="shared" si="87"/>
        <v/>
      </c>
      <c r="W214" s="41"/>
      <c r="X214" s="41"/>
      <c r="Y214" s="41"/>
      <c r="Z214" s="41"/>
      <c r="AA214" s="41"/>
      <c r="AB214" s="41"/>
      <c r="AC214" s="41"/>
      <c r="AD214" s="41"/>
      <c r="AE214" s="5" t="str">
        <f t="shared" si="88"/>
        <v/>
      </c>
      <c r="AF214" s="41"/>
      <c r="AG214" s="41"/>
      <c r="AH214" s="41"/>
      <c r="AI214" s="41"/>
      <c r="AJ214" s="41"/>
      <c r="AK214" s="41"/>
      <c r="AL214" s="41"/>
      <c r="AM214" s="41"/>
      <c r="AN214" s="41">
        <f t="shared" si="95"/>
        <v>16.894609814963797</v>
      </c>
      <c r="AO214" s="41">
        <v>1243</v>
      </c>
      <c r="AP214" s="110" t="s">
        <v>103</v>
      </c>
      <c r="AQ214" s="111" t="s">
        <v>103</v>
      </c>
      <c r="AR214" s="126" t="str">
        <f t="shared" si="89"/>
        <v/>
      </c>
      <c r="AS214" s="126" t="str">
        <f t="shared" si="90"/>
        <v/>
      </c>
      <c r="AT214" s="127">
        <v>1258</v>
      </c>
      <c r="AU214" s="128">
        <v>2.5499999999999998</v>
      </c>
      <c r="AV214" s="129" t="s">
        <v>103</v>
      </c>
      <c r="AW214" s="126" t="str">
        <f t="shared" si="91"/>
        <v/>
      </c>
      <c r="AX214" s="126" t="str">
        <f t="shared" si="92"/>
        <v/>
      </c>
      <c r="AY214" s="64" t="str">
        <f t="shared" si="93"/>
        <v/>
      </c>
      <c r="AZ214" s="97">
        <v>80.099999999999994</v>
      </c>
      <c r="BA214" s="68"/>
      <c r="BB214" s="68"/>
      <c r="BC214" s="68"/>
      <c r="BD214" s="68"/>
      <c r="BE214" s="15"/>
      <c r="BF214" s="5">
        <f t="shared" si="94"/>
        <v>6136</v>
      </c>
      <c r="BG214" s="42">
        <v>4931</v>
      </c>
      <c r="BH214" s="42">
        <v>1205</v>
      </c>
      <c r="BI214" s="42"/>
      <c r="BJ214" s="42"/>
      <c r="BK214" s="42"/>
      <c r="BL214" s="42"/>
      <c r="BM214" s="42"/>
    </row>
    <row r="215" spans="1:65" outlineLevel="5" x14ac:dyDescent="0.3">
      <c r="A215" s="22">
        <f t="shared" si="80"/>
        <v>6</v>
      </c>
      <c r="B215" s="9">
        <f t="shared" si="78"/>
        <v>42182</v>
      </c>
      <c r="C215" s="51">
        <v>378745</v>
      </c>
      <c r="D215" s="64" t="str">
        <f t="shared" si="85"/>
        <v/>
      </c>
      <c r="E215" s="12" t="s">
        <v>103</v>
      </c>
      <c r="F215" s="12" t="s">
        <v>103</v>
      </c>
      <c r="G215" s="12"/>
      <c r="H215" s="12"/>
      <c r="I215" s="12"/>
      <c r="J215" s="12"/>
      <c r="K215" s="12"/>
      <c r="L215" s="12"/>
      <c r="M215" s="74" t="str">
        <f t="shared" si="86"/>
        <v/>
      </c>
      <c r="N215" s="83" t="s">
        <v>103</v>
      </c>
      <c r="O215" s="83" t="s">
        <v>103</v>
      </c>
      <c r="P215" s="83"/>
      <c r="Q215" s="83"/>
      <c r="R215" s="83"/>
      <c r="S215" s="83"/>
      <c r="T215" s="83"/>
      <c r="U215" s="83"/>
      <c r="V215" s="5" t="str">
        <f t="shared" si="87"/>
        <v/>
      </c>
      <c r="W215" s="41"/>
      <c r="X215" s="41"/>
      <c r="Y215" s="41"/>
      <c r="Z215" s="41"/>
      <c r="AA215" s="41"/>
      <c r="AB215" s="41"/>
      <c r="AC215" s="41"/>
      <c r="AD215" s="41"/>
      <c r="AE215" s="5" t="str">
        <f t="shared" si="88"/>
        <v/>
      </c>
      <c r="AF215" s="41"/>
      <c r="AG215" s="41"/>
      <c r="AH215" s="41"/>
      <c r="AI215" s="41"/>
      <c r="AJ215" s="41"/>
      <c r="AK215" s="41"/>
      <c r="AL215" s="41"/>
      <c r="AM215" s="41"/>
      <c r="AN215" s="41">
        <f t="shared" si="95"/>
        <v>17.796610169491526</v>
      </c>
      <c r="AO215" s="41">
        <v>1180</v>
      </c>
      <c r="AP215" s="110" t="s">
        <v>103</v>
      </c>
      <c r="AQ215" s="111" t="s">
        <v>103</v>
      </c>
      <c r="AR215" s="126" t="str">
        <f t="shared" si="89"/>
        <v/>
      </c>
      <c r="AS215" s="126" t="str">
        <f t="shared" si="90"/>
        <v/>
      </c>
      <c r="AT215" s="127">
        <v>1220</v>
      </c>
      <c r="AU215" s="128" t="s">
        <v>103</v>
      </c>
      <c r="AV215" s="129" t="s">
        <v>103</v>
      </c>
      <c r="AW215" s="126" t="str">
        <f t="shared" si="91"/>
        <v/>
      </c>
      <c r="AX215" s="126" t="str">
        <f t="shared" si="92"/>
        <v/>
      </c>
      <c r="AY215" s="64" t="str">
        <f t="shared" si="93"/>
        <v/>
      </c>
      <c r="AZ215" s="97" t="s">
        <v>103</v>
      </c>
      <c r="BA215" s="68"/>
      <c r="BB215" s="68"/>
      <c r="BC215" s="68"/>
      <c r="BD215" s="68"/>
      <c r="BE215" s="15"/>
      <c r="BF215" s="5">
        <f t="shared" si="94"/>
        <v>7028</v>
      </c>
      <c r="BG215" s="42">
        <v>7028</v>
      </c>
      <c r="BH215" s="42">
        <v>0</v>
      </c>
      <c r="BI215" s="42"/>
      <c r="BJ215" s="42"/>
      <c r="BK215" s="42"/>
      <c r="BL215" s="42"/>
      <c r="BM215" s="42"/>
    </row>
    <row r="216" spans="1:65" outlineLevel="5" x14ac:dyDescent="0.3">
      <c r="A216" s="22">
        <f t="shared" si="80"/>
        <v>6</v>
      </c>
      <c r="B216" s="9">
        <f t="shared" si="78"/>
        <v>42183</v>
      </c>
      <c r="C216" s="51">
        <v>334387</v>
      </c>
      <c r="D216" s="64" t="str">
        <f t="shared" si="85"/>
        <v/>
      </c>
      <c r="E216" s="12" t="s">
        <v>103</v>
      </c>
      <c r="F216" s="12" t="s">
        <v>103</v>
      </c>
      <c r="G216" s="12"/>
      <c r="H216" s="12"/>
      <c r="I216" s="12"/>
      <c r="J216" s="12"/>
      <c r="K216" s="12"/>
      <c r="L216" s="12"/>
      <c r="M216" s="74" t="str">
        <f t="shared" si="86"/>
        <v/>
      </c>
      <c r="N216" s="83" t="s">
        <v>103</v>
      </c>
      <c r="O216" s="83" t="s">
        <v>103</v>
      </c>
      <c r="P216" s="83"/>
      <c r="Q216" s="83"/>
      <c r="R216" s="83"/>
      <c r="S216" s="83"/>
      <c r="T216" s="83"/>
      <c r="U216" s="83"/>
      <c r="V216" s="5" t="str">
        <f t="shared" si="87"/>
        <v/>
      </c>
      <c r="W216" s="41"/>
      <c r="X216" s="41"/>
      <c r="Y216" s="41"/>
      <c r="Z216" s="41"/>
      <c r="AA216" s="41"/>
      <c r="AB216" s="41"/>
      <c r="AC216" s="41"/>
      <c r="AD216" s="41"/>
      <c r="AE216" s="5" t="str">
        <f t="shared" si="88"/>
        <v/>
      </c>
      <c r="AF216" s="41"/>
      <c r="AG216" s="41"/>
      <c r="AH216" s="41"/>
      <c r="AI216" s="41"/>
      <c r="AJ216" s="41"/>
      <c r="AK216" s="41"/>
      <c r="AL216" s="41"/>
      <c r="AM216" s="41"/>
      <c r="AN216" s="41">
        <f t="shared" si="95"/>
        <v>16.470588235294116</v>
      </c>
      <c r="AO216" s="41">
        <v>1275</v>
      </c>
      <c r="AP216" s="110" t="s">
        <v>103</v>
      </c>
      <c r="AQ216" s="111" t="s">
        <v>103</v>
      </c>
      <c r="AR216" s="126" t="str">
        <f t="shared" si="89"/>
        <v/>
      </c>
      <c r="AS216" s="126" t="str">
        <f t="shared" si="90"/>
        <v/>
      </c>
      <c r="AT216" s="127">
        <v>1223</v>
      </c>
      <c r="AU216" s="128" t="s">
        <v>103</v>
      </c>
      <c r="AV216" s="129" t="s">
        <v>103</v>
      </c>
      <c r="AW216" s="126" t="str">
        <f t="shared" si="91"/>
        <v/>
      </c>
      <c r="AX216" s="126" t="str">
        <f t="shared" si="92"/>
        <v/>
      </c>
      <c r="AY216" s="64" t="str">
        <f t="shared" si="93"/>
        <v/>
      </c>
      <c r="AZ216" s="97" t="s">
        <v>103</v>
      </c>
      <c r="BA216" s="68"/>
      <c r="BB216" s="68"/>
      <c r="BC216" s="68"/>
      <c r="BD216" s="68"/>
      <c r="BE216" s="15"/>
      <c r="BF216" s="5">
        <f t="shared" si="94"/>
        <v>5199</v>
      </c>
      <c r="BG216" s="42">
        <v>2849</v>
      </c>
      <c r="BH216" s="42">
        <v>2350</v>
      </c>
      <c r="BI216" s="42"/>
      <c r="BJ216" s="42"/>
      <c r="BK216" s="42"/>
      <c r="BL216" s="42"/>
      <c r="BM216" s="42"/>
    </row>
    <row r="217" spans="1:65" outlineLevel="5" x14ac:dyDescent="0.3">
      <c r="A217" s="22">
        <f t="shared" si="80"/>
        <v>6</v>
      </c>
      <c r="B217" s="9">
        <f t="shared" si="78"/>
        <v>42184</v>
      </c>
      <c r="C217" s="51">
        <v>342919</v>
      </c>
      <c r="D217" s="64">
        <f t="shared" si="85"/>
        <v>34.5</v>
      </c>
      <c r="E217" s="12">
        <v>35</v>
      </c>
      <c r="F217" s="12">
        <v>34</v>
      </c>
      <c r="G217" s="12"/>
      <c r="H217" s="12"/>
      <c r="I217" s="12"/>
      <c r="J217" s="12"/>
      <c r="K217" s="12"/>
      <c r="L217" s="12"/>
      <c r="M217" s="74" t="str">
        <f t="shared" si="86"/>
        <v/>
      </c>
      <c r="N217" s="83" t="s">
        <v>103</v>
      </c>
      <c r="O217" s="83" t="s">
        <v>103</v>
      </c>
      <c r="P217" s="83"/>
      <c r="Q217" s="83"/>
      <c r="R217" s="83"/>
      <c r="S217" s="83"/>
      <c r="T217" s="83"/>
      <c r="U217" s="83"/>
      <c r="V217" s="5" t="str">
        <f t="shared" si="87"/>
        <v/>
      </c>
      <c r="W217" s="41"/>
      <c r="X217" s="41"/>
      <c r="Y217" s="41"/>
      <c r="Z217" s="41"/>
      <c r="AA217" s="41"/>
      <c r="AB217" s="41"/>
      <c r="AC217" s="41"/>
      <c r="AD217" s="41"/>
      <c r="AE217" s="5" t="str">
        <f t="shared" si="88"/>
        <v/>
      </c>
      <c r="AF217" s="41"/>
      <c r="AG217" s="41"/>
      <c r="AH217" s="41"/>
      <c r="AI217" s="41"/>
      <c r="AJ217" s="41"/>
      <c r="AK217" s="41"/>
      <c r="AL217" s="41"/>
      <c r="AM217" s="41"/>
      <c r="AN217" s="41">
        <f t="shared" si="95"/>
        <v>16.419077404222048</v>
      </c>
      <c r="AO217" s="41">
        <v>1279</v>
      </c>
      <c r="AP217" s="110" t="s">
        <v>103</v>
      </c>
      <c r="AQ217" s="111" t="s">
        <v>103</v>
      </c>
      <c r="AR217" s="126" t="str">
        <f t="shared" si="89"/>
        <v/>
      </c>
      <c r="AS217" s="126" t="str">
        <f t="shared" si="90"/>
        <v/>
      </c>
      <c r="AT217" s="127">
        <v>1184</v>
      </c>
      <c r="AU217" s="128" t="s">
        <v>103</v>
      </c>
      <c r="AV217" s="129" t="s">
        <v>103</v>
      </c>
      <c r="AW217" s="126" t="str">
        <f t="shared" si="91"/>
        <v/>
      </c>
      <c r="AX217" s="126" t="str">
        <f t="shared" si="92"/>
        <v/>
      </c>
      <c r="AY217" s="64" t="str">
        <f t="shared" si="93"/>
        <v/>
      </c>
      <c r="AZ217" s="97" t="s">
        <v>103</v>
      </c>
      <c r="BA217" s="68"/>
      <c r="BB217" s="68"/>
      <c r="BC217" s="68"/>
      <c r="BD217" s="68"/>
      <c r="BE217" s="15"/>
      <c r="BF217" s="5">
        <f t="shared" si="94"/>
        <v>5660</v>
      </c>
      <c r="BG217" s="42">
        <v>0</v>
      </c>
      <c r="BH217" s="42">
        <v>5660</v>
      </c>
      <c r="BI217" s="42"/>
      <c r="BJ217" s="42"/>
      <c r="BK217" s="42"/>
      <c r="BL217" s="42"/>
      <c r="BM217" s="42"/>
    </row>
    <row r="218" spans="1:65" ht="17.25" outlineLevel="5" thickBot="1" x14ac:dyDescent="0.35">
      <c r="A218" s="31">
        <f t="shared" si="80"/>
        <v>6</v>
      </c>
      <c r="B218" s="32">
        <f t="shared" si="78"/>
        <v>42185</v>
      </c>
      <c r="C218" s="51">
        <v>352035</v>
      </c>
      <c r="D218" s="64" t="str">
        <f t="shared" si="85"/>
        <v/>
      </c>
      <c r="E218" s="12" t="s">
        <v>103</v>
      </c>
      <c r="F218" s="12" t="s">
        <v>103</v>
      </c>
      <c r="G218" s="12"/>
      <c r="H218" s="12"/>
      <c r="I218" s="12"/>
      <c r="J218" s="12"/>
      <c r="K218" s="12"/>
      <c r="L218" s="12"/>
      <c r="M218" s="74">
        <f t="shared" si="86"/>
        <v>7.2</v>
      </c>
      <c r="N218" s="83">
        <v>7.18</v>
      </c>
      <c r="O218" s="83">
        <v>7.12</v>
      </c>
      <c r="P218" s="83"/>
      <c r="Q218" s="83"/>
      <c r="R218" s="83"/>
      <c r="S218" s="83"/>
      <c r="T218" s="83"/>
      <c r="U218" s="83"/>
      <c r="V218" s="5" t="str">
        <f t="shared" si="87"/>
        <v/>
      </c>
      <c r="W218" s="41"/>
      <c r="X218" s="41"/>
      <c r="Y218" s="41"/>
      <c r="Z218" s="41"/>
      <c r="AA218" s="41"/>
      <c r="AB218" s="41"/>
      <c r="AC218" s="41"/>
      <c r="AD218" s="41"/>
      <c r="AE218" s="5" t="str">
        <f t="shared" si="88"/>
        <v/>
      </c>
      <c r="AF218" s="41"/>
      <c r="AG218" s="41"/>
      <c r="AH218" s="41"/>
      <c r="AI218" s="41"/>
      <c r="AJ218" s="41"/>
      <c r="AK218" s="41"/>
      <c r="AL218" s="41"/>
      <c r="AM218" s="41"/>
      <c r="AN218" s="41">
        <f t="shared" si="95"/>
        <v>21.212121212121211</v>
      </c>
      <c r="AO218" s="41">
        <v>990</v>
      </c>
      <c r="AP218" s="110">
        <v>4.55</v>
      </c>
      <c r="AQ218" s="111">
        <v>3.42</v>
      </c>
      <c r="AR218" s="126">
        <f t="shared" si="89"/>
        <v>75.164835164835168</v>
      </c>
      <c r="AS218" s="126">
        <f t="shared" si="90"/>
        <v>24.835164835164832</v>
      </c>
      <c r="AT218" s="127">
        <v>1035</v>
      </c>
      <c r="AU218" s="128">
        <v>2.2799999999999998</v>
      </c>
      <c r="AV218" s="129">
        <v>1.33</v>
      </c>
      <c r="AW218" s="126">
        <f t="shared" si="91"/>
        <v>58.333333333333336</v>
      </c>
      <c r="AX218" s="126">
        <f t="shared" si="92"/>
        <v>41.666666666666664</v>
      </c>
      <c r="AY218" s="64">
        <f t="shared" si="93"/>
        <v>53.742690058479539</v>
      </c>
      <c r="AZ218" s="97">
        <v>80.5</v>
      </c>
      <c r="BA218" s="68"/>
      <c r="BB218" s="68">
        <v>36</v>
      </c>
      <c r="BC218" s="68">
        <v>2700</v>
      </c>
      <c r="BD218" s="68"/>
      <c r="BE218" s="15"/>
      <c r="BF218" s="5">
        <f t="shared" si="94"/>
        <v>7173</v>
      </c>
      <c r="BG218" s="42">
        <v>4119</v>
      </c>
      <c r="BH218" s="42">
        <v>3054</v>
      </c>
      <c r="BI218" s="42"/>
      <c r="BJ218" s="42"/>
      <c r="BK218" s="42"/>
      <c r="BL218" s="42"/>
      <c r="BM218" s="42"/>
    </row>
    <row r="219" spans="1:65" outlineLevel="4" x14ac:dyDescent="0.3">
      <c r="A219" s="156" t="s">
        <v>40</v>
      </c>
      <c r="B219" s="157"/>
      <c r="C219" s="50">
        <f t="shared" ref="C219:BM219" si="96">SUBTOTAL(4,C189:C218)</f>
        <v>392196</v>
      </c>
      <c r="D219" s="60">
        <f t="shared" si="96"/>
        <v>36.5</v>
      </c>
      <c r="E219" s="28">
        <f t="shared" si="96"/>
        <v>37</v>
      </c>
      <c r="F219" s="28">
        <f t="shared" si="96"/>
        <v>36</v>
      </c>
      <c r="G219" s="28">
        <f t="shared" si="96"/>
        <v>0</v>
      </c>
      <c r="H219" s="28">
        <f t="shared" si="96"/>
        <v>0</v>
      </c>
      <c r="I219" s="28">
        <f t="shared" si="96"/>
        <v>0</v>
      </c>
      <c r="J219" s="28">
        <f t="shared" si="96"/>
        <v>0</v>
      </c>
      <c r="K219" s="28">
        <f t="shared" si="96"/>
        <v>0</v>
      </c>
      <c r="L219" s="28">
        <f t="shared" si="96"/>
        <v>0</v>
      </c>
      <c r="M219" s="71">
        <f t="shared" si="96"/>
        <v>7.3</v>
      </c>
      <c r="N219" s="82">
        <f t="shared" si="96"/>
        <v>7.35</v>
      </c>
      <c r="O219" s="82">
        <f t="shared" si="96"/>
        <v>7.26</v>
      </c>
      <c r="P219" s="82">
        <f t="shared" si="96"/>
        <v>0</v>
      </c>
      <c r="Q219" s="82">
        <f t="shared" si="96"/>
        <v>0</v>
      </c>
      <c r="R219" s="82">
        <f t="shared" si="96"/>
        <v>0</v>
      </c>
      <c r="S219" s="82">
        <f t="shared" si="96"/>
        <v>0</v>
      </c>
      <c r="T219" s="82">
        <f t="shared" si="96"/>
        <v>0</v>
      </c>
      <c r="U219" s="82">
        <f t="shared" si="96"/>
        <v>0</v>
      </c>
      <c r="V219" s="29">
        <f t="shared" si="96"/>
        <v>0</v>
      </c>
      <c r="W219" s="39">
        <f t="shared" si="96"/>
        <v>0</v>
      </c>
      <c r="X219" s="39">
        <f t="shared" si="96"/>
        <v>0</v>
      </c>
      <c r="Y219" s="39">
        <f t="shared" si="96"/>
        <v>0</v>
      </c>
      <c r="Z219" s="39">
        <f t="shared" si="96"/>
        <v>0</v>
      </c>
      <c r="AA219" s="39">
        <f t="shared" si="96"/>
        <v>0</v>
      </c>
      <c r="AB219" s="39">
        <f t="shared" si="96"/>
        <v>0</v>
      </c>
      <c r="AC219" s="39">
        <f t="shared" si="96"/>
        <v>0</v>
      </c>
      <c r="AD219" s="39">
        <f t="shared" si="96"/>
        <v>0</v>
      </c>
      <c r="AE219" s="29">
        <f t="shared" si="96"/>
        <v>0</v>
      </c>
      <c r="AF219" s="39">
        <f t="shared" si="96"/>
        <v>0</v>
      </c>
      <c r="AG219" s="39">
        <f t="shared" si="96"/>
        <v>0</v>
      </c>
      <c r="AH219" s="39">
        <f t="shared" si="96"/>
        <v>0</v>
      </c>
      <c r="AI219" s="39">
        <f t="shared" si="96"/>
        <v>0</v>
      </c>
      <c r="AJ219" s="39">
        <f t="shared" si="96"/>
        <v>0</v>
      </c>
      <c r="AK219" s="39">
        <f t="shared" si="96"/>
        <v>0</v>
      </c>
      <c r="AL219" s="39">
        <f t="shared" si="96"/>
        <v>0</v>
      </c>
      <c r="AM219" s="39">
        <f t="shared" si="96"/>
        <v>0</v>
      </c>
      <c r="AN219" s="39">
        <f t="shared" si="96"/>
        <v>26.054590570719604</v>
      </c>
      <c r="AO219" s="39">
        <f t="shared" si="96"/>
        <v>1396</v>
      </c>
      <c r="AP219" s="104">
        <f t="shared" si="96"/>
        <v>5.29</v>
      </c>
      <c r="AQ219" s="105">
        <f t="shared" si="96"/>
        <v>3.42</v>
      </c>
      <c r="AR219" s="106">
        <f t="shared" si="96"/>
        <v>75.966850828729278</v>
      </c>
      <c r="AS219" s="106">
        <f t="shared" si="96"/>
        <v>40.836653386454167</v>
      </c>
      <c r="AT219" s="107">
        <f t="shared" si="96"/>
        <v>1316</v>
      </c>
      <c r="AU219" s="108">
        <f t="shared" si="96"/>
        <v>2.8</v>
      </c>
      <c r="AV219" s="109">
        <f t="shared" si="96"/>
        <v>1.48</v>
      </c>
      <c r="AW219" s="106">
        <f t="shared" si="96"/>
        <v>58.333333333333336</v>
      </c>
      <c r="AX219" s="106">
        <f t="shared" si="96"/>
        <v>44.61538461538462</v>
      </c>
      <c r="AY219" s="60">
        <f t="shared" si="96"/>
        <v>59.607142857142847</v>
      </c>
      <c r="AZ219" s="96">
        <f t="shared" si="96"/>
        <v>80.5</v>
      </c>
      <c r="BA219" s="67">
        <f t="shared" si="96"/>
        <v>0</v>
      </c>
      <c r="BB219" s="67">
        <f t="shared" si="96"/>
        <v>36</v>
      </c>
      <c r="BC219" s="67">
        <f t="shared" si="96"/>
        <v>2700</v>
      </c>
      <c r="BD219" s="67">
        <f t="shared" si="96"/>
        <v>0</v>
      </c>
      <c r="BE219" s="27">
        <f t="shared" si="96"/>
        <v>0</v>
      </c>
      <c r="BF219" s="29">
        <f t="shared" si="96"/>
        <v>8144</v>
      </c>
      <c r="BG219" s="39">
        <f t="shared" si="96"/>
        <v>7440</v>
      </c>
      <c r="BH219" s="40">
        <f t="shared" si="96"/>
        <v>5802</v>
      </c>
      <c r="BI219" s="40">
        <f t="shared" si="96"/>
        <v>0</v>
      </c>
      <c r="BJ219" s="40">
        <f t="shared" si="96"/>
        <v>0</v>
      </c>
      <c r="BK219" s="40">
        <f t="shared" si="96"/>
        <v>0</v>
      </c>
      <c r="BL219" s="40">
        <f t="shared" si="96"/>
        <v>274</v>
      </c>
      <c r="BM219" s="27">
        <f t="shared" si="96"/>
        <v>0</v>
      </c>
    </row>
    <row r="220" spans="1:65" outlineLevel="3" x14ac:dyDescent="0.3">
      <c r="A220" s="158" t="s">
        <v>29</v>
      </c>
      <c r="B220" s="159"/>
      <c r="C220" s="51">
        <f t="shared" ref="C220:BM220" si="97">SUBTOTAL(5,C189:C218)</f>
        <v>334387</v>
      </c>
      <c r="D220" s="61">
        <f t="shared" si="97"/>
        <v>34</v>
      </c>
      <c r="E220" s="12">
        <f t="shared" si="97"/>
        <v>34</v>
      </c>
      <c r="F220" s="12">
        <f t="shared" si="97"/>
        <v>33</v>
      </c>
      <c r="G220" s="12">
        <f t="shared" si="97"/>
        <v>0</v>
      </c>
      <c r="H220" s="12">
        <f t="shared" si="97"/>
        <v>0</v>
      </c>
      <c r="I220" s="12">
        <f t="shared" si="97"/>
        <v>0</v>
      </c>
      <c r="J220" s="12">
        <f t="shared" si="97"/>
        <v>0</v>
      </c>
      <c r="K220" s="12">
        <f t="shared" si="97"/>
        <v>0</v>
      </c>
      <c r="L220" s="12">
        <f t="shared" si="97"/>
        <v>0</v>
      </c>
      <c r="M220" s="72">
        <f t="shared" si="97"/>
        <v>7.2</v>
      </c>
      <c r="N220" s="83">
        <f t="shared" si="97"/>
        <v>7.18</v>
      </c>
      <c r="O220" s="83">
        <f t="shared" si="97"/>
        <v>7.12</v>
      </c>
      <c r="P220" s="83">
        <f t="shared" si="97"/>
        <v>0</v>
      </c>
      <c r="Q220" s="83">
        <f t="shared" si="97"/>
        <v>0</v>
      </c>
      <c r="R220" s="83">
        <f t="shared" si="97"/>
        <v>0</v>
      </c>
      <c r="S220" s="83">
        <f t="shared" si="97"/>
        <v>0</v>
      </c>
      <c r="T220" s="83">
        <f t="shared" si="97"/>
        <v>0</v>
      </c>
      <c r="U220" s="83">
        <f t="shared" si="97"/>
        <v>0</v>
      </c>
      <c r="V220" s="6">
        <f t="shared" si="97"/>
        <v>0</v>
      </c>
      <c r="W220" s="41">
        <f t="shared" si="97"/>
        <v>0</v>
      </c>
      <c r="X220" s="41">
        <f t="shared" si="97"/>
        <v>0</v>
      </c>
      <c r="Y220" s="41">
        <f t="shared" si="97"/>
        <v>0</v>
      </c>
      <c r="Z220" s="41">
        <f t="shared" si="97"/>
        <v>0</v>
      </c>
      <c r="AA220" s="41">
        <f t="shared" si="97"/>
        <v>0</v>
      </c>
      <c r="AB220" s="41">
        <f t="shared" si="97"/>
        <v>0</v>
      </c>
      <c r="AC220" s="41">
        <f t="shared" si="97"/>
        <v>0</v>
      </c>
      <c r="AD220" s="41">
        <f t="shared" si="97"/>
        <v>0</v>
      </c>
      <c r="AE220" s="6">
        <f t="shared" si="97"/>
        <v>0</v>
      </c>
      <c r="AF220" s="41">
        <f t="shared" si="97"/>
        <v>0</v>
      </c>
      <c r="AG220" s="41">
        <f t="shared" si="97"/>
        <v>0</v>
      </c>
      <c r="AH220" s="41">
        <f t="shared" si="97"/>
        <v>0</v>
      </c>
      <c r="AI220" s="41">
        <f t="shared" si="97"/>
        <v>0</v>
      </c>
      <c r="AJ220" s="41">
        <f t="shared" si="97"/>
        <v>0</v>
      </c>
      <c r="AK220" s="41">
        <f t="shared" si="97"/>
        <v>0</v>
      </c>
      <c r="AL220" s="41">
        <f t="shared" si="97"/>
        <v>0</v>
      </c>
      <c r="AM220" s="41">
        <f t="shared" si="97"/>
        <v>0</v>
      </c>
      <c r="AN220" s="41">
        <f t="shared" si="97"/>
        <v>15.04297994269341</v>
      </c>
      <c r="AO220" s="41">
        <f t="shared" si="97"/>
        <v>806</v>
      </c>
      <c r="AP220" s="110">
        <f t="shared" si="97"/>
        <v>3.53</v>
      </c>
      <c r="AQ220" s="111">
        <f t="shared" si="97"/>
        <v>2.59</v>
      </c>
      <c r="AR220" s="112">
        <f t="shared" si="97"/>
        <v>59.163346613545833</v>
      </c>
      <c r="AS220" s="112">
        <f t="shared" si="97"/>
        <v>24.033149171270722</v>
      </c>
      <c r="AT220" s="113">
        <f t="shared" si="97"/>
        <v>863</v>
      </c>
      <c r="AU220" s="114">
        <f t="shared" si="97"/>
        <v>2.2799999999999998</v>
      </c>
      <c r="AV220" s="115">
        <f t="shared" si="97"/>
        <v>1.33</v>
      </c>
      <c r="AW220" s="112">
        <f t="shared" si="97"/>
        <v>55.38461538461538</v>
      </c>
      <c r="AX220" s="112">
        <f t="shared" si="97"/>
        <v>41.666666666666664</v>
      </c>
      <c r="AY220" s="61">
        <f t="shared" si="97"/>
        <v>14.315569487983348</v>
      </c>
      <c r="AZ220" s="97">
        <f t="shared" si="97"/>
        <v>77.900000000000006</v>
      </c>
      <c r="BA220" s="68">
        <f t="shared" si="97"/>
        <v>0</v>
      </c>
      <c r="BB220" s="68">
        <f t="shared" si="97"/>
        <v>36</v>
      </c>
      <c r="BC220" s="68">
        <f t="shared" si="97"/>
        <v>2700</v>
      </c>
      <c r="BD220" s="68">
        <f t="shared" si="97"/>
        <v>0</v>
      </c>
      <c r="BE220" s="15">
        <f t="shared" si="97"/>
        <v>0</v>
      </c>
      <c r="BF220" s="6">
        <f t="shared" si="97"/>
        <v>2408</v>
      </c>
      <c r="BG220" s="41">
        <f t="shared" si="97"/>
        <v>0</v>
      </c>
      <c r="BH220" s="42">
        <f t="shared" si="97"/>
        <v>0</v>
      </c>
      <c r="BI220" s="42">
        <f t="shared" si="97"/>
        <v>0</v>
      </c>
      <c r="BJ220" s="42">
        <f t="shared" si="97"/>
        <v>0</v>
      </c>
      <c r="BK220" s="42">
        <f t="shared" si="97"/>
        <v>0</v>
      </c>
      <c r="BL220" s="42">
        <f t="shared" si="97"/>
        <v>274</v>
      </c>
      <c r="BM220" s="15">
        <f t="shared" si="97"/>
        <v>0</v>
      </c>
    </row>
    <row r="221" spans="1:65" outlineLevel="2" x14ac:dyDescent="0.3">
      <c r="A221" s="158" t="s">
        <v>18</v>
      </c>
      <c r="B221" s="159"/>
      <c r="C221" s="51">
        <f>IFERROR(SUBTOTAL(1,C189:C218),"")</f>
        <v>356049.3</v>
      </c>
      <c r="D221" s="61">
        <f t="shared" ref="D221:BM221" si="98">IFERROR(SUBTOTAL(1,D189:D218),"")</f>
        <v>34.852941176470587</v>
      </c>
      <c r="E221" s="12">
        <f t="shared" si="98"/>
        <v>35.176470588235297</v>
      </c>
      <c r="F221" s="12">
        <f t="shared" si="98"/>
        <v>34.529411764705884</v>
      </c>
      <c r="G221" s="12" t="str">
        <f t="shared" si="98"/>
        <v/>
      </c>
      <c r="H221" s="12" t="str">
        <f t="shared" si="98"/>
        <v/>
      </c>
      <c r="I221" s="12" t="str">
        <f t="shared" si="98"/>
        <v/>
      </c>
      <c r="J221" s="12" t="str">
        <f t="shared" si="98"/>
        <v/>
      </c>
      <c r="K221" s="12" t="str">
        <f t="shared" si="98"/>
        <v/>
      </c>
      <c r="L221" s="12" t="str">
        <f t="shared" si="98"/>
        <v/>
      </c>
      <c r="M221" s="72">
        <f t="shared" si="98"/>
        <v>7.26</v>
      </c>
      <c r="N221" s="83">
        <f t="shared" si="98"/>
        <v>7.2760000000000007</v>
      </c>
      <c r="O221" s="83">
        <f t="shared" si="98"/>
        <v>7.2080000000000002</v>
      </c>
      <c r="P221" s="83" t="str">
        <f t="shared" si="98"/>
        <v/>
      </c>
      <c r="Q221" s="83" t="str">
        <f t="shared" si="98"/>
        <v/>
      </c>
      <c r="R221" s="83" t="str">
        <f t="shared" si="98"/>
        <v/>
      </c>
      <c r="S221" s="83" t="str">
        <f t="shared" si="98"/>
        <v/>
      </c>
      <c r="T221" s="83" t="str">
        <f t="shared" si="98"/>
        <v/>
      </c>
      <c r="U221" s="83" t="str">
        <f t="shared" si="98"/>
        <v/>
      </c>
      <c r="V221" s="6" t="str">
        <f t="shared" si="98"/>
        <v/>
      </c>
      <c r="W221" s="41" t="str">
        <f t="shared" si="98"/>
        <v/>
      </c>
      <c r="X221" s="41" t="str">
        <f t="shared" si="98"/>
        <v/>
      </c>
      <c r="Y221" s="41" t="str">
        <f t="shared" si="98"/>
        <v/>
      </c>
      <c r="Z221" s="41" t="str">
        <f t="shared" si="98"/>
        <v/>
      </c>
      <c r="AA221" s="41" t="str">
        <f t="shared" si="98"/>
        <v/>
      </c>
      <c r="AB221" s="41" t="str">
        <f t="shared" si="98"/>
        <v/>
      </c>
      <c r="AC221" s="41" t="str">
        <f t="shared" si="98"/>
        <v/>
      </c>
      <c r="AD221" s="41" t="str">
        <f t="shared" si="98"/>
        <v/>
      </c>
      <c r="AE221" s="6" t="str">
        <f t="shared" si="98"/>
        <v/>
      </c>
      <c r="AF221" s="41" t="str">
        <f t="shared" si="98"/>
        <v/>
      </c>
      <c r="AG221" s="41" t="str">
        <f t="shared" si="98"/>
        <v/>
      </c>
      <c r="AH221" s="41" t="str">
        <f t="shared" si="98"/>
        <v/>
      </c>
      <c r="AI221" s="41" t="str">
        <f t="shared" si="98"/>
        <v/>
      </c>
      <c r="AJ221" s="41" t="str">
        <f t="shared" si="98"/>
        <v/>
      </c>
      <c r="AK221" s="41" t="str">
        <f t="shared" si="98"/>
        <v/>
      </c>
      <c r="AL221" s="41" t="str">
        <f t="shared" si="98"/>
        <v/>
      </c>
      <c r="AM221" s="41" t="str">
        <f t="shared" si="98"/>
        <v/>
      </c>
      <c r="AN221" s="41">
        <f t="shared" si="98"/>
        <v>21.681347917060105</v>
      </c>
      <c r="AO221" s="41">
        <f t="shared" si="98"/>
        <v>995.9666666666667</v>
      </c>
      <c r="AP221" s="110">
        <f t="shared" si="98"/>
        <v>4.4019999999999992</v>
      </c>
      <c r="AQ221" s="111">
        <f t="shared" si="98"/>
        <v>2.98</v>
      </c>
      <c r="AR221" s="112">
        <f t="shared" si="98"/>
        <v>68.718104611248918</v>
      </c>
      <c r="AS221" s="112">
        <f t="shared" si="98"/>
        <v>31.281895388751082</v>
      </c>
      <c r="AT221" s="113">
        <f t="shared" si="98"/>
        <v>1013.8666666666667</v>
      </c>
      <c r="AU221" s="114">
        <f t="shared" si="98"/>
        <v>2.598095238095238</v>
      </c>
      <c r="AV221" s="115">
        <f t="shared" si="98"/>
        <v>1.4239999999999999</v>
      </c>
      <c r="AW221" s="112">
        <f t="shared" si="98"/>
        <v>56.334187927895172</v>
      </c>
      <c r="AX221" s="112">
        <f t="shared" si="98"/>
        <v>43.665812072104821</v>
      </c>
      <c r="AY221" s="61">
        <f t="shared" si="98"/>
        <v>39.299054091885885</v>
      </c>
      <c r="AZ221" s="97">
        <f t="shared" si="98"/>
        <v>78.930499999999981</v>
      </c>
      <c r="BA221" s="68" t="str">
        <f t="shared" si="98"/>
        <v/>
      </c>
      <c r="BB221" s="68">
        <f t="shared" si="98"/>
        <v>36</v>
      </c>
      <c r="BC221" s="68">
        <f t="shared" si="98"/>
        <v>2700</v>
      </c>
      <c r="BD221" s="68" t="str">
        <f t="shared" si="98"/>
        <v/>
      </c>
      <c r="BE221" s="15" t="str">
        <f>IFERROR(SUBTOTAL(1,BE189:BE218),"")</f>
        <v/>
      </c>
      <c r="BF221" s="6">
        <f t="shared" si="98"/>
        <v>5662.8965517241377</v>
      </c>
      <c r="BG221" s="41">
        <f t="shared" si="98"/>
        <v>2912.4333333333334</v>
      </c>
      <c r="BH221" s="42">
        <f t="shared" si="98"/>
        <v>2552.5666666666666</v>
      </c>
      <c r="BI221" s="42" t="str">
        <f t="shared" si="98"/>
        <v/>
      </c>
      <c r="BJ221" s="42" t="str">
        <f t="shared" si="98"/>
        <v/>
      </c>
      <c r="BK221" s="42" t="str">
        <f t="shared" si="98"/>
        <v/>
      </c>
      <c r="BL221" s="42">
        <f t="shared" si="98"/>
        <v>274</v>
      </c>
      <c r="BM221" s="15" t="str">
        <f t="shared" si="98"/>
        <v/>
      </c>
    </row>
    <row r="222" spans="1:65" ht="17.25" outlineLevel="1" thickBot="1" x14ac:dyDescent="0.35">
      <c r="A222" s="160" t="s">
        <v>55</v>
      </c>
      <c r="B222" s="161"/>
      <c r="C222" s="52">
        <f>SUBTOTAL(9,C189:C218)</f>
        <v>10681479</v>
      </c>
      <c r="D222" s="62"/>
      <c r="E222" s="30"/>
      <c r="F222" s="30"/>
      <c r="G222" s="30"/>
      <c r="H222" s="30"/>
      <c r="I222" s="30"/>
      <c r="J222" s="30"/>
      <c r="K222" s="30"/>
      <c r="L222" s="30"/>
      <c r="M222" s="73"/>
      <c r="N222" s="84"/>
      <c r="O222" s="84"/>
      <c r="P222" s="84"/>
      <c r="Q222" s="84"/>
      <c r="R222" s="84"/>
      <c r="S222" s="84"/>
      <c r="T222" s="84"/>
      <c r="U222" s="84"/>
      <c r="V222" s="93"/>
      <c r="W222" s="94"/>
      <c r="X222" s="94"/>
      <c r="Y222" s="94"/>
      <c r="Z222" s="94"/>
      <c r="AA222" s="94"/>
      <c r="AB222" s="94"/>
      <c r="AC222" s="94"/>
      <c r="AD222" s="94"/>
      <c r="AE222" s="93"/>
      <c r="AF222" s="94"/>
      <c r="AG222" s="94"/>
      <c r="AH222" s="94"/>
      <c r="AI222" s="94"/>
      <c r="AJ222" s="94"/>
      <c r="AK222" s="94"/>
      <c r="AL222" s="94"/>
      <c r="AM222" s="94"/>
      <c r="AN222" s="94"/>
      <c r="AO222" s="43">
        <f>SUBTOTAL(9,AO189:AO218)</f>
        <v>29879</v>
      </c>
      <c r="AP222" s="116"/>
      <c r="AQ222" s="117"/>
      <c r="AR222" s="118"/>
      <c r="AS222" s="118"/>
      <c r="AT222" s="119">
        <f>SUBTOTAL(9,AT189:AT218)</f>
        <v>30416</v>
      </c>
      <c r="AU222" s="120"/>
      <c r="AV222" s="121"/>
      <c r="AW222" s="118"/>
      <c r="AX222" s="118"/>
      <c r="AY222" s="62"/>
      <c r="AZ222" s="98"/>
      <c r="BA222" s="69"/>
      <c r="BB222" s="69"/>
      <c r="BC222" s="69"/>
      <c r="BD222" s="69"/>
      <c r="BE222" s="16">
        <f>SUBTOTAL(9,BE189:BE218)</f>
        <v>0</v>
      </c>
      <c r="BF222" s="7">
        <f t="shared" ref="BF222:BM222" si="99">SUBTOTAL(9,BF189:BF218)</f>
        <v>164224</v>
      </c>
      <c r="BG222" s="43">
        <f t="shared" si="99"/>
        <v>87373</v>
      </c>
      <c r="BH222" s="44">
        <f t="shared" si="99"/>
        <v>76577</v>
      </c>
      <c r="BI222" s="44">
        <f t="shared" si="99"/>
        <v>0</v>
      </c>
      <c r="BJ222" s="44">
        <f t="shared" si="99"/>
        <v>0</v>
      </c>
      <c r="BK222" s="44">
        <f t="shared" si="99"/>
        <v>0</v>
      </c>
      <c r="BL222" s="44">
        <f t="shared" si="99"/>
        <v>274</v>
      </c>
      <c r="BM222" s="16">
        <f t="shared" si="99"/>
        <v>0</v>
      </c>
    </row>
    <row r="223" spans="1:65" outlineLevel="5" x14ac:dyDescent="0.3">
      <c r="A223" s="21">
        <f t="shared" si="80"/>
        <v>7</v>
      </c>
      <c r="B223" s="33">
        <f>B218+1</f>
        <v>42186</v>
      </c>
      <c r="C223" s="51">
        <v>381437</v>
      </c>
      <c r="D223" s="64" t="str">
        <f t="shared" ref="D223:D253" si="100">IFERROR(ROUND(AVERAGE(E223:L223),1),"")</f>
        <v/>
      </c>
      <c r="E223" s="12" t="s">
        <v>103</v>
      </c>
      <c r="F223" s="12" t="s">
        <v>103</v>
      </c>
      <c r="G223" s="12"/>
      <c r="H223" s="12"/>
      <c r="I223" s="12"/>
      <c r="J223" s="12"/>
      <c r="K223" s="12"/>
      <c r="L223" s="12"/>
      <c r="M223" s="74" t="str">
        <f t="shared" ref="M223:M253" si="101">IFERROR(ROUND(AVERAGE(N223:U223),1),"")</f>
        <v/>
      </c>
      <c r="N223" s="83" t="s">
        <v>103</v>
      </c>
      <c r="O223" s="83" t="s">
        <v>103</v>
      </c>
      <c r="P223" s="83"/>
      <c r="Q223" s="83"/>
      <c r="R223" s="83"/>
      <c r="S223" s="83"/>
      <c r="T223" s="83"/>
      <c r="U223" s="83"/>
      <c r="V223" s="5" t="str">
        <f t="shared" ref="V223:V253" si="102">IFERROR(ROUND(AVERAGE(W223:AD223),1),"")</f>
        <v/>
      </c>
      <c r="W223" s="41"/>
      <c r="X223" s="41"/>
      <c r="Y223" s="41"/>
      <c r="Z223" s="41"/>
      <c r="AA223" s="41"/>
      <c r="AB223" s="41"/>
      <c r="AC223" s="41"/>
      <c r="AD223" s="41"/>
      <c r="AE223" s="5" t="str">
        <f t="shared" ref="AE223:AE253" si="103">IFERROR(ROUND(AVERAGE(AF223:AM223),1),"")</f>
        <v/>
      </c>
      <c r="AF223" s="41"/>
      <c r="AG223" s="41"/>
      <c r="AH223" s="41"/>
      <c r="AI223" s="41"/>
      <c r="AJ223" s="41"/>
      <c r="AK223" s="41"/>
      <c r="AL223" s="41"/>
      <c r="AM223" s="41"/>
      <c r="AN223" s="41">
        <f>21000/AO223</f>
        <v>19.662921348314608</v>
      </c>
      <c r="AO223" s="41">
        <v>1068</v>
      </c>
      <c r="AP223" s="110" t="s">
        <v>103</v>
      </c>
      <c r="AQ223" s="111" t="s">
        <v>103</v>
      </c>
      <c r="AR223" s="126" t="str">
        <f t="shared" ref="AR223:AR253" si="104">IFERROR(AQ223/AP223*100,"")</f>
        <v/>
      </c>
      <c r="AS223" s="126" t="str">
        <f t="shared" ref="AS223:AS253" si="105">IFERROR(100-AR223,"")</f>
        <v/>
      </c>
      <c r="AT223" s="127">
        <v>1077</v>
      </c>
      <c r="AU223" s="128">
        <v>2.36</v>
      </c>
      <c r="AV223" s="129" t="s">
        <v>103</v>
      </c>
      <c r="AW223" s="126" t="str">
        <f t="shared" ref="AW223:AW253" si="106">IFERROR(AV223/AU223*100,"")</f>
        <v/>
      </c>
      <c r="AX223" s="126" t="str">
        <f t="shared" ref="AX223:AX253" si="107">IFERROR(100-AW223,"")</f>
        <v/>
      </c>
      <c r="AY223" s="143" t="str">
        <f t="shared" ref="AY223:AY253" si="108">IFERROR((1-((AW223*AS223)/(AX223*AR223)))*100,"")</f>
        <v/>
      </c>
      <c r="AZ223" s="97">
        <v>80.2</v>
      </c>
      <c r="BA223" s="68"/>
      <c r="BB223" s="68"/>
      <c r="BC223" s="68"/>
      <c r="BD223" s="68"/>
      <c r="BE223" s="15"/>
      <c r="BF223" s="5">
        <f t="shared" ref="BF223:BF253" si="109">IF(SUM(BG223:BM223)=0,"",SUM(BG223:BM223))</f>
        <v>6853</v>
      </c>
      <c r="BG223" s="42">
        <v>6853</v>
      </c>
      <c r="BH223" s="42">
        <v>0</v>
      </c>
      <c r="BI223" s="42"/>
      <c r="BJ223" s="42"/>
      <c r="BK223" s="42"/>
      <c r="BL223" s="42"/>
      <c r="BM223" s="15"/>
    </row>
    <row r="224" spans="1:65" outlineLevel="5" x14ac:dyDescent="0.3">
      <c r="A224" s="22">
        <f t="shared" si="80"/>
        <v>7</v>
      </c>
      <c r="B224" s="9">
        <f t="shared" ref="B224:B287" si="110">B223+1</f>
        <v>42187</v>
      </c>
      <c r="C224" s="51">
        <v>384507</v>
      </c>
      <c r="D224" s="64">
        <f t="shared" si="100"/>
        <v>35.5</v>
      </c>
      <c r="E224" s="12">
        <v>36</v>
      </c>
      <c r="F224" s="12">
        <v>35</v>
      </c>
      <c r="G224" s="12"/>
      <c r="H224" s="12"/>
      <c r="I224" s="12"/>
      <c r="J224" s="12"/>
      <c r="K224" s="12"/>
      <c r="L224" s="12"/>
      <c r="M224" s="74" t="str">
        <f t="shared" si="101"/>
        <v/>
      </c>
      <c r="N224" s="83" t="s">
        <v>103</v>
      </c>
      <c r="O224" s="83" t="s">
        <v>103</v>
      </c>
      <c r="P224" s="83"/>
      <c r="Q224" s="83"/>
      <c r="R224" s="83"/>
      <c r="S224" s="83"/>
      <c r="T224" s="83"/>
      <c r="U224" s="83"/>
      <c r="V224" s="5" t="str">
        <f t="shared" si="102"/>
        <v/>
      </c>
      <c r="W224" s="41"/>
      <c r="X224" s="41"/>
      <c r="Y224" s="41"/>
      <c r="Z224" s="41"/>
      <c r="AA224" s="41"/>
      <c r="AB224" s="41"/>
      <c r="AC224" s="41"/>
      <c r="AD224" s="41"/>
      <c r="AE224" s="5" t="str">
        <f t="shared" si="103"/>
        <v/>
      </c>
      <c r="AF224" s="41"/>
      <c r="AG224" s="41"/>
      <c r="AH224" s="41"/>
      <c r="AI224" s="41"/>
      <c r="AJ224" s="41"/>
      <c r="AK224" s="41"/>
      <c r="AL224" s="41"/>
      <c r="AM224" s="41"/>
      <c r="AN224" s="41">
        <f t="shared" ref="AN224:AN253" si="111">21000/AO224</f>
        <v>18.213356461405031</v>
      </c>
      <c r="AO224" s="41">
        <v>1153</v>
      </c>
      <c r="AP224" s="110" t="s">
        <v>103</v>
      </c>
      <c r="AQ224" s="111" t="s">
        <v>103</v>
      </c>
      <c r="AR224" s="126" t="str">
        <f t="shared" si="104"/>
        <v/>
      </c>
      <c r="AS224" s="126" t="str">
        <f t="shared" si="105"/>
        <v/>
      </c>
      <c r="AT224" s="127">
        <v>1142</v>
      </c>
      <c r="AU224" s="128">
        <v>2.4500000000000002</v>
      </c>
      <c r="AV224" s="129" t="s">
        <v>103</v>
      </c>
      <c r="AW224" s="126" t="str">
        <f t="shared" si="106"/>
        <v/>
      </c>
      <c r="AX224" s="126" t="str">
        <f t="shared" si="107"/>
        <v/>
      </c>
      <c r="AY224" s="143" t="str">
        <f t="shared" si="108"/>
        <v/>
      </c>
      <c r="AZ224" s="97">
        <v>79.8</v>
      </c>
      <c r="BA224" s="68"/>
      <c r="BB224" s="68"/>
      <c r="BC224" s="68"/>
      <c r="BD224" s="68"/>
      <c r="BE224" s="15"/>
      <c r="BF224" s="5">
        <f t="shared" si="109"/>
        <v>6225</v>
      </c>
      <c r="BG224" s="42">
        <v>4154</v>
      </c>
      <c r="BH224" s="42">
        <v>2071</v>
      </c>
      <c r="BI224" s="42"/>
      <c r="BJ224" s="42"/>
      <c r="BK224" s="42"/>
      <c r="BL224" s="42"/>
      <c r="BM224" s="15"/>
    </row>
    <row r="225" spans="1:65" outlineLevel="5" x14ac:dyDescent="0.3">
      <c r="A225" s="22">
        <f t="shared" si="80"/>
        <v>7</v>
      </c>
      <c r="B225" s="9">
        <f t="shared" si="110"/>
        <v>42188</v>
      </c>
      <c r="C225" s="51">
        <v>370509</v>
      </c>
      <c r="D225" s="64">
        <f t="shared" si="100"/>
        <v>34.5</v>
      </c>
      <c r="E225" s="12">
        <v>35</v>
      </c>
      <c r="F225" s="12">
        <v>34</v>
      </c>
      <c r="G225" s="12"/>
      <c r="H225" s="12"/>
      <c r="I225" s="12"/>
      <c r="J225" s="12"/>
      <c r="K225" s="12"/>
      <c r="L225" s="12"/>
      <c r="M225" s="74" t="str">
        <f t="shared" si="101"/>
        <v/>
      </c>
      <c r="N225" s="83" t="s">
        <v>103</v>
      </c>
      <c r="O225" s="83" t="s">
        <v>103</v>
      </c>
      <c r="P225" s="83"/>
      <c r="Q225" s="83"/>
      <c r="R225" s="83"/>
      <c r="S225" s="83"/>
      <c r="T225" s="83"/>
      <c r="U225" s="83"/>
      <c r="V225" s="5" t="str">
        <f t="shared" si="102"/>
        <v/>
      </c>
      <c r="W225" s="41"/>
      <c r="X225" s="41"/>
      <c r="Y225" s="41"/>
      <c r="Z225" s="41"/>
      <c r="AA225" s="41"/>
      <c r="AB225" s="41"/>
      <c r="AC225" s="41"/>
      <c r="AD225" s="41"/>
      <c r="AE225" s="5" t="str">
        <f t="shared" si="103"/>
        <v/>
      </c>
      <c r="AF225" s="41"/>
      <c r="AG225" s="41"/>
      <c r="AH225" s="41"/>
      <c r="AI225" s="41"/>
      <c r="AJ225" s="41"/>
      <c r="AK225" s="41"/>
      <c r="AL225" s="41"/>
      <c r="AM225" s="41"/>
      <c r="AN225" s="41">
        <f t="shared" si="111"/>
        <v>18.600531443755536</v>
      </c>
      <c r="AO225" s="41">
        <v>1129</v>
      </c>
      <c r="AP225" s="110" t="s">
        <v>103</v>
      </c>
      <c r="AQ225" s="111" t="s">
        <v>103</v>
      </c>
      <c r="AR225" s="126" t="str">
        <f t="shared" si="104"/>
        <v/>
      </c>
      <c r="AS225" s="126" t="str">
        <f t="shared" si="105"/>
        <v/>
      </c>
      <c r="AT225" s="127">
        <v>1155</v>
      </c>
      <c r="AU225" s="128">
        <v>2.4</v>
      </c>
      <c r="AV225" s="129" t="s">
        <v>103</v>
      </c>
      <c r="AW225" s="126" t="str">
        <f t="shared" si="106"/>
        <v/>
      </c>
      <c r="AX225" s="126" t="str">
        <f t="shared" si="107"/>
        <v/>
      </c>
      <c r="AY225" s="143" t="str">
        <f t="shared" si="108"/>
        <v/>
      </c>
      <c r="AZ225" s="97">
        <v>79.8</v>
      </c>
      <c r="BA225" s="68"/>
      <c r="BB225" s="68"/>
      <c r="BC225" s="68"/>
      <c r="BD225" s="68"/>
      <c r="BE225" s="15"/>
      <c r="BF225" s="5">
        <f t="shared" si="109"/>
        <v>5740</v>
      </c>
      <c r="BG225" s="42">
        <v>0</v>
      </c>
      <c r="BH225" s="42">
        <v>5740</v>
      </c>
      <c r="BI225" s="42"/>
      <c r="BJ225" s="42"/>
      <c r="BK225" s="42"/>
      <c r="BL225" s="42"/>
      <c r="BM225" s="15"/>
    </row>
    <row r="226" spans="1:65" outlineLevel="5" x14ac:dyDescent="0.3">
      <c r="A226" s="22">
        <f t="shared" si="80"/>
        <v>7</v>
      </c>
      <c r="B226" s="9">
        <f t="shared" si="110"/>
        <v>42189</v>
      </c>
      <c r="C226" s="51">
        <v>360462</v>
      </c>
      <c r="D226" s="64">
        <f t="shared" si="100"/>
        <v>34.5</v>
      </c>
      <c r="E226" s="12">
        <v>34</v>
      </c>
      <c r="F226" s="12">
        <v>35</v>
      </c>
      <c r="G226" s="12"/>
      <c r="H226" s="12"/>
      <c r="I226" s="12"/>
      <c r="J226" s="12"/>
      <c r="K226" s="12"/>
      <c r="L226" s="12"/>
      <c r="M226" s="74" t="str">
        <f t="shared" si="101"/>
        <v/>
      </c>
      <c r="N226" s="83" t="s">
        <v>103</v>
      </c>
      <c r="O226" s="83" t="s">
        <v>103</v>
      </c>
      <c r="P226" s="83"/>
      <c r="Q226" s="83"/>
      <c r="R226" s="83"/>
      <c r="S226" s="83"/>
      <c r="T226" s="83"/>
      <c r="U226" s="83"/>
      <c r="V226" s="5" t="str">
        <f t="shared" si="102"/>
        <v/>
      </c>
      <c r="W226" s="41"/>
      <c r="X226" s="41"/>
      <c r="Y226" s="41"/>
      <c r="Z226" s="41"/>
      <c r="AA226" s="41"/>
      <c r="AB226" s="41"/>
      <c r="AC226" s="41"/>
      <c r="AD226" s="41"/>
      <c r="AE226" s="5" t="str">
        <f t="shared" si="103"/>
        <v/>
      </c>
      <c r="AF226" s="41"/>
      <c r="AG226" s="41"/>
      <c r="AH226" s="41"/>
      <c r="AI226" s="41"/>
      <c r="AJ226" s="41"/>
      <c r="AK226" s="41"/>
      <c r="AL226" s="41"/>
      <c r="AM226" s="41"/>
      <c r="AN226" s="41">
        <f t="shared" si="111"/>
        <v>20.628683693516699</v>
      </c>
      <c r="AO226" s="41">
        <v>1018</v>
      </c>
      <c r="AP226" s="110" t="s">
        <v>103</v>
      </c>
      <c r="AQ226" s="111" t="s">
        <v>103</v>
      </c>
      <c r="AR226" s="126" t="str">
        <f t="shared" si="104"/>
        <v/>
      </c>
      <c r="AS226" s="126" t="str">
        <f t="shared" si="105"/>
        <v/>
      </c>
      <c r="AT226" s="127">
        <v>1106</v>
      </c>
      <c r="AU226" s="128" t="s">
        <v>103</v>
      </c>
      <c r="AV226" s="129" t="s">
        <v>103</v>
      </c>
      <c r="AW226" s="126" t="str">
        <f t="shared" si="106"/>
        <v/>
      </c>
      <c r="AX226" s="126" t="str">
        <f t="shared" si="107"/>
        <v/>
      </c>
      <c r="AY226" s="143" t="str">
        <f t="shared" si="108"/>
        <v/>
      </c>
      <c r="AZ226" s="97" t="s">
        <v>103</v>
      </c>
      <c r="BA226" s="68"/>
      <c r="BB226" s="68"/>
      <c r="BC226" s="68"/>
      <c r="BD226" s="68"/>
      <c r="BE226" s="15"/>
      <c r="BF226" s="5">
        <f t="shared" si="109"/>
        <v>6603</v>
      </c>
      <c r="BG226" s="42">
        <v>4251</v>
      </c>
      <c r="BH226" s="42">
        <v>2352</v>
      </c>
      <c r="BI226" s="42"/>
      <c r="BJ226" s="42"/>
      <c r="BK226" s="42"/>
      <c r="BL226" s="42"/>
      <c r="BM226" s="15"/>
    </row>
    <row r="227" spans="1:65" outlineLevel="5" x14ac:dyDescent="0.3">
      <c r="A227" s="22">
        <f t="shared" si="80"/>
        <v>7</v>
      </c>
      <c r="B227" s="9">
        <f t="shared" si="110"/>
        <v>42190</v>
      </c>
      <c r="C227" s="51">
        <v>354501</v>
      </c>
      <c r="D227" s="64">
        <f t="shared" si="100"/>
        <v>35</v>
      </c>
      <c r="E227" s="12">
        <v>35</v>
      </c>
      <c r="F227" s="12">
        <v>35</v>
      </c>
      <c r="G227" s="12"/>
      <c r="H227" s="12"/>
      <c r="I227" s="12"/>
      <c r="J227" s="12"/>
      <c r="K227" s="12"/>
      <c r="L227" s="12"/>
      <c r="M227" s="74" t="str">
        <f t="shared" si="101"/>
        <v/>
      </c>
      <c r="N227" s="83" t="s">
        <v>103</v>
      </c>
      <c r="O227" s="83" t="s">
        <v>103</v>
      </c>
      <c r="P227" s="83"/>
      <c r="Q227" s="83"/>
      <c r="R227" s="83"/>
      <c r="S227" s="83"/>
      <c r="T227" s="83"/>
      <c r="U227" s="83"/>
      <c r="V227" s="5" t="str">
        <f t="shared" si="102"/>
        <v/>
      </c>
      <c r="W227" s="41"/>
      <c r="X227" s="41"/>
      <c r="Y227" s="41"/>
      <c r="Z227" s="41"/>
      <c r="AA227" s="41"/>
      <c r="AB227" s="41"/>
      <c r="AC227" s="41"/>
      <c r="AD227" s="41"/>
      <c r="AE227" s="5" t="str">
        <f t="shared" si="103"/>
        <v/>
      </c>
      <c r="AF227" s="41"/>
      <c r="AG227" s="41"/>
      <c r="AH227" s="41"/>
      <c r="AI227" s="41"/>
      <c r="AJ227" s="41"/>
      <c r="AK227" s="41"/>
      <c r="AL227" s="41"/>
      <c r="AM227" s="41"/>
      <c r="AN227" s="41">
        <f t="shared" si="111"/>
        <v>21.875</v>
      </c>
      <c r="AO227" s="41">
        <v>960</v>
      </c>
      <c r="AP227" s="110" t="s">
        <v>103</v>
      </c>
      <c r="AQ227" s="111" t="s">
        <v>103</v>
      </c>
      <c r="AR227" s="126" t="str">
        <f t="shared" si="104"/>
        <v/>
      </c>
      <c r="AS227" s="126" t="str">
        <f t="shared" si="105"/>
        <v/>
      </c>
      <c r="AT227" s="127">
        <v>1099</v>
      </c>
      <c r="AU227" s="128" t="s">
        <v>103</v>
      </c>
      <c r="AV227" s="129" t="s">
        <v>103</v>
      </c>
      <c r="AW227" s="126" t="str">
        <f t="shared" si="106"/>
        <v/>
      </c>
      <c r="AX227" s="126" t="str">
        <f t="shared" si="107"/>
        <v/>
      </c>
      <c r="AY227" s="143" t="str">
        <f t="shared" si="108"/>
        <v/>
      </c>
      <c r="AZ227" s="97" t="s">
        <v>103</v>
      </c>
      <c r="BA227" s="68"/>
      <c r="BB227" s="68"/>
      <c r="BC227" s="68"/>
      <c r="BD227" s="68"/>
      <c r="BE227" s="15"/>
      <c r="BF227" s="5">
        <f t="shared" si="109"/>
        <v>6472</v>
      </c>
      <c r="BG227" s="42">
        <v>5829</v>
      </c>
      <c r="BH227" s="42">
        <v>643</v>
      </c>
      <c r="BI227" s="42"/>
      <c r="BJ227" s="42"/>
      <c r="BK227" s="42"/>
      <c r="BL227" s="42"/>
      <c r="BM227" s="15"/>
    </row>
    <row r="228" spans="1:65" outlineLevel="5" x14ac:dyDescent="0.3">
      <c r="A228" s="22">
        <f t="shared" si="80"/>
        <v>7</v>
      </c>
      <c r="B228" s="9">
        <f t="shared" si="110"/>
        <v>42191</v>
      </c>
      <c r="C228" s="51">
        <v>342240</v>
      </c>
      <c r="D228" s="64">
        <f t="shared" si="100"/>
        <v>35</v>
      </c>
      <c r="E228" s="12">
        <v>35</v>
      </c>
      <c r="F228" s="12">
        <v>35</v>
      </c>
      <c r="G228" s="12"/>
      <c r="H228" s="12"/>
      <c r="I228" s="12"/>
      <c r="J228" s="12"/>
      <c r="K228" s="12"/>
      <c r="L228" s="12"/>
      <c r="M228" s="74" t="str">
        <f t="shared" si="101"/>
        <v/>
      </c>
      <c r="N228" s="83" t="s">
        <v>103</v>
      </c>
      <c r="O228" s="83" t="s">
        <v>103</v>
      </c>
      <c r="P228" s="83"/>
      <c r="Q228" s="83"/>
      <c r="R228" s="83"/>
      <c r="S228" s="83"/>
      <c r="T228" s="83"/>
      <c r="U228" s="83"/>
      <c r="V228" s="5" t="str">
        <f t="shared" si="102"/>
        <v/>
      </c>
      <c r="W228" s="41"/>
      <c r="X228" s="41"/>
      <c r="Y228" s="41"/>
      <c r="Z228" s="41"/>
      <c r="AA228" s="41"/>
      <c r="AB228" s="41"/>
      <c r="AC228" s="41"/>
      <c r="AD228" s="41"/>
      <c r="AE228" s="5" t="str">
        <f t="shared" si="103"/>
        <v/>
      </c>
      <c r="AF228" s="41"/>
      <c r="AG228" s="41"/>
      <c r="AH228" s="41"/>
      <c r="AI228" s="41"/>
      <c r="AJ228" s="41"/>
      <c r="AK228" s="41"/>
      <c r="AL228" s="41"/>
      <c r="AM228" s="41"/>
      <c r="AN228" s="41">
        <f t="shared" si="111"/>
        <v>20.27027027027027</v>
      </c>
      <c r="AO228" s="41">
        <v>1036</v>
      </c>
      <c r="AP228" s="110" t="s">
        <v>103</v>
      </c>
      <c r="AQ228" s="111" t="s">
        <v>103</v>
      </c>
      <c r="AR228" s="126" t="str">
        <f t="shared" si="104"/>
        <v/>
      </c>
      <c r="AS228" s="126" t="str">
        <f t="shared" si="105"/>
        <v/>
      </c>
      <c r="AT228" s="127">
        <v>1136</v>
      </c>
      <c r="AU228" s="128">
        <v>2.42</v>
      </c>
      <c r="AV228" s="129" t="s">
        <v>103</v>
      </c>
      <c r="AW228" s="126" t="str">
        <f t="shared" si="106"/>
        <v/>
      </c>
      <c r="AX228" s="126" t="str">
        <f t="shared" si="107"/>
        <v/>
      </c>
      <c r="AY228" s="143" t="str">
        <f t="shared" si="108"/>
        <v/>
      </c>
      <c r="AZ228" s="97">
        <v>80.2</v>
      </c>
      <c r="BA228" s="68"/>
      <c r="BB228" s="68"/>
      <c r="BC228" s="68"/>
      <c r="BD228" s="68"/>
      <c r="BE228" s="15"/>
      <c r="BF228" s="5">
        <f t="shared" si="109"/>
        <v>4068</v>
      </c>
      <c r="BG228" s="42">
        <v>0</v>
      </c>
      <c r="BH228" s="42">
        <v>4068</v>
      </c>
      <c r="BI228" s="42"/>
      <c r="BJ228" s="42"/>
      <c r="BK228" s="42"/>
      <c r="BL228" s="42"/>
      <c r="BM228" s="15"/>
    </row>
    <row r="229" spans="1:65" outlineLevel="5" x14ac:dyDescent="0.3">
      <c r="A229" s="22">
        <f t="shared" si="80"/>
        <v>7</v>
      </c>
      <c r="B229" s="9">
        <f t="shared" si="110"/>
        <v>42192</v>
      </c>
      <c r="C229" s="51">
        <v>365118</v>
      </c>
      <c r="D229" s="64">
        <f t="shared" si="100"/>
        <v>33.5</v>
      </c>
      <c r="E229" s="12">
        <v>34</v>
      </c>
      <c r="F229" s="12">
        <v>33</v>
      </c>
      <c r="G229" s="12"/>
      <c r="H229" s="12"/>
      <c r="I229" s="12"/>
      <c r="J229" s="12"/>
      <c r="K229" s="12"/>
      <c r="L229" s="12"/>
      <c r="M229" s="74">
        <f t="shared" si="101"/>
        <v>7.1</v>
      </c>
      <c r="N229" s="83">
        <v>7.18</v>
      </c>
      <c r="O229" s="83">
        <v>7.05</v>
      </c>
      <c r="P229" s="83"/>
      <c r="Q229" s="83"/>
      <c r="R229" s="83"/>
      <c r="S229" s="83"/>
      <c r="T229" s="83"/>
      <c r="U229" s="83"/>
      <c r="V229" s="5" t="str">
        <f t="shared" si="102"/>
        <v/>
      </c>
      <c r="W229" s="41"/>
      <c r="X229" s="41"/>
      <c r="Y229" s="41"/>
      <c r="Z229" s="41"/>
      <c r="AA229" s="41"/>
      <c r="AB229" s="41"/>
      <c r="AC229" s="41"/>
      <c r="AD229" s="41"/>
      <c r="AE229" s="5" t="str">
        <f t="shared" si="103"/>
        <v/>
      </c>
      <c r="AF229" s="41"/>
      <c r="AG229" s="41"/>
      <c r="AH229" s="41"/>
      <c r="AI229" s="41"/>
      <c r="AJ229" s="41"/>
      <c r="AK229" s="41"/>
      <c r="AL229" s="41"/>
      <c r="AM229" s="41"/>
      <c r="AN229" s="41">
        <f t="shared" si="111"/>
        <v>20.408163265306122</v>
      </c>
      <c r="AO229" s="41">
        <v>1029</v>
      </c>
      <c r="AP229" s="110">
        <v>3.54</v>
      </c>
      <c r="AQ229" s="111">
        <v>2.85</v>
      </c>
      <c r="AR229" s="126">
        <f t="shared" si="104"/>
        <v>80.508474576271183</v>
      </c>
      <c r="AS229" s="126">
        <f t="shared" si="105"/>
        <v>19.491525423728817</v>
      </c>
      <c r="AT229" s="127">
        <v>1143</v>
      </c>
      <c r="AU229" s="128">
        <v>2.2200000000000002</v>
      </c>
      <c r="AV229" s="129">
        <v>1.3</v>
      </c>
      <c r="AW229" s="126">
        <f t="shared" si="106"/>
        <v>58.558558558558559</v>
      </c>
      <c r="AX229" s="126">
        <f t="shared" si="107"/>
        <v>41.441441441441441</v>
      </c>
      <c r="AY229" s="143">
        <f t="shared" si="108"/>
        <v>65.78947368421052</v>
      </c>
      <c r="AZ229" s="97">
        <v>80.33</v>
      </c>
      <c r="BA229" s="68"/>
      <c r="BB229" s="68"/>
      <c r="BC229" s="68"/>
      <c r="BD229" s="68"/>
      <c r="BE229" s="15"/>
      <c r="BF229" s="5">
        <f t="shared" si="109"/>
        <v>3935</v>
      </c>
      <c r="BG229" s="42">
        <v>0</v>
      </c>
      <c r="BH229" s="42">
        <v>3935</v>
      </c>
      <c r="BI229" s="42"/>
      <c r="BJ229" s="42"/>
      <c r="BK229" s="42"/>
      <c r="BL229" s="42"/>
      <c r="BM229" s="15"/>
    </row>
    <row r="230" spans="1:65" outlineLevel="5" x14ac:dyDescent="0.3">
      <c r="A230" s="22">
        <f t="shared" si="80"/>
        <v>7</v>
      </c>
      <c r="B230" s="9">
        <f t="shared" si="110"/>
        <v>42193</v>
      </c>
      <c r="C230" s="51">
        <v>394308</v>
      </c>
      <c r="D230" s="64" t="str">
        <f t="shared" si="100"/>
        <v/>
      </c>
      <c r="E230" s="12" t="s">
        <v>103</v>
      </c>
      <c r="F230" s="12" t="s">
        <v>103</v>
      </c>
      <c r="G230" s="12"/>
      <c r="H230" s="12"/>
      <c r="I230" s="12"/>
      <c r="J230" s="12"/>
      <c r="K230" s="12"/>
      <c r="L230" s="12"/>
      <c r="M230" s="74" t="str">
        <f t="shared" si="101"/>
        <v/>
      </c>
      <c r="N230" s="83" t="s">
        <v>103</v>
      </c>
      <c r="O230" s="83" t="s">
        <v>103</v>
      </c>
      <c r="P230" s="83"/>
      <c r="Q230" s="83"/>
      <c r="R230" s="83"/>
      <c r="S230" s="83"/>
      <c r="T230" s="83"/>
      <c r="U230" s="83"/>
      <c r="V230" s="5" t="str">
        <f t="shared" si="102"/>
        <v/>
      </c>
      <c r="W230" s="41"/>
      <c r="X230" s="41"/>
      <c r="Y230" s="41"/>
      <c r="Z230" s="41"/>
      <c r="AA230" s="41"/>
      <c r="AB230" s="41"/>
      <c r="AC230" s="41"/>
      <c r="AD230" s="41"/>
      <c r="AE230" s="5" t="str">
        <f t="shared" si="103"/>
        <v/>
      </c>
      <c r="AF230" s="41"/>
      <c r="AG230" s="41"/>
      <c r="AH230" s="41"/>
      <c r="AI230" s="41"/>
      <c r="AJ230" s="41"/>
      <c r="AK230" s="41"/>
      <c r="AL230" s="41"/>
      <c r="AM230" s="41"/>
      <c r="AN230" s="41">
        <f t="shared" si="111"/>
        <v>23.001095290251918</v>
      </c>
      <c r="AO230" s="41">
        <v>913</v>
      </c>
      <c r="AP230" s="110" t="s">
        <v>103</v>
      </c>
      <c r="AQ230" s="111" t="s">
        <v>103</v>
      </c>
      <c r="AR230" s="126" t="str">
        <f t="shared" si="104"/>
        <v/>
      </c>
      <c r="AS230" s="126" t="str">
        <f t="shared" si="105"/>
        <v/>
      </c>
      <c r="AT230" s="127">
        <v>1072</v>
      </c>
      <c r="AU230" s="128">
        <v>2.44</v>
      </c>
      <c r="AV230" s="129" t="s">
        <v>103</v>
      </c>
      <c r="AW230" s="126" t="str">
        <f t="shared" si="106"/>
        <v/>
      </c>
      <c r="AX230" s="126" t="str">
        <f t="shared" si="107"/>
        <v/>
      </c>
      <c r="AY230" s="143" t="str">
        <f t="shared" si="108"/>
        <v/>
      </c>
      <c r="AZ230" s="97">
        <v>79.8</v>
      </c>
      <c r="BA230" s="68"/>
      <c r="BB230" s="68"/>
      <c r="BC230" s="68"/>
      <c r="BD230" s="68"/>
      <c r="BE230" s="15"/>
      <c r="BF230" s="5">
        <f t="shared" si="109"/>
        <v>5763</v>
      </c>
      <c r="BG230" s="42">
        <v>3738</v>
      </c>
      <c r="BH230" s="42">
        <v>2025</v>
      </c>
      <c r="BI230" s="42"/>
      <c r="BJ230" s="42"/>
      <c r="BK230" s="42"/>
      <c r="BL230" s="42"/>
      <c r="BM230" s="15"/>
    </row>
    <row r="231" spans="1:65" outlineLevel="5" x14ac:dyDescent="0.3">
      <c r="A231" s="22">
        <f t="shared" si="80"/>
        <v>7</v>
      </c>
      <c r="B231" s="9">
        <f t="shared" si="110"/>
        <v>42194</v>
      </c>
      <c r="C231" s="51">
        <v>403276</v>
      </c>
      <c r="D231" s="64" t="str">
        <f t="shared" si="100"/>
        <v/>
      </c>
      <c r="E231" s="12" t="s">
        <v>103</v>
      </c>
      <c r="F231" s="12" t="s">
        <v>103</v>
      </c>
      <c r="G231" s="12"/>
      <c r="H231" s="12"/>
      <c r="I231" s="12"/>
      <c r="J231" s="12"/>
      <c r="K231" s="12"/>
      <c r="L231" s="12"/>
      <c r="M231" s="74" t="str">
        <f t="shared" si="101"/>
        <v/>
      </c>
      <c r="N231" s="83" t="s">
        <v>103</v>
      </c>
      <c r="O231" s="83" t="s">
        <v>103</v>
      </c>
      <c r="P231" s="83"/>
      <c r="Q231" s="83"/>
      <c r="R231" s="83"/>
      <c r="S231" s="83"/>
      <c r="T231" s="83"/>
      <c r="U231" s="83"/>
      <c r="V231" s="5" t="str">
        <f t="shared" si="102"/>
        <v/>
      </c>
      <c r="W231" s="41"/>
      <c r="X231" s="41"/>
      <c r="Y231" s="41"/>
      <c r="Z231" s="41"/>
      <c r="AA231" s="41"/>
      <c r="AB231" s="41"/>
      <c r="AC231" s="41"/>
      <c r="AD231" s="41"/>
      <c r="AE231" s="5" t="str">
        <f t="shared" si="103"/>
        <v/>
      </c>
      <c r="AF231" s="41"/>
      <c r="AG231" s="41"/>
      <c r="AH231" s="41"/>
      <c r="AI231" s="41"/>
      <c r="AJ231" s="41"/>
      <c r="AK231" s="41"/>
      <c r="AL231" s="41"/>
      <c r="AM231" s="41"/>
      <c r="AN231" s="41">
        <f t="shared" si="111"/>
        <v>21.276595744680851</v>
      </c>
      <c r="AO231" s="41">
        <v>987</v>
      </c>
      <c r="AP231" s="110" t="s">
        <v>103</v>
      </c>
      <c r="AQ231" s="111" t="s">
        <v>103</v>
      </c>
      <c r="AR231" s="126" t="str">
        <f t="shared" si="104"/>
        <v/>
      </c>
      <c r="AS231" s="126" t="str">
        <f t="shared" si="105"/>
        <v/>
      </c>
      <c r="AT231" s="127">
        <v>1086</v>
      </c>
      <c r="AU231" s="128">
        <v>2.44</v>
      </c>
      <c r="AV231" s="129" t="s">
        <v>103</v>
      </c>
      <c r="AW231" s="126" t="str">
        <f t="shared" si="106"/>
        <v/>
      </c>
      <c r="AX231" s="126" t="str">
        <f t="shared" si="107"/>
        <v/>
      </c>
      <c r="AY231" s="143" t="str">
        <f t="shared" si="108"/>
        <v/>
      </c>
      <c r="AZ231" s="97">
        <v>79.8</v>
      </c>
      <c r="BA231" s="68"/>
      <c r="BB231" s="68"/>
      <c r="BC231" s="68"/>
      <c r="BD231" s="68"/>
      <c r="BE231" s="15"/>
      <c r="BF231" s="5">
        <f t="shared" si="109"/>
        <v>6763</v>
      </c>
      <c r="BG231" s="42">
        <v>6155</v>
      </c>
      <c r="BH231" s="42">
        <v>608</v>
      </c>
      <c r="BI231" s="42"/>
      <c r="BJ231" s="42"/>
      <c r="BK231" s="42"/>
      <c r="BL231" s="42"/>
      <c r="BM231" s="15"/>
    </row>
    <row r="232" spans="1:65" outlineLevel="5" x14ac:dyDescent="0.3">
      <c r="A232" s="22">
        <f t="shared" si="80"/>
        <v>7</v>
      </c>
      <c r="B232" s="9">
        <f t="shared" si="110"/>
        <v>42195</v>
      </c>
      <c r="C232" s="51">
        <v>394758</v>
      </c>
      <c r="D232" s="64">
        <f t="shared" si="100"/>
        <v>34</v>
      </c>
      <c r="E232" s="12">
        <v>34</v>
      </c>
      <c r="F232" s="12">
        <v>34</v>
      </c>
      <c r="G232" s="12"/>
      <c r="H232" s="12"/>
      <c r="I232" s="12"/>
      <c r="J232" s="12"/>
      <c r="K232" s="12"/>
      <c r="L232" s="12"/>
      <c r="M232" s="74" t="str">
        <f t="shared" si="101"/>
        <v/>
      </c>
      <c r="N232" s="83" t="s">
        <v>103</v>
      </c>
      <c r="O232" s="83" t="s">
        <v>103</v>
      </c>
      <c r="P232" s="83"/>
      <c r="Q232" s="83"/>
      <c r="R232" s="83"/>
      <c r="S232" s="83"/>
      <c r="T232" s="83"/>
      <c r="U232" s="83"/>
      <c r="V232" s="5" t="str">
        <f t="shared" si="102"/>
        <v/>
      </c>
      <c r="W232" s="41"/>
      <c r="X232" s="41"/>
      <c r="Y232" s="41"/>
      <c r="Z232" s="41"/>
      <c r="AA232" s="41"/>
      <c r="AB232" s="41"/>
      <c r="AC232" s="41"/>
      <c r="AD232" s="41"/>
      <c r="AE232" s="5" t="str">
        <f t="shared" si="103"/>
        <v/>
      </c>
      <c r="AF232" s="41"/>
      <c r="AG232" s="41"/>
      <c r="AH232" s="41"/>
      <c r="AI232" s="41"/>
      <c r="AJ232" s="41"/>
      <c r="AK232" s="41"/>
      <c r="AL232" s="41"/>
      <c r="AM232" s="41"/>
      <c r="AN232" s="41">
        <f t="shared" si="111"/>
        <v>19.319227230910762</v>
      </c>
      <c r="AO232" s="41">
        <v>1087</v>
      </c>
      <c r="AP232" s="110" t="s">
        <v>103</v>
      </c>
      <c r="AQ232" s="111" t="s">
        <v>103</v>
      </c>
      <c r="AR232" s="126" t="str">
        <f t="shared" si="104"/>
        <v/>
      </c>
      <c r="AS232" s="126" t="str">
        <f t="shared" si="105"/>
        <v/>
      </c>
      <c r="AT232" s="127">
        <v>1167</v>
      </c>
      <c r="AU232" s="128">
        <v>2.41</v>
      </c>
      <c r="AV232" s="129" t="s">
        <v>103</v>
      </c>
      <c r="AW232" s="126" t="str">
        <f t="shared" si="106"/>
        <v/>
      </c>
      <c r="AX232" s="126" t="str">
        <f t="shared" si="107"/>
        <v/>
      </c>
      <c r="AY232" s="143" t="str">
        <f t="shared" si="108"/>
        <v/>
      </c>
      <c r="AZ232" s="97">
        <v>79.5</v>
      </c>
      <c r="BA232" s="68"/>
      <c r="BB232" s="68"/>
      <c r="BC232" s="68"/>
      <c r="BD232" s="68"/>
      <c r="BE232" s="15"/>
      <c r="BF232" s="5">
        <f t="shared" si="109"/>
        <v>3409</v>
      </c>
      <c r="BG232" s="42">
        <v>0</v>
      </c>
      <c r="BH232" s="42">
        <v>3409</v>
      </c>
      <c r="BI232" s="42"/>
      <c r="BJ232" s="42"/>
      <c r="BK232" s="42"/>
      <c r="BL232" s="42"/>
      <c r="BM232" s="15"/>
    </row>
    <row r="233" spans="1:65" outlineLevel="5" x14ac:dyDescent="0.3">
      <c r="A233" s="22">
        <f t="shared" si="80"/>
        <v>7</v>
      </c>
      <c r="B233" s="9">
        <f t="shared" si="110"/>
        <v>42196</v>
      </c>
      <c r="C233" s="51">
        <v>385244</v>
      </c>
      <c r="D233" s="64">
        <f t="shared" si="100"/>
        <v>33.5</v>
      </c>
      <c r="E233" s="12">
        <v>33</v>
      </c>
      <c r="F233" s="12">
        <v>34</v>
      </c>
      <c r="G233" s="12"/>
      <c r="H233" s="12"/>
      <c r="I233" s="12"/>
      <c r="J233" s="12"/>
      <c r="K233" s="12"/>
      <c r="L233" s="12"/>
      <c r="M233" s="74" t="str">
        <f t="shared" si="101"/>
        <v/>
      </c>
      <c r="N233" s="83" t="s">
        <v>103</v>
      </c>
      <c r="O233" s="83" t="s">
        <v>103</v>
      </c>
      <c r="P233" s="83"/>
      <c r="Q233" s="83"/>
      <c r="R233" s="83"/>
      <c r="S233" s="83"/>
      <c r="T233" s="83"/>
      <c r="U233" s="83"/>
      <c r="V233" s="5" t="str">
        <f t="shared" si="102"/>
        <v/>
      </c>
      <c r="W233" s="41"/>
      <c r="X233" s="41"/>
      <c r="Y233" s="41"/>
      <c r="Z233" s="41"/>
      <c r="AA233" s="41"/>
      <c r="AB233" s="41"/>
      <c r="AC233" s="41"/>
      <c r="AD233" s="41"/>
      <c r="AE233" s="5" t="str">
        <f t="shared" si="103"/>
        <v/>
      </c>
      <c r="AF233" s="41"/>
      <c r="AG233" s="41"/>
      <c r="AH233" s="41"/>
      <c r="AI233" s="41"/>
      <c r="AJ233" s="41"/>
      <c r="AK233" s="41"/>
      <c r="AL233" s="41"/>
      <c r="AM233" s="41"/>
      <c r="AN233" s="41">
        <f t="shared" si="111"/>
        <v>20.608439646712462</v>
      </c>
      <c r="AO233" s="41">
        <v>1019</v>
      </c>
      <c r="AP233" s="110" t="s">
        <v>103</v>
      </c>
      <c r="AQ233" s="111" t="s">
        <v>103</v>
      </c>
      <c r="AR233" s="126" t="str">
        <f t="shared" si="104"/>
        <v/>
      </c>
      <c r="AS233" s="126" t="str">
        <f t="shared" si="105"/>
        <v/>
      </c>
      <c r="AT233" s="127">
        <v>1080</v>
      </c>
      <c r="AU233" s="128" t="s">
        <v>103</v>
      </c>
      <c r="AV233" s="129" t="s">
        <v>103</v>
      </c>
      <c r="AW233" s="126" t="str">
        <f t="shared" si="106"/>
        <v/>
      </c>
      <c r="AX233" s="126" t="str">
        <f t="shared" si="107"/>
        <v/>
      </c>
      <c r="AY233" s="143" t="str">
        <f t="shared" si="108"/>
        <v/>
      </c>
      <c r="AZ233" s="97" t="s">
        <v>103</v>
      </c>
      <c r="BA233" s="68"/>
      <c r="BB233" s="68"/>
      <c r="BC233" s="68"/>
      <c r="BD233" s="68"/>
      <c r="BE233" s="15"/>
      <c r="BF233" s="5">
        <f t="shared" si="109"/>
        <v>2944</v>
      </c>
      <c r="BG233" s="42">
        <v>1054</v>
      </c>
      <c r="BH233" s="42">
        <v>1890</v>
      </c>
      <c r="BI233" s="42"/>
      <c r="BJ233" s="42"/>
      <c r="BK233" s="42"/>
      <c r="BL233" s="42"/>
      <c r="BM233" s="15"/>
    </row>
    <row r="234" spans="1:65" outlineLevel="5" x14ac:dyDescent="0.3">
      <c r="A234" s="22">
        <f t="shared" si="80"/>
        <v>7</v>
      </c>
      <c r="B234" s="9">
        <f t="shared" si="110"/>
        <v>42197</v>
      </c>
      <c r="C234" s="51">
        <v>387782</v>
      </c>
      <c r="D234" s="64" t="str">
        <f t="shared" si="100"/>
        <v/>
      </c>
      <c r="E234" s="12" t="s">
        <v>103</v>
      </c>
      <c r="F234" s="12" t="s">
        <v>103</v>
      </c>
      <c r="G234" s="12"/>
      <c r="H234" s="12"/>
      <c r="I234" s="12"/>
      <c r="J234" s="12"/>
      <c r="K234" s="12"/>
      <c r="L234" s="12"/>
      <c r="M234" s="74" t="str">
        <f t="shared" si="101"/>
        <v/>
      </c>
      <c r="N234" s="83" t="s">
        <v>103</v>
      </c>
      <c r="O234" s="83" t="s">
        <v>103</v>
      </c>
      <c r="P234" s="83"/>
      <c r="Q234" s="83"/>
      <c r="R234" s="83"/>
      <c r="S234" s="83"/>
      <c r="T234" s="83"/>
      <c r="U234" s="83"/>
      <c r="V234" s="5" t="str">
        <f t="shared" si="102"/>
        <v/>
      </c>
      <c r="W234" s="41"/>
      <c r="X234" s="41"/>
      <c r="Y234" s="41"/>
      <c r="Z234" s="41"/>
      <c r="AA234" s="41"/>
      <c r="AB234" s="41"/>
      <c r="AC234" s="41"/>
      <c r="AD234" s="41"/>
      <c r="AE234" s="5" t="str">
        <f t="shared" si="103"/>
        <v/>
      </c>
      <c r="AF234" s="41"/>
      <c r="AG234" s="41"/>
      <c r="AH234" s="41"/>
      <c r="AI234" s="41"/>
      <c r="AJ234" s="41"/>
      <c r="AK234" s="41"/>
      <c r="AL234" s="41"/>
      <c r="AM234" s="41"/>
      <c r="AN234" s="41">
        <f t="shared" si="111"/>
        <v>20.64896755162242</v>
      </c>
      <c r="AO234" s="41">
        <v>1017</v>
      </c>
      <c r="AP234" s="110" t="s">
        <v>103</v>
      </c>
      <c r="AQ234" s="111" t="s">
        <v>103</v>
      </c>
      <c r="AR234" s="126" t="str">
        <f t="shared" si="104"/>
        <v/>
      </c>
      <c r="AS234" s="126" t="str">
        <f t="shared" si="105"/>
        <v/>
      </c>
      <c r="AT234" s="127">
        <v>1082</v>
      </c>
      <c r="AU234" s="128" t="s">
        <v>103</v>
      </c>
      <c r="AV234" s="129" t="s">
        <v>103</v>
      </c>
      <c r="AW234" s="126" t="str">
        <f t="shared" si="106"/>
        <v/>
      </c>
      <c r="AX234" s="126" t="str">
        <f t="shared" si="107"/>
        <v/>
      </c>
      <c r="AY234" s="143" t="str">
        <f t="shared" si="108"/>
        <v/>
      </c>
      <c r="AZ234" s="97" t="s">
        <v>103</v>
      </c>
      <c r="BA234" s="68"/>
      <c r="BB234" s="68"/>
      <c r="BC234" s="68"/>
      <c r="BD234" s="68"/>
      <c r="BE234" s="15"/>
      <c r="BF234" s="5">
        <f t="shared" si="109"/>
        <v>3025</v>
      </c>
      <c r="BG234" s="42">
        <v>0</v>
      </c>
      <c r="BH234" s="42">
        <v>3025</v>
      </c>
      <c r="BI234" s="42"/>
      <c r="BJ234" s="42"/>
      <c r="BK234" s="42"/>
      <c r="BL234" s="42"/>
      <c r="BM234" s="15"/>
    </row>
    <row r="235" spans="1:65" outlineLevel="5" x14ac:dyDescent="0.3">
      <c r="A235" s="22">
        <f t="shared" ref="A235:A306" si="112">MONTH(B235)</f>
        <v>7</v>
      </c>
      <c r="B235" s="9">
        <f t="shared" si="110"/>
        <v>42198</v>
      </c>
      <c r="C235" s="51">
        <v>399876</v>
      </c>
      <c r="D235" s="64" t="str">
        <f t="shared" si="100"/>
        <v/>
      </c>
      <c r="E235" s="12" t="s">
        <v>103</v>
      </c>
      <c r="F235" s="12" t="s">
        <v>103</v>
      </c>
      <c r="G235" s="12"/>
      <c r="H235" s="12"/>
      <c r="I235" s="12"/>
      <c r="J235" s="12"/>
      <c r="K235" s="12"/>
      <c r="L235" s="12"/>
      <c r="M235" s="74" t="str">
        <f t="shared" si="101"/>
        <v/>
      </c>
      <c r="N235" s="83" t="s">
        <v>103</v>
      </c>
      <c r="O235" s="83" t="s">
        <v>103</v>
      </c>
      <c r="P235" s="83"/>
      <c r="Q235" s="83"/>
      <c r="R235" s="83"/>
      <c r="S235" s="83"/>
      <c r="T235" s="83"/>
      <c r="U235" s="83"/>
      <c r="V235" s="5" t="str">
        <f t="shared" si="102"/>
        <v/>
      </c>
      <c r="W235" s="41"/>
      <c r="X235" s="41"/>
      <c r="Y235" s="41"/>
      <c r="Z235" s="41"/>
      <c r="AA235" s="41"/>
      <c r="AB235" s="41"/>
      <c r="AC235" s="41"/>
      <c r="AD235" s="41"/>
      <c r="AE235" s="5" t="str">
        <f t="shared" si="103"/>
        <v/>
      </c>
      <c r="AF235" s="41"/>
      <c r="AG235" s="41"/>
      <c r="AH235" s="41"/>
      <c r="AI235" s="41"/>
      <c r="AJ235" s="41"/>
      <c r="AK235" s="41"/>
      <c r="AL235" s="41"/>
      <c r="AM235" s="41"/>
      <c r="AN235" s="41">
        <f t="shared" si="111"/>
        <v>24</v>
      </c>
      <c r="AO235" s="41">
        <v>875</v>
      </c>
      <c r="AP235" s="110" t="s">
        <v>103</v>
      </c>
      <c r="AQ235" s="111" t="s">
        <v>103</v>
      </c>
      <c r="AR235" s="126" t="str">
        <f t="shared" si="104"/>
        <v/>
      </c>
      <c r="AS235" s="126" t="str">
        <f t="shared" si="105"/>
        <v/>
      </c>
      <c r="AT235" s="127">
        <v>933</v>
      </c>
      <c r="AU235" s="128">
        <v>2.39</v>
      </c>
      <c r="AV235" s="129" t="s">
        <v>103</v>
      </c>
      <c r="AW235" s="126" t="str">
        <f t="shared" si="106"/>
        <v/>
      </c>
      <c r="AX235" s="126" t="str">
        <f t="shared" si="107"/>
        <v/>
      </c>
      <c r="AY235" s="143" t="str">
        <f t="shared" si="108"/>
        <v/>
      </c>
      <c r="AZ235" s="97">
        <v>79.3</v>
      </c>
      <c r="BA235" s="68"/>
      <c r="BB235" s="68"/>
      <c r="BC235" s="68"/>
      <c r="BD235" s="68"/>
      <c r="BE235" s="15"/>
      <c r="BF235" s="5">
        <f t="shared" si="109"/>
        <v>3953</v>
      </c>
      <c r="BG235" s="42">
        <v>2141</v>
      </c>
      <c r="BH235" s="42">
        <v>1812</v>
      </c>
      <c r="BI235" s="42"/>
      <c r="BJ235" s="42"/>
      <c r="BK235" s="42"/>
      <c r="BL235" s="42"/>
      <c r="BM235" s="15"/>
    </row>
    <row r="236" spans="1:65" outlineLevel="5" x14ac:dyDescent="0.3">
      <c r="A236" s="22">
        <f t="shared" si="112"/>
        <v>7</v>
      </c>
      <c r="B236" s="9">
        <f t="shared" si="110"/>
        <v>42199</v>
      </c>
      <c r="C236" s="51">
        <v>389888</v>
      </c>
      <c r="D236" s="64">
        <f t="shared" si="100"/>
        <v>33.5</v>
      </c>
      <c r="E236" s="12">
        <v>35</v>
      </c>
      <c r="F236" s="12">
        <v>32</v>
      </c>
      <c r="G236" s="12"/>
      <c r="H236" s="12"/>
      <c r="I236" s="12"/>
      <c r="J236" s="12"/>
      <c r="K236" s="12"/>
      <c r="L236" s="12"/>
      <c r="M236" s="74">
        <f t="shared" si="101"/>
        <v>7.2</v>
      </c>
      <c r="N236" s="83">
        <v>7.2</v>
      </c>
      <c r="O236" s="83">
        <v>7.1</v>
      </c>
      <c r="P236" s="83"/>
      <c r="Q236" s="83"/>
      <c r="R236" s="83"/>
      <c r="S236" s="83"/>
      <c r="T236" s="83"/>
      <c r="U236" s="83"/>
      <c r="V236" s="5" t="str">
        <f t="shared" si="102"/>
        <v/>
      </c>
      <c r="W236" s="41"/>
      <c r="X236" s="41"/>
      <c r="Y236" s="41"/>
      <c r="Z236" s="41"/>
      <c r="AA236" s="41"/>
      <c r="AB236" s="41"/>
      <c r="AC236" s="41"/>
      <c r="AD236" s="41"/>
      <c r="AE236" s="5" t="str">
        <f t="shared" si="103"/>
        <v/>
      </c>
      <c r="AF236" s="41"/>
      <c r="AG236" s="41"/>
      <c r="AH236" s="41"/>
      <c r="AI236" s="41"/>
      <c r="AJ236" s="41"/>
      <c r="AK236" s="41"/>
      <c r="AL236" s="41"/>
      <c r="AM236" s="41"/>
      <c r="AN236" s="41">
        <f t="shared" si="111"/>
        <v>34.146341463414636</v>
      </c>
      <c r="AO236" s="41">
        <v>615</v>
      </c>
      <c r="AP236" s="110">
        <v>3.03</v>
      </c>
      <c r="AQ236" s="111">
        <v>2.16</v>
      </c>
      <c r="AR236" s="126">
        <f t="shared" si="104"/>
        <v>71.287128712871294</v>
      </c>
      <c r="AS236" s="126">
        <f t="shared" si="105"/>
        <v>28.712871287128706</v>
      </c>
      <c r="AT236" s="127">
        <v>704</v>
      </c>
      <c r="AU236" s="128">
        <v>2.25</v>
      </c>
      <c r="AV236" s="129">
        <v>1.33</v>
      </c>
      <c r="AW236" s="126">
        <f t="shared" si="106"/>
        <v>59.111111111111114</v>
      </c>
      <c r="AX236" s="126">
        <f t="shared" si="107"/>
        <v>40.888888888888886</v>
      </c>
      <c r="AY236" s="143">
        <f t="shared" si="108"/>
        <v>41.77234299516909</v>
      </c>
      <c r="AZ236" s="97">
        <v>81.5</v>
      </c>
      <c r="BA236" s="68"/>
      <c r="BB236" s="68">
        <v>33</v>
      </c>
      <c r="BC236" s="68">
        <v>0</v>
      </c>
      <c r="BD236" s="68"/>
      <c r="BE236" s="15"/>
      <c r="BF236" s="5">
        <f t="shared" si="109"/>
        <v>4018</v>
      </c>
      <c r="BG236" s="42">
        <v>4018</v>
      </c>
      <c r="BH236" s="42">
        <v>0</v>
      </c>
      <c r="BI236" s="42"/>
      <c r="BJ236" s="42"/>
      <c r="BK236" s="42"/>
      <c r="BL236" s="42"/>
      <c r="BM236" s="15"/>
    </row>
    <row r="237" spans="1:65" outlineLevel="5" x14ac:dyDescent="0.3">
      <c r="A237" s="22">
        <f t="shared" si="112"/>
        <v>7</v>
      </c>
      <c r="B237" s="9">
        <f t="shared" si="110"/>
        <v>42200</v>
      </c>
      <c r="C237" s="51">
        <v>384558</v>
      </c>
      <c r="D237" s="64">
        <f t="shared" si="100"/>
        <v>34</v>
      </c>
      <c r="E237" s="12">
        <v>36</v>
      </c>
      <c r="F237" s="12">
        <v>32</v>
      </c>
      <c r="G237" s="12"/>
      <c r="H237" s="12"/>
      <c r="I237" s="12"/>
      <c r="J237" s="12"/>
      <c r="K237" s="12"/>
      <c r="L237" s="12"/>
      <c r="M237" s="74" t="str">
        <f t="shared" si="101"/>
        <v/>
      </c>
      <c r="N237" s="83" t="s">
        <v>103</v>
      </c>
      <c r="O237" s="83" t="s">
        <v>103</v>
      </c>
      <c r="P237" s="83"/>
      <c r="Q237" s="83"/>
      <c r="R237" s="83"/>
      <c r="S237" s="83"/>
      <c r="T237" s="83"/>
      <c r="U237" s="83"/>
      <c r="V237" s="5" t="str">
        <f t="shared" si="102"/>
        <v/>
      </c>
      <c r="W237" s="41"/>
      <c r="X237" s="41"/>
      <c r="Y237" s="41"/>
      <c r="Z237" s="41"/>
      <c r="AA237" s="41"/>
      <c r="AB237" s="41"/>
      <c r="AC237" s="41"/>
      <c r="AD237" s="41"/>
      <c r="AE237" s="5" t="str">
        <f t="shared" si="103"/>
        <v/>
      </c>
      <c r="AF237" s="41"/>
      <c r="AG237" s="41"/>
      <c r="AH237" s="41"/>
      <c r="AI237" s="41"/>
      <c r="AJ237" s="41"/>
      <c r="AK237" s="41"/>
      <c r="AL237" s="41"/>
      <c r="AM237" s="41"/>
      <c r="AN237" s="41">
        <f t="shared" si="111"/>
        <v>39.252336448598129</v>
      </c>
      <c r="AO237" s="41">
        <v>535</v>
      </c>
      <c r="AP237" s="110" t="s">
        <v>103</v>
      </c>
      <c r="AQ237" s="111" t="s">
        <v>103</v>
      </c>
      <c r="AR237" s="126" t="str">
        <f t="shared" si="104"/>
        <v/>
      </c>
      <c r="AS237" s="126" t="str">
        <f t="shared" si="105"/>
        <v/>
      </c>
      <c r="AT237" s="127">
        <v>702</v>
      </c>
      <c r="AU237" s="128">
        <v>2.5</v>
      </c>
      <c r="AV237" s="129" t="s">
        <v>103</v>
      </c>
      <c r="AW237" s="126" t="str">
        <f t="shared" si="106"/>
        <v/>
      </c>
      <c r="AX237" s="126" t="str">
        <f t="shared" si="107"/>
        <v/>
      </c>
      <c r="AY237" s="143" t="str">
        <f t="shared" si="108"/>
        <v/>
      </c>
      <c r="AZ237" s="97">
        <v>81</v>
      </c>
      <c r="BA237" s="68"/>
      <c r="BB237" s="68"/>
      <c r="BC237" s="68"/>
      <c r="BD237" s="68"/>
      <c r="BE237" s="15"/>
      <c r="BF237" s="5">
        <f t="shared" si="109"/>
        <v>3271</v>
      </c>
      <c r="BG237" s="42">
        <v>3149</v>
      </c>
      <c r="BH237" s="42">
        <v>122</v>
      </c>
      <c r="BI237" s="42"/>
      <c r="BJ237" s="42"/>
      <c r="BK237" s="42"/>
      <c r="BL237" s="42"/>
      <c r="BM237" s="15"/>
    </row>
    <row r="238" spans="1:65" outlineLevel="5" x14ac:dyDescent="0.3">
      <c r="A238" s="22">
        <f t="shared" si="112"/>
        <v>7</v>
      </c>
      <c r="B238" s="9">
        <f t="shared" si="110"/>
        <v>42201</v>
      </c>
      <c r="C238" s="51">
        <v>381442</v>
      </c>
      <c r="D238" s="64" t="str">
        <f t="shared" si="100"/>
        <v/>
      </c>
      <c r="E238" s="12" t="s">
        <v>103</v>
      </c>
      <c r="F238" s="12" t="s">
        <v>103</v>
      </c>
      <c r="G238" s="12"/>
      <c r="H238" s="12"/>
      <c r="I238" s="12"/>
      <c r="J238" s="12"/>
      <c r="K238" s="12"/>
      <c r="L238" s="12"/>
      <c r="M238" s="74" t="str">
        <f t="shared" si="101"/>
        <v/>
      </c>
      <c r="N238" s="83" t="s">
        <v>103</v>
      </c>
      <c r="O238" s="83" t="s">
        <v>103</v>
      </c>
      <c r="P238" s="83"/>
      <c r="Q238" s="83"/>
      <c r="R238" s="83"/>
      <c r="S238" s="83"/>
      <c r="T238" s="83"/>
      <c r="U238" s="83"/>
      <c r="V238" s="5" t="str">
        <f t="shared" si="102"/>
        <v/>
      </c>
      <c r="W238" s="41"/>
      <c r="X238" s="41"/>
      <c r="Y238" s="41"/>
      <c r="Z238" s="41"/>
      <c r="AA238" s="41"/>
      <c r="AB238" s="41"/>
      <c r="AC238" s="41"/>
      <c r="AD238" s="41"/>
      <c r="AE238" s="5" t="str">
        <f t="shared" si="103"/>
        <v/>
      </c>
      <c r="AF238" s="41"/>
      <c r="AG238" s="41"/>
      <c r="AH238" s="41"/>
      <c r="AI238" s="41"/>
      <c r="AJ238" s="41"/>
      <c r="AK238" s="41"/>
      <c r="AL238" s="41"/>
      <c r="AM238" s="41"/>
      <c r="AN238" s="41">
        <f t="shared" si="111"/>
        <v>30.346820809248555</v>
      </c>
      <c r="AO238" s="41">
        <v>692</v>
      </c>
      <c r="AP238" s="110" t="s">
        <v>103</v>
      </c>
      <c r="AQ238" s="111" t="s">
        <v>103</v>
      </c>
      <c r="AR238" s="126" t="str">
        <f t="shared" si="104"/>
        <v/>
      </c>
      <c r="AS238" s="126" t="str">
        <f t="shared" si="105"/>
        <v/>
      </c>
      <c r="AT238" s="127">
        <v>779</v>
      </c>
      <c r="AU238" s="128">
        <v>2.4900000000000002</v>
      </c>
      <c r="AV238" s="129" t="s">
        <v>103</v>
      </c>
      <c r="AW238" s="126" t="str">
        <f t="shared" si="106"/>
        <v/>
      </c>
      <c r="AX238" s="126" t="str">
        <f t="shared" si="107"/>
        <v/>
      </c>
      <c r="AY238" s="143" t="str">
        <f t="shared" si="108"/>
        <v/>
      </c>
      <c r="AZ238" s="97">
        <v>78.599999999999994</v>
      </c>
      <c r="BA238" s="68"/>
      <c r="BB238" s="68"/>
      <c r="BC238" s="68"/>
      <c r="BD238" s="68"/>
      <c r="BE238" s="15"/>
      <c r="BF238" s="5">
        <f t="shared" si="109"/>
        <v>5097</v>
      </c>
      <c r="BG238" s="42">
        <v>2308</v>
      </c>
      <c r="BH238" s="42">
        <v>2789</v>
      </c>
      <c r="BI238" s="42"/>
      <c r="BJ238" s="42"/>
      <c r="BK238" s="42"/>
      <c r="BL238" s="42"/>
      <c r="BM238" s="15"/>
    </row>
    <row r="239" spans="1:65" outlineLevel="5" x14ac:dyDescent="0.3">
      <c r="A239" s="22">
        <f t="shared" si="112"/>
        <v>7</v>
      </c>
      <c r="B239" s="9">
        <f t="shared" si="110"/>
        <v>42202</v>
      </c>
      <c r="C239" s="51">
        <v>383206</v>
      </c>
      <c r="D239" s="64" t="str">
        <f t="shared" si="100"/>
        <v/>
      </c>
      <c r="E239" s="12" t="s">
        <v>103</v>
      </c>
      <c r="F239" s="12" t="s">
        <v>103</v>
      </c>
      <c r="G239" s="12"/>
      <c r="H239" s="12"/>
      <c r="I239" s="12"/>
      <c r="J239" s="12"/>
      <c r="K239" s="12"/>
      <c r="L239" s="12"/>
      <c r="M239" s="74" t="str">
        <f t="shared" si="101"/>
        <v/>
      </c>
      <c r="N239" s="83" t="s">
        <v>103</v>
      </c>
      <c r="O239" s="83" t="s">
        <v>103</v>
      </c>
      <c r="P239" s="83"/>
      <c r="Q239" s="83"/>
      <c r="R239" s="83"/>
      <c r="S239" s="83"/>
      <c r="T239" s="83"/>
      <c r="U239" s="83"/>
      <c r="V239" s="5" t="str">
        <f t="shared" si="102"/>
        <v/>
      </c>
      <c r="W239" s="41"/>
      <c r="X239" s="41"/>
      <c r="Y239" s="41"/>
      <c r="Z239" s="41"/>
      <c r="AA239" s="41"/>
      <c r="AB239" s="41"/>
      <c r="AC239" s="41"/>
      <c r="AD239" s="41"/>
      <c r="AE239" s="5" t="str">
        <f t="shared" si="103"/>
        <v/>
      </c>
      <c r="AF239" s="41"/>
      <c r="AG239" s="41"/>
      <c r="AH239" s="41"/>
      <c r="AI239" s="41"/>
      <c r="AJ239" s="41"/>
      <c r="AK239" s="41"/>
      <c r="AL239" s="41"/>
      <c r="AM239" s="41"/>
      <c r="AN239" s="41">
        <f t="shared" si="111"/>
        <v>25.485436893203882</v>
      </c>
      <c r="AO239" s="41">
        <v>824</v>
      </c>
      <c r="AP239" s="110" t="s">
        <v>103</v>
      </c>
      <c r="AQ239" s="111" t="s">
        <v>103</v>
      </c>
      <c r="AR239" s="126" t="str">
        <f t="shared" si="104"/>
        <v/>
      </c>
      <c r="AS239" s="126" t="str">
        <f t="shared" si="105"/>
        <v/>
      </c>
      <c r="AT239" s="127">
        <v>972</v>
      </c>
      <c r="AU239" s="128">
        <v>2.5499999999999998</v>
      </c>
      <c r="AV239" s="129" t="s">
        <v>103</v>
      </c>
      <c r="AW239" s="126" t="str">
        <f t="shared" si="106"/>
        <v/>
      </c>
      <c r="AX239" s="126" t="str">
        <f t="shared" si="107"/>
        <v/>
      </c>
      <c r="AY239" s="143" t="str">
        <f t="shared" si="108"/>
        <v/>
      </c>
      <c r="AZ239" s="97">
        <v>79.099999999999994</v>
      </c>
      <c r="BA239" s="68"/>
      <c r="BB239" s="68"/>
      <c r="BC239" s="68"/>
      <c r="BD239" s="68"/>
      <c r="BE239" s="15"/>
      <c r="BF239" s="5">
        <f t="shared" si="109"/>
        <v>5338</v>
      </c>
      <c r="BG239" s="42">
        <v>5338</v>
      </c>
      <c r="BH239" s="42">
        <v>0</v>
      </c>
      <c r="BI239" s="42"/>
      <c r="BJ239" s="42"/>
      <c r="BK239" s="42"/>
      <c r="BL239" s="42"/>
      <c r="BM239" s="15"/>
    </row>
    <row r="240" spans="1:65" outlineLevel="5" x14ac:dyDescent="0.3">
      <c r="A240" s="22">
        <f t="shared" si="112"/>
        <v>7</v>
      </c>
      <c r="B240" s="9">
        <f t="shared" si="110"/>
        <v>42203</v>
      </c>
      <c r="C240" s="51">
        <v>374467</v>
      </c>
      <c r="D240" s="64">
        <f t="shared" si="100"/>
        <v>35.5</v>
      </c>
      <c r="E240" s="12">
        <v>36</v>
      </c>
      <c r="F240" s="12">
        <v>35</v>
      </c>
      <c r="G240" s="12"/>
      <c r="H240" s="12"/>
      <c r="I240" s="12"/>
      <c r="J240" s="12"/>
      <c r="K240" s="12"/>
      <c r="L240" s="12"/>
      <c r="M240" s="74" t="str">
        <f t="shared" si="101"/>
        <v/>
      </c>
      <c r="N240" s="83" t="s">
        <v>103</v>
      </c>
      <c r="O240" s="83" t="s">
        <v>103</v>
      </c>
      <c r="P240" s="83"/>
      <c r="Q240" s="83"/>
      <c r="R240" s="83"/>
      <c r="S240" s="83"/>
      <c r="T240" s="83"/>
      <c r="U240" s="83"/>
      <c r="V240" s="5" t="str">
        <f t="shared" si="102"/>
        <v/>
      </c>
      <c r="W240" s="41"/>
      <c r="X240" s="41"/>
      <c r="Y240" s="41"/>
      <c r="Z240" s="41"/>
      <c r="AA240" s="41"/>
      <c r="AB240" s="41"/>
      <c r="AC240" s="41"/>
      <c r="AD240" s="41"/>
      <c r="AE240" s="5" t="str">
        <f t="shared" si="103"/>
        <v/>
      </c>
      <c r="AF240" s="41"/>
      <c r="AG240" s="41"/>
      <c r="AH240" s="41"/>
      <c r="AI240" s="41"/>
      <c r="AJ240" s="41"/>
      <c r="AK240" s="41"/>
      <c r="AL240" s="41"/>
      <c r="AM240" s="41"/>
      <c r="AN240" s="41">
        <f t="shared" si="111"/>
        <v>22.340425531914892</v>
      </c>
      <c r="AO240" s="41">
        <v>940</v>
      </c>
      <c r="AP240" s="110" t="s">
        <v>103</v>
      </c>
      <c r="AQ240" s="111" t="s">
        <v>103</v>
      </c>
      <c r="AR240" s="126" t="str">
        <f t="shared" si="104"/>
        <v/>
      </c>
      <c r="AS240" s="126" t="str">
        <f t="shared" si="105"/>
        <v/>
      </c>
      <c r="AT240" s="127">
        <v>986</v>
      </c>
      <c r="AU240" s="128" t="s">
        <v>103</v>
      </c>
      <c r="AV240" s="129" t="s">
        <v>103</v>
      </c>
      <c r="AW240" s="126" t="str">
        <f t="shared" si="106"/>
        <v/>
      </c>
      <c r="AX240" s="126" t="str">
        <f t="shared" si="107"/>
        <v/>
      </c>
      <c r="AY240" s="143" t="str">
        <f t="shared" si="108"/>
        <v/>
      </c>
      <c r="AZ240" s="97" t="s">
        <v>103</v>
      </c>
      <c r="BA240" s="68"/>
      <c r="BB240" s="68"/>
      <c r="BC240" s="68"/>
      <c r="BD240" s="68"/>
      <c r="BE240" s="15"/>
      <c r="BF240" s="5">
        <f t="shared" si="109"/>
        <v>5585</v>
      </c>
      <c r="BG240" s="42">
        <v>5585</v>
      </c>
      <c r="BH240" s="42">
        <v>0</v>
      </c>
      <c r="BI240" s="42"/>
      <c r="BJ240" s="42"/>
      <c r="BK240" s="42"/>
      <c r="BL240" s="42"/>
      <c r="BM240" s="15"/>
    </row>
    <row r="241" spans="1:65" outlineLevel="5" x14ac:dyDescent="0.3">
      <c r="A241" s="22">
        <f t="shared" si="112"/>
        <v>7</v>
      </c>
      <c r="B241" s="9">
        <f t="shared" si="110"/>
        <v>42204</v>
      </c>
      <c r="C241" s="51">
        <v>369530</v>
      </c>
      <c r="D241" s="64">
        <f t="shared" si="100"/>
        <v>36</v>
      </c>
      <c r="E241" s="12">
        <v>36</v>
      </c>
      <c r="F241" s="12">
        <v>36</v>
      </c>
      <c r="G241" s="12"/>
      <c r="H241" s="12"/>
      <c r="I241" s="12"/>
      <c r="J241" s="12"/>
      <c r="K241" s="12"/>
      <c r="L241" s="12"/>
      <c r="M241" s="74" t="str">
        <f t="shared" si="101"/>
        <v/>
      </c>
      <c r="N241" s="83" t="s">
        <v>103</v>
      </c>
      <c r="O241" s="83" t="s">
        <v>103</v>
      </c>
      <c r="P241" s="83"/>
      <c r="Q241" s="83"/>
      <c r="R241" s="83"/>
      <c r="S241" s="83"/>
      <c r="T241" s="83"/>
      <c r="U241" s="83"/>
      <c r="V241" s="5" t="str">
        <f t="shared" si="102"/>
        <v/>
      </c>
      <c r="W241" s="41"/>
      <c r="X241" s="41"/>
      <c r="Y241" s="41"/>
      <c r="Z241" s="41"/>
      <c r="AA241" s="41"/>
      <c r="AB241" s="41"/>
      <c r="AC241" s="41"/>
      <c r="AD241" s="41"/>
      <c r="AE241" s="5" t="str">
        <f t="shared" si="103"/>
        <v/>
      </c>
      <c r="AF241" s="41"/>
      <c r="AG241" s="41"/>
      <c r="AH241" s="41"/>
      <c r="AI241" s="41"/>
      <c r="AJ241" s="41"/>
      <c r="AK241" s="41"/>
      <c r="AL241" s="41"/>
      <c r="AM241" s="41"/>
      <c r="AN241" s="41">
        <f t="shared" si="111"/>
        <v>22.975929978118163</v>
      </c>
      <c r="AO241" s="41">
        <v>914</v>
      </c>
      <c r="AP241" s="110" t="s">
        <v>103</v>
      </c>
      <c r="AQ241" s="111" t="s">
        <v>103</v>
      </c>
      <c r="AR241" s="126" t="str">
        <f t="shared" si="104"/>
        <v/>
      </c>
      <c r="AS241" s="126" t="str">
        <f t="shared" si="105"/>
        <v/>
      </c>
      <c r="AT241" s="127">
        <v>991</v>
      </c>
      <c r="AU241" s="128" t="s">
        <v>103</v>
      </c>
      <c r="AV241" s="129" t="s">
        <v>103</v>
      </c>
      <c r="AW241" s="126" t="str">
        <f t="shared" si="106"/>
        <v/>
      </c>
      <c r="AX241" s="126" t="str">
        <f t="shared" si="107"/>
        <v/>
      </c>
      <c r="AY241" s="143" t="str">
        <f t="shared" si="108"/>
        <v/>
      </c>
      <c r="AZ241" s="97" t="s">
        <v>103</v>
      </c>
      <c r="BA241" s="68"/>
      <c r="BB241" s="68"/>
      <c r="BC241" s="68"/>
      <c r="BD241" s="68"/>
      <c r="BE241" s="15"/>
      <c r="BF241" s="5">
        <f t="shared" si="109"/>
        <v>5370</v>
      </c>
      <c r="BG241" s="42">
        <v>5370</v>
      </c>
      <c r="BH241" s="42">
        <v>0</v>
      </c>
      <c r="BI241" s="42"/>
      <c r="BJ241" s="42"/>
      <c r="BK241" s="42"/>
      <c r="BL241" s="42"/>
      <c r="BM241" s="15"/>
    </row>
    <row r="242" spans="1:65" outlineLevel="5" x14ac:dyDescent="0.3">
      <c r="A242" s="22">
        <f t="shared" si="112"/>
        <v>7</v>
      </c>
      <c r="B242" s="9">
        <f t="shared" si="110"/>
        <v>42205</v>
      </c>
      <c r="C242" s="51">
        <v>380430</v>
      </c>
      <c r="D242" s="64" t="str">
        <f t="shared" si="100"/>
        <v/>
      </c>
      <c r="E242" s="12" t="s">
        <v>103</v>
      </c>
      <c r="F242" s="12" t="s">
        <v>103</v>
      </c>
      <c r="G242" s="12"/>
      <c r="H242" s="12"/>
      <c r="I242" s="12"/>
      <c r="J242" s="12"/>
      <c r="K242" s="12"/>
      <c r="L242" s="12"/>
      <c r="M242" s="74" t="str">
        <f t="shared" si="101"/>
        <v/>
      </c>
      <c r="N242" s="83" t="s">
        <v>103</v>
      </c>
      <c r="O242" s="83" t="s">
        <v>103</v>
      </c>
      <c r="P242" s="83"/>
      <c r="Q242" s="83"/>
      <c r="R242" s="83"/>
      <c r="S242" s="83"/>
      <c r="T242" s="83"/>
      <c r="U242" s="83"/>
      <c r="V242" s="5" t="str">
        <f t="shared" si="102"/>
        <v/>
      </c>
      <c r="W242" s="41"/>
      <c r="X242" s="41"/>
      <c r="Y242" s="41"/>
      <c r="Z242" s="41"/>
      <c r="AA242" s="41"/>
      <c r="AB242" s="41"/>
      <c r="AC242" s="41"/>
      <c r="AD242" s="41"/>
      <c r="AE242" s="5" t="str">
        <f t="shared" si="103"/>
        <v/>
      </c>
      <c r="AF242" s="41"/>
      <c r="AG242" s="41"/>
      <c r="AH242" s="41"/>
      <c r="AI242" s="41"/>
      <c r="AJ242" s="41"/>
      <c r="AK242" s="41"/>
      <c r="AL242" s="41"/>
      <c r="AM242" s="41"/>
      <c r="AN242" s="41">
        <f t="shared" si="111"/>
        <v>23.204419889502763</v>
      </c>
      <c r="AO242" s="41">
        <v>905</v>
      </c>
      <c r="AP242" s="110" t="s">
        <v>103</v>
      </c>
      <c r="AQ242" s="111" t="s">
        <v>103</v>
      </c>
      <c r="AR242" s="126" t="str">
        <f t="shared" si="104"/>
        <v/>
      </c>
      <c r="AS242" s="126" t="str">
        <f t="shared" si="105"/>
        <v/>
      </c>
      <c r="AT242" s="127">
        <v>938</v>
      </c>
      <c r="AU242" s="128">
        <v>2.39</v>
      </c>
      <c r="AV242" s="129" t="s">
        <v>103</v>
      </c>
      <c r="AW242" s="126" t="str">
        <f t="shared" si="106"/>
        <v/>
      </c>
      <c r="AX242" s="126" t="str">
        <f t="shared" si="107"/>
        <v/>
      </c>
      <c r="AY242" s="143" t="str">
        <f t="shared" si="108"/>
        <v/>
      </c>
      <c r="AZ242" s="97">
        <v>78.900000000000006</v>
      </c>
      <c r="BA242" s="68"/>
      <c r="BB242" s="68"/>
      <c r="BC242" s="68"/>
      <c r="BD242" s="68"/>
      <c r="BE242" s="15"/>
      <c r="BF242" s="5">
        <f t="shared" si="109"/>
        <v>5241</v>
      </c>
      <c r="BG242" s="42">
        <v>1296</v>
      </c>
      <c r="BH242" s="42">
        <v>3945</v>
      </c>
      <c r="BI242" s="42"/>
      <c r="BJ242" s="42"/>
      <c r="BK242" s="42"/>
      <c r="BL242" s="42"/>
      <c r="BM242" s="15"/>
    </row>
    <row r="243" spans="1:65" outlineLevel="5" x14ac:dyDescent="0.3">
      <c r="A243" s="22">
        <f t="shared" si="112"/>
        <v>7</v>
      </c>
      <c r="B243" s="9">
        <f t="shared" si="110"/>
        <v>42206</v>
      </c>
      <c r="C243" s="51">
        <v>393724</v>
      </c>
      <c r="D243" s="64" t="str">
        <f t="shared" si="100"/>
        <v/>
      </c>
      <c r="E243" s="12" t="s">
        <v>103</v>
      </c>
      <c r="F243" s="12" t="s">
        <v>103</v>
      </c>
      <c r="G243" s="12"/>
      <c r="H243" s="12"/>
      <c r="I243" s="12"/>
      <c r="J243" s="12"/>
      <c r="K243" s="12"/>
      <c r="L243" s="12"/>
      <c r="M243" s="74">
        <f t="shared" si="101"/>
        <v>7.2</v>
      </c>
      <c r="N243" s="83">
        <v>7.21</v>
      </c>
      <c r="O243" s="83">
        <v>7.15</v>
      </c>
      <c r="P243" s="83"/>
      <c r="Q243" s="83"/>
      <c r="R243" s="83"/>
      <c r="S243" s="83"/>
      <c r="T243" s="83"/>
      <c r="U243" s="83"/>
      <c r="V243" s="5" t="str">
        <f t="shared" si="102"/>
        <v/>
      </c>
      <c r="W243" s="41"/>
      <c r="X243" s="41"/>
      <c r="Y243" s="41"/>
      <c r="Z243" s="41"/>
      <c r="AA243" s="41"/>
      <c r="AB243" s="41"/>
      <c r="AC243" s="41"/>
      <c r="AD243" s="41"/>
      <c r="AE243" s="5" t="str">
        <f t="shared" si="103"/>
        <v/>
      </c>
      <c r="AF243" s="41"/>
      <c r="AG243" s="41"/>
      <c r="AH243" s="41"/>
      <c r="AI243" s="41"/>
      <c r="AJ243" s="41"/>
      <c r="AK243" s="41"/>
      <c r="AL243" s="41"/>
      <c r="AM243" s="41"/>
      <c r="AN243" s="41">
        <f t="shared" si="111"/>
        <v>22.435897435897434</v>
      </c>
      <c r="AO243" s="41">
        <v>936</v>
      </c>
      <c r="AP243" s="110">
        <v>3.68</v>
      </c>
      <c r="AQ243" s="111">
        <v>2.56</v>
      </c>
      <c r="AR243" s="126">
        <f t="shared" si="104"/>
        <v>69.565217391304344</v>
      </c>
      <c r="AS243" s="126">
        <f t="shared" si="105"/>
        <v>30.434782608695656</v>
      </c>
      <c r="AT243" s="127">
        <v>1032</v>
      </c>
      <c r="AU243" s="128">
        <v>2.2000000000000002</v>
      </c>
      <c r="AV243" s="129">
        <v>1.28</v>
      </c>
      <c r="AW243" s="126">
        <f t="shared" si="106"/>
        <v>58.18181818181818</v>
      </c>
      <c r="AX243" s="126">
        <f t="shared" si="107"/>
        <v>41.81818181818182</v>
      </c>
      <c r="AY243" s="143">
        <f t="shared" si="108"/>
        <v>39.130434782608681</v>
      </c>
      <c r="AZ243" s="97">
        <v>79</v>
      </c>
      <c r="BA243" s="68"/>
      <c r="BB243" s="68"/>
      <c r="BC243" s="68"/>
      <c r="BD243" s="68"/>
      <c r="BE243" s="15"/>
      <c r="BF243" s="5">
        <f t="shared" si="109"/>
        <v>4659</v>
      </c>
      <c r="BG243" s="42">
        <v>729</v>
      </c>
      <c r="BH243" s="42">
        <v>3930</v>
      </c>
      <c r="BI243" s="42"/>
      <c r="BJ243" s="42"/>
      <c r="BK243" s="42"/>
      <c r="BL243" s="42"/>
      <c r="BM243" s="15"/>
    </row>
    <row r="244" spans="1:65" outlineLevel="5" x14ac:dyDescent="0.3">
      <c r="A244" s="22">
        <f t="shared" si="112"/>
        <v>7</v>
      </c>
      <c r="B244" s="9">
        <f t="shared" si="110"/>
        <v>42207</v>
      </c>
      <c r="C244" s="51">
        <v>352860</v>
      </c>
      <c r="D244" s="64">
        <f t="shared" si="100"/>
        <v>35.5</v>
      </c>
      <c r="E244" s="12">
        <v>36</v>
      </c>
      <c r="F244" s="12">
        <v>35</v>
      </c>
      <c r="G244" s="12"/>
      <c r="H244" s="12"/>
      <c r="I244" s="12"/>
      <c r="J244" s="12"/>
      <c r="K244" s="12"/>
      <c r="L244" s="12"/>
      <c r="M244" s="74" t="str">
        <f t="shared" si="101"/>
        <v/>
      </c>
      <c r="N244" s="83" t="s">
        <v>103</v>
      </c>
      <c r="O244" s="83" t="s">
        <v>103</v>
      </c>
      <c r="P244" s="83"/>
      <c r="Q244" s="83"/>
      <c r="R244" s="83"/>
      <c r="S244" s="83"/>
      <c r="T244" s="83"/>
      <c r="U244" s="83"/>
      <c r="V244" s="5" t="str">
        <f t="shared" si="102"/>
        <v/>
      </c>
      <c r="W244" s="41"/>
      <c r="X244" s="41"/>
      <c r="Y244" s="41"/>
      <c r="Z244" s="41"/>
      <c r="AA244" s="41"/>
      <c r="AB244" s="41"/>
      <c r="AC244" s="41"/>
      <c r="AD244" s="41"/>
      <c r="AE244" s="5" t="str">
        <f t="shared" si="103"/>
        <v/>
      </c>
      <c r="AF244" s="41"/>
      <c r="AG244" s="41"/>
      <c r="AH244" s="41"/>
      <c r="AI244" s="41"/>
      <c r="AJ244" s="41"/>
      <c r="AK244" s="41"/>
      <c r="AL244" s="41"/>
      <c r="AM244" s="41"/>
      <c r="AN244" s="41">
        <f t="shared" si="111"/>
        <v>21.9435736677116</v>
      </c>
      <c r="AO244" s="41">
        <v>957</v>
      </c>
      <c r="AP244" s="110" t="s">
        <v>103</v>
      </c>
      <c r="AQ244" s="111" t="s">
        <v>103</v>
      </c>
      <c r="AR244" s="126" t="str">
        <f t="shared" si="104"/>
        <v/>
      </c>
      <c r="AS244" s="126" t="str">
        <f t="shared" si="105"/>
        <v/>
      </c>
      <c r="AT244" s="127">
        <v>1043</v>
      </c>
      <c r="AU244" s="128">
        <v>2.38</v>
      </c>
      <c r="AV244" s="129" t="s">
        <v>103</v>
      </c>
      <c r="AW244" s="126" t="str">
        <f t="shared" si="106"/>
        <v/>
      </c>
      <c r="AX244" s="126" t="str">
        <f t="shared" si="107"/>
        <v/>
      </c>
      <c r="AY244" s="143" t="str">
        <f t="shared" si="108"/>
        <v/>
      </c>
      <c r="AZ244" s="97">
        <v>78.8</v>
      </c>
      <c r="BA244" s="68"/>
      <c r="BB244" s="68"/>
      <c r="BC244" s="68"/>
      <c r="BD244" s="68"/>
      <c r="BE244" s="15"/>
      <c r="BF244" s="5">
        <f t="shared" si="109"/>
        <v>4836</v>
      </c>
      <c r="BG244" s="42">
        <v>4836</v>
      </c>
      <c r="BH244" s="42">
        <v>0</v>
      </c>
      <c r="BI244" s="42"/>
      <c r="BJ244" s="42"/>
      <c r="BK244" s="42"/>
      <c r="BL244" s="42"/>
      <c r="BM244" s="15"/>
    </row>
    <row r="245" spans="1:65" outlineLevel="5" x14ac:dyDescent="0.3">
      <c r="A245" s="22">
        <f t="shared" si="112"/>
        <v>7</v>
      </c>
      <c r="B245" s="9">
        <f t="shared" si="110"/>
        <v>42208</v>
      </c>
      <c r="C245" s="51">
        <v>386881</v>
      </c>
      <c r="D245" s="64" t="str">
        <f t="shared" si="100"/>
        <v/>
      </c>
      <c r="E245" s="12" t="s">
        <v>103</v>
      </c>
      <c r="F245" s="12" t="s">
        <v>103</v>
      </c>
      <c r="G245" s="12"/>
      <c r="H245" s="12"/>
      <c r="I245" s="12"/>
      <c r="J245" s="12"/>
      <c r="K245" s="12"/>
      <c r="L245" s="12"/>
      <c r="M245" s="74" t="str">
        <f t="shared" si="101"/>
        <v/>
      </c>
      <c r="N245" s="83" t="s">
        <v>103</v>
      </c>
      <c r="O245" s="83" t="s">
        <v>103</v>
      </c>
      <c r="P245" s="83"/>
      <c r="Q245" s="83"/>
      <c r="R245" s="83"/>
      <c r="S245" s="83"/>
      <c r="T245" s="83"/>
      <c r="U245" s="83"/>
      <c r="V245" s="5" t="str">
        <f t="shared" si="102"/>
        <v/>
      </c>
      <c r="W245" s="41"/>
      <c r="X245" s="41"/>
      <c r="Y245" s="41"/>
      <c r="Z245" s="41"/>
      <c r="AA245" s="41"/>
      <c r="AB245" s="41"/>
      <c r="AC245" s="41"/>
      <c r="AD245" s="41"/>
      <c r="AE245" s="5" t="str">
        <f t="shared" si="103"/>
        <v/>
      </c>
      <c r="AF245" s="41"/>
      <c r="AG245" s="41"/>
      <c r="AH245" s="41"/>
      <c r="AI245" s="41"/>
      <c r="AJ245" s="41"/>
      <c r="AK245" s="41"/>
      <c r="AL245" s="41"/>
      <c r="AM245" s="41"/>
      <c r="AN245" s="41">
        <f t="shared" si="111"/>
        <v>21.08433734939759</v>
      </c>
      <c r="AO245" s="41">
        <v>996</v>
      </c>
      <c r="AP245" s="110" t="s">
        <v>103</v>
      </c>
      <c r="AQ245" s="111" t="s">
        <v>103</v>
      </c>
      <c r="AR245" s="126" t="str">
        <f t="shared" si="104"/>
        <v/>
      </c>
      <c r="AS245" s="126" t="str">
        <f t="shared" si="105"/>
        <v/>
      </c>
      <c r="AT245" s="127">
        <v>1163</v>
      </c>
      <c r="AU245" s="128">
        <v>2.37</v>
      </c>
      <c r="AV245" s="129" t="s">
        <v>103</v>
      </c>
      <c r="AW245" s="126" t="str">
        <f t="shared" si="106"/>
        <v/>
      </c>
      <c r="AX245" s="126" t="str">
        <f t="shared" si="107"/>
        <v/>
      </c>
      <c r="AY245" s="143" t="str">
        <f t="shared" si="108"/>
        <v/>
      </c>
      <c r="AZ245" s="97">
        <v>78.599999999999994</v>
      </c>
      <c r="BA245" s="68"/>
      <c r="BB245" s="68"/>
      <c r="BC245" s="68"/>
      <c r="BD245" s="68"/>
      <c r="BE245" s="15"/>
      <c r="BF245" s="5">
        <f t="shared" si="109"/>
        <v>5265</v>
      </c>
      <c r="BG245" s="42">
        <v>3700</v>
      </c>
      <c r="BH245" s="42">
        <v>1565</v>
      </c>
      <c r="BI245" s="42"/>
      <c r="BJ245" s="42"/>
      <c r="BK245" s="42"/>
      <c r="BL245" s="42"/>
      <c r="BM245" s="15"/>
    </row>
    <row r="246" spans="1:65" outlineLevel="5" x14ac:dyDescent="0.3">
      <c r="A246" s="22">
        <f t="shared" si="112"/>
        <v>7</v>
      </c>
      <c r="B246" s="9">
        <f t="shared" si="110"/>
        <v>42209</v>
      </c>
      <c r="C246" s="51">
        <v>399191</v>
      </c>
      <c r="D246" s="64" t="str">
        <f t="shared" si="100"/>
        <v/>
      </c>
      <c r="E246" s="12" t="s">
        <v>103</v>
      </c>
      <c r="F246" s="12" t="s">
        <v>103</v>
      </c>
      <c r="G246" s="12"/>
      <c r="H246" s="12"/>
      <c r="I246" s="12"/>
      <c r="J246" s="12"/>
      <c r="K246" s="12"/>
      <c r="L246" s="12"/>
      <c r="M246" s="74" t="str">
        <f t="shared" si="101"/>
        <v/>
      </c>
      <c r="N246" s="83" t="s">
        <v>103</v>
      </c>
      <c r="O246" s="83" t="s">
        <v>103</v>
      </c>
      <c r="P246" s="83"/>
      <c r="Q246" s="83"/>
      <c r="R246" s="83"/>
      <c r="S246" s="83"/>
      <c r="T246" s="83"/>
      <c r="U246" s="83"/>
      <c r="V246" s="5" t="str">
        <f t="shared" si="102"/>
        <v/>
      </c>
      <c r="W246" s="41"/>
      <c r="X246" s="41"/>
      <c r="Y246" s="41"/>
      <c r="Z246" s="41"/>
      <c r="AA246" s="41"/>
      <c r="AB246" s="41"/>
      <c r="AC246" s="41"/>
      <c r="AD246" s="41"/>
      <c r="AE246" s="5" t="str">
        <f t="shared" si="103"/>
        <v/>
      </c>
      <c r="AF246" s="41"/>
      <c r="AG246" s="41"/>
      <c r="AH246" s="41"/>
      <c r="AI246" s="41"/>
      <c r="AJ246" s="41"/>
      <c r="AK246" s="41"/>
      <c r="AL246" s="41"/>
      <c r="AM246" s="41"/>
      <c r="AN246" s="41">
        <f t="shared" si="111"/>
        <v>20.916334661354583</v>
      </c>
      <c r="AO246" s="41">
        <v>1004</v>
      </c>
      <c r="AP246" s="110" t="s">
        <v>103</v>
      </c>
      <c r="AQ246" s="111" t="s">
        <v>103</v>
      </c>
      <c r="AR246" s="126" t="str">
        <f t="shared" si="104"/>
        <v/>
      </c>
      <c r="AS246" s="126" t="str">
        <f t="shared" si="105"/>
        <v/>
      </c>
      <c r="AT246" s="127">
        <v>1122</v>
      </c>
      <c r="AU246" s="128">
        <v>2.48</v>
      </c>
      <c r="AV246" s="129" t="s">
        <v>103</v>
      </c>
      <c r="AW246" s="126" t="str">
        <f t="shared" si="106"/>
        <v/>
      </c>
      <c r="AX246" s="126" t="str">
        <f t="shared" si="107"/>
        <v/>
      </c>
      <c r="AY246" s="143" t="str">
        <f t="shared" si="108"/>
        <v/>
      </c>
      <c r="AZ246" s="97">
        <v>79.099999999999994</v>
      </c>
      <c r="BA246" s="68"/>
      <c r="BB246" s="68"/>
      <c r="BC246" s="68"/>
      <c r="BD246" s="68"/>
      <c r="BE246" s="15"/>
      <c r="BF246" s="5">
        <f t="shared" si="109"/>
        <v>5914</v>
      </c>
      <c r="BG246" s="42">
        <v>0</v>
      </c>
      <c r="BH246" s="42">
        <v>5914</v>
      </c>
      <c r="BI246" s="42"/>
      <c r="BJ246" s="42"/>
      <c r="BK246" s="42"/>
      <c r="BL246" s="42"/>
      <c r="BM246" s="15"/>
    </row>
    <row r="247" spans="1:65" outlineLevel="5" x14ac:dyDescent="0.3">
      <c r="A247" s="22">
        <f t="shared" si="112"/>
        <v>7</v>
      </c>
      <c r="B247" s="9">
        <f t="shared" si="110"/>
        <v>42210</v>
      </c>
      <c r="C247" s="51">
        <v>383237</v>
      </c>
      <c r="D247" s="64" t="str">
        <f t="shared" si="100"/>
        <v/>
      </c>
      <c r="E247" s="12" t="s">
        <v>103</v>
      </c>
      <c r="F247" s="12" t="s">
        <v>103</v>
      </c>
      <c r="G247" s="12"/>
      <c r="H247" s="12"/>
      <c r="I247" s="12"/>
      <c r="J247" s="12"/>
      <c r="K247" s="12"/>
      <c r="L247" s="12"/>
      <c r="M247" s="74" t="str">
        <f t="shared" si="101"/>
        <v/>
      </c>
      <c r="N247" s="83" t="s">
        <v>103</v>
      </c>
      <c r="O247" s="83" t="s">
        <v>103</v>
      </c>
      <c r="P247" s="83"/>
      <c r="Q247" s="83"/>
      <c r="R247" s="83"/>
      <c r="S247" s="83"/>
      <c r="T247" s="83"/>
      <c r="U247" s="83"/>
      <c r="V247" s="5" t="str">
        <f t="shared" si="102"/>
        <v/>
      </c>
      <c r="W247" s="41"/>
      <c r="X247" s="41"/>
      <c r="Y247" s="41"/>
      <c r="Z247" s="41"/>
      <c r="AA247" s="41"/>
      <c r="AB247" s="41"/>
      <c r="AC247" s="41"/>
      <c r="AD247" s="41"/>
      <c r="AE247" s="5" t="str">
        <f t="shared" si="103"/>
        <v/>
      </c>
      <c r="AF247" s="41"/>
      <c r="AG247" s="41"/>
      <c r="AH247" s="41"/>
      <c r="AI247" s="41"/>
      <c r="AJ247" s="41"/>
      <c r="AK247" s="41"/>
      <c r="AL247" s="41"/>
      <c r="AM247" s="41"/>
      <c r="AN247" s="41">
        <f t="shared" si="111"/>
        <v>20.812685827552031</v>
      </c>
      <c r="AO247" s="41">
        <v>1009</v>
      </c>
      <c r="AP247" s="110" t="s">
        <v>103</v>
      </c>
      <c r="AQ247" s="111" t="s">
        <v>103</v>
      </c>
      <c r="AR247" s="126" t="str">
        <f t="shared" si="104"/>
        <v/>
      </c>
      <c r="AS247" s="126" t="str">
        <f t="shared" si="105"/>
        <v/>
      </c>
      <c r="AT247" s="127">
        <v>1071</v>
      </c>
      <c r="AU247" s="128" t="s">
        <v>103</v>
      </c>
      <c r="AV247" s="129" t="s">
        <v>103</v>
      </c>
      <c r="AW247" s="126" t="str">
        <f t="shared" si="106"/>
        <v/>
      </c>
      <c r="AX247" s="126" t="str">
        <f t="shared" si="107"/>
        <v/>
      </c>
      <c r="AY247" s="143" t="str">
        <f t="shared" si="108"/>
        <v/>
      </c>
      <c r="AZ247" s="97" t="s">
        <v>103</v>
      </c>
      <c r="BA247" s="68"/>
      <c r="BB247" s="68"/>
      <c r="BC247" s="68"/>
      <c r="BD247" s="68"/>
      <c r="BE247" s="15"/>
      <c r="BF247" s="5">
        <f t="shared" si="109"/>
        <v>4483</v>
      </c>
      <c r="BG247" s="42">
        <v>298</v>
      </c>
      <c r="BH247" s="42">
        <v>4185</v>
      </c>
      <c r="BI247" s="42"/>
      <c r="BJ247" s="42"/>
      <c r="BK247" s="42"/>
      <c r="BL247" s="42"/>
      <c r="BM247" s="15"/>
    </row>
    <row r="248" spans="1:65" outlineLevel="5" x14ac:dyDescent="0.3">
      <c r="A248" s="22">
        <f t="shared" si="112"/>
        <v>7</v>
      </c>
      <c r="B248" s="9">
        <f t="shared" si="110"/>
        <v>42211</v>
      </c>
      <c r="C248" s="51">
        <v>413499</v>
      </c>
      <c r="D248" s="64">
        <f t="shared" si="100"/>
        <v>35.5</v>
      </c>
      <c r="E248" s="12">
        <v>36</v>
      </c>
      <c r="F248" s="12">
        <v>35</v>
      </c>
      <c r="G248" s="12"/>
      <c r="H248" s="12"/>
      <c r="I248" s="12"/>
      <c r="J248" s="12"/>
      <c r="K248" s="12"/>
      <c r="L248" s="12"/>
      <c r="M248" s="74" t="str">
        <f t="shared" si="101"/>
        <v/>
      </c>
      <c r="N248" s="83" t="s">
        <v>103</v>
      </c>
      <c r="O248" s="83" t="s">
        <v>103</v>
      </c>
      <c r="P248" s="83"/>
      <c r="Q248" s="83"/>
      <c r="R248" s="83"/>
      <c r="S248" s="83"/>
      <c r="T248" s="83"/>
      <c r="U248" s="83"/>
      <c r="V248" s="5" t="str">
        <f t="shared" si="102"/>
        <v/>
      </c>
      <c r="W248" s="41"/>
      <c r="X248" s="41"/>
      <c r="Y248" s="41"/>
      <c r="Z248" s="41"/>
      <c r="AA248" s="41"/>
      <c r="AB248" s="41"/>
      <c r="AC248" s="41"/>
      <c r="AD248" s="41"/>
      <c r="AE248" s="5" t="str">
        <f t="shared" si="103"/>
        <v/>
      </c>
      <c r="AF248" s="41"/>
      <c r="AG248" s="41"/>
      <c r="AH248" s="41"/>
      <c r="AI248" s="41"/>
      <c r="AJ248" s="41"/>
      <c r="AK248" s="41"/>
      <c r="AL248" s="41"/>
      <c r="AM248" s="41"/>
      <c r="AN248" s="41">
        <f t="shared" si="111"/>
        <v>20.27027027027027</v>
      </c>
      <c r="AO248" s="41">
        <v>1036</v>
      </c>
      <c r="AP248" s="110" t="s">
        <v>103</v>
      </c>
      <c r="AQ248" s="111" t="s">
        <v>103</v>
      </c>
      <c r="AR248" s="126" t="str">
        <f t="shared" si="104"/>
        <v/>
      </c>
      <c r="AS248" s="126" t="str">
        <f t="shared" si="105"/>
        <v/>
      </c>
      <c r="AT248" s="127">
        <v>1096</v>
      </c>
      <c r="AU248" s="128" t="s">
        <v>103</v>
      </c>
      <c r="AV248" s="129" t="s">
        <v>103</v>
      </c>
      <c r="AW248" s="126" t="str">
        <f t="shared" si="106"/>
        <v/>
      </c>
      <c r="AX248" s="126" t="str">
        <f t="shared" si="107"/>
        <v/>
      </c>
      <c r="AY248" s="143" t="str">
        <f t="shared" si="108"/>
        <v/>
      </c>
      <c r="AZ248" s="97" t="s">
        <v>103</v>
      </c>
      <c r="BA248" s="68"/>
      <c r="BB248" s="68"/>
      <c r="BC248" s="68"/>
      <c r="BD248" s="68"/>
      <c r="BE248" s="15"/>
      <c r="BF248" s="5">
        <f t="shared" si="109"/>
        <v>5632</v>
      </c>
      <c r="BG248" s="42">
        <v>5632</v>
      </c>
      <c r="BH248" s="42">
        <v>0</v>
      </c>
      <c r="BI248" s="42"/>
      <c r="BJ248" s="42"/>
      <c r="BK248" s="42"/>
      <c r="BL248" s="42"/>
      <c r="BM248" s="15"/>
    </row>
    <row r="249" spans="1:65" outlineLevel="5" x14ac:dyDescent="0.3">
      <c r="A249" s="22">
        <f t="shared" si="112"/>
        <v>7</v>
      </c>
      <c r="B249" s="9">
        <f t="shared" si="110"/>
        <v>42212</v>
      </c>
      <c r="C249" s="51">
        <v>409693</v>
      </c>
      <c r="D249" s="64" t="str">
        <f t="shared" si="100"/>
        <v/>
      </c>
      <c r="E249" s="12" t="s">
        <v>103</v>
      </c>
      <c r="F249" s="12" t="s">
        <v>103</v>
      </c>
      <c r="G249" s="12"/>
      <c r="H249" s="12"/>
      <c r="I249" s="12"/>
      <c r="J249" s="12"/>
      <c r="K249" s="12"/>
      <c r="L249" s="12"/>
      <c r="M249" s="74" t="str">
        <f t="shared" si="101"/>
        <v/>
      </c>
      <c r="N249" s="83" t="s">
        <v>103</v>
      </c>
      <c r="O249" s="83" t="s">
        <v>103</v>
      </c>
      <c r="P249" s="83"/>
      <c r="Q249" s="83"/>
      <c r="R249" s="83"/>
      <c r="S249" s="83"/>
      <c r="T249" s="83"/>
      <c r="U249" s="83"/>
      <c r="V249" s="5" t="str">
        <f t="shared" si="102"/>
        <v/>
      </c>
      <c r="W249" s="41"/>
      <c r="X249" s="41"/>
      <c r="Y249" s="41"/>
      <c r="Z249" s="41"/>
      <c r="AA249" s="41"/>
      <c r="AB249" s="41"/>
      <c r="AC249" s="41"/>
      <c r="AD249" s="41"/>
      <c r="AE249" s="5" t="str">
        <f t="shared" si="103"/>
        <v/>
      </c>
      <c r="AF249" s="41"/>
      <c r="AG249" s="41"/>
      <c r="AH249" s="41"/>
      <c r="AI249" s="41"/>
      <c r="AJ249" s="41"/>
      <c r="AK249" s="41"/>
      <c r="AL249" s="41"/>
      <c r="AM249" s="41"/>
      <c r="AN249" s="41">
        <f t="shared" si="111"/>
        <v>33.175355450236964</v>
      </c>
      <c r="AO249" s="41">
        <v>633</v>
      </c>
      <c r="AP249" s="110" t="s">
        <v>103</v>
      </c>
      <c r="AQ249" s="111" t="s">
        <v>103</v>
      </c>
      <c r="AR249" s="126" t="str">
        <f t="shared" si="104"/>
        <v/>
      </c>
      <c r="AS249" s="126" t="str">
        <f t="shared" si="105"/>
        <v/>
      </c>
      <c r="AT249" s="127">
        <v>1112</v>
      </c>
      <c r="AU249" s="128">
        <v>2.5</v>
      </c>
      <c r="AV249" s="129" t="s">
        <v>103</v>
      </c>
      <c r="AW249" s="126" t="str">
        <f t="shared" si="106"/>
        <v/>
      </c>
      <c r="AX249" s="126" t="str">
        <f t="shared" si="107"/>
        <v/>
      </c>
      <c r="AY249" s="143" t="str">
        <f t="shared" si="108"/>
        <v/>
      </c>
      <c r="AZ249" s="97">
        <v>79</v>
      </c>
      <c r="BA249" s="68"/>
      <c r="BB249" s="68"/>
      <c r="BC249" s="68"/>
      <c r="BD249" s="68"/>
      <c r="BE249" s="15"/>
      <c r="BF249" s="5">
        <f t="shared" si="109"/>
        <v>4502</v>
      </c>
      <c r="BG249" s="42">
        <v>2802</v>
      </c>
      <c r="BH249" s="42">
        <v>1700</v>
      </c>
      <c r="BI249" s="42"/>
      <c r="BJ249" s="42"/>
      <c r="BK249" s="42"/>
      <c r="BL249" s="42"/>
      <c r="BM249" s="15"/>
    </row>
    <row r="250" spans="1:65" outlineLevel="5" x14ac:dyDescent="0.3">
      <c r="A250" s="22">
        <f t="shared" si="112"/>
        <v>7</v>
      </c>
      <c r="B250" s="9">
        <f t="shared" si="110"/>
        <v>42213</v>
      </c>
      <c r="C250" s="51">
        <v>409667</v>
      </c>
      <c r="D250" s="64" t="str">
        <f t="shared" si="100"/>
        <v/>
      </c>
      <c r="E250" s="12" t="s">
        <v>103</v>
      </c>
      <c r="F250" s="12" t="s">
        <v>103</v>
      </c>
      <c r="G250" s="12"/>
      <c r="H250" s="12"/>
      <c r="I250" s="12"/>
      <c r="J250" s="12"/>
      <c r="K250" s="12"/>
      <c r="L250" s="12"/>
      <c r="M250" s="74">
        <f t="shared" si="101"/>
        <v>7.2</v>
      </c>
      <c r="N250" s="83">
        <v>7.24</v>
      </c>
      <c r="O250" s="83">
        <v>7.18</v>
      </c>
      <c r="P250" s="83"/>
      <c r="Q250" s="83"/>
      <c r="R250" s="83"/>
      <c r="S250" s="83"/>
      <c r="T250" s="83"/>
      <c r="U250" s="83"/>
      <c r="V250" s="5" t="str">
        <f t="shared" si="102"/>
        <v/>
      </c>
      <c r="W250" s="41"/>
      <c r="X250" s="41"/>
      <c r="Y250" s="41"/>
      <c r="Z250" s="41"/>
      <c r="AA250" s="41"/>
      <c r="AB250" s="41"/>
      <c r="AC250" s="41"/>
      <c r="AD250" s="41"/>
      <c r="AE250" s="5" t="str">
        <f t="shared" si="103"/>
        <v/>
      </c>
      <c r="AF250" s="41"/>
      <c r="AG250" s="41"/>
      <c r="AH250" s="41"/>
      <c r="AI250" s="41"/>
      <c r="AJ250" s="41"/>
      <c r="AK250" s="41"/>
      <c r="AL250" s="41"/>
      <c r="AM250" s="41"/>
      <c r="AN250" s="41">
        <f t="shared" si="111"/>
        <v>32.407407407407405</v>
      </c>
      <c r="AO250" s="41">
        <v>648</v>
      </c>
      <c r="AP250" s="110">
        <v>4.0199999999999996</v>
      </c>
      <c r="AQ250" s="111">
        <v>2.85</v>
      </c>
      <c r="AR250" s="126">
        <f t="shared" si="104"/>
        <v>70.895522388059703</v>
      </c>
      <c r="AS250" s="126">
        <f t="shared" si="105"/>
        <v>29.104477611940297</v>
      </c>
      <c r="AT250" s="127">
        <v>934</v>
      </c>
      <c r="AU250" s="128">
        <v>2.2999999999999998</v>
      </c>
      <c r="AV250" s="129">
        <v>1.32</v>
      </c>
      <c r="AW250" s="126">
        <f t="shared" si="106"/>
        <v>57.391304347826086</v>
      </c>
      <c r="AX250" s="126">
        <f t="shared" si="107"/>
        <v>42.608695652173914</v>
      </c>
      <c r="AY250" s="143">
        <f t="shared" si="108"/>
        <v>44.704618689581096</v>
      </c>
      <c r="AZ250" s="97">
        <v>78.7</v>
      </c>
      <c r="BA250" s="68"/>
      <c r="BB250" s="68"/>
      <c r="BC250" s="68"/>
      <c r="BD250" s="68"/>
      <c r="BE250" s="15"/>
      <c r="BF250" s="5">
        <f t="shared" si="109"/>
        <v>3461</v>
      </c>
      <c r="BG250" s="42">
        <v>0</v>
      </c>
      <c r="BH250" s="42">
        <v>3461</v>
      </c>
      <c r="BI250" s="42"/>
      <c r="BJ250" s="42"/>
      <c r="BK250" s="42"/>
      <c r="BL250" s="42"/>
      <c r="BM250" s="15"/>
    </row>
    <row r="251" spans="1:65" outlineLevel="5" x14ac:dyDescent="0.3">
      <c r="A251" s="22">
        <f t="shared" si="112"/>
        <v>7</v>
      </c>
      <c r="B251" s="9">
        <f t="shared" si="110"/>
        <v>42214</v>
      </c>
      <c r="C251" s="51">
        <v>398457</v>
      </c>
      <c r="D251" s="64" t="str">
        <f t="shared" si="100"/>
        <v/>
      </c>
      <c r="E251" s="12" t="s">
        <v>103</v>
      </c>
      <c r="F251" s="12" t="s">
        <v>103</v>
      </c>
      <c r="G251" s="12"/>
      <c r="H251" s="12"/>
      <c r="I251" s="12"/>
      <c r="J251" s="12"/>
      <c r="K251" s="12"/>
      <c r="L251" s="12"/>
      <c r="M251" s="74" t="str">
        <f t="shared" si="101"/>
        <v/>
      </c>
      <c r="N251" s="83" t="s">
        <v>103</v>
      </c>
      <c r="O251" s="83" t="s">
        <v>103</v>
      </c>
      <c r="P251" s="83"/>
      <c r="Q251" s="83"/>
      <c r="R251" s="83"/>
      <c r="S251" s="83"/>
      <c r="T251" s="83"/>
      <c r="U251" s="83"/>
      <c r="V251" s="5" t="str">
        <f t="shared" si="102"/>
        <v/>
      </c>
      <c r="W251" s="41"/>
      <c r="X251" s="41"/>
      <c r="Y251" s="41"/>
      <c r="Z251" s="41"/>
      <c r="AA251" s="41"/>
      <c r="AB251" s="41"/>
      <c r="AC251" s="41"/>
      <c r="AD251" s="41"/>
      <c r="AE251" s="5" t="str">
        <f t="shared" si="103"/>
        <v/>
      </c>
      <c r="AF251" s="41"/>
      <c r="AG251" s="41"/>
      <c r="AH251" s="41"/>
      <c r="AI251" s="41"/>
      <c r="AJ251" s="41"/>
      <c r="AK251" s="41"/>
      <c r="AL251" s="41"/>
      <c r="AM251" s="41"/>
      <c r="AN251" s="41">
        <f t="shared" si="111"/>
        <v>25.362318840579711</v>
      </c>
      <c r="AO251" s="41">
        <v>828</v>
      </c>
      <c r="AP251" s="110" t="s">
        <v>103</v>
      </c>
      <c r="AQ251" s="111" t="s">
        <v>103</v>
      </c>
      <c r="AR251" s="126" t="str">
        <f t="shared" si="104"/>
        <v/>
      </c>
      <c r="AS251" s="126" t="str">
        <f t="shared" si="105"/>
        <v/>
      </c>
      <c r="AT251" s="127">
        <v>1019</v>
      </c>
      <c r="AU251" s="128">
        <v>2.2200000000000002</v>
      </c>
      <c r="AV251" s="129" t="s">
        <v>103</v>
      </c>
      <c r="AW251" s="126" t="str">
        <f t="shared" si="106"/>
        <v/>
      </c>
      <c r="AX251" s="126" t="str">
        <f t="shared" si="107"/>
        <v/>
      </c>
      <c r="AY251" s="143" t="str">
        <f t="shared" si="108"/>
        <v/>
      </c>
      <c r="AZ251" s="97">
        <v>78.8</v>
      </c>
      <c r="BA251" s="68"/>
      <c r="BB251" s="68"/>
      <c r="BC251" s="68"/>
      <c r="BD251" s="68"/>
      <c r="BE251" s="15"/>
      <c r="BF251" s="5">
        <f t="shared" si="109"/>
        <v>3421</v>
      </c>
      <c r="BG251" s="42">
        <v>692</v>
      </c>
      <c r="BH251" s="42">
        <v>2729</v>
      </c>
      <c r="BI251" s="42"/>
      <c r="BJ251" s="42"/>
      <c r="BK251" s="42"/>
      <c r="BL251" s="42"/>
      <c r="BM251" s="15"/>
    </row>
    <row r="252" spans="1:65" outlineLevel="5" x14ac:dyDescent="0.3">
      <c r="A252" s="22">
        <f t="shared" si="112"/>
        <v>7</v>
      </c>
      <c r="B252" s="9">
        <f t="shared" si="110"/>
        <v>42215</v>
      </c>
      <c r="C252" s="51">
        <v>398104</v>
      </c>
      <c r="D252" s="64">
        <f t="shared" si="100"/>
        <v>34.5</v>
      </c>
      <c r="E252" s="12">
        <v>33</v>
      </c>
      <c r="F252" s="12">
        <v>36</v>
      </c>
      <c r="G252" s="12"/>
      <c r="H252" s="12"/>
      <c r="I252" s="12"/>
      <c r="J252" s="12"/>
      <c r="K252" s="12"/>
      <c r="L252" s="12"/>
      <c r="M252" s="74" t="str">
        <f t="shared" si="101"/>
        <v/>
      </c>
      <c r="N252" s="83" t="s">
        <v>103</v>
      </c>
      <c r="O252" s="83" t="s">
        <v>103</v>
      </c>
      <c r="P252" s="83"/>
      <c r="Q252" s="83"/>
      <c r="R252" s="83"/>
      <c r="S252" s="83"/>
      <c r="T252" s="83"/>
      <c r="U252" s="83"/>
      <c r="V252" s="5" t="str">
        <f t="shared" si="102"/>
        <v/>
      </c>
      <c r="W252" s="41"/>
      <c r="X252" s="41"/>
      <c r="Y252" s="41"/>
      <c r="Z252" s="41"/>
      <c r="AA252" s="41"/>
      <c r="AB252" s="41"/>
      <c r="AC252" s="41"/>
      <c r="AD252" s="41"/>
      <c r="AE252" s="5" t="str">
        <f t="shared" si="103"/>
        <v/>
      </c>
      <c r="AF252" s="41"/>
      <c r="AG252" s="41"/>
      <c r="AH252" s="41"/>
      <c r="AI252" s="41"/>
      <c r="AJ252" s="41"/>
      <c r="AK252" s="41"/>
      <c r="AL252" s="41"/>
      <c r="AM252" s="41"/>
      <c r="AN252" s="41">
        <f t="shared" si="111"/>
        <v>24.618991793669402</v>
      </c>
      <c r="AO252" s="41">
        <v>853</v>
      </c>
      <c r="AP252" s="110" t="s">
        <v>103</v>
      </c>
      <c r="AQ252" s="111" t="s">
        <v>103</v>
      </c>
      <c r="AR252" s="126" t="str">
        <f t="shared" si="104"/>
        <v/>
      </c>
      <c r="AS252" s="126" t="str">
        <f t="shared" si="105"/>
        <v/>
      </c>
      <c r="AT252" s="127">
        <v>924</v>
      </c>
      <c r="AU252" s="128">
        <v>2.2999999999999998</v>
      </c>
      <c r="AV252" s="129" t="s">
        <v>103</v>
      </c>
      <c r="AW252" s="126" t="str">
        <f t="shared" si="106"/>
        <v/>
      </c>
      <c r="AX252" s="126" t="str">
        <f t="shared" si="107"/>
        <v/>
      </c>
      <c r="AY252" s="143" t="str">
        <f t="shared" si="108"/>
        <v/>
      </c>
      <c r="AZ252" s="97">
        <v>78.400000000000006</v>
      </c>
      <c r="BA252" s="68"/>
      <c r="BB252" s="68"/>
      <c r="BC252" s="68"/>
      <c r="BD252" s="68"/>
      <c r="BE252" s="15"/>
      <c r="BF252" s="5">
        <f t="shared" si="109"/>
        <v>3897</v>
      </c>
      <c r="BG252" s="42">
        <v>3497</v>
      </c>
      <c r="BH252" s="42">
        <v>400</v>
      </c>
      <c r="BI252" s="42"/>
      <c r="BJ252" s="42"/>
      <c r="BK252" s="42"/>
      <c r="BL252" s="42"/>
      <c r="BM252" s="15"/>
    </row>
    <row r="253" spans="1:65" ht="17.25" outlineLevel="5" thickBot="1" x14ac:dyDescent="0.35">
      <c r="A253" s="31">
        <f t="shared" si="112"/>
        <v>7</v>
      </c>
      <c r="B253" s="32">
        <f t="shared" si="110"/>
        <v>42216</v>
      </c>
      <c r="C253" s="51">
        <v>404684</v>
      </c>
      <c r="D253" s="64">
        <f t="shared" si="100"/>
        <v>35.5</v>
      </c>
      <c r="E253" s="12">
        <v>35</v>
      </c>
      <c r="F253" s="12">
        <v>36</v>
      </c>
      <c r="G253" s="12"/>
      <c r="H253" s="12"/>
      <c r="I253" s="12"/>
      <c r="J253" s="12"/>
      <c r="K253" s="12"/>
      <c r="L253" s="12"/>
      <c r="M253" s="74" t="str">
        <f t="shared" si="101"/>
        <v/>
      </c>
      <c r="N253" s="83" t="s">
        <v>103</v>
      </c>
      <c r="O253" s="83" t="s">
        <v>103</v>
      </c>
      <c r="P253" s="83"/>
      <c r="Q253" s="83"/>
      <c r="R253" s="83"/>
      <c r="S253" s="83"/>
      <c r="T253" s="83"/>
      <c r="U253" s="83"/>
      <c r="V253" s="5" t="str">
        <f t="shared" si="102"/>
        <v/>
      </c>
      <c r="W253" s="41"/>
      <c r="X253" s="41"/>
      <c r="Y253" s="41"/>
      <c r="Z253" s="41"/>
      <c r="AA253" s="41"/>
      <c r="AB253" s="41"/>
      <c r="AC253" s="41"/>
      <c r="AD253" s="41"/>
      <c r="AE253" s="5" t="str">
        <f t="shared" si="103"/>
        <v/>
      </c>
      <c r="AF253" s="41"/>
      <c r="AG253" s="41"/>
      <c r="AH253" s="41"/>
      <c r="AI253" s="41"/>
      <c r="AJ253" s="41"/>
      <c r="AK253" s="41"/>
      <c r="AL253" s="41"/>
      <c r="AM253" s="41"/>
      <c r="AN253" s="41">
        <f t="shared" si="111"/>
        <v>16.253869969040249</v>
      </c>
      <c r="AO253" s="41">
        <v>1292</v>
      </c>
      <c r="AP253" s="110"/>
      <c r="AQ253" s="111"/>
      <c r="AR253" s="126" t="str">
        <f t="shared" si="104"/>
        <v/>
      </c>
      <c r="AS253" s="126" t="str">
        <f t="shared" si="105"/>
        <v/>
      </c>
      <c r="AT253" s="127">
        <v>996</v>
      </c>
      <c r="AU253" s="128"/>
      <c r="AV253" s="129"/>
      <c r="AW253" s="126" t="str">
        <f t="shared" si="106"/>
        <v/>
      </c>
      <c r="AX253" s="126" t="str">
        <f t="shared" si="107"/>
        <v/>
      </c>
      <c r="AY253" s="143" t="str">
        <f t="shared" si="108"/>
        <v/>
      </c>
      <c r="AZ253" s="97"/>
      <c r="BA253" s="68"/>
      <c r="BB253" s="68"/>
      <c r="BC253" s="68"/>
      <c r="BD253" s="68"/>
      <c r="BE253" s="15"/>
      <c r="BF253" s="5">
        <f t="shared" si="109"/>
        <v>4984</v>
      </c>
      <c r="BG253" s="42">
        <v>0</v>
      </c>
      <c r="BH253" s="42">
        <v>4984</v>
      </c>
      <c r="BI253" s="42"/>
      <c r="BJ253" s="42"/>
      <c r="BK253" s="42"/>
      <c r="BL253" s="42"/>
      <c r="BM253" s="15"/>
    </row>
    <row r="254" spans="1:65" outlineLevel="4" x14ac:dyDescent="0.3">
      <c r="A254" s="156" t="s">
        <v>41</v>
      </c>
      <c r="B254" s="157"/>
      <c r="C254" s="50">
        <f t="shared" ref="C254:BM254" si="113">SUBTOTAL(4,C223:C253)</f>
        <v>413499</v>
      </c>
      <c r="D254" s="60">
        <f t="shared" si="113"/>
        <v>36</v>
      </c>
      <c r="E254" s="28">
        <f t="shared" si="113"/>
        <v>36</v>
      </c>
      <c r="F254" s="28">
        <f t="shared" si="113"/>
        <v>36</v>
      </c>
      <c r="G254" s="28">
        <f t="shared" si="113"/>
        <v>0</v>
      </c>
      <c r="H254" s="28">
        <f t="shared" si="113"/>
        <v>0</v>
      </c>
      <c r="I254" s="28">
        <f t="shared" si="113"/>
        <v>0</v>
      </c>
      <c r="J254" s="28">
        <f t="shared" si="113"/>
        <v>0</v>
      </c>
      <c r="K254" s="28">
        <f t="shared" si="113"/>
        <v>0</v>
      </c>
      <c r="L254" s="28">
        <f t="shared" si="113"/>
        <v>0</v>
      </c>
      <c r="M254" s="71">
        <f t="shared" si="113"/>
        <v>7.2</v>
      </c>
      <c r="N254" s="82">
        <f t="shared" si="113"/>
        <v>7.24</v>
      </c>
      <c r="O254" s="82">
        <f t="shared" si="113"/>
        <v>7.18</v>
      </c>
      <c r="P254" s="82">
        <f t="shared" si="113"/>
        <v>0</v>
      </c>
      <c r="Q254" s="82">
        <f t="shared" si="113"/>
        <v>0</v>
      </c>
      <c r="R254" s="82">
        <f t="shared" si="113"/>
        <v>0</v>
      </c>
      <c r="S254" s="82">
        <f t="shared" si="113"/>
        <v>0</v>
      </c>
      <c r="T254" s="82">
        <f t="shared" si="113"/>
        <v>0</v>
      </c>
      <c r="U254" s="82">
        <f t="shared" si="113"/>
        <v>0</v>
      </c>
      <c r="V254" s="29">
        <f t="shared" si="113"/>
        <v>0</v>
      </c>
      <c r="W254" s="39">
        <f t="shared" si="113"/>
        <v>0</v>
      </c>
      <c r="X254" s="39">
        <f t="shared" si="113"/>
        <v>0</v>
      </c>
      <c r="Y254" s="39">
        <f t="shared" si="113"/>
        <v>0</v>
      </c>
      <c r="Z254" s="39">
        <f t="shared" si="113"/>
        <v>0</v>
      </c>
      <c r="AA254" s="39">
        <f t="shared" si="113"/>
        <v>0</v>
      </c>
      <c r="AB254" s="39">
        <f t="shared" si="113"/>
        <v>0</v>
      </c>
      <c r="AC254" s="39">
        <f t="shared" si="113"/>
        <v>0</v>
      </c>
      <c r="AD254" s="39">
        <f t="shared" si="113"/>
        <v>0</v>
      </c>
      <c r="AE254" s="29">
        <f t="shared" si="113"/>
        <v>0</v>
      </c>
      <c r="AF254" s="39">
        <f t="shared" si="113"/>
        <v>0</v>
      </c>
      <c r="AG254" s="39">
        <f t="shared" si="113"/>
        <v>0</v>
      </c>
      <c r="AH254" s="39">
        <f t="shared" si="113"/>
        <v>0</v>
      </c>
      <c r="AI254" s="39">
        <f t="shared" si="113"/>
        <v>0</v>
      </c>
      <c r="AJ254" s="39">
        <f t="shared" si="113"/>
        <v>0</v>
      </c>
      <c r="AK254" s="39">
        <f t="shared" si="113"/>
        <v>0</v>
      </c>
      <c r="AL254" s="39">
        <f t="shared" si="113"/>
        <v>0</v>
      </c>
      <c r="AM254" s="39">
        <f t="shared" si="113"/>
        <v>0</v>
      </c>
      <c r="AN254" s="39">
        <f t="shared" si="113"/>
        <v>39.252336448598129</v>
      </c>
      <c r="AO254" s="39">
        <f t="shared" si="113"/>
        <v>1292</v>
      </c>
      <c r="AP254" s="104">
        <f t="shared" si="113"/>
        <v>4.0199999999999996</v>
      </c>
      <c r="AQ254" s="105">
        <f t="shared" si="113"/>
        <v>2.85</v>
      </c>
      <c r="AR254" s="106">
        <f t="shared" si="113"/>
        <v>80.508474576271183</v>
      </c>
      <c r="AS254" s="106">
        <f t="shared" si="113"/>
        <v>30.434782608695656</v>
      </c>
      <c r="AT254" s="107">
        <f t="shared" si="113"/>
        <v>1167</v>
      </c>
      <c r="AU254" s="108">
        <f t="shared" si="113"/>
        <v>2.5499999999999998</v>
      </c>
      <c r="AV254" s="109">
        <f t="shared" si="113"/>
        <v>1.33</v>
      </c>
      <c r="AW254" s="106">
        <f t="shared" si="113"/>
        <v>59.111111111111114</v>
      </c>
      <c r="AX254" s="106">
        <f t="shared" si="113"/>
        <v>42.608695652173914</v>
      </c>
      <c r="AY254" s="60">
        <f t="shared" si="113"/>
        <v>65.78947368421052</v>
      </c>
      <c r="AZ254" s="96">
        <f t="shared" si="113"/>
        <v>81.5</v>
      </c>
      <c r="BA254" s="67">
        <f t="shared" si="113"/>
        <v>0</v>
      </c>
      <c r="BB254" s="67">
        <f t="shared" si="113"/>
        <v>33</v>
      </c>
      <c r="BC254" s="67">
        <f t="shared" si="113"/>
        <v>0</v>
      </c>
      <c r="BD254" s="67">
        <f t="shared" si="113"/>
        <v>0</v>
      </c>
      <c r="BE254" s="27">
        <f t="shared" si="113"/>
        <v>0</v>
      </c>
      <c r="BF254" s="29">
        <f t="shared" si="113"/>
        <v>6853</v>
      </c>
      <c r="BG254" s="39">
        <f t="shared" si="113"/>
        <v>6853</v>
      </c>
      <c r="BH254" s="40">
        <f t="shared" si="113"/>
        <v>5914</v>
      </c>
      <c r="BI254" s="40">
        <f t="shared" si="113"/>
        <v>0</v>
      </c>
      <c r="BJ254" s="40">
        <f t="shared" si="113"/>
        <v>0</v>
      </c>
      <c r="BK254" s="40">
        <f t="shared" si="113"/>
        <v>0</v>
      </c>
      <c r="BL254" s="40">
        <f t="shared" si="113"/>
        <v>0</v>
      </c>
      <c r="BM254" s="27">
        <f t="shared" si="113"/>
        <v>0</v>
      </c>
    </row>
    <row r="255" spans="1:65" outlineLevel="3" x14ac:dyDescent="0.3">
      <c r="A255" s="158" t="s">
        <v>30</v>
      </c>
      <c r="B255" s="159"/>
      <c r="C255" s="51">
        <f t="shared" ref="C255:BM255" si="114">SUBTOTAL(5,C223:C253)</f>
        <v>342240</v>
      </c>
      <c r="D255" s="61">
        <f t="shared" si="114"/>
        <v>33.5</v>
      </c>
      <c r="E255" s="12">
        <f t="shared" si="114"/>
        <v>33</v>
      </c>
      <c r="F255" s="12">
        <f t="shared" si="114"/>
        <v>32</v>
      </c>
      <c r="G255" s="12">
        <f t="shared" si="114"/>
        <v>0</v>
      </c>
      <c r="H255" s="12">
        <f t="shared" si="114"/>
        <v>0</v>
      </c>
      <c r="I255" s="12">
        <f t="shared" si="114"/>
        <v>0</v>
      </c>
      <c r="J255" s="12">
        <f t="shared" si="114"/>
        <v>0</v>
      </c>
      <c r="K255" s="12">
        <f t="shared" si="114"/>
        <v>0</v>
      </c>
      <c r="L255" s="12">
        <f t="shared" si="114"/>
        <v>0</v>
      </c>
      <c r="M255" s="72">
        <f t="shared" si="114"/>
        <v>7.1</v>
      </c>
      <c r="N255" s="83">
        <f t="shared" si="114"/>
        <v>7.18</v>
      </c>
      <c r="O255" s="83">
        <f t="shared" si="114"/>
        <v>7.05</v>
      </c>
      <c r="P255" s="83">
        <f t="shared" si="114"/>
        <v>0</v>
      </c>
      <c r="Q255" s="83">
        <f t="shared" si="114"/>
        <v>0</v>
      </c>
      <c r="R255" s="83">
        <f t="shared" si="114"/>
        <v>0</v>
      </c>
      <c r="S255" s="83">
        <f t="shared" si="114"/>
        <v>0</v>
      </c>
      <c r="T255" s="83">
        <f t="shared" si="114"/>
        <v>0</v>
      </c>
      <c r="U255" s="83">
        <f t="shared" si="114"/>
        <v>0</v>
      </c>
      <c r="V255" s="6">
        <f t="shared" si="114"/>
        <v>0</v>
      </c>
      <c r="W255" s="41">
        <f t="shared" si="114"/>
        <v>0</v>
      </c>
      <c r="X255" s="41">
        <f t="shared" si="114"/>
        <v>0</v>
      </c>
      <c r="Y255" s="41">
        <f t="shared" si="114"/>
        <v>0</v>
      </c>
      <c r="Z255" s="41">
        <f t="shared" si="114"/>
        <v>0</v>
      </c>
      <c r="AA255" s="41">
        <f t="shared" si="114"/>
        <v>0</v>
      </c>
      <c r="AB255" s="41">
        <f t="shared" si="114"/>
        <v>0</v>
      </c>
      <c r="AC255" s="41">
        <f t="shared" si="114"/>
        <v>0</v>
      </c>
      <c r="AD255" s="41">
        <f t="shared" si="114"/>
        <v>0</v>
      </c>
      <c r="AE255" s="6">
        <f t="shared" si="114"/>
        <v>0</v>
      </c>
      <c r="AF255" s="41">
        <f t="shared" si="114"/>
        <v>0</v>
      </c>
      <c r="AG255" s="41">
        <f t="shared" si="114"/>
        <v>0</v>
      </c>
      <c r="AH255" s="41">
        <f t="shared" si="114"/>
        <v>0</v>
      </c>
      <c r="AI255" s="41">
        <f t="shared" si="114"/>
        <v>0</v>
      </c>
      <c r="AJ255" s="41">
        <f t="shared" si="114"/>
        <v>0</v>
      </c>
      <c r="AK255" s="41">
        <f t="shared" si="114"/>
        <v>0</v>
      </c>
      <c r="AL255" s="41">
        <f t="shared" si="114"/>
        <v>0</v>
      </c>
      <c r="AM255" s="41">
        <f t="shared" si="114"/>
        <v>0</v>
      </c>
      <c r="AN255" s="41">
        <f t="shared" si="114"/>
        <v>16.253869969040249</v>
      </c>
      <c r="AO255" s="41">
        <f t="shared" si="114"/>
        <v>535</v>
      </c>
      <c r="AP255" s="110">
        <f t="shared" si="114"/>
        <v>3.03</v>
      </c>
      <c r="AQ255" s="111">
        <f t="shared" si="114"/>
        <v>2.16</v>
      </c>
      <c r="AR255" s="112">
        <f t="shared" si="114"/>
        <v>69.565217391304344</v>
      </c>
      <c r="AS255" s="112">
        <f t="shared" si="114"/>
        <v>19.491525423728817</v>
      </c>
      <c r="AT255" s="113">
        <f t="shared" si="114"/>
        <v>702</v>
      </c>
      <c r="AU255" s="114">
        <f t="shared" si="114"/>
        <v>2.2000000000000002</v>
      </c>
      <c r="AV255" s="115">
        <f t="shared" si="114"/>
        <v>1.28</v>
      </c>
      <c r="AW255" s="112">
        <f t="shared" si="114"/>
        <v>57.391304347826086</v>
      </c>
      <c r="AX255" s="112">
        <f t="shared" si="114"/>
        <v>40.888888888888886</v>
      </c>
      <c r="AY255" s="61">
        <f t="shared" si="114"/>
        <v>39.130434782608681</v>
      </c>
      <c r="AZ255" s="97">
        <f t="shared" si="114"/>
        <v>78.400000000000006</v>
      </c>
      <c r="BA255" s="68">
        <f t="shared" si="114"/>
        <v>0</v>
      </c>
      <c r="BB255" s="68">
        <f t="shared" si="114"/>
        <v>33</v>
      </c>
      <c r="BC255" s="68">
        <f t="shared" si="114"/>
        <v>0</v>
      </c>
      <c r="BD255" s="68">
        <f t="shared" si="114"/>
        <v>0</v>
      </c>
      <c r="BE255" s="15">
        <f t="shared" si="114"/>
        <v>0</v>
      </c>
      <c r="BF255" s="6">
        <f t="shared" si="114"/>
        <v>2944</v>
      </c>
      <c r="BG255" s="41">
        <f t="shared" si="114"/>
        <v>0</v>
      </c>
      <c r="BH255" s="42">
        <f t="shared" si="114"/>
        <v>0</v>
      </c>
      <c r="BI255" s="42">
        <f t="shared" si="114"/>
        <v>0</v>
      </c>
      <c r="BJ255" s="42">
        <f t="shared" si="114"/>
        <v>0</v>
      </c>
      <c r="BK255" s="42">
        <f t="shared" si="114"/>
        <v>0</v>
      </c>
      <c r="BL255" s="42">
        <f t="shared" si="114"/>
        <v>0</v>
      </c>
      <c r="BM255" s="15">
        <f t="shared" si="114"/>
        <v>0</v>
      </c>
    </row>
    <row r="256" spans="1:65" outlineLevel="2" x14ac:dyDescent="0.3">
      <c r="A256" s="158" t="s">
        <v>19</v>
      </c>
      <c r="B256" s="159"/>
      <c r="C256" s="51">
        <f>IFERROR(SUBTOTAL(1,C223:C253),"")</f>
        <v>385081.80645161291</v>
      </c>
      <c r="D256" s="61">
        <f t="shared" ref="D256:BM256" si="115">IFERROR(SUBTOTAL(1,D223:D253),"")</f>
        <v>34.71875</v>
      </c>
      <c r="E256" s="12">
        <f t="shared" si="115"/>
        <v>34.9375</v>
      </c>
      <c r="F256" s="12">
        <f t="shared" si="115"/>
        <v>34.5</v>
      </c>
      <c r="G256" s="12" t="str">
        <f t="shared" si="115"/>
        <v/>
      </c>
      <c r="H256" s="12" t="str">
        <f t="shared" si="115"/>
        <v/>
      </c>
      <c r="I256" s="12" t="str">
        <f t="shared" si="115"/>
        <v/>
      </c>
      <c r="J256" s="12" t="str">
        <f t="shared" si="115"/>
        <v/>
      </c>
      <c r="K256" s="12" t="str">
        <f t="shared" si="115"/>
        <v/>
      </c>
      <c r="L256" s="12" t="str">
        <f t="shared" si="115"/>
        <v/>
      </c>
      <c r="M256" s="72">
        <f t="shared" si="115"/>
        <v>7.1749999999999998</v>
      </c>
      <c r="N256" s="83">
        <f t="shared" si="115"/>
        <v>7.2074999999999996</v>
      </c>
      <c r="O256" s="83">
        <f t="shared" si="115"/>
        <v>7.1199999999999992</v>
      </c>
      <c r="P256" s="83" t="str">
        <f t="shared" si="115"/>
        <v/>
      </c>
      <c r="Q256" s="83" t="str">
        <f t="shared" si="115"/>
        <v/>
      </c>
      <c r="R256" s="83" t="str">
        <f t="shared" si="115"/>
        <v/>
      </c>
      <c r="S256" s="83" t="str">
        <f t="shared" si="115"/>
        <v/>
      </c>
      <c r="T256" s="83" t="str">
        <f t="shared" si="115"/>
        <v/>
      </c>
      <c r="U256" s="83" t="str">
        <f t="shared" si="115"/>
        <v/>
      </c>
      <c r="V256" s="6" t="str">
        <f t="shared" si="115"/>
        <v/>
      </c>
      <c r="W256" s="41" t="str">
        <f t="shared" si="115"/>
        <v/>
      </c>
      <c r="X256" s="41" t="str">
        <f t="shared" si="115"/>
        <v/>
      </c>
      <c r="Y256" s="41" t="str">
        <f t="shared" si="115"/>
        <v/>
      </c>
      <c r="Z256" s="41" t="str">
        <f t="shared" si="115"/>
        <v/>
      </c>
      <c r="AA256" s="41" t="str">
        <f t="shared" si="115"/>
        <v/>
      </c>
      <c r="AB256" s="41" t="str">
        <f t="shared" si="115"/>
        <v/>
      </c>
      <c r="AC256" s="41" t="str">
        <f t="shared" si="115"/>
        <v/>
      </c>
      <c r="AD256" s="41" t="str">
        <f t="shared" si="115"/>
        <v/>
      </c>
      <c r="AE256" s="6" t="str">
        <f t="shared" si="115"/>
        <v/>
      </c>
      <c r="AF256" s="41" t="str">
        <f t="shared" si="115"/>
        <v/>
      </c>
      <c r="AG256" s="41" t="str">
        <f t="shared" si="115"/>
        <v/>
      </c>
      <c r="AH256" s="41" t="str">
        <f t="shared" si="115"/>
        <v/>
      </c>
      <c r="AI256" s="41" t="str">
        <f t="shared" si="115"/>
        <v/>
      </c>
      <c r="AJ256" s="41" t="str">
        <f t="shared" si="115"/>
        <v/>
      </c>
      <c r="AK256" s="41" t="str">
        <f t="shared" si="115"/>
        <v/>
      </c>
      <c r="AL256" s="41" t="str">
        <f t="shared" si="115"/>
        <v/>
      </c>
      <c r="AM256" s="41" t="str">
        <f t="shared" si="115"/>
        <v/>
      </c>
      <c r="AN256" s="41">
        <f t="shared" si="115"/>
        <v>23.404709859156934</v>
      </c>
      <c r="AO256" s="41">
        <f t="shared" si="115"/>
        <v>932.51612903225805</v>
      </c>
      <c r="AP256" s="110">
        <f t="shared" si="115"/>
        <v>3.5674999999999999</v>
      </c>
      <c r="AQ256" s="111">
        <f t="shared" si="115"/>
        <v>2.605</v>
      </c>
      <c r="AR256" s="112">
        <f t="shared" si="115"/>
        <v>73.064085767126642</v>
      </c>
      <c r="AS256" s="112">
        <f t="shared" si="115"/>
        <v>26.935914232873369</v>
      </c>
      <c r="AT256" s="113">
        <f t="shared" si="115"/>
        <v>1027.8064516129032</v>
      </c>
      <c r="AU256" s="114">
        <f t="shared" si="115"/>
        <v>2.3845454545454543</v>
      </c>
      <c r="AV256" s="115">
        <f t="shared" si="115"/>
        <v>1.3075000000000001</v>
      </c>
      <c r="AW256" s="112">
        <f t="shared" si="115"/>
        <v>58.310698049828488</v>
      </c>
      <c r="AX256" s="112">
        <f t="shared" si="115"/>
        <v>41.689301950171512</v>
      </c>
      <c r="AY256" s="61">
        <f t="shared" si="115"/>
        <v>47.849217537892343</v>
      </c>
      <c r="AZ256" s="97">
        <f t="shared" si="115"/>
        <v>79.464999999999989</v>
      </c>
      <c r="BA256" s="68" t="str">
        <f t="shared" si="115"/>
        <v/>
      </c>
      <c r="BB256" s="68">
        <f t="shared" si="115"/>
        <v>33</v>
      </c>
      <c r="BC256" s="68">
        <f t="shared" si="115"/>
        <v>0</v>
      </c>
      <c r="BD256" s="68" t="str">
        <f t="shared" si="115"/>
        <v/>
      </c>
      <c r="BE256" s="15" t="str">
        <f>IFERROR(SUBTOTAL(1,BE223:BE253),"")</f>
        <v/>
      </c>
      <c r="BF256" s="6">
        <f t="shared" si="115"/>
        <v>4862.1612903225805</v>
      </c>
      <c r="BG256" s="41">
        <f t="shared" si="115"/>
        <v>2691.1290322580644</v>
      </c>
      <c r="BH256" s="42">
        <f t="shared" si="115"/>
        <v>2171.0322580645161</v>
      </c>
      <c r="BI256" s="42" t="str">
        <f t="shared" si="115"/>
        <v/>
      </c>
      <c r="BJ256" s="42" t="str">
        <f t="shared" si="115"/>
        <v/>
      </c>
      <c r="BK256" s="42" t="str">
        <f t="shared" si="115"/>
        <v/>
      </c>
      <c r="BL256" s="42" t="str">
        <f t="shared" si="115"/>
        <v/>
      </c>
      <c r="BM256" s="15" t="str">
        <f t="shared" si="115"/>
        <v/>
      </c>
    </row>
    <row r="257" spans="1:65" ht="17.25" outlineLevel="1" thickBot="1" x14ac:dyDescent="0.35">
      <c r="A257" s="160" t="s">
        <v>54</v>
      </c>
      <c r="B257" s="161"/>
      <c r="C257" s="52">
        <f>SUBTOTAL(9,C223:C253)</f>
        <v>11937536</v>
      </c>
      <c r="D257" s="62"/>
      <c r="E257" s="30"/>
      <c r="F257" s="30"/>
      <c r="G257" s="30"/>
      <c r="H257" s="30"/>
      <c r="I257" s="30"/>
      <c r="J257" s="30"/>
      <c r="K257" s="30"/>
      <c r="L257" s="30"/>
      <c r="M257" s="73"/>
      <c r="N257" s="84"/>
      <c r="O257" s="84"/>
      <c r="P257" s="84"/>
      <c r="Q257" s="84"/>
      <c r="R257" s="84"/>
      <c r="S257" s="84"/>
      <c r="T257" s="84"/>
      <c r="U257" s="84"/>
      <c r="V257" s="93"/>
      <c r="W257" s="94"/>
      <c r="X257" s="94"/>
      <c r="Y257" s="94"/>
      <c r="Z257" s="94"/>
      <c r="AA257" s="94"/>
      <c r="AB257" s="94"/>
      <c r="AC257" s="94"/>
      <c r="AD257" s="94"/>
      <c r="AE257" s="93"/>
      <c r="AF257" s="94"/>
      <c r="AG257" s="94"/>
      <c r="AH257" s="94"/>
      <c r="AI257" s="94"/>
      <c r="AJ257" s="94"/>
      <c r="AK257" s="94"/>
      <c r="AL257" s="94"/>
      <c r="AM257" s="94"/>
      <c r="AN257" s="94"/>
      <c r="AO257" s="43">
        <f>SUBTOTAL(9,AO223:AO253)</f>
        <v>28908</v>
      </c>
      <c r="AP257" s="116"/>
      <c r="AQ257" s="117"/>
      <c r="AR257" s="118"/>
      <c r="AS257" s="118"/>
      <c r="AT257" s="119">
        <f>SUBTOTAL(9,AT223:AT253)</f>
        <v>31862</v>
      </c>
      <c r="AU257" s="120"/>
      <c r="AV257" s="121"/>
      <c r="AW257" s="118"/>
      <c r="AX257" s="118"/>
      <c r="AY257" s="62"/>
      <c r="AZ257" s="98"/>
      <c r="BA257" s="69"/>
      <c r="BB257" s="69"/>
      <c r="BC257" s="69"/>
      <c r="BD257" s="69"/>
      <c r="BE257" s="16">
        <f>SUBTOTAL(9,BE223:BE253)</f>
        <v>0</v>
      </c>
      <c r="BF257" s="7">
        <f t="shared" ref="BF257:BM257" si="116">SUBTOTAL(9,BF223:BF253)</f>
        <v>150727</v>
      </c>
      <c r="BG257" s="43">
        <f t="shared" si="116"/>
        <v>83425</v>
      </c>
      <c r="BH257" s="44">
        <f t="shared" si="116"/>
        <v>67302</v>
      </c>
      <c r="BI257" s="44">
        <f t="shared" si="116"/>
        <v>0</v>
      </c>
      <c r="BJ257" s="44">
        <f t="shared" si="116"/>
        <v>0</v>
      </c>
      <c r="BK257" s="44">
        <f t="shared" si="116"/>
        <v>0</v>
      </c>
      <c r="BL257" s="44">
        <f t="shared" si="116"/>
        <v>0</v>
      </c>
      <c r="BM257" s="16">
        <f t="shared" si="116"/>
        <v>0</v>
      </c>
    </row>
    <row r="258" spans="1:65" outlineLevel="5" x14ac:dyDescent="0.3">
      <c r="A258" s="21">
        <f t="shared" si="112"/>
        <v>8</v>
      </c>
      <c r="B258" s="33">
        <f>B253+1</f>
        <v>42217</v>
      </c>
      <c r="C258" s="51">
        <v>395661</v>
      </c>
      <c r="D258" s="64" t="str">
        <f t="shared" ref="D258:D288" si="117">IFERROR(ROUND(AVERAGE(E258:L258),1),"")</f>
        <v/>
      </c>
      <c r="E258" s="12" t="s">
        <v>103</v>
      </c>
      <c r="F258" s="12" t="s">
        <v>103</v>
      </c>
      <c r="G258" s="12"/>
      <c r="H258" s="12"/>
      <c r="I258" s="12"/>
      <c r="J258" s="12"/>
      <c r="K258" s="12"/>
      <c r="L258" s="12"/>
      <c r="M258" s="74" t="str">
        <f t="shared" ref="M258:M288" si="118">IFERROR(ROUND(AVERAGE(N258:U258),1),"")</f>
        <v/>
      </c>
      <c r="N258" s="83" t="s">
        <v>103</v>
      </c>
      <c r="O258" s="83" t="s">
        <v>103</v>
      </c>
      <c r="P258" s="83"/>
      <c r="Q258" s="83"/>
      <c r="R258" s="83"/>
      <c r="S258" s="83"/>
      <c r="T258" s="83"/>
      <c r="U258" s="83"/>
      <c r="V258" s="5" t="str">
        <f t="shared" ref="V258:V288" si="119">IFERROR(ROUND(AVERAGE(W258:AD258),1),"")</f>
        <v/>
      </c>
      <c r="W258" s="41"/>
      <c r="X258" s="41"/>
      <c r="Y258" s="41"/>
      <c r="Z258" s="41"/>
      <c r="AA258" s="41"/>
      <c r="AB258" s="41"/>
      <c r="AC258" s="41"/>
      <c r="AD258" s="41"/>
      <c r="AE258" s="5" t="str">
        <f t="shared" ref="AE258:AE288" si="120">IFERROR(ROUND(AVERAGE(AF258:AM258),1),"")</f>
        <v/>
      </c>
      <c r="AF258" s="41"/>
      <c r="AG258" s="41"/>
      <c r="AH258" s="41"/>
      <c r="AI258" s="41"/>
      <c r="AJ258" s="41"/>
      <c r="AK258" s="41"/>
      <c r="AL258" s="41"/>
      <c r="AM258" s="41"/>
      <c r="AN258" s="41">
        <f>21000/AO258</f>
        <v>18.97018970189702</v>
      </c>
      <c r="AO258" s="41">
        <v>1107</v>
      </c>
      <c r="AP258" s="110" t="s">
        <v>103</v>
      </c>
      <c r="AQ258" s="111" t="s">
        <v>103</v>
      </c>
      <c r="AR258" s="126" t="str">
        <f t="shared" ref="AR258:AR288" si="121">IFERROR(AQ258/AP258*100,"")</f>
        <v/>
      </c>
      <c r="AS258" s="126" t="str">
        <f t="shared" ref="AS258:AS288" si="122">IFERROR(100-AR258,"")</f>
        <v/>
      </c>
      <c r="AT258" s="127">
        <v>1004</v>
      </c>
      <c r="AU258" s="128" t="s">
        <v>103</v>
      </c>
      <c r="AV258" s="129" t="s">
        <v>103</v>
      </c>
      <c r="AW258" s="126" t="str">
        <f t="shared" ref="AW258:AW288" si="123">IFERROR(AV258/AU258*100,"")</f>
        <v/>
      </c>
      <c r="AX258" s="126" t="str">
        <f t="shared" ref="AX258:AX288" si="124">IFERROR(100-AW258,"")</f>
        <v/>
      </c>
      <c r="AY258" s="64" t="str">
        <f t="shared" ref="AY258:AY288" si="125">IFERROR((1-((AW258*AS258)/(AX258*AR258)))*100,"")</f>
        <v/>
      </c>
      <c r="AZ258" s="97" t="s">
        <v>103</v>
      </c>
      <c r="BA258" s="68"/>
      <c r="BB258" s="68"/>
      <c r="BC258" s="68"/>
      <c r="BD258" s="68"/>
      <c r="BE258" s="15"/>
      <c r="BF258" s="5">
        <f t="shared" ref="BF258:BF288" si="126">IF(SUM(BG258:BM258)=0,"",SUM(BG258:BM258))</f>
        <v>4838</v>
      </c>
      <c r="BG258" s="42">
        <v>8</v>
      </c>
      <c r="BH258" s="42">
        <v>4830</v>
      </c>
      <c r="BI258" s="42"/>
      <c r="BJ258" s="42"/>
      <c r="BK258" s="42"/>
      <c r="BL258" s="42"/>
      <c r="BM258" s="15"/>
    </row>
    <row r="259" spans="1:65" outlineLevel="5" x14ac:dyDescent="0.3">
      <c r="A259" s="22">
        <f t="shared" si="112"/>
        <v>8</v>
      </c>
      <c r="B259" s="9">
        <f t="shared" si="110"/>
        <v>42218</v>
      </c>
      <c r="C259" s="51">
        <v>394183</v>
      </c>
      <c r="D259" s="64" t="str">
        <f t="shared" si="117"/>
        <v/>
      </c>
      <c r="E259" s="12" t="s">
        <v>103</v>
      </c>
      <c r="F259" s="12" t="s">
        <v>103</v>
      </c>
      <c r="G259" s="12"/>
      <c r="H259" s="12"/>
      <c r="I259" s="12"/>
      <c r="J259" s="12"/>
      <c r="K259" s="12"/>
      <c r="L259" s="12"/>
      <c r="M259" s="74" t="str">
        <f t="shared" si="118"/>
        <v/>
      </c>
      <c r="N259" s="83" t="s">
        <v>103</v>
      </c>
      <c r="O259" s="83" t="s">
        <v>103</v>
      </c>
      <c r="P259" s="83"/>
      <c r="Q259" s="83"/>
      <c r="R259" s="83"/>
      <c r="S259" s="83"/>
      <c r="T259" s="83"/>
      <c r="U259" s="83"/>
      <c r="V259" s="5" t="str">
        <f t="shared" si="119"/>
        <v/>
      </c>
      <c r="W259" s="41"/>
      <c r="X259" s="41"/>
      <c r="Y259" s="41"/>
      <c r="Z259" s="41"/>
      <c r="AA259" s="41"/>
      <c r="AB259" s="41"/>
      <c r="AC259" s="41"/>
      <c r="AD259" s="41"/>
      <c r="AE259" s="5" t="str">
        <f t="shared" si="120"/>
        <v/>
      </c>
      <c r="AF259" s="41"/>
      <c r="AG259" s="41"/>
      <c r="AH259" s="41"/>
      <c r="AI259" s="41"/>
      <c r="AJ259" s="41"/>
      <c r="AK259" s="41"/>
      <c r="AL259" s="41"/>
      <c r="AM259" s="41"/>
      <c r="AN259" s="41">
        <f t="shared" ref="AN259:AN288" si="127">21000/AO259</f>
        <v>16.40625</v>
      </c>
      <c r="AO259" s="41">
        <v>1280</v>
      </c>
      <c r="AP259" s="110" t="s">
        <v>103</v>
      </c>
      <c r="AQ259" s="111" t="s">
        <v>103</v>
      </c>
      <c r="AR259" s="126" t="str">
        <f t="shared" si="121"/>
        <v/>
      </c>
      <c r="AS259" s="126" t="str">
        <f t="shared" si="122"/>
        <v/>
      </c>
      <c r="AT259" s="127">
        <v>802</v>
      </c>
      <c r="AU259" s="128" t="s">
        <v>103</v>
      </c>
      <c r="AV259" s="129" t="s">
        <v>103</v>
      </c>
      <c r="AW259" s="126" t="str">
        <f t="shared" si="123"/>
        <v/>
      </c>
      <c r="AX259" s="126" t="str">
        <f t="shared" si="124"/>
        <v/>
      </c>
      <c r="AY259" s="64" t="str">
        <f t="shared" si="125"/>
        <v/>
      </c>
      <c r="AZ259" s="97" t="s">
        <v>103</v>
      </c>
      <c r="BA259" s="68"/>
      <c r="BB259" s="68"/>
      <c r="BC259" s="68"/>
      <c r="BD259" s="68"/>
      <c r="BE259" s="15"/>
      <c r="BF259" s="5">
        <f t="shared" si="126"/>
        <v>4222</v>
      </c>
      <c r="BG259" s="42">
        <v>135</v>
      </c>
      <c r="BH259" s="42">
        <v>4087</v>
      </c>
      <c r="BI259" s="42"/>
      <c r="BJ259" s="42"/>
      <c r="BK259" s="42"/>
      <c r="BL259" s="42"/>
      <c r="BM259" s="15"/>
    </row>
    <row r="260" spans="1:65" outlineLevel="5" x14ac:dyDescent="0.3">
      <c r="A260" s="22">
        <f t="shared" si="112"/>
        <v>8</v>
      </c>
      <c r="B260" s="9">
        <f t="shared" si="110"/>
        <v>42219</v>
      </c>
      <c r="C260" s="51">
        <v>398376</v>
      </c>
      <c r="D260" s="64">
        <f t="shared" si="117"/>
        <v>34</v>
      </c>
      <c r="E260" s="12">
        <v>32</v>
      </c>
      <c r="F260" s="12">
        <v>36</v>
      </c>
      <c r="G260" s="12"/>
      <c r="H260" s="12"/>
      <c r="I260" s="12"/>
      <c r="J260" s="12"/>
      <c r="K260" s="12"/>
      <c r="L260" s="12"/>
      <c r="M260" s="74" t="str">
        <f t="shared" si="118"/>
        <v/>
      </c>
      <c r="N260" s="83" t="s">
        <v>103</v>
      </c>
      <c r="O260" s="83" t="s">
        <v>103</v>
      </c>
      <c r="P260" s="83"/>
      <c r="Q260" s="83"/>
      <c r="R260" s="83"/>
      <c r="S260" s="83"/>
      <c r="T260" s="83"/>
      <c r="U260" s="83"/>
      <c r="V260" s="5" t="str">
        <f t="shared" si="119"/>
        <v/>
      </c>
      <c r="W260" s="41"/>
      <c r="X260" s="41"/>
      <c r="Y260" s="41"/>
      <c r="Z260" s="41"/>
      <c r="AA260" s="41"/>
      <c r="AB260" s="41"/>
      <c r="AC260" s="41"/>
      <c r="AD260" s="41"/>
      <c r="AE260" s="5" t="str">
        <f t="shared" si="120"/>
        <v/>
      </c>
      <c r="AF260" s="41"/>
      <c r="AG260" s="41"/>
      <c r="AH260" s="41"/>
      <c r="AI260" s="41"/>
      <c r="AJ260" s="41"/>
      <c r="AK260" s="41"/>
      <c r="AL260" s="41"/>
      <c r="AM260" s="41"/>
      <c r="AN260" s="41">
        <f t="shared" si="127"/>
        <v>18.356643356643357</v>
      </c>
      <c r="AO260" s="41">
        <v>1144</v>
      </c>
      <c r="AP260" s="110" t="s">
        <v>103</v>
      </c>
      <c r="AQ260" s="111" t="s">
        <v>103</v>
      </c>
      <c r="AR260" s="126" t="str">
        <f t="shared" si="121"/>
        <v/>
      </c>
      <c r="AS260" s="126" t="str">
        <f t="shared" si="122"/>
        <v/>
      </c>
      <c r="AT260" s="127">
        <v>870</v>
      </c>
      <c r="AU260" s="128">
        <v>2.2000000000000002</v>
      </c>
      <c r="AV260" s="129" t="s">
        <v>103</v>
      </c>
      <c r="AW260" s="126" t="str">
        <f t="shared" si="123"/>
        <v/>
      </c>
      <c r="AX260" s="126" t="str">
        <f t="shared" si="124"/>
        <v/>
      </c>
      <c r="AY260" s="64" t="str">
        <f t="shared" si="125"/>
        <v/>
      </c>
      <c r="AZ260" s="97">
        <v>79</v>
      </c>
      <c r="BA260" s="68"/>
      <c r="BB260" s="68"/>
      <c r="BC260" s="68"/>
      <c r="BD260" s="68"/>
      <c r="BE260" s="15"/>
      <c r="BF260" s="5">
        <f t="shared" si="126"/>
        <v>4930</v>
      </c>
      <c r="BG260" s="42">
        <v>0</v>
      </c>
      <c r="BH260" s="42">
        <v>4930</v>
      </c>
      <c r="BI260" s="42"/>
      <c r="BJ260" s="42"/>
      <c r="BK260" s="42"/>
      <c r="BL260" s="42"/>
      <c r="BM260" s="15"/>
    </row>
    <row r="261" spans="1:65" outlineLevel="5" x14ac:dyDescent="0.3">
      <c r="A261" s="22">
        <f t="shared" si="112"/>
        <v>8</v>
      </c>
      <c r="B261" s="9">
        <f t="shared" si="110"/>
        <v>42220</v>
      </c>
      <c r="C261" s="51">
        <v>387324</v>
      </c>
      <c r="D261" s="64">
        <f t="shared" si="117"/>
        <v>34</v>
      </c>
      <c r="E261" s="12">
        <v>32</v>
      </c>
      <c r="F261" s="12">
        <v>36</v>
      </c>
      <c r="G261" s="12"/>
      <c r="H261" s="12"/>
      <c r="I261" s="12"/>
      <c r="J261" s="12"/>
      <c r="K261" s="12"/>
      <c r="L261" s="12"/>
      <c r="M261" s="74">
        <f t="shared" si="118"/>
        <v>7.2</v>
      </c>
      <c r="N261" s="83">
        <v>7.22</v>
      </c>
      <c r="O261" s="83">
        <v>7.16</v>
      </c>
      <c r="P261" s="83"/>
      <c r="Q261" s="83"/>
      <c r="R261" s="83"/>
      <c r="S261" s="83"/>
      <c r="T261" s="83"/>
      <c r="U261" s="83"/>
      <c r="V261" s="5" t="str">
        <f t="shared" si="119"/>
        <v/>
      </c>
      <c r="W261" s="41"/>
      <c r="X261" s="41"/>
      <c r="Y261" s="41"/>
      <c r="Z261" s="41"/>
      <c r="AA261" s="41"/>
      <c r="AB261" s="41"/>
      <c r="AC261" s="41"/>
      <c r="AD261" s="41"/>
      <c r="AE261" s="5" t="str">
        <f t="shared" si="120"/>
        <v/>
      </c>
      <c r="AF261" s="41"/>
      <c r="AG261" s="41"/>
      <c r="AH261" s="41"/>
      <c r="AI261" s="41"/>
      <c r="AJ261" s="41"/>
      <c r="AK261" s="41"/>
      <c r="AL261" s="41"/>
      <c r="AM261" s="41"/>
      <c r="AN261" s="41">
        <f t="shared" si="127"/>
        <v>18.103448275862068</v>
      </c>
      <c r="AO261" s="41">
        <v>1160</v>
      </c>
      <c r="AP261" s="110">
        <v>3.82</v>
      </c>
      <c r="AQ261" s="111">
        <v>2.7</v>
      </c>
      <c r="AR261" s="126">
        <f t="shared" si="121"/>
        <v>70.680628272251312</v>
      </c>
      <c r="AS261" s="126">
        <f t="shared" si="122"/>
        <v>29.319371727748688</v>
      </c>
      <c r="AT261" s="127">
        <v>868</v>
      </c>
      <c r="AU261" s="128">
        <v>2.25</v>
      </c>
      <c r="AV261" s="129">
        <v>1.3</v>
      </c>
      <c r="AW261" s="126">
        <f t="shared" si="123"/>
        <v>57.777777777777786</v>
      </c>
      <c r="AX261" s="126">
        <f t="shared" si="124"/>
        <v>42.222222222222214</v>
      </c>
      <c r="AY261" s="64">
        <f t="shared" si="125"/>
        <v>43.235867446393748</v>
      </c>
      <c r="AZ261" s="97">
        <v>78.8</v>
      </c>
      <c r="BA261" s="68"/>
      <c r="BB261" s="68"/>
      <c r="BC261" s="68"/>
      <c r="BD261" s="68"/>
      <c r="BE261" s="15"/>
      <c r="BF261" s="5">
        <f t="shared" si="126"/>
        <v>4710</v>
      </c>
      <c r="BG261" s="42">
        <v>0</v>
      </c>
      <c r="BH261" s="42">
        <v>4710</v>
      </c>
      <c r="BI261" s="42"/>
      <c r="BJ261" s="42"/>
      <c r="BK261" s="42"/>
      <c r="BL261" s="42"/>
      <c r="BM261" s="15"/>
    </row>
    <row r="262" spans="1:65" outlineLevel="5" x14ac:dyDescent="0.3">
      <c r="A262" s="22">
        <f t="shared" si="112"/>
        <v>8</v>
      </c>
      <c r="B262" s="9">
        <f t="shared" si="110"/>
        <v>42221</v>
      </c>
      <c r="C262" s="51">
        <v>389472</v>
      </c>
      <c r="D262" s="64">
        <f t="shared" si="117"/>
        <v>33.5</v>
      </c>
      <c r="E262" s="12">
        <v>31</v>
      </c>
      <c r="F262" s="12">
        <v>36</v>
      </c>
      <c r="G262" s="12"/>
      <c r="H262" s="12"/>
      <c r="I262" s="12"/>
      <c r="J262" s="12"/>
      <c r="K262" s="12"/>
      <c r="L262" s="12"/>
      <c r="M262" s="74" t="str">
        <f t="shared" si="118"/>
        <v/>
      </c>
      <c r="N262" s="83" t="s">
        <v>103</v>
      </c>
      <c r="O262" s="83" t="s">
        <v>103</v>
      </c>
      <c r="P262" s="83"/>
      <c r="Q262" s="83"/>
      <c r="R262" s="83"/>
      <c r="S262" s="83"/>
      <c r="T262" s="83"/>
      <c r="U262" s="83"/>
      <c r="V262" s="5" t="str">
        <f t="shared" si="119"/>
        <v/>
      </c>
      <c r="W262" s="41"/>
      <c r="X262" s="41"/>
      <c r="Y262" s="41"/>
      <c r="Z262" s="41"/>
      <c r="AA262" s="41"/>
      <c r="AB262" s="41"/>
      <c r="AC262" s="41"/>
      <c r="AD262" s="41"/>
      <c r="AE262" s="5" t="str">
        <f t="shared" si="120"/>
        <v/>
      </c>
      <c r="AF262" s="41"/>
      <c r="AG262" s="41"/>
      <c r="AH262" s="41"/>
      <c r="AI262" s="41"/>
      <c r="AJ262" s="41"/>
      <c r="AK262" s="41"/>
      <c r="AL262" s="41"/>
      <c r="AM262" s="41"/>
      <c r="AN262" s="41">
        <f t="shared" si="127"/>
        <v>17.88756388415673</v>
      </c>
      <c r="AO262" s="41">
        <v>1174</v>
      </c>
      <c r="AP262" s="110" t="s">
        <v>103</v>
      </c>
      <c r="AQ262" s="111" t="s">
        <v>103</v>
      </c>
      <c r="AR262" s="126" t="str">
        <f t="shared" si="121"/>
        <v/>
      </c>
      <c r="AS262" s="126" t="str">
        <f t="shared" si="122"/>
        <v/>
      </c>
      <c r="AT262" s="127">
        <v>868</v>
      </c>
      <c r="AU262" s="128">
        <v>2.21</v>
      </c>
      <c r="AV262" s="129" t="s">
        <v>103</v>
      </c>
      <c r="AW262" s="126" t="str">
        <f t="shared" si="123"/>
        <v/>
      </c>
      <c r="AX262" s="126" t="str">
        <f t="shared" si="124"/>
        <v/>
      </c>
      <c r="AY262" s="64" t="str">
        <f t="shared" si="125"/>
        <v/>
      </c>
      <c r="AZ262" s="97">
        <v>78.900000000000006</v>
      </c>
      <c r="BA262" s="68"/>
      <c r="BB262" s="68"/>
      <c r="BC262" s="68"/>
      <c r="BD262" s="68"/>
      <c r="BE262" s="15"/>
      <c r="BF262" s="5">
        <f t="shared" si="126"/>
        <v>4612</v>
      </c>
      <c r="BG262" s="42">
        <v>0</v>
      </c>
      <c r="BH262" s="42">
        <v>4612</v>
      </c>
      <c r="BI262" s="42"/>
      <c r="BJ262" s="42"/>
      <c r="BK262" s="42"/>
      <c r="BL262" s="42"/>
      <c r="BM262" s="15"/>
    </row>
    <row r="263" spans="1:65" outlineLevel="5" x14ac:dyDescent="0.3">
      <c r="A263" s="22">
        <f t="shared" si="112"/>
        <v>8</v>
      </c>
      <c r="B263" s="9">
        <f t="shared" si="110"/>
        <v>42222</v>
      </c>
      <c r="C263" s="51">
        <v>377466</v>
      </c>
      <c r="D263" s="64">
        <f t="shared" si="117"/>
        <v>33.5</v>
      </c>
      <c r="E263" s="12">
        <v>31</v>
      </c>
      <c r="F263" s="12">
        <v>36</v>
      </c>
      <c r="G263" s="12"/>
      <c r="H263" s="12"/>
      <c r="I263" s="12"/>
      <c r="J263" s="12"/>
      <c r="K263" s="12"/>
      <c r="L263" s="12"/>
      <c r="M263" s="74" t="str">
        <f t="shared" si="118"/>
        <v/>
      </c>
      <c r="N263" s="83" t="s">
        <v>103</v>
      </c>
      <c r="O263" s="83" t="s">
        <v>103</v>
      </c>
      <c r="P263" s="83"/>
      <c r="Q263" s="83"/>
      <c r="R263" s="83"/>
      <c r="S263" s="83"/>
      <c r="T263" s="83"/>
      <c r="U263" s="83"/>
      <c r="V263" s="5" t="str">
        <f t="shared" si="119"/>
        <v/>
      </c>
      <c r="W263" s="41"/>
      <c r="X263" s="41"/>
      <c r="Y263" s="41"/>
      <c r="Z263" s="41"/>
      <c r="AA263" s="41"/>
      <c r="AB263" s="41"/>
      <c r="AC263" s="41"/>
      <c r="AD263" s="41"/>
      <c r="AE263" s="5" t="str">
        <f t="shared" si="120"/>
        <v/>
      </c>
      <c r="AF263" s="41"/>
      <c r="AG263" s="41"/>
      <c r="AH263" s="41"/>
      <c r="AI263" s="41"/>
      <c r="AJ263" s="41"/>
      <c r="AK263" s="41"/>
      <c r="AL263" s="41"/>
      <c r="AM263" s="41"/>
      <c r="AN263" s="41">
        <f t="shared" si="127"/>
        <v>18.884892086330936</v>
      </c>
      <c r="AO263" s="41">
        <v>1112</v>
      </c>
      <c r="AP263" s="110" t="s">
        <v>103</v>
      </c>
      <c r="AQ263" s="111" t="s">
        <v>103</v>
      </c>
      <c r="AR263" s="126" t="str">
        <f t="shared" si="121"/>
        <v/>
      </c>
      <c r="AS263" s="126" t="str">
        <f t="shared" si="122"/>
        <v/>
      </c>
      <c r="AT263" s="127">
        <v>853</v>
      </c>
      <c r="AU263" s="128">
        <v>2.19</v>
      </c>
      <c r="AV263" s="129" t="s">
        <v>103</v>
      </c>
      <c r="AW263" s="126" t="str">
        <f t="shared" si="123"/>
        <v/>
      </c>
      <c r="AX263" s="126" t="str">
        <f t="shared" si="124"/>
        <v/>
      </c>
      <c r="AY263" s="64" t="str">
        <f t="shared" si="125"/>
        <v/>
      </c>
      <c r="AZ263" s="97">
        <v>78.599999999999994</v>
      </c>
      <c r="BA263" s="68"/>
      <c r="BB263" s="68"/>
      <c r="BC263" s="68"/>
      <c r="BD263" s="68"/>
      <c r="BE263" s="15"/>
      <c r="BF263" s="5">
        <f t="shared" si="126"/>
        <v>4618</v>
      </c>
      <c r="BG263" s="42">
        <v>0</v>
      </c>
      <c r="BH263" s="42">
        <v>4618</v>
      </c>
      <c r="BI263" s="42"/>
      <c r="BJ263" s="42"/>
      <c r="BK263" s="42"/>
      <c r="BL263" s="42"/>
      <c r="BM263" s="15"/>
    </row>
    <row r="264" spans="1:65" outlineLevel="5" x14ac:dyDescent="0.3">
      <c r="A264" s="22">
        <f t="shared" si="112"/>
        <v>8</v>
      </c>
      <c r="B264" s="9">
        <f t="shared" si="110"/>
        <v>42223</v>
      </c>
      <c r="C264" s="51">
        <v>379738</v>
      </c>
      <c r="D264" s="64">
        <f t="shared" si="117"/>
        <v>33</v>
      </c>
      <c r="E264" s="12">
        <v>30</v>
      </c>
      <c r="F264" s="12">
        <v>36</v>
      </c>
      <c r="G264" s="12"/>
      <c r="H264" s="12"/>
      <c r="I264" s="12"/>
      <c r="J264" s="12"/>
      <c r="K264" s="12"/>
      <c r="L264" s="12"/>
      <c r="M264" s="74" t="str">
        <f t="shared" si="118"/>
        <v/>
      </c>
      <c r="N264" s="83" t="s">
        <v>103</v>
      </c>
      <c r="O264" s="83" t="s">
        <v>103</v>
      </c>
      <c r="P264" s="83"/>
      <c r="Q264" s="83"/>
      <c r="R264" s="83"/>
      <c r="S264" s="83"/>
      <c r="T264" s="83"/>
      <c r="U264" s="83"/>
      <c r="V264" s="5" t="str">
        <f t="shared" si="119"/>
        <v/>
      </c>
      <c r="W264" s="41"/>
      <c r="X264" s="41"/>
      <c r="Y264" s="41"/>
      <c r="Z264" s="41"/>
      <c r="AA264" s="41"/>
      <c r="AB264" s="41"/>
      <c r="AC264" s="41"/>
      <c r="AD264" s="41"/>
      <c r="AE264" s="5" t="str">
        <f t="shared" si="120"/>
        <v/>
      </c>
      <c r="AF264" s="41"/>
      <c r="AG264" s="41"/>
      <c r="AH264" s="41"/>
      <c r="AI264" s="41"/>
      <c r="AJ264" s="41"/>
      <c r="AK264" s="41"/>
      <c r="AL264" s="41"/>
      <c r="AM264" s="41"/>
      <c r="AN264" s="41">
        <f t="shared" si="127"/>
        <v>19.867549668874172</v>
      </c>
      <c r="AO264" s="41">
        <v>1057</v>
      </c>
      <c r="AP264" s="110" t="s">
        <v>103</v>
      </c>
      <c r="AQ264" s="111" t="s">
        <v>103</v>
      </c>
      <c r="AR264" s="126" t="str">
        <f t="shared" si="121"/>
        <v/>
      </c>
      <c r="AS264" s="126" t="str">
        <f t="shared" si="122"/>
        <v/>
      </c>
      <c r="AT264" s="127">
        <v>888</v>
      </c>
      <c r="AU264" s="128">
        <v>2.33</v>
      </c>
      <c r="AV264" s="129" t="s">
        <v>103</v>
      </c>
      <c r="AW264" s="126" t="str">
        <f t="shared" si="123"/>
        <v/>
      </c>
      <c r="AX264" s="126" t="str">
        <f t="shared" si="124"/>
        <v/>
      </c>
      <c r="AY264" s="64" t="str">
        <f t="shared" si="125"/>
        <v/>
      </c>
      <c r="AZ264" s="97">
        <v>78.900000000000006</v>
      </c>
      <c r="BA264" s="68"/>
      <c r="BB264" s="68"/>
      <c r="BC264" s="68"/>
      <c r="BD264" s="68"/>
      <c r="BE264" s="15"/>
      <c r="BF264" s="5">
        <f t="shared" si="126"/>
        <v>3774</v>
      </c>
      <c r="BG264" s="42">
        <v>0</v>
      </c>
      <c r="BH264" s="42">
        <v>3774</v>
      </c>
      <c r="BI264" s="42"/>
      <c r="BJ264" s="42"/>
      <c r="BK264" s="42"/>
      <c r="BL264" s="42"/>
      <c r="BM264" s="15"/>
    </row>
    <row r="265" spans="1:65" outlineLevel="5" x14ac:dyDescent="0.3">
      <c r="A265" s="22">
        <f t="shared" si="112"/>
        <v>8</v>
      </c>
      <c r="B265" s="9">
        <f t="shared" si="110"/>
        <v>42224</v>
      </c>
      <c r="C265" s="51">
        <v>381694</v>
      </c>
      <c r="D265" s="64">
        <f t="shared" si="117"/>
        <v>33</v>
      </c>
      <c r="E265" s="12">
        <v>30</v>
      </c>
      <c r="F265" s="12">
        <v>36</v>
      </c>
      <c r="G265" s="12"/>
      <c r="H265" s="12"/>
      <c r="I265" s="12"/>
      <c r="J265" s="12"/>
      <c r="K265" s="12"/>
      <c r="L265" s="12"/>
      <c r="M265" s="74" t="str">
        <f t="shared" si="118"/>
        <v/>
      </c>
      <c r="N265" s="83" t="s">
        <v>103</v>
      </c>
      <c r="O265" s="83" t="s">
        <v>103</v>
      </c>
      <c r="P265" s="83"/>
      <c r="Q265" s="83"/>
      <c r="R265" s="83"/>
      <c r="S265" s="83"/>
      <c r="T265" s="83"/>
      <c r="U265" s="83"/>
      <c r="V265" s="5" t="str">
        <f t="shared" si="119"/>
        <v/>
      </c>
      <c r="W265" s="41"/>
      <c r="X265" s="41"/>
      <c r="Y265" s="41"/>
      <c r="Z265" s="41"/>
      <c r="AA265" s="41"/>
      <c r="AB265" s="41"/>
      <c r="AC265" s="41"/>
      <c r="AD265" s="41"/>
      <c r="AE265" s="5" t="str">
        <f t="shared" si="120"/>
        <v/>
      </c>
      <c r="AF265" s="41"/>
      <c r="AG265" s="41"/>
      <c r="AH265" s="41"/>
      <c r="AI265" s="41"/>
      <c r="AJ265" s="41"/>
      <c r="AK265" s="41"/>
      <c r="AL265" s="41"/>
      <c r="AM265" s="41"/>
      <c r="AN265" s="41">
        <f t="shared" si="127"/>
        <v>20.114942528735632</v>
      </c>
      <c r="AO265" s="41">
        <v>1044</v>
      </c>
      <c r="AP265" s="110" t="s">
        <v>103</v>
      </c>
      <c r="AQ265" s="111" t="s">
        <v>103</v>
      </c>
      <c r="AR265" s="126" t="str">
        <f t="shared" si="121"/>
        <v/>
      </c>
      <c r="AS265" s="126" t="str">
        <f t="shared" si="122"/>
        <v/>
      </c>
      <c r="AT265" s="127">
        <v>847</v>
      </c>
      <c r="AU265" s="128" t="s">
        <v>103</v>
      </c>
      <c r="AV265" s="129" t="s">
        <v>103</v>
      </c>
      <c r="AW265" s="126" t="str">
        <f t="shared" si="123"/>
        <v/>
      </c>
      <c r="AX265" s="126" t="str">
        <f t="shared" si="124"/>
        <v/>
      </c>
      <c r="AY265" s="64" t="str">
        <f t="shared" si="125"/>
        <v/>
      </c>
      <c r="AZ265" s="97" t="s">
        <v>103</v>
      </c>
      <c r="BA265" s="68"/>
      <c r="BB265" s="68"/>
      <c r="BC265" s="68"/>
      <c r="BD265" s="68"/>
      <c r="BE265" s="15"/>
      <c r="BF265" s="5">
        <f t="shared" si="126"/>
        <v>4725</v>
      </c>
      <c r="BG265" s="42">
        <v>0</v>
      </c>
      <c r="BH265" s="42">
        <v>4725</v>
      </c>
      <c r="BI265" s="42"/>
      <c r="BJ265" s="42"/>
      <c r="BK265" s="42"/>
      <c r="BL265" s="42"/>
      <c r="BM265" s="15"/>
    </row>
    <row r="266" spans="1:65" outlineLevel="5" x14ac:dyDescent="0.3">
      <c r="A266" s="22">
        <f t="shared" si="112"/>
        <v>8</v>
      </c>
      <c r="B266" s="9">
        <f t="shared" si="110"/>
        <v>42225</v>
      </c>
      <c r="C266" s="51">
        <v>380611</v>
      </c>
      <c r="D266" s="64" t="str">
        <f t="shared" si="117"/>
        <v/>
      </c>
      <c r="E266" s="12" t="s">
        <v>103</v>
      </c>
      <c r="F266" s="12" t="s">
        <v>103</v>
      </c>
      <c r="G266" s="12"/>
      <c r="H266" s="12"/>
      <c r="I266" s="12"/>
      <c r="J266" s="12"/>
      <c r="K266" s="12"/>
      <c r="L266" s="12"/>
      <c r="M266" s="74" t="str">
        <f t="shared" si="118"/>
        <v/>
      </c>
      <c r="N266" s="83" t="s">
        <v>103</v>
      </c>
      <c r="O266" s="83" t="s">
        <v>103</v>
      </c>
      <c r="P266" s="83"/>
      <c r="Q266" s="83"/>
      <c r="R266" s="83"/>
      <c r="S266" s="83"/>
      <c r="T266" s="83"/>
      <c r="U266" s="83"/>
      <c r="V266" s="5" t="str">
        <f t="shared" si="119"/>
        <v/>
      </c>
      <c r="W266" s="41"/>
      <c r="X266" s="41"/>
      <c r="Y266" s="41"/>
      <c r="Z266" s="41"/>
      <c r="AA266" s="41"/>
      <c r="AB266" s="41"/>
      <c r="AC266" s="41"/>
      <c r="AD266" s="41"/>
      <c r="AE266" s="5" t="str">
        <f t="shared" si="120"/>
        <v/>
      </c>
      <c r="AF266" s="41"/>
      <c r="AG266" s="41"/>
      <c r="AH266" s="41"/>
      <c r="AI266" s="41"/>
      <c r="AJ266" s="41"/>
      <c r="AK266" s="41"/>
      <c r="AL266" s="41"/>
      <c r="AM266" s="41"/>
      <c r="AN266" s="41">
        <f t="shared" si="127"/>
        <v>22.826086956521738</v>
      </c>
      <c r="AO266" s="41">
        <v>920</v>
      </c>
      <c r="AP266" s="110" t="s">
        <v>103</v>
      </c>
      <c r="AQ266" s="111" t="s">
        <v>103</v>
      </c>
      <c r="AR266" s="126" t="str">
        <f t="shared" si="121"/>
        <v/>
      </c>
      <c r="AS266" s="126" t="str">
        <f t="shared" si="122"/>
        <v/>
      </c>
      <c r="AT266" s="127">
        <v>797</v>
      </c>
      <c r="AU266" s="128" t="s">
        <v>103</v>
      </c>
      <c r="AV266" s="129" t="s">
        <v>103</v>
      </c>
      <c r="AW266" s="126" t="str">
        <f t="shared" si="123"/>
        <v/>
      </c>
      <c r="AX266" s="126" t="str">
        <f t="shared" si="124"/>
        <v/>
      </c>
      <c r="AY266" s="64" t="str">
        <f t="shared" si="125"/>
        <v/>
      </c>
      <c r="AZ266" s="97" t="s">
        <v>103</v>
      </c>
      <c r="BA266" s="68"/>
      <c r="BB266" s="68"/>
      <c r="BC266" s="68"/>
      <c r="BD266" s="68"/>
      <c r="BE266" s="15"/>
      <c r="BF266" s="5">
        <f t="shared" si="126"/>
        <v>4959</v>
      </c>
      <c r="BG266" s="42">
        <v>0</v>
      </c>
      <c r="BH266" s="42">
        <v>4959</v>
      </c>
      <c r="BI266" s="42"/>
      <c r="BJ266" s="42"/>
      <c r="BK266" s="42"/>
      <c r="BL266" s="42"/>
      <c r="BM266" s="15"/>
    </row>
    <row r="267" spans="1:65" outlineLevel="5" x14ac:dyDescent="0.3">
      <c r="A267" s="22">
        <f t="shared" si="112"/>
        <v>8</v>
      </c>
      <c r="B267" s="9">
        <f t="shared" si="110"/>
        <v>42226</v>
      </c>
      <c r="C267" s="51">
        <v>367816</v>
      </c>
      <c r="D267" s="64" t="str">
        <f t="shared" si="117"/>
        <v/>
      </c>
      <c r="E267" s="12" t="s">
        <v>103</v>
      </c>
      <c r="F267" s="12" t="s">
        <v>103</v>
      </c>
      <c r="G267" s="12"/>
      <c r="H267" s="12"/>
      <c r="I267" s="12"/>
      <c r="J267" s="12"/>
      <c r="K267" s="12"/>
      <c r="L267" s="12"/>
      <c r="M267" s="74" t="str">
        <f t="shared" si="118"/>
        <v/>
      </c>
      <c r="N267" s="83" t="s">
        <v>103</v>
      </c>
      <c r="O267" s="83" t="s">
        <v>103</v>
      </c>
      <c r="P267" s="83"/>
      <c r="Q267" s="83"/>
      <c r="R267" s="83"/>
      <c r="S267" s="83"/>
      <c r="T267" s="83"/>
      <c r="U267" s="83"/>
      <c r="V267" s="5" t="str">
        <f t="shared" si="119"/>
        <v/>
      </c>
      <c r="W267" s="41"/>
      <c r="X267" s="41"/>
      <c r="Y267" s="41"/>
      <c r="Z267" s="41"/>
      <c r="AA267" s="41"/>
      <c r="AB267" s="41"/>
      <c r="AC267" s="41"/>
      <c r="AD267" s="41"/>
      <c r="AE267" s="5" t="str">
        <f t="shared" si="120"/>
        <v/>
      </c>
      <c r="AF267" s="41"/>
      <c r="AG267" s="41"/>
      <c r="AH267" s="41"/>
      <c r="AI267" s="41"/>
      <c r="AJ267" s="41"/>
      <c r="AK267" s="41"/>
      <c r="AL267" s="41"/>
      <c r="AM267" s="41"/>
      <c r="AN267" s="41">
        <f t="shared" si="127"/>
        <v>19.924098671726757</v>
      </c>
      <c r="AO267" s="41">
        <v>1054</v>
      </c>
      <c r="AP267" s="110" t="s">
        <v>103</v>
      </c>
      <c r="AQ267" s="111" t="s">
        <v>103</v>
      </c>
      <c r="AR267" s="126" t="str">
        <f t="shared" si="121"/>
        <v/>
      </c>
      <c r="AS267" s="126" t="str">
        <f t="shared" si="122"/>
        <v/>
      </c>
      <c r="AT267" s="127">
        <v>850</v>
      </c>
      <c r="AU267" s="128">
        <v>2.19</v>
      </c>
      <c r="AV267" s="129" t="s">
        <v>103</v>
      </c>
      <c r="AW267" s="126" t="str">
        <f t="shared" si="123"/>
        <v/>
      </c>
      <c r="AX267" s="126" t="str">
        <f t="shared" si="124"/>
        <v/>
      </c>
      <c r="AY267" s="64" t="str">
        <f t="shared" si="125"/>
        <v/>
      </c>
      <c r="AZ267" s="97">
        <v>79</v>
      </c>
      <c r="BA267" s="68"/>
      <c r="BB267" s="68"/>
      <c r="BC267" s="68"/>
      <c r="BD267" s="68"/>
      <c r="BE267" s="15"/>
      <c r="BF267" s="5">
        <f t="shared" si="126"/>
        <v>4952</v>
      </c>
      <c r="BG267" s="42">
        <v>0</v>
      </c>
      <c r="BH267" s="42">
        <v>4952</v>
      </c>
      <c r="BI267" s="42"/>
      <c r="BJ267" s="42"/>
      <c r="BK267" s="42"/>
      <c r="BL267" s="42"/>
      <c r="BM267" s="15"/>
    </row>
    <row r="268" spans="1:65" outlineLevel="5" x14ac:dyDescent="0.3">
      <c r="A268" s="22">
        <f t="shared" si="112"/>
        <v>8</v>
      </c>
      <c r="B268" s="9">
        <f t="shared" si="110"/>
        <v>42227</v>
      </c>
      <c r="C268" s="51">
        <v>357345</v>
      </c>
      <c r="D268" s="64">
        <f t="shared" si="117"/>
        <v>33</v>
      </c>
      <c r="E268" s="12">
        <v>30</v>
      </c>
      <c r="F268" s="12">
        <v>36</v>
      </c>
      <c r="G268" s="12"/>
      <c r="H268" s="12"/>
      <c r="I268" s="12"/>
      <c r="J268" s="12"/>
      <c r="K268" s="12"/>
      <c r="L268" s="12"/>
      <c r="M268" s="74">
        <f t="shared" si="118"/>
        <v>7.1</v>
      </c>
      <c r="N268" s="83">
        <v>7.11</v>
      </c>
      <c r="O268" s="83" t="s">
        <v>103</v>
      </c>
      <c r="P268" s="83"/>
      <c r="Q268" s="83"/>
      <c r="R268" s="83"/>
      <c r="S268" s="83"/>
      <c r="T268" s="83"/>
      <c r="U268" s="83"/>
      <c r="V268" s="5" t="str">
        <f t="shared" si="119"/>
        <v/>
      </c>
      <c r="W268" s="41"/>
      <c r="X268" s="41"/>
      <c r="Y268" s="41"/>
      <c r="Z268" s="41"/>
      <c r="AA268" s="41"/>
      <c r="AB268" s="41"/>
      <c r="AC268" s="41"/>
      <c r="AD268" s="41"/>
      <c r="AE268" s="5" t="str">
        <f t="shared" si="120"/>
        <v/>
      </c>
      <c r="AF268" s="41"/>
      <c r="AG268" s="41"/>
      <c r="AH268" s="41"/>
      <c r="AI268" s="41"/>
      <c r="AJ268" s="41"/>
      <c r="AK268" s="41"/>
      <c r="AL268" s="41"/>
      <c r="AM268" s="41"/>
      <c r="AN268" s="41">
        <f t="shared" si="127"/>
        <v>17.543859649122808</v>
      </c>
      <c r="AO268" s="41">
        <v>1197</v>
      </c>
      <c r="AP268" s="110">
        <v>3.3</v>
      </c>
      <c r="AQ268" s="111">
        <v>2.41</v>
      </c>
      <c r="AR268" s="126">
        <f t="shared" si="121"/>
        <v>73.030303030303031</v>
      </c>
      <c r="AS268" s="126">
        <f t="shared" si="122"/>
        <v>26.969696969696969</v>
      </c>
      <c r="AT268" s="127">
        <v>848</v>
      </c>
      <c r="AU268" s="128">
        <v>2.36</v>
      </c>
      <c r="AV268" s="129">
        <v>1.45</v>
      </c>
      <c r="AW268" s="126">
        <f t="shared" si="123"/>
        <v>61.440677966101696</v>
      </c>
      <c r="AX268" s="126">
        <f t="shared" si="124"/>
        <v>38.559322033898304</v>
      </c>
      <c r="AY268" s="64">
        <f t="shared" si="125"/>
        <v>41.156354019424555</v>
      </c>
      <c r="AZ268" s="97">
        <v>80.8</v>
      </c>
      <c r="BA268" s="68"/>
      <c r="BB268" s="68">
        <v>28</v>
      </c>
      <c r="BC268" s="68">
        <v>0</v>
      </c>
      <c r="BD268" s="68"/>
      <c r="BE268" s="15"/>
      <c r="BF268" s="5">
        <f t="shared" si="126"/>
        <v>5000</v>
      </c>
      <c r="BG268" s="42">
        <v>0</v>
      </c>
      <c r="BH268" s="42">
        <v>5000</v>
      </c>
      <c r="BI268" s="42"/>
      <c r="BJ268" s="42"/>
      <c r="BK268" s="42"/>
      <c r="BL268" s="42"/>
      <c r="BM268" s="15"/>
    </row>
    <row r="269" spans="1:65" outlineLevel="5" x14ac:dyDescent="0.3">
      <c r="A269" s="22">
        <f t="shared" si="112"/>
        <v>8</v>
      </c>
      <c r="B269" s="9">
        <f t="shared" si="110"/>
        <v>42228</v>
      </c>
      <c r="C269" s="51">
        <v>389134</v>
      </c>
      <c r="D269" s="64">
        <f t="shared" si="117"/>
        <v>33</v>
      </c>
      <c r="E269" s="12">
        <v>30</v>
      </c>
      <c r="F269" s="12">
        <v>36</v>
      </c>
      <c r="G269" s="12"/>
      <c r="H269" s="12"/>
      <c r="I269" s="12"/>
      <c r="J269" s="12"/>
      <c r="K269" s="12"/>
      <c r="L269" s="12"/>
      <c r="M269" s="74" t="str">
        <f t="shared" si="118"/>
        <v/>
      </c>
      <c r="N269" s="83" t="s">
        <v>103</v>
      </c>
      <c r="O269" s="83" t="s">
        <v>103</v>
      </c>
      <c r="P269" s="83"/>
      <c r="Q269" s="83"/>
      <c r="R269" s="83"/>
      <c r="S269" s="83"/>
      <c r="T269" s="83"/>
      <c r="U269" s="83"/>
      <c r="V269" s="5" t="str">
        <f t="shared" si="119"/>
        <v/>
      </c>
      <c r="W269" s="41"/>
      <c r="X269" s="41"/>
      <c r="Y269" s="41"/>
      <c r="Z269" s="41"/>
      <c r="AA269" s="41"/>
      <c r="AB269" s="41"/>
      <c r="AC269" s="41"/>
      <c r="AD269" s="41"/>
      <c r="AE269" s="5" t="str">
        <f t="shared" si="120"/>
        <v/>
      </c>
      <c r="AF269" s="41"/>
      <c r="AG269" s="41"/>
      <c r="AH269" s="41"/>
      <c r="AI269" s="41"/>
      <c r="AJ269" s="41"/>
      <c r="AK269" s="41"/>
      <c r="AL269" s="41"/>
      <c r="AM269" s="41"/>
      <c r="AN269" s="41">
        <f t="shared" si="127"/>
        <v>21.042084168336672</v>
      </c>
      <c r="AO269" s="41">
        <v>998</v>
      </c>
      <c r="AP269" s="110" t="s">
        <v>103</v>
      </c>
      <c r="AQ269" s="111" t="s">
        <v>103</v>
      </c>
      <c r="AR269" s="126" t="str">
        <f t="shared" si="121"/>
        <v/>
      </c>
      <c r="AS269" s="126" t="str">
        <f t="shared" si="122"/>
        <v/>
      </c>
      <c r="AT269" s="127">
        <v>882</v>
      </c>
      <c r="AU269" s="128">
        <v>2.36</v>
      </c>
      <c r="AV269" s="129" t="s">
        <v>103</v>
      </c>
      <c r="AW269" s="126" t="str">
        <f t="shared" si="123"/>
        <v/>
      </c>
      <c r="AX269" s="126" t="str">
        <f t="shared" si="124"/>
        <v/>
      </c>
      <c r="AY269" s="64" t="str">
        <f t="shared" si="125"/>
        <v/>
      </c>
      <c r="AZ269" s="97">
        <v>80.900000000000006</v>
      </c>
      <c r="BA269" s="68"/>
      <c r="BB269" s="68"/>
      <c r="BC269" s="68"/>
      <c r="BD269" s="68"/>
      <c r="BE269" s="15"/>
      <c r="BF269" s="5">
        <f t="shared" si="126"/>
        <v>4580</v>
      </c>
      <c r="BG269" s="42">
        <v>0</v>
      </c>
      <c r="BH269" s="42">
        <v>4580</v>
      </c>
      <c r="BI269" s="42"/>
      <c r="BJ269" s="42"/>
      <c r="BK269" s="42"/>
      <c r="BL269" s="42"/>
      <c r="BM269" s="15"/>
    </row>
    <row r="270" spans="1:65" outlineLevel="5" x14ac:dyDescent="0.3">
      <c r="A270" s="22">
        <f t="shared" si="112"/>
        <v>8</v>
      </c>
      <c r="B270" s="9">
        <f t="shared" si="110"/>
        <v>42229</v>
      </c>
      <c r="C270" s="51">
        <v>399808</v>
      </c>
      <c r="D270" s="64">
        <f t="shared" si="117"/>
        <v>33</v>
      </c>
      <c r="E270" s="12">
        <v>30</v>
      </c>
      <c r="F270" s="12">
        <v>36</v>
      </c>
      <c r="G270" s="12"/>
      <c r="H270" s="12"/>
      <c r="I270" s="12"/>
      <c r="J270" s="12"/>
      <c r="K270" s="12"/>
      <c r="L270" s="12"/>
      <c r="M270" s="74" t="str">
        <f t="shared" si="118"/>
        <v/>
      </c>
      <c r="N270" s="83" t="s">
        <v>103</v>
      </c>
      <c r="O270" s="83" t="s">
        <v>103</v>
      </c>
      <c r="P270" s="83"/>
      <c r="Q270" s="83"/>
      <c r="R270" s="83"/>
      <c r="S270" s="83"/>
      <c r="T270" s="83"/>
      <c r="U270" s="83"/>
      <c r="V270" s="5" t="str">
        <f t="shared" si="119"/>
        <v/>
      </c>
      <c r="W270" s="41"/>
      <c r="X270" s="41"/>
      <c r="Y270" s="41"/>
      <c r="Z270" s="41"/>
      <c r="AA270" s="41"/>
      <c r="AB270" s="41"/>
      <c r="AC270" s="41"/>
      <c r="AD270" s="41"/>
      <c r="AE270" s="5" t="str">
        <f t="shared" si="120"/>
        <v/>
      </c>
      <c r="AF270" s="41"/>
      <c r="AG270" s="41"/>
      <c r="AH270" s="41"/>
      <c r="AI270" s="41"/>
      <c r="AJ270" s="41"/>
      <c r="AK270" s="41"/>
      <c r="AL270" s="41"/>
      <c r="AM270" s="41"/>
      <c r="AN270" s="41">
        <f t="shared" si="127"/>
        <v>18.834080717488789</v>
      </c>
      <c r="AO270" s="41">
        <v>1115</v>
      </c>
      <c r="AP270" s="110" t="s">
        <v>103</v>
      </c>
      <c r="AQ270" s="111" t="s">
        <v>103</v>
      </c>
      <c r="AR270" s="126" t="str">
        <f t="shared" si="121"/>
        <v/>
      </c>
      <c r="AS270" s="126" t="str">
        <f t="shared" si="122"/>
        <v/>
      </c>
      <c r="AT270" s="127">
        <v>868</v>
      </c>
      <c r="AU270" s="128">
        <v>2.2799999999999998</v>
      </c>
      <c r="AV270" s="129" t="s">
        <v>103</v>
      </c>
      <c r="AW270" s="126" t="str">
        <f t="shared" si="123"/>
        <v/>
      </c>
      <c r="AX270" s="126" t="str">
        <f t="shared" si="124"/>
        <v/>
      </c>
      <c r="AY270" s="64" t="str">
        <f t="shared" si="125"/>
        <v/>
      </c>
      <c r="AZ270" s="97">
        <v>81</v>
      </c>
      <c r="BA270" s="68"/>
      <c r="BB270" s="68"/>
      <c r="BC270" s="68"/>
      <c r="BD270" s="68"/>
      <c r="BE270" s="15"/>
      <c r="BF270" s="5">
        <f t="shared" si="126"/>
        <v>5077</v>
      </c>
      <c r="BG270" s="42">
        <v>0</v>
      </c>
      <c r="BH270" s="42">
        <v>5077</v>
      </c>
      <c r="BI270" s="42"/>
      <c r="BJ270" s="42"/>
      <c r="BK270" s="42"/>
      <c r="BL270" s="42"/>
      <c r="BM270" s="15"/>
    </row>
    <row r="271" spans="1:65" outlineLevel="5" x14ac:dyDescent="0.3">
      <c r="A271" s="22">
        <f t="shared" si="112"/>
        <v>8</v>
      </c>
      <c r="B271" s="9">
        <f t="shared" si="110"/>
        <v>42230</v>
      </c>
      <c r="C271" s="51">
        <v>384010</v>
      </c>
      <c r="D271" s="64" t="str">
        <f t="shared" si="117"/>
        <v/>
      </c>
      <c r="E271" s="12" t="s">
        <v>103</v>
      </c>
      <c r="F271" s="12" t="s">
        <v>103</v>
      </c>
      <c r="G271" s="12"/>
      <c r="H271" s="12"/>
      <c r="I271" s="12"/>
      <c r="J271" s="12"/>
      <c r="K271" s="12"/>
      <c r="L271" s="12"/>
      <c r="M271" s="74" t="str">
        <f t="shared" si="118"/>
        <v/>
      </c>
      <c r="N271" s="83" t="s">
        <v>103</v>
      </c>
      <c r="O271" s="83" t="s">
        <v>103</v>
      </c>
      <c r="P271" s="83"/>
      <c r="Q271" s="83"/>
      <c r="R271" s="83"/>
      <c r="S271" s="83"/>
      <c r="T271" s="83"/>
      <c r="U271" s="83"/>
      <c r="V271" s="5" t="str">
        <f t="shared" si="119"/>
        <v/>
      </c>
      <c r="W271" s="41"/>
      <c r="X271" s="41"/>
      <c r="Y271" s="41"/>
      <c r="Z271" s="41"/>
      <c r="AA271" s="41"/>
      <c r="AB271" s="41"/>
      <c r="AC271" s="41"/>
      <c r="AD271" s="41"/>
      <c r="AE271" s="5" t="str">
        <f t="shared" si="120"/>
        <v/>
      </c>
      <c r="AF271" s="41"/>
      <c r="AG271" s="41"/>
      <c r="AH271" s="41"/>
      <c r="AI271" s="41"/>
      <c r="AJ271" s="41"/>
      <c r="AK271" s="41"/>
      <c r="AL271" s="41"/>
      <c r="AM271" s="41"/>
      <c r="AN271" s="41">
        <f t="shared" si="127"/>
        <v>18.32460732984293</v>
      </c>
      <c r="AO271" s="41">
        <v>1146</v>
      </c>
      <c r="AP271" s="110" t="s">
        <v>103</v>
      </c>
      <c r="AQ271" s="111" t="s">
        <v>103</v>
      </c>
      <c r="AR271" s="126" t="str">
        <f t="shared" si="121"/>
        <v/>
      </c>
      <c r="AS271" s="126" t="str">
        <f t="shared" si="122"/>
        <v/>
      </c>
      <c r="AT271" s="127">
        <v>956</v>
      </c>
      <c r="AU271" s="128" t="s">
        <v>103</v>
      </c>
      <c r="AV271" s="129" t="s">
        <v>103</v>
      </c>
      <c r="AW271" s="126" t="str">
        <f t="shared" si="123"/>
        <v/>
      </c>
      <c r="AX271" s="126" t="str">
        <f t="shared" si="124"/>
        <v/>
      </c>
      <c r="AY271" s="64" t="str">
        <f t="shared" si="125"/>
        <v/>
      </c>
      <c r="AZ271" s="97" t="s">
        <v>103</v>
      </c>
      <c r="BA271" s="68"/>
      <c r="BB271" s="68"/>
      <c r="BC271" s="68"/>
      <c r="BD271" s="68"/>
      <c r="BE271" s="15"/>
      <c r="BF271" s="5">
        <f t="shared" si="126"/>
        <v>4831</v>
      </c>
      <c r="BG271" s="42">
        <v>0</v>
      </c>
      <c r="BH271" s="42">
        <v>4831</v>
      </c>
      <c r="BI271" s="42"/>
      <c r="BJ271" s="42"/>
      <c r="BK271" s="42"/>
      <c r="BL271" s="42"/>
      <c r="BM271" s="15"/>
    </row>
    <row r="272" spans="1:65" outlineLevel="5" x14ac:dyDescent="0.3">
      <c r="A272" s="22">
        <f t="shared" si="112"/>
        <v>8</v>
      </c>
      <c r="B272" s="9">
        <f t="shared" si="110"/>
        <v>42231</v>
      </c>
      <c r="C272" s="51">
        <v>372947</v>
      </c>
      <c r="D272" s="64">
        <f t="shared" si="117"/>
        <v>32.5</v>
      </c>
      <c r="E272" s="12">
        <v>29</v>
      </c>
      <c r="F272" s="12">
        <v>36</v>
      </c>
      <c r="G272" s="12"/>
      <c r="H272" s="12"/>
      <c r="I272" s="12"/>
      <c r="J272" s="12"/>
      <c r="K272" s="12"/>
      <c r="L272" s="12"/>
      <c r="M272" s="74" t="str">
        <f t="shared" si="118"/>
        <v/>
      </c>
      <c r="N272" s="83" t="s">
        <v>103</v>
      </c>
      <c r="O272" s="83" t="s">
        <v>103</v>
      </c>
      <c r="P272" s="83"/>
      <c r="Q272" s="83"/>
      <c r="R272" s="83"/>
      <c r="S272" s="83"/>
      <c r="T272" s="83"/>
      <c r="U272" s="83"/>
      <c r="V272" s="5" t="str">
        <f t="shared" si="119"/>
        <v/>
      </c>
      <c r="W272" s="41"/>
      <c r="X272" s="41"/>
      <c r="Y272" s="41"/>
      <c r="Z272" s="41"/>
      <c r="AA272" s="41"/>
      <c r="AB272" s="41"/>
      <c r="AC272" s="41"/>
      <c r="AD272" s="41"/>
      <c r="AE272" s="5" t="str">
        <f t="shared" si="120"/>
        <v/>
      </c>
      <c r="AF272" s="41"/>
      <c r="AG272" s="41"/>
      <c r="AH272" s="41"/>
      <c r="AI272" s="41"/>
      <c r="AJ272" s="41"/>
      <c r="AK272" s="41"/>
      <c r="AL272" s="41"/>
      <c r="AM272" s="41"/>
      <c r="AN272" s="41">
        <f t="shared" si="127"/>
        <v>16.706443914081145</v>
      </c>
      <c r="AO272" s="41">
        <v>1257</v>
      </c>
      <c r="AP272" s="110" t="s">
        <v>103</v>
      </c>
      <c r="AQ272" s="111" t="s">
        <v>103</v>
      </c>
      <c r="AR272" s="126" t="str">
        <f t="shared" si="121"/>
        <v/>
      </c>
      <c r="AS272" s="126" t="str">
        <f t="shared" si="122"/>
        <v/>
      </c>
      <c r="AT272" s="127">
        <v>927</v>
      </c>
      <c r="AU272" s="128" t="s">
        <v>103</v>
      </c>
      <c r="AV272" s="129" t="s">
        <v>103</v>
      </c>
      <c r="AW272" s="126" t="str">
        <f t="shared" si="123"/>
        <v/>
      </c>
      <c r="AX272" s="126" t="str">
        <f t="shared" si="124"/>
        <v/>
      </c>
      <c r="AY272" s="64" t="str">
        <f t="shared" si="125"/>
        <v/>
      </c>
      <c r="AZ272" s="97" t="s">
        <v>103</v>
      </c>
      <c r="BA272" s="68"/>
      <c r="BB272" s="68"/>
      <c r="BC272" s="68"/>
      <c r="BD272" s="68"/>
      <c r="BE272" s="15"/>
      <c r="BF272" s="5">
        <f t="shared" si="126"/>
        <v>5096</v>
      </c>
      <c r="BG272" s="42">
        <v>0</v>
      </c>
      <c r="BH272" s="42">
        <v>5096</v>
      </c>
      <c r="BI272" s="42"/>
      <c r="BJ272" s="42"/>
      <c r="BK272" s="42"/>
      <c r="BL272" s="42"/>
      <c r="BM272" s="15"/>
    </row>
    <row r="273" spans="1:65" outlineLevel="5" x14ac:dyDescent="0.3">
      <c r="A273" s="22">
        <f t="shared" si="112"/>
        <v>8</v>
      </c>
      <c r="B273" s="9">
        <f t="shared" si="110"/>
        <v>42232</v>
      </c>
      <c r="C273" s="51">
        <v>374549</v>
      </c>
      <c r="D273" s="64">
        <f t="shared" si="117"/>
        <v>33</v>
      </c>
      <c r="E273" s="12">
        <v>30</v>
      </c>
      <c r="F273" s="12">
        <v>36</v>
      </c>
      <c r="G273" s="12"/>
      <c r="H273" s="12"/>
      <c r="I273" s="12"/>
      <c r="J273" s="12"/>
      <c r="K273" s="12"/>
      <c r="L273" s="12"/>
      <c r="M273" s="74" t="str">
        <f t="shared" si="118"/>
        <v/>
      </c>
      <c r="N273" s="83" t="s">
        <v>103</v>
      </c>
      <c r="O273" s="83" t="s">
        <v>103</v>
      </c>
      <c r="P273" s="83"/>
      <c r="Q273" s="83"/>
      <c r="R273" s="83"/>
      <c r="S273" s="83"/>
      <c r="T273" s="83"/>
      <c r="U273" s="83"/>
      <c r="V273" s="5" t="str">
        <f t="shared" si="119"/>
        <v/>
      </c>
      <c r="W273" s="41"/>
      <c r="X273" s="41"/>
      <c r="Y273" s="41"/>
      <c r="Z273" s="41"/>
      <c r="AA273" s="41"/>
      <c r="AB273" s="41"/>
      <c r="AC273" s="41"/>
      <c r="AD273" s="41"/>
      <c r="AE273" s="5" t="str">
        <f t="shared" si="120"/>
        <v/>
      </c>
      <c r="AF273" s="41"/>
      <c r="AG273" s="41"/>
      <c r="AH273" s="41"/>
      <c r="AI273" s="41"/>
      <c r="AJ273" s="41"/>
      <c r="AK273" s="41"/>
      <c r="AL273" s="41"/>
      <c r="AM273" s="41"/>
      <c r="AN273" s="41">
        <f t="shared" si="127"/>
        <v>17.857142857142858</v>
      </c>
      <c r="AO273" s="41">
        <v>1176</v>
      </c>
      <c r="AP273" s="110" t="s">
        <v>103</v>
      </c>
      <c r="AQ273" s="111" t="s">
        <v>103</v>
      </c>
      <c r="AR273" s="126" t="str">
        <f t="shared" si="121"/>
        <v/>
      </c>
      <c r="AS273" s="126" t="str">
        <f t="shared" si="122"/>
        <v/>
      </c>
      <c r="AT273" s="127">
        <v>917</v>
      </c>
      <c r="AU273" s="128" t="s">
        <v>103</v>
      </c>
      <c r="AV273" s="129" t="s">
        <v>103</v>
      </c>
      <c r="AW273" s="126" t="str">
        <f t="shared" si="123"/>
        <v/>
      </c>
      <c r="AX273" s="126" t="str">
        <f t="shared" si="124"/>
        <v/>
      </c>
      <c r="AY273" s="64" t="str">
        <f t="shared" si="125"/>
        <v/>
      </c>
      <c r="AZ273" s="97" t="s">
        <v>103</v>
      </c>
      <c r="BA273" s="68"/>
      <c r="BB273" s="68"/>
      <c r="BC273" s="68"/>
      <c r="BD273" s="68"/>
      <c r="BE273" s="15"/>
      <c r="BF273" s="5">
        <f t="shared" si="126"/>
        <v>4555</v>
      </c>
      <c r="BG273" s="42">
        <v>0</v>
      </c>
      <c r="BH273" s="42">
        <v>4555</v>
      </c>
      <c r="BI273" s="42"/>
      <c r="BJ273" s="42"/>
      <c r="BK273" s="42"/>
      <c r="BL273" s="42"/>
      <c r="BM273" s="15"/>
    </row>
    <row r="274" spans="1:65" outlineLevel="5" x14ac:dyDescent="0.3">
      <c r="A274" s="22">
        <f t="shared" si="112"/>
        <v>8</v>
      </c>
      <c r="B274" s="9">
        <f t="shared" si="110"/>
        <v>42233</v>
      </c>
      <c r="C274" s="51">
        <v>384618</v>
      </c>
      <c r="D274" s="64">
        <f t="shared" si="117"/>
        <v>33</v>
      </c>
      <c r="E274" s="12">
        <v>30</v>
      </c>
      <c r="F274" s="12">
        <v>36</v>
      </c>
      <c r="G274" s="12"/>
      <c r="H274" s="12"/>
      <c r="I274" s="12"/>
      <c r="J274" s="12"/>
      <c r="K274" s="12"/>
      <c r="L274" s="12"/>
      <c r="M274" s="74" t="str">
        <f t="shared" si="118"/>
        <v/>
      </c>
      <c r="N274" s="83" t="s">
        <v>103</v>
      </c>
      <c r="O274" s="83" t="s">
        <v>103</v>
      </c>
      <c r="P274" s="83"/>
      <c r="Q274" s="83"/>
      <c r="R274" s="83"/>
      <c r="S274" s="83"/>
      <c r="T274" s="83"/>
      <c r="U274" s="83"/>
      <c r="V274" s="5" t="str">
        <f t="shared" si="119"/>
        <v/>
      </c>
      <c r="W274" s="41"/>
      <c r="X274" s="41"/>
      <c r="Y274" s="41"/>
      <c r="Z274" s="41"/>
      <c r="AA274" s="41"/>
      <c r="AB274" s="41"/>
      <c r="AC274" s="41"/>
      <c r="AD274" s="41"/>
      <c r="AE274" s="5" t="str">
        <f t="shared" si="120"/>
        <v/>
      </c>
      <c r="AF274" s="41"/>
      <c r="AG274" s="41"/>
      <c r="AH274" s="41"/>
      <c r="AI274" s="41"/>
      <c r="AJ274" s="41"/>
      <c r="AK274" s="41"/>
      <c r="AL274" s="41"/>
      <c r="AM274" s="41"/>
      <c r="AN274" s="41">
        <f t="shared" si="127"/>
        <v>18.953068592057761</v>
      </c>
      <c r="AO274" s="41">
        <v>1108</v>
      </c>
      <c r="AP274" s="110" t="s">
        <v>103</v>
      </c>
      <c r="AQ274" s="111" t="s">
        <v>103</v>
      </c>
      <c r="AR274" s="126" t="str">
        <f t="shared" si="121"/>
        <v/>
      </c>
      <c r="AS274" s="126" t="str">
        <f t="shared" si="122"/>
        <v/>
      </c>
      <c r="AT274" s="127">
        <v>882</v>
      </c>
      <c r="AU274" s="128">
        <v>2.4500000000000002</v>
      </c>
      <c r="AV274" s="129" t="s">
        <v>103</v>
      </c>
      <c r="AW274" s="126" t="str">
        <f t="shared" si="123"/>
        <v/>
      </c>
      <c r="AX274" s="126" t="str">
        <f t="shared" si="124"/>
        <v/>
      </c>
      <c r="AY274" s="64" t="str">
        <f t="shared" si="125"/>
        <v/>
      </c>
      <c r="AZ274" s="97">
        <v>80.7</v>
      </c>
      <c r="BA274" s="68"/>
      <c r="BB274" s="68"/>
      <c r="BC274" s="68"/>
      <c r="BD274" s="68"/>
      <c r="BE274" s="15"/>
      <c r="BF274" s="5">
        <f t="shared" si="126"/>
        <v>4415</v>
      </c>
      <c r="BG274" s="42">
        <v>0</v>
      </c>
      <c r="BH274" s="42">
        <v>4415</v>
      </c>
      <c r="BI274" s="42"/>
      <c r="BJ274" s="42"/>
      <c r="BK274" s="42"/>
      <c r="BL274" s="42"/>
      <c r="BM274" s="15"/>
    </row>
    <row r="275" spans="1:65" outlineLevel="5" x14ac:dyDescent="0.3">
      <c r="A275" s="22">
        <f t="shared" si="112"/>
        <v>8</v>
      </c>
      <c r="B275" s="9">
        <f t="shared" si="110"/>
        <v>42234</v>
      </c>
      <c r="C275" s="51">
        <v>375972</v>
      </c>
      <c r="D275" s="64" t="str">
        <f t="shared" si="117"/>
        <v/>
      </c>
      <c r="E275" s="12" t="s">
        <v>103</v>
      </c>
      <c r="F275" s="12" t="s">
        <v>103</v>
      </c>
      <c r="G275" s="12"/>
      <c r="H275" s="12"/>
      <c r="I275" s="12"/>
      <c r="J275" s="12"/>
      <c r="K275" s="12"/>
      <c r="L275" s="12"/>
      <c r="M275" s="74">
        <f t="shared" si="118"/>
        <v>7.2</v>
      </c>
      <c r="N275" s="83">
        <v>7.24</v>
      </c>
      <c r="O275" s="83" t="s">
        <v>103</v>
      </c>
      <c r="P275" s="83"/>
      <c r="Q275" s="83"/>
      <c r="R275" s="83"/>
      <c r="S275" s="83"/>
      <c r="T275" s="83"/>
      <c r="U275" s="83"/>
      <c r="V275" s="5" t="str">
        <f t="shared" si="119"/>
        <v/>
      </c>
      <c r="W275" s="41"/>
      <c r="X275" s="41"/>
      <c r="Y275" s="41"/>
      <c r="Z275" s="41"/>
      <c r="AA275" s="41"/>
      <c r="AB275" s="41"/>
      <c r="AC275" s="41"/>
      <c r="AD275" s="41"/>
      <c r="AE275" s="5" t="str">
        <f t="shared" si="120"/>
        <v/>
      </c>
      <c r="AF275" s="41"/>
      <c r="AG275" s="41"/>
      <c r="AH275" s="41"/>
      <c r="AI275" s="41"/>
      <c r="AJ275" s="41"/>
      <c r="AK275" s="41"/>
      <c r="AL275" s="41"/>
      <c r="AM275" s="41"/>
      <c r="AN275" s="41">
        <f t="shared" si="127"/>
        <v>19.056261343012704</v>
      </c>
      <c r="AO275" s="41">
        <v>1102</v>
      </c>
      <c r="AP275" s="110">
        <v>3.73</v>
      </c>
      <c r="AQ275" s="111">
        <v>2.66</v>
      </c>
      <c r="AR275" s="126">
        <f t="shared" si="121"/>
        <v>71.31367292225201</v>
      </c>
      <c r="AS275" s="126">
        <f t="shared" si="122"/>
        <v>28.68632707774799</v>
      </c>
      <c r="AT275" s="127">
        <v>877</v>
      </c>
      <c r="AU275" s="128">
        <v>2.4500000000000002</v>
      </c>
      <c r="AV275" s="129">
        <v>1.56</v>
      </c>
      <c r="AW275" s="126">
        <f t="shared" si="123"/>
        <v>63.673469387755098</v>
      </c>
      <c r="AX275" s="126">
        <f t="shared" si="124"/>
        <v>36.326530612244902</v>
      </c>
      <c r="AY275" s="64">
        <f t="shared" si="125"/>
        <v>29.492270000844822</v>
      </c>
      <c r="AZ275" s="97">
        <v>81.599999999999994</v>
      </c>
      <c r="BA275" s="68"/>
      <c r="BB275" s="68"/>
      <c r="BC275" s="68"/>
      <c r="BD275" s="68"/>
      <c r="BE275" s="15"/>
      <c r="BF275" s="5">
        <f t="shared" si="126"/>
        <v>4823</v>
      </c>
      <c r="BG275" s="42">
        <v>0</v>
      </c>
      <c r="BH275" s="42">
        <v>4823</v>
      </c>
      <c r="BI275" s="42"/>
      <c r="BJ275" s="42"/>
      <c r="BK275" s="42"/>
      <c r="BL275" s="42"/>
      <c r="BM275" s="15"/>
    </row>
    <row r="276" spans="1:65" outlineLevel="5" x14ac:dyDescent="0.3">
      <c r="A276" s="22">
        <f t="shared" si="112"/>
        <v>8</v>
      </c>
      <c r="B276" s="9">
        <f t="shared" si="110"/>
        <v>42235</v>
      </c>
      <c r="C276" s="51">
        <v>364408</v>
      </c>
      <c r="D276" s="64">
        <f t="shared" si="117"/>
        <v>32.5</v>
      </c>
      <c r="E276" s="12">
        <v>29</v>
      </c>
      <c r="F276" s="12">
        <v>36</v>
      </c>
      <c r="G276" s="12"/>
      <c r="H276" s="12"/>
      <c r="I276" s="12"/>
      <c r="J276" s="12"/>
      <c r="K276" s="12"/>
      <c r="L276" s="12"/>
      <c r="M276" s="74" t="str">
        <f t="shared" si="118"/>
        <v/>
      </c>
      <c r="N276" s="83" t="s">
        <v>103</v>
      </c>
      <c r="O276" s="83" t="s">
        <v>103</v>
      </c>
      <c r="P276" s="83"/>
      <c r="Q276" s="83"/>
      <c r="R276" s="83"/>
      <c r="S276" s="83"/>
      <c r="T276" s="83"/>
      <c r="U276" s="83"/>
      <c r="V276" s="5" t="str">
        <f t="shared" si="119"/>
        <v/>
      </c>
      <c r="W276" s="41"/>
      <c r="X276" s="41"/>
      <c r="Y276" s="41"/>
      <c r="Z276" s="41"/>
      <c r="AA276" s="41"/>
      <c r="AB276" s="41"/>
      <c r="AC276" s="41"/>
      <c r="AD276" s="41"/>
      <c r="AE276" s="5" t="str">
        <f t="shared" si="120"/>
        <v/>
      </c>
      <c r="AF276" s="41"/>
      <c r="AG276" s="41"/>
      <c r="AH276" s="41"/>
      <c r="AI276" s="41"/>
      <c r="AJ276" s="41"/>
      <c r="AK276" s="41"/>
      <c r="AL276" s="41"/>
      <c r="AM276" s="41"/>
      <c r="AN276" s="41">
        <f t="shared" si="127"/>
        <v>20.608439646712462</v>
      </c>
      <c r="AO276" s="41">
        <v>1019</v>
      </c>
      <c r="AP276" s="110" t="s">
        <v>103</v>
      </c>
      <c r="AQ276" s="111" t="s">
        <v>103</v>
      </c>
      <c r="AR276" s="126" t="str">
        <f t="shared" si="121"/>
        <v/>
      </c>
      <c r="AS276" s="126" t="str">
        <f t="shared" si="122"/>
        <v/>
      </c>
      <c r="AT276" s="127">
        <v>803</v>
      </c>
      <c r="AU276" s="128">
        <v>2.4500000000000002</v>
      </c>
      <c r="AV276" s="129" t="s">
        <v>103</v>
      </c>
      <c r="AW276" s="126" t="str">
        <f t="shared" si="123"/>
        <v/>
      </c>
      <c r="AX276" s="126" t="str">
        <f t="shared" si="124"/>
        <v/>
      </c>
      <c r="AY276" s="64" t="str">
        <f t="shared" si="125"/>
        <v/>
      </c>
      <c r="AZ276" s="97">
        <v>81</v>
      </c>
      <c r="BA276" s="68"/>
      <c r="BB276" s="68"/>
      <c r="BC276" s="68"/>
      <c r="BD276" s="68"/>
      <c r="BE276" s="15"/>
      <c r="BF276" s="5">
        <f t="shared" si="126"/>
        <v>4910</v>
      </c>
      <c r="BG276" s="42">
        <v>0</v>
      </c>
      <c r="BH276" s="42">
        <v>4910</v>
      </c>
      <c r="BI276" s="42"/>
      <c r="BJ276" s="42"/>
      <c r="BK276" s="42"/>
      <c r="BL276" s="42"/>
      <c r="BM276" s="15"/>
    </row>
    <row r="277" spans="1:65" outlineLevel="5" x14ac:dyDescent="0.3">
      <c r="A277" s="22">
        <f t="shared" si="112"/>
        <v>8</v>
      </c>
      <c r="B277" s="9">
        <f t="shared" si="110"/>
        <v>42236</v>
      </c>
      <c r="C277" s="51">
        <v>359661</v>
      </c>
      <c r="D277" s="64">
        <f t="shared" si="117"/>
        <v>32.5</v>
      </c>
      <c r="E277" s="12">
        <v>29</v>
      </c>
      <c r="F277" s="12">
        <v>36</v>
      </c>
      <c r="G277" s="12"/>
      <c r="H277" s="12"/>
      <c r="I277" s="12"/>
      <c r="J277" s="12"/>
      <c r="K277" s="12"/>
      <c r="L277" s="12"/>
      <c r="M277" s="74" t="str">
        <f t="shared" si="118"/>
        <v/>
      </c>
      <c r="N277" s="83" t="s">
        <v>103</v>
      </c>
      <c r="O277" s="83" t="s">
        <v>103</v>
      </c>
      <c r="P277" s="83"/>
      <c r="Q277" s="83"/>
      <c r="R277" s="83"/>
      <c r="S277" s="83"/>
      <c r="T277" s="83"/>
      <c r="U277" s="83"/>
      <c r="V277" s="5" t="str">
        <f t="shared" si="119"/>
        <v/>
      </c>
      <c r="W277" s="41"/>
      <c r="X277" s="41"/>
      <c r="Y277" s="41"/>
      <c r="Z277" s="41"/>
      <c r="AA277" s="41"/>
      <c r="AB277" s="41"/>
      <c r="AC277" s="41"/>
      <c r="AD277" s="41"/>
      <c r="AE277" s="5" t="str">
        <f t="shared" si="120"/>
        <v/>
      </c>
      <c r="AF277" s="41"/>
      <c r="AG277" s="41"/>
      <c r="AH277" s="41"/>
      <c r="AI277" s="41"/>
      <c r="AJ277" s="41"/>
      <c r="AK277" s="41"/>
      <c r="AL277" s="41"/>
      <c r="AM277" s="41"/>
      <c r="AN277" s="41">
        <f t="shared" si="127"/>
        <v>21.212121212121211</v>
      </c>
      <c r="AO277" s="41">
        <v>990</v>
      </c>
      <c r="AP277" s="110" t="s">
        <v>103</v>
      </c>
      <c r="AQ277" s="111" t="s">
        <v>103</v>
      </c>
      <c r="AR277" s="126" t="str">
        <f t="shared" si="121"/>
        <v/>
      </c>
      <c r="AS277" s="126" t="str">
        <f t="shared" si="122"/>
        <v/>
      </c>
      <c r="AT277" s="127">
        <v>775</v>
      </c>
      <c r="AU277" s="128">
        <v>2.44</v>
      </c>
      <c r="AV277" s="129" t="s">
        <v>103</v>
      </c>
      <c r="AW277" s="126" t="str">
        <f t="shared" si="123"/>
        <v/>
      </c>
      <c r="AX277" s="126" t="str">
        <f t="shared" si="124"/>
        <v/>
      </c>
      <c r="AY277" s="64" t="str">
        <f t="shared" si="125"/>
        <v/>
      </c>
      <c r="AZ277" s="97">
        <v>81.2</v>
      </c>
      <c r="BA277" s="68"/>
      <c r="BB277" s="68"/>
      <c r="BC277" s="68"/>
      <c r="BD277" s="68"/>
      <c r="BE277" s="15"/>
      <c r="BF277" s="5">
        <f t="shared" si="126"/>
        <v>4510</v>
      </c>
      <c r="BG277" s="42">
        <v>0</v>
      </c>
      <c r="BH277" s="42">
        <v>4510</v>
      </c>
      <c r="BI277" s="42"/>
      <c r="BJ277" s="42"/>
      <c r="BK277" s="42"/>
      <c r="BL277" s="42"/>
      <c r="BM277" s="15"/>
    </row>
    <row r="278" spans="1:65" outlineLevel="5" x14ac:dyDescent="0.3">
      <c r="A278" s="22">
        <f t="shared" si="112"/>
        <v>8</v>
      </c>
      <c r="B278" s="9">
        <f t="shared" si="110"/>
        <v>42237</v>
      </c>
      <c r="C278" s="51">
        <v>383454</v>
      </c>
      <c r="D278" s="64">
        <f t="shared" si="117"/>
        <v>32</v>
      </c>
      <c r="E278" s="12">
        <v>29</v>
      </c>
      <c r="F278" s="12">
        <v>35</v>
      </c>
      <c r="G278" s="12"/>
      <c r="H278" s="12"/>
      <c r="I278" s="12"/>
      <c r="J278" s="12"/>
      <c r="K278" s="12"/>
      <c r="L278" s="12"/>
      <c r="M278" s="74" t="str">
        <f t="shared" si="118"/>
        <v/>
      </c>
      <c r="N278" s="83" t="s">
        <v>103</v>
      </c>
      <c r="O278" s="83" t="s">
        <v>103</v>
      </c>
      <c r="P278" s="83"/>
      <c r="Q278" s="83"/>
      <c r="R278" s="83"/>
      <c r="S278" s="83"/>
      <c r="T278" s="83"/>
      <c r="U278" s="83"/>
      <c r="V278" s="5" t="str">
        <f t="shared" si="119"/>
        <v/>
      </c>
      <c r="W278" s="41"/>
      <c r="X278" s="41"/>
      <c r="Y278" s="41"/>
      <c r="Z278" s="41"/>
      <c r="AA278" s="41"/>
      <c r="AB278" s="41"/>
      <c r="AC278" s="41"/>
      <c r="AD278" s="41"/>
      <c r="AE278" s="5" t="str">
        <f t="shared" si="120"/>
        <v/>
      </c>
      <c r="AF278" s="41"/>
      <c r="AG278" s="41"/>
      <c r="AH278" s="41"/>
      <c r="AI278" s="41"/>
      <c r="AJ278" s="41"/>
      <c r="AK278" s="41"/>
      <c r="AL278" s="41"/>
      <c r="AM278" s="41"/>
      <c r="AN278" s="41">
        <f t="shared" si="127"/>
        <v>30.390738060781477</v>
      </c>
      <c r="AO278" s="41">
        <v>691</v>
      </c>
      <c r="AP278" s="110" t="s">
        <v>103</v>
      </c>
      <c r="AQ278" s="111" t="s">
        <v>103</v>
      </c>
      <c r="AR278" s="126" t="str">
        <f t="shared" si="121"/>
        <v/>
      </c>
      <c r="AS278" s="126" t="str">
        <f t="shared" si="122"/>
        <v/>
      </c>
      <c r="AT278" s="127">
        <v>770</v>
      </c>
      <c r="AU278" s="128">
        <v>2.2999999999999998</v>
      </c>
      <c r="AV278" s="129" t="s">
        <v>103</v>
      </c>
      <c r="AW278" s="126" t="str">
        <f t="shared" si="123"/>
        <v/>
      </c>
      <c r="AX278" s="126" t="str">
        <f t="shared" si="124"/>
        <v/>
      </c>
      <c r="AY278" s="64" t="str">
        <f t="shared" si="125"/>
        <v/>
      </c>
      <c r="AZ278" s="97">
        <v>80.900000000000006</v>
      </c>
      <c r="BA278" s="68"/>
      <c r="BB278" s="68"/>
      <c r="BC278" s="68"/>
      <c r="BD278" s="68"/>
      <c r="BE278" s="15"/>
      <c r="BF278" s="5">
        <f t="shared" si="126"/>
        <v>4457</v>
      </c>
      <c r="BG278" s="42">
        <v>0</v>
      </c>
      <c r="BH278" s="42">
        <v>4457</v>
      </c>
      <c r="BI278" s="42"/>
      <c r="BJ278" s="42"/>
      <c r="BK278" s="42"/>
      <c r="BL278" s="42"/>
      <c r="BM278" s="15"/>
    </row>
    <row r="279" spans="1:65" outlineLevel="5" x14ac:dyDescent="0.3">
      <c r="A279" s="22">
        <f t="shared" si="112"/>
        <v>8</v>
      </c>
      <c r="B279" s="9">
        <f t="shared" si="110"/>
        <v>42238</v>
      </c>
      <c r="C279" s="51">
        <v>382666</v>
      </c>
      <c r="D279" s="64" t="str">
        <f t="shared" si="117"/>
        <v/>
      </c>
      <c r="E279" s="12" t="s">
        <v>103</v>
      </c>
      <c r="F279" s="12" t="s">
        <v>103</v>
      </c>
      <c r="G279" s="12"/>
      <c r="H279" s="12"/>
      <c r="I279" s="12"/>
      <c r="J279" s="12"/>
      <c r="K279" s="12"/>
      <c r="L279" s="12"/>
      <c r="M279" s="74" t="str">
        <f t="shared" si="118"/>
        <v/>
      </c>
      <c r="N279" s="83" t="s">
        <v>103</v>
      </c>
      <c r="O279" s="83" t="s">
        <v>103</v>
      </c>
      <c r="P279" s="83"/>
      <c r="Q279" s="83"/>
      <c r="R279" s="83"/>
      <c r="S279" s="83"/>
      <c r="T279" s="83"/>
      <c r="U279" s="83"/>
      <c r="V279" s="5" t="str">
        <f t="shared" si="119"/>
        <v/>
      </c>
      <c r="W279" s="41"/>
      <c r="X279" s="41"/>
      <c r="Y279" s="41"/>
      <c r="Z279" s="41"/>
      <c r="AA279" s="41"/>
      <c r="AB279" s="41"/>
      <c r="AC279" s="41"/>
      <c r="AD279" s="41"/>
      <c r="AE279" s="5" t="str">
        <f t="shared" si="120"/>
        <v/>
      </c>
      <c r="AF279" s="41"/>
      <c r="AG279" s="41"/>
      <c r="AH279" s="41"/>
      <c r="AI279" s="41"/>
      <c r="AJ279" s="41"/>
      <c r="AK279" s="41"/>
      <c r="AL279" s="41"/>
      <c r="AM279" s="41"/>
      <c r="AN279" s="41">
        <f t="shared" si="127"/>
        <v>21.739130434782609</v>
      </c>
      <c r="AO279" s="41">
        <v>966</v>
      </c>
      <c r="AP279" s="110" t="s">
        <v>103</v>
      </c>
      <c r="AQ279" s="111" t="s">
        <v>103</v>
      </c>
      <c r="AR279" s="126" t="str">
        <f t="shared" si="121"/>
        <v/>
      </c>
      <c r="AS279" s="126" t="str">
        <f t="shared" si="122"/>
        <v/>
      </c>
      <c r="AT279" s="127">
        <v>755</v>
      </c>
      <c r="AU279" s="128" t="s">
        <v>103</v>
      </c>
      <c r="AV279" s="129" t="s">
        <v>103</v>
      </c>
      <c r="AW279" s="126" t="str">
        <f t="shared" si="123"/>
        <v/>
      </c>
      <c r="AX279" s="126" t="str">
        <f t="shared" si="124"/>
        <v/>
      </c>
      <c r="AY279" s="64" t="str">
        <f t="shared" si="125"/>
        <v/>
      </c>
      <c r="AZ279" s="97" t="s">
        <v>103</v>
      </c>
      <c r="BA279" s="68"/>
      <c r="BB279" s="68"/>
      <c r="BC279" s="68"/>
      <c r="BD279" s="68"/>
      <c r="BE279" s="15"/>
      <c r="BF279" s="5">
        <f t="shared" si="126"/>
        <v>4212</v>
      </c>
      <c r="BG279" s="42">
        <v>0</v>
      </c>
      <c r="BH279" s="42">
        <v>4212</v>
      </c>
      <c r="BI279" s="42"/>
      <c r="BJ279" s="42"/>
      <c r="BK279" s="42"/>
      <c r="BL279" s="42"/>
      <c r="BM279" s="15"/>
    </row>
    <row r="280" spans="1:65" outlineLevel="5" x14ac:dyDescent="0.3">
      <c r="A280" s="22">
        <f t="shared" si="112"/>
        <v>8</v>
      </c>
      <c r="B280" s="9">
        <f t="shared" si="110"/>
        <v>42239</v>
      </c>
      <c r="C280" s="51">
        <v>346943</v>
      </c>
      <c r="D280" s="64">
        <f t="shared" si="117"/>
        <v>31.5</v>
      </c>
      <c r="E280" s="12">
        <v>28</v>
      </c>
      <c r="F280" s="12">
        <v>35</v>
      </c>
      <c r="G280" s="12"/>
      <c r="H280" s="12"/>
      <c r="I280" s="12"/>
      <c r="J280" s="12"/>
      <c r="K280" s="12"/>
      <c r="L280" s="12"/>
      <c r="M280" s="74" t="str">
        <f t="shared" si="118"/>
        <v/>
      </c>
      <c r="N280" s="83" t="s">
        <v>103</v>
      </c>
      <c r="O280" s="83" t="s">
        <v>103</v>
      </c>
      <c r="P280" s="83"/>
      <c r="Q280" s="83"/>
      <c r="R280" s="83"/>
      <c r="S280" s="83"/>
      <c r="T280" s="83"/>
      <c r="U280" s="83"/>
      <c r="V280" s="5" t="str">
        <f t="shared" si="119"/>
        <v/>
      </c>
      <c r="W280" s="41"/>
      <c r="X280" s="41"/>
      <c r="Y280" s="41"/>
      <c r="Z280" s="41"/>
      <c r="AA280" s="41"/>
      <c r="AB280" s="41"/>
      <c r="AC280" s="41"/>
      <c r="AD280" s="41"/>
      <c r="AE280" s="5" t="str">
        <f t="shared" si="120"/>
        <v/>
      </c>
      <c r="AF280" s="41"/>
      <c r="AG280" s="41"/>
      <c r="AH280" s="41"/>
      <c r="AI280" s="41"/>
      <c r="AJ280" s="41"/>
      <c r="AK280" s="41"/>
      <c r="AL280" s="41"/>
      <c r="AM280" s="41"/>
      <c r="AN280" s="41">
        <f t="shared" si="127"/>
        <v>18.584070796460178</v>
      </c>
      <c r="AO280" s="41">
        <v>1130</v>
      </c>
      <c r="AP280" s="110" t="s">
        <v>103</v>
      </c>
      <c r="AQ280" s="111" t="s">
        <v>103</v>
      </c>
      <c r="AR280" s="126" t="str">
        <f t="shared" si="121"/>
        <v/>
      </c>
      <c r="AS280" s="126" t="str">
        <f t="shared" si="122"/>
        <v/>
      </c>
      <c r="AT280" s="127">
        <v>781</v>
      </c>
      <c r="AU280" s="128" t="s">
        <v>103</v>
      </c>
      <c r="AV280" s="129" t="s">
        <v>103</v>
      </c>
      <c r="AW280" s="126" t="str">
        <f t="shared" si="123"/>
        <v/>
      </c>
      <c r="AX280" s="126" t="str">
        <f t="shared" si="124"/>
        <v/>
      </c>
      <c r="AY280" s="64" t="str">
        <f t="shared" si="125"/>
        <v/>
      </c>
      <c r="AZ280" s="97" t="s">
        <v>103</v>
      </c>
      <c r="BA280" s="68"/>
      <c r="BB280" s="68"/>
      <c r="BC280" s="68"/>
      <c r="BD280" s="68"/>
      <c r="BE280" s="15"/>
      <c r="BF280" s="5">
        <f t="shared" si="126"/>
        <v>2781</v>
      </c>
      <c r="BG280" s="42">
        <v>0</v>
      </c>
      <c r="BH280" s="42">
        <v>2781</v>
      </c>
      <c r="BI280" s="42"/>
      <c r="BJ280" s="42"/>
      <c r="BK280" s="42"/>
      <c r="BL280" s="42"/>
      <c r="BM280" s="15"/>
    </row>
    <row r="281" spans="1:65" outlineLevel="5" x14ac:dyDescent="0.3">
      <c r="A281" s="22">
        <f t="shared" si="112"/>
        <v>8</v>
      </c>
      <c r="B281" s="9">
        <f t="shared" si="110"/>
        <v>42240</v>
      </c>
      <c r="C281" s="51">
        <v>352553</v>
      </c>
      <c r="D281" s="64">
        <f t="shared" si="117"/>
        <v>32</v>
      </c>
      <c r="E281" s="12">
        <v>29</v>
      </c>
      <c r="F281" s="12">
        <v>35</v>
      </c>
      <c r="G281" s="12"/>
      <c r="H281" s="12"/>
      <c r="I281" s="12"/>
      <c r="J281" s="12"/>
      <c r="K281" s="12"/>
      <c r="L281" s="12"/>
      <c r="M281" s="74" t="str">
        <f t="shared" si="118"/>
        <v/>
      </c>
      <c r="N281" s="83" t="s">
        <v>103</v>
      </c>
      <c r="O281" s="83" t="s">
        <v>103</v>
      </c>
      <c r="P281" s="83"/>
      <c r="Q281" s="83"/>
      <c r="R281" s="83"/>
      <c r="S281" s="83"/>
      <c r="T281" s="83"/>
      <c r="U281" s="83"/>
      <c r="V281" s="5" t="str">
        <f t="shared" si="119"/>
        <v/>
      </c>
      <c r="W281" s="41"/>
      <c r="X281" s="41"/>
      <c r="Y281" s="41"/>
      <c r="Z281" s="41"/>
      <c r="AA281" s="41"/>
      <c r="AB281" s="41"/>
      <c r="AC281" s="41"/>
      <c r="AD281" s="41"/>
      <c r="AE281" s="5" t="str">
        <f t="shared" si="120"/>
        <v/>
      </c>
      <c r="AF281" s="41"/>
      <c r="AG281" s="41"/>
      <c r="AH281" s="41"/>
      <c r="AI281" s="41"/>
      <c r="AJ281" s="41"/>
      <c r="AK281" s="41"/>
      <c r="AL281" s="41"/>
      <c r="AM281" s="41"/>
      <c r="AN281" s="41">
        <f t="shared" si="127"/>
        <v>19.534883720930232</v>
      </c>
      <c r="AO281" s="41">
        <v>1075</v>
      </c>
      <c r="AP281" s="110" t="s">
        <v>103</v>
      </c>
      <c r="AQ281" s="111" t="s">
        <v>103</v>
      </c>
      <c r="AR281" s="126" t="str">
        <f t="shared" si="121"/>
        <v/>
      </c>
      <c r="AS281" s="126" t="str">
        <f t="shared" si="122"/>
        <v/>
      </c>
      <c r="AT281" s="127">
        <v>617</v>
      </c>
      <c r="AU281" s="128">
        <v>2.3199999999999998</v>
      </c>
      <c r="AV281" s="129" t="s">
        <v>103</v>
      </c>
      <c r="AW281" s="126" t="str">
        <f t="shared" si="123"/>
        <v/>
      </c>
      <c r="AX281" s="126" t="str">
        <f t="shared" si="124"/>
        <v/>
      </c>
      <c r="AY281" s="64" t="str">
        <f t="shared" si="125"/>
        <v/>
      </c>
      <c r="AZ281" s="97">
        <v>81.099999999999994</v>
      </c>
      <c r="BA281" s="68"/>
      <c r="BB281" s="68"/>
      <c r="BC281" s="68"/>
      <c r="BD281" s="68"/>
      <c r="BE281" s="15"/>
      <c r="BF281" s="5">
        <f t="shared" si="126"/>
        <v>3703</v>
      </c>
      <c r="BG281" s="42">
        <v>0</v>
      </c>
      <c r="BH281" s="42">
        <v>3703</v>
      </c>
      <c r="BI281" s="42"/>
      <c r="BJ281" s="42"/>
      <c r="BK281" s="42"/>
      <c r="BL281" s="42"/>
      <c r="BM281" s="15"/>
    </row>
    <row r="282" spans="1:65" outlineLevel="5" x14ac:dyDescent="0.3">
      <c r="A282" s="22">
        <f t="shared" si="112"/>
        <v>8</v>
      </c>
      <c r="B282" s="9">
        <f t="shared" si="110"/>
        <v>42241</v>
      </c>
      <c r="C282" s="51">
        <v>351878</v>
      </c>
      <c r="D282" s="64" t="str">
        <f t="shared" si="117"/>
        <v/>
      </c>
      <c r="E282" s="12" t="s">
        <v>103</v>
      </c>
      <c r="F282" s="12" t="s">
        <v>103</v>
      </c>
      <c r="G282" s="12"/>
      <c r="H282" s="12"/>
      <c r="I282" s="12"/>
      <c r="J282" s="12"/>
      <c r="K282" s="12"/>
      <c r="L282" s="12"/>
      <c r="M282" s="74">
        <f t="shared" si="118"/>
        <v>7.1</v>
      </c>
      <c r="N282" s="83">
        <v>7.13</v>
      </c>
      <c r="O282" s="83" t="s">
        <v>103</v>
      </c>
      <c r="P282" s="83"/>
      <c r="Q282" s="83"/>
      <c r="R282" s="83"/>
      <c r="S282" s="83"/>
      <c r="T282" s="83"/>
      <c r="U282" s="83"/>
      <c r="V282" s="5" t="str">
        <f t="shared" si="119"/>
        <v/>
      </c>
      <c r="W282" s="41"/>
      <c r="X282" s="41"/>
      <c r="Y282" s="41"/>
      <c r="Z282" s="41"/>
      <c r="AA282" s="41"/>
      <c r="AB282" s="41"/>
      <c r="AC282" s="41"/>
      <c r="AD282" s="41"/>
      <c r="AE282" s="5" t="str">
        <f t="shared" si="120"/>
        <v/>
      </c>
      <c r="AF282" s="41"/>
      <c r="AG282" s="41"/>
      <c r="AH282" s="41"/>
      <c r="AI282" s="41"/>
      <c r="AJ282" s="41"/>
      <c r="AK282" s="41"/>
      <c r="AL282" s="41"/>
      <c r="AM282" s="41"/>
      <c r="AN282" s="41">
        <f t="shared" si="127"/>
        <v>32.761310452418094</v>
      </c>
      <c r="AO282" s="41">
        <v>641</v>
      </c>
      <c r="AP282" s="110">
        <v>3.41</v>
      </c>
      <c r="AQ282" s="111">
        <v>2.4</v>
      </c>
      <c r="AR282" s="126">
        <f t="shared" si="121"/>
        <v>70.381231671554247</v>
      </c>
      <c r="AS282" s="126">
        <f t="shared" si="122"/>
        <v>29.618768328445753</v>
      </c>
      <c r="AT282" s="127">
        <v>625</v>
      </c>
      <c r="AU282" s="128">
        <v>2.57</v>
      </c>
      <c r="AV282" s="129">
        <v>1.65</v>
      </c>
      <c r="AW282" s="126">
        <f t="shared" si="123"/>
        <v>64.202334630350194</v>
      </c>
      <c r="AX282" s="126">
        <f t="shared" si="124"/>
        <v>35.797665369649806</v>
      </c>
      <c r="AY282" s="64">
        <f t="shared" si="125"/>
        <v>24.524456521739111</v>
      </c>
      <c r="AZ282" s="97">
        <v>81.2</v>
      </c>
      <c r="BA282" s="68"/>
      <c r="BB282" s="68"/>
      <c r="BC282" s="68"/>
      <c r="BD282" s="68"/>
      <c r="BE282" s="15"/>
      <c r="BF282" s="5">
        <f t="shared" si="126"/>
        <v>5350</v>
      </c>
      <c r="BG282" s="42">
        <v>0</v>
      </c>
      <c r="BH282" s="42">
        <v>5350</v>
      </c>
      <c r="BI282" s="42"/>
      <c r="BJ282" s="42"/>
      <c r="BK282" s="42"/>
      <c r="BL282" s="42"/>
      <c r="BM282" s="15"/>
    </row>
    <row r="283" spans="1:65" outlineLevel="5" x14ac:dyDescent="0.3">
      <c r="A283" s="22">
        <f t="shared" si="112"/>
        <v>8</v>
      </c>
      <c r="B283" s="9">
        <f t="shared" si="110"/>
        <v>42242</v>
      </c>
      <c r="C283" s="51">
        <v>349162</v>
      </c>
      <c r="D283" s="64" t="str">
        <f t="shared" si="117"/>
        <v/>
      </c>
      <c r="E283" s="12" t="s">
        <v>103</v>
      </c>
      <c r="F283" s="12" t="s">
        <v>103</v>
      </c>
      <c r="G283" s="12"/>
      <c r="H283" s="12"/>
      <c r="I283" s="12"/>
      <c r="J283" s="12"/>
      <c r="K283" s="12"/>
      <c r="L283" s="12"/>
      <c r="M283" s="74" t="str">
        <f t="shared" si="118"/>
        <v/>
      </c>
      <c r="N283" s="83" t="s">
        <v>103</v>
      </c>
      <c r="O283" s="83" t="s">
        <v>103</v>
      </c>
      <c r="P283" s="83"/>
      <c r="Q283" s="83"/>
      <c r="R283" s="83"/>
      <c r="S283" s="83"/>
      <c r="T283" s="83"/>
      <c r="U283" s="83"/>
      <c r="V283" s="5" t="str">
        <f t="shared" si="119"/>
        <v/>
      </c>
      <c r="W283" s="41"/>
      <c r="X283" s="41"/>
      <c r="Y283" s="41"/>
      <c r="Z283" s="41"/>
      <c r="AA283" s="41"/>
      <c r="AB283" s="41"/>
      <c r="AC283" s="41"/>
      <c r="AD283" s="41"/>
      <c r="AE283" s="5" t="str">
        <f t="shared" si="120"/>
        <v/>
      </c>
      <c r="AF283" s="41"/>
      <c r="AG283" s="41"/>
      <c r="AH283" s="41"/>
      <c r="AI283" s="41"/>
      <c r="AJ283" s="41"/>
      <c r="AK283" s="41"/>
      <c r="AL283" s="41"/>
      <c r="AM283" s="41"/>
      <c r="AN283" s="41">
        <f t="shared" si="127"/>
        <v>29.914529914529915</v>
      </c>
      <c r="AO283" s="41">
        <v>702</v>
      </c>
      <c r="AP283" s="110" t="s">
        <v>103</v>
      </c>
      <c r="AQ283" s="111" t="s">
        <v>103</v>
      </c>
      <c r="AR283" s="126" t="str">
        <f t="shared" si="121"/>
        <v/>
      </c>
      <c r="AS283" s="126" t="str">
        <f t="shared" si="122"/>
        <v/>
      </c>
      <c r="AT283" s="127">
        <v>694</v>
      </c>
      <c r="AU283" s="128">
        <v>2.2999999999999998</v>
      </c>
      <c r="AV283" s="129" t="s">
        <v>103</v>
      </c>
      <c r="AW283" s="126" t="str">
        <f t="shared" si="123"/>
        <v/>
      </c>
      <c r="AX283" s="126" t="str">
        <f t="shared" si="124"/>
        <v/>
      </c>
      <c r="AY283" s="64" t="str">
        <f t="shared" si="125"/>
        <v/>
      </c>
      <c r="AZ283" s="97">
        <v>81.099999999999994</v>
      </c>
      <c r="BA283" s="68"/>
      <c r="BB283" s="68"/>
      <c r="BC283" s="68"/>
      <c r="BD283" s="68"/>
      <c r="BE283" s="15"/>
      <c r="BF283" s="5">
        <f t="shared" si="126"/>
        <v>4467</v>
      </c>
      <c r="BG283" s="42">
        <v>5</v>
      </c>
      <c r="BH283" s="42">
        <v>4462</v>
      </c>
      <c r="BI283" s="42"/>
      <c r="BJ283" s="42"/>
      <c r="BK283" s="42"/>
      <c r="BL283" s="42"/>
      <c r="BM283" s="15"/>
    </row>
    <row r="284" spans="1:65" outlineLevel="5" x14ac:dyDescent="0.3">
      <c r="A284" s="22">
        <f t="shared" si="112"/>
        <v>8</v>
      </c>
      <c r="B284" s="9">
        <f t="shared" si="110"/>
        <v>42243</v>
      </c>
      <c r="C284" s="51">
        <v>362958</v>
      </c>
      <c r="D284" s="64">
        <f t="shared" si="117"/>
        <v>31.5</v>
      </c>
      <c r="E284" s="12">
        <v>29</v>
      </c>
      <c r="F284" s="12">
        <v>34</v>
      </c>
      <c r="G284" s="12"/>
      <c r="H284" s="12"/>
      <c r="I284" s="12"/>
      <c r="J284" s="12"/>
      <c r="K284" s="12"/>
      <c r="L284" s="12"/>
      <c r="M284" s="74" t="str">
        <f t="shared" si="118"/>
        <v/>
      </c>
      <c r="N284" s="83" t="s">
        <v>103</v>
      </c>
      <c r="O284" s="83" t="s">
        <v>103</v>
      </c>
      <c r="P284" s="83"/>
      <c r="Q284" s="83"/>
      <c r="R284" s="83"/>
      <c r="S284" s="83"/>
      <c r="T284" s="83"/>
      <c r="U284" s="83"/>
      <c r="V284" s="5" t="str">
        <f t="shared" si="119"/>
        <v/>
      </c>
      <c r="W284" s="41"/>
      <c r="X284" s="41"/>
      <c r="Y284" s="41"/>
      <c r="Z284" s="41"/>
      <c r="AA284" s="41"/>
      <c r="AB284" s="41"/>
      <c r="AC284" s="41"/>
      <c r="AD284" s="41"/>
      <c r="AE284" s="5" t="str">
        <f t="shared" si="120"/>
        <v/>
      </c>
      <c r="AF284" s="41"/>
      <c r="AG284" s="41"/>
      <c r="AH284" s="41"/>
      <c r="AI284" s="41"/>
      <c r="AJ284" s="41"/>
      <c r="AK284" s="41"/>
      <c r="AL284" s="41"/>
      <c r="AM284" s="41"/>
      <c r="AN284" s="41">
        <f t="shared" si="127"/>
        <v>29.247910863509748</v>
      </c>
      <c r="AO284" s="41">
        <v>718</v>
      </c>
      <c r="AP284" s="110" t="s">
        <v>103</v>
      </c>
      <c r="AQ284" s="111" t="s">
        <v>103</v>
      </c>
      <c r="AR284" s="126" t="str">
        <f t="shared" si="121"/>
        <v/>
      </c>
      <c r="AS284" s="126" t="str">
        <f t="shared" si="122"/>
        <v/>
      </c>
      <c r="AT284" s="127">
        <v>735</v>
      </c>
      <c r="AU284" s="128">
        <v>2.33</v>
      </c>
      <c r="AV284" s="129" t="s">
        <v>103</v>
      </c>
      <c r="AW284" s="126" t="str">
        <f t="shared" si="123"/>
        <v/>
      </c>
      <c r="AX284" s="126" t="str">
        <f t="shared" si="124"/>
        <v/>
      </c>
      <c r="AY284" s="64" t="str">
        <f t="shared" si="125"/>
        <v/>
      </c>
      <c r="AZ284" s="97">
        <v>81</v>
      </c>
      <c r="BA284" s="68"/>
      <c r="BB284" s="68"/>
      <c r="BC284" s="68"/>
      <c r="BD284" s="68"/>
      <c r="BE284" s="15"/>
      <c r="BF284" s="5">
        <f t="shared" si="126"/>
        <v>5630</v>
      </c>
      <c r="BG284" s="42">
        <v>0</v>
      </c>
      <c r="BH284" s="42">
        <v>5630</v>
      </c>
      <c r="BI284" s="42"/>
      <c r="BJ284" s="42"/>
      <c r="BK284" s="42"/>
      <c r="BL284" s="42"/>
      <c r="BM284" s="15"/>
    </row>
    <row r="285" spans="1:65" outlineLevel="5" x14ac:dyDescent="0.3">
      <c r="A285" s="22">
        <f t="shared" si="112"/>
        <v>8</v>
      </c>
      <c r="B285" s="9">
        <f t="shared" si="110"/>
        <v>42244</v>
      </c>
      <c r="C285" s="51">
        <v>357027</v>
      </c>
      <c r="D285" s="64">
        <f t="shared" si="117"/>
        <v>31.5</v>
      </c>
      <c r="E285" s="12">
        <v>29</v>
      </c>
      <c r="F285" s="12">
        <v>34</v>
      </c>
      <c r="G285" s="12"/>
      <c r="H285" s="12"/>
      <c r="I285" s="12"/>
      <c r="J285" s="12"/>
      <c r="K285" s="12"/>
      <c r="L285" s="12"/>
      <c r="M285" s="74" t="str">
        <f t="shared" si="118"/>
        <v/>
      </c>
      <c r="N285" s="83" t="s">
        <v>103</v>
      </c>
      <c r="O285" s="83" t="s">
        <v>103</v>
      </c>
      <c r="P285" s="83"/>
      <c r="Q285" s="83"/>
      <c r="R285" s="83"/>
      <c r="S285" s="83"/>
      <c r="T285" s="83"/>
      <c r="U285" s="83"/>
      <c r="V285" s="5" t="str">
        <f t="shared" si="119"/>
        <v/>
      </c>
      <c r="W285" s="41"/>
      <c r="X285" s="41"/>
      <c r="Y285" s="41"/>
      <c r="Z285" s="41"/>
      <c r="AA285" s="41"/>
      <c r="AB285" s="41"/>
      <c r="AC285" s="41"/>
      <c r="AD285" s="41"/>
      <c r="AE285" s="5" t="str">
        <f t="shared" si="120"/>
        <v/>
      </c>
      <c r="AF285" s="41"/>
      <c r="AG285" s="41"/>
      <c r="AH285" s="41"/>
      <c r="AI285" s="41"/>
      <c r="AJ285" s="41"/>
      <c r="AK285" s="41"/>
      <c r="AL285" s="41"/>
      <c r="AM285" s="41"/>
      <c r="AN285" s="41">
        <f t="shared" si="127"/>
        <v>31.484257871064468</v>
      </c>
      <c r="AO285" s="41">
        <v>667</v>
      </c>
      <c r="AP285" s="110" t="s">
        <v>103</v>
      </c>
      <c r="AQ285" s="111" t="s">
        <v>103</v>
      </c>
      <c r="AR285" s="126" t="str">
        <f t="shared" si="121"/>
        <v/>
      </c>
      <c r="AS285" s="126" t="str">
        <f t="shared" si="122"/>
        <v/>
      </c>
      <c r="AT285" s="127">
        <v>658</v>
      </c>
      <c r="AU285" s="128">
        <v>2.4</v>
      </c>
      <c r="AV285" s="129" t="s">
        <v>103</v>
      </c>
      <c r="AW285" s="126" t="str">
        <f t="shared" si="123"/>
        <v/>
      </c>
      <c r="AX285" s="126" t="str">
        <f t="shared" si="124"/>
        <v/>
      </c>
      <c r="AY285" s="64" t="str">
        <f t="shared" si="125"/>
        <v/>
      </c>
      <c r="AZ285" s="97">
        <v>80.5</v>
      </c>
      <c r="BA285" s="68"/>
      <c r="BB285" s="68"/>
      <c r="BC285" s="68"/>
      <c r="BD285" s="68"/>
      <c r="BE285" s="15"/>
      <c r="BF285" s="5">
        <f t="shared" si="126"/>
        <v>5086</v>
      </c>
      <c r="BG285" s="42">
        <v>0</v>
      </c>
      <c r="BH285" s="42">
        <v>5086</v>
      </c>
      <c r="BI285" s="42"/>
      <c r="BJ285" s="42"/>
      <c r="BK285" s="42"/>
      <c r="BL285" s="42"/>
      <c r="BM285" s="15"/>
    </row>
    <row r="286" spans="1:65" outlineLevel="5" x14ac:dyDescent="0.3">
      <c r="A286" s="22">
        <f t="shared" si="112"/>
        <v>8</v>
      </c>
      <c r="B286" s="9">
        <f t="shared" si="110"/>
        <v>42245</v>
      </c>
      <c r="C286" s="51">
        <v>348623</v>
      </c>
      <c r="D286" s="64">
        <f t="shared" si="117"/>
        <v>30.5</v>
      </c>
      <c r="E286" s="12">
        <v>28</v>
      </c>
      <c r="F286" s="12">
        <v>33</v>
      </c>
      <c r="G286" s="12"/>
      <c r="H286" s="12"/>
      <c r="I286" s="12"/>
      <c r="J286" s="12"/>
      <c r="K286" s="12"/>
      <c r="L286" s="12"/>
      <c r="M286" s="74" t="str">
        <f t="shared" si="118"/>
        <v/>
      </c>
      <c r="N286" s="83" t="s">
        <v>103</v>
      </c>
      <c r="O286" s="83" t="s">
        <v>103</v>
      </c>
      <c r="P286" s="83"/>
      <c r="Q286" s="83"/>
      <c r="R286" s="83"/>
      <c r="S286" s="83"/>
      <c r="T286" s="83"/>
      <c r="U286" s="83"/>
      <c r="V286" s="5" t="str">
        <f t="shared" si="119"/>
        <v/>
      </c>
      <c r="W286" s="41"/>
      <c r="X286" s="41"/>
      <c r="Y286" s="41"/>
      <c r="Z286" s="41"/>
      <c r="AA286" s="41"/>
      <c r="AB286" s="41"/>
      <c r="AC286" s="41"/>
      <c r="AD286" s="41"/>
      <c r="AE286" s="5" t="str">
        <f t="shared" si="120"/>
        <v/>
      </c>
      <c r="AF286" s="41"/>
      <c r="AG286" s="41"/>
      <c r="AH286" s="41"/>
      <c r="AI286" s="41"/>
      <c r="AJ286" s="41"/>
      <c r="AK286" s="41"/>
      <c r="AL286" s="41"/>
      <c r="AM286" s="41"/>
      <c r="AN286" s="41">
        <f t="shared" si="127"/>
        <v>28.925619834710744</v>
      </c>
      <c r="AO286" s="41">
        <v>726</v>
      </c>
      <c r="AP286" s="110" t="s">
        <v>103</v>
      </c>
      <c r="AQ286" s="111" t="s">
        <v>103</v>
      </c>
      <c r="AR286" s="126" t="str">
        <f t="shared" si="121"/>
        <v/>
      </c>
      <c r="AS286" s="126" t="str">
        <f t="shared" si="122"/>
        <v/>
      </c>
      <c r="AT286" s="127">
        <v>740</v>
      </c>
      <c r="AU286" s="128" t="s">
        <v>103</v>
      </c>
      <c r="AV286" s="129" t="s">
        <v>103</v>
      </c>
      <c r="AW286" s="126" t="str">
        <f t="shared" si="123"/>
        <v/>
      </c>
      <c r="AX286" s="126" t="str">
        <f t="shared" si="124"/>
        <v/>
      </c>
      <c r="AY286" s="64" t="str">
        <f t="shared" si="125"/>
        <v/>
      </c>
      <c r="AZ286" s="97" t="s">
        <v>103</v>
      </c>
      <c r="BA286" s="68"/>
      <c r="BB286" s="68"/>
      <c r="BC286" s="68"/>
      <c r="BD286" s="68"/>
      <c r="BE286" s="15"/>
      <c r="BF286" s="5">
        <f t="shared" si="126"/>
        <v>4906</v>
      </c>
      <c r="BG286" s="42">
        <v>0</v>
      </c>
      <c r="BH286" s="42">
        <v>4906</v>
      </c>
      <c r="BI286" s="42"/>
      <c r="BJ286" s="42"/>
      <c r="BK286" s="42"/>
      <c r="BL286" s="42"/>
      <c r="BM286" s="15"/>
    </row>
    <row r="287" spans="1:65" outlineLevel="5" x14ac:dyDescent="0.3">
      <c r="A287" s="22">
        <f t="shared" si="112"/>
        <v>8</v>
      </c>
      <c r="B287" s="9">
        <f t="shared" si="110"/>
        <v>42246</v>
      </c>
      <c r="C287" s="51">
        <v>350932</v>
      </c>
      <c r="D287" s="64" t="str">
        <f t="shared" si="117"/>
        <v/>
      </c>
      <c r="E287" s="12" t="s">
        <v>103</v>
      </c>
      <c r="F287" s="12" t="s">
        <v>103</v>
      </c>
      <c r="G287" s="12"/>
      <c r="H287" s="12"/>
      <c r="I287" s="12"/>
      <c r="J287" s="12"/>
      <c r="K287" s="12"/>
      <c r="L287" s="12"/>
      <c r="M287" s="74" t="str">
        <f t="shared" si="118"/>
        <v/>
      </c>
      <c r="N287" s="83" t="s">
        <v>103</v>
      </c>
      <c r="O287" s="83" t="s">
        <v>103</v>
      </c>
      <c r="P287" s="83"/>
      <c r="Q287" s="83"/>
      <c r="R287" s="83"/>
      <c r="S287" s="83"/>
      <c r="T287" s="83"/>
      <c r="U287" s="83"/>
      <c r="V287" s="5" t="str">
        <f t="shared" si="119"/>
        <v/>
      </c>
      <c r="W287" s="41"/>
      <c r="X287" s="41"/>
      <c r="Y287" s="41"/>
      <c r="Z287" s="41"/>
      <c r="AA287" s="41"/>
      <c r="AB287" s="41"/>
      <c r="AC287" s="41"/>
      <c r="AD287" s="41"/>
      <c r="AE287" s="5" t="str">
        <f t="shared" si="120"/>
        <v/>
      </c>
      <c r="AF287" s="41"/>
      <c r="AG287" s="41"/>
      <c r="AH287" s="41"/>
      <c r="AI287" s="41"/>
      <c r="AJ287" s="41"/>
      <c r="AK287" s="41"/>
      <c r="AL287" s="41"/>
      <c r="AM287" s="41"/>
      <c r="AN287" s="41">
        <f t="shared" si="127"/>
        <v>29.166666666666668</v>
      </c>
      <c r="AO287" s="41">
        <v>720</v>
      </c>
      <c r="AP287" s="110" t="s">
        <v>103</v>
      </c>
      <c r="AQ287" s="111" t="s">
        <v>103</v>
      </c>
      <c r="AR287" s="126" t="str">
        <f t="shared" si="121"/>
        <v/>
      </c>
      <c r="AS287" s="126" t="str">
        <f t="shared" si="122"/>
        <v/>
      </c>
      <c r="AT287" s="127">
        <v>745</v>
      </c>
      <c r="AU287" s="128" t="s">
        <v>103</v>
      </c>
      <c r="AV287" s="129" t="s">
        <v>103</v>
      </c>
      <c r="AW287" s="126" t="str">
        <f t="shared" si="123"/>
        <v/>
      </c>
      <c r="AX287" s="126" t="str">
        <f t="shared" si="124"/>
        <v/>
      </c>
      <c r="AY287" s="64" t="str">
        <f t="shared" si="125"/>
        <v/>
      </c>
      <c r="AZ287" s="97" t="s">
        <v>103</v>
      </c>
      <c r="BA287" s="68"/>
      <c r="BB287" s="68"/>
      <c r="BC287" s="68"/>
      <c r="BD287" s="68"/>
      <c r="BE287" s="15"/>
      <c r="BF287" s="5">
        <f t="shared" si="126"/>
        <v>4461</v>
      </c>
      <c r="BG287" s="42">
        <v>0</v>
      </c>
      <c r="BH287" s="42">
        <v>4461</v>
      </c>
      <c r="BI287" s="42"/>
      <c r="BJ287" s="42"/>
      <c r="BK287" s="42"/>
      <c r="BL287" s="42"/>
      <c r="BM287" s="15"/>
    </row>
    <row r="288" spans="1:65" ht="17.25" outlineLevel="5" thickBot="1" x14ac:dyDescent="0.35">
      <c r="A288" s="31">
        <f t="shared" si="112"/>
        <v>8</v>
      </c>
      <c r="B288" s="32">
        <f t="shared" ref="B288:B351" si="128">B287+1</f>
        <v>42247</v>
      </c>
      <c r="C288" s="51">
        <v>352770</v>
      </c>
      <c r="D288" s="64">
        <f t="shared" si="117"/>
        <v>30</v>
      </c>
      <c r="E288" s="12">
        <v>28</v>
      </c>
      <c r="F288" s="12">
        <v>32</v>
      </c>
      <c r="G288" s="12"/>
      <c r="H288" s="12"/>
      <c r="I288" s="12"/>
      <c r="J288" s="12"/>
      <c r="K288" s="12"/>
      <c r="L288" s="12"/>
      <c r="M288" s="74" t="str">
        <f t="shared" si="118"/>
        <v/>
      </c>
      <c r="N288" s="83" t="s">
        <v>103</v>
      </c>
      <c r="O288" s="83" t="s">
        <v>103</v>
      </c>
      <c r="P288" s="83"/>
      <c r="Q288" s="83"/>
      <c r="R288" s="83"/>
      <c r="S288" s="83"/>
      <c r="T288" s="83"/>
      <c r="U288" s="83"/>
      <c r="V288" s="5" t="str">
        <f t="shared" si="119"/>
        <v/>
      </c>
      <c r="W288" s="41"/>
      <c r="X288" s="41"/>
      <c r="Y288" s="41"/>
      <c r="Z288" s="41"/>
      <c r="AA288" s="41"/>
      <c r="AB288" s="41"/>
      <c r="AC288" s="41"/>
      <c r="AD288" s="41"/>
      <c r="AE288" s="5" t="str">
        <f t="shared" si="120"/>
        <v/>
      </c>
      <c r="AF288" s="41"/>
      <c r="AG288" s="41"/>
      <c r="AH288" s="41"/>
      <c r="AI288" s="41"/>
      <c r="AJ288" s="41"/>
      <c r="AK288" s="41"/>
      <c r="AL288" s="41"/>
      <c r="AM288" s="41"/>
      <c r="AN288" s="41">
        <f t="shared" si="127"/>
        <v>29.619181946403383</v>
      </c>
      <c r="AO288" s="41">
        <v>709</v>
      </c>
      <c r="AP288" s="110" t="s">
        <v>103</v>
      </c>
      <c r="AQ288" s="111" t="s">
        <v>103</v>
      </c>
      <c r="AR288" s="126" t="str">
        <f t="shared" si="121"/>
        <v/>
      </c>
      <c r="AS288" s="126" t="str">
        <f t="shared" si="122"/>
        <v/>
      </c>
      <c r="AT288" s="127">
        <v>735</v>
      </c>
      <c r="AU288" s="128">
        <v>2.38</v>
      </c>
      <c r="AV288" s="129" t="s">
        <v>103</v>
      </c>
      <c r="AW288" s="126" t="str">
        <f t="shared" si="123"/>
        <v/>
      </c>
      <c r="AX288" s="126" t="str">
        <f t="shared" si="124"/>
        <v/>
      </c>
      <c r="AY288" s="64" t="str">
        <f t="shared" si="125"/>
        <v/>
      </c>
      <c r="AZ288" s="97">
        <v>80.400000000000006</v>
      </c>
      <c r="BA288" s="68"/>
      <c r="BB288" s="68"/>
      <c r="BC288" s="68"/>
      <c r="BD288" s="68"/>
      <c r="BE288" s="15"/>
      <c r="BF288" s="5">
        <f t="shared" si="126"/>
        <v>3087</v>
      </c>
      <c r="BG288" s="42">
        <v>0</v>
      </c>
      <c r="BH288" s="42">
        <v>3087</v>
      </c>
      <c r="BI288" s="42"/>
      <c r="BJ288" s="42"/>
      <c r="BK288" s="42"/>
      <c r="BL288" s="42"/>
      <c r="BM288" s="15"/>
    </row>
    <row r="289" spans="1:65" outlineLevel="4" x14ac:dyDescent="0.3">
      <c r="A289" s="156" t="s">
        <v>42</v>
      </c>
      <c r="B289" s="157"/>
      <c r="C289" s="50">
        <f t="shared" ref="C289:BM289" si="129">SUBTOTAL(4,C258:C288)</f>
        <v>399808</v>
      </c>
      <c r="D289" s="60">
        <f t="shared" si="129"/>
        <v>34</v>
      </c>
      <c r="E289" s="28">
        <f t="shared" si="129"/>
        <v>32</v>
      </c>
      <c r="F289" s="28">
        <f t="shared" si="129"/>
        <v>36</v>
      </c>
      <c r="G289" s="28">
        <f t="shared" si="129"/>
        <v>0</v>
      </c>
      <c r="H289" s="28">
        <f t="shared" si="129"/>
        <v>0</v>
      </c>
      <c r="I289" s="28">
        <f t="shared" si="129"/>
        <v>0</v>
      </c>
      <c r="J289" s="28">
        <f t="shared" si="129"/>
        <v>0</v>
      </c>
      <c r="K289" s="28">
        <f t="shared" si="129"/>
        <v>0</v>
      </c>
      <c r="L289" s="28">
        <f t="shared" si="129"/>
        <v>0</v>
      </c>
      <c r="M289" s="71">
        <f t="shared" si="129"/>
        <v>7.2</v>
      </c>
      <c r="N289" s="82">
        <f t="shared" si="129"/>
        <v>7.24</v>
      </c>
      <c r="O289" s="82">
        <f t="shared" si="129"/>
        <v>7.16</v>
      </c>
      <c r="P289" s="82">
        <f t="shared" si="129"/>
        <v>0</v>
      </c>
      <c r="Q289" s="82">
        <f t="shared" si="129"/>
        <v>0</v>
      </c>
      <c r="R289" s="82">
        <f t="shared" si="129"/>
        <v>0</v>
      </c>
      <c r="S289" s="82">
        <f t="shared" si="129"/>
        <v>0</v>
      </c>
      <c r="T289" s="82">
        <f t="shared" si="129"/>
        <v>0</v>
      </c>
      <c r="U289" s="82">
        <f t="shared" si="129"/>
        <v>0</v>
      </c>
      <c r="V289" s="29">
        <f t="shared" si="129"/>
        <v>0</v>
      </c>
      <c r="W289" s="39">
        <f t="shared" si="129"/>
        <v>0</v>
      </c>
      <c r="X289" s="39">
        <f t="shared" si="129"/>
        <v>0</v>
      </c>
      <c r="Y289" s="39">
        <f t="shared" si="129"/>
        <v>0</v>
      </c>
      <c r="Z289" s="39">
        <f t="shared" si="129"/>
        <v>0</v>
      </c>
      <c r="AA289" s="39">
        <f t="shared" si="129"/>
        <v>0</v>
      </c>
      <c r="AB289" s="39">
        <f t="shared" si="129"/>
        <v>0</v>
      </c>
      <c r="AC289" s="39">
        <f t="shared" si="129"/>
        <v>0</v>
      </c>
      <c r="AD289" s="39">
        <f t="shared" si="129"/>
        <v>0</v>
      </c>
      <c r="AE289" s="29">
        <f t="shared" si="129"/>
        <v>0</v>
      </c>
      <c r="AF289" s="39">
        <f t="shared" si="129"/>
        <v>0</v>
      </c>
      <c r="AG289" s="39">
        <f t="shared" si="129"/>
        <v>0</v>
      </c>
      <c r="AH289" s="39">
        <f t="shared" si="129"/>
        <v>0</v>
      </c>
      <c r="AI289" s="39">
        <f t="shared" si="129"/>
        <v>0</v>
      </c>
      <c r="AJ289" s="39">
        <f t="shared" si="129"/>
        <v>0</v>
      </c>
      <c r="AK289" s="39">
        <f t="shared" si="129"/>
        <v>0</v>
      </c>
      <c r="AL289" s="39">
        <f t="shared" si="129"/>
        <v>0</v>
      </c>
      <c r="AM289" s="39">
        <f t="shared" si="129"/>
        <v>0</v>
      </c>
      <c r="AN289" s="39">
        <f t="shared" si="129"/>
        <v>32.761310452418094</v>
      </c>
      <c r="AO289" s="39">
        <f t="shared" si="129"/>
        <v>1280</v>
      </c>
      <c r="AP289" s="104">
        <f t="shared" si="129"/>
        <v>3.82</v>
      </c>
      <c r="AQ289" s="105">
        <f t="shared" si="129"/>
        <v>2.7</v>
      </c>
      <c r="AR289" s="106">
        <f t="shared" si="129"/>
        <v>73.030303030303031</v>
      </c>
      <c r="AS289" s="106">
        <f t="shared" si="129"/>
        <v>29.618768328445753</v>
      </c>
      <c r="AT289" s="107">
        <f t="shared" si="129"/>
        <v>1004</v>
      </c>
      <c r="AU289" s="108">
        <f t="shared" si="129"/>
        <v>2.57</v>
      </c>
      <c r="AV289" s="109">
        <f t="shared" si="129"/>
        <v>1.65</v>
      </c>
      <c r="AW289" s="106">
        <f t="shared" si="129"/>
        <v>64.202334630350194</v>
      </c>
      <c r="AX289" s="106">
        <f t="shared" si="129"/>
        <v>42.222222222222214</v>
      </c>
      <c r="AY289" s="60">
        <f t="shared" si="129"/>
        <v>43.235867446393748</v>
      </c>
      <c r="AZ289" s="96">
        <f t="shared" si="129"/>
        <v>81.599999999999994</v>
      </c>
      <c r="BA289" s="67">
        <f t="shared" si="129"/>
        <v>0</v>
      </c>
      <c r="BB289" s="67">
        <f t="shared" si="129"/>
        <v>28</v>
      </c>
      <c r="BC289" s="67">
        <f t="shared" si="129"/>
        <v>0</v>
      </c>
      <c r="BD289" s="67">
        <f t="shared" si="129"/>
        <v>0</v>
      </c>
      <c r="BE289" s="27">
        <f t="shared" si="129"/>
        <v>0</v>
      </c>
      <c r="BF289" s="29">
        <f t="shared" si="129"/>
        <v>5630</v>
      </c>
      <c r="BG289" s="39">
        <f t="shared" si="129"/>
        <v>135</v>
      </c>
      <c r="BH289" s="40">
        <f t="shared" si="129"/>
        <v>5630</v>
      </c>
      <c r="BI289" s="40">
        <f t="shared" si="129"/>
        <v>0</v>
      </c>
      <c r="BJ289" s="40">
        <f t="shared" si="129"/>
        <v>0</v>
      </c>
      <c r="BK289" s="40">
        <f t="shared" si="129"/>
        <v>0</v>
      </c>
      <c r="BL289" s="40">
        <f t="shared" si="129"/>
        <v>0</v>
      </c>
      <c r="BM289" s="27">
        <f t="shared" si="129"/>
        <v>0</v>
      </c>
    </row>
    <row r="290" spans="1:65" outlineLevel="3" x14ac:dyDescent="0.3">
      <c r="A290" s="158" t="s">
        <v>31</v>
      </c>
      <c r="B290" s="159"/>
      <c r="C290" s="51">
        <f t="shared" ref="C290:BM290" si="130">SUBTOTAL(5,C258:C288)</f>
        <v>346943</v>
      </c>
      <c r="D290" s="61">
        <f t="shared" si="130"/>
        <v>30</v>
      </c>
      <c r="E290" s="12">
        <f t="shared" si="130"/>
        <v>28</v>
      </c>
      <c r="F290" s="12">
        <f t="shared" si="130"/>
        <v>32</v>
      </c>
      <c r="G290" s="12">
        <f t="shared" si="130"/>
        <v>0</v>
      </c>
      <c r="H290" s="12">
        <f t="shared" si="130"/>
        <v>0</v>
      </c>
      <c r="I290" s="12">
        <f t="shared" si="130"/>
        <v>0</v>
      </c>
      <c r="J290" s="12">
        <f t="shared" si="130"/>
        <v>0</v>
      </c>
      <c r="K290" s="12">
        <f t="shared" si="130"/>
        <v>0</v>
      </c>
      <c r="L290" s="12">
        <f t="shared" si="130"/>
        <v>0</v>
      </c>
      <c r="M290" s="72">
        <f t="shared" si="130"/>
        <v>7.1</v>
      </c>
      <c r="N290" s="83">
        <f t="shared" si="130"/>
        <v>7.11</v>
      </c>
      <c r="O290" s="83">
        <f t="shared" si="130"/>
        <v>7.16</v>
      </c>
      <c r="P290" s="83">
        <f t="shared" si="130"/>
        <v>0</v>
      </c>
      <c r="Q290" s="83">
        <f t="shared" si="130"/>
        <v>0</v>
      </c>
      <c r="R290" s="83">
        <f t="shared" si="130"/>
        <v>0</v>
      </c>
      <c r="S290" s="83">
        <f t="shared" si="130"/>
        <v>0</v>
      </c>
      <c r="T290" s="83">
        <f t="shared" si="130"/>
        <v>0</v>
      </c>
      <c r="U290" s="83">
        <f t="shared" si="130"/>
        <v>0</v>
      </c>
      <c r="V290" s="6">
        <f t="shared" si="130"/>
        <v>0</v>
      </c>
      <c r="W290" s="41">
        <f t="shared" si="130"/>
        <v>0</v>
      </c>
      <c r="X290" s="41">
        <f t="shared" si="130"/>
        <v>0</v>
      </c>
      <c r="Y290" s="41">
        <f t="shared" si="130"/>
        <v>0</v>
      </c>
      <c r="Z290" s="41">
        <f t="shared" si="130"/>
        <v>0</v>
      </c>
      <c r="AA290" s="41">
        <f t="shared" si="130"/>
        <v>0</v>
      </c>
      <c r="AB290" s="41">
        <f t="shared" si="130"/>
        <v>0</v>
      </c>
      <c r="AC290" s="41">
        <f t="shared" si="130"/>
        <v>0</v>
      </c>
      <c r="AD290" s="41">
        <f t="shared" si="130"/>
        <v>0</v>
      </c>
      <c r="AE290" s="6">
        <f t="shared" si="130"/>
        <v>0</v>
      </c>
      <c r="AF290" s="41">
        <f t="shared" si="130"/>
        <v>0</v>
      </c>
      <c r="AG290" s="41">
        <f t="shared" si="130"/>
        <v>0</v>
      </c>
      <c r="AH290" s="41">
        <f t="shared" si="130"/>
        <v>0</v>
      </c>
      <c r="AI290" s="41">
        <f t="shared" si="130"/>
        <v>0</v>
      </c>
      <c r="AJ290" s="41">
        <f t="shared" si="130"/>
        <v>0</v>
      </c>
      <c r="AK290" s="41">
        <f t="shared" si="130"/>
        <v>0</v>
      </c>
      <c r="AL290" s="41">
        <f t="shared" si="130"/>
        <v>0</v>
      </c>
      <c r="AM290" s="41">
        <f t="shared" si="130"/>
        <v>0</v>
      </c>
      <c r="AN290" s="41">
        <f t="shared" si="130"/>
        <v>16.40625</v>
      </c>
      <c r="AO290" s="41">
        <f t="shared" si="130"/>
        <v>641</v>
      </c>
      <c r="AP290" s="110">
        <f t="shared" si="130"/>
        <v>3.3</v>
      </c>
      <c r="AQ290" s="111">
        <f t="shared" si="130"/>
        <v>2.4</v>
      </c>
      <c r="AR290" s="112">
        <f t="shared" si="130"/>
        <v>70.381231671554247</v>
      </c>
      <c r="AS290" s="112">
        <f t="shared" si="130"/>
        <v>26.969696969696969</v>
      </c>
      <c r="AT290" s="113">
        <f t="shared" si="130"/>
        <v>617</v>
      </c>
      <c r="AU290" s="114">
        <f t="shared" si="130"/>
        <v>2.19</v>
      </c>
      <c r="AV290" s="115">
        <f t="shared" si="130"/>
        <v>1.3</v>
      </c>
      <c r="AW290" s="112">
        <f t="shared" si="130"/>
        <v>57.777777777777786</v>
      </c>
      <c r="AX290" s="112">
        <f t="shared" si="130"/>
        <v>35.797665369649806</v>
      </c>
      <c r="AY290" s="61">
        <f t="shared" si="130"/>
        <v>24.524456521739111</v>
      </c>
      <c r="AZ290" s="97">
        <f t="shared" si="130"/>
        <v>78.599999999999994</v>
      </c>
      <c r="BA290" s="68">
        <f t="shared" si="130"/>
        <v>0</v>
      </c>
      <c r="BB290" s="68">
        <f t="shared" si="130"/>
        <v>28</v>
      </c>
      <c r="BC290" s="68">
        <f t="shared" si="130"/>
        <v>0</v>
      </c>
      <c r="BD290" s="68">
        <f t="shared" si="130"/>
        <v>0</v>
      </c>
      <c r="BE290" s="15">
        <f t="shared" si="130"/>
        <v>0</v>
      </c>
      <c r="BF290" s="6">
        <f t="shared" si="130"/>
        <v>2781</v>
      </c>
      <c r="BG290" s="41">
        <f t="shared" si="130"/>
        <v>0</v>
      </c>
      <c r="BH290" s="42">
        <f t="shared" si="130"/>
        <v>2781</v>
      </c>
      <c r="BI290" s="42">
        <f t="shared" si="130"/>
        <v>0</v>
      </c>
      <c r="BJ290" s="42">
        <f t="shared" si="130"/>
        <v>0</v>
      </c>
      <c r="BK290" s="42">
        <f t="shared" si="130"/>
        <v>0</v>
      </c>
      <c r="BL290" s="42">
        <f t="shared" si="130"/>
        <v>0</v>
      </c>
      <c r="BM290" s="15">
        <f t="shared" si="130"/>
        <v>0</v>
      </c>
    </row>
    <row r="291" spans="1:65" outlineLevel="2" x14ac:dyDescent="0.3">
      <c r="A291" s="158" t="s">
        <v>20</v>
      </c>
      <c r="B291" s="159"/>
      <c r="C291" s="51">
        <f>IFERROR(SUBTOTAL(1,C258:C288),"")</f>
        <v>372701.90322580643</v>
      </c>
      <c r="D291" s="61">
        <f t="shared" ref="D291:BM291" si="131">IFERROR(SUBTOTAL(1,D258:D288),"")</f>
        <v>32.5</v>
      </c>
      <c r="E291" s="12">
        <f t="shared" si="131"/>
        <v>29.666666666666668</v>
      </c>
      <c r="F291" s="12">
        <f t="shared" si="131"/>
        <v>35.333333333333336</v>
      </c>
      <c r="G291" s="12" t="str">
        <f t="shared" si="131"/>
        <v/>
      </c>
      <c r="H291" s="12" t="str">
        <f t="shared" si="131"/>
        <v/>
      </c>
      <c r="I291" s="12" t="str">
        <f t="shared" si="131"/>
        <v/>
      </c>
      <c r="J291" s="12" t="str">
        <f t="shared" si="131"/>
        <v/>
      </c>
      <c r="K291" s="12" t="str">
        <f t="shared" si="131"/>
        <v/>
      </c>
      <c r="L291" s="12" t="str">
        <f t="shared" si="131"/>
        <v/>
      </c>
      <c r="M291" s="72">
        <f t="shared" si="131"/>
        <v>7.15</v>
      </c>
      <c r="N291" s="83">
        <f t="shared" si="131"/>
        <v>7.1749999999999998</v>
      </c>
      <c r="O291" s="83">
        <f t="shared" si="131"/>
        <v>7.16</v>
      </c>
      <c r="P291" s="83" t="str">
        <f t="shared" si="131"/>
        <v/>
      </c>
      <c r="Q291" s="83" t="str">
        <f t="shared" si="131"/>
        <v/>
      </c>
      <c r="R291" s="83" t="str">
        <f t="shared" si="131"/>
        <v/>
      </c>
      <c r="S291" s="83" t="str">
        <f t="shared" si="131"/>
        <v/>
      </c>
      <c r="T291" s="83" t="str">
        <f t="shared" si="131"/>
        <v/>
      </c>
      <c r="U291" s="83" t="str">
        <f t="shared" si="131"/>
        <v/>
      </c>
      <c r="V291" s="6" t="str">
        <f t="shared" si="131"/>
        <v/>
      </c>
      <c r="W291" s="41" t="str">
        <f t="shared" si="131"/>
        <v/>
      </c>
      <c r="X291" s="41" t="str">
        <f t="shared" si="131"/>
        <v/>
      </c>
      <c r="Y291" s="41" t="str">
        <f t="shared" si="131"/>
        <v/>
      </c>
      <c r="Z291" s="41" t="str">
        <f t="shared" si="131"/>
        <v/>
      </c>
      <c r="AA291" s="41" t="str">
        <f t="shared" si="131"/>
        <v/>
      </c>
      <c r="AB291" s="41" t="str">
        <f t="shared" si="131"/>
        <v/>
      </c>
      <c r="AC291" s="41" t="str">
        <f t="shared" si="131"/>
        <v/>
      </c>
      <c r="AD291" s="41" t="str">
        <f t="shared" si="131"/>
        <v/>
      </c>
      <c r="AE291" s="6" t="str">
        <f t="shared" si="131"/>
        <v/>
      </c>
      <c r="AF291" s="41" t="str">
        <f t="shared" si="131"/>
        <v/>
      </c>
      <c r="AG291" s="41" t="str">
        <f t="shared" si="131"/>
        <v/>
      </c>
      <c r="AH291" s="41" t="str">
        <f t="shared" si="131"/>
        <v/>
      </c>
      <c r="AI291" s="41" t="str">
        <f t="shared" si="131"/>
        <v/>
      </c>
      <c r="AJ291" s="41" t="str">
        <f t="shared" si="131"/>
        <v/>
      </c>
      <c r="AK291" s="41" t="str">
        <f t="shared" si="131"/>
        <v/>
      </c>
      <c r="AL291" s="41" t="str">
        <f t="shared" si="131"/>
        <v/>
      </c>
      <c r="AM291" s="41" t="str">
        <f t="shared" si="131"/>
        <v/>
      </c>
      <c r="AN291" s="41">
        <f t="shared" si="131"/>
        <v>22.027357262029845</v>
      </c>
      <c r="AO291" s="41">
        <f t="shared" si="131"/>
        <v>996.93548387096769</v>
      </c>
      <c r="AP291" s="110">
        <f t="shared" si="131"/>
        <v>3.5649999999999999</v>
      </c>
      <c r="AQ291" s="111">
        <f t="shared" si="131"/>
        <v>2.5425</v>
      </c>
      <c r="AR291" s="112">
        <f t="shared" si="131"/>
        <v>71.35145897409015</v>
      </c>
      <c r="AS291" s="112">
        <f t="shared" si="131"/>
        <v>28.64854102590985</v>
      </c>
      <c r="AT291" s="113">
        <f t="shared" si="131"/>
        <v>814.09677419354841</v>
      </c>
      <c r="AU291" s="114">
        <f t="shared" si="131"/>
        <v>2.3380000000000001</v>
      </c>
      <c r="AV291" s="115">
        <f t="shared" si="131"/>
        <v>1.4900000000000002</v>
      </c>
      <c r="AW291" s="112">
        <f t="shared" si="131"/>
        <v>61.773564940496186</v>
      </c>
      <c r="AX291" s="112">
        <f t="shared" si="131"/>
        <v>38.226435059503814</v>
      </c>
      <c r="AY291" s="61">
        <f t="shared" si="131"/>
        <v>34.602236997100562</v>
      </c>
      <c r="AZ291" s="97">
        <f t="shared" si="131"/>
        <v>80.330000000000013</v>
      </c>
      <c r="BA291" s="68" t="str">
        <f t="shared" si="131"/>
        <v/>
      </c>
      <c r="BB291" s="68">
        <f t="shared" si="131"/>
        <v>28</v>
      </c>
      <c r="BC291" s="68">
        <f t="shared" si="131"/>
        <v>0</v>
      </c>
      <c r="BD291" s="68" t="str">
        <f t="shared" si="131"/>
        <v/>
      </c>
      <c r="BE291" s="15" t="str">
        <f>IFERROR(SUBTOTAL(1,BE258:BE288),"")</f>
        <v/>
      </c>
      <c r="BF291" s="6">
        <f t="shared" si="131"/>
        <v>4589.5806451612907</v>
      </c>
      <c r="BG291" s="41">
        <f t="shared" si="131"/>
        <v>4.774193548387097</v>
      </c>
      <c r="BH291" s="42">
        <f t="shared" si="131"/>
        <v>4584.8064516129034</v>
      </c>
      <c r="BI291" s="42" t="str">
        <f t="shared" si="131"/>
        <v/>
      </c>
      <c r="BJ291" s="42" t="str">
        <f t="shared" si="131"/>
        <v/>
      </c>
      <c r="BK291" s="42" t="str">
        <f t="shared" si="131"/>
        <v/>
      </c>
      <c r="BL291" s="42" t="str">
        <f t="shared" si="131"/>
        <v/>
      </c>
      <c r="BM291" s="15" t="str">
        <f t="shared" si="131"/>
        <v/>
      </c>
    </row>
    <row r="292" spans="1:65" ht="17.25" outlineLevel="1" thickBot="1" x14ac:dyDescent="0.35">
      <c r="A292" s="160" t="s">
        <v>53</v>
      </c>
      <c r="B292" s="161"/>
      <c r="C292" s="52">
        <f>SUBTOTAL(9,C258:C288)</f>
        <v>11553759</v>
      </c>
      <c r="D292" s="62"/>
      <c r="E292" s="30"/>
      <c r="F292" s="30"/>
      <c r="G292" s="30"/>
      <c r="H292" s="30"/>
      <c r="I292" s="30"/>
      <c r="J292" s="30"/>
      <c r="K292" s="30"/>
      <c r="L292" s="30"/>
      <c r="M292" s="73"/>
      <c r="N292" s="84"/>
      <c r="O292" s="84"/>
      <c r="P292" s="84"/>
      <c r="Q292" s="84"/>
      <c r="R292" s="84"/>
      <c r="S292" s="84"/>
      <c r="T292" s="84"/>
      <c r="U292" s="84"/>
      <c r="V292" s="93"/>
      <c r="W292" s="94"/>
      <c r="X292" s="94"/>
      <c r="Y292" s="94"/>
      <c r="Z292" s="94"/>
      <c r="AA292" s="94"/>
      <c r="AB292" s="94"/>
      <c r="AC292" s="94"/>
      <c r="AD292" s="94"/>
      <c r="AE292" s="93"/>
      <c r="AF292" s="94"/>
      <c r="AG292" s="94"/>
      <c r="AH292" s="94"/>
      <c r="AI292" s="94"/>
      <c r="AJ292" s="94"/>
      <c r="AK292" s="94"/>
      <c r="AL292" s="94"/>
      <c r="AM292" s="94"/>
      <c r="AN292" s="94"/>
      <c r="AO292" s="43">
        <f>SUBTOTAL(9,AO258:AO288)</f>
        <v>30905</v>
      </c>
      <c r="AP292" s="116"/>
      <c r="AQ292" s="117"/>
      <c r="AR292" s="118"/>
      <c r="AS292" s="118"/>
      <c r="AT292" s="119">
        <f>SUBTOTAL(9,AT258:AT288)</f>
        <v>25237</v>
      </c>
      <c r="AU292" s="120"/>
      <c r="AV292" s="121"/>
      <c r="AW292" s="118"/>
      <c r="AX292" s="118"/>
      <c r="AY292" s="62"/>
      <c r="AZ292" s="98"/>
      <c r="BA292" s="69"/>
      <c r="BB292" s="69"/>
      <c r="BC292" s="69"/>
      <c r="BD292" s="69"/>
      <c r="BE292" s="16">
        <f>SUBTOTAL(9,BE258:BE288)</f>
        <v>0</v>
      </c>
      <c r="BF292" s="7">
        <f t="shared" ref="BF292:BM292" si="132">SUBTOTAL(9,BF258:BF288)</f>
        <v>142277</v>
      </c>
      <c r="BG292" s="43">
        <f t="shared" si="132"/>
        <v>148</v>
      </c>
      <c r="BH292" s="44">
        <f t="shared" si="132"/>
        <v>142129</v>
      </c>
      <c r="BI292" s="44">
        <f t="shared" si="132"/>
        <v>0</v>
      </c>
      <c r="BJ292" s="44">
        <f t="shared" si="132"/>
        <v>0</v>
      </c>
      <c r="BK292" s="44">
        <f t="shared" si="132"/>
        <v>0</v>
      </c>
      <c r="BL292" s="44">
        <f t="shared" si="132"/>
        <v>0</v>
      </c>
      <c r="BM292" s="16">
        <f t="shared" si="132"/>
        <v>0</v>
      </c>
    </row>
    <row r="293" spans="1:65" outlineLevel="5" x14ac:dyDescent="0.3">
      <c r="A293" s="21">
        <f t="shared" si="112"/>
        <v>9</v>
      </c>
      <c r="B293" s="33">
        <f>B288+1</f>
        <v>42248</v>
      </c>
      <c r="C293" s="51">
        <v>373976</v>
      </c>
      <c r="D293" s="64" t="str">
        <f t="shared" ref="D293:D322" si="133">IFERROR(ROUND(AVERAGE(E293:L293),1),"")</f>
        <v/>
      </c>
      <c r="E293" s="12" t="s">
        <v>103</v>
      </c>
      <c r="F293" s="12" t="s">
        <v>103</v>
      </c>
      <c r="G293" s="12"/>
      <c r="H293" s="12"/>
      <c r="I293" s="12"/>
      <c r="J293" s="12"/>
      <c r="K293" s="12"/>
      <c r="L293" s="12"/>
      <c r="M293" s="74">
        <f t="shared" ref="M293:M322" si="134">IFERROR(ROUND(AVERAGE(N293:U293),1),"")</f>
        <v>7.2</v>
      </c>
      <c r="N293" s="83">
        <v>7.19</v>
      </c>
      <c r="O293" s="83">
        <v>7.2</v>
      </c>
      <c r="P293" s="83"/>
      <c r="Q293" s="83"/>
      <c r="R293" s="83"/>
      <c r="S293" s="83"/>
      <c r="T293" s="83"/>
      <c r="U293" s="83"/>
      <c r="V293" s="5" t="str">
        <f t="shared" ref="V293:V322" si="135">IFERROR(ROUND(AVERAGE(W293:AD293),1),"")</f>
        <v/>
      </c>
      <c r="W293" s="41"/>
      <c r="X293" s="41"/>
      <c r="Y293" s="41"/>
      <c r="Z293" s="41"/>
      <c r="AA293" s="41"/>
      <c r="AB293" s="41"/>
      <c r="AC293" s="41"/>
      <c r="AD293" s="41"/>
      <c r="AE293" s="5" t="str">
        <f t="shared" ref="AE293:AE322" si="136">IFERROR(ROUND(AVERAGE(AF293:AM293),1),"")</f>
        <v/>
      </c>
      <c r="AF293" s="41"/>
      <c r="AG293" s="41"/>
      <c r="AH293" s="41"/>
      <c r="AI293" s="41"/>
      <c r="AJ293" s="41"/>
      <c r="AK293" s="41"/>
      <c r="AL293" s="41"/>
      <c r="AM293" s="41"/>
      <c r="AN293" s="41">
        <f>21000/AO293</f>
        <v>28.30188679245283</v>
      </c>
      <c r="AO293" s="41">
        <v>742</v>
      </c>
      <c r="AP293" s="110">
        <v>3.89</v>
      </c>
      <c r="AQ293" s="111">
        <v>2.8</v>
      </c>
      <c r="AR293" s="126">
        <f t="shared" ref="AR293:AR322" si="137">IFERROR(AQ293/AP293*100,"")</f>
        <v>71.979434447300761</v>
      </c>
      <c r="AS293" s="126">
        <f t="shared" ref="AS293:AS322" si="138">IFERROR(100-AR293,"")</f>
        <v>28.020565552699239</v>
      </c>
      <c r="AT293" s="127">
        <v>771</v>
      </c>
      <c r="AU293" s="128">
        <v>2.4900000000000002</v>
      </c>
      <c r="AV293" s="129">
        <v>1.59</v>
      </c>
      <c r="AW293" s="126">
        <f t="shared" ref="AW293:AW322" si="139">IFERROR(AV293/AU293*100,"")</f>
        <v>63.855421686746979</v>
      </c>
      <c r="AX293" s="126">
        <f t="shared" ref="AX293:AX322" si="140">IFERROR(100-AW293,"")</f>
        <v>36.144578313253021</v>
      </c>
      <c r="AY293" s="64">
        <f t="shared" ref="AY293:AY322" si="141">IFERROR((1-((AW293*AS293)/(AX293*AR293)))*100,"")</f>
        <v>31.226190476190474</v>
      </c>
      <c r="AZ293" s="97">
        <v>80.2</v>
      </c>
      <c r="BA293" s="68"/>
      <c r="BB293" s="68">
        <v>31</v>
      </c>
      <c r="BC293" s="68">
        <v>0</v>
      </c>
      <c r="BD293" s="68"/>
      <c r="BE293" s="15"/>
      <c r="BF293" s="5">
        <f t="shared" ref="BF293:BF322" si="142">IF(SUM(BG293:BM293)=0,"",SUM(BG293:BM293))</f>
        <v>3917</v>
      </c>
      <c r="BG293" s="42">
        <v>0</v>
      </c>
      <c r="BH293" s="42">
        <v>3917</v>
      </c>
      <c r="BI293" s="42"/>
      <c r="BJ293" s="42"/>
      <c r="BK293" s="42"/>
      <c r="BL293" s="42"/>
      <c r="BM293" s="15"/>
    </row>
    <row r="294" spans="1:65" outlineLevel="5" x14ac:dyDescent="0.3">
      <c r="A294" s="22">
        <f t="shared" si="112"/>
        <v>9</v>
      </c>
      <c r="B294" s="9">
        <f t="shared" si="128"/>
        <v>42249</v>
      </c>
      <c r="C294" s="51">
        <v>362667</v>
      </c>
      <c r="D294" s="64" t="str">
        <f t="shared" si="133"/>
        <v/>
      </c>
      <c r="E294" s="12" t="s">
        <v>103</v>
      </c>
      <c r="F294" s="12" t="s">
        <v>103</v>
      </c>
      <c r="G294" s="12"/>
      <c r="H294" s="12"/>
      <c r="I294" s="12"/>
      <c r="J294" s="12"/>
      <c r="K294" s="12"/>
      <c r="L294" s="12"/>
      <c r="M294" s="74" t="str">
        <f t="shared" si="134"/>
        <v/>
      </c>
      <c r="N294" s="83" t="s">
        <v>103</v>
      </c>
      <c r="O294" s="83" t="s">
        <v>103</v>
      </c>
      <c r="P294" s="83"/>
      <c r="Q294" s="83"/>
      <c r="R294" s="83"/>
      <c r="S294" s="83"/>
      <c r="T294" s="83"/>
      <c r="U294" s="83"/>
      <c r="V294" s="5" t="str">
        <f t="shared" si="135"/>
        <v/>
      </c>
      <c r="W294" s="41"/>
      <c r="X294" s="41"/>
      <c r="Y294" s="41"/>
      <c r="Z294" s="41"/>
      <c r="AA294" s="41"/>
      <c r="AB294" s="41"/>
      <c r="AC294" s="41"/>
      <c r="AD294" s="41"/>
      <c r="AE294" s="5" t="str">
        <f t="shared" si="136"/>
        <v/>
      </c>
      <c r="AF294" s="41"/>
      <c r="AG294" s="41"/>
      <c r="AH294" s="41"/>
      <c r="AI294" s="41"/>
      <c r="AJ294" s="41"/>
      <c r="AK294" s="41"/>
      <c r="AL294" s="41"/>
      <c r="AM294" s="41"/>
      <c r="AN294" s="41">
        <f t="shared" ref="AN294:AN322" si="143">21000/AO294</f>
        <v>24.532710280373831</v>
      </c>
      <c r="AO294" s="41">
        <v>856</v>
      </c>
      <c r="AP294" s="110" t="s">
        <v>103</v>
      </c>
      <c r="AQ294" s="111" t="s">
        <v>103</v>
      </c>
      <c r="AR294" s="126" t="str">
        <f t="shared" si="137"/>
        <v/>
      </c>
      <c r="AS294" s="126" t="str">
        <f t="shared" si="138"/>
        <v/>
      </c>
      <c r="AT294" s="127">
        <v>841</v>
      </c>
      <c r="AU294" s="128">
        <v>2.39</v>
      </c>
      <c r="AV294" s="129" t="s">
        <v>103</v>
      </c>
      <c r="AW294" s="126" t="str">
        <f t="shared" si="139"/>
        <v/>
      </c>
      <c r="AX294" s="126" t="str">
        <f t="shared" si="140"/>
        <v/>
      </c>
      <c r="AY294" s="64" t="str">
        <f t="shared" si="141"/>
        <v/>
      </c>
      <c r="AZ294" s="97">
        <v>80.599999999999994</v>
      </c>
      <c r="BA294" s="68"/>
      <c r="BB294" s="68"/>
      <c r="BC294" s="68"/>
      <c r="BD294" s="68"/>
      <c r="BE294" s="15"/>
      <c r="BF294" s="5">
        <f t="shared" si="142"/>
        <v>4218</v>
      </c>
      <c r="BG294" s="42">
        <v>14</v>
      </c>
      <c r="BH294" s="42">
        <v>4204</v>
      </c>
      <c r="BI294" s="42"/>
      <c r="BJ294" s="42"/>
      <c r="BK294" s="42"/>
      <c r="BL294" s="42"/>
      <c r="BM294" s="15"/>
    </row>
    <row r="295" spans="1:65" outlineLevel="5" x14ac:dyDescent="0.3">
      <c r="A295" s="22">
        <f t="shared" si="112"/>
        <v>9</v>
      </c>
      <c r="B295" s="9">
        <f t="shared" si="128"/>
        <v>42250</v>
      </c>
      <c r="C295" s="51">
        <v>362803</v>
      </c>
      <c r="D295" s="64" t="str">
        <f t="shared" si="133"/>
        <v/>
      </c>
      <c r="E295" s="12" t="s">
        <v>103</v>
      </c>
      <c r="F295" s="12" t="s">
        <v>103</v>
      </c>
      <c r="G295" s="12"/>
      <c r="H295" s="12"/>
      <c r="I295" s="12"/>
      <c r="J295" s="12"/>
      <c r="K295" s="12"/>
      <c r="L295" s="12"/>
      <c r="M295" s="74" t="str">
        <f t="shared" si="134"/>
        <v/>
      </c>
      <c r="N295" s="83" t="s">
        <v>103</v>
      </c>
      <c r="O295" s="83" t="s">
        <v>103</v>
      </c>
      <c r="P295" s="83"/>
      <c r="Q295" s="83"/>
      <c r="R295" s="83"/>
      <c r="S295" s="83"/>
      <c r="T295" s="83"/>
      <c r="U295" s="83"/>
      <c r="V295" s="5" t="str">
        <f t="shared" si="135"/>
        <v/>
      </c>
      <c r="W295" s="41"/>
      <c r="X295" s="41"/>
      <c r="Y295" s="41"/>
      <c r="Z295" s="41"/>
      <c r="AA295" s="41"/>
      <c r="AB295" s="41"/>
      <c r="AC295" s="41"/>
      <c r="AD295" s="41"/>
      <c r="AE295" s="5" t="str">
        <f t="shared" si="136"/>
        <v/>
      </c>
      <c r="AF295" s="41"/>
      <c r="AG295" s="41"/>
      <c r="AH295" s="41"/>
      <c r="AI295" s="41"/>
      <c r="AJ295" s="41"/>
      <c r="AK295" s="41"/>
      <c r="AL295" s="41"/>
      <c r="AM295" s="41"/>
      <c r="AN295" s="41">
        <f t="shared" si="143"/>
        <v>23.001095290251918</v>
      </c>
      <c r="AO295" s="41">
        <v>913</v>
      </c>
      <c r="AP295" s="110" t="s">
        <v>103</v>
      </c>
      <c r="AQ295" s="111" t="s">
        <v>103</v>
      </c>
      <c r="AR295" s="126" t="str">
        <f t="shared" si="137"/>
        <v/>
      </c>
      <c r="AS295" s="126" t="str">
        <f t="shared" si="138"/>
        <v/>
      </c>
      <c r="AT295" s="127">
        <v>986</v>
      </c>
      <c r="AU295" s="128">
        <v>2.4</v>
      </c>
      <c r="AV295" s="129" t="s">
        <v>103</v>
      </c>
      <c r="AW295" s="126" t="str">
        <f t="shared" si="139"/>
        <v/>
      </c>
      <c r="AX295" s="126" t="str">
        <f t="shared" si="140"/>
        <v/>
      </c>
      <c r="AY295" s="64" t="str">
        <f t="shared" si="141"/>
        <v/>
      </c>
      <c r="AZ295" s="97">
        <v>81</v>
      </c>
      <c r="BA295" s="68"/>
      <c r="BB295" s="68"/>
      <c r="BC295" s="68"/>
      <c r="BD295" s="68"/>
      <c r="BE295" s="15"/>
      <c r="BF295" s="5">
        <f t="shared" si="142"/>
        <v>3844</v>
      </c>
      <c r="BG295" s="42">
        <v>0</v>
      </c>
      <c r="BH295" s="42">
        <v>3844</v>
      </c>
      <c r="BI295" s="42"/>
      <c r="BJ295" s="42"/>
      <c r="BK295" s="42"/>
      <c r="BL295" s="42"/>
      <c r="BM295" s="15"/>
    </row>
    <row r="296" spans="1:65" outlineLevel="5" x14ac:dyDescent="0.3">
      <c r="A296" s="22">
        <f t="shared" si="112"/>
        <v>9</v>
      </c>
      <c r="B296" s="9">
        <f t="shared" si="128"/>
        <v>42251</v>
      </c>
      <c r="C296" s="51">
        <v>364134</v>
      </c>
      <c r="D296" s="64">
        <f t="shared" si="133"/>
        <v>29.5</v>
      </c>
      <c r="E296" s="12">
        <v>28</v>
      </c>
      <c r="F296" s="12">
        <v>31</v>
      </c>
      <c r="G296" s="12"/>
      <c r="H296" s="12"/>
      <c r="I296" s="12"/>
      <c r="J296" s="12"/>
      <c r="K296" s="12"/>
      <c r="L296" s="12"/>
      <c r="M296" s="74" t="str">
        <f t="shared" si="134"/>
        <v/>
      </c>
      <c r="N296" s="83" t="s">
        <v>103</v>
      </c>
      <c r="O296" s="83" t="s">
        <v>103</v>
      </c>
      <c r="P296" s="83"/>
      <c r="Q296" s="83"/>
      <c r="R296" s="83"/>
      <c r="S296" s="83"/>
      <c r="T296" s="83"/>
      <c r="U296" s="83"/>
      <c r="V296" s="5" t="str">
        <f t="shared" si="135"/>
        <v/>
      </c>
      <c r="W296" s="41"/>
      <c r="X296" s="41"/>
      <c r="Y296" s="41"/>
      <c r="Z296" s="41"/>
      <c r="AA296" s="41"/>
      <c r="AB296" s="41"/>
      <c r="AC296" s="41"/>
      <c r="AD296" s="41"/>
      <c r="AE296" s="5" t="str">
        <f t="shared" si="136"/>
        <v/>
      </c>
      <c r="AF296" s="41"/>
      <c r="AG296" s="41"/>
      <c r="AH296" s="41"/>
      <c r="AI296" s="41"/>
      <c r="AJ296" s="41"/>
      <c r="AK296" s="41"/>
      <c r="AL296" s="41"/>
      <c r="AM296" s="41"/>
      <c r="AN296" s="41">
        <f t="shared" si="143"/>
        <v>21</v>
      </c>
      <c r="AO296" s="41">
        <v>1000</v>
      </c>
      <c r="AP296" s="110" t="s">
        <v>103</v>
      </c>
      <c r="AQ296" s="111" t="s">
        <v>103</v>
      </c>
      <c r="AR296" s="126" t="str">
        <f t="shared" si="137"/>
        <v/>
      </c>
      <c r="AS296" s="126" t="str">
        <f t="shared" si="138"/>
        <v/>
      </c>
      <c r="AT296" s="127">
        <v>970</v>
      </c>
      <c r="AU296" s="128">
        <v>2.2999999999999998</v>
      </c>
      <c r="AV296" s="129" t="s">
        <v>103</v>
      </c>
      <c r="AW296" s="126" t="str">
        <f t="shared" si="139"/>
        <v/>
      </c>
      <c r="AX296" s="126" t="str">
        <f t="shared" si="140"/>
        <v/>
      </c>
      <c r="AY296" s="64" t="str">
        <f t="shared" si="141"/>
        <v/>
      </c>
      <c r="AZ296" s="97">
        <v>80.599999999999994</v>
      </c>
      <c r="BA296" s="68"/>
      <c r="BB296" s="68"/>
      <c r="BC296" s="68"/>
      <c r="BD296" s="68"/>
      <c r="BE296" s="15"/>
      <c r="BF296" s="5">
        <f t="shared" si="142"/>
        <v>4420</v>
      </c>
      <c r="BG296" s="42">
        <v>0</v>
      </c>
      <c r="BH296" s="42">
        <v>4420</v>
      </c>
      <c r="BI296" s="42"/>
      <c r="BJ296" s="42"/>
      <c r="BK296" s="42"/>
      <c r="BL296" s="42"/>
      <c r="BM296" s="15"/>
    </row>
    <row r="297" spans="1:65" outlineLevel="5" x14ac:dyDescent="0.3">
      <c r="A297" s="22">
        <f t="shared" si="112"/>
        <v>9</v>
      </c>
      <c r="B297" s="9">
        <f t="shared" si="128"/>
        <v>42252</v>
      </c>
      <c r="C297" s="51">
        <v>357251</v>
      </c>
      <c r="D297" s="64">
        <f t="shared" si="133"/>
        <v>29.5</v>
      </c>
      <c r="E297" s="12">
        <v>28</v>
      </c>
      <c r="F297" s="12">
        <v>31</v>
      </c>
      <c r="G297" s="12"/>
      <c r="H297" s="12"/>
      <c r="I297" s="12"/>
      <c r="J297" s="12"/>
      <c r="K297" s="12"/>
      <c r="L297" s="12"/>
      <c r="M297" s="74" t="str">
        <f t="shared" si="134"/>
        <v/>
      </c>
      <c r="N297" s="83" t="s">
        <v>103</v>
      </c>
      <c r="O297" s="83" t="s">
        <v>103</v>
      </c>
      <c r="P297" s="83"/>
      <c r="Q297" s="83"/>
      <c r="R297" s="83"/>
      <c r="S297" s="83"/>
      <c r="T297" s="83"/>
      <c r="U297" s="83"/>
      <c r="V297" s="5" t="str">
        <f t="shared" si="135"/>
        <v/>
      </c>
      <c r="W297" s="41"/>
      <c r="X297" s="41"/>
      <c r="Y297" s="41"/>
      <c r="Z297" s="41"/>
      <c r="AA297" s="41"/>
      <c r="AB297" s="41"/>
      <c r="AC297" s="41"/>
      <c r="AD297" s="41"/>
      <c r="AE297" s="5" t="str">
        <f t="shared" si="136"/>
        <v/>
      </c>
      <c r="AF297" s="41"/>
      <c r="AG297" s="41"/>
      <c r="AH297" s="41"/>
      <c r="AI297" s="41"/>
      <c r="AJ297" s="41"/>
      <c r="AK297" s="41"/>
      <c r="AL297" s="41"/>
      <c r="AM297" s="41"/>
      <c r="AN297" s="41">
        <f t="shared" si="143"/>
        <v>19.980970504281636</v>
      </c>
      <c r="AO297" s="41">
        <v>1051</v>
      </c>
      <c r="AP297" s="110" t="s">
        <v>103</v>
      </c>
      <c r="AQ297" s="111" t="s">
        <v>103</v>
      </c>
      <c r="AR297" s="126" t="str">
        <f t="shared" si="137"/>
        <v/>
      </c>
      <c r="AS297" s="126" t="str">
        <f t="shared" si="138"/>
        <v/>
      </c>
      <c r="AT297" s="127">
        <v>1018</v>
      </c>
      <c r="AU297" s="128" t="s">
        <v>103</v>
      </c>
      <c r="AV297" s="129" t="s">
        <v>103</v>
      </c>
      <c r="AW297" s="126" t="str">
        <f t="shared" si="139"/>
        <v/>
      </c>
      <c r="AX297" s="126" t="str">
        <f t="shared" si="140"/>
        <v/>
      </c>
      <c r="AY297" s="64" t="str">
        <f t="shared" si="141"/>
        <v/>
      </c>
      <c r="AZ297" s="97" t="s">
        <v>103</v>
      </c>
      <c r="BA297" s="68"/>
      <c r="BB297" s="68"/>
      <c r="BC297" s="68"/>
      <c r="BD297" s="68"/>
      <c r="BE297" s="15"/>
      <c r="BF297" s="5">
        <f t="shared" si="142"/>
        <v>3507</v>
      </c>
      <c r="BG297" s="42">
        <v>0</v>
      </c>
      <c r="BH297" s="42">
        <v>3507</v>
      </c>
      <c r="BI297" s="42"/>
      <c r="BJ297" s="42"/>
      <c r="BK297" s="42"/>
      <c r="BL297" s="42"/>
      <c r="BM297" s="15"/>
    </row>
    <row r="298" spans="1:65" outlineLevel="5" x14ac:dyDescent="0.3">
      <c r="A298" s="22">
        <f t="shared" si="112"/>
        <v>9</v>
      </c>
      <c r="B298" s="9">
        <f t="shared" si="128"/>
        <v>42253</v>
      </c>
      <c r="C298" s="51">
        <v>356487</v>
      </c>
      <c r="D298" s="64" t="str">
        <f t="shared" si="133"/>
        <v/>
      </c>
      <c r="E298" s="12" t="s">
        <v>103</v>
      </c>
      <c r="F298" s="12" t="s">
        <v>103</v>
      </c>
      <c r="G298" s="12"/>
      <c r="H298" s="12"/>
      <c r="I298" s="12"/>
      <c r="J298" s="12"/>
      <c r="K298" s="12"/>
      <c r="L298" s="12"/>
      <c r="M298" s="74" t="str">
        <f t="shared" si="134"/>
        <v/>
      </c>
      <c r="N298" s="83" t="s">
        <v>103</v>
      </c>
      <c r="O298" s="83" t="s">
        <v>103</v>
      </c>
      <c r="P298" s="83"/>
      <c r="Q298" s="83"/>
      <c r="R298" s="83"/>
      <c r="S298" s="83"/>
      <c r="T298" s="83"/>
      <c r="U298" s="83"/>
      <c r="V298" s="5" t="str">
        <f t="shared" si="135"/>
        <v/>
      </c>
      <c r="W298" s="41"/>
      <c r="X298" s="41"/>
      <c r="Y298" s="41"/>
      <c r="Z298" s="41"/>
      <c r="AA298" s="41"/>
      <c r="AB298" s="41"/>
      <c r="AC298" s="41"/>
      <c r="AD298" s="41"/>
      <c r="AE298" s="5" t="str">
        <f t="shared" si="136"/>
        <v/>
      </c>
      <c r="AF298" s="41"/>
      <c r="AG298" s="41"/>
      <c r="AH298" s="41"/>
      <c r="AI298" s="41"/>
      <c r="AJ298" s="41"/>
      <c r="AK298" s="41"/>
      <c r="AL298" s="41"/>
      <c r="AM298" s="41"/>
      <c r="AN298" s="41">
        <f t="shared" si="143"/>
        <v>19.24839596700275</v>
      </c>
      <c r="AO298" s="41">
        <v>1091</v>
      </c>
      <c r="AP298" s="110" t="s">
        <v>103</v>
      </c>
      <c r="AQ298" s="111" t="s">
        <v>103</v>
      </c>
      <c r="AR298" s="126" t="str">
        <f t="shared" si="137"/>
        <v/>
      </c>
      <c r="AS298" s="126" t="str">
        <f t="shared" si="138"/>
        <v/>
      </c>
      <c r="AT298" s="127">
        <v>954</v>
      </c>
      <c r="AU298" s="128" t="s">
        <v>103</v>
      </c>
      <c r="AV298" s="129" t="s">
        <v>103</v>
      </c>
      <c r="AW298" s="126" t="str">
        <f t="shared" si="139"/>
        <v/>
      </c>
      <c r="AX298" s="126" t="str">
        <f t="shared" si="140"/>
        <v/>
      </c>
      <c r="AY298" s="64" t="str">
        <f t="shared" si="141"/>
        <v/>
      </c>
      <c r="AZ298" s="97" t="s">
        <v>103</v>
      </c>
      <c r="BA298" s="68"/>
      <c r="BB298" s="68"/>
      <c r="BC298" s="68"/>
      <c r="BD298" s="68"/>
      <c r="BE298" s="15"/>
      <c r="BF298" s="5">
        <f t="shared" si="142"/>
        <v>3632</v>
      </c>
      <c r="BG298" s="42">
        <v>0</v>
      </c>
      <c r="BH298" s="42">
        <v>3632</v>
      </c>
      <c r="BI298" s="42"/>
      <c r="BJ298" s="42"/>
      <c r="BK298" s="42"/>
      <c r="BL298" s="42"/>
      <c r="BM298" s="15"/>
    </row>
    <row r="299" spans="1:65" outlineLevel="5" x14ac:dyDescent="0.3">
      <c r="A299" s="22">
        <f t="shared" si="112"/>
        <v>9</v>
      </c>
      <c r="B299" s="9">
        <f t="shared" si="128"/>
        <v>42254</v>
      </c>
      <c r="C299" s="51">
        <v>356501</v>
      </c>
      <c r="D299" s="64" t="str">
        <f t="shared" si="133"/>
        <v/>
      </c>
      <c r="E299" s="12" t="s">
        <v>103</v>
      </c>
      <c r="F299" s="12" t="s">
        <v>103</v>
      </c>
      <c r="G299" s="12"/>
      <c r="H299" s="12"/>
      <c r="I299" s="12"/>
      <c r="J299" s="12"/>
      <c r="K299" s="12"/>
      <c r="L299" s="12"/>
      <c r="M299" s="74" t="str">
        <f t="shared" si="134"/>
        <v/>
      </c>
      <c r="N299" s="83" t="s">
        <v>103</v>
      </c>
      <c r="O299" s="83" t="s">
        <v>103</v>
      </c>
      <c r="P299" s="83"/>
      <c r="Q299" s="83"/>
      <c r="R299" s="83"/>
      <c r="S299" s="83"/>
      <c r="T299" s="83"/>
      <c r="U299" s="83"/>
      <c r="V299" s="5" t="str">
        <f t="shared" si="135"/>
        <v/>
      </c>
      <c r="W299" s="41"/>
      <c r="X299" s="41"/>
      <c r="Y299" s="41"/>
      <c r="Z299" s="41"/>
      <c r="AA299" s="41"/>
      <c r="AB299" s="41"/>
      <c r="AC299" s="41"/>
      <c r="AD299" s="41"/>
      <c r="AE299" s="5" t="str">
        <f t="shared" si="136"/>
        <v/>
      </c>
      <c r="AF299" s="41"/>
      <c r="AG299" s="41"/>
      <c r="AH299" s="41"/>
      <c r="AI299" s="41"/>
      <c r="AJ299" s="41"/>
      <c r="AK299" s="41"/>
      <c r="AL299" s="41"/>
      <c r="AM299" s="41"/>
      <c r="AN299" s="41">
        <f t="shared" si="143"/>
        <v>21</v>
      </c>
      <c r="AO299" s="41">
        <v>1000</v>
      </c>
      <c r="AP299" s="110" t="s">
        <v>103</v>
      </c>
      <c r="AQ299" s="111" t="s">
        <v>103</v>
      </c>
      <c r="AR299" s="126" t="str">
        <f t="shared" si="137"/>
        <v/>
      </c>
      <c r="AS299" s="126" t="str">
        <f t="shared" si="138"/>
        <v/>
      </c>
      <c r="AT299" s="127">
        <v>981</v>
      </c>
      <c r="AU299" s="128">
        <v>2.3199999999999998</v>
      </c>
      <c r="AV299" s="129" t="s">
        <v>103</v>
      </c>
      <c r="AW299" s="126" t="str">
        <f t="shared" si="139"/>
        <v/>
      </c>
      <c r="AX299" s="126" t="str">
        <f t="shared" si="140"/>
        <v/>
      </c>
      <c r="AY299" s="64" t="str">
        <f t="shared" si="141"/>
        <v/>
      </c>
      <c r="AZ299" s="97">
        <v>80.2</v>
      </c>
      <c r="BA299" s="68"/>
      <c r="BB299" s="68"/>
      <c r="BC299" s="68"/>
      <c r="BD299" s="68"/>
      <c r="BE299" s="15"/>
      <c r="BF299" s="5">
        <f t="shared" si="142"/>
        <v>4093</v>
      </c>
      <c r="BG299" s="42">
        <v>1890</v>
      </c>
      <c r="BH299" s="42">
        <v>2203</v>
      </c>
      <c r="BI299" s="42"/>
      <c r="BJ299" s="42"/>
      <c r="BK299" s="42"/>
      <c r="BL299" s="42"/>
      <c r="BM299" s="15"/>
    </row>
    <row r="300" spans="1:65" outlineLevel="5" x14ac:dyDescent="0.3">
      <c r="A300" s="22">
        <f t="shared" si="112"/>
        <v>9</v>
      </c>
      <c r="B300" s="9">
        <f t="shared" si="128"/>
        <v>42255</v>
      </c>
      <c r="C300" s="51">
        <v>358524</v>
      </c>
      <c r="D300" s="64">
        <f t="shared" si="133"/>
        <v>29.5</v>
      </c>
      <c r="E300" s="12">
        <v>30</v>
      </c>
      <c r="F300" s="12">
        <v>29</v>
      </c>
      <c r="G300" s="12"/>
      <c r="H300" s="12"/>
      <c r="I300" s="12"/>
      <c r="J300" s="12"/>
      <c r="K300" s="12"/>
      <c r="L300" s="12"/>
      <c r="M300" s="74">
        <f t="shared" si="134"/>
        <v>7.2</v>
      </c>
      <c r="N300" s="83">
        <v>7.2</v>
      </c>
      <c r="O300" s="83">
        <v>7.15</v>
      </c>
      <c r="P300" s="83"/>
      <c r="Q300" s="83"/>
      <c r="R300" s="83"/>
      <c r="S300" s="83"/>
      <c r="T300" s="83"/>
      <c r="U300" s="83"/>
      <c r="V300" s="5" t="str">
        <f t="shared" si="135"/>
        <v/>
      </c>
      <c r="W300" s="41"/>
      <c r="X300" s="41"/>
      <c r="Y300" s="41"/>
      <c r="Z300" s="41"/>
      <c r="AA300" s="41"/>
      <c r="AB300" s="41"/>
      <c r="AC300" s="41"/>
      <c r="AD300" s="41"/>
      <c r="AE300" s="5" t="str">
        <f t="shared" si="136"/>
        <v/>
      </c>
      <c r="AF300" s="41"/>
      <c r="AG300" s="41"/>
      <c r="AH300" s="41"/>
      <c r="AI300" s="41"/>
      <c r="AJ300" s="41"/>
      <c r="AK300" s="41"/>
      <c r="AL300" s="41"/>
      <c r="AM300" s="41"/>
      <c r="AN300" s="41">
        <f t="shared" si="143"/>
        <v>21.472392638036808</v>
      </c>
      <c r="AO300" s="41">
        <v>978</v>
      </c>
      <c r="AP300" s="110">
        <v>3.11</v>
      </c>
      <c r="AQ300" s="111">
        <v>2.23</v>
      </c>
      <c r="AR300" s="126">
        <f t="shared" si="137"/>
        <v>71.704180064308687</v>
      </c>
      <c r="AS300" s="126">
        <f t="shared" si="138"/>
        <v>28.295819935691313</v>
      </c>
      <c r="AT300" s="127">
        <v>969</v>
      </c>
      <c r="AU300" s="128">
        <v>2.33</v>
      </c>
      <c r="AV300" s="129">
        <v>1.35</v>
      </c>
      <c r="AW300" s="126">
        <f t="shared" si="139"/>
        <v>57.939914163090137</v>
      </c>
      <c r="AX300" s="126">
        <f t="shared" si="140"/>
        <v>42.060085836909863</v>
      </c>
      <c r="AY300" s="64">
        <f t="shared" si="141"/>
        <v>45.639242243982793</v>
      </c>
      <c r="AZ300" s="97">
        <v>78.599999999999994</v>
      </c>
      <c r="BA300" s="68"/>
      <c r="BB300" s="68"/>
      <c r="BC300" s="68"/>
      <c r="BD300" s="68"/>
      <c r="BE300" s="15"/>
      <c r="BF300" s="5">
        <f t="shared" si="142"/>
        <v>3204</v>
      </c>
      <c r="BG300" s="42">
        <v>3204</v>
      </c>
      <c r="BH300" s="42">
        <v>0</v>
      </c>
      <c r="BI300" s="42"/>
      <c r="BJ300" s="42"/>
      <c r="BK300" s="42"/>
      <c r="BL300" s="42"/>
      <c r="BM300" s="15"/>
    </row>
    <row r="301" spans="1:65" outlineLevel="5" x14ac:dyDescent="0.3">
      <c r="A301" s="22">
        <f t="shared" si="112"/>
        <v>9</v>
      </c>
      <c r="B301" s="9">
        <f t="shared" si="128"/>
        <v>42256</v>
      </c>
      <c r="C301" s="51">
        <v>376809</v>
      </c>
      <c r="D301" s="64">
        <f t="shared" si="133"/>
        <v>30.5</v>
      </c>
      <c r="E301" s="12">
        <v>31</v>
      </c>
      <c r="F301" s="12">
        <v>30</v>
      </c>
      <c r="G301" s="12"/>
      <c r="H301" s="12"/>
      <c r="I301" s="12"/>
      <c r="J301" s="12"/>
      <c r="K301" s="12"/>
      <c r="L301" s="12"/>
      <c r="M301" s="74" t="str">
        <f t="shared" si="134"/>
        <v/>
      </c>
      <c r="N301" s="83" t="s">
        <v>103</v>
      </c>
      <c r="O301" s="83" t="s">
        <v>103</v>
      </c>
      <c r="P301" s="83"/>
      <c r="Q301" s="83"/>
      <c r="R301" s="83"/>
      <c r="S301" s="83"/>
      <c r="T301" s="83"/>
      <c r="U301" s="83"/>
      <c r="V301" s="5" t="str">
        <f t="shared" si="135"/>
        <v/>
      </c>
      <c r="W301" s="41"/>
      <c r="X301" s="41"/>
      <c r="Y301" s="41"/>
      <c r="Z301" s="41"/>
      <c r="AA301" s="41"/>
      <c r="AB301" s="41"/>
      <c r="AC301" s="41"/>
      <c r="AD301" s="41"/>
      <c r="AE301" s="5" t="str">
        <f t="shared" si="136"/>
        <v/>
      </c>
      <c r="AF301" s="41"/>
      <c r="AG301" s="41"/>
      <c r="AH301" s="41"/>
      <c r="AI301" s="41"/>
      <c r="AJ301" s="41"/>
      <c r="AK301" s="41"/>
      <c r="AL301" s="41"/>
      <c r="AM301" s="41"/>
      <c r="AN301" s="41">
        <f t="shared" si="143"/>
        <v>21.784232365145229</v>
      </c>
      <c r="AO301" s="41">
        <v>964</v>
      </c>
      <c r="AP301" s="110" t="s">
        <v>103</v>
      </c>
      <c r="AQ301" s="111" t="s">
        <v>103</v>
      </c>
      <c r="AR301" s="126" t="str">
        <f t="shared" si="137"/>
        <v/>
      </c>
      <c r="AS301" s="126" t="str">
        <f t="shared" si="138"/>
        <v/>
      </c>
      <c r="AT301" s="127">
        <v>958</v>
      </c>
      <c r="AU301" s="128">
        <v>2.35</v>
      </c>
      <c r="AV301" s="129" t="s">
        <v>103</v>
      </c>
      <c r="AW301" s="126" t="str">
        <f t="shared" si="139"/>
        <v/>
      </c>
      <c r="AX301" s="126" t="str">
        <f t="shared" si="140"/>
        <v/>
      </c>
      <c r="AY301" s="64" t="str">
        <f t="shared" si="141"/>
        <v/>
      </c>
      <c r="AZ301" s="97">
        <v>79</v>
      </c>
      <c r="BA301" s="68"/>
      <c r="BB301" s="68"/>
      <c r="BC301" s="68"/>
      <c r="BD301" s="68"/>
      <c r="BE301" s="15"/>
      <c r="BF301" s="5">
        <f t="shared" si="142"/>
        <v>3673</v>
      </c>
      <c r="BG301" s="42">
        <v>3673</v>
      </c>
      <c r="BH301" s="42">
        <v>0</v>
      </c>
      <c r="BI301" s="42"/>
      <c r="BJ301" s="42"/>
      <c r="BK301" s="42"/>
      <c r="BL301" s="42"/>
      <c r="BM301" s="15"/>
    </row>
    <row r="302" spans="1:65" outlineLevel="5" x14ac:dyDescent="0.3">
      <c r="A302" s="22">
        <f t="shared" si="112"/>
        <v>9</v>
      </c>
      <c r="B302" s="9">
        <f t="shared" si="128"/>
        <v>42257</v>
      </c>
      <c r="C302" s="51">
        <v>369525</v>
      </c>
      <c r="D302" s="64" t="str">
        <f t="shared" si="133"/>
        <v/>
      </c>
      <c r="E302" s="12" t="s">
        <v>103</v>
      </c>
      <c r="F302" s="12" t="s">
        <v>103</v>
      </c>
      <c r="G302" s="12"/>
      <c r="H302" s="12"/>
      <c r="I302" s="12"/>
      <c r="J302" s="12"/>
      <c r="K302" s="12"/>
      <c r="L302" s="12"/>
      <c r="M302" s="74" t="str">
        <f t="shared" si="134"/>
        <v/>
      </c>
      <c r="N302" s="83" t="s">
        <v>103</v>
      </c>
      <c r="O302" s="83" t="s">
        <v>103</v>
      </c>
      <c r="P302" s="83"/>
      <c r="Q302" s="83"/>
      <c r="R302" s="83"/>
      <c r="S302" s="83"/>
      <c r="T302" s="83"/>
      <c r="U302" s="83"/>
      <c r="V302" s="5" t="str">
        <f t="shared" si="135"/>
        <v/>
      </c>
      <c r="W302" s="41"/>
      <c r="X302" s="41"/>
      <c r="Y302" s="41"/>
      <c r="Z302" s="41"/>
      <c r="AA302" s="41"/>
      <c r="AB302" s="41"/>
      <c r="AC302" s="41"/>
      <c r="AD302" s="41"/>
      <c r="AE302" s="5" t="str">
        <f t="shared" si="136"/>
        <v/>
      </c>
      <c r="AF302" s="41"/>
      <c r="AG302" s="41"/>
      <c r="AH302" s="41"/>
      <c r="AI302" s="41"/>
      <c r="AJ302" s="41"/>
      <c r="AK302" s="41"/>
      <c r="AL302" s="41"/>
      <c r="AM302" s="41"/>
      <c r="AN302" s="41">
        <f t="shared" si="143"/>
        <v>21.212121212121211</v>
      </c>
      <c r="AO302" s="41">
        <v>990</v>
      </c>
      <c r="AP302" s="110" t="s">
        <v>103</v>
      </c>
      <c r="AQ302" s="111" t="s">
        <v>103</v>
      </c>
      <c r="AR302" s="126" t="str">
        <f t="shared" si="137"/>
        <v/>
      </c>
      <c r="AS302" s="126" t="str">
        <f t="shared" si="138"/>
        <v/>
      </c>
      <c r="AT302" s="127">
        <v>963</v>
      </c>
      <c r="AU302" s="128">
        <v>2.29</v>
      </c>
      <c r="AV302" s="129" t="s">
        <v>103</v>
      </c>
      <c r="AW302" s="126" t="str">
        <f t="shared" si="139"/>
        <v/>
      </c>
      <c r="AX302" s="126" t="str">
        <f t="shared" si="140"/>
        <v/>
      </c>
      <c r="AY302" s="64" t="str">
        <f t="shared" si="141"/>
        <v/>
      </c>
      <c r="AZ302" s="97">
        <v>79</v>
      </c>
      <c r="BA302" s="68"/>
      <c r="BB302" s="68"/>
      <c r="BC302" s="68"/>
      <c r="BD302" s="68"/>
      <c r="BE302" s="15"/>
      <c r="BF302" s="5">
        <f t="shared" si="142"/>
        <v>4031</v>
      </c>
      <c r="BG302" s="42">
        <v>4031</v>
      </c>
      <c r="BH302" s="42">
        <v>0</v>
      </c>
      <c r="BI302" s="42"/>
      <c r="BJ302" s="42"/>
      <c r="BK302" s="42"/>
      <c r="BL302" s="42"/>
      <c r="BM302" s="15"/>
    </row>
    <row r="303" spans="1:65" outlineLevel="5" x14ac:dyDescent="0.3">
      <c r="A303" s="22">
        <f t="shared" si="112"/>
        <v>9</v>
      </c>
      <c r="B303" s="9">
        <f t="shared" si="128"/>
        <v>42258</v>
      </c>
      <c r="C303" s="51">
        <v>373475</v>
      </c>
      <c r="D303" s="64" t="str">
        <f t="shared" si="133"/>
        <v/>
      </c>
      <c r="E303" s="12" t="s">
        <v>103</v>
      </c>
      <c r="F303" s="12" t="s">
        <v>103</v>
      </c>
      <c r="G303" s="12"/>
      <c r="H303" s="12"/>
      <c r="I303" s="12"/>
      <c r="J303" s="12"/>
      <c r="K303" s="12"/>
      <c r="L303" s="12"/>
      <c r="M303" s="74" t="str">
        <f t="shared" si="134"/>
        <v/>
      </c>
      <c r="N303" s="83" t="s">
        <v>103</v>
      </c>
      <c r="O303" s="83" t="s">
        <v>103</v>
      </c>
      <c r="P303" s="83"/>
      <c r="Q303" s="83"/>
      <c r="R303" s="83"/>
      <c r="S303" s="83"/>
      <c r="T303" s="83"/>
      <c r="U303" s="83"/>
      <c r="V303" s="5" t="str">
        <f t="shared" si="135"/>
        <v/>
      </c>
      <c r="W303" s="41"/>
      <c r="X303" s="41"/>
      <c r="Y303" s="41"/>
      <c r="Z303" s="41"/>
      <c r="AA303" s="41"/>
      <c r="AB303" s="41"/>
      <c r="AC303" s="41"/>
      <c r="AD303" s="41"/>
      <c r="AE303" s="5" t="str">
        <f t="shared" si="136"/>
        <v/>
      </c>
      <c r="AF303" s="41"/>
      <c r="AG303" s="41"/>
      <c r="AH303" s="41"/>
      <c r="AI303" s="41"/>
      <c r="AJ303" s="41"/>
      <c r="AK303" s="41"/>
      <c r="AL303" s="41"/>
      <c r="AM303" s="41"/>
      <c r="AN303" s="41">
        <f t="shared" si="143"/>
        <v>25.798525798525798</v>
      </c>
      <c r="AO303" s="41">
        <v>814</v>
      </c>
      <c r="AP303" s="110" t="s">
        <v>103</v>
      </c>
      <c r="AQ303" s="111" t="s">
        <v>103</v>
      </c>
      <c r="AR303" s="126" t="str">
        <f t="shared" si="137"/>
        <v/>
      </c>
      <c r="AS303" s="126" t="str">
        <f t="shared" si="138"/>
        <v/>
      </c>
      <c r="AT303" s="127">
        <v>777</v>
      </c>
      <c r="AU303" s="128">
        <v>2.3199999999999998</v>
      </c>
      <c r="AV303" s="129" t="s">
        <v>103</v>
      </c>
      <c r="AW303" s="126" t="str">
        <f t="shared" si="139"/>
        <v/>
      </c>
      <c r="AX303" s="126" t="str">
        <f t="shared" si="140"/>
        <v/>
      </c>
      <c r="AY303" s="64" t="str">
        <f t="shared" si="141"/>
        <v/>
      </c>
      <c r="AZ303" s="97">
        <v>78.7</v>
      </c>
      <c r="BA303" s="68"/>
      <c r="BB303" s="68"/>
      <c r="BC303" s="68"/>
      <c r="BD303" s="68"/>
      <c r="BE303" s="15"/>
      <c r="BF303" s="5">
        <f t="shared" si="142"/>
        <v>3742</v>
      </c>
      <c r="BG303" s="42">
        <v>3742</v>
      </c>
      <c r="BH303" s="42">
        <v>0</v>
      </c>
      <c r="BI303" s="42"/>
      <c r="BJ303" s="42"/>
      <c r="BK303" s="42"/>
      <c r="BL303" s="42"/>
      <c r="BM303" s="15"/>
    </row>
    <row r="304" spans="1:65" outlineLevel="5" x14ac:dyDescent="0.3">
      <c r="A304" s="22">
        <f t="shared" si="112"/>
        <v>9</v>
      </c>
      <c r="B304" s="9">
        <f t="shared" si="128"/>
        <v>42259</v>
      </c>
      <c r="C304" s="51">
        <v>363742</v>
      </c>
      <c r="D304" s="64">
        <f t="shared" si="133"/>
        <v>32.5</v>
      </c>
      <c r="E304" s="12">
        <v>32</v>
      </c>
      <c r="F304" s="12">
        <v>33</v>
      </c>
      <c r="G304" s="12"/>
      <c r="H304" s="12"/>
      <c r="I304" s="12"/>
      <c r="J304" s="12"/>
      <c r="K304" s="12"/>
      <c r="L304" s="12"/>
      <c r="M304" s="74" t="str">
        <f t="shared" si="134"/>
        <v/>
      </c>
      <c r="N304" s="83" t="s">
        <v>103</v>
      </c>
      <c r="O304" s="83" t="s">
        <v>103</v>
      </c>
      <c r="P304" s="83"/>
      <c r="Q304" s="83"/>
      <c r="R304" s="83"/>
      <c r="S304" s="83"/>
      <c r="T304" s="83"/>
      <c r="U304" s="83"/>
      <c r="V304" s="5" t="str">
        <f t="shared" si="135"/>
        <v/>
      </c>
      <c r="W304" s="41"/>
      <c r="X304" s="41"/>
      <c r="Y304" s="41"/>
      <c r="Z304" s="41"/>
      <c r="AA304" s="41"/>
      <c r="AB304" s="41"/>
      <c r="AC304" s="41"/>
      <c r="AD304" s="41"/>
      <c r="AE304" s="5" t="str">
        <f t="shared" si="136"/>
        <v/>
      </c>
      <c r="AF304" s="41"/>
      <c r="AG304" s="41"/>
      <c r="AH304" s="41"/>
      <c r="AI304" s="41"/>
      <c r="AJ304" s="41"/>
      <c r="AK304" s="41"/>
      <c r="AL304" s="41"/>
      <c r="AM304" s="41"/>
      <c r="AN304" s="41">
        <f t="shared" si="143"/>
        <v>22.900763358778626</v>
      </c>
      <c r="AO304" s="41">
        <v>917</v>
      </c>
      <c r="AP304" s="110" t="s">
        <v>103</v>
      </c>
      <c r="AQ304" s="111" t="s">
        <v>103</v>
      </c>
      <c r="AR304" s="126" t="str">
        <f t="shared" si="137"/>
        <v/>
      </c>
      <c r="AS304" s="126" t="str">
        <f t="shared" si="138"/>
        <v/>
      </c>
      <c r="AT304" s="127">
        <v>774</v>
      </c>
      <c r="AU304" s="128" t="s">
        <v>103</v>
      </c>
      <c r="AV304" s="129" t="s">
        <v>103</v>
      </c>
      <c r="AW304" s="126" t="str">
        <f t="shared" si="139"/>
        <v/>
      </c>
      <c r="AX304" s="126" t="str">
        <f t="shared" si="140"/>
        <v/>
      </c>
      <c r="AY304" s="64" t="str">
        <f t="shared" si="141"/>
        <v/>
      </c>
      <c r="AZ304" s="97" t="s">
        <v>103</v>
      </c>
      <c r="BA304" s="68"/>
      <c r="BB304" s="68"/>
      <c r="BC304" s="68"/>
      <c r="BD304" s="68"/>
      <c r="BE304" s="15"/>
      <c r="BF304" s="5">
        <f t="shared" si="142"/>
        <v>3441</v>
      </c>
      <c r="BG304" s="42">
        <v>3441</v>
      </c>
      <c r="BH304" s="42">
        <v>0</v>
      </c>
      <c r="BI304" s="42"/>
      <c r="BJ304" s="42"/>
      <c r="BK304" s="42"/>
      <c r="BL304" s="42"/>
      <c r="BM304" s="15"/>
    </row>
    <row r="305" spans="1:65" outlineLevel="5" x14ac:dyDescent="0.3">
      <c r="A305" s="22">
        <f t="shared" si="112"/>
        <v>9</v>
      </c>
      <c r="B305" s="9">
        <f t="shared" si="128"/>
        <v>42260</v>
      </c>
      <c r="C305" s="51">
        <v>357081</v>
      </c>
      <c r="D305" s="64">
        <f t="shared" si="133"/>
        <v>32.5</v>
      </c>
      <c r="E305" s="12">
        <v>32</v>
      </c>
      <c r="F305" s="12">
        <v>33</v>
      </c>
      <c r="G305" s="12"/>
      <c r="H305" s="12"/>
      <c r="I305" s="12"/>
      <c r="J305" s="12"/>
      <c r="K305" s="12"/>
      <c r="L305" s="12"/>
      <c r="M305" s="74" t="str">
        <f t="shared" si="134"/>
        <v/>
      </c>
      <c r="N305" s="83" t="s">
        <v>103</v>
      </c>
      <c r="O305" s="83" t="s">
        <v>103</v>
      </c>
      <c r="P305" s="83"/>
      <c r="Q305" s="83"/>
      <c r="R305" s="83"/>
      <c r="S305" s="83"/>
      <c r="T305" s="83"/>
      <c r="U305" s="83"/>
      <c r="V305" s="5" t="str">
        <f t="shared" si="135"/>
        <v/>
      </c>
      <c r="W305" s="41"/>
      <c r="X305" s="41"/>
      <c r="Y305" s="41"/>
      <c r="Z305" s="41"/>
      <c r="AA305" s="41"/>
      <c r="AB305" s="41"/>
      <c r="AC305" s="41"/>
      <c r="AD305" s="41"/>
      <c r="AE305" s="5" t="str">
        <f t="shared" si="136"/>
        <v/>
      </c>
      <c r="AF305" s="41"/>
      <c r="AG305" s="41"/>
      <c r="AH305" s="41"/>
      <c r="AI305" s="41"/>
      <c r="AJ305" s="41"/>
      <c r="AK305" s="41"/>
      <c r="AL305" s="41"/>
      <c r="AM305" s="41"/>
      <c r="AN305" s="41">
        <f t="shared" si="143"/>
        <v>21.428571428571427</v>
      </c>
      <c r="AO305" s="41">
        <v>980</v>
      </c>
      <c r="AP305" s="110" t="s">
        <v>103</v>
      </c>
      <c r="AQ305" s="111" t="s">
        <v>103</v>
      </c>
      <c r="AR305" s="126" t="str">
        <f t="shared" si="137"/>
        <v/>
      </c>
      <c r="AS305" s="126" t="str">
        <f t="shared" si="138"/>
        <v/>
      </c>
      <c r="AT305" s="127">
        <v>788</v>
      </c>
      <c r="AU305" s="128" t="s">
        <v>103</v>
      </c>
      <c r="AV305" s="129" t="s">
        <v>103</v>
      </c>
      <c r="AW305" s="126" t="str">
        <f t="shared" si="139"/>
        <v/>
      </c>
      <c r="AX305" s="126" t="str">
        <f t="shared" si="140"/>
        <v/>
      </c>
      <c r="AY305" s="64" t="str">
        <f t="shared" si="141"/>
        <v/>
      </c>
      <c r="AZ305" s="97" t="s">
        <v>103</v>
      </c>
      <c r="BA305" s="68"/>
      <c r="BB305" s="68"/>
      <c r="BC305" s="68"/>
      <c r="BD305" s="68"/>
      <c r="BE305" s="15"/>
      <c r="BF305" s="5">
        <f t="shared" si="142"/>
        <v>3694</v>
      </c>
      <c r="BG305" s="42">
        <v>3694</v>
      </c>
      <c r="BH305" s="42">
        <v>0</v>
      </c>
      <c r="BI305" s="42"/>
      <c r="BJ305" s="42"/>
      <c r="BK305" s="42"/>
      <c r="BL305" s="42"/>
      <c r="BM305" s="15"/>
    </row>
    <row r="306" spans="1:65" outlineLevel="5" x14ac:dyDescent="0.3">
      <c r="A306" s="22">
        <f t="shared" si="112"/>
        <v>9</v>
      </c>
      <c r="B306" s="9">
        <f t="shared" si="128"/>
        <v>42261</v>
      </c>
      <c r="C306" s="51">
        <v>340989</v>
      </c>
      <c r="D306" s="64">
        <f t="shared" si="133"/>
        <v>33</v>
      </c>
      <c r="E306" s="12">
        <v>33</v>
      </c>
      <c r="F306" s="12">
        <v>33</v>
      </c>
      <c r="G306" s="12"/>
      <c r="H306" s="12"/>
      <c r="I306" s="12"/>
      <c r="J306" s="12"/>
      <c r="K306" s="12"/>
      <c r="L306" s="12"/>
      <c r="M306" s="74" t="str">
        <f t="shared" si="134"/>
        <v/>
      </c>
      <c r="N306" s="83" t="s">
        <v>103</v>
      </c>
      <c r="O306" s="83" t="s">
        <v>103</v>
      </c>
      <c r="P306" s="83"/>
      <c r="Q306" s="83"/>
      <c r="R306" s="83"/>
      <c r="S306" s="83"/>
      <c r="T306" s="83"/>
      <c r="U306" s="83"/>
      <c r="V306" s="5" t="str">
        <f t="shared" si="135"/>
        <v/>
      </c>
      <c r="W306" s="41"/>
      <c r="X306" s="41"/>
      <c r="Y306" s="41"/>
      <c r="Z306" s="41"/>
      <c r="AA306" s="41"/>
      <c r="AB306" s="41"/>
      <c r="AC306" s="41"/>
      <c r="AD306" s="41"/>
      <c r="AE306" s="5" t="str">
        <f t="shared" si="136"/>
        <v/>
      </c>
      <c r="AF306" s="41"/>
      <c r="AG306" s="41"/>
      <c r="AH306" s="41"/>
      <c r="AI306" s="41"/>
      <c r="AJ306" s="41"/>
      <c r="AK306" s="41"/>
      <c r="AL306" s="41"/>
      <c r="AM306" s="41"/>
      <c r="AN306" s="41">
        <f t="shared" si="143"/>
        <v>22.801302931596091</v>
      </c>
      <c r="AO306" s="41">
        <v>921</v>
      </c>
      <c r="AP306" s="110" t="s">
        <v>103</v>
      </c>
      <c r="AQ306" s="111" t="s">
        <v>103</v>
      </c>
      <c r="AR306" s="126" t="str">
        <f t="shared" si="137"/>
        <v/>
      </c>
      <c r="AS306" s="126" t="str">
        <f t="shared" si="138"/>
        <v/>
      </c>
      <c r="AT306" s="127">
        <v>762</v>
      </c>
      <c r="AU306" s="128">
        <v>2.31</v>
      </c>
      <c r="AV306" s="129" t="s">
        <v>103</v>
      </c>
      <c r="AW306" s="126" t="str">
        <f t="shared" si="139"/>
        <v/>
      </c>
      <c r="AX306" s="126" t="str">
        <f t="shared" si="140"/>
        <v/>
      </c>
      <c r="AY306" s="64" t="str">
        <f t="shared" si="141"/>
        <v/>
      </c>
      <c r="AZ306" s="97">
        <v>79.599999999999994</v>
      </c>
      <c r="BA306" s="68"/>
      <c r="BB306" s="68"/>
      <c r="BC306" s="68"/>
      <c r="BD306" s="68"/>
      <c r="BE306" s="15"/>
      <c r="BF306" s="5">
        <f t="shared" si="142"/>
        <v>5128</v>
      </c>
      <c r="BG306" s="42">
        <v>3207</v>
      </c>
      <c r="BH306" s="42">
        <v>1921</v>
      </c>
      <c r="BI306" s="42"/>
      <c r="BJ306" s="42"/>
      <c r="BK306" s="42"/>
      <c r="BL306" s="42"/>
      <c r="BM306" s="15"/>
    </row>
    <row r="307" spans="1:65" outlineLevel="5" x14ac:dyDescent="0.3">
      <c r="A307" s="22">
        <f t="shared" ref="A307:A378" si="144">MONTH(B307)</f>
        <v>9</v>
      </c>
      <c r="B307" s="9">
        <f t="shared" si="128"/>
        <v>42262</v>
      </c>
      <c r="C307" s="51">
        <v>353943</v>
      </c>
      <c r="D307" s="64" t="str">
        <f t="shared" si="133"/>
        <v/>
      </c>
      <c r="E307" s="12" t="s">
        <v>103</v>
      </c>
      <c r="F307" s="12" t="s">
        <v>103</v>
      </c>
      <c r="G307" s="12"/>
      <c r="H307" s="12"/>
      <c r="I307" s="12"/>
      <c r="J307" s="12"/>
      <c r="K307" s="12"/>
      <c r="L307" s="12"/>
      <c r="M307" s="74">
        <f t="shared" si="134"/>
        <v>7.1</v>
      </c>
      <c r="N307" s="83">
        <v>7.1</v>
      </c>
      <c r="O307" s="83">
        <v>7.05</v>
      </c>
      <c r="P307" s="83"/>
      <c r="Q307" s="83"/>
      <c r="R307" s="83"/>
      <c r="S307" s="83"/>
      <c r="T307" s="83"/>
      <c r="U307" s="83"/>
      <c r="V307" s="5" t="str">
        <f t="shared" si="135"/>
        <v/>
      </c>
      <c r="W307" s="41"/>
      <c r="X307" s="41"/>
      <c r="Y307" s="41"/>
      <c r="Z307" s="41"/>
      <c r="AA307" s="41"/>
      <c r="AB307" s="41"/>
      <c r="AC307" s="41"/>
      <c r="AD307" s="41"/>
      <c r="AE307" s="5" t="str">
        <f t="shared" si="136"/>
        <v/>
      </c>
      <c r="AF307" s="41"/>
      <c r="AG307" s="41"/>
      <c r="AH307" s="41"/>
      <c r="AI307" s="41"/>
      <c r="AJ307" s="41"/>
      <c r="AK307" s="41"/>
      <c r="AL307" s="41"/>
      <c r="AM307" s="41"/>
      <c r="AN307" s="41">
        <f t="shared" si="143"/>
        <v>25.485436893203882</v>
      </c>
      <c r="AO307" s="41">
        <v>824</v>
      </c>
      <c r="AP307" s="110">
        <v>3.02</v>
      </c>
      <c r="AQ307" s="111">
        <v>2.14</v>
      </c>
      <c r="AR307" s="126">
        <f t="shared" si="137"/>
        <v>70.860927152317885</v>
      </c>
      <c r="AS307" s="126">
        <f t="shared" si="138"/>
        <v>29.139072847682115</v>
      </c>
      <c r="AT307" s="127">
        <v>790</v>
      </c>
      <c r="AU307" s="128">
        <v>2.2799999999999998</v>
      </c>
      <c r="AV307" s="129">
        <v>1.34</v>
      </c>
      <c r="AW307" s="126">
        <f t="shared" si="139"/>
        <v>58.771929824561411</v>
      </c>
      <c r="AX307" s="126">
        <f t="shared" si="140"/>
        <v>41.228070175438589</v>
      </c>
      <c r="AY307" s="64">
        <f t="shared" si="141"/>
        <v>41.379996023066212</v>
      </c>
      <c r="AZ307" s="97">
        <v>79.5</v>
      </c>
      <c r="BA307" s="68"/>
      <c r="BB307" s="68">
        <v>31</v>
      </c>
      <c r="BC307" s="68">
        <v>0</v>
      </c>
      <c r="BD307" s="68"/>
      <c r="BE307" s="15"/>
      <c r="BF307" s="5">
        <f t="shared" si="142"/>
        <v>6033</v>
      </c>
      <c r="BG307" s="42">
        <v>0</v>
      </c>
      <c r="BH307" s="42">
        <v>6033</v>
      </c>
      <c r="BI307" s="42"/>
      <c r="BJ307" s="42"/>
      <c r="BK307" s="42"/>
      <c r="BL307" s="42"/>
      <c r="BM307" s="15"/>
    </row>
    <row r="308" spans="1:65" outlineLevel="5" x14ac:dyDescent="0.3">
      <c r="A308" s="22">
        <f t="shared" si="144"/>
        <v>9</v>
      </c>
      <c r="B308" s="9">
        <f t="shared" si="128"/>
        <v>42263</v>
      </c>
      <c r="C308" s="51">
        <v>341610</v>
      </c>
      <c r="D308" s="64">
        <f t="shared" si="133"/>
        <v>32</v>
      </c>
      <c r="E308" s="12">
        <v>32</v>
      </c>
      <c r="F308" s="12">
        <v>32</v>
      </c>
      <c r="G308" s="12"/>
      <c r="H308" s="12"/>
      <c r="I308" s="12"/>
      <c r="J308" s="12"/>
      <c r="K308" s="12"/>
      <c r="L308" s="12"/>
      <c r="M308" s="74" t="str">
        <f t="shared" si="134"/>
        <v/>
      </c>
      <c r="N308" s="83" t="s">
        <v>103</v>
      </c>
      <c r="O308" s="83" t="s">
        <v>103</v>
      </c>
      <c r="P308" s="83"/>
      <c r="Q308" s="83"/>
      <c r="R308" s="83"/>
      <c r="S308" s="83"/>
      <c r="T308" s="83"/>
      <c r="U308" s="83"/>
      <c r="V308" s="5" t="str">
        <f t="shared" si="135"/>
        <v/>
      </c>
      <c r="W308" s="41"/>
      <c r="X308" s="41"/>
      <c r="Y308" s="41"/>
      <c r="Z308" s="41"/>
      <c r="AA308" s="41"/>
      <c r="AB308" s="41"/>
      <c r="AC308" s="41"/>
      <c r="AD308" s="41"/>
      <c r="AE308" s="5" t="str">
        <f t="shared" si="136"/>
        <v/>
      </c>
      <c r="AF308" s="41"/>
      <c r="AG308" s="41"/>
      <c r="AH308" s="41"/>
      <c r="AI308" s="41"/>
      <c r="AJ308" s="41"/>
      <c r="AK308" s="41"/>
      <c r="AL308" s="41"/>
      <c r="AM308" s="41"/>
      <c r="AN308" s="41">
        <f t="shared" si="143"/>
        <v>24</v>
      </c>
      <c r="AO308" s="41">
        <v>875</v>
      </c>
      <c r="AP308" s="110" t="s">
        <v>103</v>
      </c>
      <c r="AQ308" s="111" t="s">
        <v>103</v>
      </c>
      <c r="AR308" s="126" t="str">
        <f t="shared" si="137"/>
        <v/>
      </c>
      <c r="AS308" s="126" t="str">
        <f t="shared" si="138"/>
        <v/>
      </c>
      <c r="AT308" s="127">
        <v>834</v>
      </c>
      <c r="AU308" s="128">
        <v>2.29</v>
      </c>
      <c r="AV308" s="129" t="s">
        <v>103</v>
      </c>
      <c r="AW308" s="126" t="str">
        <f t="shared" si="139"/>
        <v/>
      </c>
      <c r="AX308" s="126" t="str">
        <f t="shared" si="140"/>
        <v/>
      </c>
      <c r="AY308" s="64" t="str">
        <f t="shared" si="141"/>
        <v/>
      </c>
      <c r="AZ308" s="97">
        <v>79.8</v>
      </c>
      <c r="BA308" s="68"/>
      <c r="BB308" s="68"/>
      <c r="BC308" s="68"/>
      <c r="BD308" s="68"/>
      <c r="BE308" s="15"/>
      <c r="BF308" s="5">
        <f t="shared" si="142"/>
        <v>4282</v>
      </c>
      <c r="BG308" s="42">
        <v>1772</v>
      </c>
      <c r="BH308" s="42">
        <v>2510</v>
      </c>
      <c r="BI308" s="42"/>
      <c r="BJ308" s="42"/>
      <c r="BK308" s="42"/>
      <c r="BL308" s="42"/>
      <c r="BM308" s="15"/>
    </row>
    <row r="309" spans="1:65" outlineLevel="5" x14ac:dyDescent="0.3">
      <c r="A309" s="22">
        <f t="shared" si="144"/>
        <v>9</v>
      </c>
      <c r="B309" s="9">
        <f t="shared" si="128"/>
        <v>42264</v>
      </c>
      <c r="C309" s="51">
        <v>365553</v>
      </c>
      <c r="D309" s="64">
        <f t="shared" si="133"/>
        <v>33.5</v>
      </c>
      <c r="E309" s="12">
        <v>32</v>
      </c>
      <c r="F309" s="12">
        <v>35</v>
      </c>
      <c r="G309" s="12"/>
      <c r="H309" s="12"/>
      <c r="I309" s="12"/>
      <c r="J309" s="12"/>
      <c r="K309" s="12"/>
      <c r="L309" s="12"/>
      <c r="M309" s="74" t="str">
        <f t="shared" si="134"/>
        <v/>
      </c>
      <c r="N309" s="83" t="s">
        <v>103</v>
      </c>
      <c r="O309" s="83" t="s">
        <v>103</v>
      </c>
      <c r="P309" s="83"/>
      <c r="Q309" s="83"/>
      <c r="R309" s="83"/>
      <c r="S309" s="83"/>
      <c r="T309" s="83"/>
      <c r="U309" s="83"/>
      <c r="V309" s="5" t="str">
        <f t="shared" si="135"/>
        <v/>
      </c>
      <c r="W309" s="41"/>
      <c r="X309" s="41"/>
      <c r="Y309" s="41"/>
      <c r="Z309" s="41"/>
      <c r="AA309" s="41"/>
      <c r="AB309" s="41"/>
      <c r="AC309" s="41"/>
      <c r="AD309" s="41"/>
      <c r="AE309" s="5" t="str">
        <f t="shared" si="136"/>
        <v/>
      </c>
      <c r="AF309" s="41"/>
      <c r="AG309" s="41"/>
      <c r="AH309" s="41"/>
      <c r="AI309" s="41"/>
      <c r="AJ309" s="41"/>
      <c r="AK309" s="41"/>
      <c r="AL309" s="41"/>
      <c r="AM309" s="41"/>
      <c r="AN309" s="41">
        <f t="shared" si="143"/>
        <v>24.390243902439025</v>
      </c>
      <c r="AO309" s="41">
        <v>861</v>
      </c>
      <c r="AP309" s="110" t="s">
        <v>103</v>
      </c>
      <c r="AQ309" s="111" t="s">
        <v>103</v>
      </c>
      <c r="AR309" s="126" t="str">
        <f t="shared" si="137"/>
        <v/>
      </c>
      <c r="AS309" s="126" t="str">
        <f t="shared" si="138"/>
        <v/>
      </c>
      <c r="AT309" s="127">
        <v>788</v>
      </c>
      <c r="AU309" s="128">
        <v>2.34</v>
      </c>
      <c r="AV309" s="129" t="s">
        <v>103</v>
      </c>
      <c r="AW309" s="126" t="str">
        <f t="shared" si="139"/>
        <v/>
      </c>
      <c r="AX309" s="126" t="str">
        <f t="shared" si="140"/>
        <v/>
      </c>
      <c r="AY309" s="64" t="str">
        <f t="shared" si="141"/>
        <v/>
      </c>
      <c r="AZ309" s="97">
        <v>79.849999999999994</v>
      </c>
      <c r="BA309" s="68"/>
      <c r="BB309" s="68"/>
      <c r="BC309" s="68"/>
      <c r="BD309" s="68"/>
      <c r="BE309" s="15"/>
      <c r="BF309" s="5">
        <f t="shared" si="142"/>
        <v>5287</v>
      </c>
      <c r="BG309" s="42">
        <v>5287</v>
      </c>
      <c r="BH309" s="42">
        <v>0</v>
      </c>
      <c r="BI309" s="42"/>
      <c r="BJ309" s="42"/>
      <c r="BK309" s="42"/>
      <c r="BL309" s="42"/>
      <c r="BM309" s="15"/>
    </row>
    <row r="310" spans="1:65" outlineLevel="5" x14ac:dyDescent="0.3">
      <c r="A310" s="22">
        <f t="shared" si="144"/>
        <v>9</v>
      </c>
      <c r="B310" s="9">
        <f t="shared" si="128"/>
        <v>42265</v>
      </c>
      <c r="C310" s="51">
        <v>365966</v>
      </c>
      <c r="D310" s="64" t="str">
        <f t="shared" si="133"/>
        <v/>
      </c>
      <c r="E310" s="12" t="s">
        <v>103</v>
      </c>
      <c r="F310" s="12" t="s">
        <v>103</v>
      </c>
      <c r="G310" s="12"/>
      <c r="H310" s="12"/>
      <c r="I310" s="12"/>
      <c r="J310" s="12"/>
      <c r="K310" s="12"/>
      <c r="L310" s="12"/>
      <c r="M310" s="74" t="str">
        <f t="shared" si="134"/>
        <v/>
      </c>
      <c r="N310" s="83" t="s">
        <v>103</v>
      </c>
      <c r="O310" s="83" t="s">
        <v>103</v>
      </c>
      <c r="P310" s="83"/>
      <c r="Q310" s="83"/>
      <c r="R310" s="83"/>
      <c r="S310" s="83"/>
      <c r="T310" s="83"/>
      <c r="U310" s="83"/>
      <c r="V310" s="5" t="str">
        <f t="shared" si="135"/>
        <v/>
      </c>
      <c r="W310" s="41"/>
      <c r="X310" s="41"/>
      <c r="Y310" s="41"/>
      <c r="Z310" s="41"/>
      <c r="AA310" s="41"/>
      <c r="AB310" s="41"/>
      <c r="AC310" s="41"/>
      <c r="AD310" s="41"/>
      <c r="AE310" s="5" t="str">
        <f t="shared" si="136"/>
        <v/>
      </c>
      <c r="AF310" s="41"/>
      <c r="AG310" s="41"/>
      <c r="AH310" s="41"/>
      <c r="AI310" s="41"/>
      <c r="AJ310" s="41"/>
      <c r="AK310" s="41"/>
      <c r="AL310" s="41"/>
      <c r="AM310" s="41"/>
      <c r="AN310" s="41">
        <f t="shared" si="143"/>
        <v>31.15727002967359</v>
      </c>
      <c r="AO310" s="41">
        <v>674</v>
      </c>
      <c r="AP310" s="110" t="s">
        <v>103</v>
      </c>
      <c r="AQ310" s="111" t="s">
        <v>103</v>
      </c>
      <c r="AR310" s="126" t="str">
        <f t="shared" si="137"/>
        <v/>
      </c>
      <c r="AS310" s="126" t="str">
        <f t="shared" si="138"/>
        <v/>
      </c>
      <c r="AT310" s="127">
        <v>675</v>
      </c>
      <c r="AU310" s="128">
        <v>2.27</v>
      </c>
      <c r="AV310" s="129" t="s">
        <v>103</v>
      </c>
      <c r="AW310" s="126" t="str">
        <f t="shared" si="139"/>
        <v/>
      </c>
      <c r="AX310" s="126" t="str">
        <f t="shared" si="140"/>
        <v/>
      </c>
      <c r="AY310" s="64" t="str">
        <f t="shared" si="141"/>
        <v/>
      </c>
      <c r="AZ310" s="97">
        <v>80</v>
      </c>
      <c r="BA310" s="68"/>
      <c r="BB310" s="68"/>
      <c r="BC310" s="68"/>
      <c r="BD310" s="68"/>
      <c r="BE310" s="15"/>
      <c r="BF310" s="5">
        <f t="shared" si="142"/>
        <v>5313</v>
      </c>
      <c r="BG310" s="42">
        <v>5106</v>
      </c>
      <c r="BH310" s="42">
        <v>207</v>
      </c>
      <c r="BI310" s="42"/>
      <c r="BJ310" s="42"/>
      <c r="BK310" s="42"/>
      <c r="BL310" s="42"/>
      <c r="BM310" s="15"/>
    </row>
    <row r="311" spans="1:65" outlineLevel="5" x14ac:dyDescent="0.3">
      <c r="A311" s="22">
        <f t="shared" si="144"/>
        <v>9</v>
      </c>
      <c r="B311" s="9">
        <f t="shared" si="128"/>
        <v>42266</v>
      </c>
      <c r="C311" s="51">
        <v>368779</v>
      </c>
      <c r="D311" s="64" t="str">
        <f t="shared" si="133"/>
        <v/>
      </c>
      <c r="E311" s="12" t="s">
        <v>103</v>
      </c>
      <c r="F311" s="12" t="s">
        <v>103</v>
      </c>
      <c r="G311" s="12"/>
      <c r="H311" s="12"/>
      <c r="I311" s="12"/>
      <c r="J311" s="12"/>
      <c r="K311" s="12"/>
      <c r="L311" s="12"/>
      <c r="M311" s="74" t="str">
        <f t="shared" si="134"/>
        <v/>
      </c>
      <c r="N311" s="83" t="s">
        <v>103</v>
      </c>
      <c r="O311" s="83" t="s">
        <v>103</v>
      </c>
      <c r="P311" s="83"/>
      <c r="Q311" s="83"/>
      <c r="R311" s="83"/>
      <c r="S311" s="83"/>
      <c r="T311" s="83"/>
      <c r="U311" s="83"/>
      <c r="V311" s="5" t="str">
        <f t="shared" si="135"/>
        <v/>
      </c>
      <c r="W311" s="41"/>
      <c r="X311" s="41"/>
      <c r="Y311" s="41"/>
      <c r="Z311" s="41"/>
      <c r="AA311" s="41"/>
      <c r="AB311" s="41"/>
      <c r="AC311" s="41"/>
      <c r="AD311" s="41"/>
      <c r="AE311" s="5" t="str">
        <f t="shared" si="136"/>
        <v/>
      </c>
      <c r="AF311" s="41"/>
      <c r="AG311" s="41"/>
      <c r="AH311" s="41"/>
      <c r="AI311" s="41"/>
      <c r="AJ311" s="41"/>
      <c r="AK311" s="41"/>
      <c r="AL311" s="41"/>
      <c r="AM311" s="41"/>
      <c r="AN311" s="41">
        <f t="shared" si="143"/>
        <v>20.153550863723609</v>
      </c>
      <c r="AO311" s="41">
        <v>1042</v>
      </c>
      <c r="AP311" s="110" t="s">
        <v>103</v>
      </c>
      <c r="AQ311" s="111" t="s">
        <v>103</v>
      </c>
      <c r="AR311" s="126" t="str">
        <f t="shared" si="137"/>
        <v/>
      </c>
      <c r="AS311" s="126" t="str">
        <f t="shared" si="138"/>
        <v/>
      </c>
      <c r="AT311" s="127">
        <v>983</v>
      </c>
      <c r="AU311" s="128" t="s">
        <v>103</v>
      </c>
      <c r="AV311" s="129" t="s">
        <v>103</v>
      </c>
      <c r="AW311" s="126" t="str">
        <f t="shared" si="139"/>
        <v/>
      </c>
      <c r="AX311" s="126" t="str">
        <f t="shared" si="140"/>
        <v/>
      </c>
      <c r="AY311" s="64" t="str">
        <f t="shared" si="141"/>
        <v/>
      </c>
      <c r="AZ311" s="97" t="s">
        <v>103</v>
      </c>
      <c r="BA311" s="68"/>
      <c r="BB311" s="68"/>
      <c r="BC311" s="68"/>
      <c r="BD311" s="68"/>
      <c r="BE311" s="15"/>
      <c r="BF311" s="5">
        <f t="shared" si="142"/>
        <v>5102</v>
      </c>
      <c r="BG311" s="42">
        <v>5102</v>
      </c>
      <c r="BH311" s="42">
        <v>0</v>
      </c>
      <c r="BI311" s="42"/>
      <c r="BJ311" s="42"/>
      <c r="BK311" s="42"/>
      <c r="BL311" s="42"/>
      <c r="BM311" s="15"/>
    </row>
    <row r="312" spans="1:65" outlineLevel="5" x14ac:dyDescent="0.3">
      <c r="A312" s="22">
        <f t="shared" si="144"/>
        <v>9</v>
      </c>
      <c r="B312" s="9">
        <f t="shared" si="128"/>
        <v>42267</v>
      </c>
      <c r="C312" s="51">
        <v>369904</v>
      </c>
      <c r="D312" s="64">
        <f t="shared" si="133"/>
        <v>35</v>
      </c>
      <c r="E312" s="12">
        <v>34</v>
      </c>
      <c r="F312" s="12">
        <v>36</v>
      </c>
      <c r="G312" s="12"/>
      <c r="H312" s="12"/>
      <c r="I312" s="12"/>
      <c r="J312" s="12"/>
      <c r="K312" s="12"/>
      <c r="L312" s="12"/>
      <c r="M312" s="74" t="str">
        <f t="shared" si="134"/>
        <v/>
      </c>
      <c r="N312" s="83" t="s">
        <v>103</v>
      </c>
      <c r="O312" s="83" t="s">
        <v>103</v>
      </c>
      <c r="P312" s="83"/>
      <c r="Q312" s="83"/>
      <c r="R312" s="83"/>
      <c r="S312" s="83"/>
      <c r="T312" s="83"/>
      <c r="U312" s="83"/>
      <c r="V312" s="5" t="str">
        <f t="shared" si="135"/>
        <v/>
      </c>
      <c r="W312" s="41"/>
      <c r="X312" s="41"/>
      <c r="Y312" s="41"/>
      <c r="Z312" s="41"/>
      <c r="AA312" s="41"/>
      <c r="AB312" s="41"/>
      <c r="AC312" s="41"/>
      <c r="AD312" s="41"/>
      <c r="AE312" s="5" t="str">
        <f t="shared" si="136"/>
        <v/>
      </c>
      <c r="AF312" s="41"/>
      <c r="AG312" s="41"/>
      <c r="AH312" s="41"/>
      <c r="AI312" s="41"/>
      <c r="AJ312" s="41"/>
      <c r="AK312" s="41"/>
      <c r="AL312" s="41"/>
      <c r="AM312" s="41"/>
      <c r="AN312" s="41">
        <f t="shared" si="143"/>
        <v>20.134228187919462</v>
      </c>
      <c r="AO312" s="41">
        <v>1043</v>
      </c>
      <c r="AP312" s="110" t="s">
        <v>103</v>
      </c>
      <c r="AQ312" s="111" t="s">
        <v>103</v>
      </c>
      <c r="AR312" s="126" t="str">
        <f t="shared" si="137"/>
        <v/>
      </c>
      <c r="AS312" s="126" t="str">
        <f t="shared" si="138"/>
        <v/>
      </c>
      <c r="AT312" s="127">
        <v>993</v>
      </c>
      <c r="AU312" s="128" t="s">
        <v>103</v>
      </c>
      <c r="AV312" s="129" t="s">
        <v>103</v>
      </c>
      <c r="AW312" s="126" t="str">
        <f t="shared" si="139"/>
        <v/>
      </c>
      <c r="AX312" s="126" t="str">
        <f t="shared" si="140"/>
        <v/>
      </c>
      <c r="AY312" s="64" t="str">
        <f t="shared" si="141"/>
        <v/>
      </c>
      <c r="AZ312" s="97" t="s">
        <v>103</v>
      </c>
      <c r="BA312" s="68"/>
      <c r="BB312" s="68"/>
      <c r="BC312" s="68"/>
      <c r="BD312" s="68"/>
      <c r="BE312" s="15"/>
      <c r="BF312" s="5">
        <f t="shared" si="142"/>
        <v>4995</v>
      </c>
      <c r="BG312" s="42">
        <v>4995</v>
      </c>
      <c r="BH312" s="42">
        <v>0</v>
      </c>
      <c r="BI312" s="42"/>
      <c r="BJ312" s="42"/>
      <c r="BK312" s="42"/>
      <c r="BL312" s="42"/>
      <c r="BM312" s="15"/>
    </row>
    <row r="313" spans="1:65" outlineLevel="5" x14ac:dyDescent="0.3">
      <c r="A313" s="22">
        <f t="shared" si="144"/>
        <v>9</v>
      </c>
      <c r="B313" s="9">
        <f t="shared" si="128"/>
        <v>42268</v>
      </c>
      <c r="C313" s="51">
        <v>365373</v>
      </c>
      <c r="D313" s="64">
        <f t="shared" si="133"/>
        <v>35.5</v>
      </c>
      <c r="E313" s="12">
        <v>36</v>
      </c>
      <c r="F313" s="12">
        <v>35</v>
      </c>
      <c r="G313" s="12"/>
      <c r="H313" s="12"/>
      <c r="I313" s="12"/>
      <c r="J313" s="12"/>
      <c r="K313" s="12"/>
      <c r="L313" s="12"/>
      <c r="M313" s="74" t="str">
        <f t="shared" si="134"/>
        <v/>
      </c>
      <c r="N313" s="83" t="s">
        <v>103</v>
      </c>
      <c r="O313" s="83" t="s">
        <v>103</v>
      </c>
      <c r="P313" s="83"/>
      <c r="Q313" s="83"/>
      <c r="R313" s="83"/>
      <c r="S313" s="83"/>
      <c r="T313" s="83"/>
      <c r="U313" s="83"/>
      <c r="V313" s="5" t="str">
        <f t="shared" si="135"/>
        <v/>
      </c>
      <c r="W313" s="41"/>
      <c r="X313" s="41"/>
      <c r="Y313" s="41"/>
      <c r="Z313" s="41"/>
      <c r="AA313" s="41"/>
      <c r="AB313" s="41"/>
      <c r="AC313" s="41"/>
      <c r="AD313" s="41"/>
      <c r="AE313" s="5" t="str">
        <f t="shared" si="136"/>
        <v/>
      </c>
      <c r="AF313" s="41"/>
      <c r="AG313" s="41"/>
      <c r="AH313" s="41"/>
      <c r="AI313" s="41"/>
      <c r="AJ313" s="41"/>
      <c r="AK313" s="41"/>
      <c r="AL313" s="41"/>
      <c r="AM313" s="41"/>
      <c r="AN313" s="41">
        <f t="shared" si="143"/>
        <v>19.718309859154928</v>
      </c>
      <c r="AO313" s="41">
        <v>1065</v>
      </c>
      <c r="AP313" s="110" t="s">
        <v>103</v>
      </c>
      <c r="AQ313" s="111" t="s">
        <v>103</v>
      </c>
      <c r="AR313" s="126" t="str">
        <f t="shared" si="137"/>
        <v/>
      </c>
      <c r="AS313" s="126" t="str">
        <f t="shared" si="138"/>
        <v/>
      </c>
      <c r="AT313" s="127">
        <v>1006</v>
      </c>
      <c r="AU313" s="128">
        <v>2.34</v>
      </c>
      <c r="AV313" s="129" t="s">
        <v>103</v>
      </c>
      <c r="AW313" s="126" t="str">
        <f t="shared" si="139"/>
        <v/>
      </c>
      <c r="AX313" s="126" t="str">
        <f t="shared" si="140"/>
        <v/>
      </c>
      <c r="AY313" s="64" t="str">
        <f t="shared" si="141"/>
        <v/>
      </c>
      <c r="AZ313" s="97">
        <v>79.599999999999994</v>
      </c>
      <c r="BA313" s="68"/>
      <c r="BB313" s="68"/>
      <c r="BC313" s="68"/>
      <c r="BD313" s="68"/>
      <c r="BE313" s="15"/>
      <c r="BF313" s="5">
        <f t="shared" si="142"/>
        <v>5179</v>
      </c>
      <c r="BG313" s="42">
        <v>5179</v>
      </c>
      <c r="BH313" s="42">
        <v>0</v>
      </c>
      <c r="BI313" s="42"/>
      <c r="BJ313" s="42"/>
      <c r="BK313" s="42"/>
      <c r="BL313" s="42"/>
      <c r="BM313" s="15"/>
    </row>
    <row r="314" spans="1:65" outlineLevel="5" x14ac:dyDescent="0.3">
      <c r="A314" s="22">
        <f t="shared" si="144"/>
        <v>9</v>
      </c>
      <c r="B314" s="9">
        <f t="shared" si="128"/>
        <v>42269</v>
      </c>
      <c r="C314" s="51">
        <v>345284</v>
      </c>
      <c r="D314" s="64">
        <f t="shared" si="133"/>
        <v>35.5</v>
      </c>
      <c r="E314" s="12">
        <v>36</v>
      </c>
      <c r="F314" s="12">
        <v>35</v>
      </c>
      <c r="G314" s="12"/>
      <c r="H314" s="12"/>
      <c r="I314" s="12"/>
      <c r="J314" s="12"/>
      <c r="K314" s="12"/>
      <c r="L314" s="12"/>
      <c r="M314" s="74">
        <f t="shared" si="134"/>
        <v>7.1</v>
      </c>
      <c r="N314" s="83">
        <v>7.11</v>
      </c>
      <c r="O314" s="83">
        <v>7.06</v>
      </c>
      <c r="P314" s="83"/>
      <c r="Q314" s="83"/>
      <c r="R314" s="83"/>
      <c r="S314" s="83"/>
      <c r="T314" s="83"/>
      <c r="U314" s="83"/>
      <c r="V314" s="5" t="str">
        <f t="shared" si="135"/>
        <v/>
      </c>
      <c r="W314" s="41"/>
      <c r="X314" s="41"/>
      <c r="Y314" s="41"/>
      <c r="Z314" s="41"/>
      <c r="AA314" s="41"/>
      <c r="AB314" s="41"/>
      <c r="AC314" s="41"/>
      <c r="AD314" s="41"/>
      <c r="AE314" s="5" t="str">
        <f t="shared" si="136"/>
        <v/>
      </c>
      <c r="AF314" s="41"/>
      <c r="AG314" s="41"/>
      <c r="AH314" s="41"/>
      <c r="AI314" s="41"/>
      <c r="AJ314" s="41"/>
      <c r="AK314" s="41"/>
      <c r="AL314" s="41"/>
      <c r="AM314" s="41"/>
      <c r="AN314" s="41">
        <f t="shared" si="143"/>
        <v>20.172910662824208</v>
      </c>
      <c r="AO314" s="41">
        <v>1041</v>
      </c>
      <c r="AP314" s="110">
        <v>3.55</v>
      </c>
      <c r="AQ314" s="111">
        <v>2.56</v>
      </c>
      <c r="AR314" s="126">
        <f t="shared" si="137"/>
        <v>72.112676056338032</v>
      </c>
      <c r="AS314" s="126">
        <f t="shared" si="138"/>
        <v>27.887323943661968</v>
      </c>
      <c r="AT314" s="127">
        <v>942</v>
      </c>
      <c r="AU314" s="128">
        <v>2.34</v>
      </c>
      <c r="AV314" s="129">
        <v>1.41</v>
      </c>
      <c r="AW314" s="126">
        <f t="shared" si="139"/>
        <v>60.256410256410255</v>
      </c>
      <c r="AX314" s="126">
        <f t="shared" si="140"/>
        <v>39.743589743589745</v>
      </c>
      <c r="AY314" s="64">
        <f t="shared" si="141"/>
        <v>41.36844758064516</v>
      </c>
      <c r="AZ314" s="97">
        <v>80.42</v>
      </c>
      <c r="BA314" s="68"/>
      <c r="BB314" s="68"/>
      <c r="BC314" s="68"/>
      <c r="BD314" s="68"/>
      <c r="BE314" s="15"/>
      <c r="BF314" s="5">
        <f t="shared" si="142"/>
        <v>4884</v>
      </c>
      <c r="BG314" s="42">
        <v>4884</v>
      </c>
      <c r="BH314" s="42">
        <v>0</v>
      </c>
      <c r="BI314" s="42"/>
      <c r="BJ314" s="42"/>
      <c r="BK314" s="42"/>
      <c r="BL314" s="42"/>
      <c r="BM314" s="15"/>
    </row>
    <row r="315" spans="1:65" outlineLevel="5" x14ac:dyDescent="0.3">
      <c r="A315" s="22">
        <f t="shared" si="144"/>
        <v>9</v>
      </c>
      <c r="B315" s="9">
        <f t="shared" si="128"/>
        <v>42270</v>
      </c>
      <c r="C315" s="51">
        <v>359488</v>
      </c>
      <c r="D315" s="64" t="str">
        <f t="shared" si="133"/>
        <v/>
      </c>
      <c r="E315" s="12" t="s">
        <v>103</v>
      </c>
      <c r="F315" s="12" t="s">
        <v>103</v>
      </c>
      <c r="G315" s="12"/>
      <c r="H315" s="12"/>
      <c r="I315" s="12"/>
      <c r="J315" s="12"/>
      <c r="K315" s="12"/>
      <c r="L315" s="12"/>
      <c r="M315" s="74" t="str">
        <f t="shared" si="134"/>
        <v/>
      </c>
      <c r="N315" s="83" t="s">
        <v>103</v>
      </c>
      <c r="O315" s="83" t="s">
        <v>103</v>
      </c>
      <c r="P315" s="83"/>
      <c r="Q315" s="83"/>
      <c r="R315" s="83"/>
      <c r="S315" s="83"/>
      <c r="T315" s="83"/>
      <c r="U315" s="83"/>
      <c r="V315" s="5" t="str">
        <f t="shared" si="135"/>
        <v/>
      </c>
      <c r="W315" s="41"/>
      <c r="X315" s="41"/>
      <c r="Y315" s="41"/>
      <c r="Z315" s="41"/>
      <c r="AA315" s="41"/>
      <c r="AB315" s="41"/>
      <c r="AC315" s="41"/>
      <c r="AD315" s="41"/>
      <c r="AE315" s="5" t="str">
        <f t="shared" si="136"/>
        <v/>
      </c>
      <c r="AF315" s="41"/>
      <c r="AG315" s="41"/>
      <c r="AH315" s="41"/>
      <c r="AI315" s="41"/>
      <c r="AJ315" s="41"/>
      <c r="AK315" s="41"/>
      <c r="AL315" s="41"/>
      <c r="AM315" s="41"/>
      <c r="AN315" s="41">
        <f t="shared" si="143"/>
        <v>20.428015564202333</v>
      </c>
      <c r="AO315" s="41">
        <v>1028</v>
      </c>
      <c r="AP315" s="110" t="s">
        <v>103</v>
      </c>
      <c r="AQ315" s="111" t="s">
        <v>103</v>
      </c>
      <c r="AR315" s="126" t="str">
        <f t="shared" si="137"/>
        <v/>
      </c>
      <c r="AS315" s="126" t="str">
        <f t="shared" si="138"/>
        <v/>
      </c>
      <c r="AT315" s="127">
        <v>946</v>
      </c>
      <c r="AU315" s="128">
        <v>2.19</v>
      </c>
      <c r="AV315" s="129" t="s">
        <v>103</v>
      </c>
      <c r="AW315" s="126" t="str">
        <f t="shared" si="139"/>
        <v/>
      </c>
      <c r="AX315" s="126" t="str">
        <f t="shared" si="140"/>
        <v/>
      </c>
      <c r="AY315" s="64" t="str">
        <f t="shared" si="141"/>
        <v/>
      </c>
      <c r="AZ315" s="97">
        <v>79.8</v>
      </c>
      <c r="BA315" s="68"/>
      <c r="BB315" s="68"/>
      <c r="BC315" s="68"/>
      <c r="BD315" s="68"/>
      <c r="BE315" s="15"/>
      <c r="BF315" s="5">
        <f t="shared" si="142"/>
        <v>5024</v>
      </c>
      <c r="BG315" s="42">
        <v>5024</v>
      </c>
      <c r="BH315" s="42">
        <v>0</v>
      </c>
      <c r="BI315" s="42"/>
      <c r="BJ315" s="42"/>
      <c r="BK315" s="42"/>
      <c r="BL315" s="42"/>
      <c r="BM315" s="15"/>
    </row>
    <row r="316" spans="1:65" outlineLevel="5" x14ac:dyDescent="0.3">
      <c r="A316" s="22">
        <f t="shared" si="144"/>
        <v>9</v>
      </c>
      <c r="B316" s="9">
        <f t="shared" si="128"/>
        <v>42271</v>
      </c>
      <c r="C316" s="51">
        <v>391543</v>
      </c>
      <c r="D316" s="64">
        <f t="shared" si="133"/>
        <v>36</v>
      </c>
      <c r="E316" s="12">
        <v>35</v>
      </c>
      <c r="F316" s="12">
        <v>37</v>
      </c>
      <c r="G316" s="12"/>
      <c r="H316" s="12"/>
      <c r="I316" s="12"/>
      <c r="J316" s="12"/>
      <c r="K316" s="12"/>
      <c r="L316" s="12"/>
      <c r="M316" s="74" t="str">
        <f t="shared" si="134"/>
        <v/>
      </c>
      <c r="N316" s="83" t="s">
        <v>103</v>
      </c>
      <c r="O316" s="83" t="s">
        <v>103</v>
      </c>
      <c r="P316" s="83"/>
      <c r="Q316" s="83"/>
      <c r="R316" s="83"/>
      <c r="S316" s="83"/>
      <c r="T316" s="83"/>
      <c r="U316" s="83"/>
      <c r="V316" s="5" t="str">
        <f t="shared" si="135"/>
        <v/>
      </c>
      <c r="W316" s="41"/>
      <c r="X316" s="41"/>
      <c r="Y316" s="41"/>
      <c r="Z316" s="41"/>
      <c r="AA316" s="41"/>
      <c r="AB316" s="41"/>
      <c r="AC316" s="41"/>
      <c r="AD316" s="41"/>
      <c r="AE316" s="5" t="str">
        <f t="shared" si="136"/>
        <v/>
      </c>
      <c r="AF316" s="41"/>
      <c r="AG316" s="41"/>
      <c r="AH316" s="41"/>
      <c r="AI316" s="41"/>
      <c r="AJ316" s="41"/>
      <c r="AK316" s="41"/>
      <c r="AL316" s="41"/>
      <c r="AM316" s="41"/>
      <c r="AN316" s="41">
        <f t="shared" si="143"/>
        <v>20.730503455083909</v>
      </c>
      <c r="AO316" s="41">
        <v>1013</v>
      </c>
      <c r="AP316" s="110" t="s">
        <v>103</v>
      </c>
      <c r="AQ316" s="111" t="s">
        <v>103</v>
      </c>
      <c r="AR316" s="126" t="str">
        <f t="shared" si="137"/>
        <v/>
      </c>
      <c r="AS316" s="126" t="str">
        <f t="shared" si="138"/>
        <v/>
      </c>
      <c r="AT316" s="127">
        <v>980</v>
      </c>
      <c r="AU316" s="128">
        <v>2.2599999999999998</v>
      </c>
      <c r="AV316" s="129" t="s">
        <v>103</v>
      </c>
      <c r="AW316" s="126" t="str">
        <f t="shared" si="139"/>
        <v/>
      </c>
      <c r="AX316" s="126" t="str">
        <f t="shared" si="140"/>
        <v/>
      </c>
      <c r="AY316" s="64" t="str">
        <f t="shared" si="141"/>
        <v/>
      </c>
      <c r="AZ316" s="97">
        <v>78.8</v>
      </c>
      <c r="BA316" s="68"/>
      <c r="BB316" s="68"/>
      <c r="BC316" s="68"/>
      <c r="BD316" s="68"/>
      <c r="BE316" s="15"/>
      <c r="BF316" s="5">
        <f t="shared" si="142"/>
        <v>5099</v>
      </c>
      <c r="BG316" s="42">
        <v>5099</v>
      </c>
      <c r="BH316" s="42">
        <v>0</v>
      </c>
      <c r="BI316" s="42"/>
      <c r="BJ316" s="42"/>
      <c r="BK316" s="42"/>
      <c r="BL316" s="42"/>
      <c r="BM316" s="15"/>
    </row>
    <row r="317" spans="1:65" outlineLevel="5" x14ac:dyDescent="0.3">
      <c r="A317" s="22">
        <f t="shared" si="144"/>
        <v>9</v>
      </c>
      <c r="B317" s="9">
        <f t="shared" si="128"/>
        <v>42272</v>
      </c>
      <c r="C317" s="51">
        <v>391330</v>
      </c>
      <c r="D317" s="64">
        <f t="shared" si="133"/>
        <v>36.5</v>
      </c>
      <c r="E317" s="12">
        <v>37</v>
      </c>
      <c r="F317" s="12">
        <v>36</v>
      </c>
      <c r="G317" s="12"/>
      <c r="H317" s="12"/>
      <c r="I317" s="12"/>
      <c r="J317" s="12"/>
      <c r="K317" s="12"/>
      <c r="L317" s="12"/>
      <c r="M317" s="74" t="str">
        <f t="shared" si="134"/>
        <v/>
      </c>
      <c r="N317" s="83" t="s">
        <v>103</v>
      </c>
      <c r="O317" s="83" t="s">
        <v>103</v>
      </c>
      <c r="P317" s="83"/>
      <c r="Q317" s="83"/>
      <c r="R317" s="83"/>
      <c r="S317" s="83"/>
      <c r="T317" s="83"/>
      <c r="U317" s="83"/>
      <c r="V317" s="5" t="str">
        <f t="shared" si="135"/>
        <v/>
      </c>
      <c r="W317" s="41"/>
      <c r="X317" s="41"/>
      <c r="Y317" s="41"/>
      <c r="Z317" s="41"/>
      <c r="AA317" s="41"/>
      <c r="AB317" s="41"/>
      <c r="AC317" s="41"/>
      <c r="AD317" s="41"/>
      <c r="AE317" s="5" t="str">
        <f t="shared" si="136"/>
        <v/>
      </c>
      <c r="AF317" s="41"/>
      <c r="AG317" s="41"/>
      <c r="AH317" s="41"/>
      <c r="AI317" s="41"/>
      <c r="AJ317" s="41"/>
      <c r="AK317" s="41"/>
      <c r="AL317" s="41"/>
      <c r="AM317" s="41"/>
      <c r="AN317" s="41">
        <f t="shared" si="143"/>
        <v>20.588235294117649</v>
      </c>
      <c r="AO317" s="41">
        <v>1020</v>
      </c>
      <c r="AP317" s="110" t="s">
        <v>103</v>
      </c>
      <c r="AQ317" s="111" t="s">
        <v>103</v>
      </c>
      <c r="AR317" s="126" t="str">
        <f t="shared" si="137"/>
        <v/>
      </c>
      <c r="AS317" s="126" t="str">
        <f t="shared" si="138"/>
        <v/>
      </c>
      <c r="AT317" s="127">
        <v>970</v>
      </c>
      <c r="AU317" s="128">
        <v>2.2799999999999998</v>
      </c>
      <c r="AV317" s="129" t="s">
        <v>103</v>
      </c>
      <c r="AW317" s="126" t="str">
        <f t="shared" si="139"/>
        <v/>
      </c>
      <c r="AX317" s="126" t="str">
        <f t="shared" si="140"/>
        <v/>
      </c>
      <c r="AY317" s="64" t="str">
        <f t="shared" si="141"/>
        <v/>
      </c>
      <c r="AZ317" s="97">
        <v>79.2</v>
      </c>
      <c r="BA317" s="68"/>
      <c r="BB317" s="68"/>
      <c r="BC317" s="68"/>
      <c r="BD317" s="68"/>
      <c r="BE317" s="15"/>
      <c r="BF317" s="5">
        <f t="shared" si="142"/>
        <v>5141</v>
      </c>
      <c r="BG317" s="42">
        <v>5141</v>
      </c>
      <c r="BH317" s="42">
        <v>0</v>
      </c>
      <c r="BI317" s="42"/>
      <c r="BJ317" s="42"/>
      <c r="BK317" s="42"/>
      <c r="BL317" s="42"/>
      <c r="BM317" s="15"/>
    </row>
    <row r="318" spans="1:65" outlineLevel="5" x14ac:dyDescent="0.3">
      <c r="A318" s="22">
        <f t="shared" si="144"/>
        <v>9</v>
      </c>
      <c r="B318" s="9">
        <f t="shared" si="128"/>
        <v>42273</v>
      </c>
      <c r="C318" s="51">
        <v>383875</v>
      </c>
      <c r="D318" s="64" t="str">
        <f t="shared" si="133"/>
        <v/>
      </c>
      <c r="E318" s="12" t="s">
        <v>103</v>
      </c>
      <c r="F318" s="12" t="s">
        <v>103</v>
      </c>
      <c r="G318" s="12"/>
      <c r="H318" s="12"/>
      <c r="I318" s="12"/>
      <c r="J318" s="12"/>
      <c r="K318" s="12"/>
      <c r="L318" s="12"/>
      <c r="M318" s="74" t="str">
        <f t="shared" si="134"/>
        <v/>
      </c>
      <c r="N318" s="83" t="s">
        <v>103</v>
      </c>
      <c r="O318" s="83" t="s">
        <v>103</v>
      </c>
      <c r="P318" s="83"/>
      <c r="Q318" s="83"/>
      <c r="R318" s="83"/>
      <c r="S318" s="83"/>
      <c r="T318" s="83"/>
      <c r="U318" s="83"/>
      <c r="V318" s="5" t="str">
        <f t="shared" si="135"/>
        <v/>
      </c>
      <c r="W318" s="41"/>
      <c r="X318" s="41"/>
      <c r="Y318" s="41"/>
      <c r="Z318" s="41"/>
      <c r="AA318" s="41"/>
      <c r="AB318" s="41"/>
      <c r="AC318" s="41"/>
      <c r="AD318" s="41"/>
      <c r="AE318" s="5" t="str">
        <f t="shared" si="136"/>
        <v/>
      </c>
      <c r="AF318" s="41"/>
      <c r="AG318" s="41"/>
      <c r="AH318" s="41"/>
      <c r="AI318" s="41"/>
      <c r="AJ318" s="41"/>
      <c r="AK318" s="41"/>
      <c r="AL318" s="41"/>
      <c r="AM318" s="41"/>
      <c r="AN318" s="41">
        <f t="shared" si="143"/>
        <v>20.854021847070506</v>
      </c>
      <c r="AO318" s="41">
        <v>1007</v>
      </c>
      <c r="AP318" s="110" t="s">
        <v>103</v>
      </c>
      <c r="AQ318" s="111" t="s">
        <v>103</v>
      </c>
      <c r="AR318" s="126" t="str">
        <f t="shared" si="137"/>
        <v/>
      </c>
      <c r="AS318" s="126" t="str">
        <f t="shared" si="138"/>
        <v/>
      </c>
      <c r="AT318" s="127">
        <v>1015</v>
      </c>
      <c r="AU318" s="128" t="s">
        <v>103</v>
      </c>
      <c r="AV318" s="129" t="s">
        <v>103</v>
      </c>
      <c r="AW318" s="126" t="str">
        <f t="shared" si="139"/>
        <v/>
      </c>
      <c r="AX318" s="126" t="str">
        <f t="shared" si="140"/>
        <v/>
      </c>
      <c r="AY318" s="64" t="str">
        <f t="shared" si="141"/>
        <v/>
      </c>
      <c r="AZ318" s="97" t="s">
        <v>103</v>
      </c>
      <c r="BA318" s="68"/>
      <c r="BB318" s="68"/>
      <c r="BC318" s="68"/>
      <c r="BD318" s="68"/>
      <c r="BE318" s="15"/>
      <c r="BF318" s="5">
        <f t="shared" si="142"/>
        <v>5286</v>
      </c>
      <c r="BG318" s="42">
        <v>5286</v>
      </c>
      <c r="BH318" s="42">
        <v>0</v>
      </c>
      <c r="BI318" s="42"/>
      <c r="BJ318" s="42"/>
      <c r="BK318" s="42"/>
      <c r="BL318" s="42"/>
      <c r="BM318" s="15"/>
    </row>
    <row r="319" spans="1:65" outlineLevel="5" x14ac:dyDescent="0.3">
      <c r="A319" s="22">
        <f t="shared" si="144"/>
        <v>9</v>
      </c>
      <c r="B319" s="9">
        <f t="shared" si="128"/>
        <v>42274</v>
      </c>
      <c r="C319" s="51">
        <v>375934</v>
      </c>
      <c r="D319" s="64" t="str">
        <f t="shared" si="133"/>
        <v/>
      </c>
      <c r="E319" s="12" t="s">
        <v>103</v>
      </c>
      <c r="F319" s="12" t="s">
        <v>103</v>
      </c>
      <c r="G319" s="12"/>
      <c r="H319" s="12"/>
      <c r="I319" s="12"/>
      <c r="J319" s="12"/>
      <c r="K319" s="12"/>
      <c r="L319" s="12"/>
      <c r="M319" s="74" t="str">
        <f t="shared" si="134"/>
        <v/>
      </c>
      <c r="N319" s="83" t="s">
        <v>103</v>
      </c>
      <c r="O319" s="83" t="s">
        <v>103</v>
      </c>
      <c r="P319" s="83"/>
      <c r="Q319" s="83"/>
      <c r="R319" s="83"/>
      <c r="S319" s="83"/>
      <c r="T319" s="83"/>
      <c r="U319" s="83"/>
      <c r="V319" s="5" t="str">
        <f t="shared" si="135"/>
        <v/>
      </c>
      <c r="W319" s="41"/>
      <c r="X319" s="41"/>
      <c r="Y319" s="41"/>
      <c r="Z319" s="41"/>
      <c r="AA319" s="41"/>
      <c r="AB319" s="41"/>
      <c r="AC319" s="41"/>
      <c r="AD319" s="41"/>
      <c r="AE319" s="5" t="str">
        <f t="shared" si="136"/>
        <v/>
      </c>
      <c r="AF319" s="41"/>
      <c r="AG319" s="41"/>
      <c r="AH319" s="41"/>
      <c r="AI319" s="41"/>
      <c r="AJ319" s="41"/>
      <c r="AK319" s="41"/>
      <c r="AL319" s="41"/>
      <c r="AM319" s="41"/>
      <c r="AN319" s="41">
        <f t="shared" si="143"/>
        <v>21.897810218978101</v>
      </c>
      <c r="AO319" s="41">
        <v>959</v>
      </c>
      <c r="AP319" s="110" t="s">
        <v>103</v>
      </c>
      <c r="AQ319" s="111" t="s">
        <v>103</v>
      </c>
      <c r="AR319" s="126" t="str">
        <f t="shared" si="137"/>
        <v/>
      </c>
      <c r="AS319" s="126" t="str">
        <f t="shared" si="138"/>
        <v/>
      </c>
      <c r="AT319" s="127">
        <v>976</v>
      </c>
      <c r="AU319" s="128" t="s">
        <v>103</v>
      </c>
      <c r="AV319" s="129" t="s">
        <v>103</v>
      </c>
      <c r="AW319" s="126" t="str">
        <f t="shared" si="139"/>
        <v/>
      </c>
      <c r="AX319" s="126" t="str">
        <f t="shared" si="140"/>
        <v/>
      </c>
      <c r="AY319" s="64" t="str">
        <f t="shared" si="141"/>
        <v/>
      </c>
      <c r="AZ319" s="97" t="s">
        <v>103</v>
      </c>
      <c r="BA319" s="68"/>
      <c r="BB319" s="68"/>
      <c r="BC319" s="68"/>
      <c r="BD319" s="68"/>
      <c r="BE319" s="15"/>
      <c r="BF319" s="5">
        <f t="shared" si="142"/>
        <v>5118</v>
      </c>
      <c r="BG319" s="42">
        <v>5118</v>
      </c>
      <c r="BH319" s="42">
        <v>0</v>
      </c>
      <c r="BI319" s="42"/>
      <c r="BJ319" s="42"/>
      <c r="BK319" s="42"/>
      <c r="BL319" s="42"/>
      <c r="BM319" s="15"/>
    </row>
    <row r="320" spans="1:65" outlineLevel="5" x14ac:dyDescent="0.3">
      <c r="A320" s="22">
        <f t="shared" si="144"/>
        <v>9</v>
      </c>
      <c r="B320" s="9">
        <f t="shared" si="128"/>
        <v>42275</v>
      </c>
      <c r="C320" s="51">
        <v>385468</v>
      </c>
      <c r="D320" s="64">
        <f t="shared" si="133"/>
        <v>38.5</v>
      </c>
      <c r="E320" s="12">
        <v>39</v>
      </c>
      <c r="F320" s="12">
        <v>38</v>
      </c>
      <c r="G320" s="12"/>
      <c r="H320" s="12"/>
      <c r="I320" s="12"/>
      <c r="J320" s="12"/>
      <c r="K320" s="12"/>
      <c r="L320" s="12"/>
      <c r="M320" s="74" t="str">
        <f t="shared" si="134"/>
        <v/>
      </c>
      <c r="N320" s="83" t="s">
        <v>103</v>
      </c>
      <c r="O320" s="83" t="s">
        <v>103</v>
      </c>
      <c r="P320" s="83"/>
      <c r="Q320" s="83"/>
      <c r="R320" s="83"/>
      <c r="S320" s="83"/>
      <c r="T320" s="83"/>
      <c r="U320" s="83"/>
      <c r="V320" s="5" t="str">
        <f t="shared" si="135"/>
        <v/>
      </c>
      <c r="W320" s="41"/>
      <c r="X320" s="41"/>
      <c r="Y320" s="41"/>
      <c r="Z320" s="41"/>
      <c r="AA320" s="41"/>
      <c r="AB320" s="41"/>
      <c r="AC320" s="41"/>
      <c r="AD320" s="41"/>
      <c r="AE320" s="5" t="str">
        <f t="shared" si="136"/>
        <v/>
      </c>
      <c r="AF320" s="41"/>
      <c r="AG320" s="41"/>
      <c r="AH320" s="41"/>
      <c r="AI320" s="41"/>
      <c r="AJ320" s="41"/>
      <c r="AK320" s="41"/>
      <c r="AL320" s="41"/>
      <c r="AM320" s="41"/>
      <c r="AN320" s="41">
        <f t="shared" si="143"/>
        <v>20.916334661354583</v>
      </c>
      <c r="AO320" s="41">
        <v>1004</v>
      </c>
      <c r="AP320" s="110" t="s">
        <v>103</v>
      </c>
      <c r="AQ320" s="111" t="s">
        <v>103</v>
      </c>
      <c r="AR320" s="126" t="str">
        <f t="shared" si="137"/>
        <v/>
      </c>
      <c r="AS320" s="126" t="str">
        <f t="shared" si="138"/>
        <v/>
      </c>
      <c r="AT320" s="127">
        <v>999</v>
      </c>
      <c r="AU320" s="128" t="s">
        <v>103</v>
      </c>
      <c r="AV320" s="129" t="s">
        <v>103</v>
      </c>
      <c r="AW320" s="126" t="str">
        <f t="shared" si="139"/>
        <v/>
      </c>
      <c r="AX320" s="126" t="str">
        <f t="shared" si="140"/>
        <v/>
      </c>
      <c r="AY320" s="64" t="str">
        <f t="shared" si="141"/>
        <v/>
      </c>
      <c r="AZ320" s="97" t="s">
        <v>103</v>
      </c>
      <c r="BA320" s="68"/>
      <c r="BB320" s="68"/>
      <c r="BC320" s="68"/>
      <c r="BD320" s="68"/>
      <c r="BE320" s="15"/>
      <c r="BF320" s="5">
        <f t="shared" si="142"/>
        <v>4712</v>
      </c>
      <c r="BG320" s="42">
        <v>4712</v>
      </c>
      <c r="BH320" s="42">
        <v>0</v>
      </c>
      <c r="BI320" s="42"/>
      <c r="BJ320" s="42"/>
      <c r="BK320" s="42"/>
      <c r="BL320" s="42"/>
      <c r="BM320" s="15"/>
    </row>
    <row r="321" spans="1:65" outlineLevel="5" x14ac:dyDescent="0.3">
      <c r="A321" s="22">
        <f t="shared" si="144"/>
        <v>9</v>
      </c>
      <c r="B321" s="9">
        <f t="shared" si="128"/>
        <v>42276</v>
      </c>
      <c r="C321" s="51">
        <v>375214</v>
      </c>
      <c r="D321" s="64">
        <f t="shared" si="133"/>
        <v>37.5</v>
      </c>
      <c r="E321" s="12">
        <v>39</v>
      </c>
      <c r="F321" s="12">
        <v>36</v>
      </c>
      <c r="G321" s="12"/>
      <c r="H321" s="12"/>
      <c r="I321" s="12"/>
      <c r="J321" s="12"/>
      <c r="K321" s="12"/>
      <c r="L321" s="12"/>
      <c r="M321" s="74" t="str">
        <f t="shared" si="134"/>
        <v/>
      </c>
      <c r="N321" s="83" t="s">
        <v>103</v>
      </c>
      <c r="O321" s="83" t="s">
        <v>103</v>
      </c>
      <c r="P321" s="83"/>
      <c r="Q321" s="83"/>
      <c r="R321" s="83"/>
      <c r="S321" s="83"/>
      <c r="T321" s="83"/>
      <c r="U321" s="83"/>
      <c r="V321" s="5" t="str">
        <f t="shared" si="135"/>
        <v/>
      </c>
      <c r="W321" s="41"/>
      <c r="X321" s="41"/>
      <c r="Y321" s="41"/>
      <c r="Z321" s="41"/>
      <c r="AA321" s="41"/>
      <c r="AB321" s="41"/>
      <c r="AC321" s="41"/>
      <c r="AD321" s="41"/>
      <c r="AE321" s="5" t="str">
        <f t="shared" si="136"/>
        <v/>
      </c>
      <c r="AF321" s="41"/>
      <c r="AG321" s="41"/>
      <c r="AH321" s="41"/>
      <c r="AI321" s="41"/>
      <c r="AJ321" s="41"/>
      <c r="AK321" s="41"/>
      <c r="AL321" s="41"/>
      <c r="AM321" s="41"/>
      <c r="AN321" s="41">
        <f t="shared" si="143"/>
        <v>20.750988142292488</v>
      </c>
      <c r="AO321" s="41">
        <v>1012</v>
      </c>
      <c r="AP321" s="110" t="s">
        <v>103</v>
      </c>
      <c r="AQ321" s="111" t="s">
        <v>103</v>
      </c>
      <c r="AR321" s="126" t="str">
        <f t="shared" si="137"/>
        <v/>
      </c>
      <c r="AS321" s="126" t="str">
        <f t="shared" si="138"/>
        <v/>
      </c>
      <c r="AT321" s="127">
        <v>1035</v>
      </c>
      <c r="AU321" s="128" t="s">
        <v>103</v>
      </c>
      <c r="AV321" s="129" t="s">
        <v>103</v>
      </c>
      <c r="AW321" s="126" t="str">
        <f t="shared" si="139"/>
        <v/>
      </c>
      <c r="AX321" s="126" t="str">
        <f t="shared" si="140"/>
        <v/>
      </c>
      <c r="AY321" s="64" t="str">
        <f t="shared" si="141"/>
        <v/>
      </c>
      <c r="AZ321" s="97" t="s">
        <v>103</v>
      </c>
      <c r="BA321" s="68"/>
      <c r="BB321" s="68"/>
      <c r="BC321" s="68"/>
      <c r="BD321" s="68"/>
      <c r="BE321" s="15"/>
      <c r="BF321" s="5">
        <f t="shared" si="142"/>
        <v>7224</v>
      </c>
      <c r="BG321" s="42">
        <v>5654</v>
      </c>
      <c r="BH321" s="42">
        <v>1570</v>
      </c>
      <c r="BI321" s="42"/>
      <c r="BJ321" s="42"/>
      <c r="BK321" s="42"/>
      <c r="BL321" s="42"/>
      <c r="BM321" s="15"/>
    </row>
    <row r="322" spans="1:65" ht="17.25" outlineLevel="5" thickBot="1" x14ac:dyDescent="0.35">
      <c r="A322" s="31">
        <f t="shared" si="144"/>
        <v>9</v>
      </c>
      <c r="B322" s="32">
        <f t="shared" si="128"/>
        <v>42277</v>
      </c>
      <c r="C322" s="51">
        <v>365406</v>
      </c>
      <c r="D322" s="64" t="str">
        <f t="shared" si="133"/>
        <v/>
      </c>
      <c r="E322" s="12" t="s">
        <v>103</v>
      </c>
      <c r="F322" s="12" t="s">
        <v>103</v>
      </c>
      <c r="G322" s="12"/>
      <c r="H322" s="12"/>
      <c r="I322" s="12"/>
      <c r="J322" s="12"/>
      <c r="K322" s="12"/>
      <c r="L322" s="12"/>
      <c r="M322" s="74" t="str">
        <f t="shared" si="134"/>
        <v/>
      </c>
      <c r="N322" s="83" t="s">
        <v>103</v>
      </c>
      <c r="O322" s="83" t="s">
        <v>103</v>
      </c>
      <c r="P322" s="83"/>
      <c r="Q322" s="83"/>
      <c r="R322" s="83"/>
      <c r="S322" s="83"/>
      <c r="T322" s="83"/>
      <c r="U322" s="83"/>
      <c r="V322" s="5" t="str">
        <f t="shared" si="135"/>
        <v/>
      </c>
      <c r="W322" s="41"/>
      <c r="X322" s="41"/>
      <c r="Y322" s="41"/>
      <c r="Z322" s="41"/>
      <c r="AA322" s="41"/>
      <c r="AB322" s="41"/>
      <c r="AC322" s="41"/>
      <c r="AD322" s="41"/>
      <c r="AE322" s="5" t="str">
        <f t="shared" si="136"/>
        <v/>
      </c>
      <c r="AF322" s="41"/>
      <c r="AG322" s="41"/>
      <c r="AH322" s="41"/>
      <c r="AI322" s="41"/>
      <c r="AJ322" s="41"/>
      <c r="AK322" s="41"/>
      <c r="AL322" s="41"/>
      <c r="AM322" s="41"/>
      <c r="AN322" s="41">
        <f t="shared" si="143"/>
        <v>21.49437052200614</v>
      </c>
      <c r="AO322" s="41">
        <v>977</v>
      </c>
      <c r="AP322" s="110" t="s">
        <v>103</v>
      </c>
      <c r="AQ322" s="111" t="s">
        <v>103</v>
      </c>
      <c r="AR322" s="126" t="str">
        <f t="shared" si="137"/>
        <v/>
      </c>
      <c r="AS322" s="126" t="str">
        <f t="shared" si="138"/>
        <v/>
      </c>
      <c r="AT322" s="127">
        <v>973</v>
      </c>
      <c r="AU322" s="128">
        <v>2.2999999999999998</v>
      </c>
      <c r="AV322" s="129" t="s">
        <v>103</v>
      </c>
      <c r="AW322" s="126" t="str">
        <f t="shared" si="139"/>
        <v/>
      </c>
      <c r="AX322" s="126" t="str">
        <f t="shared" si="140"/>
        <v/>
      </c>
      <c r="AY322" s="64" t="str">
        <f t="shared" si="141"/>
        <v/>
      </c>
      <c r="AZ322" s="97">
        <v>79.84</v>
      </c>
      <c r="BA322" s="68"/>
      <c r="BB322" s="68"/>
      <c r="BC322" s="68"/>
      <c r="BD322" s="68"/>
      <c r="BE322" s="15"/>
      <c r="BF322" s="5">
        <f t="shared" si="142"/>
        <v>5400</v>
      </c>
      <c r="BG322" s="42">
        <v>0</v>
      </c>
      <c r="BH322" s="42">
        <v>5400</v>
      </c>
      <c r="BI322" s="42"/>
      <c r="BJ322" s="42"/>
      <c r="BK322" s="42"/>
      <c r="BL322" s="42"/>
      <c r="BM322" s="15"/>
    </row>
    <row r="323" spans="1:65" outlineLevel="4" x14ac:dyDescent="0.3">
      <c r="A323" s="156" t="s">
        <v>43</v>
      </c>
      <c r="B323" s="157"/>
      <c r="C323" s="50">
        <f t="shared" ref="C323:BM323" si="145">SUBTOTAL(4,C293:C322)</f>
        <v>391543</v>
      </c>
      <c r="D323" s="60">
        <f t="shared" si="145"/>
        <v>38.5</v>
      </c>
      <c r="E323" s="28">
        <f t="shared" si="145"/>
        <v>39</v>
      </c>
      <c r="F323" s="28">
        <f t="shared" si="145"/>
        <v>38</v>
      </c>
      <c r="G323" s="28">
        <f t="shared" si="145"/>
        <v>0</v>
      </c>
      <c r="H323" s="28">
        <f t="shared" si="145"/>
        <v>0</v>
      </c>
      <c r="I323" s="28">
        <f t="shared" si="145"/>
        <v>0</v>
      </c>
      <c r="J323" s="28">
        <f t="shared" si="145"/>
        <v>0</v>
      </c>
      <c r="K323" s="28">
        <f t="shared" si="145"/>
        <v>0</v>
      </c>
      <c r="L323" s="28">
        <f t="shared" si="145"/>
        <v>0</v>
      </c>
      <c r="M323" s="71">
        <f t="shared" si="145"/>
        <v>7.2</v>
      </c>
      <c r="N323" s="82">
        <f t="shared" si="145"/>
        <v>7.2</v>
      </c>
      <c r="O323" s="82">
        <f t="shared" si="145"/>
        <v>7.2</v>
      </c>
      <c r="P323" s="82">
        <f t="shared" si="145"/>
        <v>0</v>
      </c>
      <c r="Q323" s="82">
        <f t="shared" si="145"/>
        <v>0</v>
      </c>
      <c r="R323" s="82">
        <f t="shared" si="145"/>
        <v>0</v>
      </c>
      <c r="S323" s="82">
        <f t="shared" si="145"/>
        <v>0</v>
      </c>
      <c r="T323" s="82">
        <f t="shared" si="145"/>
        <v>0</v>
      </c>
      <c r="U323" s="82">
        <f t="shared" si="145"/>
        <v>0</v>
      </c>
      <c r="V323" s="29">
        <f t="shared" si="145"/>
        <v>0</v>
      </c>
      <c r="W323" s="39">
        <f t="shared" si="145"/>
        <v>0</v>
      </c>
      <c r="X323" s="39">
        <f t="shared" si="145"/>
        <v>0</v>
      </c>
      <c r="Y323" s="39">
        <f t="shared" si="145"/>
        <v>0</v>
      </c>
      <c r="Z323" s="39">
        <f t="shared" si="145"/>
        <v>0</v>
      </c>
      <c r="AA323" s="39">
        <f t="shared" si="145"/>
        <v>0</v>
      </c>
      <c r="AB323" s="39">
        <f t="shared" si="145"/>
        <v>0</v>
      </c>
      <c r="AC323" s="39">
        <f t="shared" si="145"/>
        <v>0</v>
      </c>
      <c r="AD323" s="39">
        <f t="shared" si="145"/>
        <v>0</v>
      </c>
      <c r="AE323" s="29">
        <f t="shared" si="145"/>
        <v>0</v>
      </c>
      <c r="AF323" s="39">
        <f t="shared" si="145"/>
        <v>0</v>
      </c>
      <c r="AG323" s="39">
        <f t="shared" si="145"/>
        <v>0</v>
      </c>
      <c r="AH323" s="39">
        <f t="shared" si="145"/>
        <v>0</v>
      </c>
      <c r="AI323" s="39">
        <f t="shared" si="145"/>
        <v>0</v>
      </c>
      <c r="AJ323" s="39">
        <f t="shared" si="145"/>
        <v>0</v>
      </c>
      <c r="AK323" s="39">
        <f t="shared" si="145"/>
        <v>0</v>
      </c>
      <c r="AL323" s="39">
        <f t="shared" si="145"/>
        <v>0</v>
      </c>
      <c r="AM323" s="39">
        <f t="shared" si="145"/>
        <v>0</v>
      </c>
      <c r="AN323" s="39">
        <f>SUBTOTAL(4,AN293:AN322)</f>
        <v>31.15727002967359</v>
      </c>
      <c r="AO323" s="39">
        <f t="shared" ref="AO323:AX323" si="146">SUBTOTAL(4,AO293:AO322)</f>
        <v>1091</v>
      </c>
      <c r="AP323" s="104">
        <f t="shared" si="146"/>
        <v>3.89</v>
      </c>
      <c r="AQ323" s="105">
        <f t="shared" si="146"/>
        <v>2.8</v>
      </c>
      <c r="AR323" s="106">
        <f t="shared" si="146"/>
        <v>72.112676056338032</v>
      </c>
      <c r="AS323" s="106">
        <f t="shared" si="146"/>
        <v>29.139072847682115</v>
      </c>
      <c r="AT323" s="107">
        <f t="shared" si="146"/>
        <v>1035</v>
      </c>
      <c r="AU323" s="108">
        <f t="shared" si="146"/>
        <v>2.4900000000000002</v>
      </c>
      <c r="AV323" s="109">
        <f t="shared" si="146"/>
        <v>1.59</v>
      </c>
      <c r="AW323" s="106">
        <f t="shared" si="146"/>
        <v>63.855421686746979</v>
      </c>
      <c r="AX323" s="106">
        <f t="shared" si="146"/>
        <v>42.060085836909863</v>
      </c>
      <c r="AY323" s="60">
        <f t="shared" si="145"/>
        <v>45.639242243982793</v>
      </c>
      <c r="AZ323" s="96">
        <f t="shared" si="145"/>
        <v>81</v>
      </c>
      <c r="BA323" s="67">
        <f t="shared" si="145"/>
        <v>0</v>
      </c>
      <c r="BB323" s="67">
        <f t="shared" si="145"/>
        <v>31</v>
      </c>
      <c r="BC323" s="67">
        <f t="shared" si="145"/>
        <v>0</v>
      </c>
      <c r="BD323" s="67">
        <f t="shared" si="145"/>
        <v>0</v>
      </c>
      <c r="BE323" s="27">
        <f t="shared" si="145"/>
        <v>0</v>
      </c>
      <c r="BF323" s="29">
        <f t="shared" si="145"/>
        <v>7224</v>
      </c>
      <c r="BG323" s="39">
        <f t="shared" si="145"/>
        <v>5654</v>
      </c>
      <c r="BH323" s="40">
        <f t="shared" si="145"/>
        <v>6033</v>
      </c>
      <c r="BI323" s="40">
        <f t="shared" si="145"/>
        <v>0</v>
      </c>
      <c r="BJ323" s="40">
        <f t="shared" si="145"/>
        <v>0</v>
      </c>
      <c r="BK323" s="40">
        <f t="shared" si="145"/>
        <v>0</v>
      </c>
      <c r="BL323" s="40">
        <f t="shared" si="145"/>
        <v>0</v>
      </c>
      <c r="BM323" s="27">
        <f t="shared" si="145"/>
        <v>0</v>
      </c>
    </row>
    <row r="324" spans="1:65" outlineLevel="3" x14ac:dyDescent="0.3">
      <c r="A324" s="158" t="s">
        <v>32</v>
      </c>
      <c r="B324" s="159"/>
      <c r="C324" s="51">
        <f t="shared" ref="C324:BM324" si="147">SUBTOTAL(5,C293:C322)</f>
        <v>340989</v>
      </c>
      <c r="D324" s="61">
        <f t="shared" si="147"/>
        <v>29.5</v>
      </c>
      <c r="E324" s="12">
        <f t="shared" si="147"/>
        <v>28</v>
      </c>
      <c r="F324" s="12">
        <f t="shared" si="147"/>
        <v>29</v>
      </c>
      <c r="G324" s="12">
        <f t="shared" si="147"/>
        <v>0</v>
      </c>
      <c r="H324" s="12">
        <f t="shared" si="147"/>
        <v>0</v>
      </c>
      <c r="I324" s="12">
        <f t="shared" si="147"/>
        <v>0</v>
      </c>
      <c r="J324" s="12">
        <f t="shared" si="147"/>
        <v>0</v>
      </c>
      <c r="K324" s="12">
        <f t="shared" si="147"/>
        <v>0</v>
      </c>
      <c r="L324" s="12">
        <f t="shared" si="147"/>
        <v>0</v>
      </c>
      <c r="M324" s="72">
        <f t="shared" si="147"/>
        <v>7.1</v>
      </c>
      <c r="N324" s="83">
        <f t="shared" si="147"/>
        <v>7.1</v>
      </c>
      <c r="O324" s="83">
        <f t="shared" si="147"/>
        <v>7.05</v>
      </c>
      <c r="P324" s="83">
        <f t="shared" si="147"/>
        <v>0</v>
      </c>
      <c r="Q324" s="83">
        <f t="shared" si="147"/>
        <v>0</v>
      </c>
      <c r="R324" s="83">
        <f t="shared" si="147"/>
        <v>0</v>
      </c>
      <c r="S324" s="83">
        <f t="shared" si="147"/>
        <v>0</v>
      </c>
      <c r="T324" s="83">
        <f t="shared" si="147"/>
        <v>0</v>
      </c>
      <c r="U324" s="83">
        <f t="shared" si="147"/>
        <v>0</v>
      </c>
      <c r="V324" s="6">
        <f t="shared" si="147"/>
        <v>0</v>
      </c>
      <c r="W324" s="41">
        <f t="shared" si="147"/>
        <v>0</v>
      </c>
      <c r="X324" s="41">
        <f t="shared" si="147"/>
        <v>0</v>
      </c>
      <c r="Y324" s="41">
        <f t="shared" si="147"/>
        <v>0</v>
      </c>
      <c r="Z324" s="41">
        <f t="shared" si="147"/>
        <v>0</v>
      </c>
      <c r="AA324" s="41">
        <f t="shared" si="147"/>
        <v>0</v>
      </c>
      <c r="AB324" s="41">
        <f t="shared" si="147"/>
        <v>0</v>
      </c>
      <c r="AC324" s="41">
        <f t="shared" si="147"/>
        <v>0</v>
      </c>
      <c r="AD324" s="41">
        <f t="shared" si="147"/>
        <v>0</v>
      </c>
      <c r="AE324" s="6">
        <f t="shared" si="147"/>
        <v>0</v>
      </c>
      <c r="AF324" s="41">
        <f t="shared" si="147"/>
        <v>0</v>
      </c>
      <c r="AG324" s="41">
        <f t="shared" si="147"/>
        <v>0</v>
      </c>
      <c r="AH324" s="41">
        <f t="shared" si="147"/>
        <v>0</v>
      </c>
      <c r="AI324" s="41">
        <f t="shared" si="147"/>
        <v>0</v>
      </c>
      <c r="AJ324" s="41">
        <f t="shared" si="147"/>
        <v>0</v>
      </c>
      <c r="AK324" s="41">
        <f t="shared" si="147"/>
        <v>0</v>
      </c>
      <c r="AL324" s="41">
        <f t="shared" si="147"/>
        <v>0</v>
      </c>
      <c r="AM324" s="41">
        <f t="shared" si="147"/>
        <v>0</v>
      </c>
      <c r="AN324" s="41">
        <f>SUBTOTAL(5,AN293:AN322)</f>
        <v>19.24839596700275</v>
      </c>
      <c r="AO324" s="41">
        <f t="shared" ref="AO324:AX324" si="148">SUBTOTAL(5,AO293:AO322)</f>
        <v>674</v>
      </c>
      <c r="AP324" s="110">
        <f t="shared" si="148"/>
        <v>3.02</v>
      </c>
      <c r="AQ324" s="111">
        <f t="shared" si="148"/>
        <v>2.14</v>
      </c>
      <c r="AR324" s="112">
        <f t="shared" si="148"/>
        <v>70.860927152317885</v>
      </c>
      <c r="AS324" s="112">
        <f t="shared" si="148"/>
        <v>27.887323943661968</v>
      </c>
      <c r="AT324" s="113">
        <f t="shared" si="148"/>
        <v>675</v>
      </c>
      <c r="AU324" s="114">
        <f t="shared" si="148"/>
        <v>2.19</v>
      </c>
      <c r="AV324" s="115">
        <f t="shared" si="148"/>
        <v>1.34</v>
      </c>
      <c r="AW324" s="112">
        <f t="shared" si="148"/>
        <v>57.939914163090137</v>
      </c>
      <c r="AX324" s="112">
        <f t="shared" si="148"/>
        <v>36.144578313253021</v>
      </c>
      <c r="AY324" s="61">
        <f t="shared" si="147"/>
        <v>31.226190476190474</v>
      </c>
      <c r="AZ324" s="97">
        <f t="shared" si="147"/>
        <v>78.599999999999994</v>
      </c>
      <c r="BA324" s="68">
        <f t="shared" si="147"/>
        <v>0</v>
      </c>
      <c r="BB324" s="68">
        <f t="shared" si="147"/>
        <v>31</v>
      </c>
      <c r="BC324" s="68">
        <f t="shared" si="147"/>
        <v>0</v>
      </c>
      <c r="BD324" s="68">
        <f t="shared" si="147"/>
        <v>0</v>
      </c>
      <c r="BE324" s="15">
        <f t="shared" si="147"/>
        <v>0</v>
      </c>
      <c r="BF324" s="6">
        <f t="shared" si="147"/>
        <v>3204</v>
      </c>
      <c r="BG324" s="41">
        <f t="shared" si="147"/>
        <v>0</v>
      </c>
      <c r="BH324" s="42">
        <f t="shared" si="147"/>
        <v>0</v>
      </c>
      <c r="BI324" s="42">
        <f t="shared" si="147"/>
        <v>0</v>
      </c>
      <c r="BJ324" s="42">
        <f t="shared" si="147"/>
        <v>0</v>
      </c>
      <c r="BK324" s="42">
        <f t="shared" si="147"/>
        <v>0</v>
      </c>
      <c r="BL324" s="42">
        <f t="shared" si="147"/>
        <v>0</v>
      </c>
      <c r="BM324" s="15">
        <f t="shared" si="147"/>
        <v>0</v>
      </c>
    </row>
    <row r="325" spans="1:65" outlineLevel="2" x14ac:dyDescent="0.3">
      <c r="A325" s="158" t="s">
        <v>21</v>
      </c>
      <c r="B325" s="159"/>
      <c r="C325" s="51">
        <f>IFERROR(SUBTOTAL(1,C293:C322),"")</f>
        <v>365954.46666666667</v>
      </c>
      <c r="D325" s="61">
        <f t="shared" ref="D325:BM325" si="149">IFERROR(SUBTOTAL(1,D293:D322),"")</f>
        <v>33.5625</v>
      </c>
      <c r="E325" s="12">
        <f t="shared" si="149"/>
        <v>33.375</v>
      </c>
      <c r="F325" s="12">
        <f t="shared" si="149"/>
        <v>33.75</v>
      </c>
      <c r="G325" s="12" t="str">
        <f t="shared" si="149"/>
        <v/>
      </c>
      <c r="H325" s="12" t="str">
        <f t="shared" si="149"/>
        <v/>
      </c>
      <c r="I325" s="12" t="str">
        <f t="shared" si="149"/>
        <v/>
      </c>
      <c r="J325" s="12" t="str">
        <f t="shared" si="149"/>
        <v/>
      </c>
      <c r="K325" s="12" t="str">
        <f t="shared" si="149"/>
        <v/>
      </c>
      <c r="L325" s="12" t="str">
        <f t="shared" si="149"/>
        <v/>
      </c>
      <c r="M325" s="72">
        <f t="shared" si="149"/>
        <v>7.15</v>
      </c>
      <c r="N325" s="83">
        <f t="shared" si="149"/>
        <v>7.15</v>
      </c>
      <c r="O325" s="83">
        <f t="shared" si="149"/>
        <v>7.1150000000000002</v>
      </c>
      <c r="P325" s="83" t="str">
        <f t="shared" si="149"/>
        <v/>
      </c>
      <c r="Q325" s="83" t="str">
        <f t="shared" si="149"/>
        <v/>
      </c>
      <c r="R325" s="83" t="str">
        <f t="shared" si="149"/>
        <v/>
      </c>
      <c r="S325" s="83" t="str">
        <f t="shared" si="149"/>
        <v/>
      </c>
      <c r="T325" s="83" t="str">
        <f t="shared" si="149"/>
        <v/>
      </c>
      <c r="U325" s="83" t="str">
        <f t="shared" si="149"/>
        <v/>
      </c>
      <c r="V325" s="6" t="str">
        <f t="shared" si="149"/>
        <v/>
      </c>
      <c r="W325" s="41" t="str">
        <f t="shared" si="149"/>
        <v/>
      </c>
      <c r="X325" s="41" t="str">
        <f t="shared" si="149"/>
        <v/>
      </c>
      <c r="Y325" s="41" t="str">
        <f t="shared" si="149"/>
        <v/>
      </c>
      <c r="Z325" s="41" t="str">
        <f t="shared" si="149"/>
        <v/>
      </c>
      <c r="AA325" s="41" t="str">
        <f t="shared" si="149"/>
        <v/>
      </c>
      <c r="AB325" s="41" t="str">
        <f t="shared" si="149"/>
        <v/>
      </c>
      <c r="AC325" s="41" t="str">
        <f t="shared" si="149"/>
        <v/>
      </c>
      <c r="AD325" s="41" t="str">
        <f t="shared" si="149"/>
        <v/>
      </c>
      <c r="AE325" s="6" t="str">
        <f t="shared" si="149"/>
        <v/>
      </c>
      <c r="AF325" s="41" t="str">
        <f t="shared" si="149"/>
        <v/>
      </c>
      <c r="AG325" s="41" t="str">
        <f t="shared" si="149"/>
        <v/>
      </c>
      <c r="AH325" s="41" t="str">
        <f t="shared" si="149"/>
        <v/>
      </c>
      <c r="AI325" s="41" t="str">
        <f t="shared" si="149"/>
        <v/>
      </c>
      <c r="AJ325" s="41" t="str">
        <f t="shared" si="149"/>
        <v/>
      </c>
      <c r="AK325" s="41" t="str">
        <f t="shared" si="149"/>
        <v/>
      </c>
      <c r="AL325" s="41" t="str">
        <f t="shared" si="149"/>
        <v/>
      </c>
      <c r="AM325" s="41" t="str">
        <f t="shared" si="149"/>
        <v/>
      </c>
      <c r="AN325" s="41">
        <f>IFERROR(SUBTOTAL(1,AN293:AN322),"")</f>
        <v>22.24450662237275</v>
      </c>
      <c r="AO325" s="41">
        <f t="shared" si="149"/>
        <v>955.4</v>
      </c>
      <c r="AP325" s="110">
        <f t="shared" si="149"/>
        <v>3.3925000000000001</v>
      </c>
      <c r="AQ325" s="111">
        <f t="shared" si="149"/>
        <v>2.4325000000000001</v>
      </c>
      <c r="AR325" s="112">
        <f t="shared" si="149"/>
        <v>71.664304430066338</v>
      </c>
      <c r="AS325" s="112">
        <f t="shared" si="149"/>
        <v>28.335695569933659</v>
      </c>
      <c r="AT325" s="113">
        <f t="shared" si="149"/>
        <v>913.9</v>
      </c>
      <c r="AU325" s="114">
        <f t="shared" si="149"/>
        <v>2.3194999999999997</v>
      </c>
      <c r="AV325" s="115">
        <f t="shared" si="149"/>
        <v>1.4225000000000001</v>
      </c>
      <c r="AW325" s="112">
        <f t="shared" si="149"/>
        <v>60.205918982702194</v>
      </c>
      <c r="AX325" s="112">
        <f t="shared" si="149"/>
        <v>39.794081017297806</v>
      </c>
      <c r="AY325" s="61">
        <f t="shared" si="149"/>
        <v>39.903469080971156</v>
      </c>
      <c r="AZ325" s="97">
        <f t="shared" si="149"/>
        <v>79.715499999999992</v>
      </c>
      <c r="BA325" s="68" t="str">
        <f t="shared" si="149"/>
        <v/>
      </c>
      <c r="BB325" s="68">
        <f t="shared" si="149"/>
        <v>31</v>
      </c>
      <c r="BC325" s="68">
        <f t="shared" si="149"/>
        <v>0</v>
      </c>
      <c r="BD325" s="68" t="str">
        <f t="shared" si="149"/>
        <v/>
      </c>
      <c r="BE325" s="15" t="str">
        <f>IFERROR(SUBTOTAL(1,BE293:BE322),"")</f>
        <v/>
      </c>
      <c r="BF325" s="6">
        <f t="shared" si="149"/>
        <v>4620.7666666666664</v>
      </c>
      <c r="BG325" s="41">
        <f t="shared" si="149"/>
        <v>3175.1666666666665</v>
      </c>
      <c r="BH325" s="42">
        <f t="shared" si="149"/>
        <v>1445.6</v>
      </c>
      <c r="BI325" s="42" t="str">
        <f t="shared" si="149"/>
        <v/>
      </c>
      <c r="BJ325" s="42" t="str">
        <f t="shared" si="149"/>
        <v/>
      </c>
      <c r="BK325" s="42" t="str">
        <f t="shared" si="149"/>
        <v/>
      </c>
      <c r="BL325" s="42" t="str">
        <f t="shared" si="149"/>
        <v/>
      </c>
      <c r="BM325" s="15" t="str">
        <f t="shared" si="149"/>
        <v/>
      </c>
    </row>
    <row r="326" spans="1:65" ht="17.25" outlineLevel="1" thickBot="1" x14ac:dyDescent="0.35">
      <c r="A326" s="160" t="s">
        <v>52</v>
      </c>
      <c r="B326" s="161"/>
      <c r="C326" s="52">
        <f>SUBTOTAL(9,C293:C322)</f>
        <v>10978634</v>
      </c>
      <c r="D326" s="62"/>
      <c r="E326" s="30"/>
      <c r="F326" s="30"/>
      <c r="G326" s="30"/>
      <c r="H326" s="30"/>
      <c r="I326" s="30"/>
      <c r="J326" s="30"/>
      <c r="K326" s="30"/>
      <c r="L326" s="30"/>
      <c r="M326" s="73"/>
      <c r="N326" s="84"/>
      <c r="O326" s="84"/>
      <c r="P326" s="84"/>
      <c r="Q326" s="84"/>
      <c r="R326" s="84"/>
      <c r="S326" s="84"/>
      <c r="T326" s="84"/>
      <c r="U326" s="84"/>
      <c r="V326" s="93"/>
      <c r="W326" s="94"/>
      <c r="X326" s="94"/>
      <c r="Y326" s="94"/>
      <c r="Z326" s="94"/>
      <c r="AA326" s="94"/>
      <c r="AB326" s="94"/>
      <c r="AC326" s="94"/>
      <c r="AD326" s="94"/>
      <c r="AE326" s="93"/>
      <c r="AF326" s="94"/>
      <c r="AG326" s="94"/>
      <c r="AH326" s="94"/>
      <c r="AI326" s="94"/>
      <c r="AJ326" s="94"/>
      <c r="AK326" s="94"/>
      <c r="AL326" s="94"/>
      <c r="AM326" s="94"/>
      <c r="AN326" s="94"/>
      <c r="AO326" s="43">
        <f>SUBTOTAL(9,AO293:AO322)</f>
        <v>28662</v>
      </c>
      <c r="AP326" s="116"/>
      <c r="AQ326" s="117"/>
      <c r="AR326" s="118"/>
      <c r="AS326" s="118"/>
      <c r="AT326" s="119">
        <f>SUBTOTAL(9,AT293:AT322)</f>
        <v>27417</v>
      </c>
      <c r="AU326" s="120"/>
      <c r="AV326" s="121"/>
      <c r="AW326" s="118"/>
      <c r="AX326" s="118"/>
      <c r="AY326" s="62"/>
      <c r="AZ326" s="98"/>
      <c r="BA326" s="69"/>
      <c r="BB326" s="69"/>
      <c r="BC326" s="69"/>
      <c r="BD326" s="69"/>
      <c r="BE326" s="16">
        <f>SUBTOTAL(9,BE293:BE322)</f>
        <v>0</v>
      </c>
      <c r="BF326" s="7">
        <f t="shared" ref="BF326:BM326" si="150">SUBTOTAL(9,BF293:BF322)</f>
        <v>138623</v>
      </c>
      <c r="BG326" s="43">
        <f t="shared" si="150"/>
        <v>95255</v>
      </c>
      <c r="BH326" s="44">
        <f t="shared" si="150"/>
        <v>43368</v>
      </c>
      <c r="BI326" s="44">
        <f t="shared" si="150"/>
        <v>0</v>
      </c>
      <c r="BJ326" s="44">
        <f t="shared" si="150"/>
        <v>0</v>
      </c>
      <c r="BK326" s="44">
        <f t="shared" si="150"/>
        <v>0</v>
      </c>
      <c r="BL326" s="44">
        <f t="shared" si="150"/>
        <v>0</v>
      </c>
      <c r="BM326" s="16">
        <f t="shared" si="150"/>
        <v>0</v>
      </c>
    </row>
    <row r="327" spans="1:65" outlineLevel="5" x14ac:dyDescent="0.3">
      <c r="A327" s="21">
        <f t="shared" si="144"/>
        <v>10</v>
      </c>
      <c r="B327" s="33">
        <f>B322+1</f>
        <v>42278</v>
      </c>
      <c r="C327" s="51">
        <v>384610</v>
      </c>
      <c r="D327" s="64" t="str">
        <f t="shared" ref="D327:D357" si="151">IFERROR(ROUND(AVERAGE(E327:L327),1),"")</f>
        <v/>
      </c>
      <c r="E327" s="12" t="s">
        <v>103</v>
      </c>
      <c r="F327" s="12" t="s">
        <v>103</v>
      </c>
      <c r="G327" s="12"/>
      <c r="H327" s="12"/>
      <c r="I327" s="12"/>
      <c r="J327" s="12"/>
      <c r="K327" s="12"/>
      <c r="L327" s="12"/>
      <c r="M327" s="74" t="str">
        <f t="shared" ref="M327:M357" si="152">IFERROR(ROUND(AVERAGE(N327:U327),1),"")</f>
        <v/>
      </c>
      <c r="N327" s="83" t="s">
        <v>103</v>
      </c>
      <c r="O327" s="83" t="s">
        <v>103</v>
      </c>
      <c r="P327" s="83"/>
      <c r="Q327" s="83"/>
      <c r="R327" s="83"/>
      <c r="S327" s="83"/>
      <c r="T327" s="83"/>
      <c r="U327" s="83"/>
      <c r="V327" s="5" t="str">
        <f t="shared" ref="V327:V357" si="153">IFERROR(ROUND(AVERAGE(W327:AD327),1),"")</f>
        <v/>
      </c>
      <c r="W327" s="41"/>
      <c r="X327" s="41"/>
      <c r="Y327" s="41"/>
      <c r="Z327" s="41"/>
      <c r="AA327" s="41"/>
      <c r="AB327" s="41"/>
      <c r="AC327" s="41"/>
      <c r="AD327" s="41"/>
      <c r="AE327" s="5" t="str">
        <f t="shared" ref="AE327:AE357" si="154">IFERROR(ROUND(AVERAGE(AF327:AM327),1),"")</f>
        <v/>
      </c>
      <c r="AF327" s="41"/>
      <c r="AG327" s="41"/>
      <c r="AH327" s="41"/>
      <c r="AI327" s="41"/>
      <c r="AJ327" s="41"/>
      <c r="AK327" s="41"/>
      <c r="AL327" s="41"/>
      <c r="AM327" s="41"/>
      <c r="AN327" s="41">
        <f>21000/AO327</f>
        <v>21</v>
      </c>
      <c r="AO327" s="41">
        <v>1000</v>
      </c>
      <c r="AP327" s="110" t="s">
        <v>103</v>
      </c>
      <c r="AQ327" s="111" t="s">
        <v>103</v>
      </c>
      <c r="AR327" s="126" t="str">
        <f t="shared" ref="AR327:AR357" si="155">IFERROR(AQ327/AP327*100,"")</f>
        <v/>
      </c>
      <c r="AS327" s="126" t="str">
        <f t="shared" ref="AS327:AS357" si="156">IFERROR(100-AR327,"")</f>
        <v/>
      </c>
      <c r="AT327" s="127">
        <v>981</v>
      </c>
      <c r="AU327" s="128">
        <v>2.34</v>
      </c>
      <c r="AV327" s="129" t="s">
        <v>103</v>
      </c>
      <c r="AW327" s="126" t="str">
        <f t="shared" ref="AW327:AW357" si="157">IFERROR(AV327/AU327*100,"")</f>
        <v/>
      </c>
      <c r="AX327" s="126" t="str">
        <f t="shared" ref="AX327:AX357" si="158">IFERROR(100-AW327,"")</f>
        <v/>
      </c>
      <c r="AY327" s="64" t="str">
        <f t="shared" ref="AY327:AY357" si="159">IFERROR((1-((AW327*AS327)/(AX327*AR327)))*100,"")</f>
        <v/>
      </c>
      <c r="AZ327" s="97">
        <v>79.099999999999994</v>
      </c>
      <c r="BA327" s="68"/>
      <c r="BB327" s="68"/>
      <c r="BC327" s="68"/>
      <c r="BD327" s="68"/>
      <c r="BE327" s="15"/>
      <c r="BF327" s="5">
        <f t="shared" ref="BF327:BF357" si="160">IF(SUM(BG327:BM327)=0,"",SUM(BG327:BM327))</f>
        <v>5720</v>
      </c>
      <c r="BG327" s="41">
        <v>0</v>
      </c>
      <c r="BH327" s="42">
        <v>5720</v>
      </c>
      <c r="BI327" s="42"/>
      <c r="BJ327" s="42"/>
      <c r="BK327" s="42"/>
      <c r="BL327" s="42"/>
      <c r="BM327" s="15"/>
    </row>
    <row r="328" spans="1:65" outlineLevel="5" x14ac:dyDescent="0.3">
      <c r="A328" s="22">
        <f t="shared" si="144"/>
        <v>10</v>
      </c>
      <c r="B328" s="9">
        <f t="shared" si="128"/>
        <v>42279</v>
      </c>
      <c r="C328" s="51">
        <v>391530</v>
      </c>
      <c r="D328" s="64">
        <f t="shared" si="151"/>
        <v>35</v>
      </c>
      <c r="E328" s="12">
        <v>36</v>
      </c>
      <c r="F328" s="12">
        <v>34</v>
      </c>
      <c r="G328" s="12"/>
      <c r="H328" s="12"/>
      <c r="I328" s="12"/>
      <c r="J328" s="12"/>
      <c r="K328" s="12"/>
      <c r="L328" s="12"/>
      <c r="M328" s="74" t="str">
        <f t="shared" si="152"/>
        <v/>
      </c>
      <c r="N328" s="83" t="s">
        <v>103</v>
      </c>
      <c r="O328" s="83" t="s">
        <v>103</v>
      </c>
      <c r="P328" s="83"/>
      <c r="Q328" s="83"/>
      <c r="R328" s="83"/>
      <c r="S328" s="83"/>
      <c r="T328" s="83"/>
      <c r="U328" s="83"/>
      <c r="V328" s="5" t="str">
        <f t="shared" si="153"/>
        <v/>
      </c>
      <c r="W328" s="41"/>
      <c r="X328" s="41"/>
      <c r="Y328" s="41"/>
      <c r="Z328" s="41"/>
      <c r="AA328" s="41"/>
      <c r="AB328" s="41"/>
      <c r="AC328" s="41"/>
      <c r="AD328" s="41"/>
      <c r="AE328" s="5" t="str">
        <f t="shared" si="154"/>
        <v/>
      </c>
      <c r="AF328" s="41"/>
      <c r="AG328" s="41"/>
      <c r="AH328" s="41"/>
      <c r="AI328" s="41"/>
      <c r="AJ328" s="41"/>
      <c r="AK328" s="41"/>
      <c r="AL328" s="41"/>
      <c r="AM328" s="41"/>
      <c r="AN328" s="41">
        <f t="shared" ref="AN328:AN357" si="161">21000/AO328</f>
        <v>20.710059171597631</v>
      </c>
      <c r="AO328" s="41">
        <v>1014</v>
      </c>
      <c r="AP328" s="110" t="s">
        <v>103</v>
      </c>
      <c r="AQ328" s="111" t="s">
        <v>103</v>
      </c>
      <c r="AR328" s="126" t="str">
        <f t="shared" si="155"/>
        <v/>
      </c>
      <c r="AS328" s="126" t="str">
        <f t="shared" si="156"/>
        <v/>
      </c>
      <c r="AT328" s="127">
        <v>978</v>
      </c>
      <c r="AU328" s="128">
        <v>2.27</v>
      </c>
      <c r="AV328" s="129" t="s">
        <v>103</v>
      </c>
      <c r="AW328" s="126" t="str">
        <f t="shared" si="157"/>
        <v/>
      </c>
      <c r="AX328" s="126" t="str">
        <f t="shared" si="158"/>
        <v/>
      </c>
      <c r="AY328" s="64" t="str">
        <f t="shared" si="159"/>
        <v/>
      </c>
      <c r="AZ328" s="97">
        <v>80</v>
      </c>
      <c r="BA328" s="68"/>
      <c r="BB328" s="68"/>
      <c r="BC328" s="68"/>
      <c r="BD328" s="68"/>
      <c r="BE328" s="15"/>
      <c r="BF328" s="5">
        <f t="shared" si="160"/>
        <v>4321</v>
      </c>
      <c r="BG328" s="41">
        <v>1101</v>
      </c>
      <c r="BH328" s="42">
        <v>3220</v>
      </c>
      <c r="BI328" s="42"/>
      <c r="BJ328" s="42"/>
      <c r="BK328" s="42"/>
      <c r="BL328" s="42"/>
      <c r="BM328" s="15"/>
    </row>
    <row r="329" spans="1:65" outlineLevel="5" x14ac:dyDescent="0.3">
      <c r="A329" s="22">
        <f t="shared" si="144"/>
        <v>10</v>
      </c>
      <c r="B329" s="9">
        <f t="shared" si="128"/>
        <v>42280</v>
      </c>
      <c r="C329" s="51">
        <v>373676</v>
      </c>
      <c r="D329" s="64">
        <f t="shared" si="151"/>
        <v>36</v>
      </c>
      <c r="E329" s="12">
        <v>36</v>
      </c>
      <c r="F329" s="12">
        <v>36</v>
      </c>
      <c r="G329" s="12"/>
      <c r="H329" s="12"/>
      <c r="I329" s="12"/>
      <c r="J329" s="12"/>
      <c r="K329" s="12"/>
      <c r="L329" s="12"/>
      <c r="M329" s="74" t="str">
        <f t="shared" si="152"/>
        <v/>
      </c>
      <c r="N329" s="83" t="s">
        <v>103</v>
      </c>
      <c r="O329" s="83" t="s">
        <v>103</v>
      </c>
      <c r="P329" s="83"/>
      <c r="Q329" s="83"/>
      <c r="R329" s="83"/>
      <c r="S329" s="83"/>
      <c r="T329" s="83"/>
      <c r="U329" s="83"/>
      <c r="V329" s="5" t="str">
        <f t="shared" si="153"/>
        <v/>
      </c>
      <c r="W329" s="41"/>
      <c r="X329" s="41"/>
      <c r="Y329" s="41"/>
      <c r="Z329" s="41"/>
      <c r="AA329" s="41"/>
      <c r="AB329" s="41"/>
      <c r="AC329" s="41"/>
      <c r="AD329" s="41"/>
      <c r="AE329" s="5" t="str">
        <f t="shared" si="154"/>
        <v/>
      </c>
      <c r="AF329" s="41"/>
      <c r="AG329" s="41"/>
      <c r="AH329" s="41"/>
      <c r="AI329" s="41"/>
      <c r="AJ329" s="41"/>
      <c r="AK329" s="41"/>
      <c r="AL329" s="41"/>
      <c r="AM329" s="41"/>
      <c r="AN329" s="41">
        <f t="shared" si="161"/>
        <v>20.97902097902098</v>
      </c>
      <c r="AO329" s="41">
        <v>1001</v>
      </c>
      <c r="AP329" s="110" t="s">
        <v>103</v>
      </c>
      <c r="AQ329" s="111" t="s">
        <v>103</v>
      </c>
      <c r="AR329" s="126" t="str">
        <f t="shared" si="155"/>
        <v/>
      </c>
      <c r="AS329" s="126" t="str">
        <f t="shared" si="156"/>
        <v/>
      </c>
      <c r="AT329" s="127">
        <v>984</v>
      </c>
      <c r="AU329" s="128" t="s">
        <v>103</v>
      </c>
      <c r="AV329" s="129" t="s">
        <v>103</v>
      </c>
      <c r="AW329" s="126" t="str">
        <f t="shared" si="157"/>
        <v/>
      </c>
      <c r="AX329" s="126" t="str">
        <f t="shared" si="158"/>
        <v/>
      </c>
      <c r="AY329" s="64" t="str">
        <f t="shared" si="159"/>
        <v/>
      </c>
      <c r="AZ329" s="97" t="s">
        <v>103</v>
      </c>
      <c r="BA329" s="68"/>
      <c r="BB329" s="68"/>
      <c r="BC329" s="68"/>
      <c r="BD329" s="68"/>
      <c r="BE329" s="15"/>
      <c r="BF329" s="5">
        <f t="shared" si="160"/>
        <v>5327</v>
      </c>
      <c r="BG329" s="41">
        <v>5327</v>
      </c>
      <c r="BH329" s="42">
        <v>0</v>
      </c>
      <c r="BI329" s="42"/>
      <c r="BJ329" s="42"/>
      <c r="BK329" s="42"/>
      <c r="BL329" s="42"/>
      <c r="BM329" s="15"/>
    </row>
    <row r="330" spans="1:65" outlineLevel="5" x14ac:dyDescent="0.3">
      <c r="A330" s="22">
        <f t="shared" si="144"/>
        <v>10</v>
      </c>
      <c r="B330" s="9">
        <f t="shared" si="128"/>
        <v>42281</v>
      </c>
      <c r="C330" s="51">
        <v>376939</v>
      </c>
      <c r="D330" s="64" t="str">
        <f t="shared" si="151"/>
        <v/>
      </c>
      <c r="E330" s="12" t="s">
        <v>103</v>
      </c>
      <c r="F330" s="12" t="s">
        <v>103</v>
      </c>
      <c r="G330" s="12"/>
      <c r="H330" s="12"/>
      <c r="I330" s="12"/>
      <c r="J330" s="12"/>
      <c r="K330" s="12"/>
      <c r="L330" s="12"/>
      <c r="M330" s="74" t="str">
        <f t="shared" si="152"/>
        <v/>
      </c>
      <c r="N330" s="83" t="s">
        <v>103</v>
      </c>
      <c r="O330" s="83" t="s">
        <v>103</v>
      </c>
      <c r="P330" s="83"/>
      <c r="Q330" s="83"/>
      <c r="R330" s="83"/>
      <c r="S330" s="83"/>
      <c r="T330" s="83"/>
      <c r="U330" s="83"/>
      <c r="V330" s="5" t="str">
        <f t="shared" si="153"/>
        <v/>
      </c>
      <c r="W330" s="41"/>
      <c r="X330" s="41"/>
      <c r="Y330" s="41"/>
      <c r="Z330" s="41"/>
      <c r="AA330" s="41"/>
      <c r="AB330" s="41"/>
      <c r="AC330" s="41"/>
      <c r="AD330" s="41"/>
      <c r="AE330" s="5" t="str">
        <f t="shared" si="154"/>
        <v/>
      </c>
      <c r="AF330" s="41"/>
      <c r="AG330" s="41"/>
      <c r="AH330" s="41"/>
      <c r="AI330" s="41"/>
      <c r="AJ330" s="41"/>
      <c r="AK330" s="41"/>
      <c r="AL330" s="41"/>
      <c r="AM330" s="41"/>
      <c r="AN330" s="41">
        <f t="shared" si="161"/>
        <v>21.53846153846154</v>
      </c>
      <c r="AO330" s="41">
        <v>975</v>
      </c>
      <c r="AP330" s="110" t="s">
        <v>103</v>
      </c>
      <c r="AQ330" s="111" t="s">
        <v>103</v>
      </c>
      <c r="AR330" s="126" t="str">
        <f t="shared" si="155"/>
        <v/>
      </c>
      <c r="AS330" s="126" t="str">
        <f t="shared" si="156"/>
        <v/>
      </c>
      <c r="AT330" s="127">
        <v>982</v>
      </c>
      <c r="AU330" s="128" t="s">
        <v>103</v>
      </c>
      <c r="AV330" s="129" t="s">
        <v>103</v>
      </c>
      <c r="AW330" s="126" t="str">
        <f t="shared" si="157"/>
        <v/>
      </c>
      <c r="AX330" s="126" t="str">
        <f t="shared" si="158"/>
        <v/>
      </c>
      <c r="AY330" s="64" t="str">
        <f t="shared" si="159"/>
        <v/>
      </c>
      <c r="AZ330" s="97" t="s">
        <v>103</v>
      </c>
      <c r="BA330" s="68"/>
      <c r="BB330" s="68"/>
      <c r="BC330" s="68"/>
      <c r="BD330" s="68"/>
      <c r="BE330" s="15"/>
      <c r="BF330" s="5">
        <f t="shared" si="160"/>
        <v>6213</v>
      </c>
      <c r="BG330" s="41">
        <v>5948</v>
      </c>
      <c r="BH330" s="42">
        <v>265</v>
      </c>
      <c r="BI330" s="42"/>
      <c r="BJ330" s="42"/>
      <c r="BK330" s="42"/>
      <c r="BL330" s="42"/>
      <c r="BM330" s="15"/>
    </row>
    <row r="331" spans="1:65" outlineLevel="5" x14ac:dyDescent="0.3">
      <c r="A331" s="22">
        <f t="shared" si="144"/>
        <v>10</v>
      </c>
      <c r="B331" s="9">
        <f t="shared" si="128"/>
        <v>42282</v>
      </c>
      <c r="C331" s="51">
        <v>380420</v>
      </c>
      <c r="D331" s="64" t="str">
        <f t="shared" si="151"/>
        <v/>
      </c>
      <c r="E331" s="12" t="s">
        <v>103</v>
      </c>
      <c r="F331" s="12" t="s">
        <v>103</v>
      </c>
      <c r="G331" s="12"/>
      <c r="H331" s="12"/>
      <c r="I331" s="12"/>
      <c r="J331" s="12"/>
      <c r="K331" s="12"/>
      <c r="L331" s="12"/>
      <c r="M331" s="74" t="str">
        <f t="shared" si="152"/>
        <v/>
      </c>
      <c r="N331" s="83" t="s">
        <v>103</v>
      </c>
      <c r="O331" s="83" t="s">
        <v>103</v>
      </c>
      <c r="P331" s="83"/>
      <c r="Q331" s="83"/>
      <c r="R331" s="83"/>
      <c r="S331" s="83"/>
      <c r="T331" s="83"/>
      <c r="U331" s="83"/>
      <c r="V331" s="5" t="str">
        <f t="shared" si="153"/>
        <v/>
      </c>
      <c r="W331" s="41"/>
      <c r="X331" s="41"/>
      <c r="Y331" s="41"/>
      <c r="Z331" s="41"/>
      <c r="AA331" s="41"/>
      <c r="AB331" s="41"/>
      <c r="AC331" s="41"/>
      <c r="AD331" s="41"/>
      <c r="AE331" s="5" t="str">
        <f t="shared" si="154"/>
        <v/>
      </c>
      <c r="AF331" s="41"/>
      <c r="AG331" s="41"/>
      <c r="AH331" s="41"/>
      <c r="AI331" s="41"/>
      <c r="AJ331" s="41"/>
      <c r="AK331" s="41"/>
      <c r="AL331" s="41"/>
      <c r="AM331" s="41"/>
      <c r="AN331" s="41">
        <f t="shared" si="161"/>
        <v>21.169354838709676</v>
      </c>
      <c r="AO331" s="41">
        <v>992</v>
      </c>
      <c r="AP331" s="110" t="s">
        <v>103</v>
      </c>
      <c r="AQ331" s="111" t="s">
        <v>103</v>
      </c>
      <c r="AR331" s="126" t="str">
        <f t="shared" si="155"/>
        <v/>
      </c>
      <c r="AS331" s="126" t="str">
        <f t="shared" si="156"/>
        <v/>
      </c>
      <c r="AT331" s="127">
        <v>980</v>
      </c>
      <c r="AU331" s="128">
        <v>2.2000000000000002</v>
      </c>
      <c r="AV331" s="129" t="s">
        <v>103</v>
      </c>
      <c r="AW331" s="126" t="str">
        <f t="shared" si="157"/>
        <v/>
      </c>
      <c r="AX331" s="126" t="str">
        <f t="shared" si="158"/>
        <v/>
      </c>
      <c r="AY331" s="64" t="str">
        <f t="shared" si="159"/>
        <v/>
      </c>
      <c r="AZ331" s="97">
        <v>79</v>
      </c>
      <c r="BA331" s="68"/>
      <c r="BB331" s="68"/>
      <c r="BC331" s="68"/>
      <c r="BD331" s="68"/>
      <c r="BE331" s="15"/>
      <c r="BF331" s="5">
        <f t="shared" si="160"/>
        <v>5296</v>
      </c>
      <c r="BG331" s="41">
        <v>5296</v>
      </c>
      <c r="BH331" s="42">
        <v>0</v>
      </c>
      <c r="BI331" s="42"/>
      <c r="BJ331" s="42"/>
      <c r="BK331" s="42"/>
      <c r="BL331" s="42"/>
      <c r="BM331" s="15"/>
    </row>
    <row r="332" spans="1:65" outlineLevel="5" x14ac:dyDescent="0.3">
      <c r="A332" s="22">
        <f t="shared" si="144"/>
        <v>10</v>
      </c>
      <c r="B332" s="9">
        <f t="shared" si="128"/>
        <v>42283</v>
      </c>
      <c r="C332" s="51">
        <v>363978</v>
      </c>
      <c r="D332" s="64">
        <f t="shared" si="151"/>
        <v>37</v>
      </c>
      <c r="E332" s="12">
        <v>37</v>
      </c>
      <c r="F332" s="12">
        <v>37</v>
      </c>
      <c r="G332" s="12"/>
      <c r="H332" s="12"/>
      <c r="I332" s="12"/>
      <c r="J332" s="12"/>
      <c r="K332" s="12"/>
      <c r="L332" s="12"/>
      <c r="M332" s="74">
        <f t="shared" si="152"/>
        <v>7</v>
      </c>
      <c r="N332" s="83">
        <v>7.02</v>
      </c>
      <c r="O332" s="83">
        <v>7.05</v>
      </c>
      <c r="P332" s="83"/>
      <c r="Q332" s="83"/>
      <c r="R332" s="83"/>
      <c r="S332" s="83"/>
      <c r="T332" s="83"/>
      <c r="U332" s="83"/>
      <c r="V332" s="5" t="str">
        <f t="shared" si="153"/>
        <v/>
      </c>
      <c r="W332" s="41"/>
      <c r="X332" s="41"/>
      <c r="Y332" s="41"/>
      <c r="Z332" s="41"/>
      <c r="AA332" s="41"/>
      <c r="AB332" s="41"/>
      <c r="AC332" s="41"/>
      <c r="AD332" s="41"/>
      <c r="AE332" s="5" t="str">
        <f t="shared" si="154"/>
        <v/>
      </c>
      <c r="AF332" s="41"/>
      <c r="AG332" s="41"/>
      <c r="AH332" s="41"/>
      <c r="AI332" s="41"/>
      <c r="AJ332" s="41"/>
      <c r="AK332" s="41"/>
      <c r="AL332" s="41"/>
      <c r="AM332" s="41"/>
      <c r="AN332" s="41">
        <f t="shared" si="161"/>
        <v>22.245762711864408</v>
      </c>
      <c r="AO332" s="41">
        <v>944</v>
      </c>
      <c r="AP332" s="110">
        <v>3.84</v>
      </c>
      <c r="AQ332" s="111">
        <v>2.84</v>
      </c>
      <c r="AR332" s="126">
        <f t="shared" si="155"/>
        <v>73.958333333333343</v>
      </c>
      <c r="AS332" s="126">
        <f t="shared" si="156"/>
        <v>26.041666666666657</v>
      </c>
      <c r="AT332" s="127">
        <v>966</v>
      </c>
      <c r="AU332" s="128">
        <v>2.25</v>
      </c>
      <c r="AV332" s="129">
        <v>1.36</v>
      </c>
      <c r="AW332" s="126">
        <f t="shared" si="157"/>
        <v>60.444444444444443</v>
      </c>
      <c r="AX332" s="126">
        <f t="shared" si="158"/>
        <v>39.555555555555557</v>
      </c>
      <c r="AY332" s="64">
        <f t="shared" si="159"/>
        <v>46.194018040829278</v>
      </c>
      <c r="AZ332" s="97">
        <v>80.5</v>
      </c>
      <c r="BA332" s="68"/>
      <c r="BB332" s="68">
        <v>33</v>
      </c>
      <c r="BC332" s="68">
        <v>0</v>
      </c>
      <c r="BD332" s="68"/>
      <c r="BE332" s="15"/>
      <c r="BF332" s="5">
        <f t="shared" si="160"/>
        <v>4186</v>
      </c>
      <c r="BG332" s="41">
        <v>3366</v>
      </c>
      <c r="BH332" s="42">
        <v>820</v>
      </c>
      <c r="BI332" s="42"/>
      <c r="BJ332" s="42"/>
      <c r="BK332" s="42"/>
      <c r="BL332" s="42"/>
      <c r="BM332" s="15"/>
    </row>
    <row r="333" spans="1:65" outlineLevel="5" x14ac:dyDescent="0.3">
      <c r="A333" s="22">
        <f t="shared" si="144"/>
        <v>10</v>
      </c>
      <c r="B333" s="9">
        <f t="shared" si="128"/>
        <v>42284</v>
      </c>
      <c r="C333" s="51">
        <v>362857</v>
      </c>
      <c r="D333" s="64">
        <f t="shared" si="151"/>
        <v>35.5</v>
      </c>
      <c r="E333" s="12">
        <v>36</v>
      </c>
      <c r="F333" s="12">
        <v>35</v>
      </c>
      <c r="G333" s="12"/>
      <c r="H333" s="12"/>
      <c r="I333" s="12"/>
      <c r="J333" s="12"/>
      <c r="K333" s="12"/>
      <c r="L333" s="12"/>
      <c r="M333" s="74" t="str">
        <f t="shared" si="152"/>
        <v/>
      </c>
      <c r="N333" s="83" t="s">
        <v>103</v>
      </c>
      <c r="O333" s="83" t="s">
        <v>103</v>
      </c>
      <c r="P333" s="83"/>
      <c r="Q333" s="83"/>
      <c r="R333" s="83"/>
      <c r="S333" s="83"/>
      <c r="T333" s="83"/>
      <c r="U333" s="83"/>
      <c r="V333" s="5" t="str">
        <f t="shared" si="153"/>
        <v/>
      </c>
      <c r="W333" s="41"/>
      <c r="X333" s="41"/>
      <c r="Y333" s="41"/>
      <c r="Z333" s="41"/>
      <c r="AA333" s="41"/>
      <c r="AB333" s="41"/>
      <c r="AC333" s="41"/>
      <c r="AD333" s="41"/>
      <c r="AE333" s="5" t="str">
        <f t="shared" si="154"/>
        <v/>
      </c>
      <c r="AF333" s="41"/>
      <c r="AG333" s="41"/>
      <c r="AH333" s="41"/>
      <c r="AI333" s="41"/>
      <c r="AJ333" s="41"/>
      <c r="AK333" s="41"/>
      <c r="AL333" s="41"/>
      <c r="AM333" s="41"/>
      <c r="AN333" s="41">
        <f t="shared" si="161"/>
        <v>21.428571428571427</v>
      </c>
      <c r="AO333" s="41">
        <v>980</v>
      </c>
      <c r="AP333" s="110" t="s">
        <v>103</v>
      </c>
      <c r="AQ333" s="111" t="s">
        <v>103</v>
      </c>
      <c r="AR333" s="126" t="str">
        <f t="shared" si="155"/>
        <v/>
      </c>
      <c r="AS333" s="126" t="str">
        <f t="shared" si="156"/>
        <v/>
      </c>
      <c r="AT333" s="127">
        <v>984</v>
      </c>
      <c r="AU333" s="128">
        <v>2.2000000000000002</v>
      </c>
      <c r="AV333" s="129" t="s">
        <v>103</v>
      </c>
      <c r="AW333" s="126" t="str">
        <f t="shared" si="157"/>
        <v/>
      </c>
      <c r="AX333" s="126" t="str">
        <f t="shared" si="158"/>
        <v/>
      </c>
      <c r="AY333" s="64" t="str">
        <f t="shared" si="159"/>
        <v/>
      </c>
      <c r="AZ333" s="97">
        <v>79.8</v>
      </c>
      <c r="BA333" s="68"/>
      <c r="BB333" s="68"/>
      <c r="BC333" s="68"/>
      <c r="BD333" s="68"/>
      <c r="BE333" s="15"/>
      <c r="BF333" s="5">
        <f t="shared" si="160"/>
        <v>5000</v>
      </c>
      <c r="BG333" s="41">
        <v>0</v>
      </c>
      <c r="BH333" s="42">
        <v>5000</v>
      </c>
      <c r="BI333" s="42"/>
      <c r="BJ333" s="42"/>
      <c r="BK333" s="42"/>
      <c r="BL333" s="42"/>
      <c r="BM333" s="15"/>
    </row>
    <row r="334" spans="1:65" outlineLevel="5" x14ac:dyDescent="0.3">
      <c r="A334" s="22">
        <f t="shared" si="144"/>
        <v>10</v>
      </c>
      <c r="B334" s="9">
        <f t="shared" si="128"/>
        <v>42285</v>
      </c>
      <c r="C334" s="51">
        <v>348126</v>
      </c>
      <c r="D334" s="64">
        <f t="shared" si="151"/>
        <v>35</v>
      </c>
      <c r="E334" s="12">
        <v>35</v>
      </c>
      <c r="F334" s="12">
        <v>35</v>
      </c>
      <c r="G334" s="12"/>
      <c r="H334" s="12"/>
      <c r="I334" s="12"/>
      <c r="J334" s="12"/>
      <c r="K334" s="12"/>
      <c r="L334" s="12"/>
      <c r="M334" s="74" t="str">
        <f t="shared" si="152"/>
        <v/>
      </c>
      <c r="N334" s="83" t="s">
        <v>103</v>
      </c>
      <c r="O334" s="83" t="s">
        <v>103</v>
      </c>
      <c r="P334" s="83"/>
      <c r="Q334" s="83"/>
      <c r="R334" s="83"/>
      <c r="S334" s="83"/>
      <c r="T334" s="83"/>
      <c r="U334" s="83"/>
      <c r="V334" s="5" t="str">
        <f t="shared" si="153"/>
        <v/>
      </c>
      <c r="W334" s="41"/>
      <c r="X334" s="41"/>
      <c r="Y334" s="41"/>
      <c r="Z334" s="41"/>
      <c r="AA334" s="41"/>
      <c r="AB334" s="41"/>
      <c r="AC334" s="41"/>
      <c r="AD334" s="41"/>
      <c r="AE334" s="5" t="str">
        <f t="shared" si="154"/>
        <v/>
      </c>
      <c r="AF334" s="41"/>
      <c r="AG334" s="41"/>
      <c r="AH334" s="41"/>
      <c r="AI334" s="41"/>
      <c r="AJ334" s="41"/>
      <c r="AK334" s="41"/>
      <c r="AL334" s="41"/>
      <c r="AM334" s="41"/>
      <c r="AN334" s="41">
        <f t="shared" si="161"/>
        <v>21.063189568706118</v>
      </c>
      <c r="AO334" s="41">
        <v>997</v>
      </c>
      <c r="AP334" s="110" t="s">
        <v>103</v>
      </c>
      <c r="AQ334" s="111" t="s">
        <v>103</v>
      </c>
      <c r="AR334" s="126" t="str">
        <f t="shared" si="155"/>
        <v/>
      </c>
      <c r="AS334" s="126" t="str">
        <f t="shared" si="156"/>
        <v/>
      </c>
      <c r="AT334" s="127">
        <v>984</v>
      </c>
      <c r="AU334" s="128">
        <v>2.21</v>
      </c>
      <c r="AV334" s="129" t="s">
        <v>103</v>
      </c>
      <c r="AW334" s="126" t="str">
        <f t="shared" si="157"/>
        <v/>
      </c>
      <c r="AX334" s="126" t="str">
        <f t="shared" si="158"/>
        <v/>
      </c>
      <c r="AY334" s="64" t="str">
        <f t="shared" si="159"/>
        <v/>
      </c>
      <c r="AZ334" s="97">
        <v>79.8</v>
      </c>
      <c r="BA334" s="68"/>
      <c r="BB334" s="68"/>
      <c r="BC334" s="68"/>
      <c r="BD334" s="68"/>
      <c r="BE334" s="15"/>
      <c r="BF334" s="5">
        <f t="shared" si="160"/>
        <v>5315</v>
      </c>
      <c r="BG334" s="41">
        <v>0</v>
      </c>
      <c r="BH334" s="42">
        <v>5315</v>
      </c>
      <c r="BI334" s="42"/>
      <c r="BJ334" s="42"/>
      <c r="BK334" s="42"/>
      <c r="BL334" s="42"/>
      <c r="BM334" s="15"/>
    </row>
    <row r="335" spans="1:65" outlineLevel="5" x14ac:dyDescent="0.3">
      <c r="A335" s="22">
        <f t="shared" si="144"/>
        <v>10</v>
      </c>
      <c r="B335" s="9">
        <f t="shared" si="128"/>
        <v>42286</v>
      </c>
      <c r="C335" s="51">
        <v>354216</v>
      </c>
      <c r="D335" s="64" t="str">
        <f t="shared" si="151"/>
        <v/>
      </c>
      <c r="E335" s="12" t="s">
        <v>103</v>
      </c>
      <c r="F335" s="12" t="s">
        <v>103</v>
      </c>
      <c r="G335" s="12"/>
      <c r="H335" s="12"/>
      <c r="I335" s="12"/>
      <c r="J335" s="12"/>
      <c r="K335" s="12"/>
      <c r="L335" s="12"/>
      <c r="M335" s="74" t="str">
        <f t="shared" si="152"/>
        <v/>
      </c>
      <c r="N335" s="83" t="s">
        <v>103</v>
      </c>
      <c r="O335" s="83" t="s">
        <v>103</v>
      </c>
      <c r="P335" s="83"/>
      <c r="Q335" s="83"/>
      <c r="R335" s="83"/>
      <c r="S335" s="83"/>
      <c r="T335" s="83"/>
      <c r="U335" s="83"/>
      <c r="V335" s="5" t="str">
        <f t="shared" si="153"/>
        <v/>
      </c>
      <c r="W335" s="41"/>
      <c r="X335" s="41"/>
      <c r="Y335" s="41"/>
      <c r="Z335" s="41"/>
      <c r="AA335" s="41"/>
      <c r="AB335" s="41"/>
      <c r="AC335" s="41"/>
      <c r="AD335" s="41"/>
      <c r="AE335" s="5" t="str">
        <f t="shared" si="154"/>
        <v/>
      </c>
      <c r="AF335" s="41"/>
      <c r="AG335" s="41"/>
      <c r="AH335" s="41"/>
      <c r="AI335" s="41"/>
      <c r="AJ335" s="41"/>
      <c r="AK335" s="41"/>
      <c r="AL335" s="41"/>
      <c r="AM335" s="41"/>
      <c r="AN335" s="41">
        <f t="shared" si="161"/>
        <v>21.406727828746178</v>
      </c>
      <c r="AO335" s="41">
        <v>981</v>
      </c>
      <c r="AP335" s="110" t="s">
        <v>103</v>
      </c>
      <c r="AQ335" s="111" t="s">
        <v>103</v>
      </c>
      <c r="AR335" s="126" t="str">
        <f t="shared" si="155"/>
        <v/>
      </c>
      <c r="AS335" s="126" t="str">
        <f t="shared" si="156"/>
        <v/>
      </c>
      <c r="AT335" s="127">
        <v>982</v>
      </c>
      <c r="AU335" s="128" t="s">
        <v>103</v>
      </c>
      <c r="AV335" s="129" t="s">
        <v>103</v>
      </c>
      <c r="AW335" s="126" t="str">
        <f t="shared" si="157"/>
        <v/>
      </c>
      <c r="AX335" s="126" t="str">
        <f t="shared" si="158"/>
        <v/>
      </c>
      <c r="AY335" s="64" t="str">
        <f t="shared" si="159"/>
        <v/>
      </c>
      <c r="AZ335" s="97" t="s">
        <v>103</v>
      </c>
      <c r="BA335" s="68"/>
      <c r="BB335" s="68"/>
      <c r="BC335" s="68"/>
      <c r="BD335" s="68"/>
      <c r="BE335" s="15"/>
      <c r="BF335" s="5">
        <f t="shared" si="160"/>
        <v>6449</v>
      </c>
      <c r="BG335" s="41">
        <v>4378</v>
      </c>
      <c r="BH335" s="42">
        <v>2071</v>
      </c>
      <c r="BI335" s="42"/>
      <c r="BJ335" s="42"/>
      <c r="BK335" s="42"/>
      <c r="BL335" s="42"/>
      <c r="BM335" s="15"/>
    </row>
    <row r="336" spans="1:65" outlineLevel="5" x14ac:dyDescent="0.3">
      <c r="A336" s="22">
        <f t="shared" si="144"/>
        <v>10</v>
      </c>
      <c r="B336" s="9">
        <f t="shared" si="128"/>
        <v>42287</v>
      </c>
      <c r="C336" s="51">
        <v>358477</v>
      </c>
      <c r="D336" s="64">
        <f t="shared" si="151"/>
        <v>35</v>
      </c>
      <c r="E336" s="12">
        <v>34</v>
      </c>
      <c r="F336" s="12">
        <v>36</v>
      </c>
      <c r="G336" s="12"/>
      <c r="H336" s="12"/>
      <c r="I336" s="12"/>
      <c r="J336" s="12"/>
      <c r="K336" s="12"/>
      <c r="L336" s="12"/>
      <c r="M336" s="74" t="str">
        <f t="shared" si="152"/>
        <v/>
      </c>
      <c r="N336" s="83" t="s">
        <v>103</v>
      </c>
      <c r="O336" s="83" t="s">
        <v>103</v>
      </c>
      <c r="P336" s="83"/>
      <c r="Q336" s="83"/>
      <c r="R336" s="83"/>
      <c r="S336" s="83"/>
      <c r="T336" s="83"/>
      <c r="U336" s="83"/>
      <c r="V336" s="5" t="str">
        <f t="shared" si="153"/>
        <v/>
      </c>
      <c r="W336" s="41"/>
      <c r="X336" s="41"/>
      <c r="Y336" s="41"/>
      <c r="Z336" s="41"/>
      <c r="AA336" s="41"/>
      <c r="AB336" s="41"/>
      <c r="AC336" s="41"/>
      <c r="AD336" s="41"/>
      <c r="AE336" s="5" t="str">
        <f t="shared" si="154"/>
        <v/>
      </c>
      <c r="AF336" s="41"/>
      <c r="AG336" s="41"/>
      <c r="AH336" s="41"/>
      <c r="AI336" s="41"/>
      <c r="AJ336" s="41"/>
      <c r="AK336" s="41"/>
      <c r="AL336" s="41"/>
      <c r="AM336" s="41"/>
      <c r="AN336" s="41">
        <f t="shared" si="161"/>
        <v>22.175290390707499</v>
      </c>
      <c r="AO336" s="41">
        <v>947</v>
      </c>
      <c r="AP336" s="110" t="s">
        <v>103</v>
      </c>
      <c r="AQ336" s="111" t="s">
        <v>103</v>
      </c>
      <c r="AR336" s="126" t="str">
        <f t="shared" si="155"/>
        <v/>
      </c>
      <c r="AS336" s="126" t="str">
        <f t="shared" si="156"/>
        <v/>
      </c>
      <c r="AT336" s="127">
        <v>983</v>
      </c>
      <c r="AU336" s="128" t="s">
        <v>103</v>
      </c>
      <c r="AV336" s="129" t="s">
        <v>103</v>
      </c>
      <c r="AW336" s="126" t="str">
        <f t="shared" si="157"/>
        <v/>
      </c>
      <c r="AX336" s="126" t="str">
        <f t="shared" si="158"/>
        <v/>
      </c>
      <c r="AY336" s="64" t="str">
        <f t="shared" si="159"/>
        <v/>
      </c>
      <c r="AZ336" s="97" t="s">
        <v>103</v>
      </c>
      <c r="BA336" s="68"/>
      <c r="BB336" s="68"/>
      <c r="BC336" s="68"/>
      <c r="BD336" s="68"/>
      <c r="BE336" s="15"/>
      <c r="BF336" s="5">
        <f t="shared" si="160"/>
        <v>3421</v>
      </c>
      <c r="BG336" s="41">
        <v>3421</v>
      </c>
      <c r="BH336" s="42">
        <v>0</v>
      </c>
      <c r="BI336" s="42"/>
      <c r="BJ336" s="42"/>
      <c r="BK336" s="42"/>
      <c r="BL336" s="42"/>
      <c r="BM336" s="15"/>
    </row>
    <row r="337" spans="1:65" outlineLevel="5" x14ac:dyDescent="0.3">
      <c r="A337" s="22">
        <f t="shared" si="144"/>
        <v>10</v>
      </c>
      <c r="B337" s="9">
        <f t="shared" si="128"/>
        <v>42288</v>
      </c>
      <c r="C337" s="51">
        <v>352881</v>
      </c>
      <c r="D337" s="64">
        <f t="shared" si="151"/>
        <v>35.5</v>
      </c>
      <c r="E337" s="12">
        <v>36</v>
      </c>
      <c r="F337" s="12">
        <v>35</v>
      </c>
      <c r="G337" s="12"/>
      <c r="H337" s="12"/>
      <c r="I337" s="12"/>
      <c r="J337" s="12"/>
      <c r="K337" s="12"/>
      <c r="L337" s="12"/>
      <c r="M337" s="74" t="str">
        <f t="shared" si="152"/>
        <v/>
      </c>
      <c r="N337" s="83" t="s">
        <v>103</v>
      </c>
      <c r="O337" s="83" t="s">
        <v>103</v>
      </c>
      <c r="P337" s="83"/>
      <c r="Q337" s="83"/>
      <c r="R337" s="83"/>
      <c r="S337" s="83"/>
      <c r="T337" s="83"/>
      <c r="U337" s="83"/>
      <c r="V337" s="5" t="str">
        <f t="shared" si="153"/>
        <v/>
      </c>
      <c r="W337" s="41"/>
      <c r="X337" s="41"/>
      <c r="Y337" s="41"/>
      <c r="Z337" s="41"/>
      <c r="AA337" s="41"/>
      <c r="AB337" s="41"/>
      <c r="AC337" s="41"/>
      <c r="AD337" s="41"/>
      <c r="AE337" s="5" t="str">
        <f t="shared" si="154"/>
        <v/>
      </c>
      <c r="AF337" s="41"/>
      <c r="AG337" s="41"/>
      <c r="AH337" s="41"/>
      <c r="AI337" s="41"/>
      <c r="AJ337" s="41"/>
      <c r="AK337" s="41"/>
      <c r="AL337" s="41"/>
      <c r="AM337" s="41"/>
      <c r="AN337" s="41">
        <f t="shared" si="161"/>
        <v>20.895522388059703</v>
      </c>
      <c r="AO337" s="41">
        <v>1005</v>
      </c>
      <c r="AP337" s="110" t="s">
        <v>103</v>
      </c>
      <c r="AQ337" s="111" t="s">
        <v>103</v>
      </c>
      <c r="AR337" s="126" t="str">
        <f t="shared" si="155"/>
        <v/>
      </c>
      <c r="AS337" s="126" t="str">
        <f t="shared" si="156"/>
        <v/>
      </c>
      <c r="AT337" s="127">
        <v>964</v>
      </c>
      <c r="AU337" s="128" t="s">
        <v>103</v>
      </c>
      <c r="AV337" s="129" t="s">
        <v>103</v>
      </c>
      <c r="AW337" s="126" t="str">
        <f t="shared" si="157"/>
        <v/>
      </c>
      <c r="AX337" s="126" t="str">
        <f t="shared" si="158"/>
        <v/>
      </c>
      <c r="AY337" s="64" t="str">
        <f t="shared" si="159"/>
        <v/>
      </c>
      <c r="AZ337" s="97" t="s">
        <v>103</v>
      </c>
      <c r="BA337" s="68"/>
      <c r="BB337" s="68"/>
      <c r="BC337" s="68"/>
      <c r="BD337" s="68"/>
      <c r="BE337" s="15"/>
      <c r="BF337" s="5">
        <f t="shared" si="160"/>
        <v>5326</v>
      </c>
      <c r="BG337" s="41">
        <v>5326</v>
      </c>
      <c r="BH337" s="42">
        <v>0</v>
      </c>
      <c r="BI337" s="42"/>
      <c r="BJ337" s="42"/>
      <c r="BK337" s="42"/>
      <c r="BL337" s="42"/>
      <c r="BM337" s="15"/>
    </row>
    <row r="338" spans="1:65" outlineLevel="5" x14ac:dyDescent="0.3">
      <c r="A338" s="22">
        <f t="shared" si="144"/>
        <v>10</v>
      </c>
      <c r="B338" s="9">
        <f t="shared" si="128"/>
        <v>42289</v>
      </c>
      <c r="C338" s="51">
        <v>344663</v>
      </c>
      <c r="D338" s="64" t="str">
        <f t="shared" si="151"/>
        <v/>
      </c>
      <c r="E338" s="12" t="s">
        <v>103</v>
      </c>
      <c r="F338" s="12" t="s">
        <v>103</v>
      </c>
      <c r="G338" s="12"/>
      <c r="H338" s="12"/>
      <c r="I338" s="12"/>
      <c r="J338" s="12"/>
      <c r="K338" s="12"/>
      <c r="L338" s="12"/>
      <c r="M338" s="74" t="str">
        <f t="shared" si="152"/>
        <v/>
      </c>
      <c r="N338" s="83" t="s">
        <v>103</v>
      </c>
      <c r="O338" s="83" t="s">
        <v>103</v>
      </c>
      <c r="P338" s="83"/>
      <c r="Q338" s="83"/>
      <c r="R338" s="83"/>
      <c r="S338" s="83"/>
      <c r="T338" s="83"/>
      <c r="U338" s="83"/>
      <c r="V338" s="5" t="str">
        <f t="shared" si="153"/>
        <v/>
      </c>
      <c r="W338" s="41"/>
      <c r="X338" s="41"/>
      <c r="Y338" s="41"/>
      <c r="Z338" s="41"/>
      <c r="AA338" s="41"/>
      <c r="AB338" s="41"/>
      <c r="AC338" s="41"/>
      <c r="AD338" s="41"/>
      <c r="AE338" s="5" t="str">
        <f t="shared" si="154"/>
        <v/>
      </c>
      <c r="AF338" s="41"/>
      <c r="AG338" s="41"/>
      <c r="AH338" s="41"/>
      <c r="AI338" s="41"/>
      <c r="AJ338" s="41"/>
      <c r="AK338" s="41"/>
      <c r="AL338" s="41"/>
      <c r="AM338" s="41"/>
      <c r="AN338" s="41">
        <f t="shared" si="161"/>
        <v>21.582733812949641</v>
      </c>
      <c r="AO338" s="41">
        <v>973</v>
      </c>
      <c r="AP338" s="110" t="s">
        <v>103</v>
      </c>
      <c r="AQ338" s="111" t="s">
        <v>103</v>
      </c>
      <c r="AR338" s="126" t="str">
        <f t="shared" si="155"/>
        <v/>
      </c>
      <c r="AS338" s="126" t="str">
        <f t="shared" si="156"/>
        <v/>
      </c>
      <c r="AT338" s="127">
        <v>994</v>
      </c>
      <c r="AU338" s="128">
        <v>2.2799999999999998</v>
      </c>
      <c r="AV338" s="129" t="s">
        <v>103</v>
      </c>
      <c r="AW338" s="126" t="str">
        <f t="shared" si="157"/>
        <v/>
      </c>
      <c r="AX338" s="126" t="str">
        <f t="shared" si="158"/>
        <v/>
      </c>
      <c r="AY338" s="64" t="str">
        <f t="shared" si="159"/>
        <v/>
      </c>
      <c r="AZ338" s="97">
        <v>79.5</v>
      </c>
      <c r="BA338" s="68"/>
      <c r="BB338" s="68"/>
      <c r="BC338" s="68"/>
      <c r="BD338" s="68"/>
      <c r="BE338" s="15"/>
      <c r="BF338" s="5">
        <f t="shared" si="160"/>
        <v>5476</v>
      </c>
      <c r="BG338" s="41">
        <v>3535</v>
      </c>
      <c r="BH338" s="42">
        <v>1941</v>
      </c>
      <c r="BI338" s="42"/>
      <c r="BJ338" s="42"/>
      <c r="BK338" s="42"/>
      <c r="BL338" s="42"/>
      <c r="BM338" s="15"/>
    </row>
    <row r="339" spans="1:65" outlineLevel="5" x14ac:dyDescent="0.3">
      <c r="A339" s="22">
        <f t="shared" si="144"/>
        <v>10</v>
      </c>
      <c r="B339" s="9">
        <f t="shared" si="128"/>
        <v>42290</v>
      </c>
      <c r="C339" s="51">
        <v>340977</v>
      </c>
      <c r="D339" s="64" t="str">
        <f t="shared" si="151"/>
        <v/>
      </c>
      <c r="E339" s="12" t="s">
        <v>103</v>
      </c>
      <c r="F339" s="12" t="s">
        <v>103</v>
      </c>
      <c r="G339" s="12"/>
      <c r="H339" s="12"/>
      <c r="I339" s="12"/>
      <c r="J339" s="12"/>
      <c r="K339" s="12"/>
      <c r="L339" s="12"/>
      <c r="M339" s="74">
        <f t="shared" si="152"/>
        <v>7.1</v>
      </c>
      <c r="N339" s="83">
        <v>7.14</v>
      </c>
      <c r="O339" s="83">
        <v>7.01</v>
      </c>
      <c r="P339" s="83"/>
      <c r="Q339" s="83"/>
      <c r="R339" s="83"/>
      <c r="S339" s="83"/>
      <c r="T339" s="83"/>
      <c r="U339" s="83"/>
      <c r="V339" s="5" t="str">
        <f t="shared" si="153"/>
        <v/>
      </c>
      <c r="W339" s="41"/>
      <c r="X339" s="41"/>
      <c r="Y339" s="41"/>
      <c r="Z339" s="41"/>
      <c r="AA339" s="41"/>
      <c r="AB339" s="41"/>
      <c r="AC339" s="41"/>
      <c r="AD339" s="41"/>
      <c r="AE339" s="5" t="str">
        <f t="shared" si="154"/>
        <v/>
      </c>
      <c r="AF339" s="41"/>
      <c r="AG339" s="41"/>
      <c r="AH339" s="41"/>
      <c r="AI339" s="41"/>
      <c r="AJ339" s="41"/>
      <c r="AK339" s="41"/>
      <c r="AL339" s="41"/>
      <c r="AM339" s="41"/>
      <c r="AN339" s="41">
        <f t="shared" si="161"/>
        <v>21.042084168336672</v>
      </c>
      <c r="AO339" s="41">
        <v>998</v>
      </c>
      <c r="AP339" s="110">
        <v>3.33</v>
      </c>
      <c r="AQ339" s="111">
        <v>2.56</v>
      </c>
      <c r="AR339" s="126">
        <f t="shared" si="155"/>
        <v>76.876876876876878</v>
      </c>
      <c r="AS339" s="126">
        <f t="shared" si="156"/>
        <v>23.123123123123122</v>
      </c>
      <c r="AT339" s="127">
        <v>1084</v>
      </c>
      <c r="AU339" s="128">
        <v>2.0699999999999998</v>
      </c>
      <c r="AV339" s="129">
        <v>1.25</v>
      </c>
      <c r="AW339" s="126">
        <f t="shared" si="157"/>
        <v>60.386473429951693</v>
      </c>
      <c r="AX339" s="126">
        <f t="shared" si="158"/>
        <v>39.613526570048307</v>
      </c>
      <c r="AY339" s="64">
        <f t="shared" si="159"/>
        <v>54.149199695121951</v>
      </c>
      <c r="AZ339" s="97">
        <v>79.400000000000006</v>
      </c>
      <c r="BA339" s="68"/>
      <c r="BB339" s="68"/>
      <c r="BC339" s="68"/>
      <c r="BD339" s="68"/>
      <c r="BE339" s="15"/>
      <c r="BF339" s="5">
        <f t="shared" si="160"/>
        <v>4661</v>
      </c>
      <c r="BG339" s="41">
        <v>0</v>
      </c>
      <c r="BH339" s="42">
        <v>4661</v>
      </c>
      <c r="BI339" s="42"/>
      <c r="BJ339" s="42"/>
      <c r="BK339" s="42"/>
      <c r="BL339" s="42"/>
      <c r="BM339" s="15"/>
    </row>
    <row r="340" spans="1:65" outlineLevel="5" x14ac:dyDescent="0.3">
      <c r="A340" s="22">
        <f t="shared" si="144"/>
        <v>10</v>
      </c>
      <c r="B340" s="9">
        <f t="shared" si="128"/>
        <v>42291</v>
      </c>
      <c r="C340" s="51">
        <v>356407</v>
      </c>
      <c r="D340" s="64">
        <f t="shared" si="151"/>
        <v>35</v>
      </c>
      <c r="E340" s="12">
        <v>36</v>
      </c>
      <c r="F340" s="12">
        <v>34</v>
      </c>
      <c r="G340" s="12"/>
      <c r="H340" s="12"/>
      <c r="I340" s="12"/>
      <c r="J340" s="12"/>
      <c r="K340" s="12"/>
      <c r="L340" s="12"/>
      <c r="M340" s="74" t="str">
        <f t="shared" si="152"/>
        <v/>
      </c>
      <c r="N340" s="83" t="s">
        <v>103</v>
      </c>
      <c r="O340" s="83" t="s">
        <v>103</v>
      </c>
      <c r="P340" s="83"/>
      <c r="Q340" s="83"/>
      <c r="R340" s="83"/>
      <c r="S340" s="83"/>
      <c r="T340" s="83"/>
      <c r="U340" s="83"/>
      <c r="V340" s="5" t="str">
        <f t="shared" si="153"/>
        <v/>
      </c>
      <c r="W340" s="41"/>
      <c r="X340" s="41"/>
      <c r="Y340" s="41"/>
      <c r="Z340" s="41"/>
      <c r="AA340" s="41"/>
      <c r="AB340" s="41"/>
      <c r="AC340" s="41"/>
      <c r="AD340" s="41"/>
      <c r="AE340" s="5" t="str">
        <f t="shared" si="154"/>
        <v/>
      </c>
      <c r="AF340" s="41"/>
      <c r="AG340" s="41"/>
      <c r="AH340" s="41"/>
      <c r="AI340" s="41"/>
      <c r="AJ340" s="41"/>
      <c r="AK340" s="41"/>
      <c r="AL340" s="41"/>
      <c r="AM340" s="41"/>
      <c r="AN340" s="41">
        <f t="shared" si="161"/>
        <v>19.301470588235293</v>
      </c>
      <c r="AO340" s="41">
        <v>1088</v>
      </c>
      <c r="AP340" s="110" t="s">
        <v>103</v>
      </c>
      <c r="AQ340" s="111" t="s">
        <v>103</v>
      </c>
      <c r="AR340" s="126" t="str">
        <f t="shared" si="155"/>
        <v/>
      </c>
      <c r="AS340" s="126" t="str">
        <f t="shared" si="156"/>
        <v/>
      </c>
      <c r="AT340" s="127">
        <v>1050</v>
      </c>
      <c r="AU340" s="128">
        <v>2.1</v>
      </c>
      <c r="AV340" s="129" t="s">
        <v>103</v>
      </c>
      <c r="AW340" s="126" t="str">
        <f t="shared" si="157"/>
        <v/>
      </c>
      <c r="AX340" s="126" t="str">
        <f t="shared" si="158"/>
        <v/>
      </c>
      <c r="AY340" s="64" t="str">
        <f t="shared" si="159"/>
        <v/>
      </c>
      <c r="AZ340" s="97">
        <v>79.2</v>
      </c>
      <c r="BA340" s="68"/>
      <c r="BB340" s="68"/>
      <c r="BC340" s="68"/>
      <c r="BD340" s="68"/>
      <c r="BE340" s="15"/>
      <c r="BF340" s="5">
        <f t="shared" si="160"/>
        <v>4681</v>
      </c>
      <c r="BG340" s="41">
        <v>2066</v>
      </c>
      <c r="BH340" s="42">
        <v>2615</v>
      </c>
      <c r="BI340" s="42"/>
      <c r="BJ340" s="42"/>
      <c r="BK340" s="42"/>
      <c r="BL340" s="42"/>
      <c r="BM340" s="15"/>
    </row>
    <row r="341" spans="1:65" outlineLevel="5" x14ac:dyDescent="0.3">
      <c r="A341" s="22">
        <f t="shared" si="144"/>
        <v>10</v>
      </c>
      <c r="B341" s="9">
        <f t="shared" si="128"/>
        <v>42292</v>
      </c>
      <c r="C341" s="51">
        <v>325517</v>
      </c>
      <c r="D341" s="64">
        <f t="shared" si="151"/>
        <v>35</v>
      </c>
      <c r="E341" s="12">
        <v>36</v>
      </c>
      <c r="F341" s="12">
        <v>34</v>
      </c>
      <c r="G341" s="12"/>
      <c r="H341" s="12"/>
      <c r="I341" s="12"/>
      <c r="J341" s="12"/>
      <c r="K341" s="12"/>
      <c r="L341" s="12"/>
      <c r="M341" s="74" t="str">
        <f t="shared" si="152"/>
        <v/>
      </c>
      <c r="N341" s="83" t="s">
        <v>103</v>
      </c>
      <c r="O341" s="83" t="s">
        <v>103</v>
      </c>
      <c r="P341" s="83"/>
      <c r="Q341" s="83"/>
      <c r="R341" s="83"/>
      <c r="S341" s="83"/>
      <c r="T341" s="83"/>
      <c r="U341" s="83"/>
      <c r="V341" s="5" t="str">
        <f t="shared" si="153"/>
        <v/>
      </c>
      <c r="W341" s="41"/>
      <c r="X341" s="41"/>
      <c r="Y341" s="41"/>
      <c r="Z341" s="41"/>
      <c r="AA341" s="41"/>
      <c r="AB341" s="41"/>
      <c r="AC341" s="41"/>
      <c r="AD341" s="41"/>
      <c r="AE341" s="5" t="str">
        <f t="shared" si="154"/>
        <v/>
      </c>
      <c r="AF341" s="41"/>
      <c r="AG341" s="41"/>
      <c r="AH341" s="41"/>
      <c r="AI341" s="41"/>
      <c r="AJ341" s="41"/>
      <c r="AK341" s="41"/>
      <c r="AL341" s="41"/>
      <c r="AM341" s="41"/>
      <c r="AN341" s="41">
        <f t="shared" si="161"/>
        <v>23.153252480705621</v>
      </c>
      <c r="AO341" s="41">
        <v>907</v>
      </c>
      <c r="AP341" s="110" t="s">
        <v>103</v>
      </c>
      <c r="AQ341" s="111" t="s">
        <v>103</v>
      </c>
      <c r="AR341" s="126" t="str">
        <f t="shared" si="155"/>
        <v/>
      </c>
      <c r="AS341" s="126" t="str">
        <f t="shared" si="156"/>
        <v/>
      </c>
      <c r="AT341" s="127">
        <v>921</v>
      </c>
      <c r="AU341" s="128">
        <v>2.12</v>
      </c>
      <c r="AV341" s="129" t="s">
        <v>103</v>
      </c>
      <c r="AW341" s="126" t="str">
        <f t="shared" si="157"/>
        <v/>
      </c>
      <c r="AX341" s="126" t="str">
        <f t="shared" si="158"/>
        <v/>
      </c>
      <c r="AY341" s="64" t="str">
        <f t="shared" si="159"/>
        <v/>
      </c>
      <c r="AZ341" s="97">
        <v>79</v>
      </c>
      <c r="BA341" s="68"/>
      <c r="BB341" s="68"/>
      <c r="BC341" s="68"/>
      <c r="BD341" s="68"/>
      <c r="BE341" s="15"/>
      <c r="BF341" s="5">
        <f t="shared" si="160"/>
        <v>5550</v>
      </c>
      <c r="BG341" s="41">
        <v>5550</v>
      </c>
      <c r="BH341" s="42">
        <v>0</v>
      </c>
      <c r="BI341" s="42"/>
      <c r="BJ341" s="42"/>
      <c r="BK341" s="42"/>
      <c r="BL341" s="42"/>
      <c r="BM341" s="15"/>
    </row>
    <row r="342" spans="1:65" outlineLevel="5" x14ac:dyDescent="0.3">
      <c r="A342" s="22">
        <f t="shared" si="144"/>
        <v>10</v>
      </c>
      <c r="B342" s="9">
        <f t="shared" si="128"/>
        <v>42293</v>
      </c>
      <c r="C342" s="51">
        <v>369360</v>
      </c>
      <c r="D342" s="64" t="str">
        <f t="shared" si="151"/>
        <v/>
      </c>
      <c r="E342" s="12" t="s">
        <v>103</v>
      </c>
      <c r="F342" s="12" t="s">
        <v>103</v>
      </c>
      <c r="G342" s="12"/>
      <c r="H342" s="12"/>
      <c r="I342" s="12"/>
      <c r="J342" s="12"/>
      <c r="K342" s="12"/>
      <c r="L342" s="12"/>
      <c r="M342" s="74" t="str">
        <f t="shared" si="152"/>
        <v/>
      </c>
      <c r="N342" s="83" t="s">
        <v>103</v>
      </c>
      <c r="O342" s="83" t="s">
        <v>103</v>
      </c>
      <c r="P342" s="83"/>
      <c r="Q342" s="83"/>
      <c r="R342" s="83"/>
      <c r="S342" s="83"/>
      <c r="T342" s="83"/>
      <c r="U342" s="83"/>
      <c r="V342" s="5" t="str">
        <f t="shared" si="153"/>
        <v/>
      </c>
      <c r="W342" s="41"/>
      <c r="X342" s="41"/>
      <c r="Y342" s="41"/>
      <c r="Z342" s="41"/>
      <c r="AA342" s="41"/>
      <c r="AB342" s="41"/>
      <c r="AC342" s="41"/>
      <c r="AD342" s="41"/>
      <c r="AE342" s="5" t="str">
        <f t="shared" si="154"/>
        <v/>
      </c>
      <c r="AF342" s="41"/>
      <c r="AG342" s="41"/>
      <c r="AH342" s="41"/>
      <c r="AI342" s="41"/>
      <c r="AJ342" s="41"/>
      <c r="AK342" s="41"/>
      <c r="AL342" s="41"/>
      <c r="AM342" s="41"/>
      <c r="AN342" s="41">
        <f t="shared" si="161"/>
        <v>25.210084033613445</v>
      </c>
      <c r="AO342" s="41">
        <v>833</v>
      </c>
      <c r="AP342" s="110" t="s">
        <v>103</v>
      </c>
      <c r="AQ342" s="111" t="s">
        <v>103</v>
      </c>
      <c r="AR342" s="126" t="str">
        <f t="shared" si="155"/>
        <v/>
      </c>
      <c r="AS342" s="126" t="str">
        <f t="shared" si="156"/>
        <v/>
      </c>
      <c r="AT342" s="127">
        <v>834</v>
      </c>
      <c r="AU342" s="128">
        <v>2.0099999999999998</v>
      </c>
      <c r="AV342" s="129" t="s">
        <v>103</v>
      </c>
      <c r="AW342" s="126" t="str">
        <f t="shared" si="157"/>
        <v/>
      </c>
      <c r="AX342" s="126" t="str">
        <f t="shared" si="158"/>
        <v/>
      </c>
      <c r="AY342" s="64" t="str">
        <f t="shared" si="159"/>
        <v/>
      </c>
      <c r="AZ342" s="97">
        <v>79</v>
      </c>
      <c r="BA342" s="68"/>
      <c r="BB342" s="68"/>
      <c r="BC342" s="68"/>
      <c r="BD342" s="68"/>
      <c r="BE342" s="15"/>
      <c r="BF342" s="5">
        <f t="shared" si="160"/>
        <v>6373</v>
      </c>
      <c r="BG342" s="41">
        <v>6373</v>
      </c>
      <c r="BH342" s="42">
        <v>0</v>
      </c>
      <c r="BI342" s="42"/>
      <c r="BJ342" s="42"/>
      <c r="BK342" s="42"/>
      <c r="BL342" s="42"/>
      <c r="BM342" s="15"/>
    </row>
    <row r="343" spans="1:65" outlineLevel="5" x14ac:dyDescent="0.3">
      <c r="A343" s="22">
        <f t="shared" si="144"/>
        <v>10</v>
      </c>
      <c r="B343" s="9">
        <f t="shared" si="128"/>
        <v>42294</v>
      </c>
      <c r="C343" s="51">
        <v>364366</v>
      </c>
      <c r="D343" s="64" t="str">
        <f t="shared" si="151"/>
        <v/>
      </c>
      <c r="E343" s="12" t="s">
        <v>103</v>
      </c>
      <c r="F343" s="12" t="s">
        <v>103</v>
      </c>
      <c r="G343" s="12"/>
      <c r="H343" s="12"/>
      <c r="I343" s="12"/>
      <c r="J343" s="12"/>
      <c r="K343" s="12"/>
      <c r="L343" s="12"/>
      <c r="M343" s="74" t="str">
        <f t="shared" si="152"/>
        <v/>
      </c>
      <c r="N343" s="83" t="s">
        <v>103</v>
      </c>
      <c r="O343" s="83" t="s">
        <v>103</v>
      </c>
      <c r="P343" s="83"/>
      <c r="Q343" s="83"/>
      <c r="R343" s="83"/>
      <c r="S343" s="83"/>
      <c r="T343" s="83"/>
      <c r="U343" s="83"/>
      <c r="V343" s="5" t="str">
        <f t="shared" si="153"/>
        <v/>
      </c>
      <c r="W343" s="41"/>
      <c r="X343" s="41"/>
      <c r="Y343" s="41"/>
      <c r="Z343" s="41"/>
      <c r="AA343" s="41"/>
      <c r="AB343" s="41"/>
      <c r="AC343" s="41"/>
      <c r="AD343" s="41"/>
      <c r="AE343" s="5" t="str">
        <f t="shared" si="154"/>
        <v/>
      </c>
      <c r="AF343" s="41"/>
      <c r="AG343" s="41"/>
      <c r="AH343" s="41"/>
      <c r="AI343" s="41"/>
      <c r="AJ343" s="41"/>
      <c r="AK343" s="41"/>
      <c r="AL343" s="41"/>
      <c r="AM343" s="41"/>
      <c r="AN343" s="41">
        <f t="shared" si="161"/>
        <v>25.830258302583026</v>
      </c>
      <c r="AO343" s="41">
        <v>813</v>
      </c>
      <c r="AP343" s="110" t="s">
        <v>103</v>
      </c>
      <c r="AQ343" s="111" t="s">
        <v>103</v>
      </c>
      <c r="AR343" s="126" t="str">
        <f t="shared" si="155"/>
        <v/>
      </c>
      <c r="AS343" s="126" t="str">
        <f t="shared" si="156"/>
        <v/>
      </c>
      <c r="AT343" s="127">
        <v>854</v>
      </c>
      <c r="AU343" s="128" t="s">
        <v>103</v>
      </c>
      <c r="AV343" s="129" t="s">
        <v>103</v>
      </c>
      <c r="AW343" s="126" t="str">
        <f t="shared" si="157"/>
        <v/>
      </c>
      <c r="AX343" s="126" t="str">
        <f t="shared" si="158"/>
        <v/>
      </c>
      <c r="AY343" s="64" t="str">
        <f t="shared" si="159"/>
        <v/>
      </c>
      <c r="AZ343" s="97" t="s">
        <v>103</v>
      </c>
      <c r="BA343" s="68"/>
      <c r="BB343" s="68"/>
      <c r="BC343" s="68"/>
      <c r="BD343" s="68"/>
      <c r="BE343" s="15"/>
      <c r="BF343" s="5">
        <f t="shared" si="160"/>
        <v>4879</v>
      </c>
      <c r="BG343" s="41">
        <v>4879</v>
      </c>
      <c r="BH343" s="42">
        <v>0</v>
      </c>
      <c r="BI343" s="42"/>
      <c r="BJ343" s="42"/>
      <c r="BK343" s="42"/>
      <c r="BL343" s="42"/>
      <c r="BM343" s="15"/>
    </row>
    <row r="344" spans="1:65" outlineLevel="5" x14ac:dyDescent="0.3">
      <c r="A344" s="22">
        <f t="shared" si="144"/>
        <v>10</v>
      </c>
      <c r="B344" s="9">
        <f t="shared" si="128"/>
        <v>42295</v>
      </c>
      <c r="C344" s="51">
        <v>359882</v>
      </c>
      <c r="D344" s="64">
        <f t="shared" si="151"/>
        <v>36</v>
      </c>
      <c r="E344" s="12">
        <v>36</v>
      </c>
      <c r="F344" s="12">
        <v>36</v>
      </c>
      <c r="G344" s="12"/>
      <c r="H344" s="12"/>
      <c r="I344" s="12"/>
      <c r="J344" s="12"/>
      <c r="K344" s="12"/>
      <c r="L344" s="12"/>
      <c r="M344" s="74" t="str">
        <f t="shared" si="152"/>
        <v/>
      </c>
      <c r="N344" s="83" t="s">
        <v>103</v>
      </c>
      <c r="O344" s="83" t="s">
        <v>103</v>
      </c>
      <c r="P344" s="83"/>
      <c r="Q344" s="83"/>
      <c r="R344" s="83"/>
      <c r="S344" s="83"/>
      <c r="T344" s="83"/>
      <c r="U344" s="83"/>
      <c r="V344" s="5" t="str">
        <f t="shared" si="153"/>
        <v/>
      </c>
      <c r="W344" s="41"/>
      <c r="X344" s="41"/>
      <c r="Y344" s="41"/>
      <c r="Z344" s="41"/>
      <c r="AA344" s="41"/>
      <c r="AB344" s="41"/>
      <c r="AC344" s="41"/>
      <c r="AD344" s="41"/>
      <c r="AE344" s="5" t="str">
        <f t="shared" si="154"/>
        <v/>
      </c>
      <c r="AF344" s="41"/>
      <c r="AG344" s="41"/>
      <c r="AH344" s="41"/>
      <c r="AI344" s="41"/>
      <c r="AJ344" s="41"/>
      <c r="AK344" s="41"/>
      <c r="AL344" s="41"/>
      <c r="AM344" s="41"/>
      <c r="AN344" s="41">
        <f t="shared" si="161"/>
        <v>24.277456647398843</v>
      </c>
      <c r="AO344" s="41">
        <v>865</v>
      </c>
      <c r="AP344" s="110" t="s">
        <v>103</v>
      </c>
      <c r="AQ344" s="111" t="s">
        <v>103</v>
      </c>
      <c r="AR344" s="126" t="str">
        <f t="shared" si="155"/>
        <v/>
      </c>
      <c r="AS344" s="126" t="str">
        <f t="shared" si="156"/>
        <v/>
      </c>
      <c r="AT344" s="127">
        <v>967</v>
      </c>
      <c r="AU344" s="128" t="s">
        <v>103</v>
      </c>
      <c r="AV344" s="129" t="s">
        <v>103</v>
      </c>
      <c r="AW344" s="126" t="str">
        <f t="shared" si="157"/>
        <v/>
      </c>
      <c r="AX344" s="126" t="str">
        <f t="shared" si="158"/>
        <v/>
      </c>
      <c r="AY344" s="64" t="str">
        <f t="shared" si="159"/>
        <v/>
      </c>
      <c r="AZ344" s="97" t="s">
        <v>103</v>
      </c>
      <c r="BA344" s="68"/>
      <c r="BB344" s="68"/>
      <c r="BC344" s="68"/>
      <c r="BD344" s="68"/>
      <c r="BE344" s="15"/>
      <c r="BF344" s="5">
        <f t="shared" si="160"/>
        <v>5032</v>
      </c>
      <c r="BG344" s="41">
        <v>4520</v>
      </c>
      <c r="BH344" s="42">
        <v>512</v>
      </c>
      <c r="BI344" s="42"/>
      <c r="BJ344" s="42"/>
      <c r="BK344" s="42"/>
      <c r="BL344" s="42"/>
      <c r="BM344" s="15"/>
    </row>
    <row r="345" spans="1:65" outlineLevel="5" x14ac:dyDescent="0.3">
      <c r="A345" s="22">
        <f t="shared" si="144"/>
        <v>10</v>
      </c>
      <c r="B345" s="9">
        <f t="shared" si="128"/>
        <v>42296</v>
      </c>
      <c r="C345" s="51">
        <v>367525</v>
      </c>
      <c r="D345" s="64">
        <f t="shared" si="151"/>
        <v>35.5</v>
      </c>
      <c r="E345" s="12">
        <v>36</v>
      </c>
      <c r="F345" s="12">
        <v>35</v>
      </c>
      <c r="G345" s="12"/>
      <c r="H345" s="12"/>
      <c r="I345" s="12"/>
      <c r="J345" s="12"/>
      <c r="K345" s="12"/>
      <c r="L345" s="12"/>
      <c r="M345" s="74" t="str">
        <f t="shared" si="152"/>
        <v/>
      </c>
      <c r="N345" s="83" t="s">
        <v>103</v>
      </c>
      <c r="O345" s="83" t="s">
        <v>103</v>
      </c>
      <c r="P345" s="83"/>
      <c r="Q345" s="83"/>
      <c r="R345" s="83"/>
      <c r="S345" s="83"/>
      <c r="T345" s="83"/>
      <c r="U345" s="83"/>
      <c r="V345" s="5" t="str">
        <f t="shared" si="153"/>
        <v/>
      </c>
      <c r="W345" s="41"/>
      <c r="X345" s="41"/>
      <c r="Y345" s="41"/>
      <c r="Z345" s="41"/>
      <c r="AA345" s="41"/>
      <c r="AB345" s="41"/>
      <c r="AC345" s="41"/>
      <c r="AD345" s="41"/>
      <c r="AE345" s="5" t="str">
        <f t="shared" si="154"/>
        <v/>
      </c>
      <c r="AF345" s="41"/>
      <c r="AG345" s="41"/>
      <c r="AH345" s="41"/>
      <c r="AI345" s="41"/>
      <c r="AJ345" s="41"/>
      <c r="AK345" s="41"/>
      <c r="AL345" s="41"/>
      <c r="AM345" s="41"/>
      <c r="AN345" s="41">
        <f t="shared" si="161"/>
        <v>20.076481835564053</v>
      </c>
      <c r="AO345" s="41">
        <v>1046</v>
      </c>
      <c r="AP345" s="110" t="s">
        <v>103</v>
      </c>
      <c r="AQ345" s="111" t="s">
        <v>103</v>
      </c>
      <c r="AR345" s="126" t="str">
        <f t="shared" si="155"/>
        <v/>
      </c>
      <c r="AS345" s="126" t="str">
        <f t="shared" si="156"/>
        <v/>
      </c>
      <c r="AT345" s="127">
        <v>974</v>
      </c>
      <c r="AU345" s="128">
        <v>2.13</v>
      </c>
      <c r="AV345" s="129" t="s">
        <v>103</v>
      </c>
      <c r="AW345" s="126" t="str">
        <f t="shared" si="157"/>
        <v/>
      </c>
      <c r="AX345" s="126" t="str">
        <f t="shared" si="158"/>
        <v/>
      </c>
      <c r="AY345" s="64" t="str">
        <f t="shared" si="159"/>
        <v/>
      </c>
      <c r="AZ345" s="97">
        <v>79.05</v>
      </c>
      <c r="BA345" s="68"/>
      <c r="BB345" s="68"/>
      <c r="BC345" s="68"/>
      <c r="BD345" s="68"/>
      <c r="BE345" s="15"/>
      <c r="BF345" s="5">
        <f t="shared" si="160"/>
        <v>4658</v>
      </c>
      <c r="BG345" s="41">
        <v>0</v>
      </c>
      <c r="BH345" s="42">
        <v>4658</v>
      </c>
      <c r="BI345" s="42"/>
      <c r="BJ345" s="42"/>
      <c r="BK345" s="42"/>
      <c r="BL345" s="42"/>
      <c r="BM345" s="15"/>
    </row>
    <row r="346" spans="1:65" outlineLevel="5" x14ac:dyDescent="0.3">
      <c r="A346" s="22">
        <f t="shared" si="144"/>
        <v>10</v>
      </c>
      <c r="B346" s="9">
        <f t="shared" si="128"/>
        <v>42297</v>
      </c>
      <c r="C346" s="51">
        <v>352085</v>
      </c>
      <c r="D346" s="64" t="str">
        <f t="shared" si="151"/>
        <v/>
      </c>
      <c r="E346" s="12" t="s">
        <v>103</v>
      </c>
      <c r="F346" s="12" t="s">
        <v>103</v>
      </c>
      <c r="G346" s="12"/>
      <c r="H346" s="12"/>
      <c r="I346" s="12"/>
      <c r="J346" s="12"/>
      <c r="K346" s="12"/>
      <c r="L346" s="12"/>
      <c r="M346" s="74">
        <f t="shared" si="152"/>
        <v>7.1</v>
      </c>
      <c r="N346" s="83">
        <v>7.16</v>
      </c>
      <c r="O346" s="83">
        <v>7.07</v>
      </c>
      <c r="P346" s="83"/>
      <c r="Q346" s="83"/>
      <c r="R346" s="83"/>
      <c r="S346" s="83"/>
      <c r="T346" s="83"/>
      <c r="U346" s="83"/>
      <c r="V346" s="5" t="str">
        <f t="shared" si="153"/>
        <v/>
      </c>
      <c r="W346" s="41"/>
      <c r="X346" s="41"/>
      <c r="Y346" s="41"/>
      <c r="Z346" s="41"/>
      <c r="AA346" s="41"/>
      <c r="AB346" s="41"/>
      <c r="AC346" s="41"/>
      <c r="AD346" s="41"/>
      <c r="AE346" s="5" t="str">
        <f t="shared" si="154"/>
        <v/>
      </c>
      <c r="AF346" s="41"/>
      <c r="AG346" s="41"/>
      <c r="AH346" s="41"/>
      <c r="AI346" s="41"/>
      <c r="AJ346" s="41"/>
      <c r="AK346" s="41"/>
      <c r="AL346" s="41"/>
      <c r="AM346" s="41"/>
      <c r="AN346" s="41">
        <f t="shared" si="161"/>
        <v>20.211742059672762</v>
      </c>
      <c r="AO346" s="41">
        <v>1039</v>
      </c>
      <c r="AP346" s="110">
        <v>3.4</v>
      </c>
      <c r="AQ346" s="111">
        <v>2.61</v>
      </c>
      <c r="AR346" s="126">
        <f t="shared" si="155"/>
        <v>76.764705882352928</v>
      </c>
      <c r="AS346" s="126">
        <f t="shared" si="156"/>
        <v>23.235294117647072</v>
      </c>
      <c r="AT346" s="127">
        <v>1013</v>
      </c>
      <c r="AU346" s="128">
        <v>2.19</v>
      </c>
      <c r="AV346" s="129">
        <v>1.34</v>
      </c>
      <c r="AW346" s="126">
        <f t="shared" si="157"/>
        <v>61.18721461187215</v>
      </c>
      <c r="AX346" s="126">
        <f t="shared" si="158"/>
        <v>38.81278538812785</v>
      </c>
      <c r="AY346" s="64">
        <f t="shared" si="159"/>
        <v>52.283074149199869</v>
      </c>
      <c r="AZ346" s="97">
        <v>79.88</v>
      </c>
      <c r="BA346" s="68"/>
      <c r="BB346" s="68"/>
      <c r="BC346" s="68"/>
      <c r="BD346" s="68"/>
      <c r="BE346" s="15"/>
      <c r="BF346" s="5">
        <f t="shared" si="160"/>
        <v>3816</v>
      </c>
      <c r="BG346" s="41">
        <v>1031</v>
      </c>
      <c r="BH346" s="42">
        <v>2785</v>
      </c>
      <c r="BI346" s="42"/>
      <c r="BJ346" s="42"/>
      <c r="BK346" s="42"/>
      <c r="BL346" s="42"/>
      <c r="BM346" s="15"/>
    </row>
    <row r="347" spans="1:65" outlineLevel="5" x14ac:dyDescent="0.3">
      <c r="A347" s="22">
        <f t="shared" si="144"/>
        <v>10</v>
      </c>
      <c r="B347" s="9">
        <f t="shared" si="128"/>
        <v>42298</v>
      </c>
      <c r="C347" s="51">
        <v>356480</v>
      </c>
      <c r="D347" s="64" t="str">
        <f t="shared" si="151"/>
        <v/>
      </c>
      <c r="E347" s="12" t="s">
        <v>103</v>
      </c>
      <c r="F347" s="12" t="s">
        <v>103</v>
      </c>
      <c r="G347" s="12"/>
      <c r="H347" s="12"/>
      <c r="I347" s="12"/>
      <c r="J347" s="12"/>
      <c r="K347" s="12"/>
      <c r="L347" s="12"/>
      <c r="M347" s="74" t="str">
        <f t="shared" si="152"/>
        <v/>
      </c>
      <c r="N347" s="83" t="s">
        <v>103</v>
      </c>
      <c r="O347" s="83" t="s">
        <v>103</v>
      </c>
      <c r="P347" s="83"/>
      <c r="Q347" s="83"/>
      <c r="R347" s="83"/>
      <c r="S347" s="83"/>
      <c r="T347" s="83"/>
      <c r="U347" s="83"/>
      <c r="V347" s="5" t="str">
        <f t="shared" si="153"/>
        <v/>
      </c>
      <c r="W347" s="41"/>
      <c r="X347" s="41"/>
      <c r="Y347" s="41"/>
      <c r="Z347" s="41"/>
      <c r="AA347" s="41"/>
      <c r="AB347" s="41"/>
      <c r="AC347" s="41"/>
      <c r="AD347" s="41"/>
      <c r="AE347" s="5" t="str">
        <f t="shared" si="154"/>
        <v/>
      </c>
      <c r="AF347" s="41"/>
      <c r="AG347" s="41"/>
      <c r="AH347" s="41"/>
      <c r="AI347" s="41"/>
      <c r="AJ347" s="41"/>
      <c r="AK347" s="41"/>
      <c r="AL347" s="41"/>
      <c r="AM347" s="41"/>
      <c r="AN347" s="41">
        <f t="shared" si="161"/>
        <v>21.19071644803229</v>
      </c>
      <c r="AO347" s="41">
        <v>991</v>
      </c>
      <c r="AP347" s="110" t="s">
        <v>103</v>
      </c>
      <c r="AQ347" s="111" t="s">
        <v>103</v>
      </c>
      <c r="AR347" s="126" t="str">
        <f t="shared" si="155"/>
        <v/>
      </c>
      <c r="AS347" s="126" t="str">
        <f t="shared" si="156"/>
        <v/>
      </c>
      <c r="AT347" s="127">
        <v>991</v>
      </c>
      <c r="AU347" s="128">
        <v>2.08</v>
      </c>
      <c r="AV347" s="129" t="s">
        <v>103</v>
      </c>
      <c r="AW347" s="126" t="str">
        <f t="shared" si="157"/>
        <v/>
      </c>
      <c r="AX347" s="126" t="str">
        <f t="shared" si="158"/>
        <v/>
      </c>
      <c r="AY347" s="64" t="str">
        <f t="shared" si="159"/>
        <v/>
      </c>
      <c r="AZ347" s="97">
        <v>80</v>
      </c>
      <c r="BA347" s="68"/>
      <c r="BB347" s="68"/>
      <c r="BC347" s="68"/>
      <c r="BD347" s="68"/>
      <c r="BE347" s="15"/>
      <c r="BF347" s="5">
        <f t="shared" si="160"/>
        <v>5393</v>
      </c>
      <c r="BG347" s="41">
        <v>5393</v>
      </c>
      <c r="BH347" s="42">
        <v>0</v>
      </c>
      <c r="BI347" s="42"/>
      <c r="BJ347" s="42"/>
      <c r="BK347" s="42"/>
      <c r="BL347" s="42"/>
      <c r="BM347" s="15"/>
    </row>
    <row r="348" spans="1:65" outlineLevel="5" x14ac:dyDescent="0.3">
      <c r="A348" s="22">
        <f t="shared" si="144"/>
        <v>10</v>
      </c>
      <c r="B348" s="9">
        <f t="shared" si="128"/>
        <v>42299</v>
      </c>
      <c r="C348" s="51">
        <v>374064</v>
      </c>
      <c r="D348" s="64">
        <f t="shared" si="151"/>
        <v>35.5</v>
      </c>
      <c r="E348" s="12">
        <v>34</v>
      </c>
      <c r="F348" s="12">
        <v>37</v>
      </c>
      <c r="G348" s="12"/>
      <c r="H348" s="12"/>
      <c r="I348" s="12"/>
      <c r="J348" s="12"/>
      <c r="K348" s="12"/>
      <c r="L348" s="12"/>
      <c r="M348" s="74" t="str">
        <f t="shared" si="152"/>
        <v/>
      </c>
      <c r="N348" s="83" t="s">
        <v>103</v>
      </c>
      <c r="O348" s="83" t="s">
        <v>103</v>
      </c>
      <c r="P348" s="83"/>
      <c r="Q348" s="83"/>
      <c r="R348" s="83"/>
      <c r="S348" s="83"/>
      <c r="T348" s="83"/>
      <c r="U348" s="83"/>
      <c r="V348" s="5" t="str">
        <f t="shared" si="153"/>
        <v/>
      </c>
      <c r="W348" s="41"/>
      <c r="X348" s="41"/>
      <c r="Y348" s="41"/>
      <c r="Z348" s="41"/>
      <c r="AA348" s="41"/>
      <c r="AB348" s="41"/>
      <c r="AC348" s="41"/>
      <c r="AD348" s="41"/>
      <c r="AE348" s="5" t="str">
        <f t="shared" si="154"/>
        <v/>
      </c>
      <c r="AF348" s="41"/>
      <c r="AG348" s="41"/>
      <c r="AH348" s="41"/>
      <c r="AI348" s="41"/>
      <c r="AJ348" s="41"/>
      <c r="AK348" s="41"/>
      <c r="AL348" s="41"/>
      <c r="AM348" s="41"/>
      <c r="AN348" s="41">
        <f t="shared" si="161"/>
        <v>21.627188465499486</v>
      </c>
      <c r="AO348" s="41">
        <v>971</v>
      </c>
      <c r="AP348" s="110" t="s">
        <v>103</v>
      </c>
      <c r="AQ348" s="111" t="s">
        <v>103</v>
      </c>
      <c r="AR348" s="126" t="str">
        <f t="shared" si="155"/>
        <v/>
      </c>
      <c r="AS348" s="126" t="str">
        <f t="shared" si="156"/>
        <v/>
      </c>
      <c r="AT348" s="127">
        <v>1007</v>
      </c>
      <c r="AU348" s="128">
        <v>2.12</v>
      </c>
      <c r="AV348" s="129" t="s">
        <v>103</v>
      </c>
      <c r="AW348" s="126" t="str">
        <f t="shared" si="157"/>
        <v/>
      </c>
      <c r="AX348" s="126" t="str">
        <f t="shared" si="158"/>
        <v/>
      </c>
      <c r="AY348" s="64" t="str">
        <f t="shared" si="159"/>
        <v/>
      </c>
      <c r="AZ348" s="97">
        <v>79.8</v>
      </c>
      <c r="BA348" s="68"/>
      <c r="BB348" s="68"/>
      <c r="BC348" s="68"/>
      <c r="BD348" s="68"/>
      <c r="BE348" s="15"/>
      <c r="BF348" s="5">
        <f t="shared" si="160"/>
        <v>5050</v>
      </c>
      <c r="BG348" s="41">
        <v>5050</v>
      </c>
      <c r="BH348" s="42">
        <v>0</v>
      </c>
      <c r="BI348" s="42"/>
      <c r="BJ348" s="42"/>
      <c r="BK348" s="42"/>
      <c r="BL348" s="42"/>
      <c r="BM348" s="15"/>
    </row>
    <row r="349" spans="1:65" outlineLevel="5" x14ac:dyDescent="0.3">
      <c r="A349" s="22">
        <f t="shared" si="144"/>
        <v>10</v>
      </c>
      <c r="B349" s="9">
        <f t="shared" si="128"/>
        <v>42300</v>
      </c>
      <c r="C349" s="51">
        <v>343873</v>
      </c>
      <c r="D349" s="64">
        <f t="shared" si="151"/>
        <v>35.5</v>
      </c>
      <c r="E349" s="12">
        <v>36</v>
      </c>
      <c r="F349" s="12">
        <v>35</v>
      </c>
      <c r="G349" s="12"/>
      <c r="H349" s="12"/>
      <c r="I349" s="12"/>
      <c r="J349" s="12"/>
      <c r="K349" s="12"/>
      <c r="L349" s="12"/>
      <c r="M349" s="74" t="str">
        <f t="shared" si="152"/>
        <v/>
      </c>
      <c r="N349" s="83" t="s">
        <v>103</v>
      </c>
      <c r="O349" s="83" t="s">
        <v>103</v>
      </c>
      <c r="P349" s="83"/>
      <c r="Q349" s="83"/>
      <c r="R349" s="83"/>
      <c r="S349" s="83"/>
      <c r="T349" s="83"/>
      <c r="U349" s="83"/>
      <c r="V349" s="5" t="str">
        <f t="shared" si="153"/>
        <v/>
      </c>
      <c r="W349" s="41"/>
      <c r="X349" s="41"/>
      <c r="Y349" s="41"/>
      <c r="Z349" s="41"/>
      <c r="AA349" s="41"/>
      <c r="AB349" s="41"/>
      <c r="AC349" s="41"/>
      <c r="AD349" s="41"/>
      <c r="AE349" s="5" t="str">
        <f t="shared" si="154"/>
        <v/>
      </c>
      <c r="AF349" s="41"/>
      <c r="AG349" s="41"/>
      <c r="AH349" s="41"/>
      <c r="AI349" s="41"/>
      <c r="AJ349" s="41"/>
      <c r="AK349" s="41"/>
      <c r="AL349" s="41"/>
      <c r="AM349" s="41"/>
      <c r="AN349" s="41">
        <f t="shared" si="161"/>
        <v>21.649484536082475</v>
      </c>
      <c r="AO349" s="41">
        <v>970</v>
      </c>
      <c r="AP349" s="110" t="s">
        <v>103</v>
      </c>
      <c r="AQ349" s="111" t="s">
        <v>103</v>
      </c>
      <c r="AR349" s="126" t="str">
        <f t="shared" si="155"/>
        <v/>
      </c>
      <c r="AS349" s="126" t="str">
        <f t="shared" si="156"/>
        <v/>
      </c>
      <c r="AT349" s="127">
        <v>1007</v>
      </c>
      <c r="AU349" s="128">
        <v>2.2000000000000002</v>
      </c>
      <c r="AV349" s="129" t="s">
        <v>103</v>
      </c>
      <c r="AW349" s="126" t="str">
        <f t="shared" si="157"/>
        <v/>
      </c>
      <c r="AX349" s="126" t="str">
        <f t="shared" si="158"/>
        <v/>
      </c>
      <c r="AY349" s="64" t="str">
        <f t="shared" si="159"/>
        <v/>
      </c>
      <c r="AZ349" s="97">
        <v>80.31</v>
      </c>
      <c r="BA349" s="68"/>
      <c r="BB349" s="68"/>
      <c r="BC349" s="68"/>
      <c r="BD349" s="68"/>
      <c r="BE349" s="15"/>
      <c r="BF349" s="5">
        <f t="shared" si="160"/>
        <v>6164</v>
      </c>
      <c r="BG349" s="41">
        <v>6164</v>
      </c>
      <c r="BH349" s="42">
        <v>0</v>
      </c>
      <c r="BI349" s="42"/>
      <c r="BJ349" s="42"/>
      <c r="BK349" s="42"/>
      <c r="BL349" s="42"/>
      <c r="BM349" s="15"/>
    </row>
    <row r="350" spans="1:65" outlineLevel="5" x14ac:dyDescent="0.3">
      <c r="A350" s="22">
        <f t="shared" si="144"/>
        <v>10</v>
      </c>
      <c r="B350" s="9">
        <f t="shared" si="128"/>
        <v>42301</v>
      </c>
      <c r="C350" s="51">
        <v>355531</v>
      </c>
      <c r="D350" s="64" t="str">
        <f t="shared" si="151"/>
        <v/>
      </c>
      <c r="E350" s="12" t="s">
        <v>103</v>
      </c>
      <c r="F350" s="12" t="s">
        <v>103</v>
      </c>
      <c r="G350" s="12"/>
      <c r="H350" s="12"/>
      <c r="I350" s="12"/>
      <c r="J350" s="12"/>
      <c r="K350" s="12"/>
      <c r="L350" s="12"/>
      <c r="M350" s="74" t="str">
        <f t="shared" si="152"/>
        <v/>
      </c>
      <c r="N350" s="83" t="s">
        <v>103</v>
      </c>
      <c r="O350" s="83" t="s">
        <v>103</v>
      </c>
      <c r="P350" s="83"/>
      <c r="Q350" s="83"/>
      <c r="R350" s="83"/>
      <c r="S350" s="83"/>
      <c r="T350" s="83"/>
      <c r="U350" s="83"/>
      <c r="V350" s="5" t="str">
        <f t="shared" si="153"/>
        <v/>
      </c>
      <c r="W350" s="41"/>
      <c r="X350" s="41"/>
      <c r="Y350" s="41"/>
      <c r="Z350" s="41"/>
      <c r="AA350" s="41"/>
      <c r="AB350" s="41"/>
      <c r="AC350" s="41"/>
      <c r="AD350" s="41"/>
      <c r="AE350" s="5" t="str">
        <f t="shared" si="154"/>
        <v/>
      </c>
      <c r="AF350" s="41"/>
      <c r="AG350" s="41"/>
      <c r="AH350" s="41"/>
      <c r="AI350" s="41"/>
      <c r="AJ350" s="41"/>
      <c r="AK350" s="41"/>
      <c r="AL350" s="41"/>
      <c r="AM350" s="41"/>
      <c r="AN350" s="41">
        <f t="shared" si="161"/>
        <v>21.063189568706118</v>
      </c>
      <c r="AO350" s="41">
        <v>997</v>
      </c>
      <c r="AP350" s="110" t="s">
        <v>103</v>
      </c>
      <c r="AQ350" s="111" t="s">
        <v>103</v>
      </c>
      <c r="AR350" s="126" t="str">
        <f t="shared" si="155"/>
        <v/>
      </c>
      <c r="AS350" s="126" t="str">
        <f t="shared" si="156"/>
        <v/>
      </c>
      <c r="AT350" s="127">
        <v>988</v>
      </c>
      <c r="AU350" s="128" t="s">
        <v>103</v>
      </c>
      <c r="AV350" s="129" t="s">
        <v>103</v>
      </c>
      <c r="AW350" s="126" t="str">
        <f t="shared" si="157"/>
        <v/>
      </c>
      <c r="AX350" s="126" t="str">
        <f t="shared" si="158"/>
        <v/>
      </c>
      <c r="AY350" s="64" t="str">
        <f t="shared" si="159"/>
        <v/>
      </c>
      <c r="AZ350" s="97" t="s">
        <v>103</v>
      </c>
      <c r="BA350" s="68"/>
      <c r="BB350" s="68"/>
      <c r="BC350" s="68"/>
      <c r="BD350" s="68"/>
      <c r="BE350" s="15"/>
      <c r="BF350" s="5">
        <f t="shared" si="160"/>
        <v>5559</v>
      </c>
      <c r="BG350" s="41">
        <v>2008</v>
      </c>
      <c r="BH350" s="42">
        <v>3551</v>
      </c>
      <c r="BI350" s="42"/>
      <c r="BJ350" s="42"/>
      <c r="BK350" s="42"/>
      <c r="BL350" s="42"/>
      <c r="BM350" s="15"/>
    </row>
    <row r="351" spans="1:65" outlineLevel="5" x14ac:dyDescent="0.3">
      <c r="A351" s="22">
        <f t="shared" si="144"/>
        <v>10</v>
      </c>
      <c r="B351" s="9">
        <f t="shared" si="128"/>
        <v>42302</v>
      </c>
      <c r="C351" s="51">
        <v>364163</v>
      </c>
      <c r="D351" s="64" t="str">
        <f t="shared" si="151"/>
        <v/>
      </c>
      <c r="E351" s="12" t="s">
        <v>103</v>
      </c>
      <c r="F351" s="12" t="s">
        <v>103</v>
      </c>
      <c r="G351" s="12"/>
      <c r="H351" s="12"/>
      <c r="I351" s="12"/>
      <c r="J351" s="12"/>
      <c r="K351" s="12"/>
      <c r="L351" s="12"/>
      <c r="M351" s="74" t="str">
        <f t="shared" si="152"/>
        <v/>
      </c>
      <c r="N351" s="83" t="s">
        <v>103</v>
      </c>
      <c r="O351" s="83" t="s">
        <v>103</v>
      </c>
      <c r="P351" s="83"/>
      <c r="Q351" s="83"/>
      <c r="R351" s="83"/>
      <c r="S351" s="83"/>
      <c r="T351" s="83"/>
      <c r="U351" s="83"/>
      <c r="V351" s="5" t="str">
        <f t="shared" si="153"/>
        <v/>
      </c>
      <c r="W351" s="41"/>
      <c r="X351" s="41"/>
      <c r="Y351" s="41"/>
      <c r="Z351" s="41"/>
      <c r="AA351" s="41"/>
      <c r="AB351" s="41"/>
      <c r="AC351" s="41"/>
      <c r="AD351" s="41"/>
      <c r="AE351" s="5" t="str">
        <f t="shared" si="154"/>
        <v/>
      </c>
      <c r="AF351" s="41"/>
      <c r="AG351" s="41"/>
      <c r="AH351" s="41"/>
      <c r="AI351" s="41"/>
      <c r="AJ351" s="41"/>
      <c r="AK351" s="41"/>
      <c r="AL351" s="41"/>
      <c r="AM351" s="41"/>
      <c r="AN351" s="41">
        <f t="shared" si="161"/>
        <v>21.920668058455114</v>
      </c>
      <c r="AO351" s="41">
        <v>958</v>
      </c>
      <c r="AP351" s="110" t="s">
        <v>103</v>
      </c>
      <c r="AQ351" s="111" t="s">
        <v>103</v>
      </c>
      <c r="AR351" s="126" t="str">
        <f t="shared" si="155"/>
        <v/>
      </c>
      <c r="AS351" s="126" t="str">
        <f t="shared" si="156"/>
        <v/>
      </c>
      <c r="AT351" s="127">
        <v>943</v>
      </c>
      <c r="AU351" s="128" t="s">
        <v>103</v>
      </c>
      <c r="AV351" s="129" t="s">
        <v>103</v>
      </c>
      <c r="AW351" s="126" t="str">
        <f t="shared" si="157"/>
        <v/>
      </c>
      <c r="AX351" s="126" t="str">
        <f t="shared" si="158"/>
        <v/>
      </c>
      <c r="AY351" s="64" t="str">
        <f t="shared" si="159"/>
        <v/>
      </c>
      <c r="AZ351" s="97" t="s">
        <v>103</v>
      </c>
      <c r="BA351" s="68"/>
      <c r="BB351" s="68"/>
      <c r="BC351" s="68"/>
      <c r="BD351" s="68"/>
      <c r="BE351" s="15"/>
      <c r="BF351" s="5">
        <f t="shared" si="160"/>
        <v>5057</v>
      </c>
      <c r="BG351" s="41">
        <v>5057</v>
      </c>
      <c r="BH351" s="42">
        <v>0</v>
      </c>
      <c r="BI351" s="42"/>
      <c r="BJ351" s="42"/>
      <c r="BK351" s="42"/>
      <c r="BL351" s="42"/>
      <c r="BM351" s="15"/>
    </row>
    <row r="352" spans="1:65" outlineLevel="5" x14ac:dyDescent="0.3">
      <c r="A352" s="22">
        <f t="shared" si="144"/>
        <v>10</v>
      </c>
      <c r="B352" s="9">
        <f t="shared" ref="B352:B415" si="162">B351+1</f>
        <v>42303</v>
      </c>
      <c r="C352" s="51">
        <v>365536</v>
      </c>
      <c r="D352" s="64">
        <f t="shared" si="151"/>
        <v>35</v>
      </c>
      <c r="E352" s="12">
        <v>34</v>
      </c>
      <c r="F352" s="12">
        <v>36</v>
      </c>
      <c r="G352" s="12"/>
      <c r="H352" s="12"/>
      <c r="I352" s="12"/>
      <c r="J352" s="12"/>
      <c r="K352" s="12"/>
      <c r="L352" s="12"/>
      <c r="M352" s="74" t="str">
        <f t="shared" si="152"/>
        <v/>
      </c>
      <c r="N352" s="83" t="s">
        <v>103</v>
      </c>
      <c r="O352" s="83" t="s">
        <v>103</v>
      </c>
      <c r="P352" s="83"/>
      <c r="Q352" s="83"/>
      <c r="R352" s="83"/>
      <c r="S352" s="83"/>
      <c r="T352" s="83"/>
      <c r="U352" s="83"/>
      <c r="V352" s="5" t="str">
        <f t="shared" si="153"/>
        <v/>
      </c>
      <c r="W352" s="41"/>
      <c r="X352" s="41"/>
      <c r="Y352" s="41"/>
      <c r="Z352" s="41"/>
      <c r="AA352" s="41"/>
      <c r="AB352" s="41"/>
      <c r="AC352" s="41"/>
      <c r="AD352" s="41"/>
      <c r="AE352" s="5" t="str">
        <f t="shared" si="154"/>
        <v/>
      </c>
      <c r="AF352" s="41"/>
      <c r="AG352" s="41"/>
      <c r="AH352" s="41"/>
      <c r="AI352" s="41"/>
      <c r="AJ352" s="41"/>
      <c r="AK352" s="41"/>
      <c r="AL352" s="41"/>
      <c r="AM352" s="41"/>
      <c r="AN352" s="41">
        <f t="shared" si="161"/>
        <v>22.151898734177216</v>
      </c>
      <c r="AO352" s="41">
        <v>948</v>
      </c>
      <c r="AP352" s="110" t="s">
        <v>103</v>
      </c>
      <c r="AQ352" s="111" t="s">
        <v>103</v>
      </c>
      <c r="AR352" s="126" t="str">
        <f t="shared" si="155"/>
        <v/>
      </c>
      <c r="AS352" s="126" t="str">
        <f t="shared" si="156"/>
        <v/>
      </c>
      <c r="AT352" s="127">
        <v>940</v>
      </c>
      <c r="AU352" s="128">
        <v>2.08</v>
      </c>
      <c r="AV352" s="129" t="s">
        <v>103</v>
      </c>
      <c r="AW352" s="126" t="str">
        <f t="shared" si="157"/>
        <v/>
      </c>
      <c r="AX352" s="126" t="str">
        <f t="shared" si="158"/>
        <v/>
      </c>
      <c r="AY352" s="64" t="str">
        <f t="shared" si="159"/>
        <v/>
      </c>
      <c r="AZ352" s="97">
        <v>80.239999999999995</v>
      </c>
      <c r="BA352" s="68"/>
      <c r="BB352" s="68"/>
      <c r="BC352" s="68"/>
      <c r="BD352" s="68"/>
      <c r="BE352" s="15"/>
      <c r="BF352" s="5">
        <f t="shared" si="160"/>
        <v>4388</v>
      </c>
      <c r="BG352" s="41">
        <v>4388</v>
      </c>
      <c r="BH352" s="42">
        <v>0</v>
      </c>
      <c r="BI352" s="42"/>
      <c r="BJ352" s="42"/>
      <c r="BK352" s="42"/>
      <c r="BL352" s="42"/>
      <c r="BM352" s="15"/>
    </row>
    <row r="353" spans="1:65" outlineLevel="5" x14ac:dyDescent="0.3">
      <c r="A353" s="22">
        <f t="shared" si="144"/>
        <v>10</v>
      </c>
      <c r="B353" s="9">
        <f t="shared" si="162"/>
        <v>42304</v>
      </c>
      <c r="C353" s="51">
        <v>354050</v>
      </c>
      <c r="D353" s="64">
        <f t="shared" si="151"/>
        <v>35.5</v>
      </c>
      <c r="E353" s="12">
        <v>35</v>
      </c>
      <c r="F353" s="12">
        <v>36</v>
      </c>
      <c r="G353" s="12"/>
      <c r="H353" s="12"/>
      <c r="I353" s="12"/>
      <c r="J353" s="12"/>
      <c r="K353" s="12"/>
      <c r="L353" s="12"/>
      <c r="M353" s="74">
        <f t="shared" si="152"/>
        <v>7.1</v>
      </c>
      <c r="N353" s="83">
        <v>7.09</v>
      </c>
      <c r="O353" s="83">
        <v>7.01</v>
      </c>
      <c r="P353" s="83"/>
      <c r="Q353" s="83"/>
      <c r="R353" s="83"/>
      <c r="S353" s="83"/>
      <c r="T353" s="83"/>
      <c r="U353" s="83"/>
      <c r="V353" s="5" t="str">
        <f t="shared" si="153"/>
        <v/>
      </c>
      <c r="W353" s="41"/>
      <c r="X353" s="41"/>
      <c r="Y353" s="41"/>
      <c r="Z353" s="41"/>
      <c r="AA353" s="41"/>
      <c r="AB353" s="41"/>
      <c r="AC353" s="41"/>
      <c r="AD353" s="41"/>
      <c r="AE353" s="5" t="str">
        <f t="shared" si="154"/>
        <v/>
      </c>
      <c r="AF353" s="41"/>
      <c r="AG353" s="41"/>
      <c r="AH353" s="41"/>
      <c r="AI353" s="41"/>
      <c r="AJ353" s="41"/>
      <c r="AK353" s="41"/>
      <c r="AL353" s="41"/>
      <c r="AM353" s="41"/>
      <c r="AN353" s="41">
        <f t="shared" si="161"/>
        <v>22.508038585209004</v>
      </c>
      <c r="AO353" s="41">
        <v>933</v>
      </c>
      <c r="AP353" s="110">
        <v>3.15</v>
      </c>
      <c r="AQ353" s="111">
        <v>2.4</v>
      </c>
      <c r="AR353" s="126">
        <f t="shared" si="155"/>
        <v>76.19047619047619</v>
      </c>
      <c r="AS353" s="126">
        <f t="shared" si="156"/>
        <v>23.80952380952381</v>
      </c>
      <c r="AT353" s="127">
        <v>958</v>
      </c>
      <c r="AU353" s="128">
        <v>1.98</v>
      </c>
      <c r="AV353" s="129">
        <v>1.25</v>
      </c>
      <c r="AW353" s="126">
        <f t="shared" si="157"/>
        <v>63.131313131313128</v>
      </c>
      <c r="AX353" s="126">
        <f t="shared" si="158"/>
        <v>36.868686868686872</v>
      </c>
      <c r="AY353" s="64">
        <f t="shared" si="159"/>
        <v>46.489726027397268</v>
      </c>
      <c r="AZ353" s="97">
        <v>80.45</v>
      </c>
      <c r="BA353" s="68"/>
      <c r="BB353" s="68"/>
      <c r="BC353" s="68"/>
      <c r="BD353" s="68"/>
      <c r="BE353" s="15"/>
      <c r="BF353" s="5">
        <f t="shared" si="160"/>
        <v>4975</v>
      </c>
      <c r="BG353" s="41">
        <v>4975</v>
      </c>
      <c r="BH353" s="42">
        <v>0</v>
      </c>
      <c r="BI353" s="42"/>
      <c r="BJ353" s="42"/>
      <c r="BK353" s="42"/>
      <c r="BL353" s="42"/>
      <c r="BM353" s="15"/>
    </row>
    <row r="354" spans="1:65" outlineLevel="5" x14ac:dyDescent="0.3">
      <c r="A354" s="22">
        <f t="shared" si="144"/>
        <v>10</v>
      </c>
      <c r="B354" s="9">
        <f t="shared" si="162"/>
        <v>42305</v>
      </c>
      <c r="C354" s="51">
        <v>356933</v>
      </c>
      <c r="D354" s="64" t="str">
        <f t="shared" si="151"/>
        <v/>
      </c>
      <c r="E354" s="12" t="s">
        <v>103</v>
      </c>
      <c r="F354" s="12" t="s">
        <v>103</v>
      </c>
      <c r="G354" s="12"/>
      <c r="H354" s="12"/>
      <c r="I354" s="12"/>
      <c r="J354" s="12"/>
      <c r="K354" s="12"/>
      <c r="L354" s="12"/>
      <c r="M354" s="74" t="str">
        <f t="shared" si="152"/>
        <v/>
      </c>
      <c r="N354" s="83" t="s">
        <v>103</v>
      </c>
      <c r="O354" s="83" t="s">
        <v>103</v>
      </c>
      <c r="P354" s="83"/>
      <c r="Q354" s="83"/>
      <c r="R354" s="83"/>
      <c r="S354" s="83"/>
      <c r="T354" s="83"/>
      <c r="U354" s="83"/>
      <c r="V354" s="5" t="str">
        <f t="shared" si="153"/>
        <v/>
      </c>
      <c r="W354" s="41"/>
      <c r="X354" s="41"/>
      <c r="Y354" s="41"/>
      <c r="Z354" s="41"/>
      <c r="AA354" s="41"/>
      <c r="AB354" s="41"/>
      <c r="AC354" s="41"/>
      <c r="AD354" s="41"/>
      <c r="AE354" s="5" t="str">
        <f t="shared" si="154"/>
        <v/>
      </c>
      <c r="AF354" s="41"/>
      <c r="AG354" s="41"/>
      <c r="AH354" s="41"/>
      <c r="AI354" s="41"/>
      <c r="AJ354" s="41"/>
      <c r="AK354" s="41"/>
      <c r="AL354" s="41"/>
      <c r="AM354" s="41"/>
      <c r="AN354" s="41">
        <f t="shared" si="161"/>
        <v>21.021021021021021</v>
      </c>
      <c r="AO354" s="41">
        <v>999</v>
      </c>
      <c r="AP354" s="110" t="s">
        <v>103</v>
      </c>
      <c r="AQ354" s="111" t="s">
        <v>103</v>
      </c>
      <c r="AR354" s="126" t="str">
        <f t="shared" si="155"/>
        <v/>
      </c>
      <c r="AS354" s="126" t="str">
        <f t="shared" si="156"/>
        <v/>
      </c>
      <c r="AT354" s="127">
        <v>952</v>
      </c>
      <c r="AU354" s="128">
        <v>1.98</v>
      </c>
      <c r="AV354" s="129" t="s">
        <v>103</v>
      </c>
      <c r="AW354" s="126" t="str">
        <f t="shared" si="157"/>
        <v/>
      </c>
      <c r="AX354" s="126" t="str">
        <f t="shared" si="158"/>
        <v/>
      </c>
      <c r="AY354" s="64" t="str">
        <f t="shared" si="159"/>
        <v/>
      </c>
      <c r="AZ354" s="97">
        <v>80.62</v>
      </c>
      <c r="BA354" s="68"/>
      <c r="BB354" s="68"/>
      <c r="BC354" s="68"/>
      <c r="BD354" s="68"/>
      <c r="BE354" s="15"/>
      <c r="BF354" s="5">
        <f t="shared" si="160"/>
        <v>5694</v>
      </c>
      <c r="BG354" s="41">
        <v>5694</v>
      </c>
      <c r="BH354" s="42">
        <v>0</v>
      </c>
      <c r="BI354" s="42"/>
      <c r="BJ354" s="42"/>
      <c r="BK354" s="42"/>
      <c r="BL354" s="42"/>
      <c r="BM354" s="15"/>
    </row>
    <row r="355" spans="1:65" outlineLevel="5" x14ac:dyDescent="0.3">
      <c r="A355" s="22">
        <f t="shared" si="144"/>
        <v>10</v>
      </c>
      <c r="B355" s="9">
        <f t="shared" si="162"/>
        <v>42306</v>
      </c>
      <c r="C355" s="51">
        <v>356136</v>
      </c>
      <c r="D355" s="64" t="str">
        <f t="shared" si="151"/>
        <v/>
      </c>
      <c r="E355" s="12" t="s">
        <v>103</v>
      </c>
      <c r="F355" s="12" t="s">
        <v>103</v>
      </c>
      <c r="G355" s="12"/>
      <c r="H355" s="12"/>
      <c r="I355" s="12"/>
      <c r="J355" s="12"/>
      <c r="K355" s="12"/>
      <c r="L355" s="12"/>
      <c r="M355" s="74" t="str">
        <f t="shared" si="152"/>
        <v/>
      </c>
      <c r="N355" s="83" t="s">
        <v>103</v>
      </c>
      <c r="O355" s="83" t="s">
        <v>103</v>
      </c>
      <c r="P355" s="83"/>
      <c r="Q355" s="83"/>
      <c r="R355" s="83"/>
      <c r="S355" s="83"/>
      <c r="T355" s="83"/>
      <c r="U355" s="83"/>
      <c r="V355" s="5" t="str">
        <f t="shared" si="153"/>
        <v/>
      </c>
      <c r="W355" s="41"/>
      <c r="X355" s="41"/>
      <c r="Y355" s="41"/>
      <c r="Z355" s="41"/>
      <c r="AA355" s="41"/>
      <c r="AB355" s="41"/>
      <c r="AC355" s="41"/>
      <c r="AD355" s="41"/>
      <c r="AE355" s="5" t="str">
        <f t="shared" si="154"/>
        <v/>
      </c>
      <c r="AF355" s="41"/>
      <c r="AG355" s="41"/>
      <c r="AH355" s="41"/>
      <c r="AI355" s="41"/>
      <c r="AJ355" s="41"/>
      <c r="AK355" s="41"/>
      <c r="AL355" s="41"/>
      <c r="AM355" s="41"/>
      <c r="AN355" s="41">
        <f t="shared" si="161"/>
        <v>21.582733812949641</v>
      </c>
      <c r="AO355" s="41">
        <v>973</v>
      </c>
      <c r="AP355" s="110" t="s">
        <v>103</v>
      </c>
      <c r="AQ355" s="111" t="s">
        <v>103</v>
      </c>
      <c r="AR355" s="126" t="str">
        <f t="shared" si="155"/>
        <v/>
      </c>
      <c r="AS355" s="126" t="str">
        <f t="shared" si="156"/>
        <v/>
      </c>
      <c r="AT355" s="127">
        <v>958</v>
      </c>
      <c r="AU355" s="128">
        <v>2.0299999999999998</v>
      </c>
      <c r="AV355" s="129" t="s">
        <v>103</v>
      </c>
      <c r="AW355" s="126" t="str">
        <f t="shared" si="157"/>
        <v/>
      </c>
      <c r="AX355" s="126" t="str">
        <f t="shared" si="158"/>
        <v/>
      </c>
      <c r="AY355" s="64" t="str">
        <f t="shared" si="159"/>
        <v/>
      </c>
      <c r="AZ355" s="97">
        <v>80.5</v>
      </c>
      <c r="BA355" s="68"/>
      <c r="BB355" s="68"/>
      <c r="BC355" s="68"/>
      <c r="BD355" s="68"/>
      <c r="BE355" s="15"/>
      <c r="BF355" s="5">
        <f t="shared" si="160"/>
        <v>5373</v>
      </c>
      <c r="BG355" s="41">
        <v>5373</v>
      </c>
      <c r="BH355" s="42">
        <v>0</v>
      </c>
      <c r="BI355" s="42"/>
      <c r="BJ355" s="42"/>
      <c r="BK355" s="42"/>
      <c r="BL355" s="42"/>
      <c r="BM355" s="15"/>
    </row>
    <row r="356" spans="1:65" outlineLevel="5" x14ac:dyDescent="0.3">
      <c r="A356" s="22">
        <f t="shared" si="144"/>
        <v>10</v>
      </c>
      <c r="B356" s="9">
        <f t="shared" si="162"/>
        <v>42307</v>
      </c>
      <c r="C356" s="51">
        <v>347687</v>
      </c>
      <c r="D356" s="64">
        <f t="shared" si="151"/>
        <v>36.5</v>
      </c>
      <c r="E356" s="12">
        <v>37</v>
      </c>
      <c r="F356" s="12">
        <v>36</v>
      </c>
      <c r="G356" s="12"/>
      <c r="H356" s="12"/>
      <c r="I356" s="12"/>
      <c r="J356" s="12"/>
      <c r="K356" s="12"/>
      <c r="L356" s="12"/>
      <c r="M356" s="74" t="str">
        <f t="shared" si="152"/>
        <v/>
      </c>
      <c r="N356" s="83" t="s">
        <v>103</v>
      </c>
      <c r="O356" s="83" t="s">
        <v>103</v>
      </c>
      <c r="P356" s="83"/>
      <c r="Q356" s="83"/>
      <c r="R356" s="83"/>
      <c r="S356" s="83"/>
      <c r="T356" s="83"/>
      <c r="U356" s="83"/>
      <c r="V356" s="5" t="str">
        <f t="shared" si="153"/>
        <v/>
      </c>
      <c r="W356" s="41"/>
      <c r="X356" s="41"/>
      <c r="Y356" s="41"/>
      <c r="Z356" s="41"/>
      <c r="AA356" s="41"/>
      <c r="AB356" s="41"/>
      <c r="AC356" s="41"/>
      <c r="AD356" s="41"/>
      <c r="AE356" s="5" t="str">
        <f t="shared" si="154"/>
        <v/>
      </c>
      <c r="AF356" s="41"/>
      <c r="AG356" s="41"/>
      <c r="AH356" s="41"/>
      <c r="AI356" s="41"/>
      <c r="AJ356" s="41"/>
      <c r="AK356" s="41"/>
      <c r="AL356" s="41"/>
      <c r="AM356" s="41"/>
      <c r="AN356" s="41">
        <f t="shared" si="161"/>
        <v>27.237354085603112</v>
      </c>
      <c r="AO356" s="41">
        <v>771</v>
      </c>
      <c r="AP356" s="110" t="s">
        <v>103</v>
      </c>
      <c r="AQ356" s="111" t="s">
        <v>103</v>
      </c>
      <c r="AR356" s="126" t="str">
        <f t="shared" si="155"/>
        <v/>
      </c>
      <c r="AS356" s="126" t="str">
        <f t="shared" si="156"/>
        <v/>
      </c>
      <c r="AT356" s="127">
        <v>800</v>
      </c>
      <c r="AU356" s="128">
        <v>2.15</v>
      </c>
      <c r="AV356" s="129" t="s">
        <v>103</v>
      </c>
      <c r="AW356" s="126" t="str">
        <f t="shared" si="157"/>
        <v/>
      </c>
      <c r="AX356" s="126" t="str">
        <f t="shared" si="158"/>
        <v/>
      </c>
      <c r="AY356" s="64" t="str">
        <f t="shared" si="159"/>
        <v/>
      </c>
      <c r="AZ356" s="97">
        <v>80.12</v>
      </c>
      <c r="BA356" s="68"/>
      <c r="BB356" s="68"/>
      <c r="BC356" s="68"/>
      <c r="BD356" s="68"/>
      <c r="BE356" s="15"/>
      <c r="BF356" s="5">
        <f t="shared" si="160"/>
        <v>5882</v>
      </c>
      <c r="BG356" s="41">
        <v>5232</v>
      </c>
      <c r="BH356" s="42">
        <v>650</v>
      </c>
      <c r="BI356" s="42"/>
      <c r="BJ356" s="42"/>
      <c r="BK356" s="42"/>
      <c r="BL356" s="42"/>
      <c r="BM356" s="15"/>
    </row>
    <row r="357" spans="1:65" ht="17.25" outlineLevel="5" thickBot="1" x14ac:dyDescent="0.35">
      <c r="A357" s="31">
        <f t="shared" si="144"/>
        <v>10</v>
      </c>
      <c r="B357" s="32">
        <f t="shared" si="162"/>
        <v>42308</v>
      </c>
      <c r="C357" s="51">
        <v>334096</v>
      </c>
      <c r="D357" s="64">
        <f t="shared" si="151"/>
        <v>36</v>
      </c>
      <c r="E357" s="12">
        <v>36</v>
      </c>
      <c r="F357" s="12">
        <v>36</v>
      </c>
      <c r="G357" s="12"/>
      <c r="H357" s="12"/>
      <c r="I357" s="12"/>
      <c r="J357" s="12"/>
      <c r="K357" s="12"/>
      <c r="L357" s="12"/>
      <c r="M357" s="74" t="str">
        <f t="shared" si="152"/>
        <v/>
      </c>
      <c r="N357" s="83" t="s">
        <v>103</v>
      </c>
      <c r="O357" s="83" t="s">
        <v>103</v>
      </c>
      <c r="P357" s="83"/>
      <c r="Q357" s="83"/>
      <c r="R357" s="83"/>
      <c r="S357" s="83"/>
      <c r="T357" s="83"/>
      <c r="U357" s="83"/>
      <c r="V357" s="5" t="str">
        <f t="shared" si="153"/>
        <v/>
      </c>
      <c r="W357" s="41"/>
      <c r="X357" s="41"/>
      <c r="Y357" s="41"/>
      <c r="Z357" s="41"/>
      <c r="AA357" s="41"/>
      <c r="AB357" s="41"/>
      <c r="AC357" s="41"/>
      <c r="AD357" s="41"/>
      <c r="AE357" s="5" t="str">
        <f t="shared" si="154"/>
        <v/>
      </c>
      <c r="AF357" s="41"/>
      <c r="AG357" s="41"/>
      <c r="AH357" s="41"/>
      <c r="AI357" s="41"/>
      <c r="AJ357" s="41"/>
      <c r="AK357" s="41"/>
      <c r="AL357" s="41"/>
      <c r="AM357" s="41"/>
      <c r="AN357" s="41">
        <f t="shared" si="161"/>
        <v>27.027027027027028</v>
      </c>
      <c r="AO357" s="41">
        <v>777</v>
      </c>
      <c r="AP357" s="110" t="s">
        <v>103</v>
      </c>
      <c r="AQ357" s="111" t="s">
        <v>103</v>
      </c>
      <c r="AR357" s="126" t="str">
        <f t="shared" si="155"/>
        <v/>
      </c>
      <c r="AS357" s="126" t="str">
        <f t="shared" si="156"/>
        <v/>
      </c>
      <c r="AT357" s="127">
        <v>831</v>
      </c>
      <c r="AU357" s="128" t="s">
        <v>103</v>
      </c>
      <c r="AV357" s="129" t="s">
        <v>103</v>
      </c>
      <c r="AW357" s="126" t="str">
        <f t="shared" si="157"/>
        <v/>
      </c>
      <c r="AX357" s="126" t="str">
        <f t="shared" si="158"/>
        <v/>
      </c>
      <c r="AY357" s="64" t="str">
        <f t="shared" si="159"/>
        <v/>
      </c>
      <c r="AZ357" s="97" t="s">
        <v>103</v>
      </c>
      <c r="BA357" s="68"/>
      <c r="BB357" s="68"/>
      <c r="BC357" s="68"/>
      <c r="BD357" s="68"/>
      <c r="BE357" s="15"/>
      <c r="BF357" s="5">
        <f t="shared" si="160"/>
        <v>4840</v>
      </c>
      <c r="BG357" s="41">
        <v>0</v>
      </c>
      <c r="BH357" s="42">
        <v>4840</v>
      </c>
      <c r="BI357" s="42"/>
      <c r="BJ357" s="42"/>
      <c r="BK357" s="42"/>
      <c r="BL357" s="42"/>
      <c r="BM357" s="15"/>
    </row>
    <row r="358" spans="1:65" outlineLevel="4" x14ac:dyDescent="0.3">
      <c r="A358" s="156" t="s">
        <v>48</v>
      </c>
      <c r="B358" s="157"/>
      <c r="C358" s="50">
        <f t="shared" ref="C358:BM358" si="163">SUBTOTAL(4,C327:C357)</f>
        <v>391530</v>
      </c>
      <c r="D358" s="60">
        <f t="shared" si="163"/>
        <v>37</v>
      </c>
      <c r="E358" s="28">
        <f t="shared" si="163"/>
        <v>37</v>
      </c>
      <c r="F358" s="28">
        <f t="shared" si="163"/>
        <v>37</v>
      </c>
      <c r="G358" s="28">
        <f t="shared" si="163"/>
        <v>0</v>
      </c>
      <c r="H358" s="28">
        <f t="shared" si="163"/>
        <v>0</v>
      </c>
      <c r="I358" s="28">
        <f t="shared" si="163"/>
        <v>0</v>
      </c>
      <c r="J358" s="28">
        <f t="shared" si="163"/>
        <v>0</v>
      </c>
      <c r="K358" s="28">
        <f t="shared" si="163"/>
        <v>0</v>
      </c>
      <c r="L358" s="28">
        <f t="shared" si="163"/>
        <v>0</v>
      </c>
      <c r="M358" s="71">
        <f t="shared" si="163"/>
        <v>7.1</v>
      </c>
      <c r="N358" s="82">
        <f t="shared" si="163"/>
        <v>7.16</v>
      </c>
      <c r="O358" s="82">
        <f t="shared" si="163"/>
        <v>7.07</v>
      </c>
      <c r="P358" s="82">
        <f t="shared" si="163"/>
        <v>0</v>
      </c>
      <c r="Q358" s="82">
        <f t="shared" si="163"/>
        <v>0</v>
      </c>
      <c r="R358" s="82">
        <f t="shared" si="163"/>
        <v>0</v>
      </c>
      <c r="S358" s="82">
        <f t="shared" si="163"/>
        <v>0</v>
      </c>
      <c r="T358" s="82">
        <f t="shared" si="163"/>
        <v>0</v>
      </c>
      <c r="U358" s="82">
        <f t="shared" si="163"/>
        <v>0</v>
      </c>
      <c r="V358" s="29">
        <f t="shared" si="163"/>
        <v>0</v>
      </c>
      <c r="W358" s="39">
        <f t="shared" si="163"/>
        <v>0</v>
      </c>
      <c r="X358" s="39">
        <f t="shared" si="163"/>
        <v>0</v>
      </c>
      <c r="Y358" s="39">
        <f t="shared" si="163"/>
        <v>0</v>
      </c>
      <c r="Z358" s="39">
        <f t="shared" si="163"/>
        <v>0</v>
      </c>
      <c r="AA358" s="39">
        <f t="shared" si="163"/>
        <v>0</v>
      </c>
      <c r="AB358" s="39">
        <f t="shared" si="163"/>
        <v>0</v>
      </c>
      <c r="AC358" s="39">
        <f t="shared" si="163"/>
        <v>0</v>
      </c>
      <c r="AD358" s="39">
        <f t="shared" si="163"/>
        <v>0</v>
      </c>
      <c r="AE358" s="29">
        <f t="shared" si="163"/>
        <v>0</v>
      </c>
      <c r="AF358" s="39">
        <f t="shared" si="163"/>
        <v>0</v>
      </c>
      <c r="AG358" s="39">
        <f t="shared" si="163"/>
        <v>0</v>
      </c>
      <c r="AH358" s="39">
        <f t="shared" si="163"/>
        <v>0</v>
      </c>
      <c r="AI358" s="39">
        <f t="shared" si="163"/>
        <v>0</v>
      </c>
      <c r="AJ358" s="39">
        <f t="shared" si="163"/>
        <v>0</v>
      </c>
      <c r="AK358" s="39">
        <f t="shared" si="163"/>
        <v>0</v>
      </c>
      <c r="AL358" s="39">
        <f t="shared" si="163"/>
        <v>0</v>
      </c>
      <c r="AM358" s="39">
        <f t="shared" si="163"/>
        <v>0</v>
      </c>
      <c r="AN358" s="39">
        <f t="shared" si="163"/>
        <v>27.237354085603112</v>
      </c>
      <c r="AO358" s="39">
        <f t="shared" si="163"/>
        <v>1088</v>
      </c>
      <c r="AP358" s="104">
        <f t="shared" si="163"/>
        <v>3.84</v>
      </c>
      <c r="AQ358" s="105">
        <f t="shared" si="163"/>
        <v>2.84</v>
      </c>
      <c r="AR358" s="106">
        <f t="shared" si="163"/>
        <v>76.876876876876878</v>
      </c>
      <c r="AS358" s="106">
        <f t="shared" si="163"/>
        <v>26.041666666666657</v>
      </c>
      <c r="AT358" s="107">
        <f t="shared" si="163"/>
        <v>1084</v>
      </c>
      <c r="AU358" s="108">
        <f t="shared" si="163"/>
        <v>2.34</v>
      </c>
      <c r="AV358" s="109">
        <f t="shared" si="163"/>
        <v>1.36</v>
      </c>
      <c r="AW358" s="106">
        <f t="shared" si="163"/>
        <v>63.131313131313128</v>
      </c>
      <c r="AX358" s="106">
        <f t="shared" si="163"/>
        <v>39.613526570048307</v>
      </c>
      <c r="AY358" s="60">
        <f t="shared" si="163"/>
        <v>54.149199695121951</v>
      </c>
      <c r="AZ358" s="96">
        <f t="shared" si="163"/>
        <v>80.62</v>
      </c>
      <c r="BA358" s="67">
        <f t="shared" si="163"/>
        <v>0</v>
      </c>
      <c r="BB358" s="67">
        <f t="shared" si="163"/>
        <v>33</v>
      </c>
      <c r="BC358" s="67">
        <f t="shared" si="163"/>
        <v>0</v>
      </c>
      <c r="BD358" s="67">
        <f t="shared" si="163"/>
        <v>0</v>
      </c>
      <c r="BE358" s="27">
        <f t="shared" si="163"/>
        <v>0</v>
      </c>
      <c r="BF358" s="29">
        <f t="shared" si="163"/>
        <v>6449</v>
      </c>
      <c r="BG358" s="39">
        <f t="shared" si="163"/>
        <v>6373</v>
      </c>
      <c r="BH358" s="40">
        <f t="shared" si="163"/>
        <v>5720</v>
      </c>
      <c r="BI358" s="40">
        <f t="shared" si="163"/>
        <v>0</v>
      </c>
      <c r="BJ358" s="40">
        <f t="shared" si="163"/>
        <v>0</v>
      </c>
      <c r="BK358" s="40">
        <f t="shared" si="163"/>
        <v>0</v>
      </c>
      <c r="BL358" s="40">
        <f t="shared" si="163"/>
        <v>0</v>
      </c>
      <c r="BM358" s="27">
        <f t="shared" si="163"/>
        <v>0</v>
      </c>
    </row>
    <row r="359" spans="1:65" outlineLevel="3" x14ac:dyDescent="0.3">
      <c r="A359" s="158" t="s">
        <v>49</v>
      </c>
      <c r="B359" s="159"/>
      <c r="C359" s="51">
        <f t="shared" ref="C359:BM359" si="164">SUBTOTAL(5,C327:C357)</f>
        <v>325517</v>
      </c>
      <c r="D359" s="61">
        <f t="shared" si="164"/>
        <v>35</v>
      </c>
      <c r="E359" s="12">
        <f t="shared" si="164"/>
        <v>34</v>
      </c>
      <c r="F359" s="12">
        <f t="shared" si="164"/>
        <v>34</v>
      </c>
      <c r="G359" s="12">
        <f t="shared" si="164"/>
        <v>0</v>
      </c>
      <c r="H359" s="12">
        <f t="shared" si="164"/>
        <v>0</v>
      </c>
      <c r="I359" s="12">
        <f t="shared" si="164"/>
        <v>0</v>
      </c>
      <c r="J359" s="12">
        <f t="shared" si="164"/>
        <v>0</v>
      </c>
      <c r="K359" s="12">
        <f t="shared" si="164"/>
        <v>0</v>
      </c>
      <c r="L359" s="12">
        <f t="shared" si="164"/>
        <v>0</v>
      </c>
      <c r="M359" s="72">
        <f t="shared" si="164"/>
        <v>7</v>
      </c>
      <c r="N359" s="83">
        <f t="shared" si="164"/>
        <v>7.02</v>
      </c>
      <c r="O359" s="83">
        <f t="shared" si="164"/>
        <v>7.01</v>
      </c>
      <c r="P359" s="83">
        <f t="shared" si="164"/>
        <v>0</v>
      </c>
      <c r="Q359" s="83">
        <f t="shared" si="164"/>
        <v>0</v>
      </c>
      <c r="R359" s="83">
        <f t="shared" si="164"/>
        <v>0</v>
      </c>
      <c r="S359" s="83">
        <f t="shared" si="164"/>
        <v>0</v>
      </c>
      <c r="T359" s="83">
        <f t="shared" si="164"/>
        <v>0</v>
      </c>
      <c r="U359" s="83">
        <f t="shared" si="164"/>
        <v>0</v>
      </c>
      <c r="V359" s="6">
        <f t="shared" si="164"/>
        <v>0</v>
      </c>
      <c r="W359" s="41">
        <f t="shared" si="164"/>
        <v>0</v>
      </c>
      <c r="X359" s="41">
        <f t="shared" si="164"/>
        <v>0</v>
      </c>
      <c r="Y359" s="41">
        <f t="shared" si="164"/>
        <v>0</v>
      </c>
      <c r="Z359" s="41">
        <f t="shared" si="164"/>
        <v>0</v>
      </c>
      <c r="AA359" s="41">
        <f t="shared" si="164"/>
        <v>0</v>
      </c>
      <c r="AB359" s="41">
        <f t="shared" si="164"/>
        <v>0</v>
      </c>
      <c r="AC359" s="41">
        <f t="shared" si="164"/>
        <v>0</v>
      </c>
      <c r="AD359" s="41">
        <f t="shared" si="164"/>
        <v>0</v>
      </c>
      <c r="AE359" s="6">
        <f t="shared" si="164"/>
        <v>0</v>
      </c>
      <c r="AF359" s="41">
        <f t="shared" si="164"/>
        <v>0</v>
      </c>
      <c r="AG359" s="41">
        <f t="shared" si="164"/>
        <v>0</v>
      </c>
      <c r="AH359" s="41">
        <f t="shared" si="164"/>
        <v>0</v>
      </c>
      <c r="AI359" s="41">
        <f t="shared" si="164"/>
        <v>0</v>
      </c>
      <c r="AJ359" s="41">
        <f t="shared" si="164"/>
        <v>0</v>
      </c>
      <c r="AK359" s="41">
        <f t="shared" si="164"/>
        <v>0</v>
      </c>
      <c r="AL359" s="41">
        <f t="shared" si="164"/>
        <v>0</v>
      </c>
      <c r="AM359" s="41">
        <f t="shared" si="164"/>
        <v>0</v>
      </c>
      <c r="AN359" s="41">
        <f t="shared" si="164"/>
        <v>19.301470588235293</v>
      </c>
      <c r="AO359" s="41">
        <f t="shared" si="164"/>
        <v>771</v>
      </c>
      <c r="AP359" s="110">
        <f t="shared" si="164"/>
        <v>3.15</v>
      </c>
      <c r="AQ359" s="111">
        <f t="shared" si="164"/>
        <v>2.4</v>
      </c>
      <c r="AR359" s="112">
        <f t="shared" si="164"/>
        <v>73.958333333333343</v>
      </c>
      <c r="AS359" s="112">
        <f t="shared" si="164"/>
        <v>23.123123123123122</v>
      </c>
      <c r="AT359" s="113">
        <f t="shared" si="164"/>
        <v>800</v>
      </c>
      <c r="AU359" s="114">
        <f t="shared" si="164"/>
        <v>1.98</v>
      </c>
      <c r="AV359" s="115">
        <f t="shared" si="164"/>
        <v>1.25</v>
      </c>
      <c r="AW359" s="112">
        <f t="shared" si="164"/>
        <v>60.386473429951693</v>
      </c>
      <c r="AX359" s="112">
        <f t="shared" si="164"/>
        <v>36.868686868686872</v>
      </c>
      <c r="AY359" s="61">
        <f t="shared" si="164"/>
        <v>46.194018040829278</v>
      </c>
      <c r="AZ359" s="97">
        <f t="shared" si="164"/>
        <v>79</v>
      </c>
      <c r="BA359" s="68">
        <f t="shared" si="164"/>
        <v>0</v>
      </c>
      <c r="BB359" s="68">
        <f t="shared" si="164"/>
        <v>33</v>
      </c>
      <c r="BC359" s="68">
        <f t="shared" si="164"/>
        <v>0</v>
      </c>
      <c r="BD359" s="68">
        <f t="shared" si="164"/>
        <v>0</v>
      </c>
      <c r="BE359" s="15">
        <f t="shared" si="164"/>
        <v>0</v>
      </c>
      <c r="BF359" s="6">
        <f t="shared" si="164"/>
        <v>3421</v>
      </c>
      <c r="BG359" s="41">
        <f t="shared" si="164"/>
        <v>0</v>
      </c>
      <c r="BH359" s="42">
        <f t="shared" si="164"/>
        <v>0</v>
      </c>
      <c r="BI359" s="42">
        <f t="shared" si="164"/>
        <v>0</v>
      </c>
      <c r="BJ359" s="42">
        <f t="shared" si="164"/>
        <v>0</v>
      </c>
      <c r="BK359" s="42">
        <f t="shared" si="164"/>
        <v>0</v>
      </c>
      <c r="BL359" s="42">
        <f t="shared" si="164"/>
        <v>0</v>
      </c>
      <c r="BM359" s="15">
        <f t="shared" si="164"/>
        <v>0</v>
      </c>
    </row>
    <row r="360" spans="1:65" outlineLevel="2" x14ac:dyDescent="0.3">
      <c r="A360" s="158" t="s">
        <v>50</v>
      </c>
      <c r="B360" s="159"/>
      <c r="C360" s="51">
        <f>IFERROR(SUBTOTAL(1,C327:C357),"")</f>
        <v>359259.38709677418</v>
      </c>
      <c r="D360" s="61">
        <f t="shared" ref="D360:BM360" si="165">IFERROR(SUBTOTAL(1,D327:D357),"")</f>
        <v>35.558823529411768</v>
      </c>
      <c r="E360" s="12">
        <f t="shared" si="165"/>
        <v>35.647058823529413</v>
      </c>
      <c r="F360" s="12">
        <f t="shared" si="165"/>
        <v>35.470588235294116</v>
      </c>
      <c r="G360" s="12" t="str">
        <f t="shared" si="165"/>
        <v/>
      </c>
      <c r="H360" s="12" t="str">
        <f t="shared" si="165"/>
        <v/>
      </c>
      <c r="I360" s="12" t="str">
        <f t="shared" si="165"/>
        <v/>
      </c>
      <c r="J360" s="12" t="str">
        <f t="shared" si="165"/>
        <v/>
      </c>
      <c r="K360" s="12" t="str">
        <f t="shared" si="165"/>
        <v/>
      </c>
      <c r="L360" s="12" t="str">
        <f t="shared" si="165"/>
        <v/>
      </c>
      <c r="M360" s="72">
        <f t="shared" si="165"/>
        <v>7.0749999999999993</v>
      </c>
      <c r="N360" s="83">
        <f t="shared" si="165"/>
        <v>7.1025</v>
      </c>
      <c r="O360" s="83">
        <f t="shared" si="165"/>
        <v>7.0350000000000001</v>
      </c>
      <c r="P360" s="83" t="str">
        <f t="shared" si="165"/>
        <v/>
      </c>
      <c r="Q360" s="83" t="str">
        <f t="shared" si="165"/>
        <v/>
      </c>
      <c r="R360" s="83" t="str">
        <f t="shared" si="165"/>
        <v/>
      </c>
      <c r="S360" s="83" t="str">
        <f t="shared" si="165"/>
        <v/>
      </c>
      <c r="T360" s="83" t="str">
        <f t="shared" si="165"/>
        <v/>
      </c>
      <c r="U360" s="83" t="str">
        <f t="shared" si="165"/>
        <v/>
      </c>
      <c r="V360" s="6" t="str">
        <f t="shared" si="165"/>
        <v/>
      </c>
      <c r="W360" s="41" t="str">
        <f t="shared" si="165"/>
        <v/>
      </c>
      <c r="X360" s="41" t="str">
        <f t="shared" si="165"/>
        <v/>
      </c>
      <c r="Y360" s="41" t="str">
        <f t="shared" si="165"/>
        <v/>
      </c>
      <c r="Z360" s="41" t="str">
        <f t="shared" si="165"/>
        <v/>
      </c>
      <c r="AA360" s="41" t="str">
        <f t="shared" si="165"/>
        <v/>
      </c>
      <c r="AB360" s="41" t="str">
        <f t="shared" si="165"/>
        <v/>
      </c>
      <c r="AC360" s="41" t="str">
        <f t="shared" si="165"/>
        <v/>
      </c>
      <c r="AD360" s="41" t="str">
        <f t="shared" si="165"/>
        <v/>
      </c>
      <c r="AE360" s="6" t="str">
        <f t="shared" si="165"/>
        <v/>
      </c>
      <c r="AF360" s="41" t="str">
        <f t="shared" si="165"/>
        <v/>
      </c>
      <c r="AG360" s="41" t="str">
        <f t="shared" si="165"/>
        <v/>
      </c>
      <c r="AH360" s="41" t="str">
        <f t="shared" si="165"/>
        <v/>
      </c>
      <c r="AI360" s="41" t="str">
        <f t="shared" si="165"/>
        <v/>
      </c>
      <c r="AJ360" s="41" t="str">
        <f t="shared" si="165"/>
        <v/>
      </c>
      <c r="AK360" s="41" t="str">
        <f t="shared" si="165"/>
        <v/>
      </c>
      <c r="AL360" s="41" t="str">
        <f t="shared" si="165"/>
        <v/>
      </c>
      <c r="AM360" s="41" t="str">
        <f t="shared" si="165"/>
        <v/>
      </c>
      <c r="AN360" s="41">
        <f t="shared" si="165"/>
        <v>22.073446616653772</v>
      </c>
      <c r="AO360" s="41">
        <f t="shared" si="165"/>
        <v>957.61290322580646</v>
      </c>
      <c r="AP360" s="110">
        <f t="shared" si="165"/>
        <v>3.43</v>
      </c>
      <c r="AQ360" s="111">
        <f t="shared" si="165"/>
        <v>2.6025</v>
      </c>
      <c r="AR360" s="112">
        <f t="shared" si="165"/>
        <v>75.947598070759838</v>
      </c>
      <c r="AS360" s="112">
        <f t="shared" si="165"/>
        <v>24.052401929240165</v>
      </c>
      <c r="AT360" s="113">
        <f t="shared" si="165"/>
        <v>962.38709677419354</v>
      </c>
      <c r="AU360" s="114">
        <f t="shared" si="165"/>
        <v>2.1423809523809516</v>
      </c>
      <c r="AV360" s="115">
        <f t="shared" si="165"/>
        <v>1.3</v>
      </c>
      <c r="AW360" s="112">
        <f t="shared" si="165"/>
        <v>61.287361404395355</v>
      </c>
      <c r="AX360" s="112">
        <f t="shared" si="165"/>
        <v>38.712638595604645</v>
      </c>
      <c r="AY360" s="61">
        <f t="shared" si="165"/>
        <v>49.77900447813709</v>
      </c>
      <c r="AZ360" s="97">
        <f t="shared" si="165"/>
        <v>79.774761904761903</v>
      </c>
      <c r="BA360" s="68" t="str">
        <f t="shared" si="165"/>
        <v/>
      </c>
      <c r="BB360" s="68">
        <f t="shared" si="165"/>
        <v>33</v>
      </c>
      <c r="BC360" s="68">
        <f t="shared" si="165"/>
        <v>0</v>
      </c>
      <c r="BD360" s="68" t="str">
        <f t="shared" si="165"/>
        <v/>
      </c>
      <c r="BE360" s="15" t="str">
        <f>IFERROR(SUBTOTAL(1,BE327:BE357),"")</f>
        <v/>
      </c>
      <c r="BF360" s="6">
        <f t="shared" si="165"/>
        <v>5163.7096774193551</v>
      </c>
      <c r="BG360" s="41">
        <f t="shared" si="165"/>
        <v>3595.1935483870966</v>
      </c>
      <c r="BH360" s="42">
        <f t="shared" si="165"/>
        <v>1568.516129032258</v>
      </c>
      <c r="BI360" s="42" t="str">
        <f t="shared" si="165"/>
        <v/>
      </c>
      <c r="BJ360" s="42" t="str">
        <f t="shared" si="165"/>
        <v/>
      </c>
      <c r="BK360" s="42" t="str">
        <f t="shared" si="165"/>
        <v/>
      </c>
      <c r="BL360" s="42" t="str">
        <f t="shared" si="165"/>
        <v/>
      </c>
      <c r="BM360" s="15" t="str">
        <f t="shared" si="165"/>
        <v/>
      </c>
    </row>
    <row r="361" spans="1:65" ht="17.25" outlineLevel="1" thickBot="1" x14ac:dyDescent="0.35">
      <c r="A361" s="160" t="s">
        <v>51</v>
      </c>
      <c r="B361" s="161"/>
      <c r="C361" s="52">
        <f>SUBTOTAL(9,C327:C357)</f>
        <v>11137041</v>
      </c>
      <c r="D361" s="62"/>
      <c r="E361" s="30"/>
      <c r="F361" s="30"/>
      <c r="G361" s="30"/>
      <c r="H361" s="30"/>
      <c r="I361" s="30"/>
      <c r="J361" s="30"/>
      <c r="K361" s="30"/>
      <c r="L361" s="30"/>
      <c r="M361" s="73"/>
      <c r="N361" s="84"/>
      <c r="O361" s="84"/>
      <c r="P361" s="84"/>
      <c r="Q361" s="84"/>
      <c r="R361" s="84"/>
      <c r="S361" s="84"/>
      <c r="T361" s="84"/>
      <c r="U361" s="84"/>
      <c r="V361" s="93"/>
      <c r="W361" s="94"/>
      <c r="X361" s="94"/>
      <c r="Y361" s="94"/>
      <c r="Z361" s="94"/>
      <c r="AA361" s="94"/>
      <c r="AB361" s="94"/>
      <c r="AC361" s="94"/>
      <c r="AD361" s="94"/>
      <c r="AE361" s="93"/>
      <c r="AF361" s="94"/>
      <c r="AG361" s="94"/>
      <c r="AH361" s="94"/>
      <c r="AI361" s="94"/>
      <c r="AJ361" s="94"/>
      <c r="AK361" s="94"/>
      <c r="AL361" s="94"/>
      <c r="AM361" s="94"/>
      <c r="AN361" s="94"/>
      <c r="AO361" s="43">
        <f>SUBTOTAL(9,AO327:AO357)</f>
        <v>29686</v>
      </c>
      <c r="AP361" s="116"/>
      <c r="AQ361" s="117"/>
      <c r="AR361" s="118"/>
      <c r="AS361" s="118"/>
      <c r="AT361" s="119">
        <f>SUBTOTAL(9,AT327:AT357)</f>
        <v>29834</v>
      </c>
      <c r="AU361" s="120"/>
      <c r="AV361" s="121"/>
      <c r="AW361" s="118"/>
      <c r="AX361" s="118"/>
      <c r="AY361" s="62"/>
      <c r="AZ361" s="98"/>
      <c r="BA361" s="69"/>
      <c r="BB361" s="69"/>
      <c r="BC361" s="69"/>
      <c r="BD361" s="69"/>
      <c r="BE361" s="16">
        <f>SUBTOTAL(9,BE327:BE357)</f>
        <v>0</v>
      </c>
      <c r="BF361" s="7">
        <f t="shared" ref="BF361:BM361" si="166">SUBTOTAL(9,BF327:BF357)</f>
        <v>160075</v>
      </c>
      <c r="BG361" s="43">
        <f t="shared" si="166"/>
        <v>111451</v>
      </c>
      <c r="BH361" s="44">
        <f t="shared" si="166"/>
        <v>48624</v>
      </c>
      <c r="BI361" s="44">
        <f t="shared" si="166"/>
        <v>0</v>
      </c>
      <c r="BJ361" s="44">
        <f t="shared" si="166"/>
        <v>0</v>
      </c>
      <c r="BK361" s="44">
        <f t="shared" si="166"/>
        <v>0</v>
      </c>
      <c r="BL361" s="44">
        <f t="shared" si="166"/>
        <v>0</v>
      </c>
      <c r="BM361" s="16">
        <f t="shared" si="166"/>
        <v>0</v>
      </c>
    </row>
    <row r="362" spans="1:65" outlineLevel="5" x14ac:dyDescent="0.3">
      <c r="A362" s="21">
        <f t="shared" si="144"/>
        <v>11</v>
      </c>
      <c r="B362" s="33">
        <f>B357+1</f>
        <v>42309</v>
      </c>
      <c r="C362" s="51">
        <v>321428</v>
      </c>
      <c r="D362" s="64" t="str">
        <f t="shared" ref="D362:D391" si="167">IFERROR(ROUND(AVERAGE(E362:L362),1),"")</f>
        <v/>
      </c>
      <c r="E362" s="12" t="s">
        <v>103</v>
      </c>
      <c r="F362" s="12" t="s">
        <v>103</v>
      </c>
      <c r="G362" s="12"/>
      <c r="H362" s="12"/>
      <c r="I362" s="12"/>
      <c r="J362" s="12"/>
      <c r="K362" s="12"/>
      <c r="L362" s="12"/>
      <c r="M362" s="74" t="str">
        <f t="shared" ref="M362:M391" si="168">IFERROR(ROUND(AVERAGE(N362:U362),1),"")</f>
        <v/>
      </c>
      <c r="N362" s="83" t="s">
        <v>103</v>
      </c>
      <c r="O362" s="83" t="s">
        <v>103</v>
      </c>
      <c r="P362" s="83"/>
      <c r="Q362" s="83"/>
      <c r="R362" s="83"/>
      <c r="S362" s="83"/>
      <c r="T362" s="83"/>
      <c r="U362" s="83"/>
      <c r="V362" s="5" t="str">
        <f t="shared" ref="V362:V391" si="169">IFERROR(ROUND(AVERAGE(W362:AD362),1),"")</f>
        <v/>
      </c>
      <c r="W362" s="41"/>
      <c r="X362" s="41"/>
      <c r="Y362" s="41"/>
      <c r="Z362" s="41"/>
      <c r="AA362" s="41"/>
      <c r="AB362" s="41"/>
      <c r="AC362" s="41"/>
      <c r="AD362" s="41"/>
      <c r="AE362" s="5" t="str">
        <f t="shared" ref="AE362:AE391" si="170">IFERROR(ROUND(AVERAGE(AF362:AM362),1),"")</f>
        <v/>
      </c>
      <c r="AF362" s="41"/>
      <c r="AG362" s="41"/>
      <c r="AH362" s="41"/>
      <c r="AI362" s="41"/>
      <c r="AJ362" s="41"/>
      <c r="AK362" s="41"/>
      <c r="AL362" s="41"/>
      <c r="AM362" s="41"/>
      <c r="AN362" s="41">
        <f>21000/AO362</f>
        <v>25.362318840579711</v>
      </c>
      <c r="AO362" s="41">
        <v>828</v>
      </c>
      <c r="AP362" s="110" t="s">
        <v>103</v>
      </c>
      <c r="AQ362" s="111" t="s">
        <v>103</v>
      </c>
      <c r="AR362" s="126" t="str">
        <f t="shared" ref="AR362:AR391" si="171">IFERROR(AQ362/AP362*100,"")</f>
        <v/>
      </c>
      <c r="AS362" s="126" t="str">
        <f t="shared" ref="AS362:AS391" si="172">IFERROR(100-AR362,"")</f>
        <v/>
      </c>
      <c r="AT362" s="127">
        <v>810</v>
      </c>
      <c r="AU362" s="128" t="s">
        <v>103</v>
      </c>
      <c r="AV362" s="129" t="s">
        <v>103</v>
      </c>
      <c r="AW362" s="126" t="str">
        <f t="shared" ref="AW362:AW391" si="173">IFERROR(AV362/AU362*100,"")</f>
        <v/>
      </c>
      <c r="AX362" s="126" t="str">
        <f t="shared" ref="AX362:AX391" si="174">IFERROR(100-AW362,"")</f>
        <v/>
      </c>
      <c r="AY362" s="64" t="str">
        <f t="shared" ref="AY362:AY391" si="175">IFERROR((1-((AW362*AS362)/(AX362*AR362)))*100,"")</f>
        <v/>
      </c>
      <c r="AZ362" s="97" t="s">
        <v>103</v>
      </c>
      <c r="BA362" s="68"/>
      <c r="BB362" s="68"/>
      <c r="BC362" s="68"/>
      <c r="BD362" s="68"/>
      <c r="BE362" s="15"/>
      <c r="BF362" s="5">
        <f t="shared" ref="BF362:BF391" si="176">IF(SUM(BG362:BM362)=0,"",SUM(BG362:BM362))</f>
        <v>8109</v>
      </c>
      <c r="BG362" s="41">
        <v>2270</v>
      </c>
      <c r="BH362" s="42">
        <v>5839</v>
      </c>
      <c r="BI362" s="42"/>
      <c r="BJ362" s="42"/>
      <c r="BK362" s="42"/>
      <c r="BL362" s="42"/>
      <c r="BM362" s="15"/>
    </row>
    <row r="363" spans="1:65" outlineLevel="5" x14ac:dyDescent="0.3">
      <c r="A363" s="22">
        <f t="shared" si="144"/>
        <v>11</v>
      </c>
      <c r="B363" s="9">
        <f t="shared" si="162"/>
        <v>42310</v>
      </c>
      <c r="C363" s="51">
        <v>341803</v>
      </c>
      <c r="D363" s="64" t="str">
        <f t="shared" si="167"/>
        <v/>
      </c>
      <c r="E363" s="12" t="s">
        <v>103</v>
      </c>
      <c r="F363" s="12" t="s">
        <v>103</v>
      </c>
      <c r="G363" s="12"/>
      <c r="H363" s="12"/>
      <c r="I363" s="12"/>
      <c r="J363" s="12"/>
      <c r="K363" s="12"/>
      <c r="L363" s="12"/>
      <c r="M363" s="74" t="str">
        <f t="shared" si="168"/>
        <v/>
      </c>
      <c r="N363" s="83" t="s">
        <v>103</v>
      </c>
      <c r="O363" s="83" t="s">
        <v>103</v>
      </c>
      <c r="P363" s="83"/>
      <c r="Q363" s="83"/>
      <c r="R363" s="83"/>
      <c r="S363" s="83"/>
      <c r="T363" s="83"/>
      <c r="U363" s="83"/>
      <c r="V363" s="5" t="str">
        <f t="shared" si="169"/>
        <v/>
      </c>
      <c r="W363" s="41"/>
      <c r="X363" s="41"/>
      <c r="Y363" s="41"/>
      <c r="Z363" s="41"/>
      <c r="AA363" s="41"/>
      <c r="AB363" s="41"/>
      <c r="AC363" s="41"/>
      <c r="AD363" s="41"/>
      <c r="AE363" s="5" t="str">
        <f t="shared" si="170"/>
        <v/>
      </c>
      <c r="AF363" s="41"/>
      <c r="AG363" s="41"/>
      <c r="AH363" s="41"/>
      <c r="AI363" s="41"/>
      <c r="AJ363" s="41"/>
      <c r="AK363" s="41"/>
      <c r="AL363" s="41"/>
      <c r="AM363" s="41"/>
      <c r="AN363" s="41">
        <f t="shared" ref="AN363:AN391" si="177">21000/AO363</f>
        <v>26.548672566371682</v>
      </c>
      <c r="AO363" s="41">
        <v>791</v>
      </c>
      <c r="AP363" s="110" t="s">
        <v>103</v>
      </c>
      <c r="AQ363" s="111" t="s">
        <v>103</v>
      </c>
      <c r="AR363" s="126" t="str">
        <f t="shared" si="171"/>
        <v/>
      </c>
      <c r="AS363" s="126" t="str">
        <f t="shared" si="172"/>
        <v/>
      </c>
      <c r="AT363" s="127">
        <v>814</v>
      </c>
      <c r="AU363" s="128">
        <v>2.09</v>
      </c>
      <c r="AV363" s="129" t="s">
        <v>103</v>
      </c>
      <c r="AW363" s="126" t="str">
        <f t="shared" si="173"/>
        <v/>
      </c>
      <c r="AX363" s="126" t="str">
        <f t="shared" si="174"/>
        <v/>
      </c>
      <c r="AY363" s="64" t="str">
        <f t="shared" si="175"/>
        <v/>
      </c>
      <c r="AZ363" s="97">
        <v>80.2</v>
      </c>
      <c r="BA363" s="68"/>
      <c r="BB363" s="68"/>
      <c r="BC363" s="68"/>
      <c r="BD363" s="68"/>
      <c r="BE363" s="15"/>
      <c r="BF363" s="5">
        <f t="shared" si="176"/>
        <v>4288</v>
      </c>
      <c r="BG363" s="41">
        <v>4288</v>
      </c>
      <c r="BH363" s="42">
        <v>0</v>
      </c>
      <c r="BI363" s="42"/>
      <c r="BJ363" s="42"/>
      <c r="BK363" s="42"/>
      <c r="BL363" s="42"/>
      <c r="BM363" s="15"/>
    </row>
    <row r="364" spans="1:65" outlineLevel="5" x14ac:dyDescent="0.3">
      <c r="A364" s="22">
        <f t="shared" si="144"/>
        <v>11</v>
      </c>
      <c r="B364" s="9">
        <f t="shared" si="162"/>
        <v>42311</v>
      </c>
      <c r="C364" s="51">
        <v>323878</v>
      </c>
      <c r="D364" s="64">
        <f t="shared" si="167"/>
        <v>35.5</v>
      </c>
      <c r="E364" s="12">
        <v>36</v>
      </c>
      <c r="F364" s="12">
        <v>35</v>
      </c>
      <c r="G364" s="12"/>
      <c r="H364" s="12"/>
      <c r="I364" s="12"/>
      <c r="J364" s="12"/>
      <c r="K364" s="12"/>
      <c r="L364" s="12"/>
      <c r="M364" s="74">
        <f t="shared" si="168"/>
        <v>7.1</v>
      </c>
      <c r="N364" s="83">
        <v>7.08</v>
      </c>
      <c r="O364" s="83">
        <v>7.02</v>
      </c>
      <c r="P364" s="83"/>
      <c r="Q364" s="83"/>
      <c r="R364" s="83"/>
      <c r="S364" s="83"/>
      <c r="T364" s="83"/>
      <c r="U364" s="83"/>
      <c r="V364" s="5" t="str">
        <f t="shared" si="169"/>
        <v/>
      </c>
      <c r="W364" s="41"/>
      <c r="X364" s="41"/>
      <c r="Y364" s="41"/>
      <c r="Z364" s="41"/>
      <c r="AA364" s="41"/>
      <c r="AB364" s="41"/>
      <c r="AC364" s="41"/>
      <c r="AD364" s="41"/>
      <c r="AE364" s="5" t="str">
        <f t="shared" si="170"/>
        <v/>
      </c>
      <c r="AF364" s="41"/>
      <c r="AG364" s="41"/>
      <c r="AH364" s="41"/>
      <c r="AI364" s="41"/>
      <c r="AJ364" s="41"/>
      <c r="AK364" s="41"/>
      <c r="AL364" s="41"/>
      <c r="AM364" s="41"/>
      <c r="AN364" s="41">
        <f t="shared" si="177"/>
        <v>26.151930261519304</v>
      </c>
      <c r="AO364" s="41">
        <v>803</v>
      </c>
      <c r="AP364" s="110">
        <v>3.3</v>
      </c>
      <c r="AQ364" s="111">
        <v>2.5</v>
      </c>
      <c r="AR364" s="126">
        <f t="shared" si="171"/>
        <v>75.757575757575751</v>
      </c>
      <c r="AS364" s="126">
        <f t="shared" si="172"/>
        <v>24.242424242424249</v>
      </c>
      <c r="AT364" s="127">
        <v>834</v>
      </c>
      <c r="AU364" s="128">
        <v>2.0699999999999998</v>
      </c>
      <c r="AV364" s="129">
        <v>1.3</v>
      </c>
      <c r="AW364" s="126">
        <f t="shared" si="173"/>
        <v>62.801932367149774</v>
      </c>
      <c r="AX364" s="126">
        <f t="shared" si="174"/>
        <v>37.198067632850226</v>
      </c>
      <c r="AY364" s="64">
        <f t="shared" si="175"/>
        <v>45.974025974025913</v>
      </c>
      <c r="AZ364" s="97">
        <v>80.099999999999994</v>
      </c>
      <c r="BA364" s="68"/>
      <c r="BB364" s="68">
        <v>32</v>
      </c>
      <c r="BC364" s="68">
        <v>0</v>
      </c>
      <c r="BD364" s="68"/>
      <c r="BE364" s="15"/>
      <c r="BF364" s="5">
        <f t="shared" si="176"/>
        <v>5304</v>
      </c>
      <c r="BG364" s="41">
        <v>5304</v>
      </c>
      <c r="BH364" s="42">
        <v>0</v>
      </c>
      <c r="BI364" s="42"/>
      <c r="BJ364" s="42"/>
      <c r="BK364" s="42"/>
      <c r="BL364" s="42"/>
      <c r="BM364" s="15"/>
    </row>
    <row r="365" spans="1:65" outlineLevel="5" x14ac:dyDescent="0.3">
      <c r="A365" s="22">
        <f t="shared" si="144"/>
        <v>11</v>
      </c>
      <c r="B365" s="9">
        <f t="shared" si="162"/>
        <v>42312</v>
      </c>
      <c r="C365" s="51">
        <v>323430</v>
      </c>
      <c r="D365" s="64">
        <f t="shared" si="167"/>
        <v>36</v>
      </c>
      <c r="E365" s="12">
        <v>36</v>
      </c>
      <c r="F365" s="12">
        <v>36</v>
      </c>
      <c r="G365" s="12"/>
      <c r="H365" s="12"/>
      <c r="I365" s="12"/>
      <c r="J365" s="12"/>
      <c r="K365" s="12"/>
      <c r="L365" s="12"/>
      <c r="M365" s="74" t="str">
        <f t="shared" si="168"/>
        <v/>
      </c>
      <c r="N365" s="83" t="s">
        <v>103</v>
      </c>
      <c r="O365" s="83" t="s">
        <v>103</v>
      </c>
      <c r="P365" s="83"/>
      <c r="Q365" s="83"/>
      <c r="R365" s="83"/>
      <c r="S365" s="83"/>
      <c r="T365" s="83"/>
      <c r="U365" s="83"/>
      <c r="V365" s="5" t="str">
        <f t="shared" si="169"/>
        <v/>
      </c>
      <c r="W365" s="41"/>
      <c r="X365" s="41"/>
      <c r="Y365" s="41"/>
      <c r="Z365" s="41"/>
      <c r="AA365" s="41"/>
      <c r="AB365" s="41"/>
      <c r="AC365" s="41"/>
      <c r="AD365" s="41"/>
      <c r="AE365" s="5" t="str">
        <f t="shared" si="170"/>
        <v/>
      </c>
      <c r="AF365" s="41"/>
      <c r="AG365" s="41"/>
      <c r="AH365" s="41"/>
      <c r="AI365" s="41"/>
      <c r="AJ365" s="41"/>
      <c r="AK365" s="41"/>
      <c r="AL365" s="41"/>
      <c r="AM365" s="41"/>
      <c r="AN365" s="41">
        <f t="shared" si="177"/>
        <v>24.940617577197148</v>
      </c>
      <c r="AO365" s="41">
        <v>842</v>
      </c>
      <c r="AP365" s="110" t="s">
        <v>103</v>
      </c>
      <c r="AQ365" s="111" t="s">
        <v>103</v>
      </c>
      <c r="AR365" s="126" t="str">
        <f t="shared" si="171"/>
        <v/>
      </c>
      <c r="AS365" s="126" t="str">
        <f t="shared" si="172"/>
        <v/>
      </c>
      <c r="AT365" s="127">
        <v>912</v>
      </c>
      <c r="AU365" s="128">
        <v>2.14</v>
      </c>
      <c r="AV365" s="129" t="s">
        <v>103</v>
      </c>
      <c r="AW365" s="126" t="str">
        <f t="shared" si="173"/>
        <v/>
      </c>
      <c r="AX365" s="126" t="str">
        <f t="shared" si="174"/>
        <v/>
      </c>
      <c r="AY365" s="64" t="str">
        <f t="shared" si="175"/>
        <v/>
      </c>
      <c r="AZ365" s="97">
        <v>79.900000000000006</v>
      </c>
      <c r="BA365" s="68"/>
      <c r="BB365" s="68"/>
      <c r="BC365" s="68"/>
      <c r="BD365" s="68"/>
      <c r="BE365" s="15"/>
      <c r="BF365" s="5">
        <f t="shared" si="176"/>
        <v>5188</v>
      </c>
      <c r="BG365" s="41">
        <v>5188</v>
      </c>
      <c r="BH365" s="42">
        <v>0</v>
      </c>
      <c r="BI365" s="42"/>
      <c r="BJ365" s="42"/>
      <c r="BK365" s="42"/>
      <c r="BL365" s="42"/>
      <c r="BM365" s="15"/>
    </row>
    <row r="366" spans="1:65" outlineLevel="5" x14ac:dyDescent="0.3">
      <c r="A366" s="22">
        <f t="shared" si="144"/>
        <v>11</v>
      </c>
      <c r="B366" s="9">
        <f t="shared" si="162"/>
        <v>42313</v>
      </c>
      <c r="C366" s="51">
        <v>334476</v>
      </c>
      <c r="D366" s="64" t="str">
        <f t="shared" si="167"/>
        <v/>
      </c>
      <c r="E366" s="12" t="s">
        <v>103</v>
      </c>
      <c r="F366" s="12" t="s">
        <v>103</v>
      </c>
      <c r="G366" s="12"/>
      <c r="H366" s="12"/>
      <c r="I366" s="12"/>
      <c r="J366" s="12"/>
      <c r="K366" s="12"/>
      <c r="L366" s="12"/>
      <c r="M366" s="74" t="str">
        <f t="shared" si="168"/>
        <v/>
      </c>
      <c r="N366" s="83" t="s">
        <v>103</v>
      </c>
      <c r="O366" s="83" t="s">
        <v>103</v>
      </c>
      <c r="P366" s="83"/>
      <c r="Q366" s="83"/>
      <c r="R366" s="83"/>
      <c r="S366" s="83"/>
      <c r="T366" s="83"/>
      <c r="U366" s="83"/>
      <c r="V366" s="5" t="str">
        <f t="shared" si="169"/>
        <v/>
      </c>
      <c r="W366" s="41"/>
      <c r="X366" s="41"/>
      <c r="Y366" s="41"/>
      <c r="Z366" s="41"/>
      <c r="AA366" s="41"/>
      <c r="AB366" s="41"/>
      <c r="AC366" s="41"/>
      <c r="AD366" s="41"/>
      <c r="AE366" s="5" t="str">
        <f t="shared" si="170"/>
        <v/>
      </c>
      <c r="AF366" s="41"/>
      <c r="AG366" s="41"/>
      <c r="AH366" s="41"/>
      <c r="AI366" s="41"/>
      <c r="AJ366" s="41"/>
      <c r="AK366" s="41"/>
      <c r="AL366" s="41"/>
      <c r="AM366" s="41"/>
      <c r="AN366" s="41">
        <f t="shared" si="177"/>
        <v>21.450459652706844</v>
      </c>
      <c r="AO366" s="41">
        <v>979</v>
      </c>
      <c r="AP366" s="110" t="s">
        <v>103</v>
      </c>
      <c r="AQ366" s="111" t="s">
        <v>103</v>
      </c>
      <c r="AR366" s="126" t="str">
        <f t="shared" si="171"/>
        <v/>
      </c>
      <c r="AS366" s="126" t="str">
        <f t="shared" si="172"/>
        <v/>
      </c>
      <c r="AT366" s="127">
        <v>1027</v>
      </c>
      <c r="AU366" s="128">
        <v>2.15</v>
      </c>
      <c r="AV366" s="129" t="s">
        <v>103</v>
      </c>
      <c r="AW366" s="126" t="str">
        <f t="shared" si="173"/>
        <v/>
      </c>
      <c r="AX366" s="126" t="str">
        <f t="shared" si="174"/>
        <v/>
      </c>
      <c r="AY366" s="64" t="str">
        <f t="shared" si="175"/>
        <v/>
      </c>
      <c r="AZ366" s="97">
        <v>80.11</v>
      </c>
      <c r="BA366" s="68"/>
      <c r="BB366" s="68"/>
      <c r="BC366" s="68"/>
      <c r="BD366" s="68"/>
      <c r="BE366" s="15"/>
      <c r="BF366" s="5">
        <f t="shared" si="176"/>
        <v>5563</v>
      </c>
      <c r="BG366" s="41">
        <v>5563</v>
      </c>
      <c r="BH366" s="42">
        <v>0</v>
      </c>
      <c r="BI366" s="42"/>
      <c r="BJ366" s="42"/>
      <c r="BK366" s="42"/>
      <c r="BL366" s="42"/>
      <c r="BM366" s="15"/>
    </row>
    <row r="367" spans="1:65" outlineLevel="5" x14ac:dyDescent="0.3">
      <c r="A367" s="22">
        <f t="shared" si="144"/>
        <v>11</v>
      </c>
      <c r="B367" s="9">
        <f t="shared" si="162"/>
        <v>42314</v>
      </c>
      <c r="C367" s="51">
        <v>336810</v>
      </c>
      <c r="D367" s="64" t="str">
        <f t="shared" si="167"/>
        <v/>
      </c>
      <c r="E367" s="12" t="s">
        <v>103</v>
      </c>
      <c r="F367" s="12" t="s">
        <v>103</v>
      </c>
      <c r="G367" s="12"/>
      <c r="H367" s="12"/>
      <c r="I367" s="12"/>
      <c r="J367" s="12"/>
      <c r="K367" s="12"/>
      <c r="L367" s="12"/>
      <c r="M367" s="74" t="str">
        <f t="shared" si="168"/>
        <v/>
      </c>
      <c r="N367" s="83" t="s">
        <v>103</v>
      </c>
      <c r="O367" s="83" t="s">
        <v>103</v>
      </c>
      <c r="P367" s="83"/>
      <c r="Q367" s="83"/>
      <c r="R367" s="83"/>
      <c r="S367" s="83"/>
      <c r="T367" s="83"/>
      <c r="U367" s="83"/>
      <c r="V367" s="5" t="str">
        <f t="shared" si="169"/>
        <v/>
      </c>
      <c r="W367" s="41"/>
      <c r="X367" s="41"/>
      <c r="Y367" s="41"/>
      <c r="Z367" s="41"/>
      <c r="AA367" s="41"/>
      <c r="AB367" s="41"/>
      <c r="AC367" s="41"/>
      <c r="AD367" s="41"/>
      <c r="AE367" s="5" t="str">
        <f t="shared" si="170"/>
        <v/>
      </c>
      <c r="AF367" s="41"/>
      <c r="AG367" s="41"/>
      <c r="AH367" s="41"/>
      <c r="AI367" s="41"/>
      <c r="AJ367" s="41"/>
      <c r="AK367" s="41"/>
      <c r="AL367" s="41"/>
      <c r="AM367" s="41"/>
      <c r="AN367" s="41">
        <f t="shared" si="177"/>
        <v>20.211742059672762</v>
      </c>
      <c r="AO367" s="41">
        <v>1039</v>
      </c>
      <c r="AP367" s="110" t="s">
        <v>103</v>
      </c>
      <c r="AQ367" s="111" t="s">
        <v>103</v>
      </c>
      <c r="AR367" s="126" t="str">
        <f t="shared" si="171"/>
        <v/>
      </c>
      <c r="AS367" s="126" t="str">
        <f t="shared" si="172"/>
        <v/>
      </c>
      <c r="AT367" s="127">
        <v>1061</v>
      </c>
      <c r="AU367" s="128">
        <v>1.98</v>
      </c>
      <c r="AV367" s="129" t="s">
        <v>103</v>
      </c>
      <c r="AW367" s="126" t="str">
        <f t="shared" si="173"/>
        <v/>
      </c>
      <c r="AX367" s="126" t="str">
        <f t="shared" si="174"/>
        <v/>
      </c>
      <c r="AY367" s="64" t="str">
        <f t="shared" si="175"/>
        <v/>
      </c>
      <c r="AZ367" s="97">
        <v>80.42</v>
      </c>
      <c r="BA367" s="68"/>
      <c r="BB367" s="68"/>
      <c r="BC367" s="68"/>
      <c r="BD367" s="68"/>
      <c r="BE367" s="15"/>
      <c r="BF367" s="5">
        <f t="shared" si="176"/>
        <v>5500</v>
      </c>
      <c r="BG367" s="41">
        <v>5500</v>
      </c>
      <c r="BH367" s="42">
        <v>0</v>
      </c>
      <c r="BI367" s="42"/>
      <c r="BJ367" s="42"/>
      <c r="BK367" s="42"/>
      <c r="BL367" s="42"/>
      <c r="BM367" s="15"/>
    </row>
    <row r="368" spans="1:65" outlineLevel="5" x14ac:dyDescent="0.3">
      <c r="A368" s="22">
        <f t="shared" si="144"/>
        <v>11</v>
      </c>
      <c r="B368" s="9">
        <f t="shared" si="162"/>
        <v>42315</v>
      </c>
      <c r="C368" s="51">
        <v>338329</v>
      </c>
      <c r="D368" s="64">
        <f t="shared" si="167"/>
        <v>36.5</v>
      </c>
      <c r="E368" s="12">
        <v>36</v>
      </c>
      <c r="F368" s="12">
        <v>37</v>
      </c>
      <c r="G368" s="12"/>
      <c r="H368" s="12"/>
      <c r="I368" s="12"/>
      <c r="J368" s="12"/>
      <c r="K368" s="12"/>
      <c r="L368" s="12"/>
      <c r="M368" s="74" t="str">
        <f t="shared" si="168"/>
        <v/>
      </c>
      <c r="N368" s="83" t="s">
        <v>103</v>
      </c>
      <c r="O368" s="83" t="s">
        <v>103</v>
      </c>
      <c r="P368" s="83"/>
      <c r="Q368" s="83"/>
      <c r="R368" s="83"/>
      <c r="S368" s="83"/>
      <c r="T368" s="83"/>
      <c r="U368" s="83"/>
      <c r="V368" s="5" t="str">
        <f t="shared" si="169"/>
        <v/>
      </c>
      <c r="W368" s="41"/>
      <c r="X368" s="41"/>
      <c r="Y368" s="41"/>
      <c r="Z368" s="41"/>
      <c r="AA368" s="41"/>
      <c r="AB368" s="41"/>
      <c r="AC368" s="41"/>
      <c r="AD368" s="41"/>
      <c r="AE368" s="5" t="str">
        <f t="shared" si="170"/>
        <v/>
      </c>
      <c r="AF368" s="41"/>
      <c r="AG368" s="41"/>
      <c r="AH368" s="41"/>
      <c r="AI368" s="41"/>
      <c r="AJ368" s="41"/>
      <c r="AK368" s="41"/>
      <c r="AL368" s="41"/>
      <c r="AM368" s="41"/>
      <c r="AN368" s="41">
        <f t="shared" si="177"/>
        <v>19.534883720930232</v>
      </c>
      <c r="AO368" s="41">
        <v>1075</v>
      </c>
      <c r="AP368" s="110" t="s">
        <v>103</v>
      </c>
      <c r="AQ368" s="111" t="s">
        <v>103</v>
      </c>
      <c r="AR368" s="126" t="str">
        <f t="shared" si="171"/>
        <v/>
      </c>
      <c r="AS368" s="126" t="str">
        <f t="shared" si="172"/>
        <v/>
      </c>
      <c r="AT368" s="127">
        <v>1005</v>
      </c>
      <c r="AU368" s="128" t="s">
        <v>103</v>
      </c>
      <c r="AV368" s="129" t="s">
        <v>103</v>
      </c>
      <c r="AW368" s="126" t="str">
        <f t="shared" si="173"/>
        <v/>
      </c>
      <c r="AX368" s="126" t="str">
        <f t="shared" si="174"/>
        <v/>
      </c>
      <c r="AY368" s="64" t="str">
        <f t="shared" si="175"/>
        <v/>
      </c>
      <c r="AZ368" s="97" t="s">
        <v>103</v>
      </c>
      <c r="BA368" s="68"/>
      <c r="BB368" s="68"/>
      <c r="BC368" s="68"/>
      <c r="BD368" s="68"/>
      <c r="BE368" s="15"/>
      <c r="BF368" s="5">
        <f t="shared" si="176"/>
        <v>5766</v>
      </c>
      <c r="BG368" s="41">
        <v>3613</v>
      </c>
      <c r="BH368" s="42">
        <v>2153</v>
      </c>
      <c r="BI368" s="42"/>
      <c r="BJ368" s="42"/>
      <c r="BK368" s="42"/>
      <c r="BL368" s="42"/>
      <c r="BM368" s="15"/>
    </row>
    <row r="369" spans="1:65" outlineLevel="5" x14ac:dyDescent="0.3">
      <c r="A369" s="22">
        <f t="shared" si="144"/>
        <v>11</v>
      </c>
      <c r="B369" s="9">
        <f t="shared" si="162"/>
        <v>42316</v>
      </c>
      <c r="C369" s="51">
        <v>365525</v>
      </c>
      <c r="D369" s="64">
        <f t="shared" si="167"/>
        <v>35</v>
      </c>
      <c r="E369" s="12">
        <v>35</v>
      </c>
      <c r="F369" s="12">
        <v>35</v>
      </c>
      <c r="G369" s="12"/>
      <c r="H369" s="12"/>
      <c r="I369" s="12"/>
      <c r="J369" s="12"/>
      <c r="K369" s="12"/>
      <c r="L369" s="12"/>
      <c r="M369" s="74" t="str">
        <f t="shared" si="168"/>
        <v/>
      </c>
      <c r="N369" s="83" t="s">
        <v>103</v>
      </c>
      <c r="O369" s="83" t="s">
        <v>103</v>
      </c>
      <c r="P369" s="83"/>
      <c r="Q369" s="83"/>
      <c r="R369" s="83"/>
      <c r="S369" s="83"/>
      <c r="T369" s="83"/>
      <c r="U369" s="83"/>
      <c r="V369" s="5" t="str">
        <f t="shared" si="169"/>
        <v/>
      </c>
      <c r="W369" s="41"/>
      <c r="X369" s="41"/>
      <c r="Y369" s="41"/>
      <c r="Z369" s="41"/>
      <c r="AA369" s="41"/>
      <c r="AB369" s="41"/>
      <c r="AC369" s="41"/>
      <c r="AD369" s="41"/>
      <c r="AE369" s="5" t="str">
        <f t="shared" si="170"/>
        <v/>
      </c>
      <c r="AF369" s="41"/>
      <c r="AG369" s="41"/>
      <c r="AH369" s="41"/>
      <c r="AI369" s="41"/>
      <c r="AJ369" s="41"/>
      <c r="AK369" s="41"/>
      <c r="AL369" s="41"/>
      <c r="AM369" s="41"/>
      <c r="AN369" s="41">
        <f t="shared" si="177"/>
        <v>18.71657754010695</v>
      </c>
      <c r="AO369" s="41">
        <v>1122</v>
      </c>
      <c r="AP369" s="110" t="s">
        <v>103</v>
      </c>
      <c r="AQ369" s="111" t="s">
        <v>103</v>
      </c>
      <c r="AR369" s="126" t="str">
        <f t="shared" si="171"/>
        <v/>
      </c>
      <c r="AS369" s="126" t="str">
        <f t="shared" si="172"/>
        <v/>
      </c>
      <c r="AT369" s="127">
        <v>1033</v>
      </c>
      <c r="AU369" s="128" t="s">
        <v>103</v>
      </c>
      <c r="AV369" s="129" t="s">
        <v>103</v>
      </c>
      <c r="AW369" s="126" t="str">
        <f t="shared" si="173"/>
        <v/>
      </c>
      <c r="AX369" s="126" t="str">
        <f t="shared" si="174"/>
        <v/>
      </c>
      <c r="AY369" s="64" t="str">
        <f t="shared" si="175"/>
        <v/>
      </c>
      <c r="AZ369" s="97" t="s">
        <v>103</v>
      </c>
      <c r="BA369" s="68"/>
      <c r="BB369" s="68"/>
      <c r="BC369" s="68"/>
      <c r="BD369" s="68"/>
      <c r="BE369" s="15"/>
      <c r="BF369" s="5">
        <f t="shared" si="176"/>
        <v>5470</v>
      </c>
      <c r="BG369" s="41">
        <v>0</v>
      </c>
      <c r="BH369" s="42">
        <v>5470</v>
      </c>
      <c r="BI369" s="42"/>
      <c r="BJ369" s="42"/>
      <c r="BK369" s="42"/>
      <c r="BL369" s="42"/>
      <c r="BM369" s="15"/>
    </row>
    <row r="370" spans="1:65" outlineLevel="5" x14ac:dyDescent="0.3">
      <c r="A370" s="22">
        <f t="shared" si="144"/>
        <v>11</v>
      </c>
      <c r="B370" s="9">
        <f t="shared" si="162"/>
        <v>42317</v>
      </c>
      <c r="C370" s="51">
        <v>358467</v>
      </c>
      <c r="D370" s="64" t="str">
        <f t="shared" si="167"/>
        <v/>
      </c>
      <c r="E370" s="12" t="s">
        <v>103</v>
      </c>
      <c r="F370" s="12" t="s">
        <v>103</v>
      </c>
      <c r="G370" s="12"/>
      <c r="H370" s="12"/>
      <c r="I370" s="12"/>
      <c r="J370" s="12"/>
      <c r="K370" s="12"/>
      <c r="L370" s="12"/>
      <c r="M370" s="74" t="str">
        <f t="shared" si="168"/>
        <v/>
      </c>
      <c r="N370" s="83" t="s">
        <v>103</v>
      </c>
      <c r="O370" s="83" t="s">
        <v>103</v>
      </c>
      <c r="P370" s="83"/>
      <c r="Q370" s="83"/>
      <c r="R370" s="83"/>
      <c r="S370" s="83"/>
      <c r="T370" s="83"/>
      <c r="U370" s="83"/>
      <c r="V370" s="5" t="str">
        <f t="shared" si="169"/>
        <v/>
      </c>
      <c r="W370" s="41"/>
      <c r="X370" s="41"/>
      <c r="Y370" s="41"/>
      <c r="Z370" s="41"/>
      <c r="AA370" s="41"/>
      <c r="AB370" s="41"/>
      <c r="AC370" s="41"/>
      <c r="AD370" s="41"/>
      <c r="AE370" s="5" t="str">
        <f t="shared" si="170"/>
        <v/>
      </c>
      <c r="AF370" s="41"/>
      <c r="AG370" s="41"/>
      <c r="AH370" s="41"/>
      <c r="AI370" s="41"/>
      <c r="AJ370" s="41"/>
      <c r="AK370" s="41"/>
      <c r="AL370" s="41"/>
      <c r="AM370" s="41"/>
      <c r="AN370" s="41">
        <f t="shared" si="177"/>
        <v>25.862068965517242</v>
      </c>
      <c r="AO370" s="41">
        <v>812</v>
      </c>
      <c r="AP370" s="110" t="s">
        <v>103</v>
      </c>
      <c r="AQ370" s="111" t="s">
        <v>103</v>
      </c>
      <c r="AR370" s="126" t="str">
        <f t="shared" si="171"/>
        <v/>
      </c>
      <c r="AS370" s="126" t="str">
        <f t="shared" si="172"/>
        <v/>
      </c>
      <c r="AT370" s="127">
        <v>840</v>
      </c>
      <c r="AU370" s="128">
        <v>2.1800000000000002</v>
      </c>
      <c r="AV370" s="129" t="s">
        <v>103</v>
      </c>
      <c r="AW370" s="126" t="str">
        <f t="shared" si="173"/>
        <v/>
      </c>
      <c r="AX370" s="126" t="str">
        <f t="shared" si="174"/>
        <v/>
      </c>
      <c r="AY370" s="64" t="str">
        <f t="shared" si="175"/>
        <v/>
      </c>
      <c r="AZ370" s="97">
        <v>80.2</v>
      </c>
      <c r="BA370" s="68"/>
      <c r="BB370" s="68"/>
      <c r="BC370" s="68"/>
      <c r="BD370" s="68"/>
      <c r="BE370" s="15"/>
      <c r="BF370" s="5">
        <f t="shared" si="176"/>
        <v>5040</v>
      </c>
      <c r="BG370" s="41">
        <v>2620</v>
      </c>
      <c r="BH370" s="42">
        <v>2420</v>
      </c>
      <c r="BI370" s="42"/>
      <c r="BJ370" s="42"/>
      <c r="BK370" s="42"/>
      <c r="BL370" s="42"/>
      <c r="BM370" s="15"/>
    </row>
    <row r="371" spans="1:65" outlineLevel="5" x14ac:dyDescent="0.3">
      <c r="A371" s="22">
        <f t="shared" si="144"/>
        <v>11</v>
      </c>
      <c r="B371" s="9">
        <f t="shared" si="162"/>
        <v>42318</v>
      </c>
      <c r="C371" s="51">
        <v>354722</v>
      </c>
      <c r="D371" s="64" t="str">
        <f t="shared" si="167"/>
        <v/>
      </c>
      <c r="E371" s="12" t="s">
        <v>103</v>
      </c>
      <c r="F371" s="12" t="s">
        <v>103</v>
      </c>
      <c r="G371" s="12"/>
      <c r="H371" s="12"/>
      <c r="I371" s="12"/>
      <c r="J371" s="12"/>
      <c r="K371" s="12"/>
      <c r="L371" s="12"/>
      <c r="M371" s="74">
        <f t="shared" si="168"/>
        <v>7.1</v>
      </c>
      <c r="N371" s="83">
        <v>7.15</v>
      </c>
      <c r="O371" s="83">
        <v>7.05</v>
      </c>
      <c r="P371" s="83"/>
      <c r="Q371" s="83"/>
      <c r="R371" s="83"/>
      <c r="S371" s="83"/>
      <c r="T371" s="83"/>
      <c r="U371" s="83"/>
      <c r="V371" s="5" t="str">
        <f t="shared" si="169"/>
        <v/>
      </c>
      <c r="W371" s="41"/>
      <c r="X371" s="41"/>
      <c r="Y371" s="41"/>
      <c r="Z371" s="41"/>
      <c r="AA371" s="41"/>
      <c r="AB371" s="41"/>
      <c r="AC371" s="41"/>
      <c r="AD371" s="41"/>
      <c r="AE371" s="5" t="str">
        <f t="shared" si="170"/>
        <v/>
      </c>
      <c r="AF371" s="41"/>
      <c r="AG371" s="41"/>
      <c r="AH371" s="41"/>
      <c r="AI371" s="41"/>
      <c r="AJ371" s="41"/>
      <c r="AK371" s="41"/>
      <c r="AL371" s="41"/>
      <c r="AM371" s="41"/>
      <c r="AN371" s="41">
        <f t="shared" si="177"/>
        <v>24.764150943396228</v>
      </c>
      <c r="AO371" s="41">
        <v>848</v>
      </c>
      <c r="AP371" s="110">
        <v>4.5</v>
      </c>
      <c r="AQ371" s="111">
        <v>3.3</v>
      </c>
      <c r="AR371" s="126">
        <f t="shared" si="171"/>
        <v>73.333333333333329</v>
      </c>
      <c r="AS371" s="126">
        <f t="shared" si="172"/>
        <v>26.666666666666671</v>
      </c>
      <c r="AT371" s="127">
        <v>1078</v>
      </c>
      <c r="AU371" s="128">
        <v>2.2000000000000002</v>
      </c>
      <c r="AV371" s="129">
        <v>1.34</v>
      </c>
      <c r="AW371" s="126">
        <f t="shared" si="173"/>
        <v>60.909090909090914</v>
      </c>
      <c r="AX371" s="126">
        <f t="shared" si="174"/>
        <v>39.090909090909086</v>
      </c>
      <c r="AY371" s="64">
        <f t="shared" si="175"/>
        <v>43.340380549682841</v>
      </c>
      <c r="AZ371" s="97">
        <v>80.8</v>
      </c>
      <c r="BA371" s="68"/>
      <c r="BB371" s="68"/>
      <c r="BC371" s="68"/>
      <c r="BD371" s="68"/>
      <c r="BE371" s="15"/>
      <c r="BF371" s="5">
        <f t="shared" si="176"/>
        <v>5606</v>
      </c>
      <c r="BG371" s="41">
        <v>5606</v>
      </c>
      <c r="BH371" s="42">
        <v>0</v>
      </c>
      <c r="BI371" s="42"/>
      <c r="BJ371" s="42"/>
      <c r="BK371" s="42"/>
      <c r="BL371" s="42"/>
      <c r="BM371" s="15"/>
    </row>
    <row r="372" spans="1:65" outlineLevel="5" x14ac:dyDescent="0.3">
      <c r="A372" s="22">
        <f t="shared" si="144"/>
        <v>11</v>
      </c>
      <c r="B372" s="9">
        <f t="shared" si="162"/>
        <v>42319</v>
      </c>
      <c r="C372" s="51">
        <v>359880</v>
      </c>
      <c r="D372" s="64">
        <f t="shared" si="167"/>
        <v>34.5</v>
      </c>
      <c r="E372" s="12">
        <v>35</v>
      </c>
      <c r="F372" s="12">
        <v>34</v>
      </c>
      <c r="G372" s="12"/>
      <c r="H372" s="12"/>
      <c r="I372" s="12"/>
      <c r="J372" s="12"/>
      <c r="K372" s="12"/>
      <c r="L372" s="12"/>
      <c r="M372" s="74" t="str">
        <f t="shared" si="168"/>
        <v/>
      </c>
      <c r="N372" s="83" t="s">
        <v>103</v>
      </c>
      <c r="O372" s="83" t="s">
        <v>103</v>
      </c>
      <c r="P372" s="83"/>
      <c r="Q372" s="83"/>
      <c r="R372" s="83"/>
      <c r="S372" s="83"/>
      <c r="T372" s="83"/>
      <c r="U372" s="83"/>
      <c r="V372" s="5" t="str">
        <f t="shared" si="169"/>
        <v/>
      </c>
      <c r="W372" s="41"/>
      <c r="X372" s="41"/>
      <c r="Y372" s="41"/>
      <c r="Z372" s="41"/>
      <c r="AA372" s="41"/>
      <c r="AB372" s="41"/>
      <c r="AC372" s="41"/>
      <c r="AD372" s="41"/>
      <c r="AE372" s="5" t="str">
        <f t="shared" si="170"/>
        <v/>
      </c>
      <c r="AF372" s="41"/>
      <c r="AG372" s="41"/>
      <c r="AH372" s="41"/>
      <c r="AI372" s="41"/>
      <c r="AJ372" s="41"/>
      <c r="AK372" s="41"/>
      <c r="AL372" s="41"/>
      <c r="AM372" s="41"/>
      <c r="AN372" s="41">
        <f t="shared" si="177"/>
        <v>34.313725490196077</v>
      </c>
      <c r="AO372" s="41">
        <v>612</v>
      </c>
      <c r="AP372" s="110" t="s">
        <v>103</v>
      </c>
      <c r="AQ372" s="111" t="s">
        <v>103</v>
      </c>
      <c r="AR372" s="126" t="str">
        <f t="shared" si="171"/>
        <v/>
      </c>
      <c r="AS372" s="126" t="str">
        <f t="shared" si="172"/>
        <v/>
      </c>
      <c r="AT372" s="127">
        <v>991</v>
      </c>
      <c r="AU372" s="128">
        <v>2.2000000000000002</v>
      </c>
      <c r="AV372" s="129" t="s">
        <v>103</v>
      </c>
      <c r="AW372" s="126" t="str">
        <f t="shared" si="173"/>
        <v/>
      </c>
      <c r="AX372" s="126" t="str">
        <f t="shared" si="174"/>
        <v/>
      </c>
      <c r="AY372" s="64" t="str">
        <f t="shared" si="175"/>
        <v/>
      </c>
      <c r="AZ372" s="97">
        <v>81</v>
      </c>
      <c r="BA372" s="68"/>
      <c r="BB372" s="68"/>
      <c r="BC372" s="68"/>
      <c r="BD372" s="68"/>
      <c r="BE372" s="15"/>
      <c r="BF372" s="5">
        <f t="shared" si="176"/>
        <v>4856</v>
      </c>
      <c r="BG372" s="41">
        <v>4318</v>
      </c>
      <c r="BH372" s="42">
        <v>538</v>
      </c>
      <c r="BI372" s="42"/>
      <c r="BJ372" s="42"/>
      <c r="BK372" s="42"/>
      <c r="BL372" s="42"/>
      <c r="BM372" s="15"/>
    </row>
    <row r="373" spans="1:65" outlineLevel="5" x14ac:dyDescent="0.3">
      <c r="A373" s="22">
        <f t="shared" si="144"/>
        <v>11</v>
      </c>
      <c r="B373" s="9">
        <f t="shared" si="162"/>
        <v>42320</v>
      </c>
      <c r="C373" s="51">
        <v>349631</v>
      </c>
      <c r="D373" s="64">
        <f t="shared" si="167"/>
        <v>33.5</v>
      </c>
      <c r="E373" s="12">
        <v>34</v>
      </c>
      <c r="F373" s="12">
        <v>33</v>
      </c>
      <c r="G373" s="12"/>
      <c r="H373" s="12"/>
      <c r="I373" s="12"/>
      <c r="J373" s="12"/>
      <c r="K373" s="12"/>
      <c r="L373" s="12"/>
      <c r="M373" s="74" t="str">
        <f t="shared" si="168"/>
        <v/>
      </c>
      <c r="N373" s="83" t="s">
        <v>103</v>
      </c>
      <c r="O373" s="83" t="s">
        <v>103</v>
      </c>
      <c r="P373" s="83"/>
      <c r="Q373" s="83"/>
      <c r="R373" s="83"/>
      <c r="S373" s="83"/>
      <c r="T373" s="83"/>
      <c r="U373" s="83"/>
      <c r="V373" s="5" t="str">
        <f t="shared" si="169"/>
        <v/>
      </c>
      <c r="W373" s="41"/>
      <c r="X373" s="41"/>
      <c r="Y373" s="41"/>
      <c r="Z373" s="41"/>
      <c r="AA373" s="41"/>
      <c r="AB373" s="41"/>
      <c r="AC373" s="41"/>
      <c r="AD373" s="41"/>
      <c r="AE373" s="5" t="str">
        <f t="shared" si="170"/>
        <v/>
      </c>
      <c r="AF373" s="41"/>
      <c r="AG373" s="41"/>
      <c r="AH373" s="41"/>
      <c r="AI373" s="41"/>
      <c r="AJ373" s="41"/>
      <c r="AK373" s="41"/>
      <c r="AL373" s="41"/>
      <c r="AM373" s="41"/>
      <c r="AN373" s="41">
        <f t="shared" si="177"/>
        <v>17.326732673267326</v>
      </c>
      <c r="AO373" s="41">
        <v>1212</v>
      </c>
      <c r="AP373" s="110" t="s">
        <v>103</v>
      </c>
      <c r="AQ373" s="111" t="s">
        <v>103</v>
      </c>
      <c r="AR373" s="126" t="str">
        <f t="shared" si="171"/>
        <v/>
      </c>
      <c r="AS373" s="126" t="str">
        <f t="shared" si="172"/>
        <v/>
      </c>
      <c r="AT373" s="127">
        <v>1029</v>
      </c>
      <c r="AU373" s="128">
        <v>2.17</v>
      </c>
      <c r="AV373" s="129" t="s">
        <v>103</v>
      </c>
      <c r="AW373" s="126" t="str">
        <f t="shared" si="173"/>
        <v/>
      </c>
      <c r="AX373" s="126" t="str">
        <f t="shared" si="174"/>
        <v/>
      </c>
      <c r="AY373" s="64" t="str">
        <f t="shared" si="175"/>
        <v/>
      </c>
      <c r="AZ373" s="97">
        <v>81</v>
      </c>
      <c r="BA373" s="68"/>
      <c r="BB373" s="68"/>
      <c r="BC373" s="68"/>
      <c r="BD373" s="68"/>
      <c r="BE373" s="15"/>
      <c r="BF373" s="5">
        <f t="shared" si="176"/>
        <v>4895</v>
      </c>
      <c r="BG373" s="41">
        <v>1182</v>
      </c>
      <c r="BH373" s="42">
        <v>3713</v>
      </c>
      <c r="BI373" s="42"/>
      <c r="BJ373" s="42"/>
      <c r="BK373" s="42"/>
      <c r="BL373" s="42"/>
      <c r="BM373" s="15"/>
    </row>
    <row r="374" spans="1:65" outlineLevel="5" x14ac:dyDescent="0.3">
      <c r="A374" s="22">
        <f t="shared" si="144"/>
        <v>11</v>
      </c>
      <c r="B374" s="9">
        <f t="shared" si="162"/>
        <v>42321</v>
      </c>
      <c r="C374" s="51">
        <v>344612</v>
      </c>
      <c r="D374" s="64" t="str">
        <f t="shared" si="167"/>
        <v/>
      </c>
      <c r="E374" s="12" t="s">
        <v>103</v>
      </c>
      <c r="F374" s="12" t="s">
        <v>103</v>
      </c>
      <c r="G374" s="12"/>
      <c r="H374" s="12"/>
      <c r="I374" s="12"/>
      <c r="J374" s="12"/>
      <c r="K374" s="12"/>
      <c r="L374" s="12"/>
      <c r="M374" s="74" t="str">
        <f t="shared" si="168"/>
        <v/>
      </c>
      <c r="N374" s="83" t="s">
        <v>103</v>
      </c>
      <c r="O374" s="83" t="s">
        <v>103</v>
      </c>
      <c r="P374" s="83"/>
      <c r="Q374" s="83"/>
      <c r="R374" s="83"/>
      <c r="S374" s="83"/>
      <c r="T374" s="83"/>
      <c r="U374" s="83"/>
      <c r="V374" s="5" t="str">
        <f t="shared" si="169"/>
        <v/>
      </c>
      <c r="W374" s="41"/>
      <c r="X374" s="41"/>
      <c r="Y374" s="41"/>
      <c r="Z374" s="41"/>
      <c r="AA374" s="41"/>
      <c r="AB374" s="41"/>
      <c r="AC374" s="41"/>
      <c r="AD374" s="41"/>
      <c r="AE374" s="5" t="str">
        <f t="shared" si="170"/>
        <v/>
      </c>
      <c r="AF374" s="41"/>
      <c r="AG374" s="41"/>
      <c r="AH374" s="41"/>
      <c r="AI374" s="41"/>
      <c r="AJ374" s="41"/>
      <c r="AK374" s="41"/>
      <c r="AL374" s="41"/>
      <c r="AM374" s="41"/>
      <c r="AN374" s="41">
        <f t="shared" si="177"/>
        <v>21.450459652706844</v>
      </c>
      <c r="AO374" s="41">
        <v>979</v>
      </c>
      <c r="AP374" s="110" t="s">
        <v>103</v>
      </c>
      <c r="AQ374" s="111" t="s">
        <v>103</v>
      </c>
      <c r="AR374" s="126" t="str">
        <f t="shared" si="171"/>
        <v/>
      </c>
      <c r="AS374" s="126" t="str">
        <f t="shared" si="172"/>
        <v/>
      </c>
      <c r="AT374" s="127">
        <v>1027</v>
      </c>
      <c r="AU374" s="128">
        <v>2.04</v>
      </c>
      <c r="AV374" s="129" t="s">
        <v>103</v>
      </c>
      <c r="AW374" s="126" t="str">
        <f t="shared" si="173"/>
        <v/>
      </c>
      <c r="AX374" s="126" t="str">
        <f t="shared" si="174"/>
        <v/>
      </c>
      <c r="AY374" s="64" t="str">
        <f t="shared" si="175"/>
        <v/>
      </c>
      <c r="AZ374" s="97">
        <v>80.599999999999994</v>
      </c>
      <c r="BA374" s="68"/>
      <c r="BB374" s="68"/>
      <c r="BC374" s="68"/>
      <c r="BD374" s="68"/>
      <c r="BE374" s="15"/>
      <c r="BF374" s="5">
        <f t="shared" si="176"/>
        <v>5839</v>
      </c>
      <c r="BG374" s="41">
        <v>5839</v>
      </c>
      <c r="BH374" s="42">
        <v>0</v>
      </c>
      <c r="BI374" s="42"/>
      <c r="BJ374" s="42"/>
      <c r="BK374" s="42"/>
      <c r="BL374" s="42"/>
      <c r="BM374" s="15"/>
    </row>
    <row r="375" spans="1:65" outlineLevel="5" x14ac:dyDescent="0.3">
      <c r="A375" s="22">
        <f t="shared" si="144"/>
        <v>11</v>
      </c>
      <c r="B375" s="9">
        <f t="shared" si="162"/>
        <v>42322</v>
      </c>
      <c r="C375" s="51">
        <v>368987</v>
      </c>
      <c r="D375" s="64" t="str">
        <f t="shared" si="167"/>
        <v/>
      </c>
      <c r="E375" s="12" t="s">
        <v>103</v>
      </c>
      <c r="F375" s="12" t="s">
        <v>103</v>
      </c>
      <c r="G375" s="12"/>
      <c r="H375" s="12"/>
      <c r="I375" s="12"/>
      <c r="J375" s="12"/>
      <c r="K375" s="12"/>
      <c r="L375" s="12"/>
      <c r="M375" s="74" t="str">
        <f t="shared" si="168"/>
        <v/>
      </c>
      <c r="N375" s="83" t="s">
        <v>103</v>
      </c>
      <c r="O375" s="83" t="s">
        <v>103</v>
      </c>
      <c r="P375" s="83"/>
      <c r="Q375" s="83"/>
      <c r="R375" s="83"/>
      <c r="S375" s="83"/>
      <c r="T375" s="83"/>
      <c r="U375" s="83"/>
      <c r="V375" s="5" t="str">
        <f t="shared" si="169"/>
        <v/>
      </c>
      <c r="W375" s="41"/>
      <c r="X375" s="41"/>
      <c r="Y375" s="41"/>
      <c r="Z375" s="41"/>
      <c r="AA375" s="41"/>
      <c r="AB375" s="41"/>
      <c r="AC375" s="41"/>
      <c r="AD375" s="41"/>
      <c r="AE375" s="5" t="str">
        <f t="shared" si="170"/>
        <v/>
      </c>
      <c r="AF375" s="41"/>
      <c r="AG375" s="41"/>
      <c r="AH375" s="41"/>
      <c r="AI375" s="41"/>
      <c r="AJ375" s="41"/>
      <c r="AK375" s="41"/>
      <c r="AL375" s="41"/>
      <c r="AM375" s="41"/>
      <c r="AN375" s="41">
        <f t="shared" si="177"/>
        <v>21.875</v>
      </c>
      <c r="AO375" s="41">
        <v>960</v>
      </c>
      <c r="AP375" s="110" t="s">
        <v>103</v>
      </c>
      <c r="AQ375" s="111" t="s">
        <v>103</v>
      </c>
      <c r="AR375" s="126" t="str">
        <f t="shared" si="171"/>
        <v/>
      </c>
      <c r="AS375" s="126" t="str">
        <f t="shared" si="172"/>
        <v/>
      </c>
      <c r="AT375" s="127">
        <v>951</v>
      </c>
      <c r="AU375" s="128" t="s">
        <v>103</v>
      </c>
      <c r="AV375" s="129" t="s">
        <v>103</v>
      </c>
      <c r="AW375" s="126" t="str">
        <f t="shared" si="173"/>
        <v/>
      </c>
      <c r="AX375" s="126" t="str">
        <f t="shared" si="174"/>
        <v/>
      </c>
      <c r="AY375" s="64" t="str">
        <f t="shared" si="175"/>
        <v/>
      </c>
      <c r="AZ375" s="97" t="s">
        <v>103</v>
      </c>
      <c r="BA375" s="68"/>
      <c r="BB375" s="68"/>
      <c r="BC375" s="68"/>
      <c r="BD375" s="68"/>
      <c r="BE375" s="15"/>
      <c r="BF375" s="5">
        <f t="shared" si="176"/>
        <v>4505</v>
      </c>
      <c r="BG375" s="41">
        <v>3913</v>
      </c>
      <c r="BH375" s="42">
        <v>592</v>
      </c>
      <c r="BI375" s="42"/>
      <c r="BJ375" s="42"/>
      <c r="BK375" s="42"/>
      <c r="BL375" s="42"/>
      <c r="BM375" s="15"/>
    </row>
    <row r="376" spans="1:65" outlineLevel="5" x14ac:dyDescent="0.3">
      <c r="A376" s="22">
        <f t="shared" si="144"/>
        <v>11</v>
      </c>
      <c r="B376" s="9">
        <f t="shared" si="162"/>
        <v>42323</v>
      </c>
      <c r="C376" s="51">
        <v>368553</v>
      </c>
      <c r="D376" s="64">
        <f t="shared" si="167"/>
        <v>33.5</v>
      </c>
      <c r="E376" s="12">
        <v>33</v>
      </c>
      <c r="F376" s="12">
        <v>34</v>
      </c>
      <c r="G376" s="12"/>
      <c r="H376" s="12"/>
      <c r="I376" s="12"/>
      <c r="J376" s="12"/>
      <c r="K376" s="12"/>
      <c r="L376" s="12"/>
      <c r="M376" s="74" t="str">
        <f t="shared" si="168"/>
        <v/>
      </c>
      <c r="N376" s="83" t="s">
        <v>103</v>
      </c>
      <c r="O376" s="83" t="s">
        <v>103</v>
      </c>
      <c r="P376" s="83"/>
      <c r="Q376" s="83"/>
      <c r="R376" s="83"/>
      <c r="S376" s="83"/>
      <c r="T376" s="83"/>
      <c r="U376" s="83"/>
      <c r="V376" s="5" t="str">
        <f t="shared" si="169"/>
        <v/>
      </c>
      <c r="W376" s="41"/>
      <c r="X376" s="41"/>
      <c r="Y376" s="41"/>
      <c r="Z376" s="41"/>
      <c r="AA376" s="41"/>
      <c r="AB376" s="41"/>
      <c r="AC376" s="41"/>
      <c r="AD376" s="41"/>
      <c r="AE376" s="5" t="str">
        <f t="shared" si="170"/>
        <v/>
      </c>
      <c r="AF376" s="41"/>
      <c r="AG376" s="41"/>
      <c r="AH376" s="41"/>
      <c r="AI376" s="41"/>
      <c r="AJ376" s="41"/>
      <c r="AK376" s="41"/>
      <c r="AL376" s="41"/>
      <c r="AM376" s="41"/>
      <c r="AN376" s="41">
        <f t="shared" si="177"/>
        <v>19.42645698427382</v>
      </c>
      <c r="AO376" s="41">
        <v>1081</v>
      </c>
      <c r="AP376" s="110" t="s">
        <v>103</v>
      </c>
      <c r="AQ376" s="111" t="s">
        <v>103</v>
      </c>
      <c r="AR376" s="126" t="str">
        <f t="shared" si="171"/>
        <v/>
      </c>
      <c r="AS376" s="126" t="str">
        <f t="shared" si="172"/>
        <v/>
      </c>
      <c r="AT376" s="127">
        <v>1023</v>
      </c>
      <c r="AU376" s="128" t="s">
        <v>103</v>
      </c>
      <c r="AV376" s="129" t="s">
        <v>103</v>
      </c>
      <c r="AW376" s="126" t="str">
        <f t="shared" si="173"/>
        <v/>
      </c>
      <c r="AX376" s="126" t="str">
        <f t="shared" si="174"/>
        <v/>
      </c>
      <c r="AY376" s="64" t="str">
        <f t="shared" si="175"/>
        <v/>
      </c>
      <c r="AZ376" s="97" t="s">
        <v>103</v>
      </c>
      <c r="BA376" s="68"/>
      <c r="BB376" s="68"/>
      <c r="BC376" s="68"/>
      <c r="BD376" s="68"/>
      <c r="BE376" s="15"/>
      <c r="BF376" s="5">
        <f t="shared" si="176"/>
        <v>3860</v>
      </c>
      <c r="BG376" s="41">
        <v>3860</v>
      </c>
      <c r="BH376" s="42">
        <v>0</v>
      </c>
      <c r="BI376" s="42"/>
      <c r="BJ376" s="42"/>
      <c r="BK376" s="42"/>
      <c r="BL376" s="42"/>
      <c r="BM376" s="15"/>
    </row>
    <row r="377" spans="1:65" outlineLevel="5" x14ac:dyDescent="0.3">
      <c r="A377" s="22">
        <f t="shared" si="144"/>
        <v>11</v>
      </c>
      <c r="B377" s="9">
        <f t="shared" si="162"/>
        <v>42324</v>
      </c>
      <c r="C377" s="51">
        <v>371609</v>
      </c>
      <c r="D377" s="64">
        <f t="shared" si="167"/>
        <v>33</v>
      </c>
      <c r="E377" s="12">
        <v>33</v>
      </c>
      <c r="F377" s="12">
        <v>33</v>
      </c>
      <c r="G377" s="12"/>
      <c r="H377" s="12"/>
      <c r="I377" s="12"/>
      <c r="J377" s="12"/>
      <c r="K377" s="12"/>
      <c r="L377" s="12"/>
      <c r="M377" s="74" t="str">
        <f t="shared" si="168"/>
        <v/>
      </c>
      <c r="N377" s="83" t="s">
        <v>103</v>
      </c>
      <c r="O377" s="83" t="s">
        <v>103</v>
      </c>
      <c r="P377" s="83"/>
      <c r="Q377" s="83"/>
      <c r="R377" s="83"/>
      <c r="S377" s="83"/>
      <c r="T377" s="83"/>
      <c r="U377" s="83"/>
      <c r="V377" s="5" t="str">
        <f t="shared" si="169"/>
        <v/>
      </c>
      <c r="W377" s="41"/>
      <c r="X377" s="41"/>
      <c r="Y377" s="41"/>
      <c r="Z377" s="41"/>
      <c r="AA377" s="41"/>
      <c r="AB377" s="41"/>
      <c r="AC377" s="41"/>
      <c r="AD377" s="41"/>
      <c r="AE377" s="5" t="str">
        <f t="shared" si="170"/>
        <v/>
      </c>
      <c r="AF377" s="41"/>
      <c r="AG377" s="41"/>
      <c r="AH377" s="41"/>
      <c r="AI377" s="41"/>
      <c r="AJ377" s="41"/>
      <c r="AK377" s="41"/>
      <c r="AL377" s="41"/>
      <c r="AM377" s="41"/>
      <c r="AN377" s="41">
        <f t="shared" si="177"/>
        <v>21.105527638190956</v>
      </c>
      <c r="AO377" s="41">
        <v>995</v>
      </c>
      <c r="AP377" s="110" t="s">
        <v>103</v>
      </c>
      <c r="AQ377" s="111" t="s">
        <v>103</v>
      </c>
      <c r="AR377" s="126" t="str">
        <f t="shared" si="171"/>
        <v/>
      </c>
      <c r="AS377" s="126" t="str">
        <f t="shared" si="172"/>
        <v/>
      </c>
      <c r="AT377" s="127">
        <v>978</v>
      </c>
      <c r="AU377" s="128">
        <v>2.17</v>
      </c>
      <c r="AV377" s="129" t="s">
        <v>103</v>
      </c>
      <c r="AW377" s="126" t="str">
        <f t="shared" si="173"/>
        <v/>
      </c>
      <c r="AX377" s="126" t="str">
        <f t="shared" si="174"/>
        <v/>
      </c>
      <c r="AY377" s="64" t="str">
        <f t="shared" si="175"/>
        <v/>
      </c>
      <c r="AZ377" s="97">
        <v>80.3</v>
      </c>
      <c r="BA377" s="68"/>
      <c r="BB377" s="68"/>
      <c r="BC377" s="68"/>
      <c r="BD377" s="68"/>
      <c r="BE377" s="15"/>
      <c r="BF377" s="5">
        <f t="shared" si="176"/>
        <v>5187</v>
      </c>
      <c r="BG377" s="41">
        <v>1985</v>
      </c>
      <c r="BH377" s="42">
        <v>3202</v>
      </c>
      <c r="BI377" s="42"/>
      <c r="BJ377" s="42"/>
      <c r="BK377" s="42"/>
      <c r="BL377" s="42"/>
      <c r="BM377" s="15"/>
    </row>
    <row r="378" spans="1:65" outlineLevel="5" x14ac:dyDescent="0.3">
      <c r="A378" s="22">
        <f t="shared" si="144"/>
        <v>11</v>
      </c>
      <c r="B378" s="9">
        <f t="shared" si="162"/>
        <v>42325</v>
      </c>
      <c r="C378" s="51">
        <v>353412</v>
      </c>
      <c r="D378" s="64">
        <f t="shared" si="167"/>
        <v>33</v>
      </c>
      <c r="E378" s="12">
        <v>32</v>
      </c>
      <c r="F378" s="12">
        <v>34</v>
      </c>
      <c r="G378" s="12"/>
      <c r="H378" s="12"/>
      <c r="I378" s="12"/>
      <c r="J378" s="12"/>
      <c r="K378" s="12"/>
      <c r="L378" s="12"/>
      <c r="M378" s="74">
        <f t="shared" si="168"/>
        <v>7.2</v>
      </c>
      <c r="N378" s="83">
        <v>7.19</v>
      </c>
      <c r="O378" s="83">
        <v>7.12</v>
      </c>
      <c r="P378" s="83"/>
      <c r="Q378" s="83"/>
      <c r="R378" s="83"/>
      <c r="S378" s="83"/>
      <c r="T378" s="83"/>
      <c r="U378" s="83"/>
      <c r="V378" s="5" t="str">
        <f t="shared" si="169"/>
        <v/>
      </c>
      <c r="W378" s="41"/>
      <c r="X378" s="41"/>
      <c r="Y378" s="41"/>
      <c r="Z378" s="41"/>
      <c r="AA378" s="41"/>
      <c r="AB378" s="41"/>
      <c r="AC378" s="41"/>
      <c r="AD378" s="41"/>
      <c r="AE378" s="5" t="str">
        <f t="shared" si="170"/>
        <v/>
      </c>
      <c r="AF378" s="41"/>
      <c r="AG378" s="41"/>
      <c r="AH378" s="41"/>
      <c r="AI378" s="41"/>
      <c r="AJ378" s="41"/>
      <c r="AK378" s="41"/>
      <c r="AL378" s="41"/>
      <c r="AM378" s="41"/>
      <c r="AN378" s="41">
        <f t="shared" si="177"/>
        <v>23.385300668151448</v>
      </c>
      <c r="AO378" s="41">
        <v>898</v>
      </c>
      <c r="AP378" s="110">
        <v>3.28</v>
      </c>
      <c r="AQ378" s="111">
        <v>2.36</v>
      </c>
      <c r="AR378" s="126">
        <f t="shared" si="171"/>
        <v>71.951219512195124</v>
      </c>
      <c r="AS378" s="126">
        <f t="shared" si="172"/>
        <v>28.048780487804876</v>
      </c>
      <c r="AT378" s="127">
        <v>951</v>
      </c>
      <c r="AU378" s="128">
        <v>2.17</v>
      </c>
      <c r="AV378" s="129">
        <v>1.32</v>
      </c>
      <c r="AW378" s="126">
        <f t="shared" si="173"/>
        <v>60.829493087557609</v>
      </c>
      <c r="AX378" s="126">
        <f t="shared" si="174"/>
        <v>39.170506912442391</v>
      </c>
      <c r="AY378" s="64">
        <f t="shared" si="175"/>
        <v>39.461615154536389</v>
      </c>
      <c r="AZ378" s="97">
        <v>80.28</v>
      </c>
      <c r="BA378" s="68"/>
      <c r="BB378" s="68"/>
      <c r="BC378" s="68"/>
      <c r="BD378" s="68"/>
      <c r="BE378" s="15"/>
      <c r="BF378" s="5">
        <f t="shared" si="176"/>
        <v>5294</v>
      </c>
      <c r="BG378" s="41">
        <v>5294</v>
      </c>
      <c r="BH378" s="42">
        <v>0</v>
      </c>
      <c r="BI378" s="42"/>
      <c r="BJ378" s="42"/>
      <c r="BK378" s="42"/>
      <c r="BL378" s="42"/>
      <c r="BM378" s="15"/>
    </row>
    <row r="379" spans="1:65" outlineLevel="5" x14ac:dyDescent="0.3">
      <c r="A379" s="22">
        <f t="shared" ref="A379:A426" si="178">MONTH(B379)</f>
        <v>11</v>
      </c>
      <c r="B379" s="9">
        <f t="shared" si="162"/>
        <v>42326</v>
      </c>
      <c r="C379" s="51">
        <v>371891</v>
      </c>
      <c r="D379" s="64" t="str">
        <f t="shared" si="167"/>
        <v/>
      </c>
      <c r="E379" s="12" t="s">
        <v>103</v>
      </c>
      <c r="F379" s="12" t="s">
        <v>103</v>
      </c>
      <c r="G379" s="12"/>
      <c r="H379" s="12"/>
      <c r="I379" s="12"/>
      <c r="J379" s="12"/>
      <c r="K379" s="12"/>
      <c r="L379" s="12"/>
      <c r="M379" s="74" t="str">
        <f t="shared" si="168"/>
        <v/>
      </c>
      <c r="N379" s="83" t="s">
        <v>103</v>
      </c>
      <c r="O379" s="83" t="s">
        <v>103</v>
      </c>
      <c r="P379" s="83"/>
      <c r="Q379" s="83"/>
      <c r="R379" s="83"/>
      <c r="S379" s="83"/>
      <c r="T379" s="83"/>
      <c r="U379" s="83"/>
      <c r="V379" s="5" t="str">
        <f t="shared" si="169"/>
        <v/>
      </c>
      <c r="W379" s="41"/>
      <c r="X379" s="41"/>
      <c r="Y379" s="41"/>
      <c r="Z379" s="41"/>
      <c r="AA379" s="41"/>
      <c r="AB379" s="41"/>
      <c r="AC379" s="41"/>
      <c r="AD379" s="41"/>
      <c r="AE379" s="5" t="str">
        <f t="shared" si="170"/>
        <v/>
      </c>
      <c r="AF379" s="41"/>
      <c r="AG379" s="41"/>
      <c r="AH379" s="41"/>
      <c r="AI379" s="41"/>
      <c r="AJ379" s="41"/>
      <c r="AK379" s="41"/>
      <c r="AL379" s="41"/>
      <c r="AM379" s="41"/>
      <c r="AN379" s="41">
        <f t="shared" si="177"/>
        <v>22.826086956521738</v>
      </c>
      <c r="AO379" s="41">
        <v>920</v>
      </c>
      <c r="AP379" s="110" t="s">
        <v>103</v>
      </c>
      <c r="AQ379" s="111" t="s">
        <v>103</v>
      </c>
      <c r="AR379" s="126" t="str">
        <f t="shared" si="171"/>
        <v/>
      </c>
      <c r="AS379" s="126" t="str">
        <f t="shared" si="172"/>
        <v/>
      </c>
      <c r="AT379" s="127">
        <v>938</v>
      </c>
      <c r="AU379" s="128">
        <v>2.15</v>
      </c>
      <c r="AV379" s="129" t="s">
        <v>103</v>
      </c>
      <c r="AW379" s="126" t="str">
        <f t="shared" si="173"/>
        <v/>
      </c>
      <c r="AX379" s="126" t="str">
        <f t="shared" si="174"/>
        <v/>
      </c>
      <c r="AY379" s="64" t="str">
        <f t="shared" si="175"/>
        <v/>
      </c>
      <c r="AZ379" s="97">
        <v>81.3</v>
      </c>
      <c r="BA379" s="68"/>
      <c r="BB379" s="68"/>
      <c r="BC379" s="68"/>
      <c r="BD379" s="68"/>
      <c r="BE379" s="15"/>
      <c r="BF379" s="5">
        <f t="shared" si="176"/>
        <v>5239</v>
      </c>
      <c r="BG379" s="41">
        <v>4258</v>
      </c>
      <c r="BH379" s="42">
        <v>981</v>
      </c>
      <c r="BI379" s="42"/>
      <c r="BJ379" s="42"/>
      <c r="BK379" s="42"/>
      <c r="BL379" s="42"/>
      <c r="BM379" s="15"/>
    </row>
    <row r="380" spans="1:65" outlineLevel="5" x14ac:dyDescent="0.3">
      <c r="A380" s="22">
        <f t="shared" si="178"/>
        <v>11</v>
      </c>
      <c r="B380" s="9">
        <f t="shared" si="162"/>
        <v>42327</v>
      </c>
      <c r="C380" s="51">
        <v>359890</v>
      </c>
      <c r="D380" s="64">
        <f t="shared" si="167"/>
        <v>33</v>
      </c>
      <c r="E380" s="12">
        <v>33</v>
      </c>
      <c r="F380" s="12">
        <v>33</v>
      </c>
      <c r="G380" s="12"/>
      <c r="H380" s="12"/>
      <c r="I380" s="12"/>
      <c r="J380" s="12"/>
      <c r="K380" s="12"/>
      <c r="L380" s="12"/>
      <c r="M380" s="74" t="str">
        <f t="shared" si="168"/>
        <v/>
      </c>
      <c r="N380" s="83" t="s">
        <v>103</v>
      </c>
      <c r="O380" s="83" t="s">
        <v>103</v>
      </c>
      <c r="P380" s="83"/>
      <c r="Q380" s="83"/>
      <c r="R380" s="83"/>
      <c r="S380" s="83"/>
      <c r="T380" s="83"/>
      <c r="U380" s="83"/>
      <c r="V380" s="5" t="str">
        <f t="shared" si="169"/>
        <v/>
      </c>
      <c r="W380" s="41"/>
      <c r="X380" s="41"/>
      <c r="Y380" s="41"/>
      <c r="Z380" s="41"/>
      <c r="AA380" s="41"/>
      <c r="AB380" s="41"/>
      <c r="AC380" s="41"/>
      <c r="AD380" s="41"/>
      <c r="AE380" s="5" t="str">
        <f t="shared" si="170"/>
        <v/>
      </c>
      <c r="AF380" s="41"/>
      <c r="AG380" s="41"/>
      <c r="AH380" s="41"/>
      <c r="AI380" s="41"/>
      <c r="AJ380" s="41"/>
      <c r="AK380" s="41"/>
      <c r="AL380" s="41"/>
      <c r="AM380" s="41"/>
      <c r="AN380" s="41">
        <f t="shared" si="177"/>
        <v>21.169354838709676</v>
      </c>
      <c r="AO380" s="41">
        <v>992</v>
      </c>
      <c r="AP380" s="110" t="s">
        <v>103</v>
      </c>
      <c r="AQ380" s="111" t="s">
        <v>103</v>
      </c>
      <c r="AR380" s="126" t="str">
        <f t="shared" si="171"/>
        <v/>
      </c>
      <c r="AS380" s="126" t="str">
        <f t="shared" si="172"/>
        <v/>
      </c>
      <c r="AT380" s="127">
        <v>950</v>
      </c>
      <c r="AU380" s="128">
        <v>2.11</v>
      </c>
      <c r="AV380" s="129" t="s">
        <v>103</v>
      </c>
      <c r="AW380" s="126" t="str">
        <f t="shared" si="173"/>
        <v/>
      </c>
      <c r="AX380" s="126" t="str">
        <f t="shared" si="174"/>
        <v/>
      </c>
      <c r="AY380" s="64" t="str">
        <f t="shared" si="175"/>
        <v/>
      </c>
      <c r="AZ380" s="97">
        <v>81.239999999999995</v>
      </c>
      <c r="BA380" s="68"/>
      <c r="BB380" s="68"/>
      <c r="BC380" s="68"/>
      <c r="BD380" s="68"/>
      <c r="BE380" s="15"/>
      <c r="BF380" s="5">
        <f t="shared" si="176"/>
        <v>5240</v>
      </c>
      <c r="BG380" s="41">
        <v>5240</v>
      </c>
      <c r="BH380" s="42">
        <v>0</v>
      </c>
      <c r="BI380" s="42"/>
      <c r="BJ380" s="42"/>
      <c r="BK380" s="42"/>
      <c r="BL380" s="42"/>
      <c r="BM380" s="15"/>
    </row>
    <row r="381" spans="1:65" outlineLevel="5" x14ac:dyDescent="0.3">
      <c r="A381" s="22">
        <f t="shared" si="178"/>
        <v>11</v>
      </c>
      <c r="B381" s="9">
        <f t="shared" si="162"/>
        <v>42328</v>
      </c>
      <c r="C381" s="51">
        <v>364492</v>
      </c>
      <c r="D381" s="64">
        <f t="shared" si="167"/>
        <v>33.5</v>
      </c>
      <c r="E381" s="12">
        <v>34</v>
      </c>
      <c r="F381" s="12">
        <v>33</v>
      </c>
      <c r="G381" s="12"/>
      <c r="H381" s="12"/>
      <c r="I381" s="12"/>
      <c r="J381" s="12"/>
      <c r="K381" s="12"/>
      <c r="L381" s="12"/>
      <c r="M381" s="74" t="str">
        <f t="shared" si="168"/>
        <v/>
      </c>
      <c r="N381" s="83" t="s">
        <v>103</v>
      </c>
      <c r="O381" s="83" t="s">
        <v>103</v>
      </c>
      <c r="P381" s="83"/>
      <c r="Q381" s="83"/>
      <c r="R381" s="83"/>
      <c r="S381" s="83"/>
      <c r="T381" s="83"/>
      <c r="U381" s="83"/>
      <c r="V381" s="5" t="str">
        <f t="shared" si="169"/>
        <v/>
      </c>
      <c r="W381" s="41"/>
      <c r="X381" s="41"/>
      <c r="Y381" s="41"/>
      <c r="Z381" s="41"/>
      <c r="AA381" s="41"/>
      <c r="AB381" s="41"/>
      <c r="AC381" s="41"/>
      <c r="AD381" s="41"/>
      <c r="AE381" s="5" t="str">
        <f t="shared" si="170"/>
        <v/>
      </c>
      <c r="AF381" s="41"/>
      <c r="AG381" s="41"/>
      <c r="AH381" s="41"/>
      <c r="AI381" s="41"/>
      <c r="AJ381" s="41"/>
      <c r="AK381" s="41"/>
      <c r="AL381" s="41"/>
      <c r="AM381" s="41"/>
      <c r="AN381" s="41">
        <f t="shared" si="177"/>
        <v>22.629310344827587</v>
      </c>
      <c r="AO381" s="41">
        <v>928</v>
      </c>
      <c r="AP381" s="110" t="s">
        <v>103</v>
      </c>
      <c r="AQ381" s="111" t="s">
        <v>103</v>
      </c>
      <c r="AR381" s="126" t="str">
        <f t="shared" si="171"/>
        <v/>
      </c>
      <c r="AS381" s="126" t="str">
        <f t="shared" si="172"/>
        <v/>
      </c>
      <c r="AT381" s="127">
        <v>934</v>
      </c>
      <c r="AU381" s="128">
        <v>2.09</v>
      </c>
      <c r="AV381" s="129" t="s">
        <v>103</v>
      </c>
      <c r="AW381" s="126" t="str">
        <f t="shared" si="173"/>
        <v/>
      </c>
      <c r="AX381" s="126" t="str">
        <f t="shared" si="174"/>
        <v/>
      </c>
      <c r="AY381" s="64" t="str">
        <f t="shared" si="175"/>
        <v/>
      </c>
      <c r="AZ381" s="97">
        <v>81.099999999999994</v>
      </c>
      <c r="BA381" s="68"/>
      <c r="BB381" s="68"/>
      <c r="BC381" s="68"/>
      <c r="BD381" s="68"/>
      <c r="BE381" s="15"/>
      <c r="BF381" s="5">
        <f t="shared" si="176"/>
        <v>5403</v>
      </c>
      <c r="BG381" s="41">
        <v>5403</v>
      </c>
      <c r="BH381" s="42">
        <v>0</v>
      </c>
      <c r="BI381" s="42"/>
      <c r="BJ381" s="42"/>
      <c r="BK381" s="42"/>
      <c r="BL381" s="42"/>
      <c r="BM381" s="15"/>
    </row>
    <row r="382" spans="1:65" outlineLevel="5" x14ac:dyDescent="0.3">
      <c r="A382" s="22">
        <f t="shared" si="178"/>
        <v>11</v>
      </c>
      <c r="B382" s="9">
        <f t="shared" si="162"/>
        <v>42329</v>
      </c>
      <c r="C382" s="51">
        <v>384142</v>
      </c>
      <c r="D382" s="64" t="str">
        <f t="shared" si="167"/>
        <v/>
      </c>
      <c r="E382" s="12" t="s">
        <v>103</v>
      </c>
      <c r="F382" s="12" t="s">
        <v>103</v>
      </c>
      <c r="G382" s="12"/>
      <c r="H382" s="12"/>
      <c r="I382" s="12"/>
      <c r="J382" s="12"/>
      <c r="K382" s="12"/>
      <c r="L382" s="12"/>
      <c r="M382" s="74" t="str">
        <f t="shared" si="168"/>
        <v/>
      </c>
      <c r="N382" s="83" t="s">
        <v>103</v>
      </c>
      <c r="O382" s="83" t="s">
        <v>103</v>
      </c>
      <c r="P382" s="83"/>
      <c r="Q382" s="83"/>
      <c r="R382" s="83"/>
      <c r="S382" s="83"/>
      <c r="T382" s="83"/>
      <c r="U382" s="83"/>
      <c r="V382" s="5" t="str">
        <f t="shared" si="169"/>
        <v/>
      </c>
      <c r="W382" s="41"/>
      <c r="X382" s="41"/>
      <c r="Y382" s="41"/>
      <c r="Z382" s="41"/>
      <c r="AA382" s="41"/>
      <c r="AB382" s="41"/>
      <c r="AC382" s="41"/>
      <c r="AD382" s="41"/>
      <c r="AE382" s="5" t="str">
        <f t="shared" si="170"/>
        <v/>
      </c>
      <c r="AF382" s="41"/>
      <c r="AG382" s="41"/>
      <c r="AH382" s="41"/>
      <c r="AI382" s="41"/>
      <c r="AJ382" s="41"/>
      <c r="AK382" s="41"/>
      <c r="AL382" s="41"/>
      <c r="AM382" s="41"/>
      <c r="AN382" s="41">
        <f t="shared" si="177"/>
        <v>22.556390977443609</v>
      </c>
      <c r="AO382" s="41">
        <v>931</v>
      </c>
      <c r="AP382" s="110" t="s">
        <v>103</v>
      </c>
      <c r="AQ382" s="111" t="s">
        <v>103</v>
      </c>
      <c r="AR382" s="126" t="str">
        <f t="shared" si="171"/>
        <v/>
      </c>
      <c r="AS382" s="126" t="str">
        <f t="shared" si="172"/>
        <v/>
      </c>
      <c r="AT382" s="127">
        <v>953</v>
      </c>
      <c r="AU382" s="128" t="s">
        <v>103</v>
      </c>
      <c r="AV382" s="129" t="s">
        <v>103</v>
      </c>
      <c r="AW382" s="126" t="str">
        <f t="shared" si="173"/>
        <v/>
      </c>
      <c r="AX382" s="126" t="str">
        <f t="shared" si="174"/>
        <v/>
      </c>
      <c r="AY382" s="64" t="str">
        <f t="shared" si="175"/>
        <v/>
      </c>
      <c r="AZ382" s="97" t="s">
        <v>103</v>
      </c>
      <c r="BA382" s="68"/>
      <c r="BB382" s="68"/>
      <c r="BC382" s="68"/>
      <c r="BD382" s="68"/>
      <c r="BE382" s="15"/>
      <c r="BF382" s="5">
        <f t="shared" si="176"/>
        <v>6147</v>
      </c>
      <c r="BG382" s="41">
        <v>6147</v>
      </c>
      <c r="BH382" s="42">
        <v>0</v>
      </c>
      <c r="BI382" s="42"/>
      <c r="BJ382" s="42"/>
      <c r="BK382" s="42"/>
      <c r="BL382" s="42"/>
      <c r="BM382" s="15"/>
    </row>
    <row r="383" spans="1:65" outlineLevel="5" x14ac:dyDescent="0.3">
      <c r="A383" s="22">
        <f t="shared" si="178"/>
        <v>11</v>
      </c>
      <c r="B383" s="9">
        <f t="shared" si="162"/>
        <v>42330</v>
      </c>
      <c r="C383" s="51">
        <v>380198</v>
      </c>
      <c r="D383" s="64" t="str">
        <f t="shared" si="167"/>
        <v/>
      </c>
      <c r="E383" s="12" t="s">
        <v>103</v>
      </c>
      <c r="F383" s="12" t="s">
        <v>103</v>
      </c>
      <c r="G383" s="12"/>
      <c r="H383" s="12"/>
      <c r="I383" s="12"/>
      <c r="J383" s="12"/>
      <c r="K383" s="12"/>
      <c r="L383" s="12"/>
      <c r="M383" s="74" t="str">
        <f t="shared" si="168"/>
        <v/>
      </c>
      <c r="N383" s="83" t="s">
        <v>103</v>
      </c>
      <c r="O383" s="83" t="s">
        <v>103</v>
      </c>
      <c r="P383" s="83"/>
      <c r="Q383" s="83"/>
      <c r="R383" s="83"/>
      <c r="S383" s="83"/>
      <c r="T383" s="83"/>
      <c r="U383" s="83"/>
      <c r="V383" s="5" t="str">
        <f t="shared" si="169"/>
        <v/>
      </c>
      <c r="W383" s="41"/>
      <c r="X383" s="41"/>
      <c r="Y383" s="41"/>
      <c r="Z383" s="41"/>
      <c r="AA383" s="41"/>
      <c r="AB383" s="41"/>
      <c r="AC383" s="41"/>
      <c r="AD383" s="41"/>
      <c r="AE383" s="5" t="str">
        <f t="shared" si="170"/>
        <v/>
      </c>
      <c r="AF383" s="41"/>
      <c r="AG383" s="41"/>
      <c r="AH383" s="41"/>
      <c r="AI383" s="41"/>
      <c r="AJ383" s="41"/>
      <c r="AK383" s="41"/>
      <c r="AL383" s="41"/>
      <c r="AM383" s="41"/>
      <c r="AN383" s="41">
        <f t="shared" si="177"/>
        <v>23.648648648648649</v>
      </c>
      <c r="AO383" s="41">
        <v>888</v>
      </c>
      <c r="AP383" s="110" t="s">
        <v>103</v>
      </c>
      <c r="AQ383" s="111" t="s">
        <v>103</v>
      </c>
      <c r="AR383" s="126" t="str">
        <f t="shared" si="171"/>
        <v/>
      </c>
      <c r="AS383" s="126" t="str">
        <f t="shared" si="172"/>
        <v/>
      </c>
      <c r="AT383" s="127">
        <v>928</v>
      </c>
      <c r="AU383" s="128" t="s">
        <v>103</v>
      </c>
      <c r="AV383" s="129" t="s">
        <v>103</v>
      </c>
      <c r="AW383" s="126" t="str">
        <f t="shared" si="173"/>
        <v/>
      </c>
      <c r="AX383" s="126" t="str">
        <f t="shared" si="174"/>
        <v/>
      </c>
      <c r="AY383" s="64" t="str">
        <f t="shared" si="175"/>
        <v/>
      </c>
      <c r="AZ383" s="97" t="s">
        <v>103</v>
      </c>
      <c r="BA383" s="68"/>
      <c r="BB383" s="68"/>
      <c r="BC383" s="68"/>
      <c r="BD383" s="68"/>
      <c r="BE383" s="15"/>
      <c r="BF383" s="5">
        <f t="shared" si="176"/>
        <v>5023</v>
      </c>
      <c r="BG383" s="41">
        <v>5023</v>
      </c>
      <c r="BH383" s="42">
        <v>0</v>
      </c>
      <c r="BI383" s="42"/>
      <c r="BJ383" s="42"/>
      <c r="BK383" s="42"/>
      <c r="BL383" s="42"/>
      <c r="BM383" s="15"/>
    </row>
    <row r="384" spans="1:65" outlineLevel="5" x14ac:dyDescent="0.3">
      <c r="A384" s="22">
        <f t="shared" si="178"/>
        <v>11</v>
      </c>
      <c r="B384" s="9">
        <f t="shared" si="162"/>
        <v>42331</v>
      </c>
      <c r="C384" s="51">
        <v>357135</v>
      </c>
      <c r="D384" s="64">
        <f t="shared" si="167"/>
        <v>35</v>
      </c>
      <c r="E384" s="12">
        <v>36</v>
      </c>
      <c r="F384" s="12">
        <v>34</v>
      </c>
      <c r="G384" s="12"/>
      <c r="H384" s="12"/>
      <c r="I384" s="12"/>
      <c r="J384" s="12"/>
      <c r="K384" s="12"/>
      <c r="L384" s="12"/>
      <c r="M384" s="74" t="str">
        <f t="shared" si="168"/>
        <v/>
      </c>
      <c r="N384" s="83" t="s">
        <v>103</v>
      </c>
      <c r="O384" s="83" t="s">
        <v>103</v>
      </c>
      <c r="P384" s="83"/>
      <c r="Q384" s="83"/>
      <c r="R384" s="83"/>
      <c r="S384" s="83"/>
      <c r="T384" s="83"/>
      <c r="U384" s="83"/>
      <c r="V384" s="5" t="str">
        <f t="shared" si="169"/>
        <v/>
      </c>
      <c r="W384" s="41"/>
      <c r="X384" s="41"/>
      <c r="Y384" s="41"/>
      <c r="Z384" s="41"/>
      <c r="AA384" s="41"/>
      <c r="AB384" s="41"/>
      <c r="AC384" s="41"/>
      <c r="AD384" s="41"/>
      <c r="AE384" s="5" t="str">
        <f t="shared" si="170"/>
        <v/>
      </c>
      <c r="AF384" s="41"/>
      <c r="AG384" s="41"/>
      <c r="AH384" s="41"/>
      <c r="AI384" s="41"/>
      <c r="AJ384" s="41"/>
      <c r="AK384" s="41"/>
      <c r="AL384" s="41"/>
      <c r="AM384" s="41"/>
      <c r="AN384" s="41">
        <f t="shared" si="177"/>
        <v>23.516237402015676</v>
      </c>
      <c r="AO384" s="41">
        <v>893</v>
      </c>
      <c r="AP384" s="110" t="s">
        <v>103</v>
      </c>
      <c r="AQ384" s="111" t="s">
        <v>103</v>
      </c>
      <c r="AR384" s="126" t="str">
        <f t="shared" si="171"/>
        <v/>
      </c>
      <c r="AS384" s="126" t="str">
        <f t="shared" si="172"/>
        <v/>
      </c>
      <c r="AT384" s="127">
        <v>963</v>
      </c>
      <c r="AU384" s="128">
        <v>2.15</v>
      </c>
      <c r="AV384" s="129" t="s">
        <v>103</v>
      </c>
      <c r="AW384" s="126" t="str">
        <f t="shared" si="173"/>
        <v/>
      </c>
      <c r="AX384" s="126" t="str">
        <f t="shared" si="174"/>
        <v/>
      </c>
      <c r="AY384" s="64" t="str">
        <f t="shared" si="175"/>
        <v/>
      </c>
      <c r="AZ384" s="97">
        <v>81.599999999999994</v>
      </c>
      <c r="BA384" s="68"/>
      <c r="BB384" s="68"/>
      <c r="BC384" s="68"/>
      <c r="BD384" s="68"/>
      <c r="BE384" s="15"/>
      <c r="BF384" s="5">
        <f t="shared" si="176"/>
        <v>5280</v>
      </c>
      <c r="BG384" s="41">
        <v>5280</v>
      </c>
      <c r="BH384" s="42">
        <v>0</v>
      </c>
      <c r="BI384" s="42"/>
      <c r="BJ384" s="42"/>
      <c r="BK384" s="42"/>
      <c r="BL384" s="42"/>
      <c r="BM384" s="15"/>
    </row>
    <row r="385" spans="1:65" outlineLevel="5" x14ac:dyDescent="0.3">
      <c r="A385" s="22">
        <f t="shared" si="178"/>
        <v>11</v>
      </c>
      <c r="B385" s="9">
        <f t="shared" si="162"/>
        <v>42332</v>
      </c>
      <c r="C385" s="51">
        <v>315434</v>
      </c>
      <c r="D385" s="64">
        <f t="shared" si="167"/>
        <v>35.5</v>
      </c>
      <c r="E385" s="12">
        <v>36</v>
      </c>
      <c r="F385" s="12">
        <v>35</v>
      </c>
      <c r="G385" s="12"/>
      <c r="H385" s="12"/>
      <c r="I385" s="12"/>
      <c r="J385" s="12"/>
      <c r="K385" s="12"/>
      <c r="L385" s="12"/>
      <c r="M385" s="74">
        <f t="shared" si="168"/>
        <v>7</v>
      </c>
      <c r="N385" s="83">
        <v>7.08</v>
      </c>
      <c r="O385" s="83">
        <v>6.9</v>
      </c>
      <c r="P385" s="83"/>
      <c r="Q385" s="83"/>
      <c r="R385" s="83"/>
      <c r="S385" s="83"/>
      <c r="T385" s="83"/>
      <c r="U385" s="83"/>
      <c r="V385" s="5" t="str">
        <f t="shared" si="169"/>
        <v/>
      </c>
      <c r="W385" s="41"/>
      <c r="X385" s="41"/>
      <c r="Y385" s="41"/>
      <c r="Z385" s="41"/>
      <c r="AA385" s="41"/>
      <c r="AB385" s="41"/>
      <c r="AC385" s="41"/>
      <c r="AD385" s="41"/>
      <c r="AE385" s="5">
        <f t="shared" si="170"/>
        <v>1630</v>
      </c>
      <c r="AF385" s="41">
        <v>1840</v>
      </c>
      <c r="AG385" s="41">
        <v>1420</v>
      </c>
      <c r="AH385" s="41"/>
      <c r="AI385" s="41"/>
      <c r="AJ385" s="41"/>
      <c r="AK385" s="41"/>
      <c r="AL385" s="41"/>
      <c r="AM385" s="41"/>
      <c r="AN385" s="41">
        <f t="shared" si="177"/>
        <v>21.671826625386998</v>
      </c>
      <c r="AO385" s="41">
        <v>969</v>
      </c>
      <c r="AP385" s="110">
        <v>3.23</v>
      </c>
      <c r="AQ385" s="111">
        <v>2.48</v>
      </c>
      <c r="AR385" s="126">
        <f t="shared" si="171"/>
        <v>76.780185758513937</v>
      </c>
      <c r="AS385" s="126">
        <f t="shared" si="172"/>
        <v>23.219814241486063</v>
      </c>
      <c r="AT385" s="127">
        <v>1018</v>
      </c>
      <c r="AU385" s="128">
        <v>2</v>
      </c>
      <c r="AV385" s="129">
        <v>1.19</v>
      </c>
      <c r="AW385" s="126">
        <f t="shared" si="173"/>
        <v>59.5</v>
      </c>
      <c r="AX385" s="126">
        <f t="shared" si="174"/>
        <v>40.5</v>
      </c>
      <c r="AY385" s="64">
        <f t="shared" si="175"/>
        <v>55.570489844683401</v>
      </c>
      <c r="AZ385" s="97">
        <v>79.599999999999994</v>
      </c>
      <c r="BA385" s="68"/>
      <c r="BB385" s="68"/>
      <c r="BC385" s="68"/>
      <c r="BD385" s="68"/>
      <c r="BE385" s="15"/>
      <c r="BF385" s="5">
        <f t="shared" si="176"/>
        <v>5000</v>
      </c>
      <c r="BG385" s="41">
        <v>5000</v>
      </c>
      <c r="BH385" s="42">
        <v>0</v>
      </c>
      <c r="BI385" s="42"/>
      <c r="BJ385" s="42"/>
      <c r="BK385" s="42"/>
      <c r="BL385" s="42"/>
      <c r="BM385" s="15"/>
    </row>
    <row r="386" spans="1:65" outlineLevel="5" x14ac:dyDescent="0.3">
      <c r="A386" s="22">
        <f t="shared" si="178"/>
        <v>11</v>
      </c>
      <c r="B386" s="9">
        <f t="shared" si="162"/>
        <v>42333</v>
      </c>
      <c r="C386" s="51">
        <v>295707</v>
      </c>
      <c r="D386" s="64" t="str">
        <f t="shared" si="167"/>
        <v/>
      </c>
      <c r="E386" s="12" t="s">
        <v>103</v>
      </c>
      <c r="F386" s="12" t="s">
        <v>103</v>
      </c>
      <c r="G386" s="12"/>
      <c r="H386" s="12"/>
      <c r="I386" s="12"/>
      <c r="J386" s="12"/>
      <c r="K386" s="12"/>
      <c r="L386" s="12"/>
      <c r="M386" s="74" t="str">
        <f t="shared" si="168"/>
        <v/>
      </c>
      <c r="N386" s="83" t="s">
        <v>103</v>
      </c>
      <c r="O386" s="83" t="s">
        <v>103</v>
      </c>
      <c r="P386" s="83"/>
      <c r="Q386" s="83"/>
      <c r="R386" s="83"/>
      <c r="S386" s="83"/>
      <c r="T386" s="83"/>
      <c r="U386" s="83"/>
      <c r="V386" s="5" t="str">
        <f t="shared" si="169"/>
        <v/>
      </c>
      <c r="W386" s="41"/>
      <c r="X386" s="41"/>
      <c r="Y386" s="41"/>
      <c r="Z386" s="41"/>
      <c r="AA386" s="41"/>
      <c r="AB386" s="41"/>
      <c r="AC386" s="41"/>
      <c r="AD386" s="41"/>
      <c r="AE386" s="5" t="str">
        <f t="shared" si="170"/>
        <v/>
      </c>
      <c r="AF386" s="41"/>
      <c r="AG386" s="41"/>
      <c r="AH386" s="41"/>
      <c r="AI386" s="41"/>
      <c r="AJ386" s="41"/>
      <c r="AK386" s="41"/>
      <c r="AL386" s="41"/>
      <c r="AM386" s="41"/>
      <c r="AN386" s="41">
        <f t="shared" si="177"/>
        <v>19.811320754716981</v>
      </c>
      <c r="AO386" s="41">
        <v>1060</v>
      </c>
      <c r="AP386" s="110" t="s">
        <v>103</v>
      </c>
      <c r="AQ386" s="111" t="s">
        <v>103</v>
      </c>
      <c r="AR386" s="126" t="str">
        <f t="shared" si="171"/>
        <v/>
      </c>
      <c r="AS386" s="126" t="str">
        <f t="shared" si="172"/>
        <v/>
      </c>
      <c r="AT386" s="127">
        <v>1069</v>
      </c>
      <c r="AU386" s="128">
        <v>2.0299999999999998</v>
      </c>
      <c r="AV386" s="129" t="s">
        <v>103</v>
      </c>
      <c r="AW386" s="126" t="str">
        <f t="shared" si="173"/>
        <v/>
      </c>
      <c r="AX386" s="126" t="str">
        <f t="shared" si="174"/>
        <v/>
      </c>
      <c r="AY386" s="64" t="str">
        <f t="shared" si="175"/>
        <v/>
      </c>
      <c r="AZ386" s="97">
        <v>79.2</v>
      </c>
      <c r="BA386" s="68"/>
      <c r="BB386" s="68"/>
      <c r="BC386" s="68"/>
      <c r="BD386" s="68"/>
      <c r="BE386" s="15"/>
      <c r="BF386" s="5">
        <f t="shared" si="176"/>
        <v>5750</v>
      </c>
      <c r="BG386" s="41">
        <v>5750</v>
      </c>
      <c r="BH386" s="42">
        <v>0</v>
      </c>
      <c r="BI386" s="42"/>
      <c r="BJ386" s="42"/>
      <c r="BK386" s="42"/>
      <c r="BL386" s="42"/>
      <c r="BM386" s="15"/>
    </row>
    <row r="387" spans="1:65" outlineLevel="5" x14ac:dyDescent="0.3">
      <c r="A387" s="22">
        <f t="shared" si="178"/>
        <v>11</v>
      </c>
      <c r="B387" s="9">
        <f t="shared" si="162"/>
        <v>42334</v>
      </c>
      <c r="C387" s="51">
        <v>334926</v>
      </c>
      <c r="D387" s="64" t="str">
        <f t="shared" si="167"/>
        <v/>
      </c>
      <c r="E387" s="12" t="s">
        <v>103</v>
      </c>
      <c r="F387" s="12" t="s">
        <v>103</v>
      </c>
      <c r="G387" s="12"/>
      <c r="H387" s="12"/>
      <c r="I387" s="12"/>
      <c r="J387" s="12"/>
      <c r="K387" s="12"/>
      <c r="L387" s="12"/>
      <c r="M387" s="74" t="str">
        <f t="shared" si="168"/>
        <v/>
      </c>
      <c r="N387" s="83" t="s">
        <v>103</v>
      </c>
      <c r="O387" s="83" t="s">
        <v>103</v>
      </c>
      <c r="P387" s="83"/>
      <c r="Q387" s="83"/>
      <c r="R387" s="83"/>
      <c r="S387" s="83"/>
      <c r="T387" s="83"/>
      <c r="U387" s="83"/>
      <c r="V387" s="5" t="str">
        <f t="shared" si="169"/>
        <v/>
      </c>
      <c r="W387" s="41"/>
      <c r="X387" s="41"/>
      <c r="Y387" s="41"/>
      <c r="Z387" s="41"/>
      <c r="AA387" s="41"/>
      <c r="AB387" s="41"/>
      <c r="AC387" s="41"/>
      <c r="AD387" s="41"/>
      <c r="AE387" s="5" t="str">
        <f t="shared" si="170"/>
        <v/>
      </c>
      <c r="AF387" s="41"/>
      <c r="AG387" s="41"/>
      <c r="AH387" s="41"/>
      <c r="AI387" s="41"/>
      <c r="AJ387" s="41"/>
      <c r="AK387" s="41"/>
      <c r="AL387" s="41"/>
      <c r="AM387" s="41"/>
      <c r="AN387" s="41">
        <f t="shared" si="177"/>
        <v>20.23121387283237</v>
      </c>
      <c r="AO387" s="41">
        <v>1038</v>
      </c>
      <c r="AP387" s="110" t="s">
        <v>103</v>
      </c>
      <c r="AQ387" s="111" t="s">
        <v>103</v>
      </c>
      <c r="AR387" s="126" t="str">
        <f t="shared" si="171"/>
        <v/>
      </c>
      <c r="AS387" s="126" t="str">
        <f t="shared" si="172"/>
        <v/>
      </c>
      <c r="AT387" s="127">
        <v>1050</v>
      </c>
      <c r="AU387" s="128">
        <v>2.0499999999999998</v>
      </c>
      <c r="AV387" s="129" t="s">
        <v>103</v>
      </c>
      <c r="AW387" s="126" t="str">
        <f t="shared" si="173"/>
        <v/>
      </c>
      <c r="AX387" s="126" t="str">
        <f t="shared" si="174"/>
        <v/>
      </c>
      <c r="AY387" s="64" t="str">
        <f t="shared" si="175"/>
        <v/>
      </c>
      <c r="AZ387" s="97">
        <v>79.599999999999994</v>
      </c>
      <c r="BA387" s="68"/>
      <c r="BB387" s="68"/>
      <c r="BC387" s="68"/>
      <c r="BD387" s="68"/>
      <c r="BE387" s="15"/>
      <c r="BF387" s="5">
        <f t="shared" si="176"/>
        <v>4902</v>
      </c>
      <c r="BG387" s="41">
        <v>4902</v>
      </c>
      <c r="BH387" s="42">
        <v>0</v>
      </c>
      <c r="BI387" s="42"/>
      <c r="BJ387" s="42"/>
      <c r="BK387" s="42"/>
      <c r="BL387" s="42"/>
      <c r="BM387" s="15"/>
    </row>
    <row r="388" spans="1:65" outlineLevel="5" x14ac:dyDescent="0.3">
      <c r="A388" s="22">
        <f t="shared" si="178"/>
        <v>11</v>
      </c>
      <c r="B388" s="9">
        <f t="shared" si="162"/>
        <v>42335</v>
      </c>
      <c r="C388" s="51">
        <v>341507</v>
      </c>
      <c r="D388" s="64">
        <f t="shared" si="167"/>
        <v>34</v>
      </c>
      <c r="E388" s="12">
        <v>34</v>
      </c>
      <c r="F388" s="12">
        <v>34</v>
      </c>
      <c r="G388" s="12"/>
      <c r="H388" s="12"/>
      <c r="I388" s="12"/>
      <c r="J388" s="12"/>
      <c r="K388" s="12"/>
      <c r="L388" s="12"/>
      <c r="M388" s="74" t="str">
        <f t="shared" si="168"/>
        <v/>
      </c>
      <c r="N388" s="83" t="s">
        <v>103</v>
      </c>
      <c r="O388" s="83" t="s">
        <v>103</v>
      </c>
      <c r="P388" s="83"/>
      <c r="Q388" s="83"/>
      <c r="R388" s="83"/>
      <c r="S388" s="83"/>
      <c r="T388" s="83"/>
      <c r="U388" s="83"/>
      <c r="V388" s="5" t="str">
        <f t="shared" si="169"/>
        <v/>
      </c>
      <c r="W388" s="41"/>
      <c r="X388" s="41"/>
      <c r="Y388" s="41"/>
      <c r="Z388" s="41"/>
      <c r="AA388" s="41"/>
      <c r="AB388" s="41"/>
      <c r="AC388" s="41"/>
      <c r="AD388" s="41"/>
      <c r="AE388" s="5" t="str">
        <f t="shared" si="170"/>
        <v/>
      </c>
      <c r="AF388" s="41"/>
      <c r="AG388" s="41"/>
      <c r="AH388" s="41"/>
      <c r="AI388" s="41"/>
      <c r="AJ388" s="41"/>
      <c r="AK388" s="41"/>
      <c r="AL388" s="41"/>
      <c r="AM388" s="41"/>
      <c r="AN388" s="41">
        <f t="shared" si="177"/>
        <v>19.038984587488667</v>
      </c>
      <c r="AO388" s="41">
        <v>1103</v>
      </c>
      <c r="AP388" s="110" t="s">
        <v>103</v>
      </c>
      <c r="AQ388" s="111" t="s">
        <v>103</v>
      </c>
      <c r="AR388" s="126" t="str">
        <f t="shared" si="171"/>
        <v/>
      </c>
      <c r="AS388" s="126" t="str">
        <f t="shared" si="172"/>
        <v/>
      </c>
      <c r="AT388" s="127">
        <v>1047</v>
      </c>
      <c r="AU388" s="128">
        <v>2.0299999999999998</v>
      </c>
      <c r="AV388" s="129" t="s">
        <v>103</v>
      </c>
      <c r="AW388" s="126" t="str">
        <f t="shared" si="173"/>
        <v/>
      </c>
      <c r="AX388" s="126" t="str">
        <f t="shared" si="174"/>
        <v/>
      </c>
      <c r="AY388" s="64" t="str">
        <f t="shared" si="175"/>
        <v/>
      </c>
      <c r="AZ388" s="97">
        <v>79</v>
      </c>
      <c r="BA388" s="68"/>
      <c r="BB388" s="68"/>
      <c r="BC388" s="68"/>
      <c r="BD388" s="68"/>
      <c r="BE388" s="15"/>
      <c r="BF388" s="5">
        <f t="shared" si="176"/>
        <v>5166</v>
      </c>
      <c r="BG388" s="41">
        <v>5166</v>
      </c>
      <c r="BH388" s="42">
        <v>0</v>
      </c>
      <c r="BI388" s="42"/>
      <c r="BJ388" s="42"/>
      <c r="BK388" s="42"/>
      <c r="BL388" s="42"/>
      <c r="BM388" s="15"/>
    </row>
    <row r="389" spans="1:65" outlineLevel="5" x14ac:dyDescent="0.3">
      <c r="A389" s="22">
        <f t="shared" si="178"/>
        <v>11</v>
      </c>
      <c r="B389" s="9">
        <f t="shared" si="162"/>
        <v>42336</v>
      </c>
      <c r="C389" s="51">
        <v>338974</v>
      </c>
      <c r="D389" s="64" t="str">
        <f t="shared" si="167"/>
        <v/>
      </c>
      <c r="E389" s="12" t="s">
        <v>103</v>
      </c>
      <c r="F389" s="12" t="s">
        <v>103</v>
      </c>
      <c r="G389" s="12"/>
      <c r="H389" s="12"/>
      <c r="I389" s="12"/>
      <c r="J389" s="12"/>
      <c r="K389" s="12"/>
      <c r="L389" s="12"/>
      <c r="M389" s="74" t="str">
        <f t="shared" si="168"/>
        <v/>
      </c>
      <c r="N389" s="83" t="s">
        <v>103</v>
      </c>
      <c r="O389" s="83" t="s">
        <v>103</v>
      </c>
      <c r="P389" s="83"/>
      <c r="Q389" s="83"/>
      <c r="R389" s="83"/>
      <c r="S389" s="83"/>
      <c r="T389" s="83"/>
      <c r="U389" s="83"/>
      <c r="V389" s="5" t="str">
        <f t="shared" si="169"/>
        <v/>
      </c>
      <c r="W389" s="41"/>
      <c r="X389" s="41"/>
      <c r="Y389" s="41"/>
      <c r="Z389" s="41"/>
      <c r="AA389" s="41"/>
      <c r="AB389" s="41"/>
      <c r="AC389" s="41"/>
      <c r="AD389" s="41"/>
      <c r="AE389" s="5" t="str">
        <f t="shared" si="170"/>
        <v/>
      </c>
      <c r="AF389" s="41"/>
      <c r="AG389" s="41"/>
      <c r="AH389" s="41"/>
      <c r="AI389" s="41"/>
      <c r="AJ389" s="41"/>
      <c r="AK389" s="41"/>
      <c r="AL389" s="41"/>
      <c r="AM389" s="41"/>
      <c r="AN389" s="41">
        <f t="shared" si="177"/>
        <v>17.470881863560731</v>
      </c>
      <c r="AO389" s="41">
        <v>1202</v>
      </c>
      <c r="AP389" s="110" t="s">
        <v>103</v>
      </c>
      <c r="AQ389" s="111" t="s">
        <v>103</v>
      </c>
      <c r="AR389" s="126" t="str">
        <f t="shared" si="171"/>
        <v/>
      </c>
      <c r="AS389" s="126" t="str">
        <f t="shared" si="172"/>
        <v/>
      </c>
      <c r="AT389" s="127">
        <v>1052</v>
      </c>
      <c r="AU389" s="128" t="s">
        <v>103</v>
      </c>
      <c r="AV389" s="129" t="s">
        <v>103</v>
      </c>
      <c r="AW389" s="126" t="str">
        <f t="shared" si="173"/>
        <v/>
      </c>
      <c r="AX389" s="126" t="str">
        <f t="shared" si="174"/>
        <v/>
      </c>
      <c r="AY389" s="64" t="str">
        <f t="shared" si="175"/>
        <v/>
      </c>
      <c r="AZ389" s="97" t="s">
        <v>103</v>
      </c>
      <c r="BA389" s="68"/>
      <c r="BB389" s="68"/>
      <c r="BC389" s="68"/>
      <c r="BD389" s="68"/>
      <c r="BE389" s="15"/>
      <c r="BF389" s="5">
        <f t="shared" si="176"/>
        <v>5397</v>
      </c>
      <c r="BG389" s="41">
        <v>5397</v>
      </c>
      <c r="BH389" s="42">
        <v>0</v>
      </c>
      <c r="BI389" s="42"/>
      <c r="BJ389" s="42"/>
      <c r="BK389" s="42"/>
      <c r="BL389" s="42"/>
      <c r="BM389" s="15"/>
    </row>
    <row r="390" spans="1:65" outlineLevel="5" x14ac:dyDescent="0.3">
      <c r="A390" s="22">
        <f t="shared" si="178"/>
        <v>11</v>
      </c>
      <c r="B390" s="9">
        <f t="shared" si="162"/>
        <v>42337</v>
      </c>
      <c r="C390" s="51">
        <v>343776</v>
      </c>
      <c r="D390" s="64" t="str">
        <f t="shared" si="167"/>
        <v/>
      </c>
      <c r="E390" s="12" t="s">
        <v>103</v>
      </c>
      <c r="F390" s="12" t="s">
        <v>103</v>
      </c>
      <c r="G390" s="12"/>
      <c r="H390" s="12"/>
      <c r="I390" s="12"/>
      <c r="J390" s="12"/>
      <c r="K390" s="12"/>
      <c r="L390" s="12"/>
      <c r="M390" s="74" t="str">
        <f t="shared" si="168"/>
        <v/>
      </c>
      <c r="N390" s="83" t="s">
        <v>103</v>
      </c>
      <c r="O390" s="83" t="s">
        <v>103</v>
      </c>
      <c r="P390" s="83"/>
      <c r="Q390" s="83"/>
      <c r="R390" s="83"/>
      <c r="S390" s="83"/>
      <c r="T390" s="83"/>
      <c r="U390" s="83"/>
      <c r="V390" s="5" t="str">
        <f t="shared" si="169"/>
        <v/>
      </c>
      <c r="W390" s="41"/>
      <c r="X390" s="41"/>
      <c r="Y390" s="41"/>
      <c r="Z390" s="41"/>
      <c r="AA390" s="41"/>
      <c r="AB390" s="41"/>
      <c r="AC390" s="41"/>
      <c r="AD390" s="41"/>
      <c r="AE390" s="5" t="str">
        <f t="shared" si="170"/>
        <v/>
      </c>
      <c r="AF390" s="41"/>
      <c r="AG390" s="41"/>
      <c r="AH390" s="41"/>
      <c r="AI390" s="41"/>
      <c r="AJ390" s="41"/>
      <c r="AK390" s="41"/>
      <c r="AL390" s="41"/>
      <c r="AM390" s="41"/>
      <c r="AN390" s="41">
        <f t="shared" si="177"/>
        <v>18.056749785038694</v>
      </c>
      <c r="AO390" s="41">
        <v>1163</v>
      </c>
      <c r="AP390" s="110" t="s">
        <v>103</v>
      </c>
      <c r="AQ390" s="111" t="s">
        <v>103</v>
      </c>
      <c r="AR390" s="126" t="str">
        <f t="shared" si="171"/>
        <v/>
      </c>
      <c r="AS390" s="126" t="str">
        <f t="shared" si="172"/>
        <v/>
      </c>
      <c r="AT390" s="127">
        <v>1051</v>
      </c>
      <c r="AU390" s="128" t="s">
        <v>103</v>
      </c>
      <c r="AV390" s="129" t="s">
        <v>103</v>
      </c>
      <c r="AW390" s="126" t="str">
        <f t="shared" si="173"/>
        <v/>
      </c>
      <c r="AX390" s="126" t="str">
        <f t="shared" si="174"/>
        <v/>
      </c>
      <c r="AY390" s="64" t="str">
        <f t="shared" si="175"/>
        <v/>
      </c>
      <c r="AZ390" s="97" t="s">
        <v>103</v>
      </c>
      <c r="BA390" s="68"/>
      <c r="BB390" s="68"/>
      <c r="BC390" s="68"/>
      <c r="BD390" s="68"/>
      <c r="BE390" s="15"/>
      <c r="BF390" s="5">
        <f t="shared" si="176"/>
        <v>5464</v>
      </c>
      <c r="BG390" s="41">
        <v>5464</v>
      </c>
      <c r="BH390" s="42">
        <v>0</v>
      </c>
      <c r="BI390" s="42"/>
      <c r="BJ390" s="42"/>
      <c r="BK390" s="42"/>
      <c r="BL390" s="42"/>
      <c r="BM390" s="15"/>
    </row>
    <row r="391" spans="1:65" ht="17.25" outlineLevel="5" thickBot="1" x14ac:dyDescent="0.35">
      <c r="A391" s="31">
        <f t="shared" si="178"/>
        <v>11</v>
      </c>
      <c r="B391" s="32">
        <f t="shared" si="162"/>
        <v>42338</v>
      </c>
      <c r="C391" s="51">
        <v>328373</v>
      </c>
      <c r="D391" s="64" t="str">
        <f t="shared" si="167"/>
        <v/>
      </c>
      <c r="E391" s="12" t="s">
        <v>103</v>
      </c>
      <c r="F391" s="12" t="s">
        <v>103</v>
      </c>
      <c r="G391" s="12"/>
      <c r="H391" s="12"/>
      <c r="I391" s="12"/>
      <c r="J391" s="12"/>
      <c r="K391" s="12"/>
      <c r="L391" s="12"/>
      <c r="M391" s="74" t="str">
        <f t="shared" si="168"/>
        <v/>
      </c>
      <c r="N391" s="83" t="s">
        <v>103</v>
      </c>
      <c r="O391" s="83" t="s">
        <v>103</v>
      </c>
      <c r="P391" s="83"/>
      <c r="Q391" s="83"/>
      <c r="R391" s="83"/>
      <c r="S391" s="83"/>
      <c r="T391" s="83"/>
      <c r="U391" s="83"/>
      <c r="V391" s="5" t="str">
        <f t="shared" si="169"/>
        <v/>
      </c>
      <c r="W391" s="41"/>
      <c r="X391" s="41"/>
      <c r="Y391" s="41"/>
      <c r="Z391" s="41"/>
      <c r="AA391" s="41"/>
      <c r="AB391" s="41"/>
      <c r="AC391" s="41"/>
      <c r="AD391" s="41"/>
      <c r="AE391" s="5" t="str">
        <f t="shared" si="170"/>
        <v/>
      </c>
      <c r="AF391" s="41"/>
      <c r="AG391" s="41"/>
      <c r="AH391" s="41"/>
      <c r="AI391" s="41"/>
      <c r="AJ391" s="41"/>
      <c r="AK391" s="41"/>
      <c r="AL391" s="41"/>
      <c r="AM391" s="41"/>
      <c r="AN391" s="41">
        <f t="shared" si="177"/>
        <v>19.943019943019944</v>
      </c>
      <c r="AO391" s="41">
        <v>1053</v>
      </c>
      <c r="AP391" s="110" t="s">
        <v>103</v>
      </c>
      <c r="AQ391" s="111" t="s">
        <v>103</v>
      </c>
      <c r="AR391" s="126" t="str">
        <f t="shared" si="171"/>
        <v/>
      </c>
      <c r="AS391" s="126" t="str">
        <f t="shared" si="172"/>
        <v/>
      </c>
      <c r="AT391" s="127">
        <v>1042</v>
      </c>
      <c r="AU391" s="128">
        <v>2.0099999999999998</v>
      </c>
      <c r="AV391" s="129" t="s">
        <v>103</v>
      </c>
      <c r="AW391" s="126" t="str">
        <f t="shared" si="173"/>
        <v/>
      </c>
      <c r="AX391" s="126" t="str">
        <f t="shared" si="174"/>
        <v/>
      </c>
      <c r="AY391" s="64" t="str">
        <f t="shared" si="175"/>
        <v/>
      </c>
      <c r="AZ391" s="97">
        <v>80.099999999999994</v>
      </c>
      <c r="BA391" s="68"/>
      <c r="BB391" s="68"/>
      <c r="BC391" s="68"/>
      <c r="BD391" s="68"/>
      <c r="BE391" s="15"/>
      <c r="BF391" s="5">
        <f t="shared" si="176"/>
        <v>5290</v>
      </c>
      <c r="BG391" s="41">
        <v>5290</v>
      </c>
      <c r="BH391" s="42">
        <v>0</v>
      </c>
      <c r="BI391" s="42"/>
      <c r="BJ391" s="42"/>
      <c r="BK391" s="42"/>
      <c r="BL391" s="42"/>
      <c r="BM391" s="15"/>
    </row>
    <row r="392" spans="1:65" outlineLevel="4" x14ac:dyDescent="0.3">
      <c r="A392" s="156" t="s">
        <v>44</v>
      </c>
      <c r="B392" s="157"/>
      <c r="C392" s="50">
        <f t="shared" ref="C392:BM392" si="179">SUBTOTAL(4,C362:C391)</f>
        <v>384142</v>
      </c>
      <c r="D392" s="60">
        <f t="shared" si="179"/>
        <v>36.5</v>
      </c>
      <c r="E392" s="28">
        <f t="shared" si="179"/>
        <v>36</v>
      </c>
      <c r="F392" s="28">
        <f t="shared" si="179"/>
        <v>37</v>
      </c>
      <c r="G392" s="28">
        <f t="shared" si="179"/>
        <v>0</v>
      </c>
      <c r="H392" s="28">
        <f t="shared" si="179"/>
        <v>0</v>
      </c>
      <c r="I392" s="28">
        <f t="shared" si="179"/>
        <v>0</v>
      </c>
      <c r="J392" s="28">
        <f t="shared" si="179"/>
        <v>0</v>
      </c>
      <c r="K392" s="28">
        <f t="shared" si="179"/>
        <v>0</v>
      </c>
      <c r="L392" s="28">
        <f t="shared" si="179"/>
        <v>0</v>
      </c>
      <c r="M392" s="71">
        <f t="shared" si="179"/>
        <v>7.2</v>
      </c>
      <c r="N392" s="82">
        <f t="shared" si="179"/>
        <v>7.19</v>
      </c>
      <c r="O392" s="82">
        <f t="shared" si="179"/>
        <v>7.12</v>
      </c>
      <c r="P392" s="82">
        <f t="shared" si="179"/>
        <v>0</v>
      </c>
      <c r="Q392" s="82">
        <f t="shared" si="179"/>
        <v>0</v>
      </c>
      <c r="R392" s="82">
        <f t="shared" si="179"/>
        <v>0</v>
      </c>
      <c r="S392" s="82">
        <f t="shared" si="179"/>
        <v>0</v>
      </c>
      <c r="T392" s="82">
        <f t="shared" si="179"/>
        <v>0</v>
      </c>
      <c r="U392" s="82">
        <f t="shared" si="179"/>
        <v>0</v>
      </c>
      <c r="V392" s="29">
        <f t="shared" si="179"/>
        <v>0</v>
      </c>
      <c r="W392" s="39">
        <f t="shared" si="179"/>
        <v>0</v>
      </c>
      <c r="X392" s="39">
        <f t="shared" si="179"/>
        <v>0</v>
      </c>
      <c r="Y392" s="39">
        <f t="shared" si="179"/>
        <v>0</v>
      </c>
      <c r="Z392" s="39">
        <f t="shared" si="179"/>
        <v>0</v>
      </c>
      <c r="AA392" s="39">
        <f t="shared" si="179"/>
        <v>0</v>
      </c>
      <c r="AB392" s="39">
        <f t="shared" si="179"/>
        <v>0</v>
      </c>
      <c r="AC392" s="39">
        <f t="shared" si="179"/>
        <v>0</v>
      </c>
      <c r="AD392" s="39">
        <f t="shared" si="179"/>
        <v>0</v>
      </c>
      <c r="AE392" s="29">
        <f t="shared" si="179"/>
        <v>1630</v>
      </c>
      <c r="AF392" s="39">
        <f t="shared" si="179"/>
        <v>1840</v>
      </c>
      <c r="AG392" s="39">
        <f t="shared" si="179"/>
        <v>1420</v>
      </c>
      <c r="AH392" s="39">
        <f t="shared" si="179"/>
        <v>0</v>
      </c>
      <c r="AI392" s="39">
        <f t="shared" si="179"/>
        <v>0</v>
      </c>
      <c r="AJ392" s="39">
        <f t="shared" si="179"/>
        <v>0</v>
      </c>
      <c r="AK392" s="39">
        <f t="shared" si="179"/>
        <v>0</v>
      </c>
      <c r="AL392" s="39">
        <f t="shared" si="179"/>
        <v>0</v>
      </c>
      <c r="AM392" s="39">
        <f t="shared" si="179"/>
        <v>0</v>
      </c>
      <c r="AN392" s="39">
        <f t="shared" si="179"/>
        <v>34.313725490196077</v>
      </c>
      <c r="AO392" s="39">
        <f t="shared" si="179"/>
        <v>1212</v>
      </c>
      <c r="AP392" s="104">
        <f t="shared" si="179"/>
        <v>4.5</v>
      </c>
      <c r="AQ392" s="105">
        <f t="shared" si="179"/>
        <v>3.3</v>
      </c>
      <c r="AR392" s="106">
        <f t="shared" si="179"/>
        <v>76.780185758513937</v>
      </c>
      <c r="AS392" s="106">
        <f t="shared" si="179"/>
        <v>28.048780487804876</v>
      </c>
      <c r="AT392" s="107">
        <f t="shared" si="179"/>
        <v>1078</v>
      </c>
      <c r="AU392" s="108">
        <f t="shared" si="179"/>
        <v>2.2000000000000002</v>
      </c>
      <c r="AV392" s="109">
        <f t="shared" si="179"/>
        <v>1.34</v>
      </c>
      <c r="AW392" s="106">
        <f t="shared" si="179"/>
        <v>62.801932367149774</v>
      </c>
      <c r="AX392" s="106">
        <f t="shared" si="179"/>
        <v>40.5</v>
      </c>
      <c r="AY392" s="60">
        <f t="shared" si="179"/>
        <v>55.570489844683401</v>
      </c>
      <c r="AZ392" s="96">
        <f t="shared" si="179"/>
        <v>81.599999999999994</v>
      </c>
      <c r="BA392" s="67">
        <f t="shared" si="179"/>
        <v>0</v>
      </c>
      <c r="BB392" s="67">
        <f t="shared" si="179"/>
        <v>32</v>
      </c>
      <c r="BC392" s="67">
        <f t="shared" si="179"/>
        <v>0</v>
      </c>
      <c r="BD392" s="67">
        <f t="shared" si="179"/>
        <v>0</v>
      </c>
      <c r="BE392" s="27">
        <f t="shared" si="179"/>
        <v>0</v>
      </c>
      <c r="BF392" s="29">
        <f t="shared" si="179"/>
        <v>8109</v>
      </c>
      <c r="BG392" s="39">
        <f t="shared" si="179"/>
        <v>6147</v>
      </c>
      <c r="BH392" s="40">
        <f t="shared" si="179"/>
        <v>5839</v>
      </c>
      <c r="BI392" s="40">
        <f t="shared" si="179"/>
        <v>0</v>
      </c>
      <c r="BJ392" s="40">
        <f t="shared" si="179"/>
        <v>0</v>
      </c>
      <c r="BK392" s="40">
        <f t="shared" si="179"/>
        <v>0</v>
      </c>
      <c r="BL392" s="40">
        <f t="shared" si="179"/>
        <v>0</v>
      </c>
      <c r="BM392" s="27">
        <f t="shared" si="179"/>
        <v>0</v>
      </c>
    </row>
    <row r="393" spans="1:65" outlineLevel="3" x14ac:dyDescent="0.3">
      <c r="A393" s="158" t="s">
        <v>33</v>
      </c>
      <c r="B393" s="159"/>
      <c r="C393" s="51">
        <f t="shared" ref="C393:BM393" si="180">SUBTOTAL(5,C362:C391)</f>
        <v>295707</v>
      </c>
      <c r="D393" s="61">
        <f t="shared" si="180"/>
        <v>33</v>
      </c>
      <c r="E393" s="12">
        <f t="shared" si="180"/>
        <v>32</v>
      </c>
      <c r="F393" s="12">
        <f t="shared" si="180"/>
        <v>33</v>
      </c>
      <c r="G393" s="12">
        <f t="shared" si="180"/>
        <v>0</v>
      </c>
      <c r="H393" s="12">
        <f t="shared" si="180"/>
        <v>0</v>
      </c>
      <c r="I393" s="12">
        <f t="shared" si="180"/>
        <v>0</v>
      </c>
      <c r="J393" s="12">
        <f t="shared" si="180"/>
        <v>0</v>
      </c>
      <c r="K393" s="12">
        <f t="shared" si="180"/>
        <v>0</v>
      </c>
      <c r="L393" s="12">
        <f t="shared" si="180"/>
        <v>0</v>
      </c>
      <c r="M393" s="72">
        <f t="shared" si="180"/>
        <v>7</v>
      </c>
      <c r="N393" s="83">
        <f t="shared" si="180"/>
        <v>7.08</v>
      </c>
      <c r="O393" s="83">
        <f t="shared" si="180"/>
        <v>6.9</v>
      </c>
      <c r="P393" s="83">
        <f t="shared" si="180"/>
        <v>0</v>
      </c>
      <c r="Q393" s="83">
        <f t="shared" si="180"/>
        <v>0</v>
      </c>
      <c r="R393" s="83">
        <f t="shared" si="180"/>
        <v>0</v>
      </c>
      <c r="S393" s="83">
        <f t="shared" si="180"/>
        <v>0</v>
      </c>
      <c r="T393" s="83">
        <f t="shared" si="180"/>
        <v>0</v>
      </c>
      <c r="U393" s="83">
        <f t="shared" si="180"/>
        <v>0</v>
      </c>
      <c r="V393" s="6">
        <f t="shared" si="180"/>
        <v>0</v>
      </c>
      <c r="W393" s="41">
        <f t="shared" si="180"/>
        <v>0</v>
      </c>
      <c r="X393" s="41">
        <f t="shared" si="180"/>
        <v>0</v>
      </c>
      <c r="Y393" s="41">
        <f t="shared" si="180"/>
        <v>0</v>
      </c>
      <c r="Z393" s="41">
        <f t="shared" si="180"/>
        <v>0</v>
      </c>
      <c r="AA393" s="41">
        <f t="shared" si="180"/>
        <v>0</v>
      </c>
      <c r="AB393" s="41">
        <f t="shared" si="180"/>
        <v>0</v>
      </c>
      <c r="AC393" s="41">
        <f t="shared" si="180"/>
        <v>0</v>
      </c>
      <c r="AD393" s="41">
        <f t="shared" si="180"/>
        <v>0</v>
      </c>
      <c r="AE393" s="6">
        <f t="shared" si="180"/>
        <v>1630</v>
      </c>
      <c r="AF393" s="41">
        <f t="shared" si="180"/>
        <v>1840</v>
      </c>
      <c r="AG393" s="41">
        <f t="shared" si="180"/>
        <v>1420</v>
      </c>
      <c r="AH393" s="41">
        <f t="shared" si="180"/>
        <v>0</v>
      </c>
      <c r="AI393" s="41">
        <f t="shared" si="180"/>
        <v>0</v>
      </c>
      <c r="AJ393" s="41">
        <f t="shared" si="180"/>
        <v>0</v>
      </c>
      <c r="AK393" s="41">
        <f t="shared" si="180"/>
        <v>0</v>
      </c>
      <c r="AL393" s="41">
        <f t="shared" si="180"/>
        <v>0</v>
      </c>
      <c r="AM393" s="41">
        <f t="shared" si="180"/>
        <v>0</v>
      </c>
      <c r="AN393" s="41">
        <f t="shared" si="180"/>
        <v>17.326732673267326</v>
      </c>
      <c r="AO393" s="41">
        <f t="shared" si="180"/>
        <v>612</v>
      </c>
      <c r="AP393" s="110">
        <f t="shared" si="180"/>
        <v>3.23</v>
      </c>
      <c r="AQ393" s="111">
        <f t="shared" si="180"/>
        <v>2.36</v>
      </c>
      <c r="AR393" s="112">
        <f t="shared" si="180"/>
        <v>71.951219512195124</v>
      </c>
      <c r="AS393" s="112">
        <f t="shared" si="180"/>
        <v>23.219814241486063</v>
      </c>
      <c r="AT393" s="113">
        <f t="shared" si="180"/>
        <v>810</v>
      </c>
      <c r="AU393" s="114">
        <f t="shared" si="180"/>
        <v>1.98</v>
      </c>
      <c r="AV393" s="115">
        <f t="shared" si="180"/>
        <v>1.19</v>
      </c>
      <c r="AW393" s="112">
        <f t="shared" si="180"/>
        <v>59.5</v>
      </c>
      <c r="AX393" s="112">
        <f t="shared" si="180"/>
        <v>37.198067632850226</v>
      </c>
      <c r="AY393" s="61">
        <f t="shared" si="180"/>
        <v>39.461615154536389</v>
      </c>
      <c r="AZ393" s="97">
        <f t="shared" si="180"/>
        <v>79</v>
      </c>
      <c r="BA393" s="68">
        <f t="shared" si="180"/>
        <v>0</v>
      </c>
      <c r="BB393" s="68">
        <f t="shared" si="180"/>
        <v>32</v>
      </c>
      <c r="BC393" s="68">
        <f t="shared" si="180"/>
        <v>0</v>
      </c>
      <c r="BD393" s="68">
        <f t="shared" si="180"/>
        <v>0</v>
      </c>
      <c r="BE393" s="15">
        <f t="shared" si="180"/>
        <v>0</v>
      </c>
      <c r="BF393" s="6">
        <f t="shared" si="180"/>
        <v>3860</v>
      </c>
      <c r="BG393" s="41">
        <f t="shared" si="180"/>
        <v>0</v>
      </c>
      <c r="BH393" s="42">
        <f t="shared" si="180"/>
        <v>0</v>
      </c>
      <c r="BI393" s="42">
        <f t="shared" si="180"/>
        <v>0</v>
      </c>
      <c r="BJ393" s="42">
        <f t="shared" si="180"/>
        <v>0</v>
      </c>
      <c r="BK393" s="42">
        <f t="shared" si="180"/>
        <v>0</v>
      </c>
      <c r="BL393" s="42">
        <f t="shared" si="180"/>
        <v>0</v>
      </c>
      <c r="BM393" s="15">
        <f t="shared" si="180"/>
        <v>0</v>
      </c>
    </row>
    <row r="394" spans="1:65" outlineLevel="2" x14ac:dyDescent="0.3">
      <c r="A394" s="158" t="s">
        <v>22</v>
      </c>
      <c r="B394" s="159"/>
      <c r="C394" s="51">
        <f>IFERROR(SUBTOTAL(1,C362:C391),"")</f>
        <v>347733.23333333334</v>
      </c>
      <c r="D394" s="61">
        <f t="shared" ref="D394:BM394" si="181">IFERROR(SUBTOTAL(1,D362:D391),"")</f>
        <v>34.392857142857146</v>
      </c>
      <c r="E394" s="12">
        <f t="shared" si="181"/>
        <v>34.5</v>
      </c>
      <c r="F394" s="12">
        <f t="shared" si="181"/>
        <v>34.285714285714285</v>
      </c>
      <c r="G394" s="12" t="str">
        <f t="shared" si="181"/>
        <v/>
      </c>
      <c r="H394" s="12" t="str">
        <f t="shared" si="181"/>
        <v/>
      </c>
      <c r="I394" s="12" t="str">
        <f t="shared" si="181"/>
        <v/>
      </c>
      <c r="J394" s="12" t="str">
        <f t="shared" si="181"/>
        <v/>
      </c>
      <c r="K394" s="12" t="str">
        <f t="shared" si="181"/>
        <v/>
      </c>
      <c r="L394" s="12" t="str">
        <f t="shared" si="181"/>
        <v/>
      </c>
      <c r="M394" s="72">
        <f t="shared" si="181"/>
        <v>7.1</v>
      </c>
      <c r="N394" s="83">
        <f t="shared" si="181"/>
        <v>7.125</v>
      </c>
      <c r="O394" s="83">
        <f t="shared" si="181"/>
        <v>7.0225000000000009</v>
      </c>
      <c r="P394" s="83" t="str">
        <f t="shared" si="181"/>
        <v/>
      </c>
      <c r="Q394" s="83" t="str">
        <f t="shared" si="181"/>
        <v/>
      </c>
      <c r="R394" s="83" t="str">
        <f t="shared" si="181"/>
        <v/>
      </c>
      <c r="S394" s="83" t="str">
        <f t="shared" si="181"/>
        <v/>
      </c>
      <c r="T394" s="83" t="str">
        <f t="shared" si="181"/>
        <v/>
      </c>
      <c r="U394" s="83" t="str">
        <f t="shared" si="181"/>
        <v/>
      </c>
      <c r="V394" s="6" t="str">
        <f t="shared" si="181"/>
        <v/>
      </c>
      <c r="W394" s="41" t="str">
        <f t="shared" si="181"/>
        <v/>
      </c>
      <c r="X394" s="41" t="str">
        <f t="shared" si="181"/>
        <v/>
      </c>
      <c r="Y394" s="41" t="str">
        <f t="shared" si="181"/>
        <v/>
      </c>
      <c r="Z394" s="41" t="str">
        <f t="shared" si="181"/>
        <v/>
      </c>
      <c r="AA394" s="41" t="str">
        <f t="shared" si="181"/>
        <v/>
      </c>
      <c r="AB394" s="41" t="str">
        <f t="shared" si="181"/>
        <v/>
      </c>
      <c r="AC394" s="41" t="str">
        <f t="shared" si="181"/>
        <v/>
      </c>
      <c r="AD394" s="41" t="str">
        <f t="shared" si="181"/>
        <v/>
      </c>
      <c r="AE394" s="6">
        <f t="shared" si="181"/>
        <v>1630</v>
      </c>
      <c r="AF394" s="41">
        <f t="shared" si="181"/>
        <v>1840</v>
      </c>
      <c r="AG394" s="41">
        <f t="shared" si="181"/>
        <v>1420</v>
      </c>
      <c r="AH394" s="41" t="str">
        <f t="shared" si="181"/>
        <v/>
      </c>
      <c r="AI394" s="41" t="str">
        <f t="shared" si="181"/>
        <v/>
      </c>
      <c r="AJ394" s="41" t="str">
        <f t="shared" si="181"/>
        <v/>
      </c>
      <c r="AK394" s="41" t="str">
        <f t="shared" si="181"/>
        <v/>
      </c>
      <c r="AL394" s="41" t="str">
        <f t="shared" si="181"/>
        <v/>
      </c>
      <c r="AM394" s="41" t="str">
        <f t="shared" si="181"/>
        <v/>
      </c>
      <c r="AN394" s="41">
        <f t="shared" si="181"/>
        <v>22.166555061166537</v>
      </c>
      <c r="AO394" s="41">
        <f t="shared" si="181"/>
        <v>967.2</v>
      </c>
      <c r="AP394" s="110">
        <f t="shared" si="181"/>
        <v>3.5775000000000001</v>
      </c>
      <c r="AQ394" s="111">
        <f t="shared" si="181"/>
        <v>2.66</v>
      </c>
      <c r="AR394" s="112">
        <f t="shared" si="181"/>
        <v>74.455578590404528</v>
      </c>
      <c r="AS394" s="112">
        <f t="shared" si="181"/>
        <v>25.544421409595465</v>
      </c>
      <c r="AT394" s="113">
        <f t="shared" si="181"/>
        <v>978.63333333333333</v>
      </c>
      <c r="AU394" s="114">
        <f t="shared" si="181"/>
        <v>2.1038095238095238</v>
      </c>
      <c r="AV394" s="115">
        <f t="shared" si="181"/>
        <v>1.2875000000000001</v>
      </c>
      <c r="AW394" s="112">
        <f t="shared" si="181"/>
        <v>61.010129090949576</v>
      </c>
      <c r="AX394" s="112">
        <f t="shared" si="181"/>
        <v>38.989870909050424</v>
      </c>
      <c r="AY394" s="61">
        <f t="shared" si="181"/>
        <v>46.086627880732138</v>
      </c>
      <c r="AZ394" s="97">
        <f t="shared" si="181"/>
        <v>80.3642857142857</v>
      </c>
      <c r="BA394" s="68" t="str">
        <f t="shared" si="181"/>
        <v/>
      </c>
      <c r="BB394" s="68">
        <f t="shared" si="181"/>
        <v>32</v>
      </c>
      <c r="BC394" s="68">
        <f t="shared" si="181"/>
        <v>0</v>
      </c>
      <c r="BD394" s="68" t="str">
        <f t="shared" si="181"/>
        <v/>
      </c>
      <c r="BE394" s="15" t="str">
        <f>IFERROR(SUBTOTAL(1,BE362:BE391),"")</f>
        <v/>
      </c>
      <c r="BF394" s="6">
        <f t="shared" si="181"/>
        <v>5319.0333333333338</v>
      </c>
      <c r="BG394" s="41">
        <f t="shared" si="181"/>
        <v>4488.7666666666664</v>
      </c>
      <c r="BH394" s="42">
        <f t="shared" si="181"/>
        <v>830.26666666666665</v>
      </c>
      <c r="BI394" s="42" t="str">
        <f t="shared" si="181"/>
        <v/>
      </c>
      <c r="BJ394" s="42" t="str">
        <f t="shared" si="181"/>
        <v/>
      </c>
      <c r="BK394" s="42" t="str">
        <f t="shared" si="181"/>
        <v/>
      </c>
      <c r="BL394" s="42" t="str">
        <f t="shared" si="181"/>
        <v/>
      </c>
      <c r="BM394" s="15" t="str">
        <f t="shared" si="181"/>
        <v/>
      </c>
    </row>
    <row r="395" spans="1:65" ht="17.25" outlineLevel="1" thickBot="1" x14ac:dyDescent="0.35">
      <c r="A395" s="160" t="s">
        <v>47</v>
      </c>
      <c r="B395" s="161"/>
      <c r="C395" s="52">
        <f>SUBTOTAL(9,C362:C391)</f>
        <v>10431997</v>
      </c>
      <c r="D395" s="62"/>
      <c r="E395" s="30"/>
      <c r="F395" s="30"/>
      <c r="G395" s="30"/>
      <c r="H395" s="30"/>
      <c r="I395" s="30"/>
      <c r="J395" s="30"/>
      <c r="K395" s="30"/>
      <c r="L395" s="30"/>
      <c r="M395" s="73"/>
      <c r="N395" s="84"/>
      <c r="O395" s="84"/>
      <c r="P395" s="84"/>
      <c r="Q395" s="84"/>
      <c r="R395" s="84"/>
      <c r="S395" s="84"/>
      <c r="T395" s="84"/>
      <c r="U395" s="84"/>
      <c r="V395" s="93"/>
      <c r="W395" s="94"/>
      <c r="X395" s="94"/>
      <c r="Y395" s="94"/>
      <c r="Z395" s="94"/>
      <c r="AA395" s="94"/>
      <c r="AB395" s="94"/>
      <c r="AC395" s="94"/>
      <c r="AD395" s="94"/>
      <c r="AE395" s="93"/>
      <c r="AF395" s="94"/>
      <c r="AG395" s="94"/>
      <c r="AH395" s="94"/>
      <c r="AI395" s="94"/>
      <c r="AJ395" s="94"/>
      <c r="AK395" s="94"/>
      <c r="AL395" s="94"/>
      <c r="AM395" s="94"/>
      <c r="AN395" s="94"/>
      <c r="AO395" s="43">
        <f>SUBTOTAL(9,AO362:AO391)</f>
        <v>29016</v>
      </c>
      <c r="AP395" s="116"/>
      <c r="AQ395" s="117"/>
      <c r="AR395" s="118"/>
      <c r="AS395" s="118"/>
      <c r="AT395" s="119">
        <f>SUBTOTAL(9,AT362:AT391)</f>
        <v>29359</v>
      </c>
      <c r="AU395" s="120"/>
      <c r="AV395" s="121"/>
      <c r="AW395" s="118"/>
      <c r="AX395" s="118"/>
      <c r="AY395" s="62"/>
      <c r="AZ395" s="98"/>
      <c r="BA395" s="69"/>
      <c r="BB395" s="69"/>
      <c r="BC395" s="69"/>
      <c r="BD395" s="69"/>
      <c r="BE395" s="16">
        <f>SUBTOTAL(9,BE362:BE391)</f>
        <v>0</v>
      </c>
      <c r="BF395" s="7">
        <f t="shared" ref="BF395:BM395" si="182">SUBTOTAL(9,BF362:BF391)</f>
        <v>159571</v>
      </c>
      <c r="BG395" s="43">
        <f t="shared" si="182"/>
        <v>134663</v>
      </c>
      <c r="BH395" s="44">
        <f t="shared" si="182"/>
        <v>24908</v>
      </c>
      <c r="BI395" s="44">
        <f t="shared" si="182"/>
        <v>0</v>
      </c>
      <c r="BJ395" s="44">
        <f t="shared" si="182"/>
        <v>0</v>
      </c>
      <c r="BK395" s="44">
        <f t="shared" si="182"/>
        <v>0</v>
      </c>
      <c r="BL395" s="44">
        <f t="shared" si="182"/>
        <v>0</v>
      </c>
      <c r="BM395" s="16">
        <f t="shared" si="182"/>
        <v>0</v>
      </c>
    </row>
    <row r="396" spans="1:65" outlineLevel="5" x14ac:dyDescent="0.3">
      <c r="A396" s="21">
        <f t="shared" si="178"/>
        <v>12</v>
      </c>
      <c r="B396" s="33">
        <f>B391+1</f>
        <v>42339</v>
      </c>
      <c r="C396" s="51">
        <v>330173</v>
      </c>
      <c r="D396" s="64">
        <f t="shared" ref="D396:D426" si="183">IFERROR(ROUND(AVERAGE(E396:L396),1),"")</f>
        <v>34</v>
      </c>
      <c r="E396" s="12">
        <v>33</v>
      </c>
      <c r="F396" s="12">
        <v>35</v>
      </c>
      <c r="G396" s="12"/>
      <c r="H396" s="12"/>
      <c r="I396" s="12"/>
      <c r="J396" s="12"/>
      <c r="K396" s="12"/>
      <c r="L396" s="12"/>
      <c r="M396" s="74">
        <f t="shared" ref="M396:M426" si="184">IFERROR(ROUND(AVERAGE(N396:U396),1),"")</f>
        <v>7</v>
      </c>
      <c r="N396" s="83">
        <v>7.08</v>
      </c>
      <c r="O396" s="83">
        <v>7</v>
      </c>
      <c r="P396" s="83"/>
      <c r="Q396" s="83"/>
      <c r="R396" s="83"/>
      <c r="S396" s="83"/>
      <c r="T396" s="83"/>
      <c r="U396" s="83"/>
      <c r="V396" s="5" t="str">
        <f t="shared" ref="V396:V426" si="185">IFERROR(ROUND(AVERAGE(W396:AD396),1),"")</f>
        <v/>
      </c>
      <c r="W396" s="41"/>
      <c r="X396" s="41"/>
      <c r="Y396" s="41"/>
      <c r="Z396" s="41"/>
      <c r="AA396" s="41"/>
      <c r="AB396" s="41"/>
      <c r="AC396" s="41"/>
      <c r="AD396" s="41"/>
      <c r="AE396" s="5">
        <f t="shared" ref="AE396:AE426" si="186">IFERROR(ROUND(AVERAGE(AF396:AM396),1),"")</f>
        <v>1595</v>
      </c>
      <c r="AF396" s="41">
        <v>1750</v>
      </c>
      <c r="AG396" s="41">
        <v>1440</v>
      </c>
      <c r="AH396" s="41"/>
      <c r="AI396" s="41"/>
      <c r="AJ396" s="41"/>
      <c r="AK396" s="41"/>
      <c r="AL396" s="41"/>
      <c r="AM396" s="41"/>
      <c r="AN396" s="41">
        <f>21000/AO396</f>
        <v>19.718309859154928</v>
      </c>
      <c r="AO396" s="41">
        <v>1065</v>
      </c>
      <c r="AP396" s="110">
        <v>3.32</v>
      </c>
      <c r="AQ396" s="111">
        <v>2.5099999999999998</v>
      </c>
      <c r="AR396" s="126">
        <f t="shared" ref="AR396:AR426" si="187">IFERROR(AQ396/AP396*100,"")</f>
        <v>75.602409638554207</v>
      </c>
      <c r="AS396" s="126">
        <f t="shared" ref="AS396:AS426" si="188">IFERROR(100-AR396,"")</f>
        <v>24.397590361445793</v>
      </c>
      <c r="AT396" s="127">
        <v>1055</v>
      </c>
      <c r="AU396" s="128">
        <v>2.1</v>
      </c>
      <c r="AV396" s="129">
        <v>1.27</v>
      </c>
      <c r="AW396" s="126">
        <f t="shared" ref="AW396:AW426" si="189">IFERROR(AV396/AU396*100,"")</f>
        <v>60.476190476190474</v>
      </c>
      <c r="AX396" s="126">
        <f t="shared" ref="AX396:AX426" si="190">IFERROR(100-AW396,"")</f>
        <v>39.523809523809526</v>
      </c>
      <c r="AY396" s="64">
        <f t="shared" ref="AY396:AY426" si="191">IFERROR((1-((AW396*AS396)/(AX396*AR396)))*100,"")</f>
        <v>50.621609945759104</v>
      </c>
      <c r="AZ396" s="97">
        <v>80.5</v>
      </c>
      <c r="BA396" s="68"/>
      <c r="BB396" s="68"/>
      <c r="BC396" s="68"/>
      <c r="BD396" s="68"/>
      <c r="BE396" s="15"/>
      <c r="BF396" s="5">
        <f t="shared" ref="BF396:BF426" si="192">IF(SUM(BG396:BM396)=0,"",SUM(BG396:BM396))</f>
        <v>5063</v>
      </c>
      <c r="BG396" s="41">
        <v>5063</v>
      </c>
      <c r="BH396" s="42">
        <v>0</v>
      </c>
      <c r="BI396" s="42"/>
      <c r="BJ396" s="42"/>
      <c r="BK396" s="42"/>
      <c r="BL396" s="42"/>
      <c r="BM396" s="15"/>
    </row>
    <row r="397" spans="1:65" outlineLevel="5" x14ac:dyDescent="0.3">
      <c r="A397" s="22">
        <f t="shared" si="178"/>
        <v>12</v>
      </c>
      <c r="B397" s="9">
        <f t="shared" si="162"/>
        <v>42340</v>
      </c>
      <c r="C397" s="51">
        <v>342762</v>
      </c>
      <c r="D397" s="64">
        <f t="shared" si="183"/>
        <v>34.5</v>
      </c>
      <c r="E397" s="12">
        <v>35</v>
      </c>
      <c r="F397" s="12">
        <v>34</v>
      </c>
      <c r="G397" s="12"/>
      <c r="H397" s="12"/>
      <c r="I397" s="12"/>
      <c r="J397" s="12"/>
      <c r="K397" s="12"/>
      <c r="L397" s="12"/>
      <c r="M397" s="74" t="str">
        <f t="shared" si="184"/>
        <v/>
      </c>
      <c r="N397" s="83" t="s">
        <v>103</v>
      </c>
      <c r="O397" s="83" t="s">
        <v>103</v>
      </c>
      <c r="P397" s="83"/>
      <c r="Q397" s="83"/>
      <c r="R397" s="83"/>
      <c r="S397" s="83"/>
      <c r="T397" s="83"/>
      <c r="U397" s="83"/>
      <c r="V397" s="5" t="str">
        <f t="shared" si="185"/>
        <v/>
      </c>
      <c r="W397" s="41"/>
      <c r="X397" s="41"/>
      <c r="Y397" s="41"/>
      <c r="Z397" s="41"/>
      <c r="AA397" s="41"/>
      <c r="AB397" s="41"/>
      <c r="AC397" s="41"/>
      <c r="AD397" s="41"/>
      <c r="AE397" s="5" t="str">
        <f t="shared" si="186"/>
        <v/>
      </c>
      <c r="AF397" s="41"/>
      <c r="AG397" s="41"/>
      <c r="AH397" s="41"/>
      <c r="AI397" s="41"/>
      <c r="AJ397" s="41"/>
      <c r="AK397" s="41"/>
      <c r="AL397" s="41"/>
      <c r="AM397" s="41"/>
      <c r="AN397" s="41">
        <f t="shared" ref="AN397:AN426" si="193">21000/AO397</f>
        <v>20.812685827552031</v>
      </c>
      <c r="AO397" s="41">
        <v>1009</v>
      </c>
      <c r="AP397" s="110" t="s">
        <v>103</v>
      </c>
      <c r="AQ397" s="111" t="s">
        <v>103</v>
      </c>
      <c r="AR397" s="126" t="str">
        <f t="shared" si="187"/>
        <v/>
      </c>
      <c r="AS397" s="126" t="str">
        <f t="shared" si="188"/>
        <v/>
      </c>
      <c r="AT397" s="127">
        <v>1064</v>
      </c>
      <c r="AU397" s="128">
        <v>2.08</v>
      </c>
      <c r="AV397" s="129" t="s">
        <v>103</v>
      </c>
      <c r="AW397" s="126" t="str">
        <f t="shared" si="189"/>
        <v/>
      </c>
      <c r="AX397" s="126" t="str">
        <f t="shared" si="190"/>
        <v/>
      </c>
      <c r="AY397" s="64" t="str">
        <f t="shared" si="191"/>
        <v/>
      </c>
      <c r="AZ397" s="97">
        <v>80.599999999999994</v>
      </c>
      <c r="BA397" s="68"/>
      <c r="BB397" s="68"/>
      <c r="BC397" s="68"/>
      <c r="BD397" s="68"/>
      <c r="BE397" s="15"/>
      <c r="BF397" s="5">
        <f t="shared" si="192"/>
        <v>5275</v>
      </c>
      <c r="BG397" s="41">
        <v>5275</v>
      </c>
      <c r="BH397" s="42">
        <v>0</v>
      </c>
      <c r="BI397" s="42"/>
      <c r="BJ397" s="42"/>
      <c r="BK397" s="42"/>
      <c r="BL397" s="42"/>
      <c r="BM397" s="15"/>
    </row>
    <row r="398" spans="1:65" outlineLevel="5" x14ac:dyDescent="0.3">
      <c r="A398" s="22">
        <f t="shared" si="178"/>
        <v>12</v>
      </c>
      <c r="B398" s="9">
        <f t="shared" si="162"/>
        <v>42341</v>
      </c>
      <c r="C398" s="51">
        <v>329255</v>
      </c>
      <c r="D398" s="64" t="str">
        <f t="shared" si="183"/>
        <v/>
      </c>
      <c r="E398" s="12" t="s">
        <v>103</v>
      </c>
      <c r="F398" s="12" t="s">
        <v>103</v>
      </c>
      <c r="G398" s="12"/>
      <c r="H398" s="12"/>
      <c r="I398" s="12"/>
      <c r="J398" s="12"/>
      <c r="K398" s="12"/>
      <c r="L398" s="12"/>
      <c r="M398" s="74" t="str">
        <f t="shared" si="184"/>
        <v/>
      </c>
      <c r="N398" s="83" t="s">
        <v>103</v>
      </c>
      <c r="O398" s="83" t="s">
        <v>103</v>
      </c>
      <c r="P398" s="83"/>
      <c r="Q398" s="83"/>
      <c r="R398" s="83"/>
      <c r="S398" s="83"/>
      <c r="T398" s="83"/>
      <c r="U398" s="83"/>
      <c r="V398" s="5" t="str">
        <f t="shared" si="185"/>
        <v/>
      </c>
      <c r="W398" s="41"/>
      <c r="X398" s="41"/>
      <c r="Y398" s="41"/>
      <c r="Z398" s="41"/>
      <c r="AA398" s="41"/>
      <c r="AB398" s="41"/>
      <c r="AC398" s="41"/>
      <c r="AD398" s="41"/>
      <c r="AE398" s="5" t="str">
        <f t="shared" si="186"/>
        <v/>
      </c>
      <c r="AF398" s="41"/>
      <c r="AG398" s="41"/>
      <c r="AH398" s="41"/>
      <c r="AI398" s="41"/>
      <c r="AJ398" s="41"/>
      <c r="AK398" s="41"/>
      <c r="AL398" s="41"/>
      <c r="AM398" s="41"/>
      <c r="AN398" s="41">
        <f t="shared" si="193"/>
        <v>21.169354838709676</v>
      </c>
      <c r="AO398" s="41">
        <v>992</v>
      </c>
      <c r="AP398" s="110" t="s">
        <v>103</v>
      </c>
      <c r="AQ398" s="111" t="s">
        <v>103</v>
      </c>
      <c r="AR398" s="126" t="str">
        <f t="shared" si="187"/>
        <v/>
      </c>
      <c r="AS398" s="126" t="str">
        <f t="shared" si="188"/>
        <v/>
      </c>
      <c r="AT398" s="127">
        <v>1038</v>
      </c>
      <c r="AU398" s="128">
        <v>2.15</v>
      </c>
      <c r="AV398" s="129" t="s">
        <v>103</v>
      </c>
      <c r="AW398" s="126" t="str">
        <f t="shared" si="189"/>
        <v/>
      </c>
      <c r="AX398" s="126" t="str">
        <f t="shared" si="190"/>
        <v/>
      </c>
      <c r="AY398" s="64" t="str">
        <f t="shared" si="191"/>
        <v/>
      </c>
      <c r="AZ398" s="97">
        <v>80.400000000000006</v>
      </c>
      <c r="BA398" s="68"/>
      <c r="BB398" s="68"/>
      <c r="BC398" s="68"/>
      <c r="BD398" s="68"/>
      <c r="BE398" s="15"/>
      <c r="BF398" s="5">
        <f t="shared" si="192"/>
        <v>5321</v>
      </c>
      <c r="BG398" s="41">
        <v>5321</v>
      </c>
      <c r="BH398" s="42">
        <v>0</v>
      </c>
      <c r="BI398" s="42"/>
      <c r="BJ398" s="42"/>
      <c r="BK398" s="42"/>
      <c r="BL398" s="42"/>
      <c r="BM398" s="15"/>
    </row>
    <row r="399" spans="1:65" outlineLevel="5" x14ac:dyDescent="0.3">
      <c r="A399" s="22">
        <f t="shared" si="178"/>
        <v>12</v>
      </c>
      <c r="B399" s="9">
        <f t="shared" si="162"/>
        <v>42342</v>
      </c>
      <c r="C399" s="51">
        <v>325667</v>
      </c>
      <c r="D399" s="64" t="str">
        <f t="shared" si="183"/>
        <v/>
      </c>
      <c r="E399" s="12" t="s">
        <v>103</v>
      </c>
      <c r="F399" s="12" t="s">
        <v>103</v>
      </c>
      <c r="G399" s="12"/>
      <c r="H399" s="12"/>
      <c r="I399" s="12"/>
      <c r="J399" s="12"/>
      <c r="K399" s="12"/>
      <c r="L399" s="12"/>
      <c r="M399" s="74" t="str">
        <f t="shared" si="184"/>
        <v/>
      </c>
      <c r="N399" s="83" t="s">
        <v>103</v>
      </c>
      <c r="O399" s="83" t="s">
        <v>103</v>
      </c>
      <c r="P399" s="83"/>
      <c r="Q399" s="83"/>
      <c r="R399" s="83"/>
      <c r="S399" s="83"/>
      <c r="T399" s="83"/>
      <c r="U399" s="83"/>
      <c r="V399" s="5" t="str">
        <f t="shared" si="185"/>
        <v/>
      </c>
      <c r="W399" s="41"/>
      <c r="X399" s="41"/>
      <c r="Y399" s="41"/>
      <c r="Z399" s="41"/>
      <c r="AA399" s="41"/>
      <c r="AB399" s="41"/>
      <c r="AC399" s="41"/>
      <c r="AD399" s="41"/>
      <c r="AE399" s="5" t="str">
        <f t="shared" si="186"/>
        <v/>
      </c>
      <c r="AF399" s="41"/>
      <c r="AG399" s="41"/>
      <c r="AH399" s="41"/>
      <c r="AI399" s="41"/>
      <c r="AJ399" s="41"/>
      <c r="AK399" s="41"/>
      <c r="AL399" s="41"/>
      <c r="AM399" s="41"/>
      <c r="AN399" s="41">
        <f t="shared" si="193"/>
        <v>20.628683693516699</v>
      </c>
      <c r="AO399" s="41">
        <v>1018</v>
      </c>
      <c r="AP399" s="110" t="s">
        <v>103</v>
      </c>
      <c r="AQ399" s="111" t="s">
        <v>103</v>
      </c>
      <c r="AR399" s="126" t="str">
        <f t="shared" si="187"/>
        <v/>
      </c>
      <c r="AS399" s="126" t="str">
        <f t="shared" si="188"/>
        <v/>
      </c>
      <c r="AT399" s="127">
        <v>1035</v>
      </c>
      <c r="AU399" s="128">
        <v>2.15</v>
      </c>
      <c r="AV399" s="129" t="s">
        <v>103</v>
      </c>
      <c r="AW399" s="126" t="str">
        <f t="shared" si="189"/>
        <v/>
      </c>
      <c r="AX399" s="126" t="str">
        <f t="shared" si="190"/>
        <v/>
      </c>
      <c r="AY399" s="64" t="str">
        <f t="shared" si="191"/>
        <v/>
      </c>
      <c r="AZ399" s="97">
        <v>80</v>
      </c>
      <c r="BA399" s="68"/>
      <c r="BB399" s="68"/>
      <c r="BC399" s="68"/>
      <c r="BD399" s="68"/>
      <c r="BE399" s="15"/>
      <c r="BF399" s="5">
        <f t="shared" si="192"/>
        <v>5089</v>
      </c>
      <c r="BG399" s="41">
        <v>5089</v>
      </c>
      <c r="BH399" s="42">
        <v>0</v>
      </c>
      <c r="BI399" s="42"/>
      <c r="BJ399" s="42"/>
      <c r="BK399" s="42"/>
      <c r="BL399" s="42"/>
      <c r="BM399" s="15"/>
    </row>
    <row r="400" spans="1:65" outlineLevel="5" x14ac:dyDescent="0.3">
      <c r="A400" s="22">
        <f t="shared" si="178"/>
        <v>12</v>
      </c>
      <c r="B400" s="9">
        <f t="shared" si="162"/>
        <v>42343</v>
      </c>
      <c r="C400" s="51">
        <v>320259</v>
      </c>
      <c r="D400" s="64">
        <f t="shared" si="183"/>
        <v>34.5</v>
      </c>
      <c r="E400" s="12">
        <v>33</v>
      </c>
      <c r="F400" s="12">
        <v>36</v>
      </c>
      <c r="G400" s="12"/>
      <c r="H400" s="12"/>
      <c r="I400" s="12"/>
      <c r="J400" s="12"/>
      <c r="K400" s="12"/>
      <c r="L400" s="12"/>
      <c r="M400" s="74" t="str">
        <f t="shared" si="184"/>
        <v/>
      </c>
      <c r="N400" s="83" t="s">
        <v>103</v>
      </c>
      <c r="O400" s="83" t="s">
        <v>103</v>
      </c>
      <c r="P400" s="83"/>
      <c r="Q400" s="83"/>
      <c r="R400" s="83"/>
      <c r="S400" s="83"/>
      <c r="T400" s="83"/>
      <c r="U400" s="83"/>
      <c r="V400" s="5" t="str">
        <f t="shared" si="185"/>
        <v/>
      </c>
      <c r="W400" s="41"/>
      <c r="X400" s="41"/>
      <c r="Y400" s="41"/>
      <c r="Z400" s="41"/>
      <c r="AA400" s="41"/>
      <c r="AB400" s="41"/>
      <c r="AC400" s="41"/>
      <c r="AD400" s="41"/>
      <c r="AE400" s="5" t="str">
        <f t="shared" si="186"/>
        <v/>
      </c>
      <c r="AF400" s="41"/>
      <c r="AG400" s="41"/>
      <c r="AH400" s="41"/>
      <c r="AI400" s="41"/>
      <c r="AJ400" s="41"/>
      <c r="AK400" s="41"/>
      <c r="AL400" s="41"/>
      <c r="AM400" s="41"/>
      <c r="AN400" s="41">
        <f t="shared" si="193"/>
        <v>20.730503455083909</v>
      </c>
      <c r="AO400" s="41">
        <v>1013</v>
      </c>
      <c r="AP400" s="110" t="s">
        <v>103</v>
      </c>
      <c r="AQ400" s="111" t="s">
        <v>103</v>
      </c>
      <c r="AR400" s="126" t="str">
        <f t="shared" si="187"/>
        <v/>
      </c>
      <c r="AS400" s="126" t="str">
        <f t="shared" si="188"/>
        <v/>
      </c>
      <c r="AT400" s="127">
        <v>1040</v>
      </c>
      <c r="AU400" s="128" t="s">
        <v>103</v>
      </c>
      <c r="AV400" s="129" t="s">
        <v>103</v>
      </c>
      <c r="AW400" s="126" t="str">
        <f t="shared" si="189"/>
        <v/>
      </c>
      <c r="AX400" s="126" t="str">
        <f t="shared" si="190"/>
        <v/>
      </c>
      <c r="AY400" s="64" t="str">
        <f t="shared" si="191"/>
        <v/>
      </c>
      <c r="AZ400" s="97" t="s">
        <v>103</v>
      </c>
      <c r="BA400" s="68"/>
      <c r="BB400" s="68"/>
      <c r="BC400" s="68"/>
      <c r="BD400" s="68"/>
      <c r="BE400" s="15"/>
      <c r="BF400" s="5">
        <f t="shared" si="192"/>
        <v>5175</v>
      </c>
      <c r="BG400" s="41">
        <v>5175</v>
      </c>
      <c r="BH400" s="42">
        <v>0</v>
      </c>
      <c r="BI400" s="42"/>
      <c r="BJ400" s="42"/>
      <c r="BK400" s="42"/>
      <c r="BL400" s="42"/>
      <c r="BM400" s="15"/>
    </row>
    <row r="401" spans="1:65" outlineLevel="5" x14ac:dyDescent="0.3">
      <c r="A401" s="22">
        <f t="shared" si="178"/>
        <v>12</v>
      </c>
      <c r="B401" s="9">
        <f t="shared" si="162"/>
        <v>42344</v>
      </c>
      <c r="C401" s="51">
        <v>320908</v>
      </c>
      <c r="D401" s="64">
        <f t="shared" si="183"/>
        <v>34.5</v>
      </c>
      <c r="E401" s="12">
        <v>34</v>
      </c>
      <c r="F401" s="12">
        <v>35</v>
      </c>
      <c r="G401" s="12"/>
      <c r="H401" s="12"/>
      <c r="I401" s="12"/>
      <c r="J401" s="12"/>
      <c r="K401" s="12"/>
      <c r="L401" s="12"/>
      <c r="M401" s="74" t="str">
        <f t="shared" si="184"/>
        <v/>
      </c>
      <c r="N401" s="83" t="s">
        <v>103</v>
      </c>
      <c r="O401" s="83" t="s">
        <v>103</v>
      </c>
      <c r="P401" s="83"/>
      <c r="Q401" s="83"/>
      <c r="R401" s="83"/>
      <c r="S401" s="83"/>
      <c r="T401" s="83"/>
      <c r="U401" s="83"/>
      <c r="V401" s="5" t="str">
        <f t="shared" si="185"/>
        <v/>
      </c>
      <c r="W401" s="41"/>
      <c r="X401" s="41"/>
      <c r="Y401" s="41"/>
      <c r="Z401" s="41"/>
      <c r="AA401" s="41"/>
      <c r="AB401" s="41"/>
      <c r="AC401" s="41"/>
      <c r="AD401" s="41"/>
      <c r="AE401" s="5" t="str">
        <f t="shared" si="186"/>
        <v/>
      </c>
      <c r="AF401" s="41"/>
      <c r="AG401" s="41"/>
      <c r="AH401" s="41"/>
      <c r="AI401" s="41"/>
      <c r="AJ401" s="41"/>
      <c r="AK401" s="41"/>
      <c r="AL401" s="41"/>
      <c r="AM401" s="41"/>
      <c r="AN401" s="41">
        <f t="shared" si="193"/>
        <v>19.09090909090909</v>
      </c>
      <c r="AO401" s="41">
        <v>1100</v>
      </c>
      <c r="AP401" s="110" t="s">
        <v>103</v>
      </c>
      <c r="AQ401" s="111" t="s">
        <v>103</v>
      </c>
      <c r="AR401" s="126" t="str">
        <f t="shared" si="187"/>
        <v/>
      </c>
      <c r="AS401" s="126" t="str">
        <f t="shared" si="188"/>
        <v/>
      </c>
      <c r="AT401" s="127">
        <v>1042</v>
      </c>
      <c r="AU401" s="128" t="s">
        <v>103</v>
      </c>
      <c r="AV401" s="129" t="s">
        <v>103</v>
      </c>
      <c r="AW401" s="126" t="str">
        <f t="shared" si="189"/>
        <v/>
      </c>
      <c r="AX401" s="126" t="str">
        <f t="shared" si="190"/>
        <v/>
      </c>
      <c r="AY401" s="64" t="str">
        <f t="shared" si="191"/>
        <v/>
      </c>
      <c r="AZ401" s="97" t="s">
        <v>103</v>
      </c>
      <c r="BA401" s="68"/>
      <c r="BB401" s="68"/>
      <c r="BC401" s="68"/>
      <c r="BD401" s="68"/>
      <c r="BE401" s="15"/>
      <c r="BF401" s="5">
        <f t="shared" si="192"/>
        <v>5522</v>
      </c>
      <c r="BG401" s="41">
        <v>5522</v>
      </c>
      <c r="BH401" s="42">
        <v>0</v>
      </c>
      <c r="BI401" s="42"/>
      <c r="BJ401" s="42"/>
      <c r="BK401" s="42"/>
      <c r="BL401" s="42"/>
      <c r="BM401" s="15"/>
    </row>
    <row r="402" spans="1:65" outlineLevel="5" x14ac:dyDescent="0.3">
      <c r="A402" s="22">
        <f t="shared" si="178"/>
        <v>12</v>
      </c>
      <c r="B402" s="9">
        <f t="shared" si="162"/>
        <v>42345</v>
      </c>
      <c r="C402" s="51">
        <v>324764</v>
      </c>
      <c r="D402" s="64" t="str">
        <f t="shared" si="183"/>
        <v/>
      </c>
      <c r="E402" s="12" t="s">
        <v>103</v>
      </c>
      <c r="F402" s="12" t="s">
        <v>103</v>
      </c>
      <c r="G402" s="12"/>
      <c r="H402" s="12"/>
      <c r="I402" s="12"/>
      <c r="J402" s="12"/>
      <c r="K402" s="12"/>
      <c r="L402" s="12"/>
      <c r="M402" s="74" t="str">
        <f t="shared" si="184"/>
        <v/>
      </c>
      <c r="N402" s="83" t="s">
        <v>103</v>
      </c>
      <c r="O402" s="83" t="s">
        <v>103</v>
      </c>
      <c r="P402" s="83"/>
      <c r="Q402" s="83"/>
      <c r="R402" s="83"/>
      <c r="S402" s="83"/>
      <c r="T402" s="83"/>
      <c r="U402" s="83"/>
      <c r="V402" s="5" t="str">
        <f t="shared" si="185"/>
        <v/>
      </c>
      <c r="W402" s="41"/>
      <c r="X402" s="41"/>
      <c r="Y402" s="41"/>
      <c r="Z402" s="41"/>
      <c r="AA402" s="41"/>
      <c r="AB402" s="41"/>
      <c r="AC402" s="41"/>
      <c r="AD402" s="41"/>
      <c r="AE402" s="5" t="str">
        <f t="shared" si="186"/>
        <v/>
      </c>
      <c r="AF402" s="41"/>
      <c r="AG402" s="41"/>
      <c r="AH402" s="41"/>
      <c r="AI402" s="41"/>
      <c r="AJ402" s="41"/>
      <c r="AK402" s="41"/>
      <c r="AL402" s="41"/>
      <c r="AM402" s="41"/>
      <c r="AN402" s="41">
        <f t="shared" si="193"/>
        <v>22.727272727272727</v>
      </c>
      <c r="AO402" s="41">
        <v>924</v>
      </c>
      <c r="AP402" s="110" t="s">
        <v>103</v>
      </c>
      <c r="AQ402" s="111" t="s">
        <v>103</v>
      </c>
      <c r="AR402" s="126" t="str">
        <f t="shared" si="187"/>
        <v/>
      </c>
      <c r="AS402" s="126" t="str">
        <f t="shared" si="188"/>
        <v/>
      </c>
      <c r="AT402" s="127">
        <v>1124</v>
      </c>
      <c r="AU402" s="128">
        <v>2.02</v>
      </c>
      <c r="AV402" s="129" t="s">
        <v>103</v>
      </c>
      <c r="AW402" s="126" t="str">
        <f t="shared" si="189"/>
        <v/>
      </c>
      <c r="AX402" s="126" t="str">
        <f t="shared" si="190"/>
        <v/>
      </c>
      <c r="AY402" s="64" t="str">
        <f t="shared" si="191"/>
        <v/>
      </c>
      <c r="AZ402" s="97">
        <v>79.900000000000006</v>
      </c>
      <c r="BA402" s="68"/>
      <c r="BB402" s="68"/>
      <c r="BC402" s="68"/>
      <c r="BD402" s="68"/>
      <c r="BE402" s="15"/>
      <c r="BF402" s="5">
        <f t="shared" si="192"/>
        <v>5497</v>
      </c>
      <c r="BG402" s="41">
        <v>5497</v>
      </c>
      <c r="BH402" s="42">
        <v>0</v>
      </c>
      <c r="BI402" s="42"/>
      <c r="BJ402" s="42"/>
      <c r="BK402" s="42"/>
      <c r="BL402" s="42"/>
      <c r="BM402" s="15"/>
    </row>
    <row r="403" spans="1:65" outlineLevel="5" x14ac:dyDescent="0.3">
      <c r="A403" s="22">
        <f t="shared" si="178"/>
        <v>12</v>
      </c>
      <c r="B403" s="9">
        <f t="shared" si="162"/>
        <v>42346</v>
      </c>
      <c r="C403" s="51">
        <v>321173</v>
      </c>
      <c r="D403" s="64" t="str">
        <f t="shared" si="183"/>
        <v/>
      </c>
      <c r="E403" s="12" t="s">
        <v>103</v>
      </c>
      <c r="F403" s="12" t="s">
        <v>103</v>
      </c>
      <c r="G403" s="12"/>
      <c r="H403" s="12"/>
      <c r="I403" s="12"/>
      <c r="J403" s="12"/>
      <c r="K403" s="12"/>
      <c r="L403" s="12"/>
      <c r="M403" s="74">
        <f t="shared" si="184"/>
        <v>7</v>
      </c>
      <c r="N403" s="83">
        <v>7.05</v>
      </c>
      <c r="O403" s="83">
        <v>7.02</v>
      </c>
      <c r="P403" s="83"/>
      <c r="Q403" s="83"/>
      <c r="R403" s="83"/>
      <c r="S403" s="83"/>
      <c r="T403" s="83"/>
      <c r="U403" s="83"/>
      <c r="V403" s="5" t="str">
        <f t="shared" si="185"/>
        <v/>
      </c>
      <c r="W403" s="41"/>
      <c r="X403" s="41"/>
      <c r="Y403" s="41"/>
      <c r="Z403" s="41"/>
      <c r="AA403" s="41"/>
      <c r="AB403" s="41"/>
      <c r="AC403" s="41"/>
      <c r="AD403" s="41"/>
      <c r="AE403" s="5" t="str">
        <f t="shared" si="186"/>
        <v/>
      </c>
      <c r="AF403" s="41"/>
      <c r="AG403" s="41"/>
      <c r="AH403" s="41"/>
      <c r="AI403" s="41"/>
      <c r="AJ403" s="41"/>
      <c r="AK403" s="41"/>
      <c r="AL403" s="41"/>
      <c r="AM403" s="41"/>
      <c r="AN403" s="41">
        <f t="shared" si="193"/>
        <v>21.298174442190671</v>
      </c>
      <c r="AO403" s="41">
        <v>986</v>
      </c>
      <c r="AP403" s="110">
        <v>3.89</v>
      </c>
      <c r="AQ403" s="111">
        <v>2.96</v>
      </c>
      <c r="AR403" s="126">
        <f t="shared" si="187"/>
        <v>76.092544987146525</v>
      </c>
      <c r="AS403" s="126">
        <f t="shared" si="188"/>
        <v>23.907455012853475</v>
      </c>
      <c r="AT403" s="127">
        <v>1086</v>
      </c>
      <c r="AU403" s="128">
        <v>2.0699999999999998</v>
      </c>
      <c r="AV403" s="129">
        <v>1.25</v>
      </c>
      <c r="AW403" s="126">
        <f t="shared" si="189"/>
        <v>60.386473429951693</v>
      </c>
      <c r="AX403" s="126">
        <f t="shared" si="190"/>
        <v>39.613526570048307</v>
      </c>
      <c r="AY403" s="64">
        <f t="shared" si="191"/>
        <v>52.10530652603822</v>
      </c>
      <c r="AZ403" s="97">
        <v>79.8</v>
      </c>
      <c r="BA403" s="68"/>
      <c r="BB403" s="68"/>
      <c r="BC403" s="68"/>
      <c r="BD403" s="68"/>
      <c r="BE403" s="15"/>
      <c r="BF403" s="5">
        <f t="shared" si="192"/>
        <v>5321</v>
      </c>
      <c r="BG403" s="41">
        <v>5321</v>
      </c>
      <c r="BH403" s="42">
        <v>0</v>
      </c>
      <c r="BI403" s="42"/>
      <c r="BJ403" s="42"/>
      <c r="BK403" s="42"/>
      <c r="BL403" s="42"/>
      <c r="BM403" s="15"/>
    </row>
    <row r="404" spans="1:65" outlineLevel="5" x14ac:dyDescent="0.3">
      <c r="A404" s="22">
        <f t="shared" si="178"/>
        <v>12</v>
      </c>
      <c r="B404" s="9">
        <f t="shared" si="162"/>
        <v>42347</v>
      </c>
      <c r="C404" s="51">
        <v>322195</v>
      </c>
      <c r="D404" s="64">
        <f t="shared" si="183"/>
        <v>34.5</v>
      </c>
      <c r="E404" s="12">
        <v>34</v>
      </c>
      <c r="F404" s="12">
        <v>35</v>
      </c>
      <c r="G404" s="12"/>
      <c r="H404" s="12"/>
      <c r="I404" s="12"/>
      <c r="J404" s="12"/>
      <c r="K404" s="12"/>
      <c r="L404" s="12"/>
      <c r="M404" s="74" t="str">
        <f t="shared" si="184"/>
        <v/>
      </c>
      <c r="N404" s="83" t="s">
        <v>103</v>
      </c>
      <c r="O404" s="83" t="s">
        <v>103</v>
      </c>
      <c r="P404" s="83"/>
      <c r="Q404" s="83"/>
      <c r="R404" s="83"/>
      <c r="S404" s="83"/>
      <c r="T404" s="83"/>
      <c r="U404" s="83"/>
      <c r="V404" s="5" t="str">
        <f t="shared" si="185"/>
        <v/>
      </c>
      <c r="W404" s="41"/>
      <c r="X404" s="41"/>
      <c r="Y404" s="41"/>
      <c r="Z404" s="41"/>
      <c r="AA404" s="41"/>
      <c r="AB404" s="41"/>
      <c r="AC404" s="41"/>
      <c r="AD404" s="41"/>
      <c r="AE404" s="5" t="str">
        <f t="shared" si="186"/>
        <v/>
      </c>
      <c r="AF404" s="41"/>
      <c r="AG404" s="41"/>
      <c r="AH404" s="41"/>
      <c r="AI404" s="41"/>
      <c r="AJ404" s="41"/>
      <c r="AK404" s="41"/>
      <c r="AL404" s="41"/>
      <c r="AM404" s="41"/>
      <c r="AN404" s="41">
        <f t="shared" si="193"/>
        <v>20.750988142292488</v>
      </c>
      <c r="AO404" s="41">
        <v>1012</v>
      </c>
      <c r="AP404" s="110" t="s">
        <v>103</v>
      </c>
      <c r="AQ404" s="111" t="s">
        <v>103</v>
      </c>
      <c r="AR404" s="126" t="str">
        <f t="shared" si="187"/>
        <v/>
      </c>
      <c r="AS404" s="126" t="str">
        <f t="shared" si="188"/>
        <v/>
      </c>
      <c r="AT404" s="127">
        <v>1128</v>
      </c>
      <c r="AU404" s="128">
        <v>2.0099999999999998</v>
      </c>
      <c r="AV404" s="129" t="s">
        <v>103</v>
      </c>
      <c r="AW404" s="126" t="str">
        <f t="shared" si="189"/>
        <v/>
      </c>
      <c r="AX404" s="126" t="str">
        <f t="shared" si="190"/>
        <v/>
      </c>
      <c r="AY404" s="64" t="str">
        <f t="shared" si="191"/>
        <v/>
      </c>
      <c r="AZ404" s="97">
        <v>79.900000000000006</v>
      </c>
      <c r="BA404" s="68"/>
      <c r="BB404" s="68"/>
      <c r="BC404" s="68"/>
      <c r="BD404" s="68"/>
      <c r="BE404" s="15"/>
      <c r="BF404" s="5">
        <f t="shared" si="192"/>
        <v>5170</v>
      </c>
      <c r="BG404" s="41">
        <v>5170</v>
      </c>
      <c r="BH404" s="42">
        <v>0</v>
      </c>
      <c r="BI404" s="42"/>
      <c r="BJ404" s="42"/>
      <c r="BK404" s="42"/>
      <c r="BL404" s="42"/>
      <c r="BM404" s="15"/>
    </row>
    <row r="405" spans="1:65" outlineLevel="5" x14ac:dyDescent="0.3">
      <c r="A405" s="22">
        <f t="shared" si="178"/>
        <v>12</v>
      </c>
      <c r="B405" s="9">
        <f t="shared" si="162"/>
        <v>42348</v>
      </c>
      <c r="C405" s="51">
        <v>352482</v>
      </c>
      <c r="D405" s="64">
        <f t="shared" si="183"/>
        <v>34.5</v>
      </c>
      <c r="E405" s="12">
        <v>35</v>
      </c>
      <c r="F405" s="12">
        <v>34</v>
      </c>
      <c r="G405" s="12"/>
      <c r="H405" s="12"/>
      <c r="I405" s="12"/>
      <c r="J405" s="12"/>
      <c r="K405" s="12"/>
      <c r="L405" s="12"/>
      <c r="M405" s="74" t="str">
        <f t="shared" si="184"/>
        <v/>
      </c>
      <c r="N405" s="83" t="s">
        <v>103</v>
      </c>
      <c r="O405" s="83" t="s">
        <v>103</v>
      </c>
      <c r="P405" s="83"/>
      <c r="Q405" s="83"/>
      <c r="R405" s="83"/>
      <c r="S405" s="83"/>
      <c r="T405" s="83"/>
      <c r="U405" s="83"/>
      <c r="V405" s="5" t="str">
        <f t="shared" si="185"/>
        <v/>
      </c>
      <c r="W405" s="41"/>
      <c r="X405" s="41"/>
      <c r="Y405" s="41"/>
      <c r="Z405" s="41"/>
      <c r="AA405" s="41"/>
      <c r="AB405" s="41"/>
      <c r="AC405" s="41"/>
      <c r="AD405" s="41"/>
      <c r="AE405" s="5" t="str">
        <f t="shared" si="186"/>
        <v/>
      </c>
      <c r="AF405" s="41"/>
      <c r="AG405" s="41"/>
      <c r="AH405" s="41"/>
      <c r="AI405" s="41"/>
      <c r="AJ405" s="41"/>
      <c r="AK405" s="41"/>
      <c r="AL405" s="41"/>
      <c r="AM405" s="41"/>
      <c r="AN405" s="41">
        <f t="shared" si="193"/>
        <v>23.463687150837988</v>
      </c>
      <c r="AO405" s="41">
        <v>895</v>
      </c>
      <c r="AP405" s="110" t="s">
        <v>103</v>
      </c>
      <c r="AQ405" s="111" t="s">
        <v>103</v>
      </c>
      <c r="AR405" s="126" t="str">
        <f t="shared" si="187"/>
        <v/>
      </c>
      <c r="AS405" s="126" t="str">
        <f t="shared" si="188"/>
        <v/>
      </c>
      <c r="AT405" s="127">
        <v>1009</v>
      </c>
      <c r="AU405" s="128">
        <v>2.0499999999999998</v>
      </c>
      <c r="AV405" s="129" t="s">
        <v>103</v>
      </c>
      <c r="AW405" s="126" t="str">
        <f t="shared" si="189"/>
        <v/>
      </c>
      <c r="AX405" s="126" t="str">
        <f t="shared" si="190"/>
        <v/>
      </c>
      <c r="AY405" s="64" t="str">
        <f t="shared" si="191"/>
        <v/>
      </c>
      <c r="AZ405" s="97">
        <v>80.400000000000006</v>
      </c>
      <c r="BA405" s="68"/>
      <c r="BB405" s="68"/>
      <c r="BC405" s="68"/>
      <c r="BD405" s="68"/>
      <c r="BE405" s="15"/>
      <c r="BF405" s="5">
        <f t="shared" si="192"/>
        <v>5345</v>
      </c>
      <c r="BG405" s="41">
        <v>5345</v>
      </c>
      <c r="BH405" s="42">
        <v>0</v>
      </c>
      <c r="BI405" s="42"/>
      <c r="BJ405" s="42"/>
      <c r="BK405" s="42"/>
      <c r="BL405" s="42"/>
      <c r="BM405" s="15"/>
    </row>
    <row r="406" spans="1:65" outlineLevel="5" x14ac:dyDescent="0.3">
      <c r="A406" s="22">
        <f t="shared" si="178"/>
        <v>12</v>
      </c>
      <c r="B406" s="9">
        <f t="shared" si="162"/>
        <v>42349</v>
      </c>
      <c r="C406" s="51">
        <v>393340</v>
      </c>
      <c r="D406" s="64" t="str">
        <f t="shared" si="183"/>
        <v/>
      </c>
      <c r="E406" s="12" t="s">
        <v>103</v>
      </c>
      <c r="F406" s="12" t="s">
        <v>103</v>
      </c>
      <c r="G406" s="12"/>
      <c r="H406" s="12"/>
      <c r="I406" s="12"/>
      <c r="J406" s="12"/>
      <c r="K406" s="12"/>
      <c r="L406" s="12"/>
      <c r="M406" s="74" t="str">
        <f t="shared" si="184"/>
        <v/>
      </c>
      <c r="N406" s="83" t="s">
        <v>103</v>
      </c>
      <c r="O406" s="83" t="s">
        <v>103</v>
      </c>
      <c r="P406" s="83"/>
      <c r="Q406" s="83"/>
      <c r="R406" s="83"/>
      <c r="S406" s="83"/>
      <c r="T406" s="83"/>
      <c r="U406" s="83"/>
      <c r="V406" s="5" t="str">
        <f t="shared" si="185"/>
        <v/>
      </c>
      <c r="W406" s="41"/>
      <c r="X406" s="41"/>
      <c r="Y406" s="41"/>
      <c r="Z406" s="41"/>
      <c r="AA406" s="41"/>
      <c r="AB406" s="41"/>
      <c r="AC406" s="41"/>
      <c r="AD406" s="41"/>
      <c r="AE406" s="5" t="str">
        <f t="shared" si="186"/>
        <v/>
      </c>
      <c r="AF406" s="41"/>
      <c r="AG406" s="41"/>
      <c r="AH406" s="41"/>
      <c r="AI406" s="41"/>
      <c r="AJ406" s="41"/>
      <c r="AK406" s="41"/>
      <c r="AL406" s="41"/>
      <c r="AM406" s="41"/>
      <c r="AN406" s="41">
        <f t="shared" si="193"/>
        <v>23.702031602708804</v>
      </c>
      <c r="AO406" s="41">
        <v>886</v>
      </c>
      <c r="AP406" s="110" t="s">
        <v>103</v>
      </c>
      <c r="AQ406" s="111" t="s">
        <v>103</v>
      </c>
      <c r="AR406" s="126" t="str">
        <f t="shared" si="187"/>
        <v/>
      </c>
      <c r="AS406" s="126" t="str">
        <f t="shared" si="188"/>
        <v/>
      </c>
      <c r="AT406" s="127">
        <v>962</v>
      </c>
      <c r="AU406" s="128">
        <v>2.09</v>
      </c>
      <c r="AV406" s="129" t="s">
        <v>103</v>
      </c>
      <c r="AW406" s="126" t="str">
        <f t="shared" si="189"/>
        <v/>
      </c>
      <c r="AX406" s="126" t="str">
        <f t="shared" si="190"/>
        <v/>
      </c>
      <c r="AY406" s="64" t="str">
        <f t="shared" si="191"/>
        <v/>
      </c>
      <c r="AZ406" s="97">
        <v>80.12</v>
      </c>
      <c r="BA406" s="68"/>
      <c r="BB406" s="68"/>
      <c r="BC406" s="68"/>
      <c r="BD406" s="68"/>
      <c r="BE406" s="15"/>
      <c r="BF406" s="5">
        <f t="shared" si="192"/>
        <v>5299</v>
      </c>
      <c r="BG406" s="41">
        <v>5299</v>
      </c>
      <c r="BH406" s="42">
        <v>0</v>
      </c>
      <c r="BI406" s="42"/>
      <c r="BJ406" s="42"/>
      <c r="BK406" s="42"/>
      <c r="BL406" s="42"/>
      <c r="BM406" s="15"/>
    </row>
    <row r="407" spans="1:65" outlineLevel="5" x14ac:dyDescent="0.3">
      <c r="A407" s="22">
        <f t="shared" si="178"/>
        <v>12</v>
      </c>
      <c r="B407" s="9">
        <f t="shared" si="162"/>
        <v>42350</v>
      </c>
      <c r="C407" s="51">
        <v>373753</v>
      </c>
      <c r="D407" s="64" t="str">
        <f t="shared" si="183"/>
        <v/>
      </c>
      <c r="E407" s="12" t="s">
        <v>103</v>
      </c>
      <c r="F407" s="12" t="s">
        <v>103</v>
      </c>
      <c r="G407" s="12"/>
      <c r="H407" s="12"/>
      <c r="I407" s="12"/>
      <c r="J407" s="12"/>
      <c r="K407" s="12"/>
      <c r="L407" s="12"/>
      <c r="M407" s="74" t="str">
        <f t="shared" si="184"/>
        <v/>
      </c>
      <c r="N407" s="83" t="s">
        <v>103</v>
      </c>
      <c r="O407" s="83" t="s">
        <v>103</v>
      </c>
      <c r="P407" s="83"/>
      <c r="Q407" s="83"/>
      <c r="R407" s="83"/>
      <c r="S407" s="83"/>
      <c r="T407" s="83"/>
      <c r="U407" s="83"/>
      <c r="V407" s="5" t="str">
        <f t="shared" si="185"/>
        <v/>
      </c>
      <c r="W407" s="41"/>
      <c r="X407" s="41"/>
      <c r="Y407" s="41"/>
      <c r="Z407" s="41"/>
      <c r="AA407" s="41"/>
      <c r="AB407" s="41"/>
      <c r="AC407" s="41"/>
      <c r="AD407" s="41"/>
      <c r="AE407" s="5" t="str">
        <f t="shared" si="186"/>
        <v/>
      </c>
      <c r="AF407" s="41"/>
      <c r="AG407" s="41"/>
      <c r="AH407" s="41"/>
      <c r="AI407" s="41"/>
      <c r="AJ407" s="41"/>
      <c r="AK407" s="41"/>
      <c r="AL407" s="41"/>
      <c r="AM407" s="41"/>
      <c r="AN407" s="41">
        <f t="shared" si="193"/>
        <v>29.37062937062937</v>
      </c>
      <c r="AO407" s="41">
        <v>715</v>
      </c>
      <c r="AP407" s="110" t="s">
        <v>103</v>
      </c>
      <c r="AQ407" s="111" t="s">
        <v>103</v>
      </c>
      <c r="AR407" s="126" t="str">
        <f t="shared" si="187"/>
        <v/>
      </c>
      <c r="AS407" s="126" t="str">
        <f t="shared" si="188"/>
        <v/>
      </c>
      <c r="AT407" s="127">
        <v>802</v>
      </c>
      <c r="AU407" s="128" t="s">
        <v>103</v>
      </c>
      <c r="AV407" s="129" t="s">
        <v>103</v>
      </c>
      <c r="AW407" s="126" t="str">
        <f t="shared" si="189"/>
        <v/>
      </c>
      <c r="AX407" s="126" t="str">
        <f t="shared" si="190"/>
        <v/>
      </c>
      <c r="AY407" s="64" t="str">
        <f t="shared" si="191"/>
        <v/>
      </c>
      <c r="AZ407" s="97" t="s">
        <v>103</v>
      </c>
      <c r="BA407" s="68"/>
      <c r="BB407" s="68"/>
      <c r="BC407" s="68"/>
      <c r="BD407" s="68"/>
      <c r="BE407" s="15"/>
      <c r="BF407" s="5">
        <f t="shared" si="192"/>
        <v>5188</v>
      </c>
      <c r="BG407" s="41">
        <v>5188</v>
      </c>
      <c r="BH407" s="42">
        <v>0</v>
      </c>
      <c r="BI407" s="42"/>
      <c r="BJ407" s="42"/>
      <c r="BK407" s="42"/>
      <c r="BL407" s="42"/>
      <c r="BM407" s="15"/>
    </row>
    <row r="408" spans="1:65" outlineLevel="5" x14ac:dyDescent="0.3">
      <c r="A408" s="22">
        <f t="shared" si="178"/>
        <v>12</v>
      </c>
      <c r="B408" s="9">
        <f t="shared" si="162"/>
        <v>42351</v>
      </c>
      <c r="C408" s="51">
        <v>342961</v>
      </c>
      <c r="D408" s="64">
        <f t="shared" si="183"/>
        <v>34.5</v>
      </c>
      <c r="E408" s="12">
        <v>33</v>
      </c>
      <c r="F408" s="12">
        <v>36</v>
      </c>
      <c r="G408" s="12"/>
      <c r="H408" s="12"/>
      <c r="I408" s="12"/>
      <c r="J408" s="12"/>
      <c r="K408" s="12"/>
      <c r="L408" s="12"/>
      <c r="M408" s="74" t="str">
        <f t="shared" si="184"/>
        <v/>
      </c>
      <c r="N408" s="83" t="s">
        <v>103</v>
      </c>
      <c r="O408" s="83" t="s">
        <v>103</v>
      </c>
      <c r="P408" s="83"/>
      <c r="Q408" s="83"/>
      <c r="R408" s="83"/>
      <c r="S408" s="83"/>
      <c r="T408" s="83"/>
      <c r="U408" s="83"/>
      <c r="V408" s="5" t="str">
        <f t="shared" si="185"/>
        <v/>
      </c>
      <c r="W408" s="41"/>
      <c r="X408" s="41"/>
      <c r="Y408" s="41"/>
      <c r="Z408" s="41"/>
      <c r="AA408" s="41"/>
      <c r="AB408" s="41"/>
      <c r="AC408" s="41"/>
      <c r="AD408" s="41"/>
      <c r="AE408" s="5" t="str">
        <f t="shared" si="186"/>
        <v/>
      </c>
      <c r="AF408" s="41"/>
      <c r="AG408" s="41"/>
      <c r="AH408" s="41"/>
      <c r="AI408" s="41"/>
      <c r="AJ408" s="41"/>
      <c r="AK408" s="41"/>
      <c r="AL408" s="41"/>
      <c r="AM408" s="41"/>
      <c r="AN408" s="41">
        <f t="shared" si="193"/>
        <v>27.166882276843467</v>
      </c>
      <c r="AO408" s="41">
        <v>773</v>
      </c>
      <c r="AP408" s="110" t="s">
        <v>103</v>
      </c>
      <c r="AQ408" s="111" t="s">
        <v>103</v>
      </c>
      <c r="AR408" s="126" t="str">
        <f t="shared" si="187"/>
        <v/>
      </c>
      <c r="AS408" s="126" t="str">
        <f t="shared" si="188"/>
        <v/>
      </c>
      <c r="AT408" s="127">
        <v>841</v>
      </c>
      <c r="AU408" s="128" t="s">
        <v>103</v>
      </c>
      <c r="AV408" s="129" t="s">
        <v>103</v>
      </c>
      <c r="AW408" s="126" t="str">
        <f t="shared" si="189"/>
        <v/>
      </c>
      <c r="AX408" s="126" t="str">
        <f t="shared" si="190"/>
        <v/>
      </c>
      <c r="AY408" s="64" t="str">
        <f t="shared" si="191"/>
        <v/>
      </c>
      <c r="AZ408" s="97" t="s">
        <v>103</v>
      </c>
      <c r="BA408" s="68"/>
      <c r="BB408" s="68"/>
      <c r="BC408" s="68"/>
      <c r="BD408" s="68"/>
      <c r="BE408" s="15"/>
      <c r="BF408" s="5">
        <f t="shared" si="192"/>
        <v>5557</v>
      </c>
      <c r="BG408" s="41">
        <v>5557</v>
      </c>
      <c r="BH408" s="42">
        <v>0</v>
      </c>
      <c r="BI408" s="42"/>
      <c r="BJ408" s="42"/>
      <c r="BK408" s="42"/>
      <c r="BL408" s="42"/>
      <c r="BM408" s="15"/>
    </row>
    <row r="409" spans="1:65" outlineLevel="5" x14ac:dyDescent="0.3">
      <c r="A409" s="22">
        <f t="shared" si="178"/>
        <v>12</v>
      </c>
      <c r="B409" s="9">
        <f t="shared" si="162"/>
        <v>42352</v>
      </c>
      <c r="C409" s="51">
        <v>339541</v>
      </c>
      <c r="D409" s="64">
        <f t="shared" si="183"/>
        <v>35</v>
      </c>
      <c r="E409" s="12">
        <v>35</v>
      </c>
      <c r="F409" s="12">
        <v>35</v>
      </c>
      <c r="G409" s="12"/>
      <c r="H409" s="12"/>
      <c r="I409" s="12"/>
      <c r="J409" s="12"/>
      <c r="K409" s="12"/>
      <c r="L409" s="12"/>
      <c r="M409" s="74" t="str">
        <f t="shared" si="184"/>
        <v/>
      </c>
      <c r="N409" s="83" t="s">
        <v>103</v>
      </c>
      <c r="O409" s="83" t="s">
        <v>103</v>
      </c>
      <c r="P409" s="83"/>
      <c r="Q409" s="83"/>
      <c r="R409" s="83"/>
      <c r="S409" s="83"/>
      <c r="T409" s="83"/>
      <c r="U409" s="83"/>
      <c r="V409" s="5" t="str">
        <f t="shared" si="185"/>
        <v/>
      </c>
      <c r="W409" s="41"/>
      <c r="X409" s="41"/>
      <c r="Y409" s="41"/>
      <c r="Z409" s="41"/>
      <c r="AA409" s="41"/>
      <c r="AB409" s="41"/>
      <c r="AC409" s="41"/>
      <c r="AD409" s="41"/>
      <c r="AE409" s="5" t="str">
        <f t="shared" si="186"/>
        <v/>
      </c>
      <c r="AF409" s="41"/>
      <c r="AG409" s="41"/>
      <c r="AH409" s="41"/>
      <c r="AI409" s="41"/>
      <c r="AJ409" s="41"/>
      <c r="AK409" s="41"/>
      <c r="AL409" s="41"/>
      <c r="AM409" s="41"/>
      <c r="AN409" s="41">
        <f t="shared" si="193"/>
        <v>26.717557251908396</v>
      </c>
      <c r="AO409" s="41">
        <v>786</v>
      </c>
      <c r="AP409" s="110" t="s">
        <v>103</v>
      </c>
      <c r="AQ409" s="111" t="s">
        <v>103</v>
      </c>
      <c r="AR409" s="126" t="str">
        <f t="shared" si="187"/>
        <v/>
      </c>
      <c r="AS409" s="126" t="str">
        <f t="shared" si="188"/>
        <v/>
      </c>
      <c r="AT409" s="127">
        <v>839</v>
      </c>
      <c r="AU409" s="128">
        <v>2.15</v>
      </c>
      <c r="AV409" s="129" t="s">
        <v>103</v>
      </c>
      <c r="AW409" s="126" t="str">
        <f t="shared" si="189"/>
        <v/>
      </c>
      <c r="AX409" s="126" t="str">
        <f t="shared" si="190"/>
        <v/>
      </c>
      <c r="AY409" s="64" t="str">
        <f t="shared" si="191"/>
        <v/>
      </c>
      <c r="AZ409" s="97">
        <v>80.7</v>
      </c>
      <c r="BA409" s="68"/>
      <c r="BB409" s="68"/>
      <c r="BC409" s="68"/>
      <c r="BD409" s="68"/>
      <c r="BE409" s="15"/>
      <c r="BF409" s="5">
        <f t="shared" si="192"/>
        <v>5135</v>
      </c>
      <c r="BG409" s="41">
        <v>5135</v>
      </c>
      <c r="BH409" s="42">
        <v>0</v>
      </c>
      <c r="BI409" s="42"/>
      <c r="BJ409" s="42"/>
      <c r="BK409" s="42"/>
      <c r="BL409" s="42"/>
      <c r="BM409" s="15"/>
    </row>
    <row r="410" spans="1:65" outlineLevel="5" x14ac:dyDescent="0.3">
      <c r="A410" s="22">
        <f t="shared" si="178"/>
        <v>12</v>
      </c>
      <c r="B410" s="9">
        <f t="shared" si="162"/>
        <v>42353</v>
      </c>
      <c r="C410" s="51">
        <v>341960</v>
      </c>
      <c r="D410" s="64" t="str">
        <f t="shared" si="183"/>
        <v/>
      </c>
      <c r="E410" s="12" t="s">
        <v>103</v>
      </c>
      <c r="F410" s="12" t="s">
        <v>103</v>
      </c>
      <c r="G410" s="12"/>
      <c r="H410" s="12"/>
      <c r="I410" s="12"/>
      <c r="J410" s="12"/>
      <c r="K410" s="12"/>
      <c r="L410" s="12"/>
      <c r="M410" s="74">
        <f t="shared" si="184"/>
        <v>7.1</v>
      </c>
      <c r="N410" s="83">
        <v>7.13</v>
      </c>
      <c r="O410" s="83">
        <v>7.12</v>
      </c>
      <c r="P410" s="83"/>
      <c r="Q410" s="83"/>
      <c r="R410" s="83"/>
      <c r="S410" s="83"/>
      <c r="T410" s="83"/>
      <c r="U410" s="83"/>
      <c r="V410" s="5" t="str">
        <f t="shared" si="185"/>
        <v/>
      </c>
      <c r="W410" s="41"/>
      <c r="X410" s="41"/>
      <c r="Y410" s="41"/>
      <c r="Z410" s="41"/>
      <c r="AA410" s="41"/>
      <c r="AB410" s="41"/>
      <c r="AC410" s="41"/>
      <c r="AD410" s="41"/>
      <c r="AE410" s="5" t="str">
        <f t="shared" si="186"/>
        <v/>
      </c>
      <c r="AF410" s="41"/>
      <c r="AG410" s="41"/>
      <c r="AH410" s="41"/>
      <c r="AI410" s="41"/>
      <c r="AJ410" s="41"/>
      <c r="AK410" s="41"/>
      <c r="AL410" s="41"/>
      <c r="AM410" s="41"/>
      <c r="AN410" s="41">
        <f t="shared" si="193"/>
        <v>28.187919463087248</v>
      </c>
      <c r="AO410" s="41">
        <v>745</v>
      </c>
      <c r="AP410" s="110">
        <v>5.96</v>
      </c>
      <c r="AQ410" s="111">
        <v>4.45</v>
      </c>
      <c r="AR410" s="126">
        <f t="shared" si="187"/>
        <v>74.664429530201346</v>
      </c>
      <c r="AS410" s="126">
        <f t="shared" si="188"/>
        <v>25.335570469798654</v>
      </c>
      <c r="AT410" s="127">
        <v>825</v>
      </c>
      <c r="AU410" s="128">
        <v>2.2400000000000002</v>
      </c>
      <c r="AV410" s="129">
        <v>1.31</v>
      </c>
      <c r="AW410" s="126">
        <f t="shared" si="189"/>
        <v>58.482142857142847</v>
      </c>
      <c r="AX410" s="126">
        <f t="shared" si="190"/>
        <v>41.517857142857153</v>
      </c>
      <c r="AY410" s="64">
        <f t="shared" si="191"/>
        <v>52.20248882445334</v>
      </c>
      <c r="AZ410" s="97">
        <v>81.599999999999994</v>
      </c>
      <c r="BA410" s="68"/>
      <c r="BB410" s="68"/>
      <c r="BC410" s="68"/>
      <c r="BD410" s="68"/>
      <c r="BE410" s="15"/>
      <c r="BF410" s="5">
        <f t="shared" si="192"/>
        <v>5810</v>
      </c>
      <c r="BG410" s="41">
        <v>5278</v>
      </c>
      <c r="BH410" s="42">
        <v>532</v>
      </c>
      <c r="BI410" s="42"/>
      <c r="BJ410" s="42"/>
      <c r="BK410" s="42"/>
      <c r="BL410" s="42"/>
      <c r="BM410" s="15"/>
    </row>
    <row r="411" spans="1:65" outlineLevel="5" x14ac:dyDescent="0.3">
      <c r="A411" s="22">
        <f t="shared" si="178"/>
        <v>12</v>
      </c>
      <c r="B411" s="9">
        <f t="shared" si="162"/>
        <v>42354</v>
      </c>
      <c r="C411" s="51">
        <v>337345</v>
      </c>
      <c r="D411" s="64" t="str">
        <f t="shared" si="183"/>
        <v/>
      </c>
      <c r="E411" s="12" t="s">
        <v>103</v>
      </c>
      <c r="F411" s="12" t="s">
        <v>103</v>
      </c>
      <c r="G411" s="12"/>
      <c r="H411" s="12"/>
      <c r="I411" s="12"/>
      <c r="J411" s="12"/>
      <c r="K411" s="12"/>
      <c r="L411" s="12"/>
      <c r="M411" s="74" t="str">
        <f t="shared" si="184"/>
        <v/>
      </c>
      <c r="N411" s="83" t="s">
        <v>103</v>
      </c>
      <c r="O411" s="83" t="s">
        <v>103</v>
      </c>
      <c r="P411" s="83"/>
      <c r="Q411" s="83"/>
      <c r="R411" s="83"/>
      <c r="S411" s="83"/>
      <c r="T411" s="83"/>
      <c r="U411" s="83"/>
      <c r="V411" s="5" t="str">
        <f t="shared" si="185"/>
        <v/>
      </c>
      <c r="W411" s="41"/>
      <c r="X411" s="41"/>
      <c r="Y411" s="41"/>
      <c r="Z411" s="41"/>
      <c r="AA411" s="41"/>
      <c r="AB411" s="41"/>
      <c r="AC411" s="41"/>
      <c r="AD411" s="41"/>
      <c r="AE411" s="5" t="str">
        <f t="shared" si="186"/>
        <v/>
      </c>
      <c r="AF411" s="41"/>
      <c r="AG411" s="41"/>
      <c r="AH411" s="41"/>
      <c r="AI411" s="41"/>
      <c r="AJ411" s="41"/>
      <c r="AK411" s="41"/>
      <c r="AL411" s="41"/>
      <c r="AM411" s="41"/>
      <c r="AN411" s="41">
        <f t="shared" si="193"/>
        <v>25.51640340218712</v>
      </c>
      <c r="AO411" s="41">
        <v>823</v>
      </c>
      <c r="AP411" s="110" t="s">
        <v>103</v>
      </c>
      <c r="AQ411" s="111" t="s">
        <v>103</v>
      </c>
      <c r="AR411" s="126" t="str">
        <f t="shared" si="187"/>
        <v/>
      </c>
      <c r="AS411" s="126" t="str">
        <f t="shared" si="188"/>
        <v/>
      </c>
      <c r="AT411" s="127">
        <v>976</v>
      </c>
      <c r="AU411" s="128">
        <v>2.1</v>
      </c>
      <c r="AV411" s="129" t="s">
        <v>103</v>
      </c>
      <c r="AW411" s="126" t="str">
        <f t="shared" si="189"/>
        <v/>
      </c>
      <c r="AX411" s="126" t="str">
        <f t="shared" si="190"/>
        <v/>
      </c>
      <c r="AY411" s="64" t="str">
        <f t="shared" si="191"/>
        <v/>
      </c>
      <c r="AZ411" s="97">
        <v>81.5</v>
      </c>
      <c r="BA411" s="68"/>
      <c r="BB411" s="68"/>
      <c r="BC411" s="68"/>
      <c r="BD411" s="68"/>
      <c r="BE411" s="15"/>
      <c r="BF411" s="5">
        <f t="shared" si="192"/>
        <v>5060</v>
      </c>
      <c r="BG411" s="41">
        <v>5060</v>
      </c>
      <c r="BH411" s="42">
        <v>0</v>
      </c>
      <c r="BI411" s="42"/>
      <c r="BJ411" s="42"/>
      <c r="BK411" s="42"/>
      <c r="BL411" s="42"/>
      <c r="BM411" s="15"/>
    </row>
    <row r="412" spans="1:65" outlineLevel="5" x14ac:dyDescent="0.3">
      <c r="A412" s="22">
        <f t="shared" si="178"/>
        <v>12</v>
      </c>
      <c r="B412" s="9">
        <f t="shared" si="162"/>
        <v>42355</v>
      </c>
      <c r="C412" s="51">
        <v>334852</v>
      </c>
      <c r="D412" s="64">
        <f t="shared" si="183"/>
        <v>35</v>
      </c>
      <c r="E412" s="12">
        <v>35</v>
      </c>
      <c r="F412" s="12">
        <v>35</v>
      </c>
      <c r="G412" s="12"/>
      <c r="H412" s="12"/>
      <c r="I412" s="12"/>
      <c r="J412" s="12"/>
      <c r="K412" s="12"/>
      <c r="L412" s="12"/>
      <c r="M412" s="74" t="str">
        <f t="shared" si="184"/>
        <v/>
      </c>
      <c r="N412" s="83" t="s">
        <v>103</v>
      </c>
      <c r="O412" s="83" t="s">
        <v>103</v>
      </c>
      <c r="P412" s="83"/>
      <c r="Q412" s="83"/>
      <c r="R412" s="83"/>
      <c r="S412" s="83"/>
      <c r="T412" s="83"/>
      <c r="U412" s="83"/>
      <c r="V412" s="5" t="str">
        <f t="shared" si="185"/>
        <v/>
      </c>
      <c r="W412" s="41"/>
      <c r="X412" s="41"/>
      <c r="Y412" s="41"/>
      <c r="Z412" s="41"/>
      <c r="AA412" s="41"/>
      <c r="AB412" s="41"/>
      <c r="AC412" s="41"/>
      <c r="AD412" s="41"/>
      <c r="AE412" s="5" t="str">
        <f t="shared" si="186"/>
        <v/>
      </c>
      <c r="AF412" s="41"/>
      <c r="AG412" s="41"/>
      <c r="AH412" s="41"/>
      <c r="AI412" s="41"/>
      <c r="AJ412" s="41"/>
      <c r="AK412" s="41"/>
      <c r="AL412" s="41"/>
      <c r="AM412" s="41"/>
      <c r="AN412" s="41">
        <f t="shared" si="193"/>
        <v>21.582733812949641</v>
      </c>
      <c r="AO412" s="41">
        <v>973</v>
      </c>
      <c r="AP412" s="110" t="s">
        <v>103</v>
      </c>
      <c r="AQ412" s="111" t="s">
        <v>103</v>
      </c>
      <c r="AR412" s="126" t="str">
        <f t="shared" si="187"/>
        <v/>
      </c>
      <c r="AS412" s="126" t="str">
        <f t="shared" si="188"/>
        <v/>
      </c>
      <c r="AT412" s="127">
        <v>1108</v>
      </c>
      <c r="AU412" s="128">
        <v>2.1800000000000002</v>
      </c>
      <c r="AV412" s="129" t="s">
        <v>103</v>
      </c>
      <c r="AW412" s="126" t="str">
        <f t="shared" si="189"/>
        <v/>
      </c>
      <c r="AX412" s="126" t="str">
        <f t="shared" si="190"/>
        <v/>
      </c>
      <c r="AY412" s="64" t="str">
        <f t="shared" si="191"/>
        <v/>
      </c>
      <c r="AZ412" s="97">
        <v>82.1</v>
      </c>
      <c r="BA412" s="68"/>
      <c r="BB412" s="68"/>
      <c r="BC412" s="68"/>
      <c r="BD412" s="68"/>
      <c r="BE412" s="15"/>
      <c r="BF412" s="5">
        <f t="shared" si="192"/>
        <v>5051</v>
      </c>
      <c r="BG412" s="41">
        <v>5051</v>
      </c>
      <c r="BH412" s="42">
        <v>0</v>
      </c>
      <c r="BI412" s="42"/>
      <c r="BJ412" s="42"/>
      <c r="BK412" s="42"/>
      <c r="BL412" s="42"/>
      <c r="BM412" s="15"/>
    </row>
    <row r="413" spans="1:65" outlineLevel="5" x14ac:dyDescent="0.3">
      <c r="A413" s="22">
        <f t="shared" si="178"/>
        <v>12</v>
      </c>
      <c r="B413" s="9">
        <f t="shared" si="162"/>
        <v>42356</v>
      </c>
      <c r="C413" s="51">
        <v>323873</v>
      </c>
      <c r="D413" s="64">
        <f t="shared" si="183"/>
        <v>34</v>
      </c>
      <c r="E413" s="12">
        <v>35</v>
      </c>
      <c r="F413" s="12">
        <v>33</v>
      </c>
      <c r="G413" s="12"/>
      <c r="H413" s="12"/>
      <c r="I413" s="12"/>
      <c r="J413" s="12"/>
      <c r="K413" s="12"/>
      <c r="L413" s="12"/>
      <c r="M413" s="74" t="str">
        <f t="shared" si="184"/>
        <v/>
      </c>
      <c r="N413" s="83" t="s">
        <v>103</v>
      </c>
      <c r="O413" s="83" t="s">
        <v>103</v>
      </c>
      <c r="P413" s="83"/>
      <c r="Q413" s="83"/>
      <c r="R413" s="83"/>
      <c r="S413" s="83"/>
      <c r="T413" s="83"/>
      <c r="U413" s="83"/>
      <c r="V413" s="5" t="str">
        <f t="shared" si="185"/>
        <v/>
      </c>
      <c r="W413" s="41"/>
      <c r="X413" s="41"/>
      <c r="Y413" s="41"/>
      <c r="Z413" s="41"/>
      <c r="AA413" s="41"/>
      <c r="AB413" s="41"/>
      <c r="AC413" s="41"/>
      <c r="AD413" s="41"/>
      <c r="AE413" s="5" t="str">
        <f t="shared" si="186"/>
        <v/>
      </c>
      <c r="AF413" s="41"/>
      <c r="AG413" s="41"/>
      <c r="AH413" s="41"/>
      <c r="AI413" s="41"/>
      <c r="AJ413" s="41"/>
      <c r="AK413" s="41"/>
      <c r="AL413" s="41"/>
      <c r="AM413" s="41"/>
      <c r="AN413" s="41">
        <f t="shared" si="193"/>
        <v>20.289855072463769</v>
      </c>
      <c r="AO413" s="41">
        <v>1035</v>
      </c>
      <c r="AP413" s="110" t="s">
        <v>103</v>
      </c>
      <c r="AQ413" s="111" t="s">
        <v>103</v>
      </c>
      <c r="AR413" s="126" t="str">
        <f t="shared" si="187"/>
        <v/>
      </c>
      <c r="AS413" s="126" t="str">
        <f t="shared" si="188"/>
        <v/>
      </c>
      <c r="AT413" s="127">
        <v>1117</v>
      </c>
      <c r="AU413" s="128">
        <v>2.14</v>
      </c>
      <c r="AV413" s="129" t="s">
        <v>103</v>
      </c>
      <c r="AW413" s="126" t="str">
        <f t="shared" si="189"/>
        <v/>
      </c>
      <c r="AX413" s="126" t="str">
        <f t="shared" si="190"/>
        <v/>
      </c>
      <c r="AY413" s="64" t="str">
        <f t="shared" si="191"/>
        <v/>
      </c>
      <c r="AZ413" s="97">
        <v>81.92</v>
      </c>
      <c r="BA413" s="68"/>
      <c r="BB413" s="68"/>
      <c r="BC413" s="68"/>
      <c r="BD413" s="68"/>
      <c r="BE413" s="15"/>
      <c r="BF413" s="5">
        <f t="shared" si="192"/>
        <v>2720</v>
      </c>
      <c r="BG413" s="41">
        <v>2720</v>
      </c>
      <c r="BH413" s="42">
        <v>0</v>
      </c>
      <c r="BI413" s="42"/>
      <c r="BJ413" s="42"/>
      <c r="BK413" s="42"/>
      <c r="BL413" s="42"/>
      <c r="BM413" s="15"/>
    </row>
    <row r="414" spans="1:65" outlineLevel="5" x14ac:dyDescent="0.3">
      <c r="A414" s="22">
        <f t="shared" si="178"/>
        <v>12</v>
      </c>
      <c r="B414" s="9">
        <f t="shared" si="162"/>
        <v>42357</v>
      </c>
      <c r="C414" s="51">
        <v>311885</v>
      </c>
      <c r="D414" s="64" t="str">
        <f t="shared" si="183"/>
        <v/>
      </c>
      <c r="E414" s="12" t="s">
        <v>103</v>
      </c>
      <c r="F414" s="12" t="s">
        <v>103</v>
      </c>
      <c r="G414" s="12"/>
      <c r="H414" s="12"/>
      <c r="I414" s="12"/>
      <c r="J414" s="12"/>
      <c r="K414" s="12"/>
      <c r="L414" s="12"/>
      <c r="M414" s="74" t="str">
        <f t="shared" si="184"/>
        <v/>
      </c>
      <c r="N414" s="83" t="s">
        <v>103</v>
      </c>
      <c r="O414" s="83" t="s">
        <v>103</v>
      </c>
      <c r="P414" s="83"/>
      <c r="Q414" s="83"/>
      <c r="R414" s="83"/>
      <c r="S414" s="83"/>
      <c r="T414" s="83"/>
      <c r="U414" s="83"/>
      <c r="V414" s="5" t="str">
        <f t="shared" si="185"/>
        <v/>
      </c>
      <c r="W414" s="41"/>
      <c r="X414" s="41"/>
      <c r="Y414" s="41"/>
      <c r="Z414" s="41"/>
      <c r="AA414" s="41"/>
      <c r="AB414" s="41"/>
      <c r="AC414" s="41"/>
      <c r="AD414" s="41"/>
      <c r="AE414" s="5" t="str">
        <f t="shared" si="186"/>
        <v/>
      </c>
      <c r="AF414" s="41"/>
      <c r="AG414" s="41"/>
      <c r="AH414" s="41"/>
      <c r="AI414" s="41"/>
      <c r="AJ414" s="41"/>
      <c r="AK414" s="41"/>
      <c r="AL414" s="41"/>
      <c r="AM414" s="41"/>
      <c r="AN414" s="41">
        <f t="shared" si="193"/>
        <v>18.213356461405031</v>
      </c>
      <c r="AO414" s="41">
        <v>1153</v>
      </c>
      <c r="AP414" s="110" t="s">
        <v>103</v>
      </c>
      <c r="AQ414" s="111" t="s">
        <v>103</v>
      </c>
      <c r="AR414" s="126" t="str">
        <f t="shared" si="187"/>
        <v/>
      </c>
      <c r="AS414" s="126" t="str">
        <f t="shared" si="188"/>
        <v/>
      </c>
      <c r="AT414" s="127">
        <v>1148</v>
      </c>
      <c r="AU414" s="128" t="s">
        <v>103</v>
      </c>
      <c r="AV414" s="129" t="s">
        <v>103</v>
      </c>
      <c r="AW414" s="126" t="str">
        <f t="shared" si="189"/>
        <v/>
      </c>
      <c r="AX414" s="126" t="str">
        <f t="shared" si="190"/>
        <v/>
      </c>
      <c r="AY414" s="64" t="str">
        <f t="shared" si="191"/>
        <v/>
      </c>
      <c r="AZ414" s="97" t="s">
        <v>103</v>
      </c>
      <c r="BA414" s="68"/>
      <c r="BB414" s="68"/>
      <c r="BC414" s="68"/>
      <c r="BD414" s="68"/>
      <c r="BE414" s="15"/>
      <c r="BF414" s="5">
        <f t="shared" si="192"/>
        <v>4880</v>
      </c>
      <c r="BG414" s="41">
        <v>4880</v>
      </c>
      <c r="BH414" s="42">
        <v>0</v>
      </c>
      <c r="BI414" s="42"/>
      <c r="BJ414" s="42"/>
      <c r="BK414" s="42"/>
      <c r="BL414" s="42"/>
      <c r="BM414" s="15"/>
    </row>
    <row r="415" spans="1:65" outlineLevel="5" x14ac:dyDescent="0.3">
      <c r="A415" s="22">
        <f t="shared" si="178"/>
        <v>12</v>
      </c>
      <c r="B415" s="9">
        <f t="shared" si="162"/>
        <v>42358</v>
      </c>
      <c r="C415" s="51">
        <v>307712</v>
      </c>
      <c r="D415" s="64" t="str">
        <f t="shared" si="183"/>
        <v/>
      </c>
      <c r="E415" s="12" t="s">
        <v>103</v>
      </c>
      <c r="F415" s="12" t="s">
        <v>103</v>
      </c>
      <c r="G415" s="12"/>
      <c r="H415" s="12"/>
      <c r="I415" s="12"/>
      <c r="J415" s="12"/>
      <c r="K415" s="12"/>
      <c r="L415" s="12"/>
      <c r="M415" s="74" t="str">
        <f t="shared" si="184"/>
        <v/>
      </c>
      <c r="N415" s="83" t="s">
        <v>103</v>
      </c>
      <c r="O415" s="83" t="s">
        <v>103</v>
      </c>
      <c r="P415" s="83"/>
      <c r="Q415" s="83"/>
      <c r="R415" s="83"/>
      <c r="S415" s="83"/>
      <c r="T415" s="83"/>
      <c r="U415" s="83"/>
      <c r="V415" s="5" t="str">
        <f t="shared" si="185"/>
        <v/>
      </c>
      <c r="W415" s="41"/>
      <c r="X415" s="41"/>
      <c r="Y415" s="41"/>
      <c r="Z415" s="41"/>
      <c r="AA415" s="41"/>
      <c r="AB415" s="41"/>
      <c r="AC415" s="41"/>
      <c r="AD415" s="41"/>
      <c r="AE415" s="5" t="str">
        <f t="shared" si="186"/>
        <v/>
      </c>
      <c r="AF415" s="41"/>
      <c r="AG415" s="41"/>
      <c r="AH415" s="41"/>
      <c r="AI415" s="41"/>
      <c r="AJ415" s="41"/>
      <c r="AK415" s="41"/>
      <c r="AL415" s="41"/>
      <c r="AM415" s="41"/>
      <c r="AN415" s="41">
        <f t="shared" si="193"/>
        <v>19.073569482288828</v>
      </c>
      <c r="AO415" s="41">
        <v>1101</v>
      </c>
      <c r="AP415" s="110" t="s">
        <v>103</v>
      </c>
      <c r="AQ415" s="111" t="s">
        <v>103</v>
      </c>
      <c r="AR415" s="126" t="str">
        <f t="shared" si="187"/>
        <v/>
      </c>
      <c r="AS415" s="126" t="str">
        <f t="shared" si="188"/>
        <v/>
      </c>
      <c r="AT415" s="127">
        <v>1126</v>
      </c>
      <c r="AU415" s="128" t="s">
        <v>103</v>
      </c>
      <c r="AV415" s="129" t="s">
        <v>103</v>
      </c>
      <c r="AW415" s="126" t="str">
        <f t="shared" si="189"/>
        <v/>
      </c>
      <c r="AX415" s="126" t="str">
        <f t="shared" si="190"/>
        <v/>
      </c>
      <c r="AY415" s="64" t="str">
        <f t="shared" si="191"/>
        <v/>
      </c>
      <c r="AZ415" s="97" t="s">
        <v>103</v>
      </c>
      <c r="BA415" s="68"/>
      <c r="BB415" s="68"/>
      <c r="BC415" s="68"/>
      <c r="BD415" s="68"/>
      <c r="BE415" s="15"/>
      <c r="BF415" s="5">
        <f t="shared" si="192"/>
        <v>5059</v>
      </c>
      <c r="BG415" s="41">
        <v>5059</v>
      </c>
      <c r="BH415" s="42">
        <v>0</v>
      </c>
      <c r="BI415" s="42"/>
      <c r="BJ415" s="42"/>
      <c r="BK415" s="42"/>
      <c r="BL415" s="42"/>
      <c r="BM415" s="15"/>
    </row>
    <row r="416" spans="1:65" outlineLevel="5" x14ac:dyDescent="0.3">
      <c r="A416" s="22">
        <f t="shared" si="178"/>
        <v>12</v>
      </c>
      <c r="B416" s="9">
        <f t="shared" ref="B416:B426" si="194">B415+1</f>
        <v>42359</v>
      </c>
      <c r="C416" s="51">
        <v>355170</v>
      </c>
      <c r="D416" s="64">
        <f t="shared" si="183"/>
        <v>32.5</v>
      </c>
      <c r="E416" s="12">
        <v>32</v>
      </c>
      <c r="F416" s="12">
        <v>33</v>
      </c>
      <c r="G416" s="12"/>
      <c r="H416" s="12"/>
      <c r="I416" s="12"/>
      <c r="J416" s="12"/>
      <c r="K416" s="12"/>
      <c r="L416" s="12"/>
      <c r="M416" s="74" t="str">
        <f t="shared" si="184"/>
        <v/>
      </c>
      <c r="N416" s="83" t="s">
        <v>103</v>
      </c>
      <c r="O416" s="83" t="s">
        <v>103</v>
      </c>
      <c r="P416" s="83"/>
      <c r="Q416" s="83"/>
      <c r="R416" s="83"/>
      <c r="S416" s="83"/>
      <c r="T416" s="83"/>
      <c r="U416" s="83"/>
      <c r="V416" s="5" t="str">
        <f t="shared" si="185"/>
        <v/>
      </c>
      <c r="W416" s="41"/>
      <c r="X416" s="41"/>
      <c r="Y416" s="41"/>
      <c r="Z416" s="41"/>
      <c r="AA416" s="41"/>
      <c r="AB416" s="41"/>
      <c r="AC416" s="41"/>
      <c r="AD416" s="41"/>
      <c r="AE416" s="5" t="str">
        <f t="shared" si="186"/>
        <v/>
      </c>
      <c r="AF416" s="41"/>
      <c r="AG416" s="41"/>
      <c r="AH416" s="41"/>
      <c r="AI416" s="41"/>
      <c r="AJ416" s="41"/>
      <c r="AK416" s="41"/>
      <c r="AL416" s="41"/>
      <c r="AM416" s="41"/>
      <c r="AN416" s="41">
        <f t="shared" si="193"/>
        <v>20.628683693516699</v>
      </c>
      <c r="AO416" s="41">
        <v>1018</v>
      </c>
      <c r="AP416" s="110" t="s">
        <v>103</v>
      </c>
      <c r="AQ416" s="111" t="s">
        <v>103</v>
      </c>
      <c r="AR416" s="126" t="str">
        <f t="shared" si="187"/>
        <v/>
      </c>
      <c r="AS416" s="126" t="str">
        <f t="shared" si="188"/>
        <v/>
      </c>
      <c r="AT416" s="127">
        <v>1139</v>
      </c>
      <c r="AU416" s="128">
        <v>2.2000000000000002</v>
      </c>
      <c r="AV416" s="129" t="s">
        <v>103</v>
      </c>
      <c r="AW416" s="126" t="str">
        <f t="shared" si="189"/>
        <v/>
      </c>
      <c r="AX416" s="126" t="str">
        <f t="shared" si="190"/>
        <v/>
      </c>
      <c r="AY416" s="64" t="str">
        <f t="shared" si="191"/>
        <v/>
      </c>
      <c r="AZ416" s="97">
        <v>81.8</v>
      </c>
      <c r="BA416" s="68"/>
      <c r="BB416" s="68"/>
      <c r="BC416" s="68"/>
      <c r="BD416" s="68"/>
      <c r="BE416" s="15"/>
      <c r="BF416" s="5">
        <f t="shared" si="192"/>
        <v>5350</v>
      </c>
      <c r="BG416" s="41">
        <v>5350</v>
      </c>
      <c r="BH416" s="42">
        <v>0</v>
      </c>
      <c r="BI416" s="42"/>
      <c r="BJ416" s="42"/>
      <c r="BK416" s="42"/>
      <c r="BL416" s="42"/>
      <c r="BM416" s="15"/>
    </row>
    <row r="417" spans="1:65" outlineLevel="5" x14ac:dyDescent="0.3">
      <c r="A417" s="22">
        <f t="shared" si="178"/>
        <v>12</v>
      </c>
      <c r="B417" s="9">
        <f t="shared" si="194"/>
        <v>42360</v>
      </c>
      <c r="C417" s="51">
        <v>307503</v>
      </c>
      <c r="D417" s="64">
        <f t="shared" si="183"/>
        <v>33</v>
      </c>
      <c r="E417" s="12">
        <v>33</v>
      </c>
      <c r="F417" s="12">
        <v>33</v>
      </c>
      <c r="G417" s="12"/>
      <c r="H417" s="12"/>
      <c r="I417" s="12"/>
      <c r="J417" s="12"/>
      <c r="K417" s="12"/>
      <c r="L417" s="12"/>
      <c r="M417" s="74">
        <f t="shared" si="184"/>
        <v>7.1</v>
      </c>
      <c r="N417" s="83">
        <v>7.13</v>
      </c>
      <c r="O417" s="83">
        <v>7.01</v>
      </c>
      <c r="P417" s="83"/>
      <c r="Q417" s="83"/>
      <c r="R417" s="83"/>
      <c r="S417" s="83"/>
      <c r="T417" s="83"/>
      <c r="U417" s="83"/>
      <c r="V417" s="5" t="str">
        <f t="shared" si="185"/>
        <v/>
      </c>
      <c r="W417" s="41"/>
      <c r="X417" s="41"/>
      <c r="Y417" s="41"/>
      <c r="Z417" s="41"/>
      <c r="AA417" s="41"/>
      <c r="AB417" s="41"/>
      <c r="AC417" s="41"/>
      <c r="AD417" s="41"/>
      <c r="AE417" s="5">
        <f t="shared" si="186"/>
        <v>1786</v>
      </c>
      <c r="AF417" s="41">
        <v>1992</v>
      </c>
      <c r="AG417" s="41">
        <v>1580</v>
      </c>
      <c r="AH417" s="41"/>
      <c r="AI417" s="41"/>
      <c r="AJ417" s="41"/>
      <c r="AK417" s="41"/>
      <c r="AL417" s="41"/>
      <c r="AM417" s="41"/>
      <c r="AN417" s="41">
        <f t="shared" si="193"/>
        <v>20.23121387283237</v>
      </c>
      <c r="AO417" s="41">
        <v>1038</v>
      </c>
      <c r="AP417" s="110">
        <v>3.17</v>
      </c>
      <c r="AQ417" s="111">
        <v>2.4300000000000002</v>
      </c>
      <c r="AR417" s="126">
        <f t="shared" si="187"/>
        <v>76.65615141955837</v>
      </c>
      <c r="AS417" s="126">
        <f t="shared" si="188"/>
        <v>23.34384858044163</v>
      </c>
      <c r="AT417" s="127">
        <v>1113</v>
      </c>
      <c r="AU417" s="128">
        <v>2.02</v>
      </c>
      <c r="AV417" s="129">
        <v>1.23</v>
      </c>
      <c r="AW417" s="126">
        <f t="shared" si="189"/>
        <v>60.89108910891089</v>
      </c>
      <c r="AX417" s="126">
        <f t="shared" si="190"/>
        <v>39.10891089108911</v>
      </c>
      <c r="AY417" s="64">
        <f t="shared" si="191"/>
        <v>52.586341615877508</v>
      </c>
      <c r="AZ417" s="97">
        <v>79.5</v>
      </c>
      <c r="BA417" s="68"/>
      <c r="BB417" s="68"/>
      <c r="BC417" s="68"/>
      <c r="BD417" s="68"/>
      <c r="BE417" s="15"/>
      <c r="BF417" s="5">
        <f t="shared" si="192"/>
        <v>5405</v>
      </c>
      <c r="BG417" s="41">
        <v>5405</v>
      </c>
      <c r="BH417" s="42">
        <v>0</v>
      </c>
      <c r="BI417" s="42"/>
      <c r="BJ417" s="42"/>
      <c r="BK417" s="42"/>
      <c r="BL417" s="42"/>
      <c r="BM417" s="15"/>
    </row>
    <row r="418" spans="1:65" outlineLevel="5" x14ac:dyDescent="0.3">
      <c r="A418" s="22">
        <f t="shared" si="178"/>
        <v>12</v>
      </c>
      <c r="B418" s="9">
        <f t="shared" si="194"/>
        <v>42361</v>
      </c>
      <c r="C418" s="51">
        <v>315647</v>
      </c>
      <c r="D418" s="64" t="str">
        <f t="shared" si="183"/>
        <v/>
      </c>
      <c r="E418" s="12" t="s">
        <v>103</v>
      </c>
      <c r="F418" s="12" t="s">
        <v>103</v>
      </c>
      <c r="G418" s="12"/>
      <c r="H418" s="12"/>
      <c r="I418" s="12"/>
      <c r="J418" s="12"/>
      <c r="K418" s="12"/>
      <c r="L418" s="12"/>
      <c r="M418" s="74" t="str">
        <f t="shared" si="184"/>
        <v/>
      </c>
      <c r="N418" s="83" t="s">
        <v>103</v>
      </c>
      <c r="O418" s="83" t="s">
        <v>103</v>
      </c>
      <c r="P418" s="83"/>
      <c r="Q418" s="83"/>
      <c r="R418" s="83"/>
      <c r="S418" s="83"/>
      <c r="T418" s="83"/>
      <c r="U418" s="83"/>
      <c r="V418" s="5" t="str">
        <f t="shared" si="185"/>
        <v/>
      </c>
      <c r="W418" s="41"/>
      <c r="X418" s="41"/>
      <c r="Y418" s="41"/>
      <c r="Z418" s="41"/>
      <c r="AA418" s="41"/>
      <c r="AB418" s="41"/>
      <c r="AC418" s="41"/>
      <c r="AD418" s="41"/>
      <c r="AE418" s="5" t="str">
        <f t="shared" si="186"/>
        <v/>
      </c>
      <c r="AF418" s="41"/>
      <c r="AG418" s="41"/>
      <c r="AH418" s="41"/>
      <c r="AI418" s="41"/>
      <c r="AJ418" s="41"/>
      <c r="AK418" s="41"/>
      <c r="AL418" s="41"/>
      <c r="AM418" s="41"/>
      <c r="AN418" s="41">
        <f t="shared" si="193"/>
        <v>22.483940042826553</v>
      </c>
      <c r="AO418" s="41">
        <v>934</v>
      </c>
      <c r="AP418" s="110" t="s">
        <v>103</v>
      </c>
      <c r="AQ418" s="111" t="s">
        <v>103</v>
      </c>
      <c r="AR418" s="126" t="str">
        <f t="shared" si="187"/>
        <v/>
      </c>
      <c r="AS418" s="126" t="str">
        <f t="shared" si="188"/>
        <v/>
      </c>
      <c r="AT418" s="127">
        <v>1106</v>
      </c>
      <c r="AU418" s="128">
        <v>2.06</v>
      </c>
      <c r="AV418" s="129" t="s">
        <v>103</v>
      </c>
      <c r="AW418" s="126" t="str">
        <f t="shared" si="189"/>
        <v/>
      </c>
      <c r="AX418" s="126" t="str">
        <f t="shared" si="190"/>
        <v/>
      </c>
      <c r="AY418" s="64" t="str">
        <f t="shared" si="191"/>
        <v/>
      </c>
      <c r="AZ418" s="97">
        <v>80.12</v>
      </c>
      <c r="BA418" s="68"/>
      <c r="BB418" s="68"/>
      <c r="BC418" s="68"/>
      <c r="BD418" s="68"/>
      <c r="BE418" s="15"/>
      <c r="BF418" s="5">
        <f t="shared" si="192"/>
        <v>5672</v>
      </c>
      <c r="BG418" s="41">
        <v>5672</v>
      </c>
      <c r="BH418" s="42">
        <v>0</v>
      </c>
      <c r="BI418" s="42"/>
      <c r="BJ418" s="42"/>
      <c r="BK418" s="42"/>
      <c r="BL418" s="42"/>
      <c r="BM418" s="15"/>
    </row>
    <row r="419" spans="1:65" outlineLevel="5" x14ac:dyDescent="0.3">
      <c r="A419" s="22">
        <f t="shared" si="178"/>
        <v>12</v>
      </c>
      <c r="B419" s="9">
        <f t="shared" si="194"/>
        <v>42362</v>
      </c>
      <c r="C419" s="51">
        <v>320939</v>
      </c>
      <c r="D419" s="64" t="str">
        <f t="shared" si="183"/>
        <v/>
      </c>
      <c r="E419" s="12" t="s">
        <v>103</v>
      </c>
      <c r="F419" s="12" t="s">
        <v>103</v>
      </c>
      <c r="G419" s="12"/>
      <c r="H419" s="12"/>
      <c r="I419" s="12"/>
      <c r="J419" s="12"/>
      <c r="K419" s="12"/>
      <c r="L419" s="12"/>
      <c r="M419" s="74" t="str">
        <f t="shared" si="184"/>
        <v/>
      </c>
      <c r="N419" s="83" t="s">
        <v>103</v>
      </c>
      <c r="O419" s="83" t="s">
        <v>103</v>
      </c>
      <c r="P419" s="83"/>
      <c r="Q419" s="83"/>
      <c r="R419" s="83"/>
      <c r="S419" s="83"/>
      <c r="T419" s="83"/>
      <c r="U419" s="83"/>
      <c r="V419" s="5" t="str">
        <f t="shared" si="185"/>
        <v/>
      </c>
      <c r="W419" s="41"/>
      <c r="X419" s="41"/>
      <c r="Y419" s="41"/>
      <c r="Z419" s="41"/>
      <c r="AA419" s="41"/>
      <c r="AB419" s="41"/>
      <c r="AC419" s="41"/>
      <c r="AD419" s="41"/>
      <c r="AE419" s="5" t="str">
        <f t="shared" si="186"/>
        <v/>
      </c>
      <c r="AF419" s="41"/>
      <c r="AG419" s="41"/>
      <c r="AH419" s="41"/>
      <c r="AI419" s="41"/>
      <c r="AJ419" s="41"/>
      <c r="AK419" s="41"/>
      <c r="AL419" s="41"/>
      <c r="AM419" s="41"/>
      <c r="AN419" s="41">
        <f t="shared" si="193"/>
        <v>23.890784982935152</v>
      </c>
      <c r="AO419" s="41">
        <v>879</v>
      </c>
      <c r="AP419" s="110" t="s">
        <v>103</v>
      </c>
      <c r="AQ419" s="111" t="s">
        <v>103</v>
      </c>
      <c r="AR419" s="126" t="str">
        <f t="shared" si="187"/>
        <v/>
      </c>
      <c r="AS419" s="126" t="str">
        <f t="shared" si="188"/>
        <v/>
      </c>
      <c r="AT419" s="127">
        <v>1108</v>
      </c>
      <c r="AU419" s="128">
        <v>2.12</v>
      </c>
      <c r="AV419" s="129" t="s">
        <v>103</v>
      </c>
      <c r="AW419" s="126" t="str">
        <f t="shared" si="189"/>
        <v/>
      </c>
      <c r="AX419" s="126" t="str">
        <f t="shared" si="190"/>
        <v/>
      </c>
      <c r="AY419" s="64" t="str">
        <f t="shared" si="191"/>
        <v/>
      </c>
      <c r="AZ419" s="97">
        <v>79.2</v>
      </c>
      <c r="BA419" s="68"/>
      <c r="BB419" s="68"/>
      <c r="BC419" s="68"/>
      <c r="BD419" s="68"/>
      <c r="BE419" s="15"/>
      <c r="BF419" s="5">
        <f t="shared" si="192"/>
        <v>5416</v>
      </c>
      <c r="BG419" s="41">
        <v>5416</v>
      </c>
      <c r="BH419" s="42">
        <v>0</v>
      </c>
      <c r="BI419" s="42"/>
      <c r="BJ419" s="42"/>
      <c r="BK419" s="42"/>
      <c r="BL419" s="42"/>
      <c r="BM419" s="15"/>
    </row>
    <row r="420" spans="1:65" outlineLevel="5" x14ac:dyDescent="0.3">
      <c r="A420" s="22">
        <f t="shared" si="178"/>
        <v>12</v>
      </c>
      <c r="B420" s="9">
        <f t="shared" si="194"/>
        <v>42363</v>
      </c>
      <c r="C420" s="51">
        <v>315462</v>
      </c>
      <c r="D420" s="64">
        <f t="shared" si="183"/>
        <v>33</v>
      </c>
      <c r="E420" s="12">
        <v>32</v>
      </c>
      <c r="F420" s="12">
        <v>34</v>
      </c>
      <c r="G420" s="12"/>
      <c r="H420" s="12"/>
      <c r="I420" s="12"/>
      <c r="J420" s="12"/>
      <c r="K420" s="12"/>
      <c r="L420" s="12"/>
      <c r="M420" s="74" t="str">
        <f t="shared" si="184"/>
        <v/>
      </c>
      <c r="N420" s="83" t="s">
        <v>103</v>
      </c>
      <c r="O420" s="83" t="s">
        <v>103</v>
      </c>
      <c r="P420" s="83"/>
      <c r="Q420" s="83"/>
      <c r="R420" s="83"/>
      <c r="S420" s="83"/>
      <c r="T420" s="83"/>
      <c r="U420" s="83"/>
      <c r="V420" s="5" t="str">
        <f t="shared" si="185"/>
        <v/>
      </c>
      <c r="W420" s="41"/>
      <c r="X420" s="41"/>
      <c r="Y420" s="41"/>
      <c r="Z420" s="41"/>
      <c r="AA420" s="41"/>
      <c r="AB420" s="41"/>
      <c r="AC420" s="41"/>
      <c r="AD420" s="41"/>
      <c r="AE420" s="5" t="str">
        <f t="shared" si="186"/>
        <v/>
      </c>
      <c r="AF420" s="41"/>
      <c r="AG420" s="41"/>
      <c r="AH420" s="41"/>
      <c r="AI420" s="41"/>
      <c r="AJ420" s="41"/>
      <c r="AK420" s="41"/>
      <c r="AL420" s="41"/>
      <c r="AM420" s="41"/>
      <c r="AN420" s="41">
        <f t="shared" si="193"/>
        <v>24.734982332155479</v>
      </c>
      <c r="AO420" s="41">
        <v>849</v>
      </c>
      <c r="AP420" s="110" t="s">
        <v>103</v>
      </c>
      <c r="AQ420" s="111" t="s">
        <v>103</v>
      </c>
      <c r="AR420" s="126" t="str">
        <f t="shared" si="187"/>
        <v/>
      </c>
      <c r="AS420" s="126" t="str">
        <f t="shared" si="188"/>
        <v/>
      </c>
      <c r="AT420" s="127">
        <v>1037</v>
      </c>
      <c r="AU420" s="128" t="s">
        <v>103</v>
      </c>
      <c r="AV420" s="129" t="s">
        <v>103</v>
      </c>
      <c r="AW420" s="126" t="str">
        <f t="shared" si="189"/>
        <v/>
      </c>
      <c r="AX420" s="126" t="str">
        <f t="shared" si="190"/>
        <v/>
      </c>
      <c r="AY420" s="64" t="str">
        <f t="shared" si="191"/>
        <v/>
      </c>
      <c r="AZ420" s="97" t="s">
        <v>103</v>
      </c>
      <c r="BA420" s="68"/>
      <c r="BB420" s="68"/>
      <c r="BC420" s="68"/>
      <c r="BD420" s="68"/>
      <c r="BE420" s="15"/>
      <c r="BF420" s="5">
        <f t="shared" si="192"/>
        <v>4970</v>
      </c>
      <c r="BG420" s="41">
        <v>4970</v>
      </c>
      <c r="BH420" s="42">
        <v>0</v>
      </c>
      <c r="BI420" s="42"/>
      <c r="BJ420" s="42"/>
      <c r="BK420" s="42"/>
      <c r="BL420" s="42"/>
      <c r="BM420" s="15"/>
    </row>
    <row r="421" spans="1:65" outlineLevel="5" x14ac:dyDescent="0.3">
      <c r="A421" s="22">
        <f t="shared" si="178"/>
        <v>12</v>
      </c>
      <c r="B421" s="9">
        <f t="shared" si="194"/>
        <v>42364</v>
      </c>
      <c r="C421" s="51">
        <v>312071</v>
      </c>
      <c r="D421" s="64">
        <f t="shared" si="183"/>
        <v>33</v>
      </c>
      <c r="E421" s="12">
        <v>33</v>
      </c>
      <c r="F421" s="12">
        <v>33</v>
      </c>
      <c r="G421" s="12"/>
      <c r="H421" s="12"/>
      <c r="I421" s="12"/>
      <c r="J421" s="12"/>
      <c r="K421" s="12"/>
      <c r="L421" s="12"/>
      <c r="M421" s="74" t="str">
        <f t="shared" si="184"/>
        <v/>
      </c>
      <c r="N421" s="83" t="s">
        <v>103</v>
      </c>
      <c r="O421" s="83" t="s">
        <v>103</v>
      </c>
      <c r="P421" s="83"/>
      <c r="Q421" s="83"/>
      <c r="R421" s="83"/>
      <c r="S421" s="83"/>
      <c r="T421" s="83"/>
      <c r="U421" s="83"/>
      <c r="V421" s="5" t="str">
        <f t="shared" si="185"/>
        <v/>
      </c>
      <c r="W421" s="41"/>
      <c r="X421" s="41"/>
      <c r="Y421" s="41"/>
      <c r="Z421" s="41"/>
      <c r="AA421" s="41"/>
      <c r="AB421" s="41"/>
      <c r="AC421" s="41"/>
      <c r="AD421" s="41"/>
      <c r="AE421" s="5" t="str">
        <f t="shared" si="186"/>
        <v/>
      </c>
      <c r="AF421" s="41"/>
      <c r="AG421" s="41"/>
      <c r="AH421" s="41"/>
      <c r="AI421" s="41"/>
      <c r="AJ421" s="41"/>
      <c r="AK421" s="41"/>
      <c r="AL421" s="41"/>
      <c r="AM421" s="41"/>
      <c r="AN421" s="41">
        <f t="shared" si="193"/>
        <v>27.70448548812665</v>
      </c>
      <c r="AO421" s="41">
        <v>758</v>
      </c>
      <c r="AP421" s="110" t="s">
        <v>103</v>
      </c>
      <c r="AQ421" s="111" t="s">
        <v>103</v>
      </c>
      <c r="AR421" s="126" t="str">
        <f t="shared" si="187"/>
        <v/>
      </c>
      <c r="AS421" s="126" t="str">
        <f t="shared" si="188"/>
        <v/>
      </c>
      <c r="AT421" s="127">
        <v>1004</v>
      </c>
      <c r="AU421" s="128" t="s">
        <v>103</v>
      </c>
      <c r="AV421" s="129" t="s">
        <v>103</v>
      </c>
      <c r="AW421" s="126" t="str">
        <f t="shared" si="189"/>
        <v/>
      </c>
      <c r="AX421" s="126" t="str">
        <f t="shared" si="190"/>
        <v/>
      </c>
      <c r="AY421" s="64" t="str">
        <f t="shared" si="191"/>
        <v/>
      </c>
      <c r="AZ421" s="97" t="s">
        <v>103</v>
      </c>
      <c r="BA421" s="68"/>
      <c r="BB421" s="68"/>
      <c r="BC421" s="68"/>
      <c r="BD421" s="68"/>
      <c r="BE421" s="15"/>
      <c r="BF421" s="5">
        <f t="shared" si="192"/>
        <v>5293</v>
      </c>
      <c r="BG421" s="41">
        <v>5293</v>
      </c>
      <c r="BH421" s="42">
        <v>0</v>
      </c>
      <c r="BI421" s="42"/>
      <c r="BJ421" s="42"/>
      <c r="BK421" s="42"/>
      <c r="BL421" s="42"/>
      <c r="BM421" s="15"/>
    </row>
    <row r="422" spans="1:65" outlineLevel="5" x14ac:dyDescent="0.3">
      <c r="A422" s="22">
        <f t="shared" si="178"/>
        <v>12</v>
      </c>
      <c r="B422" s="9">
        <f t="shared" si="194"/>
        <v>42365</v>
      </c>
      <c r="C422" s="51">
        <v>317382</v>
      </c>
      <c r="D422" s="64" t="str">
        <f t="shared" si="183"/>
        <v/>
      </c>
      <c r="E422" s="12" t="s">
        <v>103</v>
      </c>
      <c r="F422" s="12" t="s">
        <v>103</v>
      </c>
      <c r="G422" s="12"/>
      <c r="H422" s="12"/>
      <c r="I422" s="12"/>
      <c r="J422" s="12"/>
      <c r="K422" s="12"/>
      <c r="L422" s="12"/>
      <c r="M422" s="74" t="str">
        <f t="shared" si="184"/>
        <v/>
      </c>
      <c r="N422" s="83" t="s">
        <v>103</v>
      </c>
      <c r="O422" s="83" t="s">
        <v>103</v>
      </c>
      <c r="P422" s="83"/>
      <c r="Q422" s="83"/>
      <c r="R422" s="83"/>
      <c r="S422" s="83"/>
      <c r="T422" s="83"/>
      <c r="U422" s="83"/>
      <c r="V422" s="5" t="str">
        <f t="shared" si="185"/>
        <v/>
      </c>
      <c r="W422" s="41"/>
      <c r="X422" s="41"/>
      <c r="Y422" s="41"/>
      <c r="Z422" s="41"/>
      <c r="AA422" s="41"/>
      <c r="AB422" s="41"/>
      <c r="AC422" s="41"/>
      <c r="AD422" s="41"/>
      <c r="AE422" s="5" t="str">
        <f t="shared" si="186"/>
        <v/>
      </c>
      <c r="AF422" s="41"/>
      <c r="AG422" s="41"/>
      <c r="AH422" s="41"/>
      <c r="AI422" s="41"/>
      <c r="AJ422" s="41"/>
      <c r="AK422" s="41"/>
      <c r="AL422" s="41"/>
      <c r="AM422" s="41"/>
      <c r="AN422" s="41">
        <f t="shared" si="193"/>
        <v>22.364217252396166</v>
      </c>
      <c r="AO422" s="41">
        <v>939</v>
      </c>
      <c r="AP422" s="110" t="s">
        <v>103</v>
      </c>
      <c r="AQ422" s="111" t="s">
        <v>103</v>
      </c>
      <c r="AR422" s="126" t="str">
        <f t="shared" si="187"/>
        <v/>
      </c>
      <c r="AS422" s="126" t="str">
        <f t="shared" si="188"/>
        <v/>
      </c>
      <c r="AT422" s="127">
        <v>1023</v>
      </c>
      <c r="AU422" s="128" t="s">
        <v>103</v>
      </c>
      <c r="AV422" s="129" t="s">
        <v>103</v>
      </c>
      <c r="AW422" s="126" t="str">
        <f t="shared" si="189"/>
        <v/>
      </c>
      <c r="AX422" s="126" t="str">
        <f t="shared" si="190"/>
        <v/>
      </c>
      <c r="AY422" s="64" t="str">
        <f t="shared" si="191"/>
        <v/>
      </c>
      <c r="AZ422" s="97" t="s">
        <v>103</v>
      </c>
      <c r="BA422" s="68"/>
      <c r="BB422" s="68"/>
      <c r="BC422" s="68"/>
      <c r="BD422" s="68"/>
      <c r="BE422" s="15"/>
      <c r="BF422" s="5">
        <f t="shared" si="192"/>
        <v>5837</v>
      </c>
      <c r="BG422" s="41">
        <v>5837</v>
      </c>
      <c r="BH422" s="42">
        <v>0</v>
      </c>
      <c r="BI422" s="42"/>
      <c r="BJ422" s="42"/>
      <c r="BK422" s="42"/>
      <c r="BL422" s="42"/>
      <c r="BM422" s="15"/>
    </row>
    <row r="423" spans="1:65" outlineLevel="5" x14ac:dyDescent="0.3">
      <c r="A423" s="22">
        <f t="shared" si="178"/>
        <v>12</v>
      </c>
      <c r="B423" s="9">
        <f t="shared" si="194"/>
        <v>42366</v>
      </c>
      <c r="C423" s="51">
        <v>308034</v>
      </c>
      <c r="D423" s="64" t="str">
        <f t="shared" si="183"/>
        <v/>
      </c>
      <c r="E423" s="12" t="s">
        <v>103</v>
      </c>
      <c r="F423" s="12" t="s">
        <v>103</v>
      </c>
      <c r="G423" s="12"/>
      <c r="H423" s="12"/>
      <c r="I423" s="12"/>
      <c r="J423" s="12"/>
      <c r="K423" s="12"/>
      <c r="L423" s="12"/>
      <c r="M423" s="74" t="str">
        <f t="shared" si="184"/>
        <v/>
      </c>
      <c r="N423" s="83" t="s">
        <v>103</v>
      </c>
      <c r="O423" s="83" t="s">
        <v>103</v>
      </c>
      <c r="P423" s="83"/>
      <c r="Q423" s="83"/>
      <c r="R423" s="83"/>
      <c r="S423" s="83"/>
      <c r="T423" s="83"/>
      <c r="U423" s="83"/>
      <c r="V423" s="5" t="str">
        <f t="shared" si="185"/>
        <v/>
      </c>
      <c r="W423" s="41"/>
      <c r="X423" s="41"/>
      <c r="Y423" s="41"/>
      <c r="Z423" s="41"/>
      <c r="AA423" s="41"/>
      <c r="AB423" s="41"/>
      <c r="AC423" s="41"/>
      <c r="AD423" s="41"/>
      <c r="AE423" s="5" t="str">
        <f t="shared" si="186"/>
        <v/>
      </c>
      <c r="AF423" s="41"/>
      <c r="AG423" s="41"/>
      <c r="AH423" s="41"/>
      <c r="AI423" s="41"/>
      <c r="AJ423" s="41"/>
      <c r="AK423" s="41"/>
      <c r="AL423" s="41"/>
      <c r="AM423" s="41"/>
      <c r="AN423" s="41">
        <f t="shared" si="193"/>
        <v>22.058823529411764</v>
      </c>
      <c r="AO423" s="41">
        <v>952</v>
      </c>
      <c r="AP423" s="110" t="s">
        <v>103</v>
      </c>
      <c r="AQ423" s="111" t="s">
        <v>103</v>
      </c>
      <c r="AR423" s="126" t="str">
        <f t="shared" si="187"/>
        <v/>
      </c>
      <c r="AS423" s="126" t="str">
        <f t="shared" si="188"/>
        <v/>
      </c>
      <c r="AT423" s="127">
        <v>1089</v>
      </c>
      <c r="AU423" s="128">
        <v>2.13</v>
      </c>
      <c r="AV423" s="129" t="s">
        <v>103</v>
      </c>
      <c r="AW423" s="126" t="str">
        <f t="shared" si="189"/>
        <v/>
      </c>
      <c r="AX423" s="126" t="str">
        <f t="shared" si="190"/>
        <v/>
      </c>
      <c r="AY423" s="64" t="str">
        <f t="shared" si="191"/>
        <v/>
      </c>
      <c r="AZ423" s="97">
        <v>79.8</v>
      </c>
      <c r="BA423" s="68"/>
      <c r="BB423" s="68"/>
      <c r="BC423" s="68"/>
      <c r="BD423" s="68"/>
      <c r="BE423" s="15"/>
      <c r="BF423" s="5">
        <f t="shared" si="192"/>
        <v>3585</v>
      </c>
      <c r="BG423" s="41">
        <v>3585</v>
      </c>
      <c r="BH423" s="42">
        <v>0</v>
      </c>
      <c r="BI423" s="42"/>
      <c r="BJ423" s="42"/>
      <c r="BK423" s="42"/>
      <c r="BL423" s="42"/>
      <c r="BM423" s="15"/>
    </row>
    <row r="424" spans="1:65" outlineLevel="5" x14ac:dyDescent="0.3">
      <c r="A424" s="22">
        <f t="shared" si="178"/>
        <v>12</v>
      </c>
      <c r="B424" s="9">
        <f t="shared" si="194"/>
        <v>42367</v>
      </c>
      <c r="C424" s="51">
        <v>298866</v>
      </c>
      <c r="D424" s="64">
        <f t="shared" si="183"/>
        <v>32.5</v>
      </c>
      <c r="E424" s="12">
        <v>32</v>
      </c>
      <c r="F424" s="12">
        <v>33</v>
      </c>
      <c r="G424" s="12"/>
      <c r="H424" s="12"/>
      <c r="I424" s="12"/>
      <c r="J424" s="12"/>
      <c r="K424" s="12"/>
      <c r="L424" s="12"/>
      <c r="M424" s="74">
        <f t="shared" si="184"/>
        <v>7.1</v>
      </c>
      <c r="N424" s="83">
        <v>7.07</v>
      </c>
      <c r="O424" s="83">
        <v>7.05</v>
      </c>
      <c r="P424" s="83"/>
      <c r="Q424" s="83"/>
      <c r="R424" s="83"/>
      <c r="S424" s="83"/>
      <c r="T424" s="83"/>
      <c r="U424" s="83"/>
      <c r="V424" s="5" t="str">
        <f t="shared" si="185"/>
        <v/>
      </c>
      <c r="W424" s="41"/>
      <c r="X424" s="41"/>
      <c r="Y424" s="41"/>
      <c r="Z424" s="41"/>
      <c r="AA424" s="41"/>
      <c r="AB424" s="41"/>
      <c r="AC424" s="41"/>
      <c r="AD424" s="41"/>
      <c r="AE424" s="5" t="str">
        <f t="shared" si="186"/>
        <v/>
      </c>
      <c r="AF424" s="41"/>
      <c r="AG424" s="41"/>
      <c r="AH424" s="41"/>
      <c r="AI424" s="41"/>
      <c r="AJ424" s="41"/>
      <c r="AK424" s="41"/>
      <c r="AL424" s="41"/>
      <c r="AM424" s="41"/>
      <c r="AN424" s="41">
        <f t="shared" si="193"/>
        <v>20.095693779904305</v>
      </c>
      <c r="AO424" s="41">
        <v>1045</v>
      </c>
      <c r="AP424" s="110">
        <v>3.29</v>
      </c>
      <c r="AQ424" s="111">
        <v>2.61</v>
      </c>
      <c r="AR424" s="126">
        <f t="shared" si="187"/>
        <v>79.331306990881458</v>
      </c>
      <c r="AS424" s="126">
        <f t="shared" si="188"/>
        <v>20.668693009118542</v>
      </c>
      <c r="AT424" s="127">
        <v>1082</v>
      </c>
      <c r="AU424" s="128">
        <v>1.95</v>
      </c>
      <c r="AV424" s="129">
        <v>1.17</v>
      </c>
      <c r="AW424" s="126">
        <f t="shared" si="189"/>
        <v>60</v>
      </c>
      <c r="AX424" s="126">
        <f t="shared" si="190"/>
        <v>40</v>
      </c>
      <c r="AY424" s="64">
        <f t="shared" si="191"/>
        <v>60.919540229885058</v>
      </c>
      <c r="AZ424" s="97">
        <v>79.3</v>
      </c>
      <c r="BA424" s="68"/>
      <c r="BB424" s="68"/>
      <c r="BC424" s="68"/>
      <c r="BD424" s="68"/>
      <c r="BE424" s="15"/>
      <c r="BF424" s="5">
        <f t="shared" si="192"/>
        <v>5289</v>
      </c>
      <c r="BG424" s="41">
        <v>5289</v>
      </c>
      <c r="BH424" s="42">
        <v>0</v>
      </c>
      <c r="BI424" s="42"/>
      <c r="BJ424" s="42"/>
      <c r="BK424" s="42"/>
      <c r="BL424" s="42"/>
      <c r="BM424" s="15"/>
    </row>
    <row r="425" spans="1:65" outlineLevel="5" x14ac:dyDescent="0.3">
      <c r="A425" s="22">
        <f t="shared" si="178"/>
        <v>12</v>
      </c>
      <c r="B425" s="9">
        <f t="shared" si="194"/>
        <v>42368</v>
      </c>
      <c r="C425" s="51">
        <v>298740</v>
      </c>
      <c r="D425" s="64">
        <f t="shared" si="183"/>
        <v>32</v>
      </c>
      <c r="E425" s="12">
        <v>31</v>
      </c>
      <c r="F425" s="12">
        <v>33</v>
      </c>
      <c r="G425" s="12"/>
      <c r="H425" s="12"/>
      <c r="I425" s="12"/>
      <c r="J425" s="12"/>
      <c r="K425" s="12"/>
      <c r="L425" s="12"/>
      <c r="M425" s="74" t="str">
        <f t="shared" si="184"/>
        <v/>
      </c>
      <c r="N425" s="83" t="s">
        <v>103</v>
      </c>
      <c r="O425" s="83" t="s">
        <v>103</v>
      </c>
      <c r="P425" s="83"/>
      <c r="Q425" s="83"/>
      <c r="R425" s="83"/>
      <c r="S425" s="83"/>
      <c r="T425" s="83"/>
      <c r="U425" s="83"/>
      <c r="V425" s="5" t="str">
        <f t="shared" si="185"/>
        <v/>
      </c>
      <c r="W425" s="41"/>
      <c r="X425" s="41"/>
      <c r="Y425" s="41"/>
      <c r="Z425" s="41"/>
      <c r="AA425" s="41"/>
      <c r="AB425" s="41"/>
      <c r="AC425" s="41"/>
      <c r="AD425" s="41"/>
      <c r="AE425" s="5" t="str">
        <f t="shared" si="186"/>
        <v/>
      </c>
      <c r="AF425" s="41"/>
      <c r="AG425" s="41"/>
      <c r="AH425" s="41"/>
      <c r="AI425" s="41"/>
      <c r="AJ425" s="41"/>
      <c r="AK425" s="41"/>
      <c r="AL425" s="41"/>
      <c r="AM425" s="41"/>
      <c r="AN425" s="41">
        <f t="shared" si="193"/>
        <v>21.169354838709676</v>
      </c>
      <c r="AO425" s="41">
        <v>992</v>
      </c>
      <c r="AP425" s="110" t="s">
        <v>103</v>
      </c>
      <c r="AQ425" s="111" t="s">
        <v>103</v>
      </c>
      <c r="AR425" s="126" t="str">
        <f t="shared" si="187"/>
        <v/>
      </c>
      <c r="AS425" s="126" t="str">
        <f t="shared" si="188"/>
        <v/>
      </c>
      <c r="AT425" s="127">
        <v>1102</v>
      </c>
      <c r="AU425" s="128">
        <v>2.0099999999999998</v>
      </c>
      <c r="AV425" s="129" t="s">
        <v>103</v>
      </c>
      <c r="AW425" s="126" t="str">
        <f t="shared" si="189"/>
        <v/>
      </c>
      <c r="AX425" s="126" t="str">
        <f t="shared" si="190"/>
        <v/>
      </c>
      <c r="AY425" s="64" t="str">
        <f t="shared" si="191"/>
        <v/>
      </c>
      <c r="AZ425" s="97">
        <v>79.900000000000006</v>
      </c>
      <c r="BA425" s="68"/>
      <c r="BB425" s="68"/>
      <c r="BC425" s="68"/>
      <c r="BD425" s="68"/>
      <c r="BE425" s="15"/>
      <c r="BF425" s="5">
        <f t="shared" si="192"/>
        <v>5286</v>
      </c>
      <c r="BG425" s="41">
        <v>5286</v>
      </c>
      <c r="BH425" s="42">
        <v>0</v>
      </c>
      <c r="BI425" s="42"/>
      <c r="BJ425" s="42"/>
      <c r="BK425" s="42"/>
      <c r="BL425" s="42"/>
      <c r="BM425" s="15"/>
    </row>
    <row r="426" spans="1:65" ht="17.25" outlineLevel="5" thickBot="1" x14ac:dyDescent="0.35">
      <c r="A426" s="23">
        <f t="shared" si="178"/>
        <v>12</v>
      </c>
      <c r="B426" s="10">
        <f t="shared" si="194"/>
        <v>42369</v>
      </c>
      <c r="C426" s="52">
        <v>306465</v>
      </c>
      <c r="D426" s="64" t="str">
        <f t="shared" si="183"/>
        <v/>
      </c>
      <c r="E426" s="13" t="s">
        <v>103</v>
      </c>
      <c r="F426" s="13" t="s">
        <v>103</v>
      </c>
      <c r="G426" s="13"/>
      <c r="H426" s="13"/>
      <c r="I426" s="13"/>
      <c r="J426" s="13"/>
      <c r="K426" s="13"/>
      <c r="L426" s="13"/>
      <c r="M426" s="74" t="str">
        <f t="shared" si="184"/>
        <v/>
      </c>
      <c r="N426" s="88" t="s">
        <v>103</v>
      </c>
      <c r="O426" s="88" t="s">
        <v>103</v>
      </c>
      <c r="P426" s="88"/>
      <c r="Q426" s="88"/>
      <c r="R426" s="88"/>
      <c r="S426" s="88"/>
      <c r="T426" s="88"/>
      <c r="U426" s="88"/>
      <c r="V426" s="5" t="str">
        <f t="shared" si="185"/>
        <v/>
      </c>
      <c r="W426" s="43"/>
      <c r="X426" s="43"/>
      <c r="Y426" s="43"/>
      <c r="Z426" s="43"/>
      <c r="AA426" s="43"/>
      <c r="AB426" s="43"/>
      <c r="AC426" s="43"/>
      <c r="AD426" s="43"/>
      <c r="AE426" s="5" t="str">
        <f t="shared" si="186"/>
        <v/>
      </c>
      <c r="AF426" s="43"/>
      <c r="AG426" s="43"/>
      <c r="AH426" s="43"/>
      <c r="AI426" s="43"/>
      <c r="AJ426" s="43"/>
      <c r="AK426" s="43"/>
      <c r="AL426" s="43"/>
      <c r="AM426" s="43"/>
      <c r="AN426" s="41">
        <f t="shared" si="193"/>
        <v>20.608439646712462</v>
      </c>
      <c r="AO426" s="43">
        <v>1019</v>
      </c>
      <c r="AP426" s="134" t="s">
        <v>103</v>
      </c>
      <c r="AQ426" s="135" t="s">
        <v>103</v>
      </c>
      <c r="AR426" s="126" t="str">
        <f t="shared" si="187"/>
        <v/>
      </c>
      <c r="AS426" s="126" t="str">
        <f t="shared" si="188"/>
        <v/>
      </c>
      <c r="AT426" s="127">
        <v>1075</v>
      </c>
      <c r="AU426" s="128">
        <v>2.13</v>
      </c>
      <c r="AV426" s="129" t="s">
        <v>103</v>
      </c>
      <c r="AW426" s="126" t="str">
        <f t="shared" si="189"/>
        <v/>
      </c>
      <c r="AX426" s="126" t="str">
        <f t="shared" si="190"/>
        <v/>
      </c>
      <c r="AY426" s="64" t="str">
        <f t="shared" si="191"/>
        <v/>
      </c>
      <c r="AZ426" s="99">
        <v>79.8</v>
      </c>
      <c r="BA426" s="77"/>
      <c r="BB426" s="77"/>
      <c r="BC426" s="77"/>
      <c r="BD426" s="77"/>
      <c r="BE426" s="16"/>
      <c r="BF426" s="5">
        <f t="shared" si="192"/>
        <v>5560</v>
      </c>
      <c r="BG426" s="43">
        <v>5560</v>
      </c>
      <c r="BH426" s="42">
        <v>0</v>
      </c>
      <c r="BI426" s="44"/>
      <c r="BJ426" s="44"/>
      <c r="BK426" s="44"/>
      <c r="BL426" s="44"/>
      <c r="BM426" s="16"/>
    </row>
    <row r="427" spans="1:65" outlineLevel="4" x14ac:dyDescent="0.3">
      <c r="A427" s="156" t="s">
        <v>45</v>
      </c>
      <c r="B427" s="157"/>
      <c r="C427" s="50">
        <f t="shared" ref="C427:BM427" si="195">SUBTOTAL(4,C396:C426)</f>
        <v>393340</v>
      </c>
      <c r="D427" s="60">
        <f t="shared" si="195"/>
        <v>35</v>
      </c>
      <c r="E427" s="28">
        <f t="shared" si="195"/>
        <v>35</v>
      </c>
      <c r="F427" s="28">
        <f t="shared" si="195"/>
        <v>36</v>
      </c>
      <c r="G427" s="28">
        <f t="shared" si="195"/>
        <v>0</v>
      </c>
      <c r="H427" s="28">
        <f t="shared" si="195"/>
        <v>0</v>
      </c>
      <c r="I427" s="28">
        <f t="shared" si="195"/>
        <v>0</v>
      </c>
      <c r="J427" s="28">
        <f t="shared" si="195"/>
        <v>0</v>
      </c>
      <c r="K427" s="28">
        <f t="shared" si="195"/>
        <v>0</v>
      </c>
      <c r="L427" s="28">
        <f t="shared" si="195"/>
        <v>0</v>
      </c>
      <c r="M427" s="71">
        <f t="shared" si="195"/>
        <v>7.1</v>
      </c>
      <c r="N427" s="82">
        <f t="shared" si="195"/>
        <v>7.13</v>
      </c>
      <c r="O427" s="82">
        <f t="shared" si="195"/>
        <v>7.12</v>
      </c>
      <c r="P427" s="82">
        <f t="shared" si="195"/>
        <v>0</v>
      </c>
      <c r="Q427" s="82">
        <f t="shared" si="195"/>
        <v>0</v>
      </c>
      <c r="R427" s="82">
        <f t="shared" si="195"/>
        <v>0</v>
      </c>
      <c r="S427" s="82">
        <f t="shared" si="195"/>
        <v>0</v>
      </c>
      <c r="T427" s="82">
        <f t="shared" si="195"/>
        <v>0</v>
      </c>
      <c r="U427" s="82">
        <f t="shared" si="195"/>
        <v>0</v>
      </c>
      <c r="V427" s="29">
        <f t="shared" si="195"/>
        <v>0</v>
      </c>
      <c r="W427" s="39">
        <f t="shared" si="195"/>
        <v>0</v>
      </c>
      <c r="X427" s="39">
        <f t="shared" si="195"/>
        <v>0</v>
      </c>
      <c r="Y427" s="39">
        <f t="shared" si="195"/>
        <v>0</v>
      </c>
      <c r="Z427" s="39">
        <f t="shared" si="195"/>
        <v>0</v>
      </c>
      <c r="AA427" s="39">
        <f t="shared" si="195"/>
        <v>0</v>
      </c>
      <c r="AB427" s="39">
        <f t="shared" si="195"/>
        <v>0</v>
      </c>
      <c r="AC427" s="39">
        <f t="shared" si="195"/>
        <v>0</v>
      </c>
      <c r="AD427" s="39">
        <f t="shared" si="195"/>
        <v>0</v>
      </c>
      <c r="AE427" s="29">
        <f t="shared" si="195"/>
        <v>1786</v>
      </c>
      <c r="AF427" s="39">
        <f t="shared" si="195"/>
        <v>1992</v>
      </c>
      <c r="AG427" s="39">
        <f t="shared" si="195"/>
        <v>1580</v>
      </c>
      <c r="AH427" s="39">
        <f t="shared" si="195"/>
        <v>0</v>
      </c>
      <c r="AI427" s="39">
        <f t="shared" si="195"/>
        <v>0</v>
      </c>
      <c r="AJ427" s="39">
        <f t="shared" si="195"/>
        <v>0</v>
      </c>
      <c r="AK427" s="39">
        <f t="shared" si="195"/>
        <v>0</v>
      </c>
      <c r="AL427" s="39">
        <f t="shared" si="195"/>
        <v>0</v>
      </c>
      <c r="AM427" s="39">
        <f t="shared" si="195"/>
        <v>0</v>
      </c>
      <c r="AN427" s="39">
        <f t="shared" si="195"/>
        <v>29.37062937062937</v>
      </c>
      <c r="AO427" s="39">
        <f t="shared" si="195"/>
        <v>1153</v>
      </c>
      <c r="AP427" s="104">
        <f t="shared" si="195"/>
        <v>5.96</v>
      </c>
      <c r="AQ427" s="105">
        <f t="shared" si="195"/>
        <v>4.45</v>
      </c>
      <c r="AR427" s="106">
        <f t="shared" si="195"/>
        <v>79.331306990881458</v>
      </c>
      <c r="AS427" s="106">
        <f t="shared" si="195"/>
        <v>25.335570469798654</v>
      </c>
      <c r="AT427" s="107">
        <f t="shared" si="195"/>
        <v>1148</v>
      </c>
      <c r="AU427" s="108">
        <f t="shared" si="195"/>
        <v>2.2400000000000002</v>
      </c>
      <c r="AV427" s="109">
        <f t="shared" si="195"/>
        <v>1.31</v>
      </c>
      <c r="AW427" s="106">
        <f t="shared" si="195"/>
        <v>60.89108910891089</v>
      </c>
      <c r="AX427" s="106">
        <f t="shared" si="195"/>
        <v>41.517857142857153</v>
      </c>
      <c r="AY427" s="60">
        <f t="shared" si="195"/>
        <v>60.919540229885058</v>
      </c>
      <c r="AZ427" s="96">
        <f t="shared" si="195"/>
        <v>82.1</v>
      </c>
      <c r="BA427" s="67">
        <f t="shared" si="195"/>
        <v>0</v>
      </c>
      <c r="BB427" s="67">
        <f t="shared" si="195"/>
        <v>0</v>
      </c>
      <c r="BC427" s="67">
        <f t="shared" si="195"/>
        <v>0</v>
      </c>
      <c r="BD427" s="67">
        <f t="shared" si="195"/>
        <v>0</v>
      </c>
      <c r="BE427" s="27">
        <f t="shared" si="195"/>
        <v>0</v>
      </c>
      <c r="BF427" s="29">
        <f t="shared" si="195"/>
        <v>5837</v>
      </c>
      <c r="BG427" s="39">
        <f t="shared" si="195"/>
        <v>5837</v>
      </c>
      <c r="BH427" s="40">
        <f t="shared" si="195"/>
        <v>532</v>
      </c>
      <c r="BI427" s="40">
        <f t="shared" si="195"/>
        <v>0</v>
      </c>
      <c r="BJ427" s="40">
        <f t="shared" si="195"/>
        <v>0</v>
      </c>
      <c r="BK427" s="40">
        <f t="shared" si="195"/>
        <v>0</v>
      </c>
      <c r="BL427" s="40">
        <f t="shared" si="195"/>
        <v>0</v>
      </c>
      <c r="BM427" s="27">
        <f t="shared" si="195"/>
        <v>0</v>
      </c>
    </row>
    <row r="428" spans="1:65" outlineLevel="3" x14ac:dyDescent="0.3">
      <c r="A428" s="158" t="s">
        <v>34</v>
      </c>
      <c r="B428" s="159"/>
      <c r="C428" s="51">
        <f t="shared" ref="C428:BM428" si="196">SUBTOTAL(5,C396:C426)</f>
        <v>298740</v>
      </c>
      <c r="D428" s="61">
        <f t="shared" si="196"/>
        <v>32</v>
      </c>
      <c r="E428" s="12">
        <f t="shared" si="196"/>
        <v>31</v>
      </c>
      <c r="F428" s="12">
        <f t="shared" si="196"/>
        <v>33</v>
      </c>
      <c r="G428" s="12">
        <f t="shared" si="196"/>
        <v>0</v>
      </c>
      <c r="H428" s="12">
        <f t="shared" si="196"/>
        <v>0</v>
      </c>
      <c r="I428" s="12">
        <f t="shared" si="196"/>
        <v>0</v>
      </c>
      <c r="J428" s="12">
        <f t="shared" si="196"/>
        <v>0</v>
      </c>
      <c r="K428" s="12">
        <f t="shared" si="196"/>
        <v>0</v>
      </c>
      <c r="L428" s="12">
        <f t="shared" si="196"/>
        <v>0</v>
      </c>
      <c r="M428" s="72">
        <f t="shared" si="196"/>
        <v>7</v>
      </c>
      <c r="N428" s="83">
        <f t="shared" si="196"/>
        <v>7.05</v>
      </c>
      <c r="O428" s="83">
        <f t="shared" si="196"/>
        <v>7</v>
      </c>
      <c r="P428" s="83">
        <f t="shared" si="196"/>
        <v>0</v>
      </c>
      <c r="Q428" s="83">
        <f t="shared" si="196"/>
        <v>0</v>
      </c>
      <c r="R428" s="83">
        <f t="shared" si="196"/>
        <v>0</v>
      </c>
      <c r="S428" s="83">
        <f t="shared" si="196"/>
        <v>0</v>
      </c>
      <c r="T428" s="83">
        <f t="shared" si="196"/>
        <v>0</v>
      </c>
      <c r="U428" s="83">
        <f t="shared" si="196"/>
        <v>0</v>
      </c>
      <c r="V428" s="6">
        <f t="shared" si="196"/>
        <v>0</v>
      </c>
      <c r="W428" s="41">
        <f t="shared" si="196"/>
        <v>0</v>
      </c>
      <c r="X428" s="41">
        <f t="shared" si="196"/>
        <v>0</v>
      </c>
      <c r="Y428" s="41">
        <f t="shared" si="196"/>
        <v>0</v>
      </c>
      <c r="Z428" s="41">
        <f t="shared" si="196"/>
        <v>0</v>
      </c>
      <c r="AA428" s="41">
        <f t="shared" si="196"/>
        <v>0</v>
      </c>
      <c r="AB428" s="41">
        <f t="shared" si="196"/>
        <v>0</v>
      </c>
      <c r="AC428" s="41">
        <f t="shared" si="196"/>
        <v>0</v>
      </c>
      <c r="AD428" s="41">
        <f t="shared" si="196"/>
        <v>0</v>
      </c>
      <c r="AE428" s="6">
        <f t="shared" si="196"/>
        <v>1595</v>
      </c>
      <c r="AF428" s="41">
        <f t="shared" si="196"/>
        <v>1750</v>
      </c>
      <c r="AG428" s="41">
        <f t="shared" si="196"/>
        <v>1440</v>
      </c>
      <c r="AH428" s="41">
        <f t="shared" si="196"/>
        <v>0</v>
      </c>
      <c r="AI428" s="41">
        <f t="shared" si="196"/>
        <v>0</v>
      </c>
      <c r="AJ428" s="41">
        <f t="shared" si="196"/>
        <v>0</v>
      </c>
      <c r="AK428" s="41">
        <f t="shared" si="196"/>
        <v>0</v>
      </c>
      <c r="AL428" s="41">
        <f t="shared" si="196"/>
        <v>0</v>
      </c>
      <c r="AM428" s="41">
        <f t="shared" si="196"/>
        <v>0</v>
      </c>
      <c r="AN428" s="41">
        <f t="shared" si="196"/>
        <v>18.213356461405031</v>
      </c>
      <c r="AO428" s="41">
        <f t="shared" si="196"/>
        <v>715</v>
      </c>
      <c r="AP428" s="110">
        <f t="shared" si="196"/>
        <v>3.17</v>
      </c>
      <c r="AQ428" s="111">
        <f t="shared" si="196"/>
        <v>2.4300000000000002</v>
      </c>
      <c r="AR428" s="112">
        <f t="shared" si="196"/>
        <v>74.664429530201346</v>
      </c>
      <c r="AS428" s="112">
        <f t="shared" si="196"/>
        <v>20.668693009118542</v>
      </c>
      <c r="AT428" s="113">
        <f t="shared" si="196"/>
        <v>802</v>
      </c>
      <c r="AU428" s="114">
        <f t="shared" si="196"/>
        <v>1.95</v>
      </c>
      <c r="AV428" s="115">
        <f t="shared" si="196"/>
        <v>1.17</v>
      </c>
      <c r="AW428" s="112">
        <f t="shared" si="196"/>
        <v>58.482142857142847</v>
      </c>
      <c r="AX428" s="112">
        <f t="shared" si="196"/>
        <v>39.10891089108911</v>
      </c>
      <c r="AY428" s="61">
        <f t="shared" si="196"/>
        <v>50.621609945759104</v>
      </c>
      <c r="AZ428" s="97">
        <f t="shared" si="196"/>
        <v>79.2</v>
      </c>
      <c r="BA428" s="68">
        <f t="shared" si="196"/>
        <v>0</v>
      </c>
      <c r="BB428" s="68">
        <f t="shared" si="196"/>
        <v>0</v>
      </c>
      <c r="BC428" s="68">
        <f t="shared" si="196"/>
        <v>0</v>
      </c>
      <c r="BD428" s="68">
        <f t="shared" si="196"/>
        <v>0</v>
      </c>
      <c r="BE428" s="15">
        <f t="shared" si="196"/>
        <v>0</v>
      </c>
      <c r="BF428" s="6">
        <f t="shared" si="196"/>
        <v>2720</v>
      </c>
      <c r="BG428" s="41">
        <f t="shared" si="196"/>
        <v>2720</v>
      </c>
      <c r="BH428" s="42">
        <f t="shared" si="196"/>
        <v>0</v>
      </c>
      <c r="BI428" s="42">
        <f t="shared" si="196"/>
        <v>0</v>
      </c>
      <c r="BJ428" s="42">
        <f t="shared" si="196"/>
        <v>0</v>
      </c>
      <c r="BK428" s="42">
        <f t="shared" si="196"/>
        <v>0</v>
      </c>
      <c r="BL428" s="42">
        <f t="shared" si="196"/>
        <v>0</v>
      </c>
      <c r="BM428" s="15">
        <f t="shared" si="196"/>
        <v>0</v>
      </c>
    </row>
    <row r="429" spans="1:65" outlineLevel="2" x14ac:dyDescent="0.3">
      <c r="A429" s="158" t="s">
        <v>23</v>
      </c>
      <c r="B429" s="159"/>
      <c r="C429" s="51">
        <f>IFERROR(SUBTOTAL(1,C396:C426),"")</f>
        <v>327520.61290322582</v>
      </c>
      <c r="D429" s="61">
        <f t="shared" ref="D429:BM429" si="197">IFERROR(SUBTOTAL(1,D396:D426),"")</f>
        <v>33.8125</v>
      </c>
      <c r="E429" s="12">
        <f t="shared" si="197"/>
        <v>33.4375</v>
      </c>
      <c r="F429" s="12">
        <f t="shared" si="197"/>
        <v>34.1875</v>
      </c>
      <c r="G429" s="12" t="str">
        <f t="shared" si="197"/>
        <v/>
      </c>
      <c r="H429" s="12" t="str">
        <f t="shared" si="197"/>
        <v/>
      </c>
      <c r="I429" s="12" t="str">
        <f t="shared" si="197"/>
        <v/>
      </c>
      <c r="J429" s="12" t="str">
        <f t="shared" si="197"/>
        <v/>
      </c>
      <c r="K429" s="12" t="str">
        <f t="shared" si="197"/>
        <v/>
      </c>
      <c r="L429" s="12" t="str">
        <f t="shared" si="197"/>
        <v/>
      </c>
      <c r="M429" s="72">
        <f t="shared" si="197"/>
        <v>7.0600000000000005</v>
      </c>
      <c r="N429" s="83">
        <f t="shared" si="197"/>
        <v>7.0919999999999987</v>
      </c>
      <c r="O429" s="83">
        <f t="shared" si="197"/>
        <v>7.0399999999999991</v>
      </c>
      <c r="P429" s="83" t="str">
        <f t="shared" si="197"/>
        <v/>
      </c>
      <c r="Q429" s="83" t="str">
        <f t="shared" si="197"/>
        <v/>
      </c>
      <c r="R429" s="83" t="str">
        <f t="shared" si="197"/>
        <v/>
      </c>
      <c r="S429" s="83" t="str">
        <f t="shared" si="197"/>
        <v/>
      </c>
      <c r="T429" s="83" t="str">
        <f t="shared" si="197"/>
        <v/>
      </c>
      <c r="U429" s="83" t="str">
        <f t="shared" si="197"/>
        <v/>
      </c>
      <c r="V429" s="6" t="str">
        <f t="shared" si="197"/>
        <v/>
      </c>
      <c r="W429" s="41" t="str">
        <f t="shared" si="197"/>
        <v/>
      </c>
      <c r="X429" s="41" t="str">
        <f t="shared" si="197"/>
        <v/>
      </c>
      <c r="Y429" s="41" t="str">
        <f t="shared" si="197"/>
        <v/>
      </c>
      <c r="Z429" s="41" t="str">
        <f t="shared" si="197"/>
        <v/>
      </c>
      <c r="AA429" s="41" t="str">
        <f t="shared" si="197"/>
        <v/>
      </c>
      <c r="AB429" s="41" t="str">
        <f t="shared" si="197"/>
        <v/>
      </c>
      <c r="AC429" s="41" t="str">
        <f t="shared" si="197"/>
        <v/>
      </c>
      <c r="AD429" s="41" t="str">
        <f t="shared" si="197"/>
        <v/>
      </c>
      <c r="AE429" s="6">
        <f t="shared" si="197"/>
        <v>1690.5</v>
      </c>
      <c r="AF429" s="41">
        <f t="shared" si="197"/>
        <v>1871</v>
      </c>
      <c r="AG429" s="41">
        <f t="shared" si="197"/>
        <v>1510</v>
      </c>
      <c r="AH429" s="41" t="str">
        <f t="shared" si="197"/>
        <v/>
      </c>
      <c r="AI429" s="41" t="str">
        <f t="shared" si="197"/>
        <v/>
      </c>
      <c r="AJ429" s="41" t="str">
        <f t="shared" si="197"/>
        <v/>
      </c>
      <c r="AK429" s="41" t="str">
        <f t="shared" si="197"/>
        <v/>
      </c>
      <c r="AL429" s="41" t="str">
        <f t="shared" si="197"/>
        <v/>
      </c>
      <c r="AM429" s="41" t="str">
        <f t="shared" si="197"/>
        <v/>
      </c>
      <c r="AN429" s="41">
        <f t="shared" si="197"/>
        <v>22.457487963984491</v>
      </c>
      <c r="AO429" s="41">
        <f t="shared" si="197"/>
        <v>949.25806451612902</v>
      </c>
      <c r="AP429" s="110">
        <f t="shared" si="197"/>
        <v>3.9259999999999997</v>
      </c>
      <c r="AQ429" s="111">
        <f t="shared" si="197"/>
        <v>2.992</v>
      </c>
      <c r="AR429" s="112">
        <f t="shared" si="197"/>
        <v>76.469368513268392</v>
      </c>
      <c r="AS429" s="112">
        <f t="shared" si="197"/>
        <v>23.530631486731618</v>
      </c>
      <c r="AT429" s="113">
        <f t="shared" si="197"/>
        <v>1040.0967741935483</v>
      </c>
      <c r="AU429" s="114">
        <f t="shared" si="197"/>
        <v>2.0977272727272731</v>
      </c>
      <c r="AV429" s="115">
        <f t="shared" si="197"/>
        <v>1.246</v>
      </c>
      <c r="AW429" s="112">
        <f t="shared" si="197"/>
        <v>60.047179174439179</v>
      </c>
      <c r="AX429" s="112">
        <f t="shared" si="197"/>
        <v>39.952820825560821</v>
      </c>
      <c r="AY429" s="61">
        <f t="shared" si="197"/>
        <v>53.687057428402639</v>
      </c>
      <c r="AZ429" s="97">
        <f t="shared" si="197"/>
        <v>80.402727272727276</v>
      </c>
      <c r="BA429" s="68" t="str">
        <f t="shared" si="197"/>
        <v/>
      </c>
      <c r="BB429" s="68" t="str">
        <f t="shared" si="197"/>
        <v/>
      </c>
      <c r="BC429" s="68" t="str">
        <f t="shared" si="197"/>
        <v/>
      </c>
      <c r="BD429" s="68" t="str">
        <f t="shared" si="197"/>
        <v/>
      </c>
      <c r="BE429" s="15" t="str">
        <f>IFERROR(SUBTOTAL(1,BE396:BE426),"")</f>
        <v/>
      </c>
      <c r="BF429" s="6">
        <f t="shared" si="197"/>
        <v>5167.7419354838712</v>
      </c>
      <c r="BG429" s="41">
        <f t="shared" si="197"/>
        <v>5150.5806451612907</v>
      </c>
      <c r="BH429" s="42">
        <f t="shared" si="197"/>
        <v>17.161290322580644</v>
      </c>
      <c r="BI429" s="42" t="str">
        <f t="shared" si="197"/>
        <v/>
      </c>
      <c r="BJ429" s="42" t="str">
        <f t="shared" si="197"/>
        <v/>
      </c>
      <c r="BK429" s="42" t="str">
        <f t="shared" si="197"/>
        <v/>
      </c>
      <c r="BL429" s="42" t="str">
        <f t="shared" si="197"/>
        <v/>
      </c>
      <c r="BM429" s="15" t="str">
        <f t="shared" si="197"/>
        <v/>
      </c>
    </row>
    <row r="430" spans="1:65" ht="17.25" outlineLevel="1" thickBot="1" x14ac:dyDescent="0.35">
      <c r="A430" s="160" t="s">
        <v>46</v>
      </c>
      <c r="B430" s="161"/>
      <c r="C430" s="52">
        <f>SUBTOTAL(9,C396:C426)</f>
        <v>10153139</v>
      </c>
      <c r="D430" s="62"/>
      <c r="E430" s="30"/>
      <c r="F430" s="30"/>
      <c r="G430" s="30"/>
      <c r="H430" s="30"/>
      <c r="I430" s="30"/>
      <c r="J430" s="30"/>
      <c r="K430" s="30"/>
      <c r="L430" s="30"/>
      <c r="M430" s="73"/>
      <c r="N430" s="84"/>
      <c r="O430" s="84"/>
      <c r="P430" s="84"/>
      <c r="Q430" s="84"/>
      <c r="R430" s="84"/>
      <c r="S430" s="84"/>
      <c r="T430" s="84"/>
      <c r="U430" s="84"/>
      <c r="V430" s="93"/>
      <c r="W430" s="94"/>
      <c r="X430" s="94"/>
      <c r="Y430" s="94"/>
      <c r="Z430" s="94"/>
      <c r="AA430" s="94"/>
      <c r="AB430" s="94"/>
      <c r="AC430" s="94"/>
      <c r="AD430" s="94"/>
      <c r="AE430" s="93"/>
      <c r="AF430" s="94"/>
      <c r="AG430" s="94"/>
      <c r="AH430" s="94"/>
      <c r="AI430" s="94"/>
      <c r="AJ430" s="94"/>
      <c r="AK430" s="94"/>
      <c r="AL430" s="94"/>
      <c r="AM430" s="94"/>
      <c r="AN430" s="94"/>
      <c r="AO430" s="43">
        <f>SUBTOTAL(9,AO396:AO426)</f>
        <v>29427</v>
      </c>
      <c r="AP430" s="116"/>
      <c r="AQ430" s="117"/>
      <c r="AR430" s="118"/>
      <c r="AS430" s="118"/>
      <c r="AT430" s="119">
        <f>SUBTOTAL(9,AT396:AT426)</f>
        <v>32243</v>
      </c>
      <c r="AU430" s="120"/>
      <c r="AV430" s="121"/>
      <c r="AW430" s="118"/>
      <c r="AX430" s="118"/>
      <c r="AY430" s="62"/>
      <c r="AZ430" s="98"/>
      <c r="BA430" s="69"/>
      <c r="BB430" s="69"/>
      <c r="BC430" s="69"/>
      <c r="BD430" s="69"/>
      <c r="BE430" s="16">
        <f>SUBTOTAL(9,BE396:BE426)</f>
        <v>0</v>
      </c>
      <c r="BF430" s="7">
        <f t="shared" ref="BF430:BM430" si="198">SUBTOTAL(9,BF396:BF426)</f>
        <v>160200</v>
      </c>
      <c r="BG430" s="43">
        <f t="shared" si="198"/>
        <v>159668</v>
      </c>
      <c r="BH430" s="44">
        <f t="shared" si="198"/>
        <v>532</v>
      </c>
      <c r="BI430" s="44">
        <f t="shared" si="198"/>
        <v>0</v>
      </c>
      <c r="BJ430" s="44">
        <f t="shared" si="198"/>
        <v>0</v>
      </c>
      <c r="BK430" s="44">
        <f t="shared" si="198"/>
        <v>0</v>
      </c>
      <c r="BL430" s="44">
        <f t="shared" si="198"/>
        <v>0</v>
      </c>
      <c r="BM430" s="16">
        <f t="shared" si="198"/>
        <v>0</v>
      </c>
    </row>
    <row r="431" spans="1:65" outlineLevel="1" x14ac:dyDescent="0.3">
      <c r="A431" s="24"/>
      <c r="B431" s="24"/>
      <c r="C431" s="17"/>
      <c r="D431" s="18"/>
      <c r="E431" s="18"/>
      <c r="F431" s="18"/>
      <c r="G431" s="18"/>
      <c r="H431" s="18"/>
      <c r="I431" s="18"/>
      <c r="J431" s="18"/>
      <c r="K431" s="18"/>
      <c r="L431" s="18"/>
      <c r="M431" s="54"/>
      <c r="N431" s="54"/>
      <c r="O431" s="54"/>
      <c r="P431" s="54"/>
      <c r="Q431" s="54"/>
      <c r="R431" s="54"/>
      <c r="S431" s="54"/>
      <c r="T431" s="54"/>
      <c r="U431" s="54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22"/>
      <c r="AQ431" s="122"/>
      <c r="AR431" s="122"/>
      <c r="AS431" s="122"/>
      <c r="AT431" s="136"/>
      <c r="AU431" s="137"/>
      <c r="AV431" s="137"/>
      <c r="AW431" s="122"/>
      <c r="AX431" s="122"/>
      <c r="AY431" s="18"/>
      <c r="AZ431" s="54"/>
      <c r="BA431" s="54"/>
      <c r="BB431" s="54"/>
      <c r="BC431" s="54"/>
      <c r="BD431" s="54"/>
      <c r="BE431" s="17"/>
      <c r="BF431" s="17"/>
      <c r="BG431" s="17"/>
      <c r="BH431" s="17"/>
      <c r="BI431" s="17"/>
      <c r="BJ431" s="17"/>
      <c r="BK431" s="17"/>
      <c r="BL431" s="17"/>
      <c r="BM431" s="17"/>
    </row>
  </sheetData>
  <mergeCells count="112">
    <mergeCell ref="BI6:BI7"/>
    <mergeCell ref="BJ6:BJ7"/>
    <mergeCell ref="BK6:BK7"/>
    <mergeCell ref="BL6:BL7"/>
    <mergeCell ref="BM6:BM7"/>
    <mergeCell ref="A8:B8"/>
    <mergeCell ref="AZ6:AZ7"/>
    <mergeCell ref="BA6:BD6"/>
    <mergeCell ref="BE6:BE7"/>
    <mergeCell ref="BF6:BF7"/>
    <mergeCell ref="BG6:BG7"/>
    <mergeCell ref="BH6:BH7"/>
    <mergeCell ref="AT6:AT7"/>
    <mergeCell ref="AU6:AU7"/>
    <mergeCell ref="AV6:AV7"/>
    <mergeCell ref="AW6:AW7"/>
    <mergeCell ref="AX6:AX7"/>
    <mergeCell ref="AY6:AY7"/>
    <mergeCell ref="AN6:AN7"/>
    <mergeCell ref="AO6:AO7"/>
    <mergeCell ref="AP6:AP7"/>
    <mergeCell ref="AQ6:AQ7"/>
    <mergeCell ref="AR6:AR7"/>
    <mergeCell ref="AS6:AS7"/>
    <mergeCell ref="A6:B7"/>
    <mergeCell ref="C6:C7"/>
    <mergeCell ref="D6:L6"/>
    <mergeCell ref="C15:C16"/>
    <mergeCell ref="D15:L15"/>
    <mergeCell ref="M15:U15"/>
    <mergeCell ref="V15:AD15"/>
    <mergeCell ref="AE15:AM15"/>
    <mergeCell ref="AN15:AN16"/>
    <mergeCell ref="A9:B9"/>
    <mergeCell ref="A10:B10"/>
    <mergeCell ref="A11:B11"/>
    <mergeCell ref="A12:B12"/>
    <mergeCell ref="A15:A16"/>
    <mergeCell ref="B15:B16"/>
    <mergeCell ref="M6:U6"/>
    <mergeCell ref="V6:AD6"/>
    <mergeCell ref="AE6:AM6"/>
    <mergeCell ref="BJ15:BJ16"/>
    <mergeCell ref="BK15:BK16"/>
    <mergeCell ref="BL15:BL16"/>
    <mergeCell ref="BM15:BM16"/>
    <mergeCell ref="A48:B48"/>
    <mergeCell ref="A49:B49"/>
    <mergeCell ref="BA15:BD15"/>
    <mergeCell ref="BE15:BE16"/>
    <mergeCell ref="BF15:BF16"/>
    <mergeCell ref="BG15:BG16"/>
    <mergeCell ref="BH15:BH16"/>
    <mergeCell ref="BI15:BI16"/>
    <mergeCell ref="AU15:AU16"/>
    <mergeCell ref="AV15:AV16"/>
    <mergeCell ref="AW15:AW16"/>
    <mergeCell ref="AX15:AX16"/>
    <mergeCell ref="AY15:AY16"/>
    <mergeCell ref="AZ15:AZ16"/>
    <mergeCell ref="AO15:AO16"/>
    <mergeCell ref="AP15:AP16"/>
    <mergeCell ref="AQ15:AQ16"/>
    <mergeCell ref="AR15:AR16"/>
    <mergeCell ref="AS15:AS16"/>
    <mergeCell ref="AT15:AT16"/>
    <mergeCell ref="A116:B116"/>
    <mergeCell ref="A117:B117"/>
    <mergeCell ref="A118:B118"/>
    <mergeCell ref="A119:B119"/>
    <mergeCell ref="A150:B150"/>
    <mergeCell ref="A151:B151"/>
    <mergeCell ref="A50:B50"/>
    <mergeCell ref="A51:B51"/>
    <mergeCell ref="A81:B81"/>
    <mergeCell ref="A82:B82"/>
    <mergeCell ref="A83:B83"/>
    <mergeCell ref="A84:B84"/>
    <mergeCell ref="A219:B219"/>
    <mergeCell ref="A220:B220"/>
    <mergeCell ref="A221:B221"/>
    <mergeCell ref="A222:B222"/>
    <mergeCell ref="A254:B254"/>
    <mergeCell ref="A255:B255"/>
    <mergeCell ref="A152:B152"/>
    <mergeCell ref="A153:B153"/>
    <mergeCell ref="A185:B185"/>
    <mergeCell ref="A186:B186"/>
    <mergeCell ref="A187:B187"/>
    <mergeCell ref="A188:B188"/>
    <mergeCell ref="A323:B323"/>
    <mergeCell ref="A324:B324"/>
    <mergeCell ref="A325:B325"/>
    <mergeCell ref="A326:B326"/>
    <mergeCell ref="A358:B358"/>
    <mergeCell ref="A359:B359"/>
    <mergeCell ref="A256:B256"/>
    <mergeCell ref="A257:B257"/>
    <mergeCell ref="A289:B289"/>
    <mergeCell ref="A290:B290"/>
    <mergeCell ref="A291:B291"/>
    <mergeCell ref="A292:B292"/>
    <mergeCell ref="A427:B427"/>
    <mergeCell ref="A428:B428"/>
    <mergeCell ref="A429:B429"/>
    <mergeCell ref="A430:B430"/>
    <mergeCell ref="A360:B360"/>
    <mergeCell ref="A361:B361"/>
    <mergeCell ref="A392:B392"/>
    <mergeCell ref="A393:B393"/>
    <mergeCell ref="A394:B394"/>
    <mergeCell ref="A395:B395"/>
  </mergeCells>
  <phoneticPr fontId="1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43" fitToHeight="0" orientation="landscape" horizontalDpi="1200" r:id="rId1"/>
  <rowBreaks count="11" manualBreakCount="11">
    <brk id="51" max="16383" man="1"/>
    <brk id="84" max="16383" man="1"/>
    <brk id="119" max="16383" man="1"/>
    <brk id="153" max="16383" man="1"/>
    <brk id="188" max="16383" man="1"/>
    <brk id="222" max="16383" man="1"/>
    <brk id="257" max="16383" man="1"/>
    <brk id="292" max="16383" man="1"/>
    <brk id="326" max="19" man="1"/>
    <brk id="361" max="16383" man="1"/>
    <brk id="395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M431"/>
  <sheetViews>
    <sheetView showGridLines="0" zoomScale="55" zoomScaleNormal="55" zoomScaleSheetLayoutView="55" workbookViewId="0">
      <pane xSplit="2" ySplit="16" topLeftCell="C17" activePane="bottomRight" state="frozen"/>
      <selection pane="topRight" activeCell="C1" sqref="C1"/>
      <selection pane="bottomLeft" activeCell="A4" sqref="A4"/>
      <selection pane="bottomRight" activeCell="B17" sqref="B17"/>
    </sheetView>
  </sheetViews>
  <sheetFormatPr defaultRowHeight="16.5" outlineLevelRow="5" outlineLevelCol="1" x14ac:dyDescent="0.3"/>
  <cols>
    <col min="1" max="1" width="6" style="20" bestFit="1" customWidth="1"/>
    <col min="2" max="2" width="11.125" style="2" bestFit="1" customWidth="1"/>
    <col min="3" max="3" width="14.625" style="4" customWidth="1"/>
    <col min="4" max="4" width="9.25" style="3" bestFit="1" customWidth="1"/>
    <col min="5" max="12" width="9.25" style="3" customWidth="1" outlineLevel="1"/>
    <col min="13" max="13" width="9.25" style="53" bestFit="1" customWidth="1"/>
    <col min="14" max="21" width="9.25" style="53" customWidth="1" outlineLevel="1"/>
    <col min="22" max="22" width="9.25" style="4" bestFit="1" customWidth="1"/>
    <col min="23" max="30" width="9.25" style="4" customWidth="1" outlineLevel="1"/>
    <col min="31" max="31" width="14.25" style="4" bestFit="1" customWidth="1"/>
    <col min="32" max="39" width="9.25" style="4" customWidth="1" outlineLevel="1"/>
    <col min="40" max="40" width="13.75" style="4" customWidth="1"/>
    <col min="41" max="41" width="14.625" style="4" customWidth="1"/>
    <col min="42" max="43" width="8.625" style="100" customWidth="1"/>
    <col min="44" max="44" width="10.625" style="100" customWidth="1"/>
    <col min="45" max="45" width="10.625" style="100" bestFit="1" customWidth="1"/>
    <col min="46" max="46" width="14.625" style="101" customWidth="1"/>
    <col min="47" max="48" width="8.625" style="102" customWidth="1"/>
    <col min="49" max="49" width="10.625" style="100" customWidth="1"/>
    <col min="50" max="50" width="10.625" style="100" bestFit="1" customWidth="1"/>
    <col min="51" max="51" width="11.625" style="3" customWidth="1"/>
    <col min="52" max="56" width="11.625" style="53" customWidth="1"/>
    <col min="57" max="57" width="14.625" style="4" customWidth="1"/>
    <col min="58" max="58" width="20.375" style="4" bestFit="1" customWidth="1"/>
    <col min="59" max="59" width="14" style="4" customWidth="1" outlineLevel="1"/>
    <col min="60" max="60" width="20.875" style="4" customWidth="1" outlineLevel="1"/>
    <col min="61" max="61" width="18.875" style="4" customWidth="1" outlineLevel="1"/>
    <col min="62" max="63" width="20.25" style="4" customWidth="1" outlineLevel="1"/>
    <col min="64" max="65" width="20.875" style="4" customWidth="1" outlineLevel="1"/>
  </cols>
  <sheetData>
    <row r="1" spans="1:65" ht="19.5" x14ac:dyDescent="0.3">
      <c r="A1" s="19" t="s">
        <v>106</v>
      </c>
    </row>
    <row r="2" spans="1:65" s="35" customFormat="1" x14ac:dyDescent="0.3">
      <c r="A2" s="138" t="s">
        <v>99</v>
      </c>
      <c r="B2" s="34"/>
      <c r="M2" s="53"/>
      <c r="N2" s="53"/>
      <c r="O2" s="53"/>
      <c r="P2" s="53"/>
      <c r="Q2" s="53"/>
      <c r="R2" s="53"/>
      <c r="S2" s="53"/>
      <c r="T2" s="53"/>
      <c r="U2" s="5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P2" s="100"/>
      <c r="AQ2" s="100"/>
      <c r="AR2" s="100"/>
      <c r="AS2" s="100"/>
      <c r="AT2" s="103"/>
      <c r="AU2" s="103"/>
      <c r="AV2" s="103"/>
      <c r="AW2" s="100"/>
      <c r="AX2" s="100"/>
      <c r="AZ2" s="53"/>
      <c r="BA2" s="53"/>
      <c r="BB2" s="53"/>
      <c r="BC2" s="53"/>
      <c r="BD2" s="53"/>
      <c r="BG2" s="4"/>
      <c r="BH2" s="4"/>
      <c r="BI2" s="4"/>
      <c r="BJ2" s="4"/>
      <c r="BK2" s="4"/>
      <c r="BL2" s="4"/>
      <c r="BM2" s="4"/>
    </row>
    <row r="3" spans="1:65" s="35" customFormat="1" x14ac:dyDescent="0.3">
      <c r="A3" s="139" t="s">
        <v>100</v>
      </c>
      <c r="B3" s="34"/>
      <c r="M3" s="53"/>
      <c r="N3" s="53"/>
      <c r="O3" s="53"/>
      <c r="P3" s="53"/>
      <c r="Q3" s="53"/>
      <c r="R3" s="53"/>
      <c r="S3" s="53"/>
      <c r="T3" s="53"/>
      <c r="U3" s="5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P3" s="100"/>
      <c r="AQ3" s="100"/>
      <c r="AR3" s="100"/>
      <c r="AS3" s="100"/>
      <c r="AT3" s="103"/>
      <c r="AU3" s="103"/>
      <c r="AV3" s="103"/>
      <c r="AW3" s="100"/>
      <c r="AX3" s="100"/>
      <c r="AZ3" s="53"/>
      <c r="BA3" s="53"/>
      <c r="BB3" s="53"/>
      <c r="BC3" s="53"/>
      <c r="BD3" s="53"/>
      <c r="BG3" s="4"/>
      <c r="BH3" s="4"/>
      <c r="BI3" s="4"/>
      <c r="BJ3" s="4"/>
      <c r="BK3" s="4"/>
      <c r="BL3" s="4"/>
      <c r="BM3" s="4"/>
    </row>
    <row r="4" spans="1:65" s="35" customFormat="1" x14ac:dyDescent="0.3">
      <c r="A4" s="140" t="s">
        <v>101</v>
      </c>
      <c r="B4" s="141"/>
      <c r="C4" s="142"/>
      <c r="D4" s="142"/>
      <c r="E4" s="142"/>
      <c r="F4" s="142"/>
      <c r="G4" s="142"/>
      <c r="H4" s="142"/>
      <c r="M4" s="53"/>
      <c r="N4" s="53"/>
      <c r="O4" s="53"/>
      <c r="P4" s="53"/>
      <c r="Q4" s="53"/>
      <c r="R4" s="53"/>
      <c r="S4" s="53"/>
      <c r="T4" s="53"/>
      <c r="U4" s="5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P4" s="100"/>
      <c r="AQ4" s="100"/>
      <c r="AR4" s="100"/>
      <c r="AS4" s="100"/>
      <c r="AT4" s="103"/>
      <c r="AU4" s="103"/>
      <c r="AV4" s="103"/>
      <c r="AW4" s="100"/>
      <c r="AX4" s="100"/>
      <c r="AZ4" s="53"/>
      <c r="BA4" s="53"/>
      <c r="BB4" s="53"/>
      <c r="BC4" s="53"/>
      <c r="BD4" s="53"/>
      <c r="BG4" s="4"/>
      <c r="BH4" s="4"/>
      <c r="BI4" s="4"/>
      <c r="BJ4" s="4"/>
      <c r="BK4" s="4"/>
      <c r="BL4" s="4"/>
      <c r="BM4" s="4"/>
    </row>
    <row r="5" spans="1:65" s="35" customFormat="1" ht="17.25" thickBot="1" x14ac:dyDescent="0.35">
      <c r="A5" s="36"/>
      <c r="B5" s="34"/>
      <c r="M5" s="53"/>
      <c r="N5" s="53"/>
      <c r="O5" s="53"/>
      <c r="P5" s="53"/>
      <c r="Q5" s="53"/>
      <c r="R5" s="53"/>
      <c r="S5" s="53"/>
      <c r="T5" s="53"/>
      <c r="U5" s="53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P5" s="100"/>
      <c r="AQ5" s="100"/>
      <c r="AR5" s="100"/>
      <c r="AS5" s="100"/>
      <c r="AT5" s="103"/>
      <c r="AU5" s="103"/>
      <c r="AV5" s="103"/>
      <c r="AW5" s="100"/>
      <c r="AX5" s="100"/>
      <c r="AZ5" s="53"/>
      <c r="BA5" s="53"/>
      <c r="BB5" s="53"/>
      <c r="BC5" s="53"/>
      <c r="BD5" s="53"/>
      <c r="BG5" s="4"/>
      <c r="BH5" s="4"/>
      <c r="BI5" s="4"/>
      <c r="BJ5" s="4"/>
      <c r="BK5" s="4"/>
      <c r="BL5" s="4"/>
      <c r="BM5" s="4"/>
    </row>
    <row r="6" spans="1:65" s="35" customFormat="1" ht="17.25" customHeight="1" thickBot="1" x14ac:dyDescent="0.35">
      <c r="A6" s="190" t="s">
        <v>61</v>
      </c>
      <c r="B6" s="191"/>
      <c r="C6" s="170" t="s">
        <v>2</v>
      </c>
      <c r="D6" s="194" t="s">
        <v>68</v>
      </c>
      <c r="E6" s="195"/>
      <c r="F6" s="195"/>
      <c r="G6" s="195"/>
      <c r="H6" s="195"/>
      <c r="I6" s="195"/>
      <c r="J6" s="195"/>
      <c r="K6" s="195"/>
      <c r="L6" s="195"/>
      <c r="M6" s="196" t="s">
        <v>77</v>
      </c>
      <c r="N6" s="197"/>
      <c r="O6" s="197"/>
      <c r="P6" s="197"/>
      <c r="Q6" s="197"/>
      <c r="R6" s="197"/>
      <c r="S6" s="197"/>
      <c r="T6" s="197"/>
      <c r="U6" s="197"/>
      <c r="V6" s="174" t="s">
        <v>80</v>
      </c>
      <c r="W6" s="170"/>
      <c r="X6" s="170"/>
      <c r="Y6" s="170"/>
      <c r="Z6" s="170"/>
      <c r="AA6" s="170"/>
      <c r="AB6" s="170"/>
      <c r="AC6" s="170"/>
      <c r="AD6" s="170"/>
      <c r="AE6" s="176" t="s">
        <v>82</v>
      </c>
      <c r="AF6" s="170"/>
      <c r="AG6" s="170"/>
      <c r="AH6" s="170"/>
      <c r="AI6" s="170"/>
      <c r="AJ6" s="170"/>
      <c r="AK6" s="170"/>
      <c r="AL6" s="170"/>
      <c r="AM6" s="170"/>
      <c r="AN6" s="176" t="s">
        <v>67</v>
      </c>
      <c r="AO6" s="174" t="s">
        <v>1</v>
      </c>
      <c r="AP6" s="178" t="s">
        <v>93</v>
      </c>
      <c r="AQ6" s="180" t="s">
        <v>94</v>
      </c>
      <c r="AR6" s="182" t="s">
        <v>95</v>
      </c>
      <c r="AS6" s="182" t="s">
        <v>91</v>
      </c>
      <c r="AT6" s="188" t="s">
        <v>66</v>
      </c>
      <c r="AU6" s="178" t="s">
        <v>96</v>
      </c>
      <c r="AV6" s="180" t="s">
        <v>97</v>
      </c>
      <c r="AW6" s="182" t="s">
        <v>98</v>
      </c>
      <c r="AX6" s="182" t="s">
        <v>92</v>
      </c>
      <c r="AY6" s="184" t="s">
        <v>89</v>
      </c>
      <c r="AZ6" s="186" t="s">
        <v>87</v>
      </c>
      <c r="BA6" s="168" t="s">
        <v>104</v>
      </c>
      <c r="BB6" s="169"/>
      <c r="BC6" s="169"/>
      <c r="BD6" s="169"/>
      <c r="BE6" s="170" t="s">
        <v>102</v>
      </c>
      <c r="BF6" s="172" t="s">
        <v>3</v>
      </c>
      <c r="BG6" s="174" t="s">
        <v>4</v>
      </c>
      <c r="BH6" s="176" t="s">
        <v>7</v>
      </c>
      <c r="BI6" s="176" t="s">
        <v>8</v>
      </c>
      <c r="BJ6" s="176" t="s">
        <v>6</v>
      </c>
      <c r="BK6" s="176" t="s">
        <v>5</v>
      </c>
      <c r="BL6" s="176" t="s">
        <v>9</v>
      </c>
      <c r="BM6" s="166" t="s">
        <v>10</v>
      </c>
    </row>
    <row r="7" spans="1:65" s="1" customFormat="1" ht="35.25" thickBot="1" x14ac:dyDescent="0.35">
      <c r="A7" s="192"/>
      <c r="B7" s="193"/>
      <c r="C7" s="171"/>
      <c r="D7" s="75" t="s">
        <v>78</v>
      </c>
      <c r="E7" s="59" t="s">
        <v>69</v>
      </c>
      <c r="F7" s="58" t="s">
        <v>70</v>
      </c>
      <c r="G7" s="58" t="s">
        <v>71</v>
      </c>
      <c r="H7" s="58" t="s">
        <v>72</v>
      </c>
      <c r="I7" s="58" t="s">
        <v>73</v>
      </c>
      <c r="J7" s="58" t="s">
        <v>74</v>
      </c>
      <c r="K7" s="58" t="s">
        <v>75</v>
      </c>
      <c r="L7" s="58" t="s">
        <v>76</v>
      </c>
      <c r="M7" s="63" t="s">
        <v>79</v>
      </c>
      <c r="N7" s="80" t="s">
        <v>69</v>
      </c>
      <c r="O7" s="81" t="s">
        <v>70</v>
      </c>
      <c r="P7" s="81" t="s">
        <v>71</v>
      </c>
      <c r="Q7" s="81" t="s">
        <v>72</v>
      </c>
      <c r="R7" s="81" t="s">
        <v>73</v>
      </c>
      <c r="S7" s="81" t="s">
        <v>74</v>
      </c>
      <c r="T7" s="81" t="s">
        <v>75</v>
      </c>
      <c r="U7" s="89" t="s">
        <v>76</v>
      </c>
      <c r="V7" s="90" t="s">
        <v>81</v>
      </c>
      <c r="W7" s="91" t="s">
        <v>69</v>
      </c>
      <c r="X7" s="92" t="s">
        <v>70</v>
      </c>
      <c r="Y7" s="92" t="s">
        <v>71</v>
      </c>
      <c r="Z7" s="92" t="s">
        <v>72</v>
      </c>
      <c r="AA7" s="92" t="s">
        <v>73</v>
      </c>
      <c r="AB7" s="92" t="s">
        <v>74</v>
      </c>
      <c r="AC7" s="92" t="s">
        <v>75</v>
      </c>
      <c r="AD7" s="92" t="s">
        <v>76</v>
      </c>
      <c r="AE7" s="90" t="s">
        <v>83</v>
      </c>
      <c r="AF7" s="91" t="s">
        <v>69</v>
      </c>
      <c r="AG7" s="92" t="s">
        <v>70</v>
      </c>
      <c r="AH7" s="92" t="s">
        <v>71</v>
      </c>
      <c r="AI7" s="92" t="s">
        <v>72</v>
      </c>
      <c r="AJ7" s="92" t="s">
        <v>73</v>
      </c>
      <c r="AK7" s="92" t="s">
        <v>74</v>
      </c>
      <c r="AL7" s="92" t="s">
        <v>75</v>
      </c>
      <c r="AM7" s="92" t="s">
        <v>76</v>
      </c>
      <c r="AN7" s="177"/>
      <c r="AO7" s="175"/>
      <c r="AP7" s="179"/>
      <c r="AQ7" s="181"/>
      <c r="AR7" s="183"/>
      <c r="AS7" s="183"/>
      <c r="AT7" s="189"/>
      <c r="AU7" s="179"/>
      <c r="AV7" s="181"/>
      <c r="AW7" s="183"/>
      <c r="AX7" s="183"/>
      <c r="AY7" s="185"/>
      <c r="AZ7" s="187"/>
      <c r="BA7" s="65" t="s">
        <v>84</v>
      </c>
      <c r="BB7" s="65" t="s">
        <v>85</v>
      </c>
      <c r="BC7" s="65" t="s">
        <v>86</v>
      </c>
      <c r="BD7" s="66" t="s">
        <v>90</v>
      </c>
      <c r="BE7" s="171"/>
      <c r="BF7" s="173"/>
      <c r="BG7" s="175"/>
      <c r="BH7" s="177"/>
      <c r="BI7" s="177"/>
      <c r="BJ7" s="177"/>
      <c r="BK7" s="177"/>
      <c r="BL7" s="177"/>
      <c r="BM7" s="167"/>
    </row>
    <row r="8" spans="1:65" x14ac:dyDescent="0.3">
      <c r="A8" s="156" t="s">
        <v>12</v>
      </c>
      <c r="B8" s="157"/>
      <c r="C8" s="50">
        <f t="shared" ref="C8:BM8" si="0">SUBTOTAL(4,C17:C426)</f>
        <v>501173</v>
      </c>
      <c r="D8" s="60">
        <f t="shared" si="0"/>
        <v>37</v>
      </c>
      <c r="E8" s="28">
        <f t="shared" si="0"/>
        <v>38</v>
      </c>
      <c r="F8" s="28">
        <f t="shared" si="0"/>
        <v>37</v>
      </c>
      <c r="G8" s="28">
        <f t="shared" si="0"/>
        <v>0</v>
      </c>
      <c r="H8" s="28">
        <f t="shared" si="0"/>
        <v>0</v>
      </c>
      <c r="I8" s="28">
        <f t="shared" si="0"/>
        <v>0</v>
      </c>
      <c r="J8" s="28">
        <f t="shared" si="0"/>
        <v>0</v>
      </c>
      <c r="K8" s="28">
        <f t="shared" si="0"/>
        <v>0</v>
      </c>
      <c r="L8" s="28">
        <f t="shared" si="0"/>
        <v>0</v>
      </c>
      <c r="M8" s="71">
        <f t="shared" si="0"/>
        <v>7.8</v>
      </c>
      <c r="N8" s="82">
        <f t="shared" si="0"/>
        <v>7.77</v>
      </c>
      <c r="O8" s="82">
        <f t="shared" si="0"/>
        <v>7.76</v>
      </c>
      <c r="P8" s="82">
        <f t="shared" si="0"/>
        <v>0</v>
      </c>
      <c r="Q8" s="82">
        <f t="shared" si="0"/>
        <v>0</v>
      </c>
      <c r="R8" s="82">
        <f t="shared" si="0"/>
        <v>0</v>
      </c>
      <c r="S8" s="82">
        <f t="shared" si="0"/>
        <v>0</v>
      </c>
      <c r="T8" s="82">
        <f t="shared" si="0"/>
        <v>0</v>
      </c>
      <c r="U8" s="82">
        <f t="shared" si="0"/>
        <v>0</v>
      </c>
      <c r="V8" s="29">
        <f t="shared" si="0"/>
        <v>0</v>
      </c>
      <c r="W8" s="39">
        <f t="shared" si="0"/>
        <v>0</v>
      </c>
      <c r="X8" s="39">
        <f t="shared" si="0"/>
        <v>0</v>
      </c>
      <c r="Y8" s="39">
        <f t="shared" si="0"/>
        <v>0</v>
      </c>
      <c r="Z8" s="39">
        <f t="shared" si="0"/>
        <v>0</v>
      </c>
      <c r="AA8" s="39">
        <f t="shared" si="0"/>
        <v>0</v>
      </c>
      <c r="AB8" s="39">
        <f t="shared" si="0"/>
        <v>0</v>
      </c>
      <c r="AC8" s="39">
        <f t="shared" si="0"/>
        <v>0</v>
      </c>
      <c r="AD8" s="39">
        <f t="shared" si="0"/>
        <v>0</v>
      </c>
      <c r="AE8" s="29">
        <f t="shared" si="0"/>
        <v>2240</v>
      </c>
      <c r="AF8" s="39">
        <f t="shared" si="0"/>
        <v>2800</v>
      </c>
      <c r="AG8" s="39">
        <f t="shared" si="0"/>
        <v>2000</v>
      </c>
      <c r="AH8" s="39">
        <f t="shared" si="0"/>
        <v>0</v>
      </c>
      <c r="AI8" s="39">
        <f t="shared" si="0"/>
        <v>0</v>
      </c>
      <c r="AJ8" s="39">
        <f t="shared" si="0"/>
        <v>0</v>
      </c>
      <c r="AK8" s="39">
        <f t="shared" si="0"/>
        <v>0</v>
      </c>
      <c r="AL8" s="39">
        <f t="shared" si="0"/>
        <v>0</v>
      </c>
      <c r="AM8" s="39">
        <f t="shared" si="0"/>
        <v>0</v>
      </c>
      <c r="AN8" s="39">
        <f t="shared" si="0"/>
        <v>65.015479876160995</v>
      </c>
      <c r="AO8" s="39">
        <f t="shared" si="0"/>
        <v>1774</v>
      </c>
      <c r="AP8" s="104">
        <f t="shared" si="0"/>
        <v>6</v>
      </c>
      <c r="AQ8" s="105">
        <f t="shared" si="0"/>
        <v>3.65</v>
      </c>
      <c r="AR8" s="106">
        <f t="shared" si="0"/>
        <v>78.915662650602414</v>
      </c>
      <c r="AS8" s="106">
        <f t="shared" si="0"/>
        <v>48.641304347826086</v>
      </c>
      <c r="AT8" s="107">
        <f t="shared" si="0"/>
        <v>2136</v>
      </c>
      <c r="AU8" s="108">
        <f t="shared" si="0"/>
        <v>4.09</v>
      </c>
      <c r="AV8" s="109">
        <f t="shared" si="0"/>
        <v>1.95</v>
      </c>
      <c r="AW8" s="106">
        <f t="shared" si="0"/>
        <v>68.229166666666671</v>
      </c>
      <c r="AX8" s="106">
        <f t="shared" si="0"/>
        <v>57.627118644067799</v>
      </c>
      <c r="AY8" s="60">
        <f t="shared" si="0"/>
        <v>63.66678204684434</v>
      </c>
      <c r="AZ8" s="96">
        <f t="shared" si="0"/>
        <v>90.41</v>
      </c>
      <c r="BA8" s="67">
        <f t="shared" si="0"/>
        <v>0</v>
      </c>
      <c r="BB8" s="67">
        <f t="shared" si="0"/>
        <v>37</v>
      </c>
      <c r="BC8" s="67">
        <f t="shared" si="0"/>
        <v>1220</v>
      </c>
      <c r="BD8" s="67">
        <f t="shared" si="0"/>
        <v>0</v>
      </c>
      <c r="BE8" s="27">
        <f t="shared" si="0"/>
        <v>0</v>
      </c>
      <c r="BF8" s="29">
        <f t="shared" si="0"/>
        <v>19791</v>
      </c>
      <c r="BG8" s="39">
        <f t="shared" si="0"/>
        <v>12345</v>
      </c>
      <c r="BH8" s="40">
        <f t="shared" si="0"/>
        <v>11658</v>
      </c>
      <c r="BI8" s="40">
        <f t="shared" si="0"/>
        <v>0</v>
      </c>
      <c r="BJ8" s="40">
        <f t="shared" si="0"/>
        <v>0</v>
      </c>
      <c r="BK8" s="40">
        <f t="shared" si="0"/>
        <v>0</v>
      </c>
      <c r="BL8" s="40">
        <f t="shared" si="0"/>
        <v>0</v>
      </c>
      <c r="BM8" s="27">
        <f t="shared" si="0"/>
        <v>0</v>
      </c>
    </row>
    <row r="9" spans="1:65" x14ac:dyDescent="0.3">
      <c r="A9" s="158" t="s">
        <v>11</v>
      </c>
      <c r="B9" s="159"/>
      <c r="C9" s="51">
        <f t="shared" ref="C9:BM9" si="1">SUBTOTAL(5,C17:C426)</f>
        <v>271783</v>
      </c>
      <c r="D9" s="61">
        <f t="shared" si="1"/>
        <v>22</v>
      </c>
      <c r="E9" s="12">
        <f t="shared" si="1"/>
        <v>15</v>
      </c>
      <c r="F9" s="12">
        <f t="shared" si="1"/>
        <v>26</v>
      </c>
      <c r="G9" s="12">
        <f t="shared" si="1"/>
        <v>0</v>
      </c>
      <c r="H9" s="12">
        <f t="shared" si="1"/>
        <v>0</v>
      </c>
      <c r="I9" s="12">
        <f t="shared" si="1"/>
        <v>0</v>
      </c>
      <c r="J9" s="12">
        <f t="shared" si="1"/>
        <v>0</v>
      </c>
      <c r="K9" s="12">
        <f t="shared" si="1"/>
        <v>0</v>
      </c>
      <c r="L9" s="12">
        <f t="shared" si="1"/>
        <v>0</v>
      </c>
      <c r="M9" s="72">
        <f t="shared" si="1"/>
        <v>6.9</v>
      </c>
      <c r="N9" s="83">
        <f t="shared" si="1"/>
        <v>7</v>
      </c>
      <c r="O9" s="83">
        <f t="shared" si="1"/>
        <v>6.87</v>
      </c>
      <c r="P9" s="83">
        <f t="shared" si="1"/>
        <v>0</v>
      </c>
      <c r="Q9" s="83">
        <f t="shared" si="1"/>
        <v>0</v>
      </c>
      <c r="R9" s="83">
        <f t="shared" si="1"/>
        <v>0</v>
      </c>
      <c r="S9" s="83">
        <f t="shared" si="1"/>
        <v>0</v>
      </c>
      <c r="T9" s="83">
        <f t="shared" si="1"/>
        <v>0</v>
      </c>
      <c r="U9" s="83">
        <f t="shared" si="1"/>
        <v>0</v>
      </c>
      <c r="V9" s="6">
        <f t="shared" si="1"/>
        <v>0</v>
      </c>
      <c r="W9" s="41">
        <f t="shared" si="1"/>
        <v>0</v>
      </c>
      <c r="X9" s="41">
        <f t="shared" si="1"/>
        <v>0</v>
      </c>
      <c r="Y9" s="41">
        <f t="shared" si="1"/>
        <v>0</v>
      </c>
      <c r="Z9" s="41">
        <f t="shared" si="1"/>
        <v>0</v>
      </c>
      <c r="AA9" s="41">
        <f t="shared" si="1"/>
        <v>0</v>
      </c>
      <c r="AB9" s="41">
        <f t="shared" si="1"/>
        <v>0</v>
      </c>
      <c r="AC9" s="41">
        <f t="shared" si="1"/>
        <v>0</v>
      </c>
      <c r="AD9" s="41">
        <f t="shared" si="1"/>
        <v>0</v>
      </c>
      <c r="AE9" s="6">
        <f t="shared" si="1"/>
        <v>1763</v>
      </c>
      <c r="AF9" s="41">
        <f t="shared" si="1"/>
        <v>1670</v>
      </c>
      <c r="AG9" s="41">
        <f t="shared" si="1"/>
        <v>1300</v>
      </c>
      <c r="AH9" s="41">
        <f t="shared" si="1"/>
        <v>0</v>
      </c>
      <c r="AI9" s="41">
        <f t="shared" si="1"/>
        <v>0</v>
      </c>
      <c r="AJ9" s="41">
        <f t="shared" si="1"/>
        <v>0</v>
      </c>
      <c r="AK9" s="41">
        <f t="shared" si="1"/>
        <v>0</v>
      </c>
      <c r="AL9" s="41">
        <f t="shared" si="1"/>
        <v>0</v>
      </c>
      <c r="AM9" s="41">
        <f t="shared" si="1"/>
        <v>0</v>
      </c>
      <c r="AN9" s="41">
        <f t="shared" si="1"/>
        <v>11.837655016910936</v>
      </c>
      <c r="AO9" s="41">
        <f t="shared" si="1"/>
        <v>323</v>
      </c>
      <c r="AP9" s="110">
        <f t="shared" si="1"/>
        <v>1.91</v>
      </c>
      <c r="AQ9" s="111">
        <f t="shared" si="1"/>
        <v>1.31</v>
      </c>
      <c r="AR9" s="112">
        <f t="shared" si="1"/>
        <v>51.358695652173914</v>
      </c>
      <c r="AS9" s="112">
        <f t="shared" si="1"/>
        <v>21.084337349397586</v>
      </c>
      <c r="AT9" s="113">
        <f t="shared" si="1"/>
        <v>369</v>
      </c>
      <c r="AU9" s="114">
        <f t="shared" si="1"/>
        <v>1.43</v>
      </c>
      <c r="AV9" s="115">
        <f t="shared" si="1"/>
        <v>0.88</v>
      </c>
      <c r="AW9" s="112">
        <f t="shared" si="1"/>
        <v>42.372881355932201</v>
      </c>
      <c r="AX9" s="112">
        <f t="shared" si="1"/>
        <v>31.770833333333329</v>
      </c>
      <c r="AY9" s="61">
        <f t="shared" si="1"/>
        <v>-41.490088858509978</v>
      </c>
      <c r="AZ9" s="97">
        <f t="shared" si="1"/>
        <v>71.58</v>
      </c>
      <c r="BA9" s="68">
        <f t="shared" si="1"/>
        <v>0</v>
      </c>
      <c r="BB9" s="68">
        <f t="shared" si="1"/>
        <v>32</v>
      </c>
      <c r="BC9" s="68">
        <f t="shared" si="1"/>
        <v>700</v>
      </c>
      <c r="BD9" s="68">
        <f t="shared" si="1"/>
        <v>0</v>
      </c>
      <c r="BE9" s="15">
        <f t="shared" si="1"/>
        <v>0</v>
      </c>
      <c r="BF9" s="6">
        <f t="shared" si="1"/>
        <v>97</v>
      </c>
      <c r="BG9" s="41">
        <f t="shared" si="1"/>
        <v>0</v>
      </c>
      <c r="BH9" s="42">
        <f t="shared" si="1"/>
        <v>2</v>
      </c>
      <c r="BI9" s="42">
        <f t="shared" si="1"/>
        <v>0</v>
      </c>
      <c r="BJ9" s="42">
        <f t="shared" si="1"/>
        <v>0</v>
      </c>
      <c r="BK9" s="42">
        <f t="shared" si="1"/>
        <v>0</v>
      </c>
      <c r="BL9" s="42">
        <f t="shared" si="1"/>
        <v>0</v>
      </c>
      <c r="BM9" s="15">
        <f t="shared" si="1"/>
        <v>0</v>
      </c>
    </row>
    <row r="10" spans="1:65" x14ac:dyDescent="0.3">
      <c r="A10" s="158" t="s">
        <v>62</v>
      </c>
      <c r="B10" s="159"/>
      <c r="C10" s="51">
        <f>IFERROR(SUBTOTAL(1,C17:C426),"")</f>
        <v>371174.83606557379</v>
      </c>
      <c r="D10" s="61">
        <f t="shared" ref="D10:BM10" si="2">IFERROR(SUBTOTAL(1,D17:D426),"")</f>
        <v>32.489130434782609</v>
      </c>
      <c r="E10" s="12">
        <f t="shared" si="2"/>
        <v>31.515151515151516</v>
      </c>
      <c r="F10" s="12">
        <f t="shared" si="2"/>
        <v>33.393939393939391</v>
      </c>
      <c r="G10" s="12" t="str">
        <f t="shared" si="2"/>
        <v/>
      </c>
      <c r="H10" s="12" t="str">
        <f t="shared" si="2"/>
        <v/>
      </c>
      <c r="I10" s="12" t="str">
        <f t="shared" si="2"/>
        <v/>
      </c>
      <c r="J10" s="12" t="str">
        <f t="shared" si="2"/>
        <v/>
      </c>
      <c r="K10" s="12" t="str">
        <f t="shared" si="2"/>
        <v/>
      </c>
      <c r="L10" s="12" t="str">
        <f t="shared" si="2"/>
        <v/>
      </c>
      <c r="M10" s="72">
        <f t="shared" si="2"/>
        <v>7.1579999999999995</v>
      </c>
      <c r="N10" s="83">
        <f t="shared" si="2"/>
        <v>7.2121428571428563</v>
      </c>
      <c r="O10" s="83">
        <f t="shared" si="2"/>
        <v>7.1418000000000008</v>
      </c>
      <c r="P10" s="83" t="str">
        <f t="shared" si="2"/>
        <v/>
      </c>
      <c r="Q10" s="83" t="str">
        <f t="shared" si="2"/>
        <v/>
      </c>
      <c r="R10" s="83" t="str">
        <f t="shared" si="2"/>
        <v/>
      </c>
      <c r="S10" s="83" t="str">
        <f t="shared" si="2"/>
        <v/>
      </c>
      <c r="T10" s="83" t="str">
        <f t="shared" si="2"/>
        <v/>
      </c>
      <c r="U10" s="83" t="str">
        <f t="shared" si="2"/>
        <v/>
      </c>
      <c r="V10" s="6" t="str">
        <f t="shared" si="2"/>
        <v/>
      </c>
      <c r="W10" s="41" t="str">
        <f t="shared" si="2"/>
        <v/>
      </c>
      <c r="X10" s="41" t="str">
        <f t="shared" si="2"/>
        <v/>
      </c>
      <c r="Y10" s="41" t="str">
        <f t="shared" si="2"/>
        <v/>
      </c>
      <c r="Z10" s="41" t="str">
        <f t="shared" si="2"/>
        <v/>
      </c>
      <c r="AA10" s="41" t="str">
        <f t="shared" si="2"/>
        <v/>
      </c>
      <c r="AB10" s="41" t="str">
        <f t="shared" si="2"/>
        <v/>
      </c>
      <c r="AC10" s="41" t="str">
        <f t="shared" si="2"/>
        <v/>
      </c>
      <c r="AD10" s="41" t="str">
        <f t="shared" si="2"/>
        <v/>
      </c>
      <c r="AE10" s="6">
        <f t="shared" si="2"/>
        <v>1895.1</v>
      </c>
      <c r="AF10" s="41">
        <f t="shared" si="2"/>
        <v>2130.8000000000002</v>
      </c>
      <c r="AG10" s="41">
        <f t="shared" si="2"/>
        <v>1659.4</v>
      </c>
      <c r="AH10" s="41" t="str">
        <f t="shared" si="2"/>
        <v/>
      </c>
      <c r="AI10" s="41" t="str">
        <f t="shared" si="2"/>
        <v/>
      </c>
      <c r="AJ10" s="41" t="str">
        <f t="shared" si="2"/>
        <v/>
      </c>
      <c r="AK10" s="41" t="str">
        <f t="shared" si="2"/>
        <v/>
      </c>
      <c r="AL10" s="41" t="str">
        <f t="shared" si="2"/>
        <v/>
      </c>
      <c r="AM10" s="41" t="str">
        <f t="shared" si="2"/>
        <v/>
      </c>
      <c r="AN10" s="41">
        <f t="shared" si="2"/>
        <v>21.236497370826619</v>
      </c>
      <c r="AO10" s="41">
        <f t="shared" si="2"/>
        <v>1036.8497267759562</v>
      </c>
      <c r="AP10" s="110">
        <f t="shared" si="2"/>
        <v>3.7688000000000006</v>
      </c>
      <c r="AQ10" s="111">
        <f t="shared" si="2"/>
        <v>2.4626000000000001</v>
      </c>
      <c r="AR10" s="112">
        <f t="shared" si="2"/>
        <v>65.940446560933026</v>
      </c>
      <c r="AS10" s="112">
        <f t="shared" si="2"/>
        <v>34.059553439067003</v>
      </c>
      <c r="AT10" s="113">
        <f t="shared" si="2"/>
        <v>1122.5287671232877</v>
      </c>
      <c r="AU10" s="114">
        <f t="shared" si="2"/>
        <v>2.4935102040816317</v>
      </c>
      <c r="AV10" s="115">
        <f t="shared" si="2"/>
        <v>1.3242000000000003</v>
      </c>
      <c r="AW10" s="112">
        <f t="shared" si="2"/>
        <v>54.155382510424587</v>
      </c>
      <c r="AX10" s="112">
        <f t="shared" si="2"/>
        <v>45.844617489575413</v>
      </c>
      <c r="AY10" s="61">
        <f t="shared" si="2"/>
        <v>37.670447793986249</v>
      </c>
      <c r="AZ10" s="97">
        <f t="shared" si="2"/>
        <v>77.300081632653118</v>
      </c>
      <c r="BA10" s="68" t="str">
        <f t="shared" si="2"/>
        <v/>
      </c>
      <c r="BB10" s="68">
        <f t="shared" si="2"/>
        <v>33.950000000000003</v>
      </c>
      <c r="BC10" s="68">
        <f t="shared" si="2"/>
        <v>980</v>
      </c>
      <c r="BD10" s="68" t="str">
        <f t="shared" si="2"/>
        <v/>
      </c>
      <c r="BE10" s="15" t="str">
        <f>IFERROR(SUBTOTAL(1,BE17:BE426),"")</f>
        <v/>
      </c>
      <c r="BF10" s="6">
        <f t="shared" si="2"/>
        <v>6111.5844875346256</v>
      </c>
      <c r="BG10" s="41">
        <f t="shared" si="2"/>
        <v>4802.4642857142853</v>
      </c>
      <c r="BH10" s="42">
        <f t="shared" si="2"/>
        <v>3486.2</v>
      </c>
      <c r="BI10" s="42" t="str">
        <f t="shared" si="2"/>
        <v/>
      </c>
      <c r="BJ10" s="42" t="str">
        <f t="shared" si="2"/>
        <v/>
      </c>
      <c r="BK10" s="42" t="str">
        <f t="shared" si="2"/>
        <v/>
      </c>
      <c r="BL10" s="42" t="str">
        <f t="shared" si="2"/>
        <v/>
      </c>
      <c r="BM10" s="15" t="str">
        <f t="shared" si="2"/>
        <v/>
      </c>
    </row>
    <row r="11" spans="1:65" ht="17.25" thickBot="1" x14ac:dyDescent="0.35">
      <c r="A11" s="160" t="s">
        <v>64</v>
      </c>
      <c r="B11" s="161"/>
      <c r="C11" s="52">
        <f>SUBTOTAL(9,C17:C426)</f>
        <v>135849990</v>
      </c>
      <c r="D11" s="62"/>
      <c r="E11" s="30"/>
      <c r="F11" s="30"/>
      <c r="G11" s="30"/>
      <c r="H11" s="30"/>
      <c r="I11" s="30"/>
      <c r="J11" s="30"/>
      <c r="K11" s="30"/>
      <c r="L11" s="30"/>
      <c r="M11" s="73"/>
      <c r="N11" s="84"/>
      <c r="O11" s="84"/>
      <c r="P11" s="84"/>
      <c r="Q11" s="84"/>
      <c r="R11" s="84"/>
      <c r="S11" s="84"/>
      <c r="T11" s="84"/>
      <c r="U11" s="84"/>
      <c r="V11" s="93"/>
      <c r="W11" s="94"/>
      <c r="X11" s="94"/>
      <c r="Y11" s="94"/>
      <c r="Z11" s="94"/>
      <c r="AA11" s="94"/>
      <c r="AB11" s="94"/>
      <c r="AC11" s="94"/>
      <c r="AD11" s="94"/>
      <c r="AE11" s="93"/>
      <c r="AF11" s="94"/>
      <c r="AG11" s="94"/>
      <c r="AH11" s="94"/>
      <c r="AI11" s="94"/>
      <c r="AJ11" s="94"/>
      <c r="AK11" s="94"/>
      <c r="AL11" s="94"/>
      <c r="AM11" s="94"/>
      <c r="AN11" s="94"/>
      <c r="AO11" s="43">
        <f>SUBTOTAL(9,AO17:AO425)</f>
        <v>378144</v>
      </c>
      <c r="AP11" s="116"/>
      <c r="AQ11" s="117"/>
      <c r="AR11" s="118"/>
      <c r="AS11" s="118"/>
      <c r="AT11" s="119">
        <f>SUBTOTAL(9,AT17:AT425)</f>
        <v>408547</v>
      </c>
      <c r="AU11" s="120"/>
      <c r="AV11" s="121"/>
      <c r="AW11" s="118"/>
      <c r="AX11" s="118"/>
      <c r="AY11" s="62"/>
      <c r="AZ11" s="98"/>
      <c r="BA11" s="69"/>
      <c r="BB11" s="69"/>
      <c r="BC11" s="69"/>
      <c r="BD11" s="69"/>
      <c r="BE11" s="16">
        <f>SUBTOTAL(9,BE17:BE425)</f>
        <v>0</v>
      </c>
      <c r="BF11" s="7">
        <f t="shared" ref="BF11:BM11" si="3">SUBTOTAL(9,BF17:BF425)</f>
        <v>2195949</v>
      </c>
      <c r="BG11" s="43">
        <f>SUBTOTAL(9,BG17:BG426)</f>
        <v>1613628</v>
      </c>
      <c r="BH11" s="44">
        <f>SUBTOTAL(9,BH17:BH426)</f>
        <v>592654</v>
      </c>
      <c r="BI11" s="44">
        <f t="shared" si="3"/>
        <v>0</v>
      </c>
      <c r="BJ11" s="44">
        <f t="shared" si="3"/>
        <v>0</v>
      </c>
      <c r="BK11" s="44">
        <f t="shared" si="3"/>
        <v>0</v>
      </c>
      <c r="BL11" s="44">
        <f t="shared" si="3"/>
        <v>0</v>
      </c>
      <c r="BM11" s="16">
        <f t="shared" si="3"/>
        <v>0</v>
      </c>
    </row>
    <row r="12" spans="1:65" ht="17.25" thickBot="1" x14ac:dyDescent="0.35">
      <c r="A12" s="160" t="s">
        <v>63</v>
      </c>
      <c r="B12" s="161"/>
      <c r="C12" s="52">
        <f>IFERROR(SUBTOTAL(9,C17:C426)/COUNTA(C17:C47,C52:C80,C85:C115,C120:C149,C154:C184,C189:C218,C223:C253,C258:C288,C293:C322,C327:C357,C362:C391,C396:C426),"")</f>
        <v>371174.83606557379</v>
      </c>
      <c r="D12" s="62"/>
      <c r="E12" s="30"/>
      <c r="F12" s="30"/>
      <c r="G12" s="30"/>
      <c r="H12" s="30"/>
      <c r="I12" s="30"/>
      <c r="J12" s="30"/>
      <c r="K12" s="30"/>
      <c r="L12" s="30"/>
      <c r="M12" s="73"/>
      <c r="N12" s="84"/>
      <c r="O12" s="84"/>
      <c r="P12" s="84"/>
      <c r="Q12" s="84"/>
      <c r="R12" s="84"/>
      <c r="S12" s="84"/>
      <c r="T12" s="84"/>
      <c r="U12" s="84"/>
      <c r="V12" s="93"/>
      <c r="W12" s="94"/>
      <c r="X12" s="94"/>
      <c r="Y12" s="94"/>
      <c r="Z12" s="94"/>
      <c r="AA12" s="94"/>
      <c r="AB12" s="94"/>
      <c r="AC12" s="94"/>
      <c r="AD12" s="94"/>
      <c r="AE12" s="93"/>
      <c r="AF12" s="94"/>
      <c r="AG12" s="94"/>
      <c r="AH12" s="94"/>
      <c r="AI12" s="94"/>
      <c r="AJ12" s="94"/>
      <c r="AK12" s="94"/>
      <c r="AL12" s="94"/>
      <c r="AM12" s="94"/>
      <c r="AN12" s="94"/>
      <c r="AO12" s="43">
        <f>IFERROR(SUBTOTAL(9,AO17:AO426)/COUNTA(AO17:AO47,AO52:AO80,AO85:AO115,AO120:AO149,AO154:AO184,AO189:AO218,AO223:AO253,AO258:AO288,AO293:AO322,AO327:AO357,AO362:AO391,AO396:AO426),"")</f>
        <v>1036.8497267759562</v>
      </c>
      <c r="AP12" s="116"/>
      <c r="AQ12" s="117"/>
      <c r="AR12" s="118"/>
      <c r="AS12" s="118"/>
      <c r="AT12" s="119">
        <f>IFERROR(SUBTOTAL(9,AT17:AT426)/COUNTA(AT17:AT47,AT52:AT80,AT85:AT115,AT120:AT149,AT154:AT184,AT189:AT218,AT223:AT253,AT258:AT288,AT293:AT322,AT327:AT357,AT362:AT391,AT396:AT426),"")</f>
        <v>1119.4617486338798</v>
      </c>
      <c r="AU12" s="120"/>
      <c r="AV12" s="121"/>
      <c r="AW12" s="118"/>
      <c r="AX12" s="118"/>
      <c r="AY12" s="62"/>
      <c r="AZ12" s="98"/>
      <c r="BA12" s="69"/>
      <c r="BB12" s="69"/>
      <c r="BC12" s="69"/>
      <c r="BD12" s="69"/>
      <c r="BE12" s="16" t="str">
        <f>IFERROR(SUBTOTAL(9,BE17:BE426)/COUNTA(BE17:BE47,BE52:BE80,BE85:BE115,BE120:BE149,BE154:BE184,BE189:BE218,BE223:BE253,BE258:BE288,BE293:BE322,BE327:BE357,BE362:BE391,BE396:BE426),"")</f>
        <v/>
      </c>
      <c r="BF12" s="79">
        <f>SUBTOTAL(9,BF17:BF426)/COUNTA(BF17:BF47,BF52:BF80,BF85:BF115,BF120:BF149,BF154:BF184,BF189:BF218,BF223:BF253,BF258:BF288,BF293:BF322,BF327:BF357,BF362:BF391,BF396:BF426)</f>
        <v>6028.0928961748632</v>
      </c>
      <c r="BG12" s="78">
        <f>IFERROR(SUBTOTAL(9,BG17:BG426)/COUNTA(BG17:BG47,BG52:BG80,BG85:BG115,BG120:BG149,BG154:BG184,BG189:BG218,BG223:BG253,BG258:BG288,BG293:BG322,BG327:BG357,BG362:BG391,BG396:BG426),"")</f>
        <v>4408.8196721311479</v>
      </c>
      <c r="BH12" s="37">
        <f t="shared" ref="BH12:BM12" si="4">IFERROR(SUBTOTAL(9,BH17:BH426)/COUNTA(BH17:BH47,BH52:BH80,BH85:BH115,BH120:BH149,BH154:BH184,BH189:BH218,BH223:BH253,BH258:BH288,BH293:BH322,BH327:BH357,BH362:BH391,BH396:BH426),"")</f>
        <v>1769.1164179104478</v>
      </c>
      <c r="BI12" s="37" t="str">
        <f t="shared" si="4"/>
        <v/>
      </c>
      <c r="BJ12" s="37" t="str">
        <f t="shared" si="4"/>
        <v/>
      </c>
      <c r="BK12" s="37" t="str">
        <f t="shared" si="4"/>
        <v/>
      </c>
      <c r="BL12" s="37" t="str">
        <f t="shared" si="4"/>
        <v/>
      </c>
      <c r="BM12" s="38" t="str">
        <f t="shared" si="4"/>
        <v/>
      </c>
    </row>
    <row r="13" spans="1:65" s="57" customFormat="1" x14ac:dyDescent="0.3">
      <c r="A13" s="56"/>
      <c r="B13" s="56"/>
      <c r="D13" s="55"/>
      <c r="M13" s="85"/>
      <c r="N13" s="54"/>
      <c r="O13" s="54"/>
      <c r="P13" s="54"/>
      <c r="Q13" s="54"/>
      <c r="R13" s="54"/>
      <c r="S13" s="54"/>
      <c r="T13" s="54"/>
      <c r="U13" s="54"/>
      <c r="V13" s="95"/>
      <c r="W13" s="17"/>
      <c r="X13" s="17"/>
      <c r="Y13" s="17"/>
      <c r="Z13" s="17"/>
      <c r="AA13" s="17"/>
      <c r="AB13" s="17"/>
      <c r="AC13" s="17"/>
      <c r="AD13" s="17"/>
      <c r="AE13" s="95"/>
      <c r="AF13" s="17"/>
      <c r="AG13" s="17"/>
      <c r="AH13" s="17"/>
      <c r="AI13" s="17"/>
      <c r="AJ13" s="17"/>
      <c r="AK13" s="17"/>
      <c r="AL13" s="17"/>
      <c r="AM13" s="17"/>
      <c r="AN13" s="95"/>
      <c r="AO13" s="55"/>
      <c r="AP13" s="122"/>
      <c r="AQ13" s="122"/>
      <c r="AR13" s="122"/>
      <c r="AS13" s="122"/>
      <c r="AT13" s="123"/>
      <c r="AU13" s="123"/>
      <c r="AV13" s="123"/>
      <c r="AW13" s="122"/>
      <c r="AX13" s="122"/>
      <c r="AZ13" s="54"/>
      <c r="BA13" s="54"/>
      <c r="BB13" s="54"/>
      <c r="BC13" s="54"/>
      <c r="BD13" s="54"/>
      <c r="BE13" s="55"/>
      <c r="BG13" s="17"/>
      <c r="BH13" s="17"/>
      <c r="BI13" s="17"/>
      <c r="BJ13" s="17"/>
      <c r="BK13" s="17"/>
      <c r="BL13" s="17"/>
      <c r="BM13" s="17"/>
    </row>
    <row r="14" spans="1:65" s="57" customFormat="1" ht="17.25" thickBot="1" x14ac:dyDescent="0.35">
      <c r="A14" s="56"/>
      <c r="B14" s="56"/>
      <c r="M14" s="54"/>
      <c r="N14" s="54"/>
      <c r="O14" s="54"/>
      <c r="P14" s="54"/>
      <c r="Q14" s="54"/>
      <c r="R14" s="54"/>
      <c r="S14" s="54"/>
      <c r="T14" s="54"/>
      <c r="U14" s="54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P14" s="122"/>
      <c r="AQ14" s="122"/>
      <c r="AR14" s="122"/>
      <c r="AS14" s="122"/>
      <c r="AT14" s="123"/>
      <c r="AU14" s="123"/>
      <c r="AV14" s="123"/>
      <c r="AW14" s="122"/>
      <c r="AX14" s="122"/>
      <c r="AZ14" s="54"/>
      <c r="BA14" s="54"/>
      <c r="BB14" s="54"/>
      <c r="BC14" s="54"/>
      <c r="BD14" s="54"/>
      <c r="BG14" s="17"/>
      <c r="BH14" s="17"/>
      <c r="BI14" s="17"/>
      <c r="BJ14" s="17"/>
      <c r="BK14" s="17"/>
      <c r="BL14" s="17"/>
      <c r="BM14" s="17"/>
    </row>
    <row r="15" spans="1:65" s="35" customFormat="1" ht="17.25" customHeight="1" thickBot="1" x14ac:dyDescent="0.35">
      <c r="A15" s="198" t="s">
        <v>0</v>
      </c>
      <c r="B15" s="200" t="s">
        <v>88</v>
      </c>
      <c r="C15" s="170" t="s">
        <v>2</v>
      </c>
      <c r="D15" s="194" t="s">
        <v>68</v>
      </c>
      <c r="E15" s="195"/>
      <c r="F15" s="195"/>
      <c r="G15" s="195"/>
      <c r="H15" s="195"/>
      <c r="I15" s="195"/>
      <c r="J15" s="195"/>
      <c r="K15" s="195"/>
      <c r="L15" s="195"/>
      <c r="M15" s="196" t="s">
        <v>77</v>
      </c>
      <c r="N15" s="197"/>
      <c r="O15" s="197"/>
      <c r="P15" s="197"/>
      <c r="Q15" s="197"/>
      <c r="R15" s="197"/>
      <c r="S15" s="197"/>
      <c r="T15" s="197"/>
      <c r="U15" s="197"/>
      <c r="V15" s="174" t="s">
        <v>80</v>
      </c>
      <c r="W15" s="170"/>
      <c r="X15" s="170"/>
      <c r="Y15" s="170"/>
      <c r="Z15" s="170"/>
      <c r="AA15" s="170"/>
      <c r="AB15" s="170"/>
      <c r="AC15" s="170"/>
      <c r="AD15" s="170"/>
      <c r="AE15" s="176" t="s">
        <v>82</v>
      </c>
      <c r="AF15" s="170"/>
      <c r="AG15" s="170"/>
      <c r="AH15" s="170"/>
      <c r="AI15" s="170"/>
      <c r="AJ15" s="170"/>
      <c r="AK15" s="170"/>
      <c r="AL15" s="170"/>
      <c r="AM15" s="170"/>
      <c r="AN15" s="176" t="s">
        <v>67</v>
      </c>
      <c r="AO15" s="174" t="s">
        <v>1</v>
      </c>
      <c r="AP15" s="178" t="s">
        <v>93</v>
      </c>
      <c r="AQ15" s="180" t="s">
        <v>94</v>
      </c>
      <c r="AR15" s="182" t="s">
        <v>95</v>
      </c>
      <c r="AS15" s="182" t="s">
        <v>91</v>
      </c>
      <c r="AT15" s="188" t="s">
        <v>66</v>
      </c>
      <c r="AU15" s="178" t="s">
        <v>96</v>
      </c>
      <c r="AV15" s="180" t="s">
        <v>97</v>
      </c>
      <c r="AW15" s="182" t="s">
        <v>98</v>
      </c>
      <c r="AX15" s="182" t="s">
        <v>92</v>
      </c>
      <c r="AY15" s="184" t="s">
        <v>89</v>
      </c>
      <c r="AZ15" s="186" t="s">
        <v>87</v>
      </c>
      <c r="BA15" s="168" t="s">
        <v>105</v>
      </c>
      <c r="BB15" s="169"/>
      <c r="BC15" s="169"/>
      <c r="BD15" s="169"/>
      <c r="BE15" s="170" t="s">
        <v>102</v>
      </c>
      <c r="BF15" s="172" t="s">
        <v>3</v>
      </c>
      <c r="BG15" s="174" t="s">
        <v>4</v>
      </c>
      <c r="BH15" s="162" t="s">
        <v>7</v>
      </c>
      <c r="BI15" s="176" t="s">
        <v>8</v>
      </c>
      <c r="BJ15" s="176" t="s">
        <v>6</v>
      </c>
      <c r="BK15" s="176" t="s">
        <v>5</v>
      </c>
      <c r="BL15" s="176" t="s">
        <v>9</v>
      </c>
      <c r="BM15" s="166" t="s">
        <v>10</v>
      </c>
    </row>
    <row r="16" spans="1:65" s="1" customFormat="1" ht="35.25" thickBot="1" x14ac:dyDescent="0.35">
      <c r="A16" s="199"/>
      <c r="B16" s="201"/>
      <c r="C16" s="171"/>
      <c r="D16" s="75" t="s">
        <v>78</v>
      </c>
      <c r="E16" s="59" t="s">
        <v>69</v>
      </c>
      <c r="F16" s="58" t="s">
        <v>70</v>
      </c>
      <c r="G16" s="58" t="s">
        <v>71</v>
      </c>
      <c r="H16" s="58" t="s">
        <v>72</v>
      </c>
      <c r="I16" s="58" t="s">
        <v>73</v>
      </c>
      <c r="J16" s="58" t="s">
        <v>74</v>
      </c>
      <c r="K16" s="58" t="s">
        <v>75</v>
      </c>
      <c r="L16" s="58" t="s">
        <v>76</v>
      </c>
      <c r="M16" s="63" t="s">
        <v>79</v>
      </c>
      <c r="N16" s="80" t="s">
        <v>69</v>
      </c>
      <c r="O16" s="81" t="s">
        <v>70</v>
      </c>
      <c r="P16" s="81" t="s">
        <v>71</v>
      </c>
      <c r="Q16" s="81" t="s">
        <v>72</v>
      </c>
      <c r="R16" s="81" t="s">
        <v>73</v>
      </c>
      <c r="S16" s="81" t="s">
        <v>74</v>
      </c>
      <c r="T16" s="81" t="s">
        <v>75</v>
      </c>
      <c r="U16" s="89" t="s">
        <v>76</v>
      </c>
      <c r="V16" s="90" t="s">
        <v>81</v>
      </c>
      <c r="W16" s="91" t="s">
        <v>69</v>
      </c>
      <c r="X16" s="92" t="s">
        <v>70</v>
      </c>
      <c r="Y16" s="92" t="s">
        <v>71</v>
      </c>
      <c r="Z16" s="92" t="s">
        <v>72</v>
      </c>
      <c r="AA16" s="92" t="s">
        <v>73</v>
      </c>
      <c r="AB16" s="92" t="s">
        <v>74</v>
      </c>
      <c r="AC16" s="92" t="s">
        <v>75</v>
      </c>
      <c r="AD16" s="92" t="s">
        <v>76</v>
      </c>
      <c r="AE16" s="90" t="s">
        <v>83</v>
      </c>
      <c r="AF16" s="91" t="s">
        <v>69</v>
      </c>
      <c r="AG16" s="92" t="s">
        <v>70</v>
      </c>
      <c r="AH16" s="92" t="s">
        <v>71</v>
      </c>
      <c r="AI16" s="92" t="s">
        <v>72</v>
      </c>
      <c r="AJ16" s="92" t="s">
        <v>73</v>
      </c>
      <c r="AK16" s="92" t="s">
        <v>74</v>
      </c>
      <c r="AL16" s="92" t="s">
        <v>75</v>
      </c>
      <c r="AM16" s="92" t="s">
        <v>76</v>
      </c>
      <c r="AN16" s="177"/>
      <c r="AO16" s="175"/>
      <c r="AP16" s="179"/>
      <c r="AQ16" s="181"/>
      <c r="AR16" s="183"/>
      <c r="AS16" s="183"/>
      <c r="AT16" s="189"/>
      <c r="AU16" s="179"/>
      <c r="AV16" s="181"/>
      <c r="AW16" s="183"/>
      <c r="AX16" s="183"/>
      <c r="AY16" s="185"/>
      <c r="AZ16" s="187"/>
      <c r="BA16" s="65" t="s">
        <v>84</v>
      </c>
      <c r="BB16" s="65" t="s">
        <v>85</v>
      </c>
      <c r="BC16" s="65" t="s">
        <v>86</v>
      </c>
      <c r="BD16" s="66" t="s">
        <v>90</v>
      </c>
      <c r="BE16" s="171"/>
      <c r="BF16" s="173"/>
      <c r="BG16" s="175"/>
      <c r="BH16" s="163"/>
      <c r="BI16" s="177"/>
      <c r="BJ16" s="177"/>
      <c r="BK16" s="177"/>
      <c r="BL16" s="177"/>
      <c r="BM16" s="167"/>
    </row>
    <row r="17" spans="1:65" outlineLevel="5" x14ac:dyDescent="0.3">
      <c r="A17" s="21">
        <f>MONTH(B17)</f>
        <v>1</v>
      </c>
      <c r="B17" s="8">
        <v>42370</v>
      </c>
      <c r="C17" s="51">
        <v>294640</v>
      </c>
      <c r="D17" s="64" t="str">
        <f>IFERROR(ROUND(AVERAGE(E17:L17),1),"")</f>
        <v/>
      </c>
      <c r="E17" s="12" t="s">
        <v>103</v>
      </c>
      <c r="F17" s="12" t="s">
        <v>103</v>
      </c>
      <c r="G17" s="12"/>
      <c r="H17" s="12"/>
      <c r="I17" s="11"/>
      <c r="J17" s="11"/>
      <c r="K17" s="11"/>
      <c r="L17" s="11"/>
      <c r="M17" s="74" t="str">
        <f>IFERROR(ROUND(AVERAGE(N17:U17),1),"")</f>
        <v/>
      </c>
      <c r="N17" s="83" t="s">
        <v>103</v>
      </c>
      <c r="O17" s="83" t="s">
        <v>103</v>
      </c>
      <c r="P17" s="83"/>
      <c r="Q17" s="83"/>
      <c r="R17" s="86"/>
      <c r="S17" s="86"/>
      <c r="T17" s="86"/>
      <c r="U17" s="86"/>
      <c r="V17" s="5" t="str">
        <f>IFERROR(ROUND(AVERAGE(W17:AD17),1),"")</f>
        <v/>
      </c>
      <c r="W17" s="45"/>
      <c r="X17" s="45"/>
      <c r="Y17" s="45"/>
      <c r="Z17" s="45"/>
      <c r="AA17" s="45"/>
      <c r="AB17" s="45"/>
      <c r="AC17" s="45"/>
      <c r="AD17" s="45"/>
      <c r="AE17" s="5" t="str">
        <f>IFERROR(ROUND(AVERAGE(AF17:AM17),1),"")</f>
        <v/>
      </c>
      <c r="AF17" s="45"/>
      <c r="AG17" s="45"/>
      <c r="AH17" s="45"/>
      <c r="AI17" s="45"/>
      <c r="AJ17" s="45"/>
      <c r="AK17" s="45"/>
      <c r="AL17" s="45"/>
      <c r="AM17" s="45"/>
      <c r="AN17" s="45">
        <f>21000/AO17</f>
        <v>20.588235294117649</v>
      </c>
      <c r="AO17" s="41">
        <v>1020</v>
      </c>
      <c r="AP17" s="124" t="s">
        <v>103</v>
      </c>
      <c r="AQ17" s="125" t="s">
        <v>103</v>
      </c>
      <c r="AR17" s="126" t="str">
        <f>IFERROR(AQ17/AP17*100,"")</f>
        <v/>
      </c>
      <c r="AS17" s="126" t="str">
        <f>IFERROR(100-AR17,"")</f>
        <v/>
      </c>
      <c r="AT17" s="127">
        <v>1124</v>
      </c>
      <c r="AU17" s="128" t="s">
        <v>103</v>
      </c>
      <c r="AV17" s="129" t="s">
        <v>103</v>
      </c>
      <c r="AW17" s="126" t="str">
        <f>IFERROR(AV17/AU17*100,"")</f>
        <v/>
      </c>
      <c r="AX17" s="126" t="str">
        <f>IFERROR(100-AW17,"")</f>
        <v/>
      </c>
      <c r="AY17" s="64" t="str">
        <f>IFERROR((1-((AW17*AS17)/(AX17*AR17)))*100,"")</f>
        <v/>
      </c>
      <c r="AZ17" s="97" t="s">
        <v>103</v>
      </c>
      <c r="BA17" s="70"/>
      <c r="BB17" s="70"/>
      <c r="BC17" s="70"/>
      <c r="BD17" s="70"/>
      <c r="BE17" s="15"/>
      <c r="BF17" s="5">
        <f>IF(SUM(BG17:BM17)=0,"",SUM(BG17:BM17))</f>
        <v>5377</v>
      </c>
      <c r="BG17" s="42">
        <v>5377</v>
      </c>
      <c r="BH17" s="42"/>
      <c r="BI17" s="42"/>
      <c r="BJ17" s="42"/>
      <c r="BK17" s="42"/>
      <c r="BL17" s="42"/>
      <c r="BM17" s="14"/>
    </row>
    <row r="18" spans="1:65" outlineLevel="5" x14ac:dyDescent="0.3">
      <c r="A18" s="22">
        <f t="shared" ref="A18:A90" si="5">MONTH(B18)</f>
        <v>1</v>
      </c>
      <c r="B18" s="9">
        <f>B17+1</f>
        <v>42371</v>
      </c>
      <c r="C18" s="51">
        <v>298561</v>
      </c>
      <c r="D18" s="64">
        <f t="shared" ref="D18:D47" si="6">IFERROR(ROUND(AVERAGE(E18:L18),1),"")</f>
        <v>33</v>
      </c>
      <c r="E18" s="12">
        <v>34</v>
      </c>
      <c r="F18" s="12">
        <v>32</v>
      </c>
      <c r="G18" s="12"/>
      <c r="H18" s="12"/>
      <c r="I18" s="12"/>
      <c r="J18" s="12"/>
      <c r="K18" s="12"/>
      <c r="L18" s="12"/>
      <c r="M18" s="74" t="str">
        <f t="shared" ref="M18:M47" si="7">IFERROR(ROUND(AVERAGE(N18:U18),1),"")</f>
        <v/>
      </c>
      <c r="N18" s="83" t="s">
        <v>103</v>
      </c>
      <c r="O18" s="83" t="s">
        <v>103</v>
      </c>
      <c r="P18" s="83"/>
      <c r="Q18" s="83"/>
      <c r="R18" s="83"/>
      <c r="S18" s="83"/>
      <c r="T18" s="83"/>
      <c r="U18" s="83"/>
      <c r="V18" s="5" t="str">
        <f t="shared" ref="V18:V47" si="8">IFERROR(ROUND(AVERAGE(W18:AD18),1),"")</f>
        <v/>
      </c>
      <c r="W18" s="41"/>
      <c r="X18" s="41"/>
      <c r="Y18" s="41"/>
      <c r="Z18" s="41"/>
      <c r="AA18" s="41"/>
      <c r="AB18" s="41"/>
      <c r="AC18" s="41"/>
      <c r="AD18" s="41"/>
      <c r="AE18" s="5" t="str">
        <f t="shared" ref="AE18:AE47" si="9">IFERROR(ROUND(AVERAGE(AF18:AM18),1),"")</f>
        <v/>
      </c>
      <c r="AF18" s="41"/>
      <c r="AG18" s="41"/>
      <c r="AH18" s="41"/>
      <c r="AI18" s="41"/>
      <c r="AJ18" s="41"/>
      <c r="AK18" s="41"/>
      <c r="AL18" s="41"/>
      <c r="AM18" s="41"/>
      <c r="AN18" s="45">
        <f t="shared" ref="AN18:AN47" si="10">21000/AO18</f>
        <v>21.25506072874494</v>
      </c>
      <c r="AO18" s="41">
        <v>988</v>
      </c>
      <c r="AP18" s="124" t="s">
        <v>103</v>
      </c>
      <c r="AQ18" s="125" t="s">
        <v>103</v>
      </c>
      <c r="AR18" s="126" t="str">
        <f>IFERROR(AQ18/AP18*100,"")</f>
        <v/>
      </c>
      <c r="AS18" s="126" t="str">
        <f>IFERROR(100-AR18,"")</f>
        <v/>
      </c>
      <c r="AT18" s="127">
        <v>1091</v>
      </c>
      <c r="AU18" s="128" t="s">
        <v>103</v>
      </c>
      <c r="AV18" s="129" t="s">
        <v>103</v>
      </c>
      <c r="AW18" s="126" t="str">
        <f>IFERROR(AV18/AU18*100,"")</f>
        <v/>
      </c>
      <c r="AX18" s="126" t="str">
        <f>IFERROR(100-AW18,"")</f>
        <v/>
      </c>
      <c r="AY18" s="64" t="str">
        <f t="shared" ref="AY18:AY47" si="11">IFERROR((1-((AW18*AS18)/(AX18*AR18)))*100,"")</f>
        <v/>
      </c>
      <c r="AZ18" s="97" t="s">
        <v>103</v>
      </c>
      <c r="BA18" s="68"/>
      <c r="BB18" s="68"/>
      <c r="BC18" s="68"/>
      <c r="BD18" s="68"/>
      <c r="BE18" s="15"/>
      <c r="BF18" s="5">
        <f t="shared" ref="BF18:BF47" si="12">IF(SUM(BG18:BM18)=0,"",SUM(BG18:BM18))</f>
        <v>5124</v>
      </c>
      <c r="BG18" s="42">
        <v>5124</v>
      </c>
      <c r="BH18" s="42"/>
      <c r="BI18" s="42"/>
      <c r="BJ18" s="42"/>
      <c r="BK18" s="42"/>
      <c r="BL18" s="42"/>
      <c r="BM18" s="15"/>
    </row>
    <row r="19" spans="1:65" outlineLevel="5" x14ac:dyDescent="0.3">
      <c r="A19" s="22">
        <f t="shared" si="5"/>
        <v>1</v>
      </c>
      <c r="B19" s="9">
        <f t="shared" ref="B19:B80" si="13">B18+1</f>
        <v>42372</v>
      </c>
      <c r="C19" s="51">
        <v>306127</v>
      </c>
      <c r="D19" s="64">
        <f t="shared" si="6"/>
        <v>33</v>
      </c>
      <c r="E19" s="12">
        <v>33</v>
      </c>
      <c r="F19" s="12">
        <v>33</v>
      </c>
      <c r="G19" s="12"/>
      <c r="H19" s="12"/>
      <c r="I19" s="12"/>
      <c r="J19" s="12"/>
      <c r="K19" s="12"/>
      <c r="L19" s="12"/>
      <c r="M19" s="74" t="str">
        <f t="shared" si="7"/>
        <v/>
      </c>
      <c r="N19" s="83" t="s">
        <v>103</v>
      </c>
      <c r="O19" s="83" t="s">
        <v>103</v>
      </c>
      <c r="P19" s="83"/>
      <c r="Q19" s="83"/>
      <c r="R19" s="83"/>
      <c r="S19" s="83"/>
      <c r="T19" s="83"/>
      <c r="U19" s="83"/>
      <c r="V19" s="5" t="str">
        <f t="shared" si="8"/>
        <v/>
      </c>
      <c r="W19" s="41"/>
      <c r="X19" s="41"/>
      <c r="Y19" s="41"/>
      <c r="Z19" s="41"/>
      <c r="AA19" s="41"/>
      <c r="AB19" s="41"/>
      <c r="AC19" s="41"/>
      <c r="AD19" s="41"/>
      <c r="AE19" s="5" t="str">
        <f t="shared" si="9"/>
        <v/>
      </c>
      <c r="AF19" s="41"/>
      <c r="AG19" s="41"/>
      <c r="AH19" s="41"/>
      <c r="AI19" s="41"/>
      <c r="AJ19" s="41"/>
      <c r="AK19" s="41"/>
      <c r="AL19" s="41"/>
      <c r="AM19" s="41"/>
      <c r="AN19" s="45">
        <f t="shared" si="10"/>
        <v>21.9435736677116</v>
      </c>
      <c r="AO19" s="41">
        <v>957</v>
      </c>
      <c r="AP19" s="124" t="s">
        <v>103</v>
      </c>
      <c r="AQ19" s="125" t="s">
        <v>103</v>
      </c>
      <c r="AR19" s="126" t="str">
        <f>IFERROR(AQ19/AP19*100,"")</f>
        <v/>
      </c>
      <c r="AS19" s="126" t="str">
        <f>IFERROR(100-AR19,"")</f>
        <v/>
      </c>
      <c r="AT19" s="127">
        <v>1093</v>
      </c>
      <c r="AU19" s="128" t="s">
        <v>103</v>
      </c>
      <c r="AV19" s="129" t="s">
        <v>103</v>
      </c>
      <c r="AW19" s="126" t="str">
        <f>IFERROR(AV19/AU19*100,"")</f>
        <v/>
      </c>
      <c r="AX19" s="126" t="str">
        <f>IFERROR(100-AW19,"")</f>
        <v/>
      </c>
      <c r="AY19" s="64" t="str">
        <f t="shared" si="11"/>
        <v/>
      </c>
      <c r="AZ19" s="97" t="s">
        <v>103</v>
      </c>
      <c r="BA19" s="68"/>
      <c r="BB19" s="68"/>
      <c r="BC19" s="68"/>
      <c r="BD19" s="68"/>
      <c r="BE19" s="15"/>
      <c r="BF19" s="5">
        <f t="shared" si="12"/>
        <v>5284</v>
      </c>
      <c r="BG19" s="42">
        <v>5284</v>
      </c>
      <c r="BH19" s="42"/>
      <c r="BI19" s="42"/>
      <c r="BJ19" s="42"/>
      <c r="BK19" s="42"/>
      <c r="BL19" s="42"/>
      <c r="BM19" s="15"/>
    </row>
    <row r="20" spans="1:65" outlineLevel="5" x14ac:dyDescent="0.3">
      <c r="A20" s="22">
        <f t="shared" si="5"/>
        <v>1</v>
      </c>
      <c r="B20" s="9">
        <f t="shared" si="13"/>
        <v>42373</v>
      </c>
      <c r="C20" s="51">
        <v>292458</v>
      </c>
      <c r="D20" s="64" t="str">
        <f t="shared" si="6"/>
        <v/>
      </c>
      <c r="E20" s="12" t="s">
        <v>103</v>
      </c>
      <c r="F20" s="12" t="s">
        <v>103</v>
      </c>
      <c r="G20" s="12"/>
      <c r="H20" s="12"/>
      <c r="I20" s="12"/>
      <c r="J20" s="12"/>
      <c r="K20" s="12"/>
      <c r="L20" s="12"/>
      <c r="M20" s="74" t="str">
        <f t="shared" si="7"/>
        <v/>
      </c>
      <c r="N20" s="83" t="s">
        <v>103</v>
      </c>
      <c r="O20" s="83" t="s">
        <v>103</v>
      </c>
      <c r="P20" s="83"/>
      <c r="Q20" s="83"/>
      <c r="R20" s="83"/>
      <c r="S20" s="83"/>
      <c r="T20" s="83"/>
      <c r="U20" s="83"/>
      <c r="V20" s="5" t="str">
        <f t="shared" si="8"/>
        <v/>
      </c>
      <c r="W20" s="41"/>
      <c r="X20" s="41"/>
      <c r="Y20" s="41"/>
      <c r="Z20" s="41"/>
      <c r="AA20" s="41"/>
      <c r="AB20" s="41"/>
      <c r="AC20" s="41"/>
      <c r="AD20" s="41"/>
      <c r="AE20" s="5" t="str">
        <f t="shared" si="9"/>
        <v/>
      </c>
      <c r="AF20" s="41"/>
      <c r="AG20" s="41"/>
      <c r="AH20" s="41"/>
      <c r="AI20" s="41"/>
      <c r="AJ20" s="41"/>
      <c r="AK20" s="41"/>
      <c r="AL20" s="41"/>
      <c r="AM20" s="41"/>
      <c r="AN20" s="45">
        <f t="shared" si="10"/>
        <v>21.063189568706118</v>
      </c>
      <c r="AO20" s="41">
        <v>997</v>
      </c>
      <c r="AP20" s="124" t="s">
        <v>103</v>
      </c>
      <c r="AQ20" s="125" t="s">
        <v>103</v>
      </c>
      <c r="AR20" s="126" t="str">
        <f>IFERROR(AQ20/AP20*100,"")</f>
        <v/>
      </c>
      <c r="AS20" s="126" t="str">
        <f>IFERROR(100-AR20,"")</f>
        <v/>
      </c>
      <c r="AT20" s="127">
        <v>1080</v>
      </c>
      <c r="AU20" s="128">
        <v>2.06</v>
      </c>
      <c r="AV20" s="129" t="s">
        <v>103</v>
      </c>
      <c r="AW20" s="126" t="str">
        <f>IFERROR(AV20/AU20*100,"")</f>
        <v/>
      </c>
      <c r="AX20" s="126" t="str">
        <f>IFERROR(100-AW20,"")</f>
        <v/>
      </c>
      <c r="AY20" s="64" t="str">
        <f t="shared" si="11"/>
        <v/>
      </c>
      <c r="AZ20" s="97">
        <v>79.8</v>
      </c>
      <c r="BA20" s="68"/>
      <c r="BB20" s="68"/>
      <c r="BC20" s="68"/>
      <c r="BD20" s="68"/>
      <c r="BE20" s="15"/>
      <c r="BF20" s="5">
        <f t="shared" si="12"/>
        <v>5345</v>
      </c>
      <c r="BG20" s="42">
        <v>5345</v>
      </c>
      <c r="BH20" s="42"/>
      <c r="BI20" s="42"/>
      <c r="BJ20" s="42"/>
      <c r="BK20" s="42"/>
      <c r="BL20" s="42"/>
      <c r="BM20" s="15"/>
    </row>
    <row r="21" spans="1:65" outlineLevel="5" x14ac:dyDescent="0.3">
      <c r="A21" s="22">
        <f t="shared" si="5"/>
        <v>1</v>
      </c>
      <c r="B21" s="9">
        <f t="shared" si="13"/>
        <v>42374</v>
      </c>
      <c r="C21" s="51">
        <v>295198</v>
      </c>
      <c r="D21" s="64" t="str">
        <f t="shared" si="6"/>
        <v/>
      </c>
      <c r="E21" s="12" t="s">
        <v>103</v>
      </c>
      <c r="F21" s="12" t="s">
        <v>103</v>
      </c>
      <c r="G21" s="12"/>
      <c r="H21" s="12"/>
      <c r="I21" s="12"/>
      <c r="J21" s="12"/>
      <c r="K21" s="12"/>
      <c r="L21" s="12"/>
      <c r="M21" s="74">
        <f t="shared" si="7"/>
        <v>7</v>
      </c>
      <c r="N21" s="83">
        <v>7.05</v>
      </c>
      <c r="O21" s="83">
        <v>7.02</v>
      </c>
      <c r="P21" s="83"/>
      <c r="Q21" s="83"/>
      <c r="R21" s="83"/>
      <c r="S21" s="83"/>
      <c r="T21" s="83"/>
      <c r="U21" s="83"/>
      <c r="V21" s="5" t="str">
        <f t="shared" si="8"/>
        <v/>
      </c>
      <c r="W21" s="41"/>
      <c r="X21" s="41"/>
      <c r="Y21" s="41"/>
      <c r="Z21" s="41"/>
      <c r="AA21" s="41"/>
      <c r="AB21" s="41"/>
      <c r="AC21" s="41"/>
      <c r="AD21" s="41"/>
      <c r="AE21" s="5" t="str">
        <f t="shared" si="9"/>
        <v/>
      </c>
      <c r="AF21" s="41"/>
      <c r="AG21" s="41"/>
      <c r="AH21" s="41"/>
      <c r="AI21" s="41"/>
      <c r="AJ21" s="41"/>
      <c r="AK21" s="41"/>
      <c r="AL21" s="41"/>
      <c r="AM21" s="41"/>
      <c r="AN21" s="45">
        <f t="shared" si="10"/>
        <v>20.97902097902098</v>
      </c>
      <c r="AO21" s="41">
        <v>1001</v>
      </c>
      <c r="AP21" s="110">
        <v>3.32</v>
      </c>
      <c r="AQ21" s="111">
        <v>2.62</v>
      </c>
      <c r="AR21" s="126">
        <f t="shared" ref="AR21:AR47" si="14">IFERROR(AQ21/AP21*100,"")</f>
        <v>78.915662650602414</v>
      </c>
      <c r="AS21" s="126">
        <f t="shared" ref="AS21:AS47" si="15">IFERROR(100-AR21,"")</f>
        <v>21.084337349397586</v>
      </c>
      <c r="AT21" s="127">
        <v>1150</v>
      </c>
      <c r="AU21" s="114">
        <v>1.98</v>
      </c>
      <c r="AV21" s="115">
        <v>1.2</v>
      </c>
      <c r="AW21" s="126">
        <f t="shared" ref="AW21:AW47" si="16">IFERROR(AV21/AU21*100,"")</f>
        <v>60.606060606060609</v>
      </c>
      <c r="AX21" s="126">
        <f t="shared" ref="AX21:AX47" si="17">IFERROR(100-AW21,"")</f>
        <v>39.393939393939391</v>
      </c>
      <c r="AY21" s="64">
        <f t="shared" si="11"/>
        <v>58.896065766294782</v>
      </c>
      <c r="AZ21" s="97">
        <v>79.5</v>
      </c>
      <c r="BA21" s="68"/>
      <c r="BB21" s="68"/>
      <c r="BC21" s="68"/>
      <c r="BD21" s="68"/>
      <c r="BE21" s="15"/>
      <c r="BF21" s="5">
        <f t="shared" si="12"/>
        <v>5135</v>
      </c>
      <c r="BG21" s="42">
        <v>5135</v>
      </c>
      <c r="BH21" s="42"/>
      <c r="BI21" s="42"/>
      <c r="BJ21" s="42"/>
      <c r="BK21" s="42"/>
      <c r="BL21" s="42"/>
      <c r="BM21" s="15"/>
    </row>
    <row r="22" spans="1:65" outlineLevel="5" x14ac:dyDescent="0.3">
      <c r="A22" s="22">
        <f t="shared" si="5"/>
        <v>1</v>
      </c>
      <c r="B22" s="9">
        <f t="shared" si="13"/>
        <v>42375</v>
      </c>
      <c r="C22" s="51">
        <v>276528</v>
      </c>
      <c r="D22" s="64" t="str">
        <f t="shared" si="6"/>
        <v/>
      </c>
      <c r="E22" s="12" t="s">
        <v>103</v>
      </c>
      <c r="F22" s="12" t="s">
        <v>103</v>
      </c>
      <c r="G22" s="12"/>
      <c r="H22" s="12"/>
      <c r="I22" s="12"/>
      <c r="J22" s="12"/>
      <c r="K22" s="12"/>
      <c r="L22" s="12"/>
      <c r="M22" s="74" t="str">
        <f t="shared" si="7"/>
        <v/>
      </c>
      <c r="N22" s="83" t="s">
        <v>103</v>
      </c>
      <c r="O22" s="83" t="s">
        <v>103</v>
      </c>
      <c r="P22" s="83"/>
      <c r="Q22" s="83"/>
      <c r="R22" s="83"/>
      <c r="S22" s="83"/>
      <c r="T22" s="83"/>
      <c r="U22" s="83"/>
      <c r="V22" s="5" t="str">
        <f t="shared" si="8"/>
        <v/>
      </c>
      <c r="W22" s="41"/>
      <c r="X22" s="41"/>
      <c r="Y22" s="41"/>
      <c r="Z22" s="41"/>
      <c r="AA22" s="41"/>
      <c r="AB22" s="41"/>
      <c r="AC22" s="41"/>
      <c r="AD22" s="41"/>
      <c r="AE22" s="5" t="str">
        <f t="shared" si="9"/>
        <v/>
      </c>
      <c r="AF22" s="41"/>
      <c r="AG22" s="41"/>
      <c r="AH22" s="41"/>
      <c r="AI22" s="41"/>
      <c r="AJ22" s="41"/>
      <c r="AK22" s="41"/>
      <c r="AL22" s="41"/>
      <c r="AM22" s="41"/>
      <c r="AN22" s="45">
        <f t="shared" si="10"/>
        <v>21.784232365145229</v>
      </c>
      <c r="AO22" s="41">
        <v>964</v>
      </c>
      <c r="AP22" s="110" t="s">
        <v>103</v>
      </c>
      <c r="AQ22" s="111" t="s">
        <v>103</v>
      </c>
      <c r="AR22" s="126" t="str">
        <f t="shared" si="14"/>
        <v/>
      </c>
      <c r="AS22" s="126" t="str">
        <f t="shared" si="15"/>
        <v/>
      </c>
      <c r="AT22" s="127">
        <v>1015</v>
      </c>
      <c r="AU22" s="114">
        <v>1.96</v>
      </c>
      <c r="AV22" s="115" t="s">
        <v>103</v>
      </c>
      <c r="AW22" s="126" t="str">
        <f t="shared" si="16"/>
        <v/>
      </c>
      <c r="AX22" s="126" t="str">
        <f t="shared" si="17"/>
        <v/>
      </c>
      <c r="AY22" s="64" t="str">
        <f t="shared" si="11"/>
        <v/>
      </c>
      <c r="AZ22" s="97">
        <v>79.8</v>
      </c>
      <c r="BA22" s="68"/>
      <c r="BB22" s="68"/>
      <c r="BC22" s="68"/>
      <c r="BD22" s="68"/>
      <c r="BE22" s="15"/>
      <c r="BF22" s="5">
        <f t="shared" si="12"/>
        <v>5163</v>
      </c>
      <c r="BG22" s="42">
        <v>5163</v>
      </c>
      <c r="BH22" s="42"/>
      <c r="BI22" s="42"/>
      <c r="BJ22" s="42"/>
      <c r="BK22" s="42"/>
      <c r="BL22" s="42"/>
      <c r="BM22" s="15"/>
    </row>
    <row r="23" spans="1:65" outlineLevel="5" x14ac:dyDescent="0.3">
      <c r="A23" s="22">
        <f t="shared" si="5"/>
        <v>1</v>
      </c>
      <c r="B23" s="9">
        <f t="shared" si="13"/>
        <v>42376</v>
      </c>
      <c r="C23" s="51">
        <v>311756</v>
      </c>
      <c r="D23" s="64" t="str">
        <f t="shared" si="6"/>
        <v/>
      </c>
      <c r="E23" s="12" t="s">
        <v>103</v>
      </c>
      <c r="F23" s="12" t="s">
        <v>103</v>
      </c>
      <c r="G23" s="12"/>
      <c r="H23" s="12"/>
      <c r="I23" s="12"/>
      <c r="J23" s="12"/>
      <c r="K23" s="12"/>
      <c r="L23" s="12"/>
      <c r="M23" s="74" t="str">
        <f t="shared" si="7"/>
        <v/>
      </c>
      <c r="N23" s="83" t="s">
        <v>103</v>
      </c>
      <c r="O23" s="83" t="s">
        <v>103</v>
      </c>
      <c r="P23" s="83"/>
      <c r="Q23" s="83"/>
      <c r="R23" s="83"/>
      <c r="S23" s="83"/>
      <c r="T23" s="83"/>
      <c r="U23" s="83"/>
      <c r="V23" s="5" t="str">
        <f t="shared" si="8"/>
        <v/>
      </c>
      <c r="W23" s="41"/>
      <c r="X23" s="41"/>
      <c r="Y23" s="41"/>
      <c r="Z23" s="41"/>
      <c r="AA23" s="41"/>
      <c r="AB23" s="41"/>
      <c r="AC23" s="41"/>
      <c r="AD23" s="41"/>
      <c r="AE23" s="5" t="str">
        <f t="shared" si="9"/>
        <v/>
      </c>
      <c r="AF23" s="41"/>
      <c r="AG23" s="41"/>
      <c r="AH23" s="41"/>
      <c r="AI23" s="41"/>
      <c r="AJ23" s="41"/>
      <c r="AK23" s="41"/>
      <c r="AL23" s="41"/>
      <c r="AM23" s="41"/>
      <c r="AN23" s="45">
        <f t="shared" si="10"/>
        <v>24.361948955916475</v>
      </c>
      <c r="AO23" s="41">
        <v>862</v>
      </c>
      <c r="AP23" s="110" t="s">
        <v>103</v>
      </c>
      <c r="AQ23" s="111" t="s">
        <v>103</v>
      </c>
      <c r="AR23" s="126" t="str">
        <f t="shared" si="14"/>
        <v/>
      </c>
      <c r="AS23" s="126" t="str">
        <f t="shared" si="15"/>
        <v/>
      </c>
      <c r="AT23" s="127">
        <v>879</v>
      </c>
      <c r="AU23" s="114" t="s">
        <v>103</v>
      </c>
      <c r="AV23" s="115" t="s">
        <v>103</v>
      </c>
      <c r="AW23" s="126" t="str">
        <f t="shared" si="16"/>
        <v/>
      </c>
      <c r="AX23" s="126" t="str">
        <f t="shared" si="17"/>
        <v/>
      </c>
      <c r="AY23" s="64" t="str">
        <f t="shared" si="11"/>
        <v/>
      </c>
      <c r="AZ23" s="97" t="s">
        <v>103</v>
      </c>
      <c r="BA23" s="68"/>
      <c r="BB23" s="68"/>
      <c r="BC23" s="68"/>
      <c r="BD23" s="68"/>
      <c r="BE23" s="15"/>
      <c r="BF23" s="5">
        <f t="shared" si="12"/>
        <v>5697</v>
      </c>
      <c r="BG23" s="42">
        <v>5697</v>
      </c>
      <c r="BH23" s="42"/>
      <c r="BI23" s="42"/>
      <c r="BJ23" s="42"/>
      <c r="BK23" s="42"/>
      <c r="BL23" s="42"/>
      <c r="BM23" s="15"/>
    </row>
    <row r="24" spans="1:65" outlineLevel="5" x14ac:dyDescent="0.3">
      <c r="A24" s="22">
        <f t="shared" si="5"/>
        <v>1</v>
      </c>
      <c r="B24" s="9">
        <f t="shared" si="13"/>
        <v>42377</v>
      </c>
      <c r="C24" s="51">
        <v>312870</v>
      </c>
      <c r="D24" s="64" t="str">
        <f t="shared" si="6"/>
        <v/>
      </c>
      <c r="E24" s="12" t="s">
        <v>103</v>
      </c>
      <c r="F24" s="12" t="s">
        <v>103</v>
      </c>
      <c r="G24" s="12"/>
      <c r="H24" s="12"/>
      <c r="I24" s="12"/>
      <c r="J24" s="12"/>
      <c r="K24" s="12"/>
      <c r="L24" s="12"/>
      <c r="M24" s="74" t="str">
        <f t="shared" si="7"/>
        <v/>
      </c>
      <c r="N24" s="83" t="s">
        <v>103</v>
      </c>
      <c r="O24" s="83" t="s">
        <v>103</v>
      </c>
      <c r="P24" s="83"/>
      <c r="Q24" s="83"/>
      <c r="R24" s="83"/>
      <c r="S24" s="83"/>
      <c r="T24" s="83"/>
      <c r="U24" s="83"/>
      <c r="V24" s="5" t="str">
        <f t="shared" si="8"/>
        <v/>
      </c>
      <c r="W24" s="41"/>
      <c r="X24" s="41"/>
      <c r="Y24" s="41"/>
      <c r="Z24" s="41"/>
      <c r="AA24" s="41"/>
      <c r="AB24" s="41"/>
      <c r="AC24" s="41"/>
      <c r="AD24" s="41"/>
      <c r="AE24" s="5" t="str">
        <f t="shared" si="9"/>
        <v/>
      </c>
      <c r="AF24" s="41"/>
      <c r="AG24" s="41"/>
      <c r="AH24" s="41"/>
      <c r="AI24" s="41"/>
      <c r="AJ24" s="41"/>
      <c r="AK24" s="41"/>
      <c r="AL24" s="41"/>
      <c r="AM24" s="41"/>
      <c r="AN24" s="45">
        <f t="shared" si="10"/>
        <v>25.392986698911731</v>
      </c>
      <c r="AO24" s="41">
        <v>827</v>
      </c>
      <c r="AP24" s="110" t="s">
        <v>103</v>
      </c>
      <c r="AQ24" s="111" t="s">
        <v>103</v>
      </c>
      <c r="AR24" s="126" t="str">
        <f t="shared" si="14"/>
        <v/>
      </c>
      <c r="AS24" s="126" t="str">
        <f t="shared" si="15"/>
        <v/>
      </c>
      <c r="AT24" s="127">
        <v>862</v>
      </c>
      <c r="AU24" s="114">
        <v>2.0499999999999998</v>
      </c>
      <c r="AV24" s="115" t="s">
        <v>103</v>
      </c>
      <c r="AW24" s="126" t="str">
        <f t="shared" si="16"/>
        <v/>
      </c>
      <c r="AX24" s="126" t="str">
        <f t="shared" si="17"/>
        <v/>
      </c>
      <c r="AY24" s="64" t="str">
        <f t="shared" si="11"/>
        <v/>
      </c>
      <c r="AZ24" s="97">
        <v>90.41</v>
      </c>
      <c r="BA24" s="68"/>
      <c r="BB24" s="68"/>
      <c r="BC24" s="68"/>
      <c r="BD24" s="68"/>
      <c r="BE24" s="15"/>
      <c r="BF24" s="5">
        <f t="shared" si="12"/>
        <v>5233</v>
      </c>
      <c r="BG24" s="42">
        <v>5233</v>
      </c>
      <c r="BH24" s="42"/>
      <c r="BI24" s="42"/>
      <c r="BJ24" s="42"/>
      <c r="BK24" s="42"/>
      <c r="BL24" s="42"/>
      <c r="BM24" s="15"/>
    </row>
    <row r="25" spans="1:65" outlineLevel="5" x14ac:dyDescent="0.3">
      <c r="A25" s="22">
        <f t="shared" si="5"/>
        <v>1</v>
      </c>
      <c r="B25" s="9">
        <f t="shared" si="13"/>
        <v>42378</v>
      </c>
      <c r="C25" s="51">
        <v>311702</v>
      </c>
      <c r="D25" s="64" t="str">
        <f t="shared" si="6"/>
        <v/>
      </c>
      <c r="E25" s="12" t="s">
        <v>103</v>
      </c>
      <c r="F25" s="12" t="s">
        <v>103</v>
      </c>
      <c r="G25" s="12"/>
      <c r="H25" s="12"/>
      <c r="I25" s="12"/>
      <c r="J25" s="12"/>
      <c r="K25" s="12"/>
      <c r="L25" s="12"/>
      <c r="M25" s="74" t="str">
        <f t="shared" si="7"/>
        <v/>
      </c>
      <c r="N25" s="83" t="s">
        <v>103</v>
      </c>
      <c r="O25" s="83" t="s">
        <v>103</v>
      </c>
      <c r="P25" s="83"/>
      <c r="Q25" s="83"/>
      <c r="R25" s="83"/>
      <c r="S25" s="83"/>
      <c r="T25" s="83"/>
      <c r="U25" s="83"/>
      <c r="V25" s="5" t="str">
        <f t="shared" si="8"/>
        <v/>
      </c>
      <c r="W25" s="41"/>
      <c r="X25" s="41"/>
      <c r="Y25" s="41"/>
      <c r="Z25" s="41"/>
      <c r="AA25" s="41"/>
      <c r="AB25" s="41"/>
      <c r="AC25" s="41"/>
      <c r="AD25" s="41"/>
      <c r="AE25" s="5" t="str">
        <f t="shared" si="9"/>
        <v/>
      </c>
      <c r="AF25" s="41"/>
      <c r="AG25" s="41"/>
      <c r="AH25" s="41"/>
      <c r="AI25" s="41"/>
      <c r="AJ25" s="41"/>
      <c r="AK25" s="41"/>
      <c r="AL25" s="41"/>
      <c r="AM25" s="41"/>
      <c r="AN25" s="45">
        <f t="shared" si="10"/>
        <v>26.481715006305169</v>
      </c>
      <c r="AO25" s="41">
        <v>793</v>
      </c>
      <c r="AP25" s="110" t="s">
        <v>103</v>
      </c>
      <c r="AQ25" s="111" t="s">
        <v>103</v>
      </c>
      <c r="AR25" s="126" t="str">
        <f t="shared" si="14"/>
        <v/>
      </c>
      <c r="AS25" s="126" t="str">
        <f t="shared" si="15"/>
        <v/>
      </c>
      <c r="AT25" s="127">
        <v>853</v>
      </c>
      <c r="AU25" s="114" t="s">
        <v>103</v>
      </c>
      <c r="AV25" s="115" t="s">
        <v>103</v>
      </c>
      <c r="AW25" s="126" t="str">
        <f t="shared" si="16"/>
        <v/>
      </c>
      <c r="AX25" s="126" t="str">
        <f t="shared" si="17"/>
        <v/>
      </c>
      <c r="AY25" s="64" t="str">
        <f t="shared" si="11"/>
        <v/>
      </c>
      <c r="AZ25" s="97" t="s">
        <v>103</v>
      </c>
      <c r="BA25" s="68"/>
      <c r="BB25" s="68"/>
      <c r="BC25" s="68"/>
      <c r="BD25" s="68"/>
      <c r="BE25" s="15"/>
      <c r="BF25" s="5">
        <f t="shared" si="12"/>
        <v>5308</v>
      </c>
      <c r="BG25" s="42">
        <v>5308</v>
      </c>
      <c r="BH25" s="42"/>
      <c r="BI25" s="42"/>
      <c r="BJ25" s="42"/>
      <c r="BK25" s="42"/>
      <c r="BL25" s="42"/>
      <c r="BM25" s="15"/>
    </row>
    <row r="26" spans="1:65" outlineLevel="5" x14ac:dyDescent="0.3">
      <c r="A26" s="22">
        <f t="shared" si="5"/>
        <v>1</v>
      </c>
      <c r="B26" s="9">
        <f t="shared" si="13"/>
        <v>42379</v>
      </c>
      <c r="C26" s="51">
        <v>323840</v>
      </c>
      <c r="D26" s="64">
        <f t="shared" si="6"/>
        <v>32.5</v>
      </c>
      <c r="E26" s="12">
        <v>32</v>
      </c>
      <c r="F26" s="12">
        <v>33</v>
      </c>
      <c r="G26" s="12"/>
      <c r="H26" s="12"/>
      <c r="I26" s="12"/>
      <c r="J26" s="12"/>
      <c r="K26" s="12"/>
      <c r="L26" s="12"/>
      <c r="M26" s="74" t="str">
        <f t="shared" si="7"/>
        <v/>
      </c>
      <c r="N26" s="83" t="s">
        <v>103</v>
      </c>
      <c r="O26" s="83" t="s">
        <v>103</v>
      </c>
      <c r="P26" s="83"/>
      <c r="Q26" s="83"/>
      <c r="R26" s="83"/>
      <c r="S26" s="83"/>
      <c r="T26" s="83"/>
      <c r="U26" s="83"/>
      <c r="V26" s="5" t="str">
        <f t="shared" si="8"/>
        <v/>
      </c>
      <c r="W26" s="41"/>
      <c r="X26" s="41"/>
      <c r="Y26" s="41"/>
      <c r="Z26" s="41"/>
      <c r="AA26" s="41"/>
      <c r="AB26" s="41"/>
      <c r="AC26" s="41"/>
      <c r="AD26" s="41"/>
      <c r="AE26" s="5" t="str">
        <f t="shared" si="9"/>
        <v/>
      </c>
      <c r="AF26" s="41"/>
      <c r="AG26" s="41"/>
      <c r="AH26" s="41"/>
      <c r="AI26" s="41"/>
      <c r="AJ26" s="41"/>
      <c r="AK26" s="41"/>
      <c r="AL26" s="41"/>
      <c r="AM26" s="41"/>
      <c r="AN26" s="45">
        <f t="shared" si="10"/>
        <v>26.785714285714285</v>
      </c>
      <c r="AO26" s="41">
        <v>784</v>
      </c>
      <c r="AP26" s="110" t="s">
        <v>103</v>
      </c>
      <c r="AQ26" s="111" t="s">
        <v>103</v>
      </c>
      <c r="AR26" s="126" t="str">
        <f t="shared" si="14"/>
        <v/>
      </c>
      <c r="AS26" s="126" t="str">
        <f t="shared" si="15"/>
        <v/>
      </c>
      <c r="AT26" s="127">
        <v>842</v>
      </c>
      <c r="AU26" s="114" t="s">
        <v>103</v>
      </c>
      <c r="AV26" s="115" t="s">
        <v>103</v>
      </c>
      <c r="AW26" s="126" t="str">
        <f t="shared" si="16"/>
        <v/>
      </c>
      <c r="AX26" s="126" t="str">
        <f t="shared" si="17"/>
        <v/>
      </c>
      <c r="AY26" s="64" t="str">
        <f t="shared" si="11"/>
        <v/>
      </c>
      <c r="AZ26" s="97" t="s">
        <v>103</v>
      </c>
      <c r="BA26" s="68"/>
      <c r="BB26" s="68"/>
      <c r="BC26" s="68"/>
      <c r="BD26" s="68"/>
      <c r="BE26" s="15"/>
      <c r="BF26" s="5">
        <f t="shared" si="12"/>
        <v>5531</v>
      </c>
      <c r="BG26" s="42">
        <v>5531</v>
      </c>
      <c r="BH26" s="42"/>
      <c r="BI26" s="42"/>
      <c r="BJ26" s="42"/>
      <c r="BK26" s="42"/>
      <c r="BL26" s="42"/>
      <c r="BM26" s="15"/>
    </row>
    <row r="27" spans="1:65" outlineLevel="5" x14ac:dyDescent="0.3">
      <c r="A27" s="22">
        <f t="shared" si="5"/>
        <v>1</v>
      </c>
      <c r="B27" s="9">
        <f t="shared" si="13"/>
        <v>42380</v>
      </c>
      <c r="C27" s="51">
        <v>318523</v>
      </c>
      <c r="D27" s="64">
        <f t="shared" si="6"/>
        <v>33</v>
      </c>
      <c r="E27" s="12">
        <v>33</v>
      </c>
      <c r="F27" s="12">
        <v>33</v>
      </c>
      <c r="G27" s="12"/>
      <c r="H27" s="12"/>
      <c r="I27" s="12"/>
      <c r="J27" s="12"/>
      <c r="K27" s="12"/>
      <c r="L27" s="12"/>
      <c r="M27" s="74" t="str">
        <f t="shared" si="7"/>
        <v/>
      </c>
      <c r="N27" s="83" t="s">
        <v>103</v>
      </c>
      <c r="O27" s="83" t="s">
        <v>103</v>
      </c>
      <c r="P27" s="83"/>
      <c r="Q27" s="83"/>
      <c r="R27" s="83"/>
      <c r="S27" s="83"/>
      <c r="T27" s="83"/>
      <c r="U27" s="83"/>
      <c r="V27" s="5" t="str">
        <f t="shared" si="8"/>
        <v/>
      </c>
      <c r="W27" s="41"/>
      <c r="X27" s="41"/>
      <c r="Y27" s="41"/>
      <c r="Z27" s="41"/>
      <c r="AA27" s="41"/>
      <c r="AB27" s="41"/>
      <c r="AC27" s="41"/>
      <c r="AD27" s="41"/>
      <c r="AE27" s="5" t="str">
        <f t="shared" si="9"/>
        <v/>
      </c>
      <c r="AF27" s="41"/>
      <c r="AG27" s="41"/>
      <c r="AH27" s="41"/>
      <c r="AI27" s="41"/>
      <c r="AJ27" s="41"/>
      <c r="AK27" s="41"/>
      <c r="AL27" s="41"/>
      <c r="AM27" s="41"/>
      <c r="AN27" s="45">
        <f t="shared" si="10"/>
        <v>24.911032028469752</v>
      </c>
      <c r="AO27" s="41">
        <v>843</v>
      </c>
      <c r="AP27" s="110" t="s">
        <v>103</v>
      </c>
      <c r="AQ27" s="111" t="s">
        <v>103</v>
      </c>
      <c r="AR27" s="126" t="str">
        <f t="shared" si="14"/>
        <v/>
      </c>
      <c r="AS27" s="126" t="str">
        <f t="shared" si="15"/>
        <v/>
      </c>
      <c r="AT27" s="127">
        <v>915</v>
      </c>
      <c r="AU27" s="114">
        <v>2.0099999999999998</v>
      </c>
      <c r="AV27" s="115" t="s">
        <v>103</v>
      </c>
      <c r="AW27" s="126" t="str">
        <f t="shared" si="16"/>
        <v/>
      </c>
      <c r="AX27" s="126" t="str">
        <f t="shared" si="17"/>
        <v/>
      </c>
      <c r="AY27" s="64" t="str">
        <f t="shared" si="11"/>
        <v/>
      </c>
      <c r="AZ27" s="97">
        <v>79.8</v>
      </c>
      <c r="BA27" s="68"/>
      <c r="BB27" s="68"/>
      <c r="BC27" s="68"/>
      <c r="BD27" s="68"/>
      <c r="BE27" s="15"/>
      <c r="BF27" s="5">
        <f t="shared" si="12"/>
        <v>5607</v>
      </c>
      <c r="BG27" s="42">
        <v>5607</v>
      </c>
      <c r="BH27" s="42"/>
      <c r="BI27" s="42"/>
      <c r="BJ27" s="42"/>
      <c r="BK27" s="42"/>
      <c r="BL27" s="42"/>
      <c r="BM27" s="15"/>
    </row>
    <row r="28" spans="1:65" outlineLevel="5" x14ac:dyDescent="0.3">
      <c r="A28" s="22">
        <f t="shared" si="5"/>
        <v>1</v>
      </c>
      <c r="B28" s="9">
        <f t="shared" si="13"/>
        <v>42381</v>
      </c>
      <c r="C28" s="51">
        <v>324115</v>
      </c>
      <c r="D28" s="64" t="str">
        <f t="shared" si="6"/>
        <v/>
      </c>
      <c r="E28" s="12" t="s">
        <v>103</v>
      </c>
      <c r="F28" s="12" t="s">
        <v>103</v>
      </c>
      <c r="G28" s="12"/>
      <c r="H28" s="12"/>
      <c r="I28" s="12"/>
      <c r="J28" s="12"/>
      <c r="K28" s="12"/>
      <c r="L28" s="12"/>
      <c r="M28" s="74">
        <f t="shared" si="7"/>
        <v>7</v>
      </c>
      <c r="N28" s="83">
        <v>7.1</v>
      </c>
      <c r="O28" s="83">
        <v>6.93</v>
      </c>
      <c r="P28" s="83"/>
      <c r="Q28" s="83"/>
      <c r="R28" s="83"/>
      <c r="S28" s="83"/>
      <c r="T28" s="83"/>
      <c r="U28" s="83"/>
      <c r="V28" s="5" t="str">
        <f t="shared" si="8"/>
        <v/>
      </c>
      <c r="W28" s="41"/>
      <c r="X28" s="41"/>
      <c r="Y28" s="41"/>
      <c r="Z28" s="41"/>
      <c r="AA28" s="41"/>
      <c r="AB28" s="41"/>
      <c r="AC28" s="41"/>
      <c r="AD28" s="41"/>
      <c r="AE28" s="5">
        <f t="shared" si="9"/>
        <v>1763</v>
      </c>
      <c r="AF28" s="41">
        <v>2074</v>
      </c>
      <c r="AG28" s="41">
        <v>1452</v>
      </c>
      <c r="AH28" s="41"/>
      <c r="AI28" s="41"/>
      <c r="AJ28" s="41"/>
      <c r="AK28" s="41"/>
      <c r="AL28" s="41"/>
      <c r="AM28" s="41"/>
      <c r="AN28" s="45">
        <f t="shared" si="10"/>
        <v>24.082568807339449</v>
      </c>
      <c r="AO28" s="41">
        <v>872</v>
      </c>
      <c r="AP28" s="110">
        <v>3.35</v>
      </c>
      <c r="AQ28" s="111">
        <v>2.6</v>
      </c>
      <c r="AR28" s="126">
        <f t="shared" si="14"/>
        <v>77.611940298507463</v>
      </c>
      <c r="AS28" s="126">
        <f t="shared" si="15"/>
        <v>22.388059701492537</v>
      </c>
      <c r="AT28" s="127">
        <v>940</v>
      </c>
      <c r="AU28" s="114">
        <v>1.83</v>
      </c>
      <c r="AV28" s="115">
        <v>1.1599999999999999</v>
      </c>
      <c r="AW28" s="126">
        <f t="shared" si="16"/>
        <v>63.387978142076499</v>
      </c>
      <c r="AX28" s="126">
        <f t="shared" si="17"/>
        <v>36.612021857923501</v>
      </c>
      <c r="AY28" s="64">
        <f t="shared" si="11"/>
        <v>50.057405281285895</v>
      </c>
      <c r="AZ28" s="97">
        <v>80.959999999999994</v>
      </c>
      <c r="BA28" s="68"/>
      <c r="BB28" s="68">
        <v>33</v>
      </c>
      <c r="BC28" s="68">
        <v>700</v>
      </c>
      <c r="BD28" s="68"/>
      <c r="BE28" s="15"/>
      <c r="BF28" s="5">
        <f t="shared" si="12"/>
        <v>5235</v>
      </c>
      <c r="BG28" s="42">
        <v>5235</v>
      </c>
      <c r="BH28" s="42"/>
      <c r="BI28" s="42"/>
      <c r="BJ28" s="42"/>
      <c r="BK28" s="42"/>
      <c r="BL28" s="42"/>
      <c r="BM28" s="15"/>
    </row>
    <row r="29" spans="1:65" outlineLevel="5" x14ac:dyDescent="0.3">
      <c r="A29" s="22">
        <f t="shared" si="5"/>
        <v>1</v>
      </c>
      <c r="B29" s="9">
        <f t="shared" si="13"/>
        <v>42382</v>
      </c>
      <c r="C29" s="51">
        <v>322504</v>
      </c>
      <c r="D29" s="64" t="str">
        <f t="shared" si="6"/>
        <v/>
      </c>
      <c r="E29" s="12" t="s">
        <v>103</v>
      </c>
      <c r="F29" s="12" t="s">
        <v>103</v>
      </c>
      <c r="G29" s="12"/>
      <c r="H29" s="12"/>
      <c r="I29" s="12"/>
      <c r="J29" s="12"/>
      <c r="K29" s="12"/>
      <c r="L29" s="12"/>
      <c r="M29" s="74" t="str">
        <f t="shared" si="7"/>
        <v/>
      </c>
      <c r="N29" s="83" t="s">
        <v>103</v>
      </c>
      <c r="O29" s="83" t="s">
        <v>103</v>
      </c>
      <c r="P29" s="83"/>
      <c r="Q29" s="83"/>
      <c r="R29" s="83"/>
      <c r="S29" s="83"/>
      <c r="T29" s="83"/>
      <c r="U29" s="83"/>
      <c r="V29" s="5" t="str">
        <f t="shared" si="8"/>
        <v/>
      </c>
      <c r="W29" s="41"/>
      <c r="X29" s="41"/>
      <c r="Y29" s="41"/>
      <c r="Z29" s="41"/>
      <c r="AA29" s="41"/>
      <c r="AB29" s="41"/>
      <c r="AC29" s="41"/>
      <c r="AD29" s="41"/>
      <c r="AE29" s="5" t="str">
        <f t="shared" si="9"/>
        <v/>
      </c>
      <c r="AF29" s="41"/>
      <c r="AG29" s="41"/>
      <c r="AH29" s="41"/>
      <c r="AI29" s="41"/>
      <c r="AJ29" s="41"/>
      <c r="AK29" s="41"/>
      <c r="AL29" s="41"/>
      <c r="AM29" s="41"/>
      <c r="AN29" s="45">
        <f t="shared" si="10"/>
        <v>24.705882352941178</v>
      </c>
      <c r="AO29" s="41">
        <v>850</v>
      </c>
      <c r="AP29" s="110" t="s">
        <v>103</v>
      </c>
      <c r="AQ29" s="111" t="s">
        <v>103</v>
      </c>
      <c r="AR29" s="126" t="str">
        <f t="shared" si="14"/>
        <v/>
      </c>
      <c r="AS29" s="126" t="str">
        <f t="shared" si="15"/>
        <v/>
      </c>
      <c r="AT29" s="127">
        <v>924</v>
      </c>
      <c r="AU29" s="114">
        <v>1.88</v>
      </c>
      <c r="AV29" s="115" t="s">
        <v>103</v>
      </c>
      <c r="AW29" s="126" t="str">
        <f t="shared" si="16"/>
        <v/>
      </c>
      <c r="AX29" s="126" t="str">
        <f t="shared" si="17"/>
        <v/>
      </c>
      <c r="AY29" s="64" t="str">
        <f t="shared" si="11"/>
        <v/>
      </c>
      <c r="AZ29" s="97">
        <v>80.42</v>
      </c>
      <c r="BA29" s="68"/>
      <c r="BB29" s="68"/>
      <c r="BC29" s="68"/>
      <c r="BD29" s="68"/>
      <c r="BE29" s="15"/>
      <c r="BF29" s="5">
        <f t="shared" si="12"/>
        <v>5537</v>
      </c>
      <c r="BG29" s="42">
        <v>5537</v>
      </c>
      <c r="BH29" s="42"/>
      <c r="BI29" s="42"/>
      <c r="BJ29" s="42"/>
      <c r="BK29" s="42"/>
      <c r="BL29" s="42"/>
      <c r="BM29" s="15"/>
    </row>
    <row r="30" spans="1:65" outlineLevel="5" x14ac:dyDescent="0.3">
      <c r="A30" s="22">
        <f t="shared" si="5"/>
        <v>1</v>
      </c>
      <c r="B30" s="9">
        <f t="shared" si="13"/>
        <v>42383</v>
      </c>
      <c r="C30" s="51">
        <v>304709</v>
      </c>
      <c r="D30" s="64" t="str">
        <f t="shared" si="6"/>
        <v/>
      </c>
      <c r="E30" s="12" t="s">
        <v>103</v>
      </c>
      <c r="F30" s="12" t="s">
        <v>103</v>
      </c>
      <c r="G30" s="12"/>
      <c r="H30" s="12"/>
      <c r="I30" s="12"/>
      <c r="J30" s="12"/>
      <c r="K30" s="12"/>
      <c r="L30" s="12"/>
      <c r="M30" s="74" t="str">
        <f t="shared" si="7"/>
        <v/>
      </c>
      <c r="N30" s="83" t="s">
        <v>103</v>
      </c>
      <c r="O30" s="83" t="s">
        <v>103</v>
      </c>
      <c r="P30" s="83"/>
      <c r="Q30" s="83"/>
      <c r="R30" s="83"/>
      <c r="S30" s="83"/>
      <c r="T30" s="83"/>
      <c r="U30" s="83"/>
      <c r="V30" s="5" t="str">
        <f t="shared" si="8"/>
        <v/>
      </c>
      <c r="W30" s="41"/>
      <c r="X30" s="41"/>
      <c r="Y30" s="41"/>
      <c r="Z30" s="41"/>
      <c r="AA30" s="41"/>
      <c r="AB30" s="41"/>
      <c r="AC30" s="41"/>
      <c r="AD30" s="41"/>
      <c r="AE30" s="5" t="str">
        <f t="shared" si="9"/>
        <v/>
      </c>
      <c r="AF30" s="41"/>
      <c r="AG30" s="41"/>
      <c r="AH30" s="41"/>
      <c r="AI30" s="41"/>
      <c r="AJ30" s="41"/>
      <c r="AK30" s="41"/>
      <c r="AL30" s="41"/>
      <c r="AM30" s="41"/>
      <c r="AN30" s="45">
        <f t="shared" si="10"/>
        <v>26.785714285714285</v>
      </c>
      <c r="AO30" s="41">
        <v>784</v>
      </c>
      <c r="AP30" s="110" t="s">
        <v>103</v>
      </c>
      <c r="AQ30" s="111" t="s">
        <v>103</v>
      </c>
      <c r="AR30" s="126" t="str">
        <f t="shared" si="14"/>
        <v/>
      </c>
      <c r="AS30" s="126" t="str">
        <f t="shared" si="15"/>
        <v/>
      </c>
      <c r="AT30" s="127">
        <v>918</v>
      </c>
      <c r="AU30" s="114">
        <v>1.87</v>
      </c>
      <c r="AV30" s="115" t="s">
        <v>103</v>
      </c>
      <c r="AW30" s="126" t="str">
        <f t="shared" si="16"/>
        <v/>
      </c>
      <c r="AX30" s="126" t="str">
        <f t="shared" si="17"/>
        <v/>
      </c>
      <c r="AY30" s="64" t="str">
        <f t="shared" si="11"/>
        <v/>
      </c>
      <c r="AZ30" s="97">
        <v>81</v>
      </c>
      <c r="BA30" s="68"/>
      <c r="BB30" s="68"/>
      <c r="BC30" s="68"/>
      <c r="BD30" s="68"/>
      <c r="BE30" s="15"/>
      <c r="BF30" s="5">
        <f t="shared" si="12"/>
        <v>4906</v>
      </c>
      <c r="BG30" s="42">
        <v>4906</v>
      </c>
      <c r="BH30" s="42"/>
      <c r="BI30" s="42"/>
      <c r="BJ30" s="42"/>
      <c r="BK30" s="42"/>
      <c r="BL30" s="42"/>
      <c r="BM30" s="15"/>
    </row>
    <row r="31" spans="1:65" outlineLevel="5" x14ac:dyDescent="0.3">
      <c r="A31" s="22">
        <f t="shared" si="5"/>
        <v>1</v>
      </c>
      <c r="B31" s="9">
        <f t="shared" si="13"/>
        <v>42384</v>
      </c>
      <c r="C31" s="51">
        <v>325137</v>
      </c>
      <c r="D31" s="64" t="str">
        <f t="shared" si="6"/>
        <v/>
      </c>
      <c r="E31" s="12" t="s">
        <v>103</v>
      </c>
      <c r="F31" s="12" t="s">
        <v>103</v>
      </c>
      <c r="G31" s="12"/>
      <c r="H31" s="12"/>
      <c r="I31" s="12"/>
      <c r="J31" s="12"/>
      <c r="K31" s="12"/>
      <c r="L31" s="12"/>
      <c r="M31" s="74" t="str">
        <f t="shared" si="7"/>
        <v/>
      </c>
      <c r="N31" s="83" t="s">
        <v>103</v>
      </c>
      <c r="O31" s="83" t="s">
        <v>103</v>
      </c>
      <c r="P31" s="83"/>
      <c r="Q31" s="83"/>
      <c r="R31" s="83"/>
      <c r="S31" s="83"/>
      <c r="T31" s="83"/>
      <c r="U31" s="83"/>
      <c r="V31" s="5" t="str">
        <f t="shared" si="8"/>
        <v/>
      </c>
      <c r="W31" s="41"/>
      <c r="X31" s="41"/>
      <c r="Y31" s="41"/>
      <c r="Z31" s="41"/>
      <c r="AA31" s="41"/>
      <c r="AB31" s="41"/>
      <c r="AC31" s="41"/>
      <c r="AD31" s="41"/>
      <c r="AE31" s="5" t="str">
        <f t="shared" si="9"/>
        <v/>
      </c>
      <c r="AF31" s="41"/>
      <c r="AG31" s="41"/>
      <c r="AH31" s="41"/>
      <c r="AI31" s="41"/>
      <c r="AJ31" s="41"/>
      <c r="AK31" s="41"/>
      <c r="AL31" s="41"/>
      <c r="AM31" s="41"/>
      <c r="AN31" s="45">
        <f t="shared" si="10"/>
        <v>25.862068965517242</v>
      </c>
      <c r="AO31" s="41">
        <v>812</v>
      </c>
      <c r="AP31" s="110" t="s">
        <v>103</v>
      </c>
      <c r="AQ31" s="111" t="s">
        <v>103</v>
      </c>
      <c r="AR31" s="126" t="str">
        <f t="shared" si="14"/>
        <v/>
      </c>
      <c r="AS31" s="126" t="str">
        <f t="shared" si="15"/>
        <v/>
      </c>
      <c r="AT31" s="127">
        <v>996</v>
      </c>
      <c r="AU31" s="114">
        <v>1.84</v>
      </c>
      <c r="AV31" s="115" t="s">
        <v>103</v>
      </c>
      <c r="AW31" s="126" t="str">
        <f t="shared" si="16"/>
        <v/>
      </c>
      <c r="AX31" s="126" t="str">
        <f t="shared" si="17"/>
        <v/>
      </c>
      <c r="AY31" s="64" t="str">
        <f t="shared" si="11"/>
        <v/>
      </c>
      <c r="AZ31" s="97">
        <v>81.010000000000005</v>
      </c>
      <c r="BA31" s="68"/>
      <c r="BB31" s="68"/>
      <c r="BC31" s="68"/>
      <c r="BD31" s="68"/>
      <c r="BE31" s="15"/>
      <c r="BF31" s="5">
        <f t="shared" si="12"/>
        <v>5356</v>
      </c>
      <c r="BG31" s="42">
        <v>5356</v>
      </c>
      <c r="BH31" s="42"/>
      <c r="BI31" s="42"/>
      <c r="BJ31" s="42"/>
      <c r="BK31" s="42"/>
      <c r="BL31" s="42"/>
      <c r="BM31" s="15"/>
    </row>
    <row r="32" spans="1:65" outlineLevel="5" x14ac:dyDescent="0.3">
      <c r="A32" s="22">
        <f t="shared" si="5"/>
        <v>1</v>
      </c>
      <c r="B32" s="9">
        <f t="shared" si="13"/>
        <v>42385</v>
      </c>
      <c r="C32" s="51">
        <v>309547</v>
      </c>
      <c r="D32" s="64" t="str">
        <f t="shared" si="6"/>
        <v/>
      </c>
      <c r="E32" s="12" t="s">
        <v>103</v>
      </c>
      <c r="F32" s="12" t="s">
        <v>103</v>
      </c>
      <c r="G32" s="12"/>
      <c r="H32" s="12"/>
      <c r="I32" s="12"/>
      <c r="J32" s="12"/>
      <c r="K32" s="12"/>
      <c r="L32" s="12"/>
      <c r="M32" s="74" t="str">
        <f t="shared" si="7"/>
        <v/>
      </c>
      <c r="N32" s="83" t="s">
        <v>103</v>
      </c>
      <c r="O32" s="83" t="s">
        <v>103</v>
      </c>
      <c r="P32" s="83"/>
      <c r="Q32" s="83"/>
      <c r="R32" s="83"/>
      <c r="S32" s="83"/>
      <c r="T32" s="83"/>
      <c r="U32" s="83"/>
      <c r="V32" s="5" t="str">
        <f t="shared" si="8"/>
        <v/>
      </c>
      <c r="W32" s="41"/>
      <c r="X32" s="41"/>
      <c r="Y32" s="41"/>
      <c r="Z32" s="41"/>
      <c r="AA32" s="41"/>
      <c r="AB32" s="41"/>
      <c r="AC32" s="41"/>
      <c r="AD32" s="41"/>
      <c r="AE32" s="5" t="str">
        <f t="shared" si="9"/>
        <v/>
      </c>
      <c r="AF32" s="41"/>
      <c r="AG32" s="41"/>
      <c r="AH32" s="41"/>
      <c r="AI32" s="41"/>
      <c r="AJ32" s="41"/>
      <c r="AK32" s="41"/>
      <c r="AL32" s="41"/>
      <c r="AM32" s="41"/>
      <c r="AN32" s="45">
        <f t="shared" si="10"/>
        <v>23.863636363636363</v>
      </c>
      <c r="AO32" s="41">
        <v>880</v>
      </c>
      <c r="AP32" s="110" t="s">
        <v>103</v>
      </c>
      <c r="AQ32" s="111" t="s">
        <v>103</v>
      </c>
      <c r="AR32" s="126" t="str">
        <f t="shared" si="14"/>
        <v/>
      </c>
      <c r="AS32" s="126" t="str">
        <f t="shared" si="15"/>
        <v/>
      </c>
      <c r="AT32" s="127">
        <v>1010</v>
      </c>
      <c r="AU32" s="114" t="s">
        <v>103</v>
      </c>
      <c r="AV32" s="115" t="s">
        <v>103</v>
      </c>
      <c r="AW32" s="126" t="str">
        <f t="shared" si="16"/>
        <v/>
      </c>
      <c r="AX32" s="126" t="str">
        <f t="shared" si="17"/>
        <v/>
      </c>
      <c r="AY32" s="64" t="str">
        <f t="shared" si="11"/>
        <v/>
      </c>
      <c r="AZ32" s="97" t="s">
        <v>103</v>
      </c>
      <c r="BA32" s="68"/>
      <c r="BB32" s="68"/>
      <c r="BC32" s="68"/>
      <c r="BD32" s="68"/>
      <c r="BE32" s="15"/>
      <c r="BF32" s="5">
        <f t="shared" si="12"/>
        <v>5283</v>
      </c>
      <c r="BG32" s="42">
        <v>5283</v>
      </c>
      <c r="BH32" s="42"/>
      <c r="BI32" s="42"/>
      <c r="BJ32" s="42"/>
      <c r="BK32" s="42"/>
      <c r="BL32" s="42"/>
      <c r="BM32" s="15"/>
    </row>
    <row r="33" spans="1:65" outlineLevel="5" x14ac:dyDescent="0.3">
      <c r="A33" s="22">
        <f t="shared" si="5"/>
        <v>1</v>
      </c>
      <c r="B33" s="9">
        <f t="shared" si="13"/>
        <v>42386</v>
      </c>
      <c r="C33" s="51">
        <v>318437</v>
      </c>
      <c r="D33" s="64" t="str">
        <f t="shared" si="6"/>
        <v/>
      </c>
      <c r="E33" s="12" t="s">
        <v>103</v>
      </c>
      <c r="F33" s="12" t="s">
        <v>103</v>
      </c>
      <c r="G33" s="12"/>
      <c r="H33" s="12"/>
      <c r="I33" s="12"/>
      <c r="J33" s="12"/>
      <c r="K33" s="12"/>
      <c r="L33" s="12"/>
      <c r="M33" s="74" t="str">
        <f t="shared" si="7"/>
        <v/>
      </c>
      <c r="N33" s="83" t="s">
        <v>103</v>
      </c>
      <c r="O33" s="83" t="s">
        <v>103</v>
      </c>
      <c r="P33" s="83"/>
      <c r="Q33" s="83"/>
      <c r="R33" s="83"/>
      <c r="S33" s="83"/>
      <c r="T33" s="83"/>
      <c r="U33" s="83"/>
      <c r="V33" s="5" t="str">
        <f t="shared" si="8"/>
        <v/>
      </c>
      <c r="W33" s="41"/>
      <c r="X33" s="41"/>
      <c r="Y33" s="41"/>
      <c r="Z33" s="41"/>
      <c r="AA33" s="41"/>
      <c r="AB33" s="41"/>
      <c r="AC33" s="41"/>
      <c r="AD33" s="41"/>
      <c r="AE33" s="5" t="str">
        <f t="shared" si="9"/>
        <v/>
      </c>
      <c r="AF33" s="41"/>
      <c r="AG33" s="41"/>
      <c r="AH33" s="41"/>
      <c r="AI33" s="41"/>
      <c r="AJ33" s="41"/>
      <c r="AK33" s="41"/>
      <c r="AL33" s="41"/>
      <c r="AM33" s="41"/>
      <c r="AN33" s="45">
        <f t="shared" si="10"/>
        <v>22.801302931596091</v>
      </c>
      <c r="AO33" s="41">
        <v>921</v>
      </c>
      <c r="AP33" s="110" t="s">
        <v>103</v>
      </c>
      <c r="AQ33" s="111" t="s">
        <v>103</v>
      </c>
      <c r="AR33" s="126" t="str">
        <f t="shared" si="14"/>
        <v/>
      </c>
      <c r="AS33" s="126" t="str">
        <f t="shared" si="15"/>
        <v/>
      </c>
      <c r="AT33" s="127">
        <v>979</v>
      </c>
      <c r="AU33" s="114" t="s">
        <v>103</v>
      </c>
      <c r="AV33" s="115" t="s">
        <v>103</v>
      </c>
      <c r="AW33" s="126" t="str">
        <f t="shared" si="16"/>
        <v/>
      </c>
      <c r="AX33" s="126" t="str">
        <f t="shared" si="17"/>
        <v/>
      </c>
      <c r="AY33" s="64" t="str">
        <f t="shared" si="11"/>
        <v/>
      </c>
      <c r="AZ33" s="97" t="s">
        <v>103</v>
      </c>
      <c r="BA33" s="68"/>
      <c r="BB33" s="68"/>
      <c r="BC33" s="68"/>
      <c r="BD33" s="68"/>
      <c r="BE33" s="15"/>
      <c r="BF33" s="5">
        <f t="shared" si="12"/>
        <v>5489</v>
      </c>
      <c r="BG33" s="42">
        <v>5489</v>
      </c>
      <c r="BH33" s="42"/>
      <c r="BI33" s="42"/>
      <c r="BJ33" s="42"/>
      <c r="BK33" s="42"/>
      <c r="BL33" s="42"/>
      <c r="BM33" s="15"/>
    </row>
    <row r="34" spans="1:65" outlineLevel="5" x14ac:dyDescent="0.3">
      <c r="A34" s="22">
        <f t="shared" si="5"/>
        <v>1</v>
      </c>
      <c r="B34" s="9">
        <f t="shared" si="13"/>
        <v>42387</v>
      </c>
      <c r="C34" s="51">
        <v>332764</v>
      </c>
      <c r="D34" s="64">
        <f t="shared" si="6"/>
        <v>32</v>
      </c>
      <c r="E34" s="12">
        <v>32</v>
      </c>
      <c r="F34" s="12">
        <v>32</v>
      </c>
      <c r="G34" s="12"/>
      <c r="H34" s="12"/>
      <c r="I34" s="12"/>
      <c r="J34" s="12"/>
      <c r="K34" s="12"/>
      <c r="L34" s="12"/>
      <c r="M34" s="74" t="str">
        <f t="shared" si="7"/>
        <v/>
      </c>
      <c r="N34" s="83" t="s">
        <v>103</v>
      </c>
      <c r="O34" s="83" t="s">
        <v>103</v>
      </c>
      <c r="P34" s="83"/>
      <c r="Q34" s="83"/>
      <c r="R34" s="83"/>
      <c r="S34" s="83"/>
      <c r="T34" s="83"/>
      <c r="U34" s="83"/>
      <c r="V34" s="5" t="str">
        <f t="shared" si="8"/>
        <v/>
      </c>
      <c r="W34" s="41"/>
      <c r="X34" s="41"/>
      <c r="Y34" s="41"/>
      <c r="Z34" s="41"/>
      <c r="AA34" s="41"/>
      <c r="AB34" s="41"/>
      <c r="AC34" s="41"/>
      <c r="AD34" s="41"/>
      <c r="AE34" s="5" t="str">
        <f t="shared" si="9"/>
        <v/>
      </c>
      <c r="AF34" s="41"/>
      <c r="AG34" s="41"/>
      <c r="AH34" s="41"/>
      <c r="AI34" s="41"/>
      <c r="AJ34" s="41"/>
      <c r="AK34" s="41"/>
      <c r="AL34" s="41"/>
      <c r="AM34" s="41"/>
      <c r="AN34" s="45">
        <f t="shared" si="10"/>
        <v>21.9435736677116</v>
      </c>
      <c r="AO34" s="41">
        <v>957</v>
      </c>
      <c r="AP34" s="110" t="s">
        <v>103</v>
      </c>
      <c r="AQ34" s="111" t="s">
        <v>103</v>
      </c>
      <c r="AR34" s="126" t="str">
        <f t="shared" si="14"/>
        <v/>
      </c>
      <c r="AS34" s="126" t="str">
        <f t="shared" si="15"/>
        <v/>
      </c>
      <c r="AT34" s="127">
        <v>977</v>
      </c>
      <c r="AU34" s="114">
        <v>1.92</v>
      </c>
      <c r="AV34" s="115" t="s">
        <v>103</v>
      </c>
      <c r="AW34" s="126" t="str">
        <f t="shared" si="16"/>
        <v/>
      </c>
      <c r="AX34" s="126" t="str">
        <f t="shared" si="17"/>
        <v/>
      </c>
      <c r="AY34" s="64" t="str">
        <f t="shared" si="11"/>
        <v/>
      </c>
      <c r="AZ34" s="97">
        <v>80.47</v>
      </c>
      <c r="BA34" s="68"/>
      <c r="BB34" s="68"/>
      <c r="BC34" s="68"/>
      <c r="BD34" s="68"/>
      <c r="BE34" s="15"/>
      <c r="BF34" s="5">
        <f t="shared" si="12"/>
        <v>5070</v>
      </c>
      <c r="BG34" s="42">
        <v>5070</v>
      </c>
      <c r="BH34" s="42"/>
      <c r="BI34" s="42"/>
      <c r="BJ34" s="42"/>
      <c r="BK34" s="42"/>
      <c r="BL34" s="42"/>
      <c r="BM34" s="15"/>
    </row>
    <row r="35" spans="1:65" outlineLevel="5" x14ac:dyDescent="0.3">
      <c r="A35" s="22">
        <f t="shared" si="5"/>
        <v>1</v>
      </c>
      <c r="B35" s="9">
        <f t="shared" si="13"/>
        <v>42388</v>
      </c>
      <c r="C35" s="51">
        <v>307914</v>
      </c>
      <c r="D35" s="64">
        <f t="shared" si="6"/>
        <v>32</v>
      </c>
      <c r="E35" s="12">
        <v>31</v>
      </c>
      <c r="F35" s="12">
        <v>33</v>
      </c>
      <c r="G35" s="12"/>
      <c r="H35" s="12"/>
      <c r="I35" s="12"/>
      <c r="J35" s="12"/>
      <c r="K35" s="12"/>
      <c r="L35" s="12"/>
      <c r="M35" s="74">
        <f t="shared" si="7"/>
        <v>7.1</v>
      </c>
      <c r="N35" s="83">
        <v>7.26</v>
      </c>
      <c r="O35" s="83">
        <v>7.03</v>
      </c>
      <c r="P35" s="83"/>
      <c r="Q35" s="83"/>
      <c r="R35" s="83"/>
      <c r="S35" s="83"/>
      <c r="T35" s="83"/>
      <c r="U35" s="83"/>
      <c r="V35" s="5" t="str">
        <f t="shared" si="8"/>
        <v/>
      </c>
      <c r="W35" s="41"/>
      <c r="X35" s="41"/>
      <c r="Y35" s="41"/>
      <c r="Z35" s="41"/>
      <c r="AA35" s="41"/>
      <c r="AB35" s="41"/>
      <c r="AC35" s="41"/>
      <c r="AD35" s="41"/>
      <c r="AE35" s="5" t="str">
        <f t="shared" si="9"/>
        <v/>
      </c>
      <c r="AF35" s="41"/>
      <c r="AG35" s="41"/>
      <c r="AH35" s="41"/>
      <c r="AI35" s="41"/>
      <c r="AJ35" s="41"/>
      <c r="AK35" s="41"/>
      <c r="AL35" s="41"/>
      <c r="AM35" s="41"/>
      <c r="AN35" s="45">
        <f t="shared" si="10"/>
        <v>22.035676810073451</v>
      </c>
      <c r="AO35" s="41">
        <v>953</v>
      </c>
      <c r="AP35" s="110">
        <v>4.2699999999999996</v>
      </c>
      <c r="AQ35" s="111">
        <v>3.19</v>
      </c>
      <c r="AR35" s="126">
        <f t="shared" si="14"/>
        <v>74.707259953161596</v>
      </c>
      <c r="AS35" s="126">
        <f t="shared" si="15"/>
        <v>25.292740046838404</v>
      </c>
      <c r="AT35" s="127">
        <v>1066</v>
      </c>
      <c r="AU35" s="114">
        <v>1.82</v>
      </c>
      <c r="AV35" s="115">
        <v>1.1399999999999999</v>
      </c>
      <c r="AW35" s="126">
        <f t="shared" si="16"/>
        <v>62.637362637362628</v>
      </c>
      <c r="AX35" s="126">
        <f t="shared" si="17"/>
        <v>37.362637362637372</v>
      </c>
      <c r="AY35" s="64">
        <f t="shared" si="11"/>
        <v>43.241748109902304</v>
      </c>
      <c r="AZ35" s="97">
        <v>79.8</v>
      </c>
      <c r="BA35" s="68"/>
      <c r="BB35" s="68"/>
      <c r="BC35" s="68"/>
      <c r="BD35" s="68"/>
      <c r="BE35" s="15"/>
      <c r="BF35" s="5">
        <f t="shared" si="12"/>
        <v>5038</v>
      </c>
      <c r="BG35" s="42">
        <v>5038</v>
      </c>
      <c r="BH35" s="42"/>
      <c r="BI35" s="42"/>
      <c r="BJ35" s="42"/>
      <c r="BK35" s="42"/>
      <c r="BL35" s="42"/>
      <c r="BM35" s="15"/>
    </row>
    <row r="36" spans="1:65" outlineLevel="5" x14ac:dyDescent="0.3">
      <c r="A36" s="22">
        <f t="shared" si="5"/>
        <v>1</v>
      </c>
      <c r="B36" s="9">
        <f t="shared" si="13"/>
        <v>42389</v>
      </c>
      <c r="C36" s="51">
        <v>289410</v>
      </c>
      <c r="D36" s="64" t="str">
        <f t="shared" si="6"/>
        <v/>
      </c>
      <c r="E36" s="12" t="s">
        <v>103</v>
      </c>
      <c r="F36" s="12" t="s">
        <v>103</v>
      </c>
      <c r="G36" s="12"/>
      <c r="H36" s="12"/>
      <c r="I36" s="12"/>
      <c r="J36" s="12"/>
      <c r="K36" s="12"/>
      <c r="L36" s="12"/>
      <c r="M36" s="74" t="str">
        <f t="shared" si="7"/>
        <v/>
      </c>
      <c r="N36" s="83" t="s">
        <v>103</v>
      </c>
      <c r="O36" s="83" t="s">
        <v>103</v>
      </c>
      <c r="P36" s="83"/>
      <c r="Q36" s="83"/>
      <c r="R36" s="83"/>
      <c r="S36" s="83"/>
      <c r="T36" s="83"/>
      <c r="U36" s="83"/>
      <c r="V36" s="5" t="str">
        <f t="shared" si="8"/>
        <v/>
      </c>
      <c r="W36" s="41"/>
      <c r="X36" s="41"/>
      <c r="Y36" s="41"/>
      <c r="Z36" s="41"/>
      <c r="AA36" s="41"/>
      <c r="AB36" s="41"/>
      <c r="AC36" s="41"/>
      <c r="AD36" s="41"/>
      <c r="AE36" s="5" t="str">
        <f t="shared" si="9"/>
        <v/>
      </c>
      <c r="AF36" s="41"/>
      <c r="AG36" s="41"/>
      <c r="AH36" s="41"/>
      <c r="AI36" s="41"/>
      <c r="AJ36" s="41"/>
      <c r="AK36" s="41"/>
      <c r="AL36" s="41"/>
      <c r="AM36" s="41"/>
      <c r="AN36" s="45">
        <f t="shared" si="10"/>
        <v>22.29299363057325</v>
      </c>
      <c r="AO36" s="41">
        <v>942</v>
      </c>
      <c r="AP36" s="110" t="s">
        <v>103</v>
      </c>
      <c r="AQ36" s="111" t="s">
        <v>103</v>
      </c>
      <c r="AR36" s="126" t="str">
        <f t="shared" si="14"/>
        <v/>
      </c>
      <c r="AS36" s="126" t="str">
        <f t="shared" si="15"/>
        <v/>
      </c>
      <c r="AT36" s="127">
        <v>972</v>
      </c>
      <c r="AU36" s="114">
        <v>1.94</v>
      </c>
      <c r="AV36" s="115" t="s">
        <v>103</v>
      </c>
      <c r="AW36" s="126" t="str">
        <f t="shared" si="16"/>
        <v/>
      </c>
      <c r="AX36" s="126" t="str">
        <f t="shared" si="17"/>
        <v/>
      </c>
      <c r="AY36" s="64" t="str">
        <f t="shared" si="11"/>
        <v/>
      </c>
      <c r="AZ36" s="97">
        <v>79</v>
      </c>
      <c r="BA36" s="68"/>
      <c r="BB36" s="68"/>
      <c r="BC36" s="68"/>
      <c r="BD36" s="68"/>
      <c r="BE36" s="15"/>
      <c r="BF36" s="5">
        <f t="shared" si="12"/>
        <v>5285</v>
      </c>
      <c r="BG36" s="42">
        <v>5285</v>
      </c>
      <c r="BH36" s="42"/>
      <c r="BI36" s="42"/>
      <c r="BJ36" s="42"/>
      <c r="BK36" s="42"/>
      <c r="BL36" s="42"/>
      <c r="BM36" s="15"/>
    </row>
    <row r="37" spans="1:65" outlineLevel="5" x14ac:dyDescent="0.3">
      <c r="A37" s="22">
        <f t="shared" si="5"/>
        <v>1</v>
      </c>
      <c r="B37" s="9">
        <f t="shared" si="13"/>
        <v>42390</v>
      </c>
      <c r="C37" s="51">
        <v>307862</v>
      </c>
      <c r="D37" s="64" t="str">
        <f t="shared" si="6"/>
        <v/>
      </c>
      <c r="E37" s="12" t="s">
        <v>103</v>
      </c>
      <c r="F37" s="12" t="s">
        <v>103</v>
      </c>
      <c r="G37" s="12"/>
      <c r="H37" s="12"/>
      <c r="I37" s="12"/>
      <c r="J37" s="12"/>
      <c r="K37" s="12"/>
      <c r="L37" s="12"/>
      <c r="M37" s="74" t="str">
        <f t="shared" si="7"/>
        <v/>
      </c>
      <c r="N37" s="83" t="s">
        <v>103</v>
      </c>
      <c r="O37" s="83" t="s">
        <v>103</v>
      </c>
      <c r="P37" s="83"/>
      <c r="Q37" s="83"/>
      <c r="R37" s="83"/>
      <c r="S37" s="83"/>
      <c r="T37" s="83"/>
      <c r="U37" s="83"/>
      <c r="V37" s="5" t="str">
        <f t="shared" si="8"/>
        <v/>
      </c>
      <c r="W37" s="41"/>
      <c r="X37" s="41"/>
      <c r="Y37" s="41"/>
      <c r="Z37" s="41"/>
      <c r="AA37" s="41"/>
      <c r="AB37" s="41"/>
      <c r="AC37" s="41"/>
      <c r="AD37" s="41"/>
      <c r="AE37" s="5" t="str">
        <f t="shared" si="9"/>
        <v/>
      </c>
      <c r="AF37" s="41"/>
      <c r="AG37" s="41"/>
      <c r="AH37" s="41"/>
      <c r="AI37" s="41"/>
      <c r="AJ37" s="41"/>
      <c r="AK37" s="41"/>
      <c r="AL37" s="41"/>
      <c r="AM37" s="41"/>
      <c r="AN37" s="45">
        <f t="shared" si="10"/>
        <v>22.702702702702702</v>
      </c>
      <c r="AO37" s="41">
        <v>925</v>
      </c>
      <c r="AP37" s="110" t="s">
        <v>103</v>
      </c>
      <c r="AQ37" s="111" t="s">
        <v>103</v>
      </c>
      <c r="AR37" s="126" t="str">
        <f t="shared" si="14"/>
        <v/>
      </c>
      <c r="AS37" s="126" t="str">
        <f t="shared" si="15"/>
        <v/>
      </c>
      <c r="AT37" s="127">
        <v>965</v>
      </c>
      <c r="AU37" s="114">
        <v>1.88</v>
      </c>
      <c r="AV37" s="115" t="s">
        <v>103</v>
      </c>
      <c r="AW37" s="126" t="str">
        <f t="shared" si="16"/>
        <v/>
      </c>
      <c r="AX37" s="126" t="str">
        <f t="shared" si="17"/>
        <v/>
      </c>
      <c r="AY37" s="64" t="str">
        <f t="shared" si="11"/>
        <v/>
      </c>
      <c r="AZ37" s="97">
        <v>79.349999999999994</v>
      </c>
      <c r="BA37" s="68"/>
      <c r="BB37" s="68"/>
      <c r="BC37" s="68"/>
      <c r="BD37" s="68"/>
      <c r="BE37" s="15"/>
      <c r="BF37" s="5">
        <f t="shared" si="12"/>
        <v>5233</v>
      </c>
      <c r="BG37" s="42">
        <v>5233</v>
      </c>
      <c r="BH37" s="42"/>
      <c r="BI37" s="42"/>
      <c r="BJ37" s="42"/>
      <c r="BK37" s="42"/>
      <c r="BL37" s="42"/>
      <c r="BM37" s="15"/>
    </row>
    <row r="38" spans="1:65" outlineLevel="5" x14ac:dyDescent="0.3">
      <c r="A38" s="22">
        <f t="shared" si="5"/>
        <v>1</v>
      </c>
      <c r="B38" s="9">
        <f t="shared" si="13"/>
        <v>42391</v>
      </c>
      <c r="C38" s="51">
        <v>307776</v>
      </c>
      <c r="D38" s="64" t="str">
        <f t="shared" si="6"/>
        <v/>
      </c>
      <c r="E38" s="12" t="s">
        <v>103</v>
      </c>
      <c r="F38" s="12" t="s">
        <v>103</v>
      </c>
      <c r="G38" s="12"/>
      <c r="H38" s="12"/>
      <c r="I38" s="12"/>
      <c r="J38" s="12"/>
      <c r="K38" s="12"/>
      <c r="L38" s="12"/>
      <c r="M38" s="74" t="str">
        <f t="shared" si="7"/>
        <v/>
      </c>
      <c r="N38" s="83" t="s">
        <v>103</v>
      </c>
      <c r="O38" s="83" t="s">
        <v>103</v>
      </c>
      <c r="P38" s="83"/>
      <c r="Q38" s="83"/>
      <c r="R38" s="83"/>
      <c r="S38" s="83"/>
      <c r="T38" s="83"/>
      <c r="U38" s="83"/>
      <c r="V38" s="5" t="str">
        <f t="shared" si="8"/>
        <v/>
      </c>
      <c r="W38" s="41"/>
      <c r="X38" s="41"/>
      <c r="Y38" s="41"/>
      <c r="Z38" s="41"/>
      <c r="AA38" s="41"/>
      <c r="AB38" s="41"/>
      <c r="AC38" s="41"/>
      <c r="AD38" s="41"/>
      <c r="AE38" s="5" t="str">
        <f t="shared" si="9"/>
        <v/>
      </c>
      <c r="AF38" s="41"/>
      <c r="AG38" s="41"/>
      <c r="AH38" s="41"/>
      <c r="AI38" s="41"/>
      <c r="AJ38" s="41"/>
      <c r="AK38" s="41"/>
      <c r="AL38" s="41"/>
      <c r="AM38" s="41"/>
      <c r="AN38" s="45">
        <f t="shared" si="10"/>
        <v>22.678185745140389</v>
      </c>
      <c r="AO38" s="41">
        <v>926</v>
      </c>
      <c r="AP38" s="110" t="s">
        <v>103</v>
      </c>
      <c r="AQ38" s="111" t="s">
        <v>103</v>
      </c>
      <c r="AR38" s="126" t="str">
        <f t="shared" si="14"/>
        <v/>
      </c>
      <c r="AS38" s="126" t="str">
        <f t="shared" si="15"/>
        <v/>
      </c>
      <c r="AT38" s="127">
        <v>928</v>
      </c>
      <c r="AU38" s="114">
        <v>1.9</v>
      </c>
      <c r="AV38" s="115" t="s">
        <v>103</v>
      </c>
      <c r="AW38" s="126" t="str">
        <f t="shared" si="16"/>
        <v/>
      </c>
      <c r="AX38" s="126" t="str">
        <f t="shared" si="17"/>
        <v/>
      </c>
      <c r="AY38" s="64" t="str">
        <f t="shared" si="11"/>
        <v/>
      </c>
      <c r="AZ38" s="97">
        <v>79.7</v>
      </c>
      <c r="BA38" s="68"/>
      <c r="BB38" s="68"/>
      <c r="BC38" s="68"/>
      <c r="BD38" s="68"/>
      <c r="BE38" s="15"/>
      <c r="BF38" s="5">
        <f t="shared" si="12"/>
        <v>4869</v>
      </c>
      <c r="BG38" s="42">
        <v>4869</v>
      </c>
      <c r="BH38" s="42"/>
      <c r="BI38" s="42"/>
      <c r="BJ38" s="42"/>
      <c r="BK38" s="42"/>
      <c r="BL38" s="42"/>
      <c r="BM38" s="15"/>
    </row>
    <row r="39" spans="1:65" outlineLevel="5" x14ac:dyDescent="0.3">
      <c r="A39" s="22">
        <f t="shared" si="5"/>
        <v>1</v>
      </c>
      <c r="B39" s="9">
        <f t="shared" si="13"/>
        <v>42392</v>
      </c>
      <c r="C39" s="51">
        <v>304439</v>
      </c>
      <c r="D39" s="64" t="str">
        <f t="shared" si="6"/>
        <v/>
      </c>
      <c r="E39" s="12" t="s">
        <v>103</v>
      </c>
      <c r="F39" s="12" t="s">
        <v>103</v>
      </c>
      <c r="G39" s="12"/>
      <c r="H39" s="12"/>
      <c r="I39" s="12"/>
      <c r="J39" s="12"/>
      <c r="K39" s="12"/>
      <c r="L39" s="12"/>
      <c r="M39" s="74" t="str">
        <f t="shared" si="7"/>
        <v/>
      </c>
      <c r="N39" s="83" t="s">
        <v>103</v>
      </c>
      <c r="O39" s="83" t="s">
        <v>103</v>
      </c>
      <c r="P39" s="83"/>
      <c r="Q39" s="83"/>
      <c r="R39" s="83"/>
      <c r="S39" s="83"/>
      <c r="T39" s="83"/>
      <c r="U39" s="83"/>
      <c r="V39" s="5" t="str">
        <f t="shared" si="8"/>
        <v/>
      </c>
      <c r="W39" s="41"/>
      <c r="X39" s="41"/>
      <c r="Y39" s="41"/>
      <c r="Z39" s="41"/>
      <c r="AA39" s="41"/>
      <c r="AB39" s="41"/>
      <c r="AC39" s="41"/>
      <c r="AD39" s="41"/>
      <c r="AE39" s="5" t="str">
        <f t="shared" si="9"/>
        <v/>
      </c>
      <c r="AF39" s="41"/>
      <c r="AG39" s="41"/>
      <c r="AH39" s="41"/>
      <c r="AI39" s="41"/>
      <c r="AJ39" s="41"/>
      <c r="AK39" s="41"/>
      <c r="AL39" s="41"/>
      <c r="AM39" s="41"/>
      <c r="AN39" s="45">
        <f t="shared" si="10"/>
        <v>23.675310033821873</v>
      </c>
      <c r="AO39" s="41">
        <v>887</v>
      </c>
      <c r="AP39" s="110" t="s">
        <v>103</v>
      </c>
      <c r="AQ39" s="111" t="s">
        <v>103</v>
      </c>
      <c r="AR39" s="126" t="str">
        <f t="shared" si="14"/>
        <v/>
      </c>
      <c r="AS39" s="126" t="str">
        <f t="shared" si="15"/>
        <v/>
      </c>
      <c r="AT39" s="127">
        <v>930</v>
      </c>
      <c r="AU39" s="114" t="s">
        <v>103</v>
      </c>
      <c r="AV39" s="115" t="s">
        <v>103</v>
      </c>
      <c r="AW39" s="126" t="str">
        <f t="shared" si="16"/>
        <v/>
      </c>
      <c r="AX39" s="126" t="str">
        <f t="shared" si="17"/>
        <v/>
      </c>
      <c r="AY39" s="64" t="str">
        <f t="shared" si="11"/>
        <v/>
      </c>
      <c r="AZ39" s="97" t="s">
        <v>103</v>
      </c>
      <c r="BA39" s="68"/>
      <c r="BB39" s="68"/>
      <c r="BC39" s="68"/>
      <c r="BD39" s="68"/>
      <c r="BE39" s="15"/>
      <c r="BF39" s="5">
        <f t="shared" si="12"/>
        <v>5381</v>
      </c>
      <c r="BG39" s="42">
        <v>5381</v>
      </c>
      <c r="BH39" s="42"/>
      <c r="BI39" s="42"/>
      <c r="BJ39" s="42"/>
      <c r="BK39" s="42"/>
      <c r="BL39" s="42"/>
      <c r="BM39" s="15"/>
    </row>
    <row r="40" spans="1:65" outlineLevel="5" x14ac:dyDescent="0.3">
      <c r="A40" s="22">
        <f t="shared" si="5"/>
        <v>1</v>
      </c>
      <c r="B40" s="9">
        <f t="shared" si="13"/>
        <v>42393</v>
      </c>
      <c r="C40" s="51">
        <v>318260</v>
      </c>
      <c r="D40" s="64" t="str">
        <f t="shared" si="6"/>
        <v/>
      </c>
      <c r="E40" s="12" t="s">
        <v>103</v>
      </c>
      <c r="F40" s="12" t="s">
        <v>103</v>
      </c>
      <c r="G40" s="12"/>
      <c r="H40" s="12"/>
      <c r="I40" s="12"/>
      <c r="J40" s="12"/>
      <c r="K40" s="12"/>
      <c r="L40" s="12"/>
      <c r="M40" s="74" t="str">
        <f t="shared" si="7"/>
        <v/>
      </c>
      <c r="N40" s="83" t="s">
        <v>103</v>
      </c>
      <c r="O40" s="83" t="s">
        <v>103</v>
      </c>
      <c r="P40" s="83"/>
      <c r="Q40" s="83"/>
      <c r="R40" s="83"/>
      <c r="S40" s="83"/>
      <c r="T40" s="83"/>
      <c r="U40" s="83"/>
      <c r="V40" s="5" t="str">
        <f t="shared" si="8"/>
        <v/>
      </c>
      <c r="W40" s="41"/>
      <c r="X40" s="41"/>
      <c r="Y40" s="41"/>
      <c r="Z40" s="41"/>
      <c r="AA40" s="41"/>
      <c r="AB40" s="41"/>
      <c r="AC40" s="41"/>
      <c r="AD40" s="41"/>
      <c r="AE40" s="5" t="str">
        <f t="shared" si="9"/>
        <v/>
      </c>
      <c r="AF40" s="41"/>
      <c r="AG40" s="41"/>
      <c r="AH40" s="41"/>
      <c r="AI40" s="41"/>
      <c r="AJ40" s="41"/>
      <c r="AK40" s="41"/>
      <c r="AL40" s="41"/>
      <c r="AM40" s="41"/>
      <c r="AN40" s="45">
        <f t="shared" si="10"/>
        <v>31.343283582089551</v>
      </c>
      <c r="AO40" s="41">
        <v>670</v>
      </c>
      <c r="AP40" s="110" t="s">
        <v>103</v>
      </c>
      <c r="AQ40" s="111" t="s">
        <v>103</v>
      </c>
      <c r="AR40" s="126" t="str">
        <f t="shared" si="14"/>
        <v/>
      </c>
      <c r="AS40" s="126" t="str">
        <f t="shared" si="15"/>
        <v/>
      </c>
      <c r="AT40" s="127">
        <v>759</v>
      </c>
      <c r="AU40" s="114" t="s">
        <v>103</v>
      </c>
      <c r="AV40" s="115" t="s">
        <v>103</v>
      </c>
      <c r="AW40" s="126" t="str">
        <f t="shared" si="16"/>
        <v/>
      </c>
      <c r="AX40" s="126" t="str">
        <f t="shared" si="17"/>
        <v/>
      </c>
      <c r="AY40" s="64" t="str">
        <f t="shared" si="11"/>
        <v/>
      </c>
      <c r="AZ40" s="97" t="s">
        <v>103</v>
      </c>
      <c r="BA40" s="68"/>
      <c r="BB40" s="68"/>
      <c r="BC40" s="68"/>
      <c r="BD40" s="68"/>
      <c r="BE40" s="15"/>
      <c r="BF40" s="5">
        <f t="shared" si="12"/>
        <v>4871</v>
      </c>
      <c r="BG40" s="42">
        <v>4871</v>
      </c>
      <c r="BH40" s="42"/>
      <c r="BI40" s="42"/>
      <c r="BJ40" s="42"/>
      <c r="BK40" s="42"/>
      <c r="BL40" s="42"/>
      <c r="BM40" s="15"/>
    </row>
    <row r="41" spans="1:65" outlineLevel="5" x14ac:dyDescent="0.3">
      <c r="A41" s="22">
        <f t="shared" si="5"/>
        <v>1</v>
      </c>
      <c r="B41" s="9">
        <f t="shared" si="13"/>
        <v>42394</v>
      </c>
      <c r="C41" s="51">
        <v>311737</v>
      </c>
      <c r="D41" s="64" t="str">
        <f t="shared" si="6"/>
        <v/>
      </c>
      <c r="E41" s="12" t="s">
        <v>103</v>
      </c>
      <c r="F41" s="12" t="s">
        <v>103</v>
      </c>
      <c r="G41" s="12"/>
      <c r="H41" s="12"/>
      <c r="I41" s="12"/>
      <c r="J41" s="12"/>
      <c r="K41" s="12"/>
      <c r="L41" s="12"/>
      <c r="M41" s="74" t="str">
        <f t="shared" si="7"/>
        <v/>
      </c>
      <c r="N41" s="83" t="s">
        <v>103</v>
      </c>
      <c r="O41" s="83" t="s">
        <v>103</v>
      </c>
      <c r="P41" s="83"/>
      <c r="Q41" s="83"/>
      <c r="R41" s="83"/>
      <c r="S41" s="83"/>
      <c r="T41" s="83"/>
      <c r="U41" s="83"/>
      <c r="V41" s="5" t="str">
        <f t="shared" si="8"/>
        <v/>
      </c>
      <c r="W41" s="41"/>
      <c r="X41" s="41"/>
      <c r="Y41" s="41"/>
      <c r="Z41" s="41"/>
      <c r="AA41" s="41"/>
      <c r="AB41" s="41"/>
      <c r="AC41" s="41"/>
      <c r="AD41" s="41"/>
      <c r="AE41" s="5" t="str">
        <f t="shared" si="9"/>
        <v/>
      </c>
      <c r="AF41" s="41"/>
      <c r="AG41" s="41"/>
      <c r="AH41" s="41"/>
      <c r="AI41" s="41"/>
      <c r="AJ41" s="41"/>
      <c r="AK41" s="41"/>
      <c r="AL41" s="41"/>
      <c r="AM41" s="41"/>
      <c r="AN41" s="45">
        <f t="shared" si="10"/>
        <v>24.361948955916475</v>
      </c>
      <c r="AO41" s="41">
        <v>862</v>
      </c>
      <c r="AP41" s="110" t="s">
        <v>103</v>
      </c>
      <c r="AQ41" s="111" t="s">
        <v>103</v>
      </c>
      <c r="AR41" s="126" t="str">
        <f t="shared" si="14"/>
        <v/>
      </c>
      <c r="AS41" s="126" t="str">
        <f t="shared" si="15"/>
        <v/>
      </c>
      <c r="AT41" s="127">
        <v>933</v>
      </c>
      <c r="AU41" s="114">
        <v>1.9</v>
      </c>
      <c r="AV41" s="115" t="s">
        <v>103</v>
      </c>
      <c r="AW41" s="126" t="str">
        <f t="shared" si="16"/>
        <v/>
      </c>
      <c r="AX41" s="126" t="str">
        <f t="shared" si="17"/>
        <v/>
      </c>
      <c r="AY41" s="64" t="str">
        <f t="shared" si="11"/>
        <v/>
      </c>
      <c r="AZ41" s="97">
        <v>78.8</v>
      </c>
      <c r="BA41" s="68"/>
      <c r="BB41" s="68"/>
      <c r="BC41" s="68"/>
      <c r="BD41" s="68"/>
      <c r="BE41" s="15"/>
      <c r="BF41" s="5">
        <f t="shared" si="12"/>
        <v>5051</v>
      </c>
      <c r="BG41" s="42">
        <v>5051</v>
      </c>
      <c r="BH41" s="42"/>
      <c r="BI41" s="42"/>
      <c r="BJ41" s="42"/>
      <c r="BK41" s="42"/>
      <c r="BL41" s="42"/>
      <c r="BM41" s="15"/>
    </row>
    <row r="42" spans="1:65" outlineLevel="5" x14ac:dyDescent="0.3">
      <c r="A42" s="22">
        <f t="shared" si="5"/>
        <v>1</v>
      </c>
      <c r="B42" s="9">
        <f t="shared" si="13"/>
        <v>42395</v>
      </c>
      <c r="C42" s="51">
        <v>320043</v>
      </c>
      <c r="D42" s="64">
        <f t="shared" si="6"/>
        <v>31.5</v>
      </c>
      <c r="E42" s="12">
        <v>32</v>
      </c>
      <c r="F42" s="12">
        <v>31</v>
      </c>
      <c r="G42" s="12"/>
      <c r="H42" s="12"/>
      <c r="I42" s="12"/>
      <c r="J42" s="12"/>
      <c r="K42" s="12"/>
      <c r="L42" s="12"/>
      <c r="M42" s="74">
        <f t="shared" si="7"/>
        <v>7.1</v>
      </c>
      <c r="N42" s="83">
        <v>7.2</v>
      </c>
      <c r="O42" s="83">
        <v>7</v>
      </c>
      <c r="P42" s="83"/>
      <c r="Q42" s="83"/>
      <c r="R42" s="83"/>
      <c r="S42" s="83"/>
      <c r="T42" s="83"/>
      <c r="U42" s="83"/>
      <c r="V42" s="5" t="str">
        <f t="shared" si="8"/>
        <v/>
      </c>
      <c r="W42" s="41"/>
      <c r="X42" s="41"/>
      <c r="Y42" s="41"/>
      <c r="Z42" s="41"/>
      <c r="AA42" s="41"/>
      <c r="AB42" s="41"/>
      <c r="AC42" s="41"/>
      <c r="AD42" s="41"/>
      <c r="AE42" s="5" t="str">
        <f t="shared" si="9"/>
        <v/>
      </c>
      <c r="AF42" s="41"/>
      <c r="AG42" s="41"/>
      <c r="AH42" s="41"/>
      <c r="AI42" s="41"/>
      <c r="AJ42" s="41"/>
      <c r="AK42" s="41"/>
      <c r="AL42" s="41"/>
      <c r="AM42" s="41"/>
      <c r="AN42" s="45">
        <f t="shared" si="10"/>
        <v>23.516237402015676</v>
      </c>
      <c r="AO42" s="41">
        <v>893</v>
      </c>
      <c r="AP42" s="110">
        <v>3.95</v>
      </c>
      <c r="AQ42" s="111">
        <v>2.97</v>
      </c>
      <c r="AR42" s="126">
        <f t="shared" si="14"/>
        <v>75.189873417721515</v>
      </c>
      <c r="AS42" s="126">
        <f t="shared" si="15"/>
        <v>24.810126582278485</v>
      </c>
      <c r="AT42" s="127">
        <v>998</v>
      </c>
      <c r="AU42" s="114">
        <v>1.96</v>
      </c>
      <c r="AV42" s="115">
        <v>1.27</v>
      </c>
      <c r="AW42" s="126">
        <f t="shared" si="16"/>
        <v>64.795918367346943</v>
      </c>
      <c r="AX42" s="126">
        <f t="shared" si="17"/>
        <v>35.204081632653057</v>
      </c>
      <c r="AY42" s="64">
        <f t="shared" si="11"/>
        <v>39.267066803298668</v>
      </c>
      <c r="AZ42" s="97">
        <v>81</v>
      </c>
      <c r="BA42" s="68"/>
      <c r="BB42" s="68"/>
      <c r="BC42" s="68"/>
      <c r="BD42" s="68"/>
      <c r="BE42" s="15"/>
      <c r="BF42" s="5">
        <f t="shared" si="12"/>
        <v>5262</v>
      </c>
      <c r="BG42" s="42">
        <v>5262</v>
      </c>
      <c r="BH42" s="42"/>
      <c r="BI42" s="42"/>
      <c r="BJ42" s="42"/>
      <c r="BK42" s="42"/>
      <c r="BL42" s="42"/>
      <c r="BM42" s="15"/>
    </row>
    <row r="43" spans="1:65" outlineLevel="5" x14ac:dyDescent="0.3">
      <c r="A43" s="22">
        <f t="shared" si="5"/>
        <v>1</v>
      </c>
      <c r="B43" s="9">
        <f t="shared" si="13"/>
        <v>42396</v>
      </c>
      <c r="C43" s="51">
        <v>322023</v>
      </c>
      <c r="D43" s="64">
        <f t="shared" si="6"/>
        <v>31.5</v>
      </c>
      <c r="E43" s="12">
        <v>31</v>
      </c>
      <c r="F43" s="12">
        <v>32</v>
      </c>
      <c r="G43" s="12"/>
      <c r="H43" s="12"/>
      <c r="I43" s="12"/>
      <c r="J43" s="12"/>
      <c r="K43" s="12"/>
      <c r="L43" s="12"/>
      <c r="M43" s="74" t="str">
        <f t="shared" si="7"/>
        <v/>
      </c>
      <c r="N43" s="83" t="s">
        <v>103</v>
      </c>
      <c r="O43" s="83" t="s">
        <v>103</v>
      </c>
      <c r="P43" s="83"/>
      <c r="Q43" s="83"/>
      <c r="R43" s="83"/>
      <c r="S43" s="83"/>
      <c r="T43" s="83"/>
      <c r="U43" s="83"/>
      <c r="V43" s="5" t="str">
        <f t="shared" si="8"/>
        <v/>
      </c>
      <c r="W43" s="41"/>
      <c r="X43" s="41"/>
      <c r="Y43" s="41"/>
      <c r="Z43" s="41"/>
      <c r="AA43" s="41"/>
      <c r="AB43" s="41"/>
      <c r="AC43" s="41"/>
      <c r="AD43" s="41"/>
      <c r="AE43" s="5" t="str">
        <f t="shared" si="9"/>
        <v/>
      </c>
      <c r="AF43" s="41"/>
      <c r="AG43" s="41"/>
      <c r="AH43" s="41"/>
      <c r="AI43" s="41"/>
      <c r="AJ43" s="41"/>
      <c r="AK43" s="41"/>
      <c r="AL43" s="41"/>
      <c r="AM43" s="41"/>
      <c r="AN43" s="45">
        <f t="shared" si="10"/>
        <v>22.975929978118163</v>
      </c>
      <c r="AO43" s="41">
        <v>914</v>
      </c>
      <c r="AP43" s="110" t="s">
        <v>103</v>
      </c>
      <c r="AQ43" s="111" t="s">
        <v>103</v>
      </c>
      <c r="AR43" s="126" t="str">
        <f t="shared" si="14"/>
        <v/>
      </c>
      <c r="AS43" s="126" t="str">
        <f t="shared" si="15"/>
        <v/>
      </c>
      <c r="AT43" s="127">
        <v>1019</v>
      </c>
      <c r="AU43" s="114">
        <v>2.06</v>
      </c>
      <c r="AV43" s="115" t="s">
        <v>103</v>
      </c>
      <c r="AW43" s="126" t="str">
        <f t="shared" si="16"/>
        <v/>
      </c>
      <c r="AX43" s="126" t="str">
        <f t="shared" si="17"/>
        <v/>
      </c>
      <c r="AY43" s="64" t="str">
        <f t="shared" si="11"/>
        <v/>
      </c>
      <c r="AZ43" s="97">
        <v>80.849999999999994</v>
      </c>
      <c r="BA43" s="68"/>
      <c r="BB43" s="68"/>
      <c r="BC43" s="68"/>
      <c r="BD43" s="68"/>
      <c r="BE43" s="15"/>
      <c r="BF43" s="5">
        <f t="shared" si="12"/>
        <v>5326</v>
      </c>
      <c r="BG43" s="42">
        <v>5326</v>
      </c>
      <c r="BH43" s="42"/>
      <c r="BI43" s="42"/>
      <c r="BJ43" s="42"/>
      <c r="BK43" s="42"/>
      <c r="BL43" s="42"/>
      <c r="BM43" s="15"/>
    </row>
    <row r="44" spans="1:65" outlineLevel="5" x14ac:dyDescent="0.3">
      <c r="A44" s="22">
        <f t="shared" si="5"/>
        <v>1</v>
      </c>
      <c r="B44" s="9">
        <f t="shared" si="13"/>
        <v>42397</v>
      </c>
      <c r="C44" s="51">
        <v>345210</v>
      </c>
      <c r="D44" s="64" t="str">
        <f t="shared" si="6"/>
        <v/>
      </c>
      <c r="E44" s="12" t="s">
        <v>103</v>
      </c>
      <c r="F44" s="12" t="s">
        <v>103</v>
      </c>
      <c r="G44" s="12"/>
      <c r="H44" s="12"/>
      <c r="I44" s="12"/>
      <c r="J44" s="12"/>
      <c r="K44" s="12"/>
      <c r="L44" s="12"/>
      <c r="M44" s="74" t="str">
        <f t="shared" si="7"/>
        <v/>
      </c>
      <c r="N44" s="83" t="s">
        <v>103</v>
      </c>
      <c r="O44" s="83" t="s">
        <v>103</v>
      </c>
      <c r="P44" s="83"/>
      <c r="Q44" s="83"/>
      <c r="R44" s="83"/>
      <c r="S44" s="83"/>
      <c r="T44" s="83"/>
      <c r="U44" s="83"/>
      <c r="V44" s="5" t="str">
        <f t="shared" si="8"/>
        <v/>
      </c>
      <c r="W44" s="41"/>
      <c r="X44" s="41"/>
      <c r="Y44" s="41"/>
      <c r="Z44" s="41"/>
      <c r="AA44" s="41"/>
      <c r="AB44" s="41"/>
      <c r="AC44" s="41"/>
      <c r="AD44" s="41"/>
      <c r="AE44" s="5" t="str">
        <f t="shared" si="9"/>
        <v/>
      </c>
      <c r="AF44" s="41"/>
      <c r="AG44" s="41"/>
      <c r="AH44" s="41"/>
      <c r="AI44" s="41"/>
      <c r="AJ44" s="41"/>
      <c r="AK44" s="41"/>
      <c r="AL44" s="41"/>
      <c r="AM44" s="41"/>
      <c r="AN44" s="45">
        <f t="shared" si="10"/>
        <v>22.678185745140389</v>
      </c>
      <c r="AO44" s="41">
        <v>926</v>
      </c>
      <c r="AP44" s="110" t="s">
        <v>103</v>
      </c>
      <c r="AQ44" s="111" t="s">
        <v>103</v>
      </c>
      <c r="AR44" s="126" t="str">
        <f t="shared" si="14"/>
        <v/>
      </c>
      <c r="AS44" s="126" t="str">
        <f t="shared" si="15"/>
        <v/>
      </c>
      <c r="AT44" s="127">
        <v>1100</v>
      </c>
      <c r="AU44" s="114">
        <v>2.11</v>
      </c>
      <c r="AV44" s="115" t="s">
        <v>103</v>
      </c>
      <c r="AW44" s="126" t="str">
        <f t="shared" si="16"/>
        <v/>
      </c>
      <c r="AX44" s="126" t="str">
        <f t="shared" si="17"/>
        <v/>
      </c>
      <c r="AY44" s="64" t="str">
        <f t="shared" si="11"/>
        <v/>
      </c>
      <c r="AZ44" s="97">
        <v>80.900000000000006</v>
      </c>
      <c r="BA44" s="68"/>
      <c r="BB44" s="68"/>
      <c r="BC44" s="68"/>
      <c r="BD44" s="68"/>
      <c r="BE44" s="15"/>
      <c r="BF44" s="5">
        <f t="shared" si="12"/>
        <v>5046</v>
      </c>
      <c r="BG44" s="42">
        <v>5046</v>
      </c>
      <c r="BH44" s="42"/>
      <c r="BI44" s="42"/>
      <c r="BJ44" s="42"/>
      <c r="BK44" s="42"/>
      <c r="BL44" s="42"/>
      <c r="BM44" s="15"/>
    </row>
    <row r="45" spans="1:65" outlineLevel="5" x14ac:dyDescent="0.3">
      <c r="A45" s="22">
        <f t="shared" si="5"/>
        <v>1</v>
      </c>
      <c r="B45" s="9">
        <f t="shared" si="13"/>
        <v>42398</v>
      </c>
      <c r="C45" s="51">
        <v>381087</v>
      </c>
      <c r="D45" s="64" t="str">
        <f t="shared" si="6"/>
        <v/>
      </c>
      <c r="E45" s="12" t="s">
        <v>103</v>
      </c>
      <c r="F45" s="12" t="s">
        <v>103</v>
      </c>
      <c r="G45" s="12"/>
      <c r="H45" s="12"/>
      <c r="I45" s="12"/>
      <c r="J45" s="12"/>
      <c r="K45" s="12"/>
      <c r="L45" s="12"/>
      <c r="M45" s="74" t="str">
        <f t="shared" si="7"/>
        <v/>
      </c>
      <c r="N45" s="83" t="s">
        <v>103</v>
      </c>
      <c r="O45" s="83" t="s">
        <v>103</v>
      </c>
      <c r="P45" s="83"/>
      <c r="Q45" s="83"/>
      <c r="R45" s="83"/>
      <c r="S45" s="83"/>
      <c r="T45" s="83"/>
      <c r="U45" s="83"/>
      <c r="V45" s="5" t="str">
        <f t="shared" si="8"/>
        <v/>
      </c>
      <c r="W45" s="41"/>
      <c r="X45" s="41"/>
      <c r="Y45" s="41"/>
      <c r="Z45" s="41"/>
      <c r="AA45" s="41"/>
      <c r="AB45" s="41"/>
      <c r="AC45" s="41"/>
      <c r="AD45" s="41"/>
      <c r="AE45" s="5" t="str">
        <f t="shared" si="9"/>
        <v/>
      </c>
      <c r="AF45" s="41"/>
      <c r="AG45" s="41"/>
      <c r="AH45" s="41"/>
      <c r="AI45" s="41"/>
      <c r="AJ45" s="41"/>
      <c r="AK45" s="41"/>
      <c r="AL45" s="41"/>
      <c r="AM45" s="41"/>
      <c r="AN45" s="45">
        <f t="shared" si="10"/>
        <v>22.826086956521738</v>
      </c>
      <c r="AO45" s="41">
        <v>920</v>
      </c>
      <c r="AP45" s="110" t="s">
        <v>103</v>
      </c>
      <c r="AQ45" s="111" t="s">
        <v>103</v>
      </c>
      <c r="AR45" s="126" t="str">
        <f t="shared" si="14"/>
        <v/>
      </c>
      <c r="AS45" s="126" t="str">
        <f t="shared" si="15"/>
        <v/>
      </c>
      <c r="AT45" s="127">
        <v>1059</v>
      </c>
      <c r="AU45" s="114">
        <v>2.12</v>
      </c>
      <c r="AV45" s="115" t="s">
        <v>103</v>
      </c>
      <c r="AW45" s="126" t="str">
        <f t="shared" si="16"/>
        <v/>
      </c>
      <c r="AX45" s="126" t="str">
        <f t="shared" si="17"/>
        <v/>
      </c>
      <c r="AY45" s="64" t="str">
        <f t="shared" si="11"/>
        <v/>
      </c>
      <c r="AZ45" s="97">
        <v>80.400000000000006</v>
      </c>
      <c r="BA45" s="68"/>
      <c r="BB45" s="68"/>
      <c r="BC45" s="68"/>
      <c r="BD45" s="68"/>
      <c r="BE45" s="15"/>
      <c r="BF45" s="5">
        <f t="shared" si="12"/>
        <v>5246</v>
      </c>
      <c r="BG45" s="42">
        <v>5246</v>
      </c>
      <c r="BH45" s="42"/>
      <c r="BI45" s="42"/>
      <c r="BJ45" s="42"/>
      <c r="BK45" s="42"/>
      <c r="BL45" s="42"/>
      <c r="BM45" s="15"/>
    </row>
    <row r="46" spans="1:65" outlineLevel="5" x14ac:dyDescent="0.3">
      <c r="A46" s="22">
        <f t="shared" si="5"/>
        <v>1</v>
      </c>
      <c r="B46" s="9">
        <f t="shared" si="13"/>
        <v>42399</v>
      </c>
      <c r="C46" s="51">
        <v>371481</v>
      </c>
      <c r="D46" s="64" t="str">
        <f t="shared" si="6"/>
        <v/>
      </c>
      <c r="E46" s="12" t="s">
        <v>103</v>
      </c>
      <c r="F46" s="12" t="s">
        <v>103</v>
      </c>
      <c r="G46" s="12"/>
      <c r="H46" s="12"/>
      <c r="I46" s="12"/>
      <c r="J46" s="12"/>
      <c r="K46" s="12"/>
      <c r="L46" s="12"/>
      <c r="M46" s="74" t="str">
        <f t="shared" si="7"/>
        <v/>
      </c>
      <c r="N46" s="83" t="s">
        <v>103</v>
      </c>
      <c r="O46" s="83" t="s">
        <v>103</v>
      </c>
      <c r="P46" s="83"/>
      <c r="Q46" s="83"/>
      <c r="R46" s="83"/>
      <c r="S46" s="83"/>
      <c r="T46" s="83"/>
      <c r="U46" s="83"/>
      <c r="V46" s="5" t="str">
        <f t="shared" si="8"/>
        <v/>
      </c>
      <c r="W46" s="41"/>
      <c r="X46" s="41"/>
      <c r="Y46" s="41"/>
      <c r="Z46" s="41"/>
      <c r="AA46" s="41"/>
      <c r="AB46" s="41"/>
      <c r="AC46" s="41"/>
      <c r="AD46" s="41"/>
      <c r="AE46" s="5" t="str">
        <f t="shared" si="9"/>
        <v/>
      </c>
      <c r="AF46" s="41"/>
      <c r="AG46" s="41"/>
      <c r="AH46" s="41"/>
      <c r="AI46" s="41"/>
      <c r="AJ46" s="41"/>
      <c r="AK46" s="41"/>
      <c r="AL46" s="41"/>
      <c r="AM46" s="41"/>
      <c r="AN46" s="45">
        <f t="shared" si="10"/>
        <v>20.27027027027027</v>
      </c>
      <c r="AO46" s="41">
        <v>1036</v>
      </c>
      <c r="AP46" s="110" t="s">
        <v>103</v>
      </c>
      <c r="AQ46" s="111" t="s">
        <v>103</v>
      </c>
      <c r="AR46" s="126" t="str">
        <f t="shared" si="14"/>
        <v/>
      </c>
      <c r="AS46" s="126" t="str">
        <f t="shared" si="15"/>
        <v/>
      </c>
      <c r="AT46" s="127">
        <v>1001</v>
      </c>
      <c r="AU46" s="114" t="s">
        <v>103</v>
      </c>
      <c r="AV46" s="115" t="s">
        <v>103</v>
      </c>
      <c r="AW46" s="126" t="str">
        <f t="shared" si="16"/>
        <v/>
      </c>
      <c r="AX46" s="126" t="str">
        <f t="shared" si="17"/>
        <v/>
      </c>
      <c r="AY46" s="64" t="str">
        <f t="shared" si="11"/>
        <v/>
      </c>
      <c r="AZ46" s="97" t="s">
        <v>103</v>
      </c>
      <c r="BA46" s="68"/>
      <c r="BB46" s="68"/>
      <c r="BC46" s="68"/>
      <c r="BD46" s="68"/>
      <c r="BE46" s="15"/>
      <c r="BF46" s="5">
        <f t="shared" si="12"/>
        <v>4997</v>
      </c>
      <c r="BG46" s="42">
        <v>4997</v>
      </c>
      <c r="BH46" s="42"/>
      <c r="BI46" s="42"/>
      <c r="BJ46" s="42"/>
      <c r="BK46" s="42"/>
      <c r="BL46" s="42"/>
      <c r="BM46" s="15"/>
    </row>
    <row r="47" spans="1:65" ht="17.25" outlineLevel="5" thickBot="1" x14ac:dyDescent="0.35">
      <c r="A47" s="31">
        <f t="shared" si="5"/>
        <v>1</v>
      </c>
      <c r="B47" s="32">
        <f t="shared" si="13"/>
        <v>42400</v>
      </c>
      <c r="C47" s="51">
        <v>356129</v>
      </c>
      <c r="D47" s="64" t="str">
        <f t="shared" si="6"/>
        <v/>
      </c>
      <c r="E47" s="12" t="s">
        <v>103</v>
      </c>
      <c r="F47" s="12" t="s">
        <v>103</v>
      </c>
      <c r="G47" s="12"/>
      <c r="H47" s="12"/>
      <c r="I47" s="26"/>
      <c r="J47" s="26"/>
      <c r="K47" s="26"/>
      <c r="L47" s="26"/>
      <c r="M47" s="74" t="str">
        <f t="shared" si="7"/>
        <v/>
      </c>
      <c r="N47" s="83" t="s">
        <v>103</v>
      </c>
      <c r="O47" s="83" t="s">
        <v>103</v>
      </c>
      <c r="P47" s="83"/>
      <c r="Q47" s="83"/>
      <c r="R47" s="87"/>
      <c r="S47" s="87"/>
      <c r="T47" s="87"/>
      <c r="U47" s="87"/>
      <c r="V47" s="5" t="str">
        <f t="shared" si="8"/>
        <v/>
      </c>
      <c r="W47" s="46"/>
      <c r="X47" s="46"/>
      <c r="Y47" s="46"/>
      <c r="Z47" s="46"/>
      <c r="AA47" s="46"/>
      <c r="AB47" s="46"/>
      <c r="AC47" s="46"/>
      <c r="AD47" s="46"/>
      <c r="AE47" s="5" t="str">
        <f t="shared" si="9"/>
        <v/>
      </c>
      <c r="AF47" s="46"/>
      <c r="AG47" s="46"/>
      <c r="AH47" s="46"/>
      <c r="AI47" s="46"/>
      <c r="AJ47" s="46"/>
      <c r="AK47" s="46"/>
      <c r="AL47" s="46"/>
      <c r="AM47" s="46"/>
      <c r="AN47" s="45">
        <f t="shared" si="10"/>
        <v>22.151898734177216</v>
      </c>
      <c r="AO47" s="41">
        <v>948</v>
      </c>
      <c r="AP47" s="130" t="s">
        <v>103</v>
      </c>
      <c r="AQ47" s="131" t="s">
        <v>103</v>
      </c>
      <c r="AR47" s="126" t="str">
        <f t="shared" si="14"/>
        <v/>
      </c>
      <c r="AS47" s="126" t="str">
        <f t="shared" si="15"/>
        <v/>
      </c>
      <c r="AT47" s="127">
        <v>1004</v>
      </c>
      <c r="AU47" s="132" t="s">
        <v>103</v>
      </c>
      <c r="AV47" s="133" t="s">
        <v>103</v>
      </c>
      <c r="AW47" s="126" t="str">
        <f t="shared" si="16"/>
        <v/>
      </c>
      <c r="AX47" s="126" t="str">
        <f t="shared" si="17"/>
        <v/>
      </c>
      <c r="AY47" s="64" t="str">
        <f t="shared" si="11"/>
        <v/>
      </c>
      <c r="AZ47" s="97" t="s">
        <v>103</v>
      </c>
      <c r="BA47" s="76"/>
      <c r="BB47" s="76"/>
      <c r="BC47" s="76"/>
      <c r="BD47" s="76"/>
      <c r="BE47" s="15"/>
      <c r="BF47" s="5">
        <f t="shared" si="12"/>
        <v>5225</v>
      </c>
      <c r="BG47" s="42">
        <v>5225</v>
      </c>
      <c r="BH47" s="42"/>
      <c r="BI47" s="42"/>
      <c r="BJ47" s="42"/>
      <c r="BK47" s="42"/>
      <c r="BL47" s="42"/>
      <c r="BM47" s="25"/>
    </row>
    <row r="48" spans="1:65" outlineLevel="4" x14ac:dyDescent="0.3">
      <c r="A48" s="156" t="s">
        <v>35</v>
      </c>
      <c r="B48" s="157"/>
      <c r="C48" s="50">
        <f t="shared" ref="C48:BM48" si="18">SUBTOTAL(4,C17:C47)</f>
        <v>381087</v>
      </c>
      <c r="D48" s="60">
        <f t="shared" si="18"/>
        <v>33</v>
      </c>
      <c r="E48" s="28">
        <f t="shared" si="18"/>
        <v>34</v>
      </c>
      <c r="F48" s="28">
        <f t="shared" si="18"/>
        <v>33</v>
      </c>
      <c r="G48" s="28">
        <f t="shared" si="18"/>
        <v>0</v>
      </c>
      <c r="H48" s="28">
        <f t="shared" si="18"/>
        <v>0</v>
      </c>
      <c r="I48" s="28">
        <f t="shared" si="18"/>
        <v>0</v>
      </c>
      <c r="J48" s="28">
        <f t="shared" si="18"/>
        <v>0</v>
      </c>
      <c r="K48" s="28">
        <f t="shared" si="18"/>
        <v>0</v>
      </c>
      <c r="L48" s="28">
        <f t="shared" si="18"/>
        <v>0</v>
      </c>
      <c r="M48" s="71">
        <f t="shared" si="18"/>
        <v>7.1</v>
      </c>
      <c r="N48" s="82">
        <f t="shared" si="18"/>
        <v>7.26</v>
      </c>
      <c r="O48" s="82">
        <f t="shared" si="18"/>
        <v>7.03</v>
      </c>
      <c r="P48" s="82">
        <f t="shared" si="18"/>
        <v>0</v>
      </c>
      <c r="Q48" s="82">
        <f t="shared" si="18"/>
        <v>0</v>
      </c>
      <c r="R48" s="82">
        <f t="shared" si="18"/>
        <v>0</v>
      </c>
      <c r="S48" s="82">
        <f t="shared" si="18"/>
        <v>0</v>
      </c>
      <c r="T48" s="82">
        <f t="shared" si="18"/>
        <v>0</v>
      </c>
      <c r="U48" s="82">
        <f t="shared" si="18"/>
        <v>0</v>
      </c>
      <c r="V48" s="29">
        <f t="shared" si="18"/>
        <v>0</v>
      </c>
      <c r="W48" s="39">
        <f t="shared" si="18"/>
        <v>0</v>
      </c>
      <c r="X48" s="39">
        <f t="shared" si="18"/>
        <v>0</v>
      </c>
      <c r="Y48" s="39">
        <f t="shared" si="18"/>
        <v>0</v>
      </c>
      <c r="Z48" s="39">
        <f t="shared" si="18"/>
        <v>0</v>
      </c>
      <c r="AA48" s="39">
        <f t="shared" si="18"/>
        <v>0</v>
      </c>
      <c r="AB48" s="39">
        <f t="shared" si="18"/>
        <v>0</v>
      </c>
      <c r="AC48" s="39">
        <f t="shared" si="18"/>
        <v>0</v>
      </c>
      <c r="AD48" s="39">
        <f t="shared" si="18"/>
        <v>0</v>
      </c>
      <c r="AE48" s="29">
        <f t="shared" si="18"/>
        <v>1763</v>
      </c>
      <c r="AF48" s="39">
        <f t="shared" si="18"/>
        <v>2074</v>
      </c>
      <c r="AG48" s="39">
        <f t="shared" si="18"/>
        <v>1452</v>
      </c>
      <c r="AH48" s="39">
        <f t="shared" si="18"/>
        <v>0</v>
      </c>
      <c r="AI48" s="39">
        <f t="shared" si="18"/>
        <v>0</v>
      </c>
      <c r="AJ48" s="39">
        <f t="shared" si="18"/>
        <v>0</v>
      </c>
      <c r="AK48" s="39">
        <f t="shared" si="18"/>
        <v>0</v>
      </c>
      <c r="AL48" s="39">
        <f t="shared" si="18"/>
        <v>0</v>
      </c>
      <c r="AM48" s="39">
        <f t="shared" si="18"/>
        <v>0</v>
      </c>
      <c r="AN48" s="39">
        <f t="shared" si="18"/>
        <v>31.343283582089551</v>
      </c>
      <c r="AO48" s="39">
        <f t="shared" si="18"/>
        <v>1036</v>
      </c>
      <c r="AP48" s="104">
        <f t="shared" si="18"/>
        <v>4.2699999999999996</v>
      </c>
      <c r="AQ48" s="105">
        <f t="shared" si="18"/>
        <v>3.19</v>
      </c>
      <c r="AR48" s="106">
        <f t="shared" si="18"/>
        <v>78.915662650602414</v>
      </c>
      <c r="AS48" s="106">
        <f t="shared" si="18"/>
        <v>25.292740046838404</v>
      </c>
      <c r="AT48" s="107">
        <f t="shared" si="18"/>
        <v>1150</v>
      </c>
      <c r="AU48" s="108">
        <f t="shared" si="18"/>
        <v>2.12</v>
      </c>
      <c r="AV48" s="109">
        <f t="shared" si="18"/>
        <v>1.27</v>
      </c>
      <c r="AW48" s="106">
        <f t="shared" si="18"/>
        <v>64.795918367346943</v>
      </c>
      <c r="AX48" s="106">
        <f t="shared" si="18"/>
        <v>39.393939393939391</v>
      </c>
      <c r="AY48" s="60">
        <f t="shared" si="18"/>
        <v>58.896065766294782</v>
      </c>
      <c r="AZ48" s="96">
        <f t="shared" si="18"/>
        <v>90.41</v>
      </c>
      <c r="BA48" s="67">
        <f t="shared" si="18"/>
        <v>0</v>
      </c>
      <c r="BB48" s="67">
        <f t="shared" si="18"/>
        <v>33</v>
      </c>
      <c r="BC48" s="67">
        <f t="shared" si="18"/>
        <v>700</v>
      </c>
      <c r="BD48" s="67">
        <f t="shared" si="18"/>
        <v>0</v>
      </c>
      <c r="BE48" s="27">
        <f t="shared" si="18"/>
        <v>0</v>
      </c>
      <c r="BF48" s="29">
        <f t="shared" si="18"/>
        <v>5697</v>
      </c>
      <c r="BG48" s="39">
        <f t="shared" si="18"/>
        <v>5697</v>
      </c>
      <c r="BH48" s="40">
        <f t="shared" si="18"/>
        <v>0</v>
      </c>
      <c r="BI48" s="40">
        <f t="shared" si="18"/>
        <v>0</v>
      </c>
      <c r="BJ48" s="40">
        <f t="shared" si="18"/>
        <v>0</v>
      </c>
      <c r="BK48" s="40">
        <f t="shared" si="18"/>
        <v>0</v>
      </c>
      <c r="BL48" s="40">
        <f t="shared" si="18"/>
        <v>0</v>
      </c>
      <c r="BM48" s="27">
        <f t="shared" si="18"/>
        <v>0</v>
      </c>
    </row>
    <row r="49" spans="1:65" outlineLevel="3" x14ac:dyDescent="0.3">
      <c r="A49" s="158" t="s">
        <v>24</v>
      </c>
      <c r="B49" s="159"/>
      <c r="C49" s="51">
        <f t="shared" ref="C49:BM49" si="19">SUBTOTAL(5,C17:C47)</f>
        <v>276528</v>
      </c>
      <c r="D49" s="61">
        <f t="shared" si="19"/>
        <v>31.5</v>
      </c>
      <c r="E49" s="12">
        <f t="shared" si="19"/>
        <v>31</v>
      </c>
      <c r="F49" s="12">
        <f t="shared" si="19"/>
        <v>31</v>
      </c>
      <c r="G49" s="12">
        <f t="shared" si="19"/>
        <v>0</v>
      </c>
      <c r="H49" s="12">
        <f t="shared" si="19"/>
        <v>0</v>
      </c>
      <c r="I49" s="12">
        <f t="shared" si="19"/>
        <v>0</v>
      </c>
      <c r="J49" s="12">
        <f t="shared" si="19"/>
        <v>0</v>
      </c>
      <c r="K49" s="12">
        <f t="shared" si="19"/>
        <v>0</v>
      </c>
      <c r="L49" s="12">
        <f t="shared" si="19"/>
        <v>0</v>
      </c>
      <c r="M49" s="72">
        <f t="shared" si="19"/>
        <v>7</v>
      </c>
      <c r="N49" s="83">
        <f t="shared" si="19"/>
        <v>7.05</v>
      </c>
      <c r="O49" s="83">
        <f t="shared" si="19"/>
        <v>6.93</v>
      </c>
      <c r="P49" s="83">
        <f t="shared" si="19"/>
        <v>0</v>
      </c>
      <c r="Q49" s="83">
        <f t="shared" si="19"/>
        <v>0</v>
      </c>
      <c r="R49" s="83">
        <f t="shared" si="19"/>
        <v>0</v>
      </c>
      <c r="S49" s="83">
        <f t="shared" si="19"/>
        <v>0</v>
      </c>
      <c r="T49" s="83">
        <f t="shared" si="19"/>
        <v>0</v>
      </c>
      <c r="U49" s="83">
        <f t="shared" si="19"/>
        <v>0</v>
      </c>
      <c r="V49" s="6">
        <f t="shared" si="19"/>
        <v>0</v>
      </c>
      <c r="W49" s="41">
        <f t="shared" si="19"/>
        <v>0</v>
      </c>
      <c r="X49" s="41">
        <f t="shared" si="19"/>
        <v>0</v>
      </c>
      <c r="Y49" s="41">
        <f t="shared" si="19"/>
        <v>0</v>
      </c>
      <c r="Z49" s="41">
        <f t="shared" si="19"/>
        <v>0</v>
      </c>
      <c r="AA49" s="41">
        <f t="shared" si="19"/>
        <v>0</v>
      </c>
      <c r="AB49" s="41">
        <f t="shared" si="19"/>
        <v>0</v>
      </c>
      <c r="AC49" s="41">
        <f t="shared" si="19"/>
        <v>0</v>
      </c>
      <c r="AD49" s="41">
        <f t="shared" si="19"/>
        <v>0</v>
      </c>
      <c r="AE49" s="6">
        <f t="shared" si="19"/>
        <v>1763</v>
      </c>
      <c r="AF49" s="41">
        <f t="shared" si="19"/>
        <v>2074</v>
      </c>
      <c r="AG49" s="41">
        <f t="shared" si="19"/>
        <v>1452</v>
      </c>
      <c r="AH49" s="41">
        <f t="shared" si="19"/>
        <v>0</v>
      </c>
      <c r="AI49" s="41">
        <f t="shared" si="19"/>
        <v>0</v>
      </c>
      <c r="AJ49" s="41">
        <f t="shared" si="19"/>
        <v>0</v>
      </c>
      <c r="AK49" s="41">
        <f t="shared" si="19"/>
        <v>0</v>
      </c>
      <c r="AL49" s="41">
        <f t="shared" si="19"/>
        <v>0</v>
      </c>
      <c r="AM49" s="41">
        <f t="shared" si="19"/>
        <v>0</v>
      </c>
      <c r="AN49" s="41">
        <f t="shared" si="19"/>
        <v>20.27027027027027</v>
      </c>
      <c r="AO49" s="41">
        <f t="shared" si="19"/>
        <v>670</v>
      </c>
      <c r="AP49" s="110">
        <f t="shared" si="19"/>
        <v>3.32</v>
      </c>
      <c r="AQ49" s="111">
        <f t="shared" si="19"/>
        <v>2.6</v>
      </c>
      <c r="AR49" s="112">
        <f t="shared" si="19"/>
        <v>74.707259953161596</v>
      </c>
      <c r="AS49" s="112">
        <f t="shared" si="19"/>
        <v>21.084337349397586</v>
      </c>
      <c r="AT49" s="113">
        <f t="shared" si="19"/>
        <v>759</v>
      </c>
      <c r="AU49" s="114">
        <f t="shared" si="19"/>
        <v>1.82</v>
      </c>
      <c r="AV49" s="115">
        <f t="shared" si="19"/>
        <v>1.1399999999999999</v>
      </c>
      <c r="AW49" s="112">
        <f t="shared" si="19"/>
        <v>60.606060606060609</v>
      </c>
      <c r="AX49" s="112">
        <f t="shared" si="19"/>
        <v>35.204081632653057</v>
      </c>
      <c r="AY49" s="61">
        <f t="shared" si="19"/>
        <v>39.267066803298668</v>
      </c>
      <c r="AZ49" s="97">
        <f t="shared" si="19"/>
        <v>78.8</v>
      </c>
      <c r="BA49" s="68">
        <f t="shared" si="19"/>
        <v>0</v>
      </c>
      <c r="BB49" s="68">
        <f t="shared" si="19"/>
        <v>33</v>
      </c>
      <c r="BC49" s="68">
        <f t="shared" si="19"/>
        <v>700</v>
      </c>
      <c r="BD49" s="68">
        <f t="shared" si="19"/>
        <v>0</v>
      </c>
      <c r="BE49" s="15">
        <f t="shared" si="19"/>
        <v>0</v>
      </c>
      <c r="BF49" s="6">
        <f t="shared" si="19"/>
        <v>4869</v>
      </c>
      <c r="BG49" s="41">
        <f t="shared" si="19"/>
        <v>4869</v>
      </c>
      <c r="BH49" s="42">
        <f t="shared" si="19"/>
        <v>0</v>
      </c>
      <c r="BI49" s="42">
        <f t="shared" si="19"/>
        <v>0</v>
      </c>
      <c r="BJ49" s="42">
        <f t="shared" si="19"/>
        <v>0</v>
      </c>
      <c r="BK49" s="42">
        <f t="shared" si="19"/>
        <v>0</v>
      </c>
      <c r="BL49" s="42">
        <f t="shared" si="19"/>
        <v>0</v>
      </c>
      <c r="BM49" s="15">
        <f t="shared" si="19"/>
        <v>0</v>
      </c>
    </row>
    <row r="50" spans="1:65" outlineLevel="2" x14ac:dyDescent="0.3">
      <c r="A50" s="158" t="s">
        <v>13</v>
      </c>
      <c r="B50" s="159"/>
      <c r="C50" s="51">
        <f>IFERROR(SUBTOTAL(1,C17:C47),"")</f>
        <v>316864.09677419357</v>
      </c>
      <c r="D50" s="61">
        <f t="shared" ref="D50:BM50" si="20">IFERROR(SUBTOTAL(1,D17:D47),"")</f>
        <v>32.3125</v>
      </c>
      <c r="E50" s="12">
        <f t="shared" si="20"/>
        <v>32.25</v>
      </c>
      <c r="F50" s="12">
        <f t="shared" si="20"/>
        <v>32.375</v>
      </c>
      <c r="G50" s="12" t="str">
        <f t="shared" si="20"/>
        <v/>
      </c>
      <c r="H50" s="12" t="str">
        <f t="shared" si="20"/>
        <v/>
      </c>
      <c r="I50" s="12" t="str">
        <f t="shared" si="20"/>
        <v/>
      </c>
      <c r="J50" s="12" t="str">
        <f t="shared" si="20"/>
        <v/>
      </c>
      <c r="K50" s="12" t="str">
        <f t="shared" si="20"/>
        <v/>
      </c>
      <c r="L50" s="12" t="str">
        <f t="shared" si="20"/>
        <v/>
      </c>
      <c r="M50" s="72">
        <f t="shared" si="20"/>
        <v>7.0500000000000007</v>
      </c>
      <c r="N50" s="83">
        <f t="shared" si="20"/>
        <v>7.152499999999999</v>
      </c>
      <c r="O50" s="83">
        <f t="shared" si="20"/>
        <v>6.9950000000000001</v>
      </c>
      <c r="P50" s="83" t="str">
        <f t="shared" si="20"/>
        <v/>
      </c>
      <c r="Q50" s="83" t="str">
        <f t="shared" si="20"/>
        <v/>
      </c>
      <c r="R50" s="83" t="str">
        <f t="shared" si="20"/>
        <v/>
      </c>
      <c r="S50" s="83" t="str">
        <f t="shared" si="20"/>
        <v/>
      </c>
      <c r="T50" s="83" t="str">
        <f t="shared" si="20"/>
        <v/>
      </c>
      <c r="U50" s="83" t="str">
        <f t="shared" si="20"/>
        <v/>
      </c>
      <c r="V50" s="6" t="str">
        <f t="shared" si="20"/>
        <v/>
      </c>
      <c r="W50" s="41" t="str">
        <f t="shared" si="20"/>
        <v/>
      </c>
      <c r="X50" s="41" t="str">
        <f t="shared" si="20"/>
        <v/>
      </c>
      <c r="Y50" s="41" t="str">
        <f t="shared" si="20"/>
        <v/>
      </c>
      <c r="Z50" s="41" t="str">
        <f t="shared" si="20"/>
        <v/>
      </c>
      <c r="AA50" s="41" t="str">
        <f t="shared" si="20"/>
        <v/>
      </c>
      <c r="AB50" s="41" t="str">
        <f t="shared" si="20"/>
        <v/>
      </c>
      <c r="AC50" s="41" t="str">
        <f t="shared" si="20"/>
        <v/>
      </c>
      <c r="AD50" s="41" t="str">
        <f t="shared" si="20"/>
        <v/>
      </c>
      <c r="AE50" s="6">
        <f t="shared" si="20"/>
        <v>1763</v>
      </c>
      <c r="AF50" s="41">
        <f t="shared" si="20"/>
        <v>2074</v>
      </c>
      <c r="AG50" s="41">
        <f t="shared" si="20"/>
        <v>1452</v>
      </c>
      <c r="AH50" s="41" t="str">
        <f t="shared" si="20"/>
        <v/>
      </c>
      <c r="AI50" s="41" t="str">
        <f t="shared" si="20"/>
        <v/>
      </c>
      <c r="AJ50" s="41" t="str">
        <f t="shared" si="20"/>
        <v/>
      </c>
      <c r="AK50" s="41" t="str">
        <f t="shared" si="20"/>
        <v/>
      </c>
      <c r="AL50" s="41" t="str">
        <f t="shared" si="20"/>
        <v/>
      </c>
      <c r="AM50" s="41" t="str">
        <f t="shared" si="20"/>
        <v/>
      </c>
      <c r="AN50" s="41">
        <f t="shared" si="20"/>
        <v>23.519360241928425</v>
      </c>
      <c r="AO50" s="41">
        <f t="shared" si="20"/>
        <v>900.45161290322585</v>
      </c>
      <c r="AP50" s="110">
        <f t="shared" si="20"/>
        <v>3.7225000000000001</v>
      </c>
      <c r="AQ50" s="111">
        <f t="shared" si="20"/>
        <v>2.8450000000000002</v>
      </c>
      <c r="AR50" s="112">
        <f t="shared" si="20"/>
        <v>76.606184079998243</v>
      </c>
      <c r="AS50" s="112">
        <f t="shared" si="20"/>
        <v>23.393815920001753</v>
      </c>
      <c r="AT50" s="113">
        <f t="shared" si="20"/>
        <v>980.06451612903231</v>
      </c>
      <c r="AU50" s="114">
        <f t="shared" si="20"/>
        <v>1.9521052631578946</v>
      </c>
      <c r="AV50" s="115">
        <f t="shared" si="20"/>
        <v>1.1924999999999999</v>
      </c>
      <c r="AW50" s="112">
        <f t="shared" si="20"/>
        <v>62.856829938211675</v>
      </c>
      <c r="AX50" s="112">
        <f t="shared" si="20"/>
        <v>37.143170061788325</v>
      </c>
      <c r="AY50" s="61">
        <f t="shared" si="20"/>
        <v>47.865571490195414</v>
      </c>
      <c r="AZ50" s="97">
        <f t="shared" si="20"/>
        <v>80.682631578947365</v>
      </c>
      <c r="BA50" s="68" t="str">
        <f t="shared" si="20"/>
        <v/>
      </c>
      <c r="BB50" s="68">
        <f t="shared" si="20"/>
        <v>33</v>
      </c>
      <c r="BC50" s="68">
        <f t="shared" si="20"/>
        <v>700</v>
      </c>
      <c r="BD50" s="68" t="str">
        <f t="shared" si="20"/>
        <v/>
      </c>
      <c r="BE50" s="15" t="str">
        <f>IFERROR(SUBTOTAL(1,BE17:BE47),"")</f>
        <v/>
      </c>
      <c r="BF50" s="6">
        <f t="shared" si="20"/>
        <v>5242.2580645161288</v>
      </c>
      <c r="BG50" s="41">
        <f t="shared" si="20"/>
        <v>5242.2580645161288</v>
      </c>
      <c r="BH50" s="42" t="str">
        <f t="shared" si="20"/>
        <v/>
      </c>
      <c r="BI50" s="42" t="str">
        <f t="shared" si="20"/>
        <v/>
      </c>
      <c r="BJ50" s="42" t="str">
        <f t="shared" si="20"/>
        <v/>
      </c>
      <c r="BK50" s="42" t="str">
        <f t="shared" si="20"/>
        <v/>
      </c>
      <c r="BL50" s="42" t="str">
        <f t="shared" si="20"/>
        <v/>
      </c>
      <c r="BM50" s="15" t="str">
        <f t="shared" si="20"/>
        <v/>
      </c>
    </row>
    <row r="51" spans="1:65" ht="17.25" outlineLevel="1" thickBot="1" x14ac:dyDescent="0.35">
      <c r="A51" s="160" t="s">
        <v>60</v>
      </c>
      <c r="B51" s="161"/>
      <c r="C51" s="52">
        <f>SUBTOTAL(9,C17:C47)</f>
        <v>9822787</v>
      </c>
      <c r="D51" s="62"/>
      <c r="E51" s="30"/>
      <c r="F51" s="30"/>
      <c r="G51" s="30"/>
      <c r="H51" s="30"/>
      <c r="I51" s="30"/>
      <c r="J51" s="30"/>
      <c r="K51" s="30"/>
      <c r="L51" s="30"/>
      <c r="M51" s="73"/>
      <c r="N51" s="84"/>
      <c r="O51" s="84"/>
      <c r="P51" s="84"/>
      <c r="Q51" s="84"/>
      <c r="R51" s="84"/>
      <c r="S51" s="84"/>
      <c r="T51" s="84"/>
      <c r="U51" s="84"/>
      <c r="V51" s="93"/>
      <c r="W51" s="94"/>
      <c r="X51" s="94"/>
      <c r="Y51" s="94"/>
      <c r="Z51" s="94"/>
      <c r="AA51" s="94"/>
      <c r="AB51" s="94"/>
      <c r="AC51" s="94"/>
      <c r="AD51" s="94"/>
      <c r="AE51" s="93"/>
      <c r="AF51" s="94"/>
      <c r="AG51" s="94"/>
      <c r="AH51" s="94"/>
      <c r="AI51" s="94"/>
      <c r="AJ51" s="94"/>
      <c r="AK51" s="94"/>
      <c r="AL51" s="94"/>
      <c r="AM51" s="94"/>
      <c r="AN51" s="94"/>
      <c r="AO51" s="43">
        <f>SUBTOTAL(9,AO17:AO47)</f>
        <v>27914</v>
      </c>
      <c r="AP51" s="116"/>
      <c r="AQ51" s="117"/>
      <c r="AR51" s="118"/>
      <c r="AS51" s="118"/>
      <c r="AT51" s="119">
        <f>SUBTOTAL(9,AT17:AT47)</f>
        <v>30382</v>
      </c>
      <c r="AU51" s="120"/>
      <c r="AV51" s="121"/>
      <c r="AW51" s="118"/>
      <c r="AX51" s="118"/>
      <c r="AY51" s="62"/>
      <c r="AZ51" s="98"/>
      <c r="BA51" s="69"/>
      <c r="BB51" s="69"/>
      <c r="BC51" s="69"/>
      <c r="BD51" s="69"/>
      <c r="BE51" s="16">
        <f>SUBTOTAL(9,BE17:BE47)</f>
        <v>0</v>
      </c>
      <c r="BF51" s="7">
        <f t="shared" ref="BF51:BM51" si="21">SUBTOTAL(9,BF17:BF47)</f>
        <v>162510</v>
      </c>
      <c r="BG51" s="43">
        <f t="shared" si="21"/>
        <v>162510</v>
      </c>
      <c r="BH51" s="44">
        <f t="shared" si="21"/>
        <v>0</v>
      </c>
      <c r="BI51" s="44">
        <f t="shared" si="21"/>
        <v>0</v>
      </c>
      <c r="BJ51" s="44">
        <f t="shared" si="21"/>
        <v>0</v>
      </c>
      <c r="BK51" s="44">
        <f t="shared" si="21"/>
        <v>0</v>
      </c>
      <c r="BL51" s="44">
        <f t="shared" si="21"/>
        <v>0</v>
      </c>
      <c r="BM51" s="16">
        <f t="shared" si="21"/>
        <v>0</v>
      </c>
    </row>
    <row r="52" spans="1:65" outlineLevel="5" x14ac:dyDescent="0.3">
      <c r="A52" s="21">
        <f t="shared" si="5"/>
        <v>2</v>
      </c>
      <c r="B52" s="33">
        <f>B47+1</f>
        <v>42401</v>
      </c>
      <c r="C52" s="51">
        <v>341494</v>
      </c>
      <c r="D52" s="64" t="str">
        <f t="shared" ref="D52:D80" si="22">IFERROR(ROUND(AVERAGE(E52:L52),1),"")</f>
        <v/>
      </c>
      <c r="E52" s="12" t="s">
        <v>103</v>
      </c>
      <c r="F52" s="12" t="s">
        <v>103</v>
      </c>
      <c r="G52" s="12"/>
      <c r="H52" s="12"/>
      <c r="I52" s="11"/>
      <c r="J52" s="11"/>
      <c r="K52" s="11"/>
      <c r="L52" s="11"/>
      <c r="M52" s="74" t="str">
        <f t="shared" ref="M52:M80" si="23">IFERROR(ROUND(AVERAGE(N52:U52),1),"")</f>
        <v/>
      </c>
      <c r="N52" s="86" t="s">
        <v>103</v>
      </c>
      <c r="O52" s="86" t="s">
        <v>103</v>
      </c>
      <c r="P52" s="86"/>
      <c r="Q52" s="86"/>
      <c r="R52" s="86"/>
      <c r="S52" s="86"/>
      <c r="T52" s="86"/>
      <c r="U52" s="86"/>
      <c r="V52" s="5" t="str">
        <f t="shared" ref="V52:V80" si="24">IFERROR(ROUND(AVERAGE(W52:AD52),1),"")</f>
        <v/>
      </c>
      <c r="W52" s="45"/>
      <c r="X52" s="45"/>
      <c r="Y52" s="45"/>
      <c r="Z52" s="45"/>
      <c r="AA52" s="45"/>
      <c r="AB52" s="45"/>
      <c r="AC52" s="45"/>
      <c r="AD52" s="45"/>
      <c r="AE52" s="5" t="str">
        <f t="shared" ref="AE52:AE80" si="25">IFERROR(ROUND(AVERAGE(AF52:AM52),1),"")</f>
        <v/>
      </c>
      <c r="AF52" s="45"/>
      <c r="AG52" s="45"/>
      <c r="AH52" s="45"/>
      <c r="AI52" s="45"/>
      <c r="AJ52" s="45"/>
      <c r="AK52" s="45"/>
      <c r="AL52" s="45"/>
      <c r="AM52" s="45"/>
      <c r="AN52" s="45">
        <f>21000/AO52</f>
        <v>23.411371237458194</v>
      </c>
      <c r="AO52" s="41">
        <v>897</v>
      </c>
      <c r="AP52" s="124" t="s">
        <v>103</v>
      </c>
      <c r="AQ52" s="125" t="s">
        <v>103</v>
      </c>
      <c r="AR52" s="126" t="str">
        <f t="shared" ref="AR52:AR80" si="26">IFERROR(AQ52/AP52*100,"")</f>
        <v/>
      </c>
      <c r="AS52" s="126" t="str">
        <f t="shared" ref="AS52:AS80" si="27">IFERROR(100-AR52,"")</f>
        <v/>
      </c>
      <c r="AT52" s="127">
        <v>888</v>
      </c>
      <c r="AU52" s="128">
        <v>1.97</v>
      </c>
      <c r="AV52" s="129" t="s">
        <v>103</v>
      </c>
      <c r="AW52" s="126" t="str">
        <f t="shared" ref="AW52:AW80" si="28">IFERROR(AV52/AU52*100,"")</f>
        <v/>
      </c>
      <c r="AX52" s="126" t="str">
        <f t="shared" ref="AX52:AX80" si="29">IFERROR(100-AW52,"")</f>
        <v/>
      </c>
      <c r="AY52" s="64" t="str">
        <f t="shared" ref="AY52:AY80" si="30">IFERROR((1-((AW52*AS52)/(AX52*AR52)))*100,"")</f>
        <v/>
      </c>
      <c r="AZ52">
        <v>80.3</v>
      </c>
      <c r="BA52" s="70"/>
      <c r="BB52" s="70"/>
      <c r="BC52" s="70"/>
      <c r="BD52" s="70"/>
      <c r="BE52" s="15"/>
      <c r="BF52" s="5">
        <f t="shared" ref="BF52:BF80" si="31">IF(SUM(BG52:BM52)=0,"",SUM(BG52:BM52))</f>
        <v>5269</v>
      </c>
      <c r="BG52" s="42">
        <v>5269</v>
      </c>
      <c r="BH52" s="42" t="s">
        <v>103</v>
      </c>
      <c r="BI52" s="42"/>
      <c r="BJ52" s="42"/>
      <c r="BK52" s="42"/>
      <c r="BL52" s="42"/>
      <c r="BM52" s="14"/>
    </row>
    <row r="53" spans="1:65" outlineLevel="5" x14ac:dyDescent="0.3">
      <c r="A53" s="22">
        <f t="shared" si="5"/>
        <v>2</v>
      </c>
      <c r="B53" s="9">
        <f t="shared" si="13"/>
        <v>42402</v>
      </c>
      <c r="C53" s="51">
        <v>328010</v>
      </c>
      <c r="D53" s="64" t="str">
        <f t="shared" si="22"/>
        <v/>
      </c>
      <c r="E53" s="12" t="s">
        <v>103</v>
      </c>
      <c r="F53" s="12" t="s">
        <v>103</v>
      </c>
      <c r="G53" s="12"/>
      <c r="H53" s="12"/>
      <c r="I53" s="12"/>
      <c r="J53" s="12"/>
      <c r="K53" s="12"/>
      <c r="L53" s="12"/>
      <c r="M53" s="74">
        <f t="shared" si="23"/>
        <v>7.1</v>
      </c>
      <c r="N53" s="86">
        <v>7.27</v>
      </c>
      <c r="O53" s="86">
        <v>6.96</v>
      </c>
      <c r="P53" s="86"/>
      <c r="Q53" s="86"/>
      <c r="R53" s="83"/>
      <c r="S53" s="83"/>
      <c r="T53" s="83"/>
      <c r="U53" s="83"/>
      <c r="V53" s="5" t="str">
        <f t="shared" si="24"/>
        <v/>
      </c>
      <c r="W53" s="41"/>
      <c r="X53" s="41"/>
      <c r="Y53" s="41"/>
      <c r="Z53" s="41"/>
      <c r="AA53" s="41"/>
      <c r="AB53" s="41"/>
      <c r="AC53" s="41"/>
      <c r="AD53" s="41"/>
      <c r="AE53" s="5">
        <f t="shared" si="25"/>
        <v>1850</v>
      </c>
      <c r="AF53" s="41">
        <v>2400</v>
      </c>
      <c r="AG53" s="41">
        <v>1300</v>
      </c>
      <c r="AH53" s="41"/>
      <c r="AI53" s="41"/>
      <c r="AJ53" s="41"/>
      <c r="AK53" s="41"/>
      <c r="AL53" s="41"/>
      <c r="AM53" s="41"/>
      <c r="AN53" s="45">
        <f t="shared" ref="AN53:AN80" si="32">21000/AO53</f>
        <v>25.893958076448829</v>
      </c>
      <c r="AO53" s="41">
        <v>811</v>
      </c>
      <c r="AP53" s="110">
        <v>4.76</v>
      </c>
      <c r="AQ53" s="111">
        <v>3.65</v>
      </c>
      <c r="AR53" s="126">
        <f t="shared" si="26"/>
        <v>76.680672268907571</v>
      </c>
      <c r="AS53" s="126">
        <f t="shared" si="27"/>
        <v>23.319327731092429</v>
      </c>
      <c r="AT53" s="127">
        <v>835</v>
      </c>
      <c r="AU53" s="128">
        <v>2.08</v>
      </c>
      <c r="AV53" s="129">
        <v>1.32</v>
      </c>
      <c r="AW53" s="126">
        <f t="shared" si="28"/>
        <v>63.46153846153846</v>
      </c>
      <c r="AX53" s="126">
        <f t="shared" si="29"/>
        <v>36.53846153846154</v>
      </c>
      <c r="AY53" s="64">
        <f t="shared" si="30"/>
        <v>47.180966113914948</v>
      </c>
      <c r="AZ53" s="97">
        <v>78.900000000000006</v>
      </c>
      <c r="BA53" s="68"/>
      <c r="BB53" s="68">
        <v>35</v>
      </c>
      <c r="BC53" s="68">
        <v>1100</v>
      </c>
      <c r="BD53" s="68"/>
      <c r="BE53" s="15"/>
      <c r="BF53" s="5">
        <f t="shared" si="31"/>
        <v>3816</v>
      </c>
      <c r="BG53" s="42">
        <v>3816</v>
      </c>
      <c r="BH53" s="42" t="s">
        <v>103</v>
      </c>
      <c r="BI53" s="42"/>
      <c r="BJ53" s="42"/>
      <c r="BK53" s="42"/>
      <c r="BL53" s="42"/>
      <c r="BM53" s="15"/>
    </row>
    <row r="54" spans="1:65" outlineLevel="5" x14ac:dyDescent="0.3">
      <c r="A54" s="22">
        <f t="shared" si="5"/>
        <v>2</v>
      </c>
      <c r="B54" s="9">
        <f t="shared" si="13"/>
        <v>42403</v>
      </c>
      <c r="C54" s="51">
        <v>335725</v>
      </c>
      <c r="D54" s="64">
        <f t="shared" si="22"/>
        <v>30.5</v>
      </c>
      <c r="E54" s="12">
        <v>30</v>
      </c>
      <c r="F54" s="12">
        <v>31</v>
      </c>
      <c r="G54" s="12"/>
      <c r="H54" s="12"/>
      <c r="I54" s="12"/>
      <c r="J54" s="12"/>
      <c r="K54" s="12"/>
      <c r="L54" s="12"/>
      <c r="M54" s="74" t="str">
        <f t="shared" si="23"/>
        <v/>
      </c>
      <c r="N54" s="86" t="s">
        <v>103</v>
      </c>
      <c r="O54" s="86" t="s">
        <v>103</v>
      </c>
      <c r="P54" s="86"/>
      <c r="Q54" s="86"/>
      <c r="R54" s="83"/>
      <c r="S54" s="83"/>
      <c r="T54" s="83"/>
      <c r="U54" s="83"/>
      <c r="V54" s="5" t="str">
        <f t="shared" si="24"/>
        <v/>
      </c>
      <c r="W54" s="41"/>
      <c r="X54" s="41"/>
      <c r="Y54" s="41"/>
      <c r="Z54" s="41"/>
      <c r="AA54" s="41"/>
      <c r="AB54" s="41"/>
      <c r="AC54" s="41"/>
      <c r="AD54" s="41"/>
      <c r="AE54" s="5" t="str">
        <f t="shared" si="25"/>
        <v/>
      </c>
      <c r="AF54" s="41"/>
      <c r="AG54" s="41"/>
      <c r="AH54" s="41"/>
      <c r="AI54" s="41"/>
      <c r="AJ54" s="41"/>
      <c r="AK54" s="41"/>
      <c r="AL54" s="41"/>
      <c r="AM54" s="41"/>
      <c r="AN54" s="45">
        <f t="shared" si="32"/>
        <v>23.836549375709421</v>
      </c>
      <c r="AO54" s="41">
        <v>881</v>
      </c>
      <c r="AP54" s="110" t="s">
        <v>103</v>
      </c>
      <c r="AQ54" s="111" t="s">
        <v>103</v>
      </c>
      <c r="AR54" s="126" t="str">
        <f t="shared" si="26"/>
        <v/>
      </c>
      <c r="AS54" s="126" t="str">
        <f t="shared" si="27"/>
        <v/>
      </c>
      <c r="AT54" s="127">
        <v>961</v>
      </c>
      <c r="AU54" s="128">
        <v>2.2000000000000002</v>
      </c>
      <c r="AV54" s="129" t="s">
        <v>103</v>
      </c>
      <c r="AW54" s="126" t="str">
        <f t="shared" si="28"/>
        <v/>
      </c>
      <c r="AX54" s="126" t="str">
        <f t="shared" si="29"/>
        <v/>
      </c>
      <c r="AY54" s="64" t="str">
        <f t="shared" si="30"/>
        <v/>
      </c>
      <c r="AZ54" s="97">
        <v>79.099999999999994</v>
      </c>
      <c r="BA54" s="68"/>
      <c r="BB54" s="68"/>
      <c r="BC54" s="68"/>
      <c r="BD54" s="68"/>
      <c r="BE54" s="15"/>
      <c r="BF54" s="5">
        <f t="shared" si="31"/>
        <v>5594</v>
      </c>
      <c r="BG54" s="42">
        <v>5594</v>
      </c>
      <c r="BH54" s="42" t="s">
        <v>103</v>
      </c>
      <c r="BI54" s="42"/>
      <c r="BJ54" s="42"/>
      <c r="BK54" s="42"/>
      <c r="BL54" s="42"/>
      <c r="BM54" s="15"/>
    </row>
    <row r="55" spans="1:65" outlineLevel="5" x14ac:dyDescent="0.3">
      <c r="A55" s="22">
        <f t="shared" si="5"/>
        <v>2</v>
      </c>
      <c r="B55" s="9">
        <f t="shared" si="13"/>
        <v>42404</v>
      </c>
      <c r="C55" s="51">
        <v>324117</v>
      </c>
      <c r="D55" s="64">
        <f t="shared" si="22"/>
        <v>30</v>
      </c>
      <c r="E55" s="12">
        <v>29</v>
      </c>
      <c r="F55" s="12">
        <v>31</v>
      </c>
      <c r="G55" s="12"/>
      <c r="H55" s="12"/>
      <c r="I55" s="12"/>
      <c r="J55" s="12"/>
      <c r="K55" s="12"/>
      <c r="L55" s="12"/>
      <c r="M55" s="74" t="str">
        <f t="shared" si="23"/>
        <v/>
      </c>
      <c r="N55" s="86" t="s">
        <v>103</v>
      </c>
      <c r="O55" s="86" t="s">
        <v>103</v>
      </c>
      <c r="P55" s="86"/>
      <c r="Q55" s="86"/>
      <c r="R55" s="83"/>
      <c r="S55" s="83"/>
      <c r="T55" s="83"/>
      <c r="U55" s="83"/>
      <c r="V55" s="5" t="str">
        <f t="shared" si="24"/>
        <v/>
      </c>
      <c r="W55" s="41"/>
      <c r="X55" s="41"/>
      <c r="Y55" s="41"/>
      <c r="Z55" s="41"/>
      <c r="AA55" s="41"/>
      <c r="AB55" s="41"/>
      <c r="AC55" s="41"/>
      <c r="AD55" s="41"/>
      <c r="AE55" s="5" t="str">
        <f t="shared" si="25"/>
        <v/>
      </c>
      <c r="AF55" s="41"/>
      <c r="AG55" s="41"/>
      <c r="AH55" s="41"/>
      <c r="AI55" s="41"/>
      <c r="AJ55" s="41"/>
      <c r="AK55" s="41"/>
      <c r="AL55" s="41"/>
      <c r="AM55" s="41"/>
      <c r="AN55" s="45">
        <f t="shared" si="32"/>
        <v>23.863636363636363</v>
      </c>
      <c r="AO55" s="41">
        <v>880</v>
      </c>
      <c r="AP55" s="110" t="s">
        <v>103</v>
      </c>
      <c r="AQ55" s="111" t="s">
        <v>103</v>
      </c>
      <c r="AR55" s="126" t="str">
        <f t="shared" si="26"/>
        <v/>
      </c>
      <c r="AS55" s="126" t="str">
        <f t="shared" si="27"/>
        <v/>
      </c>
      <c r="AT55" s="127">
        <v>950</v>
      </c>
      <c r="AU55" s="128">
        <v>2.0499999999999998</v>
      </c>
      <c r="AV55" s="129" t="s">
        <v>103</v>
      </c>
      <c r="AW55" s="126" t="str">
        <f t="shared" si="28"/>
        <v/>
      </c>
      <c r="AX55" s="126" t="str">
        <f t="shared" si="29"/>
        <v/>
      </c>
      <c r="AY55" s="64" t="str">
        <f t="shared" si="30"/>
        <v/>
      </c>
      <c r="AZ55" s="97">
        <v>78.95</v>
      </c>
      <c r="BA55" s="68"/>
      <c r="BB55" s="68"/>
      <c r="BC55" s="68"/>
      <c r="BD55" s="68"/>
      <c r="BE55" s="15"/>
      <c r="BF55" s="5">
        <f t="shared" si="31"/>
        <v>5058</v>
      </c>
      <c r="BG55" s="42">
        <v>5058</v>
      </c>
      <c r="BH55" s="42" t="s">
        <v>103</v>
      </c>
      <c r="BI55" s="42"/>
      <c r="BJ55" s="42"/>
      <c r="BK55" s="42"/>
      <c r="BL55" s="42"/>
      <c r="BM55" s="15"/>
    </row>
    <row r="56" spans="1:65" outlineLevel="5" x14ac:dyDescent="0.3">
      <c r="A56" s="22">
        <f t="shared" si="5"/>
        <v>2</v>
      </c>
      <c r="B56" s="9">
        <f t="shared" si="13"/>
        <v>42405</v>
      </c>
      <c r="C56" s="51">
        <v>333260</v>
      </c>
      <c r="D56" s="64" t="str">
        <f t="shared" si="22"/>
        <v/>
      </c>
      <c r="E56" s="12" t="s">
        <v>103</v>
      </c>
      <c r="F56" s="12" t="s">
        <v>103</v>
      </c>
      <c r="G56" s="12"/>
      <c r="H56" s="12"/>
      <c r="I56" s="12"/>
      <c r="J56" s="12"/>
      <c r="K56" s="12"/>
      <c r="L56" s="12"/>
      <c r="M56" s="74" t="str">
        <f t="shared" si="23"/>
        <v/>
      </c>
      <c r="N56" s="86" t="s">
        <v>103</v>
      </c>
      <c r="O56" s="86" t="s">
        <v>103</v>
      </c>
      <c r="P56" s="86"/>
      <c r="Q56" s="86"/>
      <c r="R56" s="83"/>
      <c r="S56" s="83"/>
      <c r="T56" s="83"/>
      <c r="U56" s="83"/>
      <c r="V56" s="5" t="str">
        <f t="shared" si="24"/>
        <v/>
      </c>
      <c r="W56" s="41"/>
      <c r="X56" s="41"/>
      <c r="Y56" s="41"/>
      <c r="Z56" s="41"/>
      <c r="AA56" s="41"/>
      <c r="AB56" s="41"/>
      <c r="AC56" s="41"/>
      <c r="AD56" s="41"/>
      <c r="AE56" s="5" t="str">
        <f t="shared" si="25"/>
        <v/>
      </c>
      <c r="AF56" s="41"/>
      <c r="AG56" s="41"/>
      <c r="AH56" s="41"/>
      <c r="AI56" s="41"/>
      <c r="AJ56" s="41"/>
      <c r="AK56" s="41"/>
      <c r="AL56" s="41"/>
      <c r="AM56" s="41"/>
      <c r="AN56" s="45">
        <f t="shared" si="32"/>
        <v>23.836549375709421</v>
      </c>
      <c r="AO56" s="41">
        <v>881</v>
      </c>
      <c r="AP56" s="110" t="s">
        <v>103</v>
      </c>
      <c r="AQ56" s="111" t="s">
        <v>103</v>
      </c>
      <c r="AR56" s="126" t="str">
        <f t="shared" si="26"/>
        <v/>
      </c>
      <c r="AS56" s="126" t="str">
        <f t="shared" si="27"/>
        <v/>
      </c>
      <c r="AT56" s="127">
        <v>934</v>
      </c>
      <c r="AU56" s="128">
        <v>2.11</v>
      </c>
      <c r="AV56" s="129" t="s">
        <v>103</v>
      </c>
      <c r="AW56" s="126" t="str">
        <f t="shared" si="28"/>
        <v/>
      </c>
      <c r="AX56" s="126" t="str">
        <f t="shared" si="29"/>
        <v/>
      </c>
      <c r="AY56" s="64" t="str">
        <f t="shared" si="30"/>
        <v/>
      </c>
      <c r="AZ56" s="97">
        <v>80.5</v>
      </c>
      <c r="BA56" s="68"/>
      <c r="BB56" s="68"/>
      <c r="BC56" s="68"/>
      <c r="BD56" s="68"/>
      <c r="BE56" s="15"/>
      <c r="BF56" s="5">
        <f t="shared" si="31"/>
        <v>5206</v>
      </c>
      <c r="BG56" s="42">
        <v>5206</v>
      </c>
      <c r="BH56" s="42" t="s">
        <v>103</v>
      </c>
      <c r="BI56" s="42"/>
      <c r="BJ56" s="42"/>
      <c r="BK56" s="42"/>
      <c r="BL56" s="42"/>
      <c r="BM56" s="15"/>
    </row>
    <row r="57" spans="1:65" outlineLevel="5" x14ac:dyDescent="0.3">
      <c r="A57" s="22">
        <f t="shared" si="5"/>
        <v>2</v>
      </c>
      <c r="B57" s="9">
        <f t="shared" si="13"/>
        <v>42406</v>
      </c>
      <c r="C57" s="51">
        <v>338647</v>
      </c>
      <c r="D57" s="64" t="str">
        <f t="shared" si="22"/>
        <v/>
      </c>
      <c r="E57" s="12" t="s">
        <v>103</v>
      </c>
      <c r="F57" s="12" t="s">
        <v>103</v>
      </c>
      <c r="G57" s="12"/>
      <c r="H57" s="12"/>
      <c r="I57" s="12"/>
      <c r="J57" s="12"/>
      <c r="K57" s="12"/>
      <c r="L57" s="12"/>
      <c r="M57" s="74" t="str">
        <f t="shared" si="23"/>
        <v/>
      </c>
      <c r="N57" s="86" t="s">
        <v>103</v>
      </c>
      <c r="O57" s="86" t="s">
        <v>103</v>
      </c>
      <c r="P57" s="86"/>
      <c r="Q57" s="86"/>
      <c r="R57" s="83"/>
      <c r="S57" s="83"/>
      <c r="T57" s="83"/>
      <c r="U57" s="83"/>
      <c r="V57" s="5" t="str">
        <f t="shared" si="24"/>
        <v/>
      </c>
      <c r="W57" s="41"/>
      <c r="X57" s="41"/>
      <c r="Y57" s="41"/>
      <c r="Z57" s="41"/>
      <c r="AA57" s="41"/>
      <c r="AB57" s="41"/>
      <c r="AC57" s="41"/>
      <c r="AD57" s="41"/>
      <c r="AE57" s="5" t="str">
        <f t="shared" si="25"/>
        <v/>
      </c>
      <c r="AF57" s="41"/>
      <c r="AG57" s="41"/>
      <c r="AH57" s="41"/>
      <c r="AI57" s="41"/>
      <c r="AJ57" s="41"/>
      <c r="AK57" s="41"/>
      <c r="AL57" s="41"/>
      <c r="AM57" s="41"/>
      <c r="AN57" s="45">
        <f t="shared" si="32"/>
        <v>26.415094339622641</v>
      </c>
      <c r="AO57" s="41">
        <v>795</v>
      </c>
      <c r="AP57" s="110" t="s">
        <v>103</v>
      </c>
      <c r="AQ57" s="111" t="s">
        <v>103</v>
      </c>
      <c r="AR57" s="126" t="str">
        <f t="shared" si="26"/>
        <v/>
      </c>
      <c r="AS57" s="126" t="str">
        <f t="shared" si="27"/>
        <v/>
      </c>
      <c r="AT57" s="127">
        <v>923</v>
      </c>
      <c r="AU57" s="128" t="s">
        <v>103</v>
      </c>
      <c r="AV57" s="129" t="s">
        <v>103</v>
      </c>
      <c r="AW57" s="126" t="str">
        <f t="shared" si="28"/>
        <v/>
      </c>
      <c r="AX57" s="126" t="str">
        <f t="shared" si="29"/>
        <v/>
      </c>
      <c r="AY57" s="64" t="str">
        <f t="shared" si="30"/>
        <v/>
      </c>
      <c r="AZ57" s="97" t="s">
        <v>103</v>
      </c>
      <c r="BA57" s="68"/>
      <c r="BB57" s="68"/>
      <c r="BC57" s="68"/>
      <c r="BD57" s="68"/>
      <c r="BE57" s="15"/>
      <c r="BF57" s="5">
        <f t="shared" si="31"/>
        <v>4892</v>
      </c>
      <c r="BG57" s="42">
        <v>4892</v>
      </c>
      <c r="BH57" s="42" t="s">
        <v>103</v>
      </c>
      <c r="BI57" s="42"/>
      <c r="BJ57" s="42"/>
      <c r="BK57" s="42"/>
      <c r="BL57" s="42"/>
      <c r="BM57" s="15"/>
    </row>
    <row r="58" spans="1:65" outlineLevel="5" x14ac:dyDescent="0.3">
      <c r="A58" s="22">
        <f t="shared" si="5"/>
        <v>2</v>
      </c>
      <c r="B58" s="9">
        <f t="shared" si="13"/>
        <v>42407</v>
      </c>
      <c r="C58" s="51">
        <v>338427</v>
      </c>
      <c r="D58" s="64" t="str">
        <f t="shared" si="22"/>
        <v/>
      </c>
      <c r="E58" s="12" t="s">
        <v>103</v>
      </c>
      <c r="F58" s="12" t="s">
        <v>103</v>
      </c>
      <c r="G58" s="12"/>
      <c r="H58" s="12"/>
      <c r="I58" s="12"/>
      <c r="J58" s="12"/>
      <c r="K58" s="12"/>
      <c r="L58" s="12"/>
      <c r="M58" s="74" t="str">
        <f t="shared" si="23"/>
        <v/>
      </c>
      <c r="N58" s="86" t="s">
        <v>103</v>
      </c>
      <c r="O58" s="86" t="s">
        <v>103</v>
      </c>
      <c r="P58" s="86"/>
      <c r="Q58" s="86"/>
      <c r="R58" s="83"/>
      <c r="S58" s="83"/>
      <c r="T58" s="83"/>
      <c r="U58" s="83"/>
      <c r="V58" s="5" t="str">
        <f t="shared" si="24"/>
        <v/>
      </c>
      <c r="W58" s="41"/>
      <c r="X58" s="41"/>
      <c r="Y58" s="41"/>
      <c r="Z58" s="41"/>
      <c r="AA58" s="41"/>
      <c r="AB58" s="41"/>
      <c r="AC58" s="41"/>
      <c r="AD58" s="41"/>
      <c r="AE58" s="5" t="str">
        <f t="shared" si="25"/>
        <v/>
      </c>
      <c r="AF58" s="41"/>
      <c r="AG58" s="41"/>
      <c r="AH58" s="41"/>
      <c r="AI58" s="41"/>
      <c r="AJ58" s="41"/>
      <c r="AK58" s="41"/>
      <c r="AL58" s="41"/>
      <c r="AM58" s="41"/>
      <c r="AN58" s="45">
        <f t="shared" si="32"/>
        <v>23.728813559322035</v>
      </c>
      <c r="AO58" s="41">
        <v>885</v>
      </c>
      <c r="AP58" s="110" t="s">
        <v>103</v>
      </c>
      <c r="AQ58" s="111" t="s">
        <v>103</v>
      </c>
      <c r="AR58" s="126" t="str">
        <f t="shared" si="26"/>
        <v/>
      </c>
      <c r="AS58" s="126" t="str">
        <f t="shared" si="27"/>
        <v/>
      </c>
      <c r="AT58" s="127">
        <v>959</v>
      </c>
      <c r="AU58" s="128" t="s">
        <v>103</v>
      </c>
      <c r="AV58" s="129" t="s">
        <v>103</v>
      </c>
      <c r="AW58" s="126" t="str">
        <f t="shared" si="28"/>
        <v/>
      </c>
      <c r="AX58" s="126" t="str">
        <f t="shared" si="29"/>
        <v/>
      </c>
      <c r="AY58" s="64" t="str">
        <f t="shared" si="30"/>
        <v/>
      </c>
      <c r="AZ58" s="97" t="s">
        <v>103</v>
      </c>
      <c r="BA58" s="68"/>
      <c r="BB58" s="68"/>
      <c r="BC58" s="68"/>
      <c r="BD58" s="68"/>
      <c r="BE58" s="15"/>
      <c r="BF58" s="5">
        <f t="shared" si="31"/>
        <v>5264</v>
      </c>
      <c r="BG58" s="42">
        <v>5264</v>
      </c>
      <c r="BH58" s="42" t="s">
        <v>103</v>
      </c>
      <c r="BI58" s="42"/>
      <c r="BJ58" s="42"/>
      <c r="BK58" s="42"/>
      <c r="BL58" s="42"/>
      <c r="BM58" s="15"/>
    </row>
    <row r="59" spans="1:65" outlineLevel="5" x14ac:dyDescent="0.3">
      <c r="A59" s="22">
        <f t="shared" si="5"/>
        <v>2</v>
      </c>
      <c r="B59" s="9">
        <f t="shared" si="13"/>
        <v>42408</v>
      </c>
      <c r="C59" s="51">
        <v>326081</v>
      </c>
      <c r="D59" s="64" t="str">
        <f t="shared" si="22"/>
        <v/>
      </c>
      <c r="E59" s="12" t="s">
        <v>103</v>
      </c>
      <c r="F59" s="12" t="s">
        <v>103</v>
      </c>
      <c r="G59" s="12"/>
      <c r="H59" s="12"/>
      <c r="I59" s="12"/>
      <c r="J59" s="12"/>
      <c r="K59" s="12"/>
      <c r="L59" s="12"/>
      <c r="M59" s="74" t="str">
        <f t="shared" si="23"/>
        <v/>
      </c>
      <c r="N59" s="86" t="s">
        <v>103</v>
      </c>
      <c r="O59" s="86" t="s">
        <v>103</v>
      </c>
      <c r="P59" s="86"/>
      <c r="Q59" s="86"/>
      <c r="R59" s="83"/>
      <c r="S59" s="83"/>
      <c r="T59" s="83"/>
      <c r="U59" s="83"/>
      <c r="V59" s="5" t="str">
        <f t="shared" si="24"/>
        <v/>
      </c>
      <c r="W59" s="41"/>
      <c r="X59" s="41"/>
      <c r="Y59" s="41"/>
      <c r="Z59" s="41"/>
      <c r="AA59" s="41"/>
      <c r="AB59" s="41"/>
      <c r="AC59" s="41"/>
      <c r="AD59" s="41"/>
      <c r="AE59" s="5" t="str">
        <f t="shared" si="25"/>
        <v/>
      </c>
      <c r="AF59" s="41"/>
      <c r="AG59" s="41"/>
      <c r="AH59" s="41"/>
      <c r="AI59" s="41"/>
      <c r="AJ59" s="41"/>
      <c r="AK59" s="41"/>
      <c r="AL59" s="41"/>
      <c r="AM59" s="41"/>
      <c r="AN59" s="45">
        <f t="shared" si="32"/>
        <v>22.012578616352201</v>
      </c>
      <c r="AO59" s="41">
        <v>954</v>
      </c>
      <c r="AP59" s="110" t="s">
        <v>103</v>
      </c>
      <c r="AQ59" s="111" t="s">
        <v>103</v>
      </c>
      <c r="AR59" s="126" t="str">
        <f t="shared" si="26"/>
        <v/>
      </c>
      <c r="AS59" s="126" t="str">
        <f t="shared" si="27"/>
        <v/>
      </c>
      <c r="AT59" s="127">
        <v>1000</v>
      </c>
      <c r="AU59" s="128" t="s">
        <v>103</v>
      </c>
      <c r="AV59" s="129" t="s">
        <v>103</v>
      </c>
      <c r="AW59" s="126" t="str">
        <f t="shared" si="28"/>
        <v/>
      </c>
      <c r="AX59" s="126" t="str">
        <f t="shared" si="29"/>
        <v/>
      </c>
      <c r="AY59" s="64" t="str">
        <f t="shared" si="30"/>
        <v/>
      </c>
      <c r="AZ59" s="97" t="s">
        <v>103</v>
      </c>
      <c r="BA59" s="68"/>
      <c r="BB59" s="68"/>
      <c r="BC59" s="68"/>
      <c r="BD59" s="68"/>
      <c r="BE59" s="15"/>
      <c r="BF59" s="5">
        <f t="shared" si="31"/>
        <v>5518</v>
      </c>
      <c r="BG59" s="42">
        <v>5518</v>
      </c>
      <c r="BH59" s="42" t="s">
        <v>103</v>
      </c>
      <c r="BI59" s="42"/>
      <c r="BJ59" s="42"/>
      <c r="BK59" s="42"/>
      <c r="BL59" s="42"/>
      <c r="BM59" s="15"/>
    </row>
    <row r="60" spans="1:65" outlineLevel="5" x14ac:dyDescent="0.3">
      <c r="A60" s="22">
        <f t="shared" si="5"/>
        <v>2</v>
      </c>
      <c r="B60" s="9">
        <f t="shared" si="13"/>
        <v>42409</v>
      </c>
      <c r="C60" s="51">
        <v>310247</v>
      </c>
      <c r="D60" s="64" t="str">
        <f t="shared" si="22"/>
        <v/>
      </c>
      <c r="E60" s="12" t="s">
        <v>103</v>
      </c>
      <c r="F60" s="12" t="s">
        <v>103</v>
      </c>
      <c r="G60" s="12"/>
      <c r="H60" s="12"/>
      <c r="I60" s="12"/>
      <c r="J60" s="12"/>
      <c r="K60" s="12"/>
      <c r="L60" s="12"/>
      <c r="M60" s="74" t="str">
        <f t="shared" si="23"/>
        <v/>
      </c>
      <c r="N60" s="86" t="s">
        <v>103</v>
      </c>
      <c r="O60" s="86" t="s">
        <v>103</v>
      </c>
      <c r="P60" s="86"/>
      <c r="Q60" s="86"/>
      <c r="R60" s="83"/>
      <c r="S60" s="83"/>
      <c r="T60" s="83"/>
      <c r="U60" s="83"/>
      <c r="V60" s="5" t="str">
        <f t="shared" si="24"/>
        <v/>
      </c>
      <c r="W60" s="41"/>
      <c r="X60" s="41"/>
      <c r="Y60" s="41"/>
      <c r="Z60" s="41"/>
      <c r="AA60" s="41"/>
      <c r="AB60" s="41"/>
      <c r="AC60" s="41"/>
      <c r="AD60" s="41"/>
      <c r="AE60" s="5" t="str">
        <f t="shared" si="25"/>
        <v/>
      </c>
      <c r="AF60" s="41"/>
      <c r="AG60" s="41"/>
      <c r="AH60" s="41"/>
      <c r="AI60" s="41"/>
      <c r="AJ60" s="41"/>
      <c r="AK60" s="41"/>
      <c r="AL60" s="41"/>
      <c r="AM60" s="41"/>
      <c r="AN60" s="45">
        <f t="shared" si="32"/>
        <v>23.890784982935152</v>
      </c>
      <c r="AO60" s="41">
        <v>879</v>
      </c>
      <c r="AP60" s="110" t="s">
        <v>103</v>
      </c>
      <c r="AQ60" s="111" t="s">
        <v>103</v>
      </c>
      <c r="AR60" s="126" t="str">
        <f t="shared" si="26"/>
        <v/>
      </c>
      <c r="AS60" s="126" t="str">
        <f t="shared" si="27"/>
        <v/>
      </c>
      <c r="AT60" s="127">
        <v>968</v>
      </c>
      <c r="AU60" s="128" t="s">
        <v>103</v>
      </c>
      <c r="AV60" s="129" t="s">
        <v>103</v>
      </c>
      <c r="AW60" s="126" t="str">
        <f t="shared" si="28"/>
        <v/>
      </c>
      <c r="AX60" s="126" t="str">
        <f t="shared" si="29"/>
        <v/>
      </c>
      <c r="AY60" s="64" t="str">
        <f t="shared" si="30"/>
        <v/>
      </c>
      <c r="AZ60" s="97" t="s">
        <v>103</v>
      </c>
      <c r="BA60" s="68"/>
      <c r="BB60" s="68"/>
      <c r="BC60" s="68"/>
      <c r="BD60" s="68"/>
      <c r="BE60" s="15"/>
      <c r="BF60" s="5">
        <f t="shared" si="31"/>
        <v>5289</v>
      </c>
      <c r="BG60" s="42">
        <v>5289</v>
      </c>
      <c r="BH60" s="42" t="s">
        <v>103</v>
      </c>
      <c r="BI60" s="42"/>
      <c r="BJ60" s="42"/>
      <c r="BK60" s="42"/>
      <c r="BL60" s="42"/>
      <c r="BM60" s="15"/>
    </row>
    <row r="61" spans="1:65" outlineLevel="5" x14ac:dyDescent="0.3">
      <c r="A61" s="22">
        <f t="shared" si="5"/>
        <v>2</v>
      </c>
      <c r="B61" s="9">
        <f t="shared" si="13"/>
        <v>42410</v>
      </c>
      <c r="C61" s="51">
        <v>330940</v>
      </c>
      <c r="D61" s="64" t="str">
        <f t="shared" si="22"/>
        <v/>
      </c>
      <c r="E61" s="12" t="s">
        <v>103</v>
      </c>
      <c r="F61" s="12" t="s">
        <v>103</v>
      </c>
      <c r="G61" s="12"/>
      <c r="H61" s="12"/>
      <c r="I61" s="12"/>
      <c r="J61" s="12"/>
      <c r="K61" s="12"/>
      <c r="L61" s="12"/>
      <c r="M61" s="74" t="str">
        <f t="shared" si="23"/>
        <v/>
      </c>
      <c r="N61" s="86" t="s">
        <v>103</v>
      </c>
      <c r="O61" s="86" t="s">
        <v>103</v>
      </c>
      <c r="P61" s="86"/>
      <c r="Q61" s="86"/>
      <c r="R61" s="83"/>
      <c r="S61" s="83"/>
      <c r="T61" s="83"/>
      <c r="U61" s="83"/>
      <c r="V61" s="5" t="str">
        <f t="shared" si="24"/>
        <v/>
      </c>
      <c r="W61" s="41"/>
      <c r="X61" s="41"/>
      <c r="Y61" s="41"/>
      <c r="Z61" s="41"/>
      <c r="AA61" s="41"/>
      <c r="AB61" s="41"/>
      <c r="AC61" s="41"/>
      <c r="AD61" s="41"/>
      <c r="AE61" s="5" t="str">
        <f t="shared" si="25"/>
        <v/>
      </c>
      <c r="AF61" s="41"/>
      <c r="AG61" s="41"/>
      <c r="AH61" s="41"/>
      <c r="AI61" s="41"/>
      <c r="AJ61" s="41"/>
      <c r="AK61" s="41"/>
      <c r="AL61" s="41"/>
      <c r="AM61" s="41"/>
      <c r="AN61" s="45">
        <f t="shared" si="32"/>
        <v>29.247910863509748</v>
      </c>
      <c r="AO61" s="41">
        <v>718</v>
      </c>
      <c r="AP61" s="110" t="s">
        <v>103</v>
      </c>
      <c r="AQ61" s="111" t="s">
        <v>103</v>
      </c>
      <c r="AR61" s="126" t="str">
        <f t="shared" si="26"/>
        <v/>
      </c>
      <c r="AS61" s="126" t="str">
        <f t="shared" si="27"/>
        <v/>
      </c>
      <c r="AT61" s="127">
        <v>742</v>
      </c>
      <c r="AU61" s="128" t="s">
        <v>103</v>
      </c>
      <c r="AV61" s="129" t="s">
        <v>103</v>
      </c>
      <c r="AW61" s="126" t="str">
        <f t="shared" si="28"/>
        <v/>
      </c>
      <c r="AX61" s="126" t="str">
        <f t="shared" si="29"/>
        <v/>
      </c>
      <c r="AY61" s="64" t="str">
        <f t="shared" si="30"/>
        <v/>
      </c>
      <c r="AZ61" s="97" t="s">
        <v>103</v>
      </c>
      <c r="BA61" s="68"/>
      <c r="BB61" s="68"/>
      <c r="BC61" s="68"/>
      <c r="BD61" s="68"/>
      <c r="BE61" s="15"/>
      <c r="BF61" s="5">
        <f t="shared" si="31"/>
        <v>5503</v>
      </c>
      <c r="BG61" s="42">
        <v>5503</v>
      </c>
      <c r="BH61" s="42" t="s">
        <v>103</v>
      </c>
      <c r="BI61" s="42"/>
      <c r="BJ61" s="42"/>
      <c r="BK61" s="42"/>
      <c r="BL61" s="42"/>
      <c r="BM61" s="15"/>
    </row>
    <row r="62" spans="1:65" outlineLevel="5" x14ac:dyDescent="0.3">
      <c r="A62" s="22">
        <f t="shared" si="5"/>
        <v>2</v>
      </c>
      <c r="B62" s="9">
        <f t="shared" si="13"/>
        <v>42411</v>
      </c>
      <c r="C62" s="51">
        <v>354572</v>
      </c>
      <c r="D62" s="64">
        <f t="shared" si="22"/>
        <v>31.5</v>
      </c>
      <c r="E62" s="12">
        <v>31</v>
      </c>
      <c r="F62" s="12">
        <v>32</v>
      </c>
      <c r="G62" s="12"/>
      <c r="H62" s="12"/>
      <c r="I62" s="12"/>
      <c r="J62" s="12"/>
      <c r="K62" s="12"/>
      <c r="L62" s="12"/>
      <c r="M62" s="74" t="str">
        <f t="shared" si="23"/>
        <v/>
      </c>
      <c r="N62" s="86" t="s">
        <v>103</v>
      </c>
      <c r="O62" s="86" t="s">
        <v>103</v>
      </c>
      <c r="P62" s="86"/>
      <c r="Q62" s="86"/>
      <c r="R62" s="83"/>
      <c r="S62" s="83"/>
      <c r="T62" s="83"/>
      <c r="U62" s="83"/>
      <c r="V62" s="5" t="str">
        <f t="shared" si="24"/>
        <v/>
      </c>
      <c r="W62" s="41"/>
      <c r="X62" s="41"/>
      <c r="Y62" s="41"/>
      <c r="Z62" s="41"/>
      <c r="AA62" s="41"/>
      <c r="AB62" s="41"/>
      <c r="AC62" s="41"/>
      <c r="AD62" s="41"/>
      <c r="AE62" s="5" t="str">
        <f t="shared" si="25"/>
        <v/>
      </c>
      <c r="AF62" s="41"/>
      <c r="AG62" s="41"/>
      <c r="AH62" s="41"/>
      <c r="AI62" s="41"/>
      <c r="AJ62" s="41"/>
      <c r="AK62" s="41"/>
      <c r="AL62" s="41"/>
      <c r="AM62" s="41"/>
      <c r="AN62" s="45">
        <f t="shared" si="32"/>
        <v>42.51012145748988</v>
      </c>
      <c r="AO62" s="41">
        <v>494</v>
      </c>
      <c r="AP62" s="110" t="s">
        <v>103</v>
      </c>
      <c r="AQ62" s="111" t="s">
        <v>103</v>
      </c>
      <c r="AR62" s="126" t="str">
        <f t="shared" si="26"/>
        <v/>
      </c>
      <c r="AS62" s="126" t="str">
        <f t="shared" si="27"/>
        <v/>
      </c>
      <c r="AT62" s="127">
        <v>677</v>
      </c>
      <c r="AU62" s="128">
        <v>2.13</v>
      </c>
      <c r="AV62" s="129" t="s">
        <v>103</v>
      </c>
      <c r="AW62" s="126" t="str">
        <f t="shared" si="28"/>
        <v/>
      </c>
      <c r="AX62" s="126" t="str">
        <f t="shared" si="29"/>
        <v/>
      </c>
      <c r="AY62" s="64" t="str">
        <f t="shared" si="30"/>
        <v/>
      </c>
      <c r="AZ62" s="97">
        <v>80.05</v>
      </c>
      <c r="BA62" s="68"/>
      <c r="BB62" s="68"/>
      <c r="BC62" s="68"/>
      <c r="BD62" s="68"/>
      <c r="BE62" s="15"/>
      <c r="BF62" s="5">
        <f t="shared" si="31"/>
        <v>5470</v>
      </c>
      <c r="BG62" s="42">
        <v>5470</v>
      </c>
      <c r="BH62" s="42" t="s">
        <v>103</v>
      </c>
      <c r="BI62" s="42"/>
      <c r="BJ62" s="42"/>
      <c r="BK62" s="42"/>
      <c r="BL62" s="42"/>
      <c r="BM62" s="15"/>
    </row>
    <row r="63" spans="1:65" outlineLevel="5" x14ac:dyDescent="0.3">
      <c r="A63" s="22">
        <f t="shared" si="5"/>
        <v>2</v>
      </c>
      <c r="B63" s="9">
        <f t="shared" si="13"/>
        <v>42412</v>
      </c>
      <c r="C63" s="51">
        <v>370655</v>
      </c>
      <c r="D63" s="64">
        <f t="shared" si="22"/>
        <v>32</v>
      </c>
      <c r="E63" s="12">
        <v>31</v>
      </c>
      <c r="F63" s="12">
        <v>33</v>
      </c>
      <c r="G63" s="12"/>
      <c r="H63" s="12"/>
      <c r="I63" s="12"/>
      <c r="J63" s="12"/>
      <c r="K63" s="12"/>
      <c r="L63" s="12"/>
      <c r="M63" s="74" t="str">
        <f t="shared" si="23"/>
        <v/>
      </c>
      <c r="N63" s="86" t="s">
        <v>103</v>
      </c>
      <c r="O63" s="86" t="s">
        <v>103</v>
      </c>
      <c r="P63" s="86"/>
      <c r="Q63" s="86"/>
      <c r="R63" s="83"/>
      <c r="S63" s="83"/>
      <c r="T63" s="83"/>
      <c r="U63" s="83"/>
      <c r="V63" s="5" t="str">
        <f t="shared" si="24"/>
        <v/>
      </c>
      <c r="W63" s="41"/>
      <c r="X63" s="41"/>
      <c r="Y63" s="41"/>
      <c r="Z63" s="41"/>
      <c r="AA63" s="41"/>
      <c r="AB63" s="41"/>
      <c r="AC63" s="41"/>
      <c r="AD63" s="41"/>
      <c r="AE63" s="5" t="str">
        <f t="shared" si="25"/>
        <v/>
      </c>
      <c r="AF63" s="41"/>
      <c r="AG63" s="41"/>
      <c r="AH63" s="41"/>
      <c r="AI63" s="41"/>
      <c r="AJ63" s="41"/>
      <c r="AK63" s="41"/>
      <c r="AL63" s="41"/>
      <c r="AM63" s="41"/>
      <c r="AN63" s="45">
        <f t="shared" si="32"/>
        <v>33.816425120772948</v>
      </c>
      <c r="AO63" s="41">
        <v>621</v>
      </c>
      <c r="AP63" s="110" t="s">
        <v>103</v>
      </c>
      <c r="AQ63" s="111" t="s">
        <v>103</v>
      </c>
      <c r="AR63" s="126" t="str">
        <f t="shared" si="26"/>
        <v/>
      </c>
      <c r="AS63" s="126" t="str">
        <f t="shared" si="27"/>
        <v/>
      </c>
      <c r="AT63" s="127">
        <v>849</v>
      </c>
      <c r="AU63" s="128">
        <v>2.25</v>
      </c>
      <c r="AV63" s="129" t="s">
        <v>103</v>
      </c>
      <c r="AW63" s="126" t="str">
        <f t="shared" si="28"/>
        <v/>
      </c>
      <c r="AX63" s="126" t="str">
        <f t="shared" si="29"/>
        <v/>
      </c>
      <c r="AY63" s="64" t="str">
        <f t="shared" si="30"/>
        <v/>
      </c>
      <c r="AZ63" s="97">
        <v>80.099999999999994</v>
      </c>
      <c r="BA63" s="68"/>
      <c r="BB63" s="68"/>
      <c r="BC63" s="68"/>
      <c r="BD63" s="68"/>
      <c r="BE63" s="15"/>
      <c r="BF63" s="5">
        <f t="shared" si="31"/>
        <v>5420</v>
      </c>
      <c r="BG63" s="42">
        <v>5420</v>
      </c>
      <c r="BH63" s="42" t="s">
        <v>103</v>
      </c>
      <c r="BI63" s="42"/>
      <c r="BJ63" s="42"/>
      <c r="BK63" s="42"/>
      <c r="BL63" s="42"/>
      <c r="BM63" s="15"/>
    </row>
    <row r="64" spans="1:65" outlineLevel="5" x14ac:dyDescent="0.3">
      <c r="A64" s="22">
        <f t="shared" si="5"/>
        <v>2</v>
      </c>
      <c r="B64" s="9">
        <f t="shared" si="13"/>
        <v>42413</v>
      </c>
      <c r="C64" s="51">
        <v>452222</v>
      </c>
      <c r="D64" s="64" t="str">
        <f t="shared" si="22"/>
        <v/>
      </c>
      <c r="E64" s="12" t="s">
        <v>103</v>
      </c>
      <c r="F64" s="12" t="s">
        <v>103</v>
      </c>
      <c r="G64" s="12"/>
      <c r="H64" s="12"/>
      <c r="I64" s="12"/>
      <c r="J64" s="12"/>
      <c r="K64" s="12"/>
      <c r="L64" s="12"/>
      <c r="M64" s="74" t="str">
        <f t="shared" si="23"/>
        <v/>
      </c>
      <c r="N64" s="86" t="s">
        <v>103</v>
      </c>
      <c r="O64" s="86" t="s">
        <v>103</v>
      </c>
      <c r="P64" s="86"/>
      <c r="Q64" s="86"/>
      <c r="R64" s="83"/>
      <c r="S64" s="83"/>
      <c r="T64" s="83"/>
      <c r="U64" s="83"/>
      <c r="V64" s="5" t="str">
        <f t="shared" si="24"/>
        <v/>
      </c>
      <c r="W64" s="41"/>
      <c r="X64" s="41"/>
      <c r="Y64" s="41"/>
      <c r="Z64" s="41"/>
      <c r="AA64" s="41"/>
      <c r="AB64" s="41"/>
      <c r="AC64" s="41"/>
      <c r="AD64" s="41"/>
      <c r="AE64" s="5" t="str">
        <f t="shared" si="25"/>
        <v/>
      </c>
      <c r="AF64" s="41"/>
      <c r="AG64" s="41"/>
      <c r="AH64" s="41"/>
      <c r="AI64" s="41"/>
      <c r="AJ64" s="41"/>
      <c r="AK64" s="41"/>
      <c r="AL64" s="41"/>
      <c r="AM64" s="41"/>
      <c r="AN64" s="45">
        <f t="shared" si="32"/>
        <v>29.37062937062937</v>
      </c>
      <c r="AO64" s="41">
        <v>715</v>
      </c>
      <c r="AP64" s="110" t="s">
        <v>103</v>
      </c>
      <c r="AQ64" s="111" t="s">
        <v>103</v>
      </c>
      <c r="AR64" s="126" t="str">
        <f t="shared" si="26"/>
        <v/>
      </c>
      <c r="AS64" s="126" t="str">
        <f t="shared" si="27"/>
        <v/>
      </c>
      <c r="AT64" s="127">
        <v>810</v>
      </c>
      <c r="AU64" s="128" t="s">
        <v>103</v>
      </c>
      <c r="AV64" s="129" t="s">
        <v>103</v>
      </c>
      <c r="AW64" s="126" t="str">
        <f t="shared" si="28"/>
        <v/>
      </c>
      <c r="AX64" s="126" t="str">
        <f t="shared" si="29"/>
        <v/>
      </c>
      <c r="AY64" s="64" t="str">
        <f t="shared" si="30"/>
        <v/>
      </c>
      <c r="AZ64" s="97" t="s">
        <v>103</v>
      </c>
      <c r="BA64" s="68"/>
      <c r="BB64" s="68"/>
      <c r="BC64" s="68"/>
      <c r="BD64" s="68"/>
      <c r="BE64" s="15"/>
      <c r="BF64" s="5">
        <f t="shared" si="31"/>
        <v>4964</v>
      </c>
      <c r="BG64" s="42">
        <v>4964</v>
      </c>
      <c r="BH64" s="42" t="s">
        <v>103</v>
      </c>
      <c r="BI64" s="42"/>
      <c r="BJ64" s="42"/>
      <c r="BK64" s="42"/>
      <c r="BL64" s="42"/>
      <c r="BM64" s="15"/>
    </row>
    <row r="65" spans="1:65" outlineLevel="5" x14ac:dyDescent="0.3">
      <c r="A65" s="22">
        <f t="shared" si="5"/>
        <v>2</v>
      </c>
      <c r="B65" s="9">
        <f t="shared" si="13"/>
        <v>42414</v>
      </c>
      <c r="C65" s="51">
        <v>444337</v>
      </c>
      <c r="D65" s="64" t="str">
        <f t="shared" si="22"/>
        <v/>
      </c>
      <c r="E65" s="12" t="s">
        <v>103</v>
      </c>
      <c r="F65" s="12" t="s">
        <v>103</v>
      </c>
      <c r="G65" s="12"/>
      <c r="H65" s="12"/>
      <c r="I65" s="12"/>
      <c r="J65" s="12"/>
      <c r="K65" s="12"/>
      <c r="L65" s="12"/>
      <c r="M65" s="74" t="str">
        <f t="shared" si="23"/>
        <v/>
      </c>
      <c r="N65" s="86" t="s">
        <v>103</v>
      </c>
      <c r="O65" s="86" t="s">
        <v>103</v>
      </c>
      <c r="P65" s="86"/>
      <c r="Q65" s="86"/>
      <c r="R65" s="83"/>
      <c r="S65" s="83"/>
      <c r="T65" s="83"/>
      <c r="U65" s="83"/>
      <c r="V65" s="5" t="str">
        <f t="shared" si="24"/>
        <v/>
      </c>
      <c r="W65" s="41"/>
      <c r="X65" s="41"/>
      <c r="Y65" s="41"/>
      <c r="Z65" s="41"/>
      <c r="AA65" s="41"/>
      <c r="AB65" s="41"/>
      <c r="AC65" s="41"/>
      <c r="AD65" s="41"/>
      <c r="AE65" s="5" t="str">
        <f t="shared" si="25"/>
        <v/>
      </c>
      <c r="AF65" s="41"/>
      <c r="AG65" s="41"/>
      <c r="AH65" s="41"/>
      <c r="AI65" s="41"/>
      <c r="AJ65" s="41"/>
      <c r="AK65" s="41"/>
      <c r="AL65" s="41"/>
      <c r="AM65" s="41"/>
      <c r="AN65" s="45">
        <f t="shared" si="32"/>
        <v>25.240384615384617</v>
      </c>
      <c r="AO65" s="41">
        <v>832</v>
      </c>
      <c r="AP65" s="110" t="s">
        <v>103</v>
      </c>
      <c r="AQ65" s="111" t="s">
        <v>103</v>
      </c>
      <c r="AR65" s="126" t="str">
        <f t="shared" si="26"/>
        <v/>
      </c>
      <c r="AS65" s="126" t="str">
        <f t="shared" si="27"/>
        <v/>
      </c>
      <c r="AT65" s="127">
        <v>829</v>
      </c>
      <c r="AU65" s="128" t="s">
        <v>103</v>
      </c>
      <c r="AV65" s="129" t="s">
        <v>103</v>
      </c>
      <c r="AW65" s="126" t="str">
        <f t="shared" si="28"/>
        <v/>
      </c>
      <c r="AX65" s="126" t="str">
        <f t="shared" si="29"/>
        <v/>
      </c>
      <c r="AY65" s="64" t="str">
        <f t="shared" si="30"/>
        <v/>
      </c>
      <c r="AZ65" s="97" t="s">
        <v>103</v>
      </c>
      <c r="BA65" s="68"/>
      <c r="BB65" s="68"/>
      <c r="BC65" s="68"/>
      <c r="BD65" s="68"/>
      <c r="BE65" s="15"/>
      <c r="BF65" s="5">
        <f t="shared" si="31"/>
        <v>5189</v>
      </c>
      <c r="BG65" s="42">
        <v>5189</v>
      </c>
      <c r="BH65" s="42" t="s">
        <v>103</v>
      </c>
      <c r="BI65" s="42"/>
      <c r="BJ65" s="42"/>
      <c r="BK65" s="42"/>
      <c r="BL65" s="42"/>
      <c r="BM65" s="15"/>
    </row>
    <row r="66" spans="1:65" outlineLevel="5" x14ac:dyDescent="0.3">
      <c r="A66" s="22">
        <f t="shared" si="5"/>
        <v>2</v>
      </c>
      <c r="B66" s="9">
        <f t="shared" si="13"/>
        <v>42415</v>
      </c>
      <c r="C66" s="51">
        <v>405872</v>
      </c>
      <c r="D66" s="64" t="str">
        <f t="shared" si="22"/>
        <v/>
      </c>
      <c r="E66" s="12" t="s">
        <v>103</v>
      </c>
      <c r="F66" s="12" t="s">
        <v>103</v>
      </c>
      <c r="G66" s="12"/>
      <c r="H66" s="12"/>
      <c r="I66" s="12"/>
      <c r="J66" s="12"/>
      <c r="K66" s="12"/>
      <c r="L66" s="12"/>
      <c r="M66" s="74" t="str">
        <f t="shared" si="23"/>
        <v/>
      </c>
      <c r="N66" s="86" t="s">
        <v>103</v>
      </c>
      <c r="O66" s="86" t="s">
        <v>103</v>
      </c>
      <c r="P66" s="86"/>
      <c r="Q66" s="86"/>
      <c r="R66" s="83"/>
      <c r="S66" s="83"/>
      <c r="T66" s="83"/>
      <c r="U66" s="83"/>
      <c r="V66" s="5" t="str">
        <f t="shared" si="24"/>
        <v/>
      </c>
      <c r="W66" s="41"/>
      <c r="X66" s="41"/>
      <c r="Y66" s="41"/>
      <c r="Z66" s="41"/>
      <c r="AA66" s="41"/>
      <c r="AB66" s="41"/>
      <c r="AC66" s="41"/>
      <c r="AD66" s="41"/>
      <c r="AE66" s="5" t="str">
        <f t="shared" si="25"/>
        <v/>
      </c>
      <c r="AF66" s="41"/>
      <c r="AG66" s="41"/>
      <c r="AH66" s="41"/>
      <c r="AI66" s="41"/>
      <c r="AJ66" s="41"/>
      <c r="AK66" s="41"/>
      <c r="AL66" s="41"/>
      <c r="AM66" s="41"/>
      <c r="AN66" s="45">
        <f t="shared" si="32"/>
        <v>21.560574948665298</v>
      </c>
      <c r="AO66" s="41">
        <v>974</v>
      </c>
      <c r="AP66" s="110" t="s">
        <v>103</v>
      </c>
      <c r="AQ66" s="111" t="s">
        <v>103</v>
      </c>
      <c r="AR66" s="126" t="str">
        <f t="shared" si="26"/>
        <v/>
      </c>
      <c r="AS66" s="126" t="str">
        <f t="shared" si="27"/>
        <v/>
      </c>
      <c r="AT66" s="127">
        <v>896</v>
      </c>
      <c r="AU66" s="128">
        <v>2.1</v>
      </c>
      <c r="AV66" s="129" t="s">
        <v>103</v>
      </c>
      <c r="AW66" s="126" t="str">
        <f t="shared" si="28"/>
        <v/>
      </c>
      <c r="AX66" s="126" t="str">
        <f t="shared" si="29"/>
        <v/>
      </c>
      <c r="AY66" s="64" t="str">
        <f t="shared" si="30"/>
        <v/>
      </c>
      <c r="AZ66" s="97">
        <v>80.8</v>
      </c>
      <c r="BA66" s="68"/>
      <c r="BB66" s="68"/>
      <c r="BC66" s="68"/>
      <c r="BD66" s="68"/>
      <c r="BE66" s="15"/>
      <c r="BF66" s="5">
        <f t="shared" si="31"/>
        <v>5488</v>
      </c>
      <c r="BG66" s="42">
        <v>5488</v>
      </c>
      <c r="BH66" s="42" t="s">
        <v>103</v>
      </c>
      <c r="BI66" s="42"/>
      <c r="BJ66" s="42"/>
      <c r="BK66" s="42"/>
      <c r="BL66" s="42"/>
      <c r="BM66" s="15"/>
    </row>
    <row r="67" spans="1:65" outlineLevel="5" x14ac:dyDescent="0.3">
      <c r="A67" s="22">
        <f t="shared" si="5"/>
        <v>2</v>
      </c>
      <c r="B67" s="9">
        <f t="shared" si="13"/>
        <v>42416</v>
      </c>
      <c r="C67" s="51">
        <v>371321</v>
      </c>
      <c r="D67" s="64" t="str">
        <f t="shared" si="22"/>
        <v/>
      </c>
      <c r="E67" s="12" t="s">
        <v>103</v>
      </c>
      <c r="F67" s="12" t="s">
        <v>103</v>
      </c>
      <c r="G67" s="12"/>
      <c r="H67" s="12"/>
      <c r="I67" s="12"/>
      <c r="J67" s="12"/>
      <c r="K67" s="12"/>
      <c r="L67" s="12"/>
      <c r="M67" s="74">
        <f t="shared" si="23"/>
        <v>7.3</v>
      </c>
      <c r="N67" s="86">
        <v>7.39</v>
      </c>
      <c r="O67" s="86">
        <v>7.13</v>
      </c>
      <c r="P67" s="86"/>
      <c r="Q67" s="86"/>
      <c r="R67" s="83"/>
      <c r="S67" s="83"/>
      <c r="T67" s="83"/>
      <c r="U67" s="83"/>
      <c r="V67" s="5" t="str">
        <f t="shared" si="24"/>
        <v/>
      </c>
      <c r="W67" s="41"/>
      <c r="X67" s="41"/>
      <c r="Y67" s="41"/>
      <c r="Z67" s="41"/>
      <c r="AA67" s="41"/>
      <c r="AB67" s="41"/>
      <c r="AC67" s="41"/>
      <c r="AD67" s="41"/>
      <c r="AE67" s="5">
        <f t="shared" si="25"/>
        <v>2240</v>
      </c>
      <c r="AF67" s="41">
        <v>2800</v>
      </c>
      <c r="AG67" s="41">
        <v>1680</v>
      </c>
      <c r="AH67" s="41"/>
      <c r="AI67" s="41"/>
      <c r="AJ67" s="41"/>
      <c r="AK67" s="41"/>
      <c r="AL67" s="41"/>
      <c r="AM67" s="41"/>
      <c r="AN67" s="45">
        <f t="shared" si="32"/>
        <v>38.532110091743121</v>
      </c>
      <c r="AO67" s="41">
        <v>545</v>
      </c>
      <c r="AP67" s="110">
        <v>4.1900000000000004</v>
      </c>
      <c r="AQ67" s="111">
        <v>2.9</v>
      </c>
      <c r="AR67" s="126">
        <f t="shared" si="26"/>
        <v>69.212410501193318</v>
      </c>
      <c r="AS67" s="126">
        <f t="shared" si="27"/>
        <v>30.787589498806682</v>
      </c>
      <c r="AT67" s="127">
        <v>871</v>
      </c>
      <c r="AU67" s="128">
        <v>2.16</v>
      </c>
      <c r="AV67" s="129">
        <v>1.25</v>
      </c>
      <c r="AW67" s="126">
        <f t="shared" si="28"/>
        <v>57.870370370370374</v>
      </c>
      <c r="AX67" s="126">
        <f t="shared" si="29"/>
        <v>42.129629629629626</v>
      </c>
      <c r="AY67" s="64">
        <f t="shared" si="30"/>
        <v>38.897309586964745</v>
      </c>
      <c r="AZ67" s="97">
        <v>80.010000000000005</v>
      </c>
      <c r="BA67" s="68"/>
      <c r="BB67" s="68">
        <v>33</v>
      </c>
      <c r="BC67" s="68">
        <v>900</v>
      </c>
      <c r="BD67" s="68"/>
      <c r="BE67" s="15"/>
      <c r="BF67" s="5">
        <f t="shared" si="31"/>
        <v>4041</v>
      </c>
      <c r="BG67" s="42">
        <v>4041</v>
      </c>
      <c r="BH67" s="42" t="s">
        <v>103</v>
      </c>
      <c r="BI67" s="42"/>
      <c r="BJ67" s="42"/>
      <c r="BK67" s="42"/>
      <c r="BL67" s="42"/>
      <c r="BM67" s="15"/>
    </row>
    <row r="68" spans="1:65" outlineLevel="5" x14ac:dyDescent="0.3">
      <c r="A68" s="22">
        <f t="shared" si="5"/>
        <v>2</v>
      </c>
      <c r="B68" s="9">
        <f t="shared" si="13"/>
        <v>42417</v>
      </c>
      <c r="C68" s="51">
        <v>358533</v>
      </c>
      <c r="D68" s="64" t="str">
        <f t="shared" si="22"/>
        <v/>
      </c>
      <c r="E68" s="12" t="s">
        <v>103</v>
      </c>
      <c r="F68" s="12" t="s">
        <v>103</v>
      </c>
      <c r="G68" s="12"/>
      <c r="H68" s="12"/>
      <c r="I68" s="12"/>
      <c r="J68" s="12"/>
      <c r="K68" s="12"/>
      <c r="L68" s="12"/>
      <c r="M68" s="74" t="str">
        <f t="shared" si="23"/>
        <v/>
      </c>
      <c r="N68" s="86" t="s">
        <v>103</v>
      </c>
      <c r="O68" s="86" t="s">
        <v>103</v>
      </c>
      <c r="P68" s="86"/>
      <c r="Q68" s="86"/>
      <c r="R68" s="83"/>
      <c r="S68" s="83"/>
      <c r="T68" s="83"/>
      <c r="U68" s="83"/>
      <c r="V68" s="5" t="str">
        <f t="shared" si="24"/>
        <v/>
      </c>
      <c r="W68" s="41"/>
      <c r="X68" s="41"/>
      <c r="Y68" s="41"/>
      <c r="Z68" s="41"/>
      <c r="AA68" s="41"/>
      <c r="AB68" s="41"/>
      <c r="AC68" s="41"/>
      <c r="AD68" s="41"/>
      <c r="AE68" s="5" t="str">
        <f t="shared" si="25"/>
        <v/>
      </c>
      <c r="AF68" s="41"/>
      <c r="AG68" s="41"/>
      <c r="AH68" s="41"/>
      <c r="AI68" s="41"/>
      <c r="AJ68" s="41"/>
      <c r="AK68" s="41"/>
      <c r="AL68" s="41"/>
      <c r="AM68" s="41"/>
      <c r="AN68" s="45">
        <f t="shared" si="32"/>
        <v>27.777777777777779</v>
      </c>
      <c r="AO68" s="41">
        <v>756</v>
      </c>
      <c r="AP68" s="110" t="s">
        <v>103</v>
      </c>
      <c r="AQ68" s="111" t="s">
        <v>103</v>
      </c>
      <c r="AR68" s="126" t="str">
        <f t="shared" si="26"/>
        <v/>
      </c>
      <c r="AS68" s="126" t="str">
        <f t="shared" si="27"/>
        <v/>
      </c>
      <c r="AT68" s="127">
        <v>751</v>
      </c>
      <c r="AU68" s="128">
        <v>2.13</v>
      </c>
      <c r="AV68" s="129" t="s">
        <v>103</v>
      </c>
      <c r="AW68" s="126" t="str">
        <f t="shared" si="28"/>
        <v/>
      </c>
      <c r="AX68" s="126" t="str">
        <f t="shared" si="29"/>
        <v/>
      </c>
      <c r="AY68" s="64" t="str">
        <f t="shared" si="30"/>
        <v/>
      </c>
      <c r="AZ68" s="97">
        <v>80.05</v>
      </c>
      <c r="BA68" s="68"/>
      <c r="BB68" s="68"/>
      <c r="BC68" s="68"/>
      <c r="BD68" s="68"/>
      <c r="BE68" s="15"/>
      <c r="BF68" s="5">
        <f t="shared" si="31"/>
        <v>5472</v>
      </c>
      <c r="BG68" s="42">
        <v>3850</v>
      </c>
      <c r="BH68" s="42">
        <v>1622</v>
      </c>
      <c r="BI68" s="42"/>
      <c r="BJ68" s="42"/>
      <c r="BK68" s="42"/>
      <c r="BL68" s="42"/>
      <c r="BM68" s="15"/>
    </row>
    <row r="69" spans="1:65" outlineLevel="5" x14ac:dyDescent="0.3">
      <c r="A69" s="22">
        <f t="shared" si="5"/>
        <v>2</v>
      </c>
      <c r="B69" s="9">
        <f t="shared" si="13"/>
        <v>42418</v>
      </c>
      <c r="C69" s="51">
        <v>348984</v>
      </c>
      <c r="D69" s="64" t="str">
        <f t="shared" si="22"/>
        <v/>
      </c>
      <c r="E69" s="12" t="s">
        <v>103</v>
      </c>
      <c r="F69" s="12" t="s">
        <v>103</v>
      </c>
      <c r="G69" s="12"/>
      <c r="H69" s="12"/>
      <c r="I69" s="12"/>
      <c r="J69" s="12"/>
      <c r="K69" s="12"/>
      <c r="L69" s="12"/>
      <c r="M69" s="74" t="str">
        <f t="shared" si="23"/>
        <v/>
      </c>
      <c r="N69" s="86" t="s">
        <v>103</v>
      </c>
      <c r="O69" s="86" t="s">
        <v>103</v>
      </c>
      <c r="P69" s="86"/>
      <c r="Q69" s="86"/>
      <c r="R69" s="83"/>
      <c r="S69" s="83"/>
      <c r="T69" s="83"/>
      <c r="U69" s="83"/>
      <c r="V69" s="5" t="str">
        <f t="shared" si="24"/>
        <v/>
      </c>
      <c r="W69" s="41"/>
      <c r="X69" s="41"/>
      <c r="Y69" s="41"/>
      <c r="Z69" s="41"/>
      <c r="AA69" s="41"/>
      <c r="AB69" s="41"/>
      <c r="AC69" s="41"/>
      <c r="AD69" s="41"/>
      <c r="AE69" s="5" t="str">
        <f t="shared" si="25"/>
        <v/>
      </c>
      <c r="AF69" s="41"/>
      <c r="AG69" s="41"/>
      <c r="AH69" s="41"/>
      <c r="AI69" s="41"/>
      <c r="AJ69" s="41"/>
      <c r="AK69" s="41"/>
      <c r="AL69" s="41"/>
      <c r="AM69" s="41"/>
      <c r="AN69" s="45">
        <f t="shared" si="32"/>
        <v>26.582278481012658</v>
      </c>
      <c r="AO69" s="41">
        <v>790</v>
      </c>
      <c r="AP69" s="110" t="s">
        <v>103</v>
      </c>
      <c r="AQ69" s="111" t="s">
        <v>103</v>
      </c>
      <c r="AR69" s="126" t="str">
        <f t="shared" si="26"/>
        <v/>
      </c>
      <c r="AS69" s="126" t="str">
        <f t="shared" si="27"/>
        <v/>
      </c>
      <c r="AT69" s="127">
        <v>796</v>
      </c>
      <c r="AU69" s="128">
        <v>2.1800000000000002</v>
      </c>
      <c r="AV69" s="129" t="s">
        <v>103</v>
      </c>
      <c r="AW69" s="126" t="str">
        <f t="shared" si="28"/>
        <v/>
      </c>
      <c r="AX69" s="126" t="str">
        <f t="shared" si="29"/>
        <v/>
      </c>
      <c r="AY69" s="64" t="str">
        <f t="shared" si="30"/>
        <v/>
      </c>
      <c r="AZ69" s="97">
        <v>79.599999999999994</v>
      </c>
      <c r="BA69" s="68"/>
      <c r="BB69" s="68"/>
      <c r="BC69" s="68"/>
      <c r="BD69" s="68"/>
      <c r="BE69" s="15"/>
      <c r="BF69" s="5">
        <f t="shared" si="31"/>
        <v>5511</v>
      </c>
      <c r="BG69" s="42">
        <v>4959</v>
      </c>
      <c r="BH69" s="42">
        <v>552</v>
      </c>
      <c r="BI69" s="42"/>
      <c r="BJ69" s="42"/>
      <c r="BK69" s="42"/>
      <c r="BL69" s="42"/>
      <c r="BM69" s="15"/>
    </row>
    <row r="70" spans="1:65" outlineLevel="5" x14ac:dyDescent="0.3">
      <c r="A70" s="22">
        <f t="shared" si="5"/>
        <v>2</v>
      </c>
      <c r="B70" s="9">
        <f t="shared" si="13"/>
        <v>42419</v>
      </c>
      <c r="C70" s="51">
        <v>351957</v>
      </c>
      <c r="D70" s="64">
        <f t="shared" si="22"/>
        <v>32</v>
      </c>
      <c r="E70" s="12">
        <v>32</v>
      </c>
      <c r="F70" s="12">
        <v>32</v>
      </c>
      <c r="G70" s="12"/>
      <c r="H70" s="12"/>
      <c r="I70" s="12"/>
      <c r="J70" s="12"/>
      <c r="K70" s="12"/>
      <c r="L70" s="12"/>
      <c r="M70" s="74" t="str">
        <f t="shared" si="23"/>
        <v/>
      </c>
      <c r="N70" s="86" t="s">
        <v>103</v>
      </c>
      <c r="O70" s="86" t="s">
        <v>103</v>
      </c>
      <c r="P70" s="86"/>
      <c r="Q70" s="86"/>
      <c r="R70" s="83"/>
      <c r="S70" s="83"/>
      <c r="T70" s="83"/>
      <c r="U70" s="83"/>
      <c r="V70" s="5" t="str">
        <f t="shared" si="24"/>
        <v/>
      </c>
      <c r="W70" s="41"/>
      <c r="X70" s="41"/>
      <c r="Y70" s="41"/>
      <c r="Z70" s="41"/>
      <c r="AA70" s="41"/>
      <c r="AB70" s="41"/>
      <c r="AC70" s="41"/>
      <c r="AD70" s="41"/>
      <c r="AE70" s="5" t="str">
        <f t="shared" si="25"/>
        <v/>
      </c>
      <c r="AF70" s="41"/>
      <c r="AG70" s="41"/>
      <c r="AH70" s="41"/>
      <c r="AI70" s="41"/>
      <c r="AJ70" s="41"/>
      <c r="AK70" s="41"/>
      <c r="AL70" s="41"/>
      <c r="AM70" s="41"/>
      <c r="AN70" s="45">
        <f t="shared" si="32"/>
        <v>26.992287917737791</v>
      </c>
      <c r="AO70" s="41">
        <v>778</v>
      </c>
      <c r="AP70" s="110" t="s">
        <v>103</v>
      </c>
      <c r="AQ70" s="111" t="s">
        <v>103</v>
      </c>
      <c r="AR70" s="126" t="str">
        <f t="shared" si="26"/>
        <v/>
      </c>
      <c r="AS70" s="126" t="str">
        <f t="shared" si="27"/>
        <v/>
      </c>
      <c r="AT70" s="127">
        <v>905</v>
      </c>
      <c r="AU70" s="128">
        <v>2.2200000000000002</v>
      </c>
      <c r="AV70" s="129" t="s">
        <v>103</v>
      </c>
      <c r="AW70" s="126" t="str">
        <f t="shared" si="28"/>
        <v/>
      </c>
      <c r="AX70" s="126" t="str">
        <f t="shared" si="29"/>
        <v/>
      </c>
      <c r="AY70" s="64" t="str">
        <f t="shared" si="30"/>
        <v/>
      </c>
      <c r="AZ70" s="97">
        <v>80.2</v>
      </c>
      <c r="BA70" s="68"/>
      <c r="BB70" s="68"/>
      <c r="BC70" s="68"/>
      <c r="BD70" s="68"/>
      <c r="BE70" s="15"/>
      <c r="BF70" s="5">
        <f t="shared" si="31"/>
        <v>5866</v>
      </c>
      <c r="BG70" s="42">
        <v>5866</v>
      </c>
      <c r="BH70" s="42" t="s">
        <v>103</v>
      </c>
      <c r="BI70" s="42"/>
      <c r="BJ70" s="42"/>
      <c r="BK70" s="42"/>
      <c r="BL70" s="42"/>
      <c r="BM70" s="15"/>
    </row>
    <row r="71" spans="1:65" outlineLevel="5" x14ac:dyDescent="0.3">
      <c r="A71" s="22">
        <f t="shared" si="5"/>
        <v>2</v>
      </c>
      <c r="B71" s="9">
        <f t="shared" si="13"/>
        <v>42420</v>
      </c>
      <c r="C71" s="51">
        <v>349660</v>
      </c>
      <c r="D71" s="64">
        <f t="shared" si="22"/>
        <v>31.5</v>
      </c>
      <c r="E71" s="12">
        <v>32</v>
      </c>
      <c r="F71" s="12">
        <v>31</v>
      </c>
      <c r="G71" s="12"/>
      <c r="H71" s="12"/>
      <c r="I71" s="12"/>
      <c r="J71" s="12"/>
      <c r="K71" s="12"/>
      <c r="L71" s="12"/>
      <c r="M71" s="74" t="str">
        <f t="shared" si="23"/>
        <v/>
      </c>
      <c r="N71" s="86" t="s">
        <v>103</v>
      </c>
      <c r="O71" s="86" t="s">
        <v>103</v>
      </c>
      <c r="P71" s="86"/>
      <c r="Q71" s="86"/>
      <c r="R71" s="83"/>
      <c r="S71" s="83"/>
      <c r="T71" s="83"/>
      <c r="U71" s="83"/>
      <c r="V71" s="5" t="str">
        <f t="shared" si="24"/>
        <v/>
      </c>
      <c r="W71" s="41"/>
      <c r="X71" s="41"/>
      <c r="Y71" s="41"/>
      <c r="Z71" s="41"/>
      <c r="AA71" s="41"/>
      <c r="AB71" s="41"/>
      <c r="AC71" s="41"/>
      <c r="AD71" s="41"/>
      <c r="AE71" s="5" t="str">
        <f t="shared" si="25"/>
        <v/>
      </c>
      <c r="AF71" s="41"/>
      <c r="AG71" s="41"/>
      <c r="AH71" s="41"/>
      <c r="AI71" s="41"/>
      <c r="AJ71" s="41"/>
      <c r="AK71" s="41"/>
      <c r="AL71" s="41"/>
      <c r="AM71" s="41"/>
      <c r="AN71" s="45">
        <f t="shared" si="32"/>
        <v>24.618991793669402</v>
      </c>
      <c r="AO71" s="41">
        <v>853</v>
      </c>
      <c r="AP71" s="110" t="s">
        <v>103</v>
      </c>
      <c r="AQ71" s="111" t="s">
        <v>103</v>
      </c>
      <c r="AR71" s="126" t="str">
        <f t="shared" si="26"/>
        <v/>
      </c>
      <c r="AS71" s="126" t="str">
        <f t="shared" si="27"/>
        <v/>
      </c>
      <c r="AT71" s="127">
        <v>887</v>
      </c>
      <c r="AU71" s="128" t="s">
        <v>103</v>
      </c>
      <c r="AV71" s="129" t="s">
        <v>103</v>
      </c>
      <c r="AW71" s="126" t="str">
        <f t="shared" si="28"/>
        <v/>
      </c>
      <c r="AX71" s="126" t="str">
        <f t="shared" si="29"/>
        <v/>
      </c>
      <c r="AY71" s="64" t="str">
        <f t="shared" si="30"/>
        <v/>
      </c>
      <c r="AZ71" s="97" t="s">
        <v>103</v>
      </c>
      <c r="BA71" s="68"/>
      <c r="BB71" s="68"/>
      <c r="BC71" s="68"/>
      <c r="BD71" s="68"/>
      <c r="BE71" s="15"/>
      <c r="BF71" s="5">
        <f t="shared" si="31"/>
        <v>5704</v>
      </c>
      <c r="BG71" s="42">
        <v>5704</v>
      </c>
      <c r="BH71" s="42" t="s">
        <v>103</v>
      </c>
      <c r="BI71" s="42"/>
      <c r="BJ71" s="42"/>
      <c r="BK71" s="42"/>
      <c r="BL71" s="42"/>
      <c r="BM71" s="15"/>
    </row>
    <row r="72" spans="1:65" outlineLevel="5" x14ac:dyDescent="0.3">
      <c r="A72" s="22">
        <f t="shared" si="5"/>
        <v>2</v>
      </c>
      <c r="B72" s="9">
        <f t="shared" si="13"/>
        <v>42421</v>
      </c>
      <c r="C72" s="51">
        <v>352220</v>
      </c>
      <c r="D72" s="64" t="str">
        <f t="shared" si="22"/>
        <v/>
      </c>
      <c r="E72" s="12" t="s">
        <v>103</v>
      </c>
      <c r="F72" s="12" t="s">
        <v>103</v>
      </c>
      <c r="G72" s="12"/>
      <c r="H72" s="12"/>
      <c r="I72" s="12"/>
      <c r="J72" s="12"/>
      <c r="K72" s="12"/>
      <c r="L72" s="12"/>
      <c r="M72" s="74" t="str">
        <f t="shared" si="23"/>
        <v/>
      </c>
      <c r="N72" s="86" t="s">
        <v>103</v>
      </c>
      <c r="O72" s="86" t="s">
        <v>103</v>
      </c>
      <c r="P72" s="86"/>
      <c r="Q72" s="86"/>
      <c r="R72" s="83"/>
      <c r="S72" s="83"/>
      <c r="T72" s="83"/>
      <c r="U72" s="83"/>
      <c r="V72" s="5" t="str">
        <f t="shared" si="24"/>
        <v/>
      </c>
      <c r="W72" s="41"/>
      <c r="X72" s="41"/>
      <c r="Y72" s="41"/>
      <c r="Z72" s="41"/>
      <c r="AA72" s="41"/>
      <c r="AB72" s="41"/>
      <c r="AC72" s="41"/>
      <c r="AD72" s="41"/>
      <c r="AE72" s="5" t="str">
        <f t="shared" si="25"/>
        <v/>
      </c>
      <c r="AF72" s="41"/>
      <c r="AG72" s="41"/>
      <c r="AH72" s="41"/>
      <c r="AI72" s="41"/>
      <c r="AJ72" s="41"/>
      <c r="AK72" s="41"/>
      <c r="AL72" s="41"/>
      <c r="AM72" s="41"/>
      <c r="AN72" s="45">
        <f t="shared" si="32"/>
        <v>22.975929978118163</v>
      </c>
      <c r="AO72" s="41">
        <v>914</v>
      </c>
      <c r="AP72" s="110" t="s">
        <v>103</v>
      </c>
      <c r="AQ72" s="111" t="s">
        <v>103</v>
      </c>
      <c r="AR72" s="126" t="str">
        <f t="shared" si="26"/>
        <v/>
      </c>
      <c r="AS72" s="126" t="str">
        <f t="shared" si="27"/>
        <v/>
      </c>
      <c r="AT72" s="127">
        <v>881</v>
      </c>
      <c r="AU72" s="128" t="s">
        <v>103</v>
      </c>
      <c r="AV72" s="129" t="s">
        <v>103</v>
      </c>
      <c r="AW72" s="126" t="str">
        <f t="shared" si="28"/>
        <v/>
      </c>
      <c r="AX72" s="126" t="str">
        <f t="shared" si="29"/>
        <v/>
      </c>
      <c r="AY72" s="64" t="str">
        <f t="shared" si="30"/>
        <v/>
      </c>
      <c r="AZ72" s="97" t="s">
        <v>103</v>
      </c>
      <c r="BA72" s="68"/>
      <c r="BB72" s="68"/>
      <c r="BC72" s="68"/>
      <c r="BD72" s="68"/>
      <c r="BE72" s="15"/>
      <c r="BF72" s="5">
        <f t="shared" si="31"/>
        <v>5507</v>
      </c>
      <c r="BG72" s="42">
        <v>5507</v>
      </c>
      <c r="BH72" s="42" t="s">
        <v>103</v>
      </c>
      <c r="BI72" s="42"/>
      <c r="BJ72" s="42"/>
      <c r="BK72" s="42"/>
      <c r="BL72" s="42"/>
      <c r="BM72" s="15"/>
    </row>
    <row r="73" spans="1:65" outlineLevel="5" x14ac:dyDescent="0.3">
      <c r="A73" s="22">
        <f t="shared" si="5"/>
        <v>2</v>
      </c>
      <c r="B73" s="9">
        <f t="shared" si="13"/>
        <v>42422</v>
      </c>
      <c r="C73" s="51">
        <v>339153</v>
      </c>
      <c r="D73" s="64" t="str">
        <f t="shared" si="22"/>
        <v/>
      </c>
      <c r="E73" s="12" t="s">
        <v>103</v>
      </c>
      <c r="F73" s="12" t="s">
        <v>103</v>
      </c>
      <c r="G73" s="12"/>
      <c r="H73" s="12"/>
      <c r="I73" s="12"/>
      <c r="J73" s="12"/>
      <c r="K73" s="12"/>
      <c r="L73" s="12"/>
      <c r="M73" s="74" t="str">
        <f t="shared" si="23"/>
        <v/>
      </c>
      <c r="N73" s="86" t="s">
        <v>103</v>
      </c>
      <c r="O73" s="86" t="s">
        <v>103</v>
      </c>
      <c r="P73" s="86"/>
      <c r="Q73" s="86"/>
      <c r="R73" s="83"/>
      <c r="S73" s="83"/>
      <c r="T73" s="83"/>
      <c r="U73" s="83"/>
      <c r="V73" s="5" t="str">
        <f t="shared" si="24"/>
        <v/>
      </c>
      <c r="W73" s="41"/>
      <c r="X73" s="41"/>
      <c r="Y73" s="41"/>
      <c r="Z73" s="41"/>
      <c r="AA73" s="41"/>
      <c r="AB73" s="41"/>
      <c r="AC73" s="41"/>
      <c r="AD73" s="41"/>
      <c r="AE73" s="5" t="str">
        <f t="shared" si="25"/>
        <v/>
      </c>
      <c r="AF73" s="41"/>
      <c r="AG73" s="41"/>
      <c r="AH73" s="41"/>
      <c r="AI73" s="41"/>
      <c r="AJ73" s="41"/>
      <c r="AK73" s="41"/>
      <c r="AL73" s="41"/>
      <c r="AM73" s="41"/>
      <c r="AN73" s="45">
        <f t="shared" si="32"/>
        <v>24.590163934426229</v>
      </c>
      <c r="AO73" s="41">
        <v>854</v>
      </c>
      <c r="AP73" s="110" t="s">
        <v>103</v>
      </c>
      <c r="AQ73" s="111" t="s">
        <v>103</v>
      </c>
      <c r="AR73" s="126" t="str">
        <f t="shared" si="26"/>
        <v/>
      </c>
      <c r="AS73" s="126" t="str">
        <f t="shared" si="27"/>
        <v/>
      </c>
      <c r="AT73" s="127">
        <v>886</v>
      </c>
      <c r="AU73" s="128">
        <v>2.13</v>
      </c>
      <c r="AV73" s="129" t="s">
        <v>103</v>
      </c>
      <c r="AW73" s="126" t="str">
        <f t="shared" si="28"/>
        <v/>
      </c>
      <c r="AX73" s="126" t="str">
        <f t="shared" si="29"/>
        <v/>
      </c>
      <c r="AY73" s="64" t="str">
        <f t="shared" si="30"/>
        <v/>
      </c>
      <c r="AZ73" s="97">
        <v>80.05</v>
      </c>
      <c r="BA73" s="68"/>
      <c r="BB73" s="68"/>
      <c r="BC73" s="68"/>
      <c r="BD73" s="68"/>
      <c r="BE73" s="15"/>
      <c r="BF73" s="5">
        <f t="shared" si="31"/>
        <v>6084</v>
      </c>
      <c r="BG73" s="42">
        <v>6084</v>
      </c>
      <c r="BH73" s="42" t="s">
        <v>103</v>
      </c>
      <c r="BI73" s="42"/>
      <c r="BJ73" s="42"/>
      <c r="BK73" s="42"/>
      <c r="BL73" s="42"/>
      <c r="BM73" s="15"/>
    </row>
    <row r="74" spans="1:65" outlineLevel="5" x14ac:dyDescent="0.3">
      <c r="A74" s="22">
        <f t="shared" si="5"/>
        <v>2</v>
      </c>
      <c r="B74" s="9">
        <f t="shared" si="13"/>
        <v>42423</v>
      </c>
      <c r="C74" s="51">
        <v>329365</v>
      </c>
      <c r="D74" s="64" t="str">
        <f t="shared" si="22"/>
        <v/>
      </c>
      <c r="E74" s="12" t="s">
        <v>103</v>
      </c>
      <c r="F74" s="12" t="s">
        <v>103</v>
      </c>
      <c r="G74" s="12"/>
      <c r="H74" s="12"/>
      <c r="I74" s="12"/>
      <c r="J74" s="12"/>
      <c r="K74" s="12"/>
      <c r="L74" s="12"/>
      <c r="M74" s="74">
        <f t="shared" si="23"/>
        <v>7.3</v>
      </c>
      <c r="N74" s="86">
        <v>7.37</v>
      </c>
      <c r="O74" s="86">
        <v>7.15</v>
      </c>
      <c r="P74" s="86"/>
      <c r="Q74" s="86"/>
      <c r="R74" s="83"/>
      <c r="S74" s="83"/>
      <c r="T74" s="83"/>
      <c r="U74" s="83"/>
      <c r="V74" s="5" t="str">
        <f t="shared" si="24"/>
        <v/>
      </c>
      <c r="W74" s="41"/>
      <c r="X74" s="41"/>
      <c r="Y74" s="41"/>
      <c r="Z74" s="41"/>
      <c r="AA74" s="41"/>
      <c r="AB74" s="41"/>
      <c r="AC74" s="41"/>
      <c r="AD74" s="41"/>
      <c r="AE74" s="5" t="str">
        <f t="shared" si="25"/>
        <v/>
      </c>
      <c r="AF74" s="41"/>
      <c r="AG74" s="41"/>
      <c r="AH74" s="41"/>
      <c r="AI74" s="41"/>
      <c r="AJ74" s="41"/>
      <c r="AK74" s="41"/>
      <c r="AL74" s="41"/>
      <c r="AM74" s="41"/>
      <c r="AN74" s="45">
        <f t="shared" si="32"/>
        <v>32.159264931087293</v>
      </c>
      <c r="AO74" s="41">
        <v>653</v>
      </c>
      <c r="AP74" s="110">
        <v>4.25</v>
      </c>
      <c r="AQ74" s="111">
        <v>3.02</v>
      </c>
      <c r="AR74" s="126">
        <f t="shared" si="26"/>
        <v>71.058823529411768</v>
      </c>
      <c r="AS74" s="126">
        <f t="shared" si="27"/>
        <v>28.941176470588232</v>
      </c>
      <c r="AT74" s="127">
        <v>869</v>
      </c>
      <c r="AU74" s="128">
        <v>2.15</v>
      </c>
      <c r="AV74" s="129">
        <v>1.22</v>
      </c>
      <c r="AW74" s="126">
        <f t="shared" si="28"/>
        <v>56.744186046511622</v>
      </c>
      <c r="AX74" s="126">
        <f t="shared" si="29"/>
        <v>43.255813953488378</v>
      </c>
      <c r="AY74" s="64">
        <f t="shared" si="30"/>
        <v>46.571245460371735</v>
      </c>
      <c r="AZ74" s="97">
        <v>79.8</v>
      </c>
      <c r="BA74" s="68"/>
      <c r="BB74" s="68"/>
      <c r="BC74" s="68"/>
      <c r="BD74" s="68"/>
      <c r="BE74" s="15"/>
      <c r="BF74" s="5">
        <f t="shared" si="31"/>
        <v>5643</v>
      </c>
      <c r="BG74" s="42">
        <v>5643</v>
      </c>
      <c r="BH74" s="42" t="s">
        <v>103</v>
      </c>
      <c r="BI74" s="42"/>
      <c r="BJ74" s="42"/>
      <c r="BK74" s="42"/>
      <c r="BL74" s="42"/>
      <c r="BM74" s="15"/>
    </row>
    <row r="75" spans="1:65" outlineLevel="5" x14ac:dyDescent="0.3">
      <c r="A75" s="22">
        <f t="shared" si="5"/>
        <v>2</v>
      </c>
      <c r="B75" s="9">
        <f t="shared" si="13"/>
        <v>42424</v>
      </c>
      <c r="C75" s="51">
        <v>325588</v>
      </c>
      <c r="D75" s="64" t="str">
        <f t="shared" si="22"/>
        <v/>
      </c>
      <c r="E75" s="12" t="s">
        <v>103</v>
      </c>
      <c r="F75" s="12" t="s">
        <v>103</v>
      </c>
      <c r="G75" s="12"/>
      <c r="H75" s="12"/>
      <c r="I75" s="12"/>
      <c r="J75" s="12"/>
      <c r="K75" s="12"/>
      <c r="L75" s="12"/>
      <c r="M75" s="74" t="str">
        <f t="shared" si="23"/>
        <v/>
      </c>
      <c r="N75" s="86" t="s">
        <v>103</v>
      </c>
      <c r="O75" s="86" t="s">
        <v>103</v>
      </c>
      <c r="P75" s="86"/>
      <c r="Q75" s="86"/>
      <c r="R75" s="83"/>
      <c r="S75" s="83"/>
      <c r="T75" s="83"/>
      <c r="U75" s="83"/>
      <c r="V75" s="5" t="str">
        <f t="shared" si="24"/>
        <v/>
      </c>
      <c r="W75" s="41"/>
      <c r="X75" s="41"/>
      <c r="Y75" s="41"/>
      <c r="Z75" s="41"/>
      <c r="AA75" s="41"/>
      <c r="AB75" s="41"/>
      <c r="AC75" s="41"/>
      <c r="AD75" s="41"/>
      <c r="AE75" s="5" t="str">
        <f t="shared" si="25"/>
        <v/>
      </c>
      <c r="AF75" s="41"/>
      <c r="AG75" s="41"/>
      <c r="AH75" s="41"/>
      <c r="AI75" s="41"/>
      <c r="AJ75" s="41"/>
      <c r="AK75" s="41"/>
      <c r="AL75" s="41"/>
      <c r="AM75" s="41"/>
      <c r="AN75" s="45">
        <f t="shared" si="32"/>
        <v>28.225806451612904</v>
      </c>
      <c r="AO75" s="41">
        <v>744</v>
      </c>
      <c r="AP75" s="110" t="s">
        <v>103</v>
      </c>
      <c r="AQ75" s="111" t="s">
        <v>103</v>
      </c>
      <c r="AR75" s="126" t="str">
        <f t="shared" si="26"/>
        <v/>
      </c>
      <c r="AS75" s="126" t="str">
        <f t="shared" si="27"/>
        <v/>
      </c>
      <c r="AT75" s="127">
        <v>850</v>
      </c>
      <c r="AU75" s="128">
        <v>2.0099999999999998</v>
      </c>
      <c r="AV75" s="129" t="s">
        <v>103</v>
      </c>
      <c r="AW75" s="126" t="str">
        <f t="shared" si="28"/>
        <v/>
      </c>
      <c r="AX75" s="126" t="str">
        <f t="shared" si="29"/>
        <v/>
      </c>
      <c r="AY75" s="64" t="str">
        <f t="shared" si="30"/>
        <v/>
      </c>
      <c r="AZ75" s="97">
        <v>80.75</v>
      </c>
      <c r="BA75" s="68"/>
      <c r="BB75" s="68"/>
      <c r="BC75" s="68"/>
      <c r="BD75" s="68"/>
      <c r="BE75" s="15"/>
      <c r="BF75" s="5">
        <f t="shared" si="31"/>
        <v>4682</v>
      </c>
      <c r="BG75" s="42">
        <v>4682</v>
      </c>
      <c r="BH75" s="42" t="s">
        <v>103</v>
      </c>
      <c r="BI75" s="42"/>
      <c r="BJ75" s="42"/>
      <c r="BK75" s="42"/>
      <c r="BL75" s="42"/>
      <c r="BM75" s="15"/>
    </row>
    <row r="76" spans="1:65" outlineLevel="5" x14ac:dyDescent="0.3">
      <c r="A76" s="22">
        <f t="shared" si="5"/>
        <v>2</v>
      </c>
      <c r="B76" s="9">
        <f t="shared" si="13"/>
        <v>42425</v>
      </c>
      <c r="C76" s="51">
        <v>320266</v>
      </c>
      <c r="D76" s="64" t="str">
        <f t="shared" si="22"/>
        <v/>
      </c>
      <c r="E76" s="12" t="s">
        <v>103</v>
      </c>
      <c r="F76" s="12" t="s">
        <v>103</v>
      </c>
      <c r="G76" s="12"/>
      <c r="H76" s="12"/>
      <c r="I76" s="12"/>
      <c r="J76" s="12"/>
      <c r="K76" s="12"/>
      <c r="L76" s="12"/>
      <c r="M76" s="74" t="str">
        <f t="shared" si="23"/>
        <v/>
      </c>
      <c r="N76" s="86" t="s">
        <v>103</v>
      </c>
      <c r="O76" s="86" t="s">
        <v>103</v>
      </c>
      <c r="P76" s="86"/>
      <c r="Q76" s="86"/>
      <c r="R76" s="83"/>
      <c r="S76" s="83"/>
      <c r="T76" s="83"/>
      <c r="U76" s="83"/>
      <c r="V76" s="5" t="str">
        <f t="shared" si="24"/>
        <v/>
      </c>
      <c r="W76" s="41"/>
      <c r="X76" s="41"/>
      <c r="Y76" s="41"/>
      <c r="Z76" s="41"/>
      <c r="AA76" s="41"/>
      <c r="AB76" s="41"/>
      <c r="AC76" s="41"/>
      <c r="AD76" s="41"/>
      <c r="AE76" s="5" t="str">
        <f t="shared" si="25"/>
        <v/>
      </c>
      <c r="AF76" s="41"/>
      <c r="AG76" s="41"/>
      <c r="AH76" s="41"/>
      <c r="AI76" s="41"/>
      <c r="AJ76" s="41"/>
      <c r="AK76" s="41"/>
      <c r="AL76" s="41"/>
      <c r="AM76" s="41"/>
      <c r="AN76" s="45">
        <f t="shared" si="32"/>
        <v>26.481715006305169</v>
      </c>
      <c r="AO76" s="41">
        <v>793</v>
      </c>
      <c r="AP76" s="110" t="s">
        <v>103</v>
      </c>
      <c r="AQ76" s="111" t="s">
        <v>103</v>
      </c>
      <c r="AR76" s="126" t="str">
        <f t="shared" si="26"/>
        <v/>
      </c>
      <c r="AS76" s="126" t="str">
        <f t="shared" si="27"/>
        <v/>
      </c>
      <c r="AT76" s="127">
        <v>851</v>
      </c>
      <c r="AU76" s="128">
        <v>2.15</v>
      </c>
      <c r="AV76" s="129" t="s">
        <v>103</v>
      </c>
      <c r="AW76" s="126" t="str">
        <f t="shared" si="28"/>
        <v/>
      </c>
      <c r="AX76" s="126" t="str">
        <f t="shared" si="29"/>
        <v/>
      </c>
      <c r="AY76" s="64" t="str">
        <f t="shared" si="30"/>
        <v/>
      </c>
      <c r="AZ76" s="97">
        <v>81</v>
      </c>
      <c r="BA76" s="68"/>
      <c r="BB76" s="68"/>
      <c r="BC76" s="68"/>
      <c r="BD76" s="68"/>
      <c r="BE76" s="15"/>
      <c r="BF76" s="5">
        <f t="shared" si="31"/>
        <v>7190</v>
      </c>
      <c r="BG76" s="42">
        <v>5890</v>
      </c>
      <c r="BH76" s="42">
        <v>1300</v>
      </c>
      <c r="BI76" s="42"/>
      <c r="BJ76" s="42"/>
      <c r="BK76" s="42"/>
      <c r="BL76" s="42"/>
      <c r="BM76" s="15"/>
    </row>
    <row r="77" spans="1:65" outlineLevel="5" x14ac:dyDescent="0.3">
      <c r="A77" s="22">
        <f t="shared" si="5"/>
        <v>2</v>
      </c>
      <c r="B77" s="9">
        <f t="shared" si="13"/>
        <v>42426</v>
      </c>
      <c r="C77" s="51">
        <v>326844</v>
      </c>
      <c r="D77" s="64" t="str">
        <f t="shared" si="22"/>
        <v/>
      </c>
      <c r="E77" s="12" t="s">
        <v>103</v>
      </c>
      <c r="F77" s="12" t="s">
        <v>103</v>
      </c>
      <c r="G77" s="12"/>
      <c r="H77" s="12"/>
      <c r="I77" s="12"/>
      <c r="J77" s="12"/>
      <c r="K77" s="12"/>
      <c r="L77" s="12"/>
      <c r="M77" s="74" t="str">
        <f t="shared" si="23"/>
        <v/>
      </c>
      <c r="N77" s="86" t="s">
        <v>103</v>
      </c>
      <c r="O77" s="86" t="s">
        <v>103</v>
      </c>
      <c r="P77" s="86"/>
      <c r="Q77" s="86"/>
      <c r="R77" s="83"/>
      <c r="S77" s="83"/>
      <c r="T77" s="83"/>
      <c r="U77" s="83"/>
      <c r="V77" s="5" t="str">
        <f t="shared" si="24"/>
        <v/>
      </c>
      <c r="W77" s="41"/>
      <c r="X77" s="41"/>
      <c r="Y77" s="41"/>
      <c r="Z77" s="41"/>
      <c r="AA77" s="41"/>
      <c r="AB77" s="41"/>
      <c r="AC77" s="41"/>
      <c r="AD77" s="41"/>
      <c r="AE77" s="5" t="str">
        <f t="shared" si="25"/>
        <v/>
      </c>
      <c r="AF77" s="41"/>
      <c r="AG77" s="41"/>
      <c r="AH77" s="41"/>
      <c r="AI77" s="41"/>
      <c r="AJ77" s="41"/>
      <c r="AK77" s="41"/>
      <c r="AL77" s="41"/>
      <c r="AM77" s="41"/>
      <c r="AN77" s="45">
        <f t="shared" si="32"/>
        <v>27.272727272727273</v>
      </c>
      <c r="AO77" s="41">
        <v>770</v>
      </c>
      <c r="AP77" s="110" t="s">
        <v>103</v>
      </c>
      <c r="AQ77" s="111" t="s">
        <v>103</v>
      </c>
      <c r="AR77" s="126" t="str">
        <f t="shared" si="26"/>
        <v/>
      </c>
      <c r="AS77" s="126" t="str">
        <f t="shared" si="27"/>
        <v/>
      </c>
      <c r="AT77" s="127">
        <v>909</v>
      </c>
      <c r="AU77" s="128">
        <v>2.06</v>
      </c>
      <c r="AV77" s="129" t="s">
        <v>103</v>
      </c>
      <c r="AW77" s="126" t="str">
        <f t="shared" si="28"/>
        <v/>
      </c>
      <c r="AX77" s="126" t="str">
        <f t="shared" si="29"/>
        <v/>
      </c>
      <c r="AY77" s="64" t="str">
        <f t="shared" si="30"/>
        <v/>
      </c>
      <c r="AZ77" s="97">
        <v>80.349999999999994</v>
      </c>
      <c r="BA77" s="68"/>
      <c r="BB77" s="68"/>
      <c r="BC77" s="68"/>
      <c r="BD77" s="68"/>
      <c r="BE77" s="15"/>
      <c r="BF77" s="5">
        <f t="shared" si="31"/>
        <v>5899</v>
      </c>
      <c r="BG77" s="42">
        <v>5899</v>
      </c>
      <c r="BH77" s="42" t="s">
        <v>103</v>
      </c>
      <c r="BI77" s="42"/>
      <c r="BJ77" s="42"/>
      <c r="BK77" s="42"/>
      <c r="BL77" s="42"/>
      <c r="BM77" s="15"/>
    </row>
    <row r="78" spans="1:65" outlineLevel="5" x14ac:dyDescent="0.3">
      <c r="A78" s="22">
        <f t="shared" si="5"/>
        <v>2</v>
      </c>
      <c r="B78" s="9">
        <f t="shared" si="13"/>
        <v>42427</v>
      </c>
      <c r="C78" s="51">
        <v>330292</v>
      </c>
      <c r="D78" s="64">
        <f t="shared" si="22"/>
        <v>31.5</v>
      </c>
      <c r="E78" s="12">
        <v>31</v>
      </c>
      <c r="F78" s="12">
        <v>32</v>
      </c>
      <c r="G78" s="12"/>
      <c r="H78" s="12"/>
      <c r="I78" s="12"/>
      <c r="J78" s="12"/>
      <c r="K78" s="12"/>
      <c r="L78" s="12"/>
      <c r="M78" s="74" t="str">
        <f t="shared" si="23"/>
        <v/>
      </c>
      <c r="N78" s="86" t="s">
        <v>103</v>
      </c>
      <c r="O78" s="86" t="s">
        <v>103</v>
      </c>
      <c r="P78" s="86"/>
      <c r="Q78" s="86"/>
      <c r="R78" s="83"/>
      <c r="S78" s="83"/>
      <c r="T78" s="83"/>
      <c r="U78" s="83"/>
      <c r="V78" s="5" t="str">
        <f t="shared" si="24"/>
        <v/>
      </c>
      <c r="W78" s="41"/>
      <c r="X78" s="41"/>
      <c r="Y78" s="41"/>
      <c r="Z78" s="41"/>
      <c r="AA78" s="41"/>
      <c r="AB78" s="41"/>
      <c r="AC78" s="41"/>
      <c r="AD78" s="41"/>
      <c r="AE78" s="5" t="str">
        <f t="shared" si="25"/>
        <v/>
      </c>
      <c r="AF78" s="41"/>
      <c r="AG78" s="41"/>
      <c r="AH78" s="41"/>
      <c r="AI78" s="41"/>
      <c r="AJ78" s="41"/>
      <c r="AK78" s="41"/>
      <c r="AL78" s="41"/>
      <c r="AM78" s="41"/>
      <c r="AN78" s="45">
        <f t="shared" si="32"/>
        <v>20.730503455083909</v>
      </c>
      <c r="AO78" s="41">
        <v>1013</v>
      </c>
      <c r="AP78" s="110" t="s">
        <v>103</v>
      </c>
      <c r="AQ78" s="111" t="s">
        <v>103</v>
      </c>
      <c r="AR78" s="126" t="str">
        <f t="shared" si="26"/>
        <v/>
      </c>
      <c r="AS78" s="126" t="str">
        <f t="shared" si="27"/>
        <v/>
      </c>
      <c r="AT78" s="127">
        <v>1101</v>
      </c>
      <c r="AU78" s="128" t="s">
        <v>103</v>
      </c>
      <c r="AV78" s="129" t="s">
        <v>103</v>
      </c>
      <c r="AW78" s="126" t="str">
        <f t="shared" si="28"/>
        <v/>
      </c>
      <c r="AX78" s="126" t="str">
        <f t="shared" si="29"/>
        <v/>
      </c>
      <c r="AY78" s="64" t="str">
        <f t="shared" si="30"/>
        <v/>
      </c>
      <c r="AZ78" s="97" t="s">
        <v>103</v>
      </c>
      <c r="BA78" s="68"/>
      <c r="BB78" s="68"/>
      <c r="BC78" s="68"/>
      <c r="BD78" s="68"/>
      <c r="BE78" s="15"/>
      <c r="BF78" s="5">
        <f t="shared" si="31"/>
        <v>4461</v>
      </c>
      <c r="BG78" s="42">
        <v>4461</v>
      </c>
      <c r="BH78" s="42" t="s">
        <v>103</v>
      </c>
      <c r="BI78" s="42"/>
      <c r="BJ78" s="42"/>
      <c r="BK78" s="42"/>
      <c r="BL78" s="42"/>
      <c r="BM78" s="15"/>
    </row>
    <row r="79" spans="1:65" outlineLevel="5" x14ac:dyDescent="0.3">
      <c r="A79" s="22">
        <f t="shared" si="5"/>
        <v>2</v>
      </c>
      <c r="B79" s="49">
        <f t="shared" si="13"/>
        <v>42428</v>
      </c>
      <c r="C79" s="51">
        <v>329222</v>
      </c>
      <c r="D79" s="64">
        <f t="shared" si="22"/>
        <v>30.5</v>
      </c>
      <c r="E79" s="12">
        <v>30</v>
      </c>
      <c r="F79" s="12">
        <v>31</v>
      </c>
      <c r="G79" s="12"/>
      <c r="H79" s="12"/>
      <c r="I79" s="12"/>
      <c r="J79" s="12"/>
      <c r="K79" s="12"/>
      <c r="L79" s="12"/>
      <c r="M79" s="74" t="str">
        <f t="shared" si="23"/>
        <v/>
      </c>
      <c r="N79" s="86" t="s">
        <v>103</v>
      </c>
      <c r="O79" s="86" t="s">
        <v>103</v>
      </c>
      <c r="P79" s="86"/>
      <c r="Q79" s="86"/>
      <c r="R79" s="83"/>
      <c r="S79" s="83"/>
      <c r="T79" s="83"/>
      <c r="U79" s="83"/>
      <c r="V79" s="5" t="str">
        <f t="shared" si="24"/>
        <v/>
      </c>
      <c r="W79" s="41"/>
      <c r="X79" s="41"/>
      <c r="Y79" s="41"/>
      <c r="Z79" s="41"/>
      <c r="AA79" s="41"/>
      <c r="AB79" s="41"/>
      <c r="AC79" s="41"/>
      <c r="AD79" s="41"/>
      <c r="AE79" s="5" t="str">
        <f t="shared" si="25"/>
        <v/>
      </c>
      <c r="AF79" s="41"/>
      <c r="AG79" s="41"/>
      <c r="AH79" s="41"/>
      <c r="AI79" s="41"/>
      <c r="AJ79" s="41"/>
      <c r="AK79" s="41"/>
      <c r="AL79" s="41"/>
      <c r="AM79" s="41"/>
      <c r="AN79" s="45">
        <f t="shared" si="32"/>
        <v>20.134228187919462</v>
      </c>
      <c r="AO79" s="41">
        <v>1043</v>
      </c>
      <c r="AP79" s="110" t="s">
        <v>103</v>
      </c>
      <c r="AQ79" s="111" t="s">
        <v>103</v>
      </c>
      <c r="AR79" s="126" t="str">
        <f t="shared" si="26"/>
        <v/>
      </c>
      <c r="AS79" s="126" t="str">
        <f t="shared" si="27"/>
        <v/>
      </c>
      <c r="AT79" s="127">
        <v>1105</v>
      </c>
      <c r="AU79" s="128" t="s">
        <v>103</v>
      </c>
      <c r="AV79" s="129" t="s">
        <v>103</v>
      </c>
      <c r="AW79" s="126" t="str">
        <f t="shared" si="28"/>
        <v/>
      </c>
      <c r="AX79" s="126" t="str">
        <f t="shared" si="29"/>
        <v/>
      </c>
      <c r="AY79" s="64" t="str">
        <f t="shared" si="30"/>
        <v/>
      </c>
      <c r="AZ79" s="97" t="s">
        <v>103</v>
      </c>
      <c r="BA79" s="68"/>
      <c r="BB79" s="68"/>
      <c r="BC79" s="68"/>
      <c r="BD79" s="68"/>
      <c r="BE79" s="15"/>
      <c r="BF79" s="5">
        <f t="shared" si="31"/>
        <v>5443</v>
      </c>
      <c r="BG79" s="42">
        <v>5443</v>
      </c>
      <c r="BH79" s="42" t="s">
        <v>103</v>
      </c>
      <c r="BI79" s="42"/>
      <c r="BJ79" s="42"/>
      <c r="BK79" s="42"/>
      <c r="BL79" s="42"/>
      <c r="BM79" s="15"/>
    </row>
    <row r="80" spans="1:65" ht="17.25" outlineLevel="5" thickBot="1" x14ac:dyDescent="0.35">
      <c r="A80" s="47">
        <f t="shared" si="5"/>
        <v>2</v>
      </c>
      <c r="B80" s="49">
        <f t="shared" si="13"/>
        <v>42429</v>
      </c>
      <c r="C80" s="51">
        <v>301381</v>
      </c>
      <c r="D80" s="64" t="str">
        <f t="shared" si="22"/>
        <v/>
      </c>
      <c r="E80" s="12" t="s">
        <v>103</v>
      </c>
      <c r="F80" s="12" t="s">
        <v>103</v>
      </c>
      <c r="G80" s="12"/>
      <c r="H80" s="12"/>
      <c r="I80" s="12"/>
      <c r="J80" s="12"/>
      <c r="K80" s="12"/>
      <c r="L80" s="12"/>
      <c r="M80" s="74" t="str">
        <f t="shared" si="23"/>
        <v/>
      </c>
      <c r="N80" s="83" t="s">
        <v>103</v>
      </c>
      <c r="O80" s="83" t="s">
        <v>103</v>
      </c>
      <c r="P80" s="83"/>
      <c r="Q80" s="83"/>
      <c r="R80" s="83"/>
      <c r="S80" s="83"/>
      <c r="T80" s="83"/>
      <c r="U80" s="83"/>
      <c r="V80" s="5" t="str">
        <f t="shared" si="24"/>
        <v/>
      </c>
      <c r="W80" s="41"/>
      <c r="X80" s="41"/>
      <c r="Y80" s="41"/>
      <c r="Z80" s="41"/>
      <c r="AA80" s="41"/>
      <c r="AB80" s="41"/>
      <c r="AC80" s="41"/>
      <c r="AD80" s="41"/>
      <c r="AE80" s="5" t="str">
        <f t="shared" si="25"/>
        <v/>
      </c>
      <c r="AF80" s="41"/>
      <c r="AG80" s="41"/>
      <c r="AH80" s="41"/>
      <c r="AI80" s="41"/>
      <c r="AJ80" s="41"/>
      <c r="AK80" s="41"/>
      <c r="AL80" s="41"/>
      <c r="AM80" s="41"/>
      <c r="AN80" s="45">
        <f t="shared" si="32"/>
        <v>27.522935779816514</v>
      </c>
      <c r="AO80" s="41">
        <v>763</v>
      </c>
      <c r="AP80" s="110"/>
      <c r="AQ80" s="111"/>
      <c r="AR80" s="126" t="str">
        <f t="shared" si="26"/>
        <v/>
      </c>
      <c r="AS80" s="126" t="str">
        <f t="shared" si="27"/>
        <v/>
      </c>
      <c r="AT80" s="127">
        <v>878</v>
      </c>
      <c r="AU80" s="128"/>
      <c r="AV80" s="129"/>
      <c r="AW80" s="126" t="str">
        <f t="shared" si="28"/>
        <v/>
      </c>
      <c r="AX80" s="126" t="str">
        <f t="shared" si="29"/>
        <v/>
      </c>
      <c r="AY80" s="64" t="str">
        <f t="shared" si="30"/>
        <v/>
      </c>
      <c r="AZ80" s="97"/>
      <c r="BA80" s="68"/>
      <c r="BB80" s="68"/>
      <c r="BC80" s="68"/>
      <c r="BD80" s="68"/>
      <c r="BE80" s="15"/>
      <c r="BF80" s="5">
        <f t="shared" si="31"/>
        <v>5886</v>
      </c>
      <c r="BG80" s="42">
        <v>5886</v>
      </c>
      <c r="BH80" s="42" t="s">
        <v>103</v>
      </c>
      <c r="BI80" s="42"/>
      <c r="BJ80" s="42"/>
      <c r="BK80" s="42"/>
      <c r="BL80" s="42"/>
      <c r="BM80" s="15"/>
    </row>
    <row r="81" spans="1:65" outlineLevel="4" x14ac:dyDescent="0.3">
      <c r="A81" s="156" t="s">
        <v>36</v>
      </c>
      <c r="B81" s="157"/>
      <c r="C81" s="50">
        <f t="shared" ref="C81:BM81" si="33">SUBTOTAL(4,C52:C80)</f>
        <v>452222</v>
      </c>
      <c r="D81" s="60">
        <f t="shared" si="33"/>
        <v>32</v>
      </c>
      <c r="E81" s="28">
        <f t="shared" si="33"/>
        <v>32</v>
      </c>
      <c r="F81" s="28">
        <f t="shared" si="33"/>
        <v>33</v>
      </c>
      <c r="G81" s="28">
        <f t="shared" si="33"/>
        <v>0</v>
      </c>
      <c r="H81" s="28">
        <f t="shared" si="33"/>
        <v>0</v>
      </c>
      <c r="I81" s="28">
        <f t="shared" si="33"/>
        <v>0</v>
      </c>
      <c r="J81" s="28">
        <f t="shared" si="33"/>
        <v>0</v>
      </c>
      <c r="K81" s="28">
        <f t="shared" si="33"/>
        <v>0</v>
      </c>
      <c r="L81" s="28">
        <f t="shared" si="33"/>
        <v>0</v>
      </c>
      <c r="M81" s="71">
        <f t="shared" si="33"/>
        <v>7.3</v>
      </c>
      <c r="N81" s="82">
        <f t="shared" si="33"/>
        <v>7.39</v>
      </c>
      <c r="O81" s="82">
        <f t="shared" si="33"/>
        <v>7.15</v>
      </c>
      <c r="P81" s="82">
        <f t="shared" si="33"/>
        <v>0</v>
      </c>
      <c r="Q81" s="82">
        <f t="shared" si="33"/>
        <v>0</v>
      </c>
      <c r="R81" s="82">
        <f t="shared" si="33"/>
        <v>0</v>
      </c>
      <c r="S81" s="82">
        <f t="shared" si="33"/>
        <v>0</v>
      </c>
      <c r="T81" s="82">
        <f t="shared" si="33"/>
        <v>0</v>
      </c>
      <c r="U81" s="82">
        <f t="shared" si="33"/>
        <v>0</v>
      </c>
      <c r="V81" s="29">
        <f t="shared" si="33"/>
        <v>0</v>
      </c>
      <c r="W81" s="39">
        <f t="shared" si="33"/>
        <v>0</v>
      </c>
      <c r="X81" s="39">
        <f t="shared" si="33"/>
        <v>0</v>
      </c>
      <c r="Y81" s="39">
        <f t="shared" si="33"/>
        <v>0</v>
      </c>
      <c r="Z81" s="39">
        <f t="shared" si="33"/>
        <v>0</v>
      </c>
      <c r="AA81" s="39">
        <f t="shared" si="33"/>
        <v>0</v>
      </c>
      <c r="AB81" s="39">
        <f t="shared" si="33"/>
        <v>0</v>
      </c>
      <c r="AC81" s="39">
        <f t="shared" si="33"/>
        <v>0</v>
      </c>
      <c r="AD81" s="39">
        <f t="shared" si="33"/>
        <v>0</v>
      </c>
      <c r="AE81" s="29">
        <f t="shared" si="33"/>
        <v>2240</v>
      </c>
      <c r="AF81" s="39">
        <f t="shared" si="33"/>
        <v>2800</v>
      </c>
      <c r="AG81" s="39">
        <f t="shared" si="33"/>
        <v>1680</v>
      </c>
      <c r="AH81" s="39">
        <f t="shared" si="33"/>
        <v>0</v>
      </c>
      <c r="AI81" s="39">
        <f t="shared" si="33"/>
        <v>0</v>
      </c>
      <c r="AJ81" s="39">
        <f t="shared" si="33"/>
        <v>0</v>
      </c>
      <c r="AK81" s="39">
        <f t="shared" si="33"/>
        <v>0</v>
      </c>
      <c r="AL81" s="39">
        <f t="shared" si="33"/>
        <v>0</v>
      </c>
      <c r="AM81" s="39">
        <f t="shared" si="33"/>
        <v>0</v>
      </c>
      <c r="AN81" s="39">
        <f t="shared" si="33"/>
        <v>42.51012145748988</v>
      </c>
      <c r="AO81" s="39">
        <f t="shared" si="33"/>
        <v>1043</v>
      </c>
      <c r="AP81" s="104">
        <f t="shared" si="33"/>
        <v>4.76</v>
      </c>
      <c r="AQ81" s="105">
        <f t="shared" si="33"/>
        <v>3.65</v>
      </c>
      <c r="AR81" s="106">
        <f t="shared" si="33"/>
        <v>76.680672268907571</v>
      </c>
      <c r="AS81" s="106">
        <f t="shared" si="33"/>
        <v>30.787589498806682</v>
      </c>
      <c r="AT81" s="107">
        <f t="shared" si="33"/>
        <v>1105</v>
      </c>
      <c r="AU81" s="108">
        <f t="shared" si="33"/>
        <v>2.25</v>
      </c>
      <c r="AV81" s="109">
        <f t="shared" si="33"/>
        <v>1.32</v>
      </c>
      <c r="AW81" s="106">
        <f t="shared" si="33"/>
        <v>63.46153846153846</v>
      </c>
      <c r="AX81" s="106">
        <f t="shared" si="33"/>
        <v>43.255813953488378</v>
      </c>
      <c r="AY81" s="60">
        <f t="shared" si="33"/>
        <v>47.180966113914948</v>
      </c>
      <c r="AZ81" s="96">
        <f t="shared" si="33"/>
        <v>81</v>
      </c>
      <c r="BA81" s="67">
        <f t="shared" si="33"/>
        <v>0</v>
      </c>
      <c r="BB81" s="67">
        <f t="shared" si="33"/>
        <v>35</v>
      </c>
      <c r="BC81" s="67">
        <f t="shared" si="33"/>
        <v>1100</v>
      </c>
      <c r="BD81" s="67">
        <f t="shared" si="33"/>
        <v>0</v>
      </c>
      <c r="BE81" s="27">
        <f t="shared" si="33"/>
        <v>0</v>
      </c>
      <c r="BF81" s="29">
        <f t="shared" si="33"/>
        <v>7190</v>
      </c>
      <c r="BG81" s="39">
        <f t="shared" si="33"/>
        <v>6084</v>
      </c>
      <c r="BH81" s="40">
        <f t="shared" si="33"/>
        <v>1622</v>
      </c>
      <c r="BI81" s="40">
        <f t="shared" si="33"/>
        <v>0</v>
      </c>
      <c r="BJ81" s="40">
        <f t="shared" si="33"/>
        <v>0</v>
      </c>
      <c r="BK81" s="40">
        <f t="shared" si="33"/>
        <v>0</v>
      </c>
      <c r="BL81" s="40">
        <f t="shared" si="33"/>
        <v>0</v>
      </c>
      <c r="BM81" s="27">
        <f t="shared" si="33"/>
        <v>0</v>
      </c>
    </row>
    <row r="82" spans="1:65" outlineLevel="3" x14ac:dyDescent="0.3">
      <c r="A82" s="158" t="s">
        <v>25</v>
      </c>
      <c r="B82" s="159"/>
      <c r="C82" s="51">
        <f t="shared" ref="C82:BM82" si="34">SUBTOTAL(5,C52:C80)</f>
        <v>301381</v>
      </c>
      <c r="D82" s="61">
        <f t="shared" si="34"/>
        <v>30</v>
      </c>
      <c r="E82" s="12">
        <f t="shared" si="34"/>
        <v>29</v>
      </c>
      <c r="F82" s="12">
        <f t="shared" si="34"/>
        <v>31</v>
      </c>
      <c r="G82" s="12">
        <f t="shared" si="34"/>
        <v>0</v>
      </c>
      <c r="H82" s="12">
        <f t="shared" si="34"/>
        <v>0</v>
      </c>
      <c r="I82" s="12">
        <f t="shared" si="34"/>
        <v>0</v>
      </c>
      <c r="J82" s="12">
        <f t="shared" si="34"/>
        <v>0</v>
      </c>
      <c r="K82" s="12">
        <f t="shared" si="34"/>
        <v>0</v>
      </c>
      <c r="L82" s="12">
        <f t="shared" si="34"/>
        <v>0</v>
      </c>
      <c r="M82" s="72">
        <f t="shared" si="34"/>
        <v>7.1</v>
      </c>
      <c r="N82" s="83">
        <f t="shared" si="34"/>
        <v>7.27</v>
      </c>
      <c r="O82" s="83">
        <f t="shared" si="34"/>
        <v>6.96</v>
      </c>
      <c r="P82" s="83">
        <f t="shared" si="34"/>
        <v>0</v>
      </c>
      <c r="Q82" s="83">
        <f t="shared" si="34"/>
        <v>0</v>
      </c>
      <c r="R82" s="83">
        <f t="shared" si="34"/>
        <v>0</v>
      </c>
      <c r="S82" s="83">
        <f t="shared" si="34"/>
        <v>0</v>
      </c>
      <c r="T82" s="83">
        <f t="shared" si="34"/>
        <v>0</v>
      </c>
      <c r="U82" s="83">
        <f t="shared" si="34"/>
        <v>0</v>
      </c>
      <c r="V82" s="6">
        <f t="shared" si="34"/>
        <v>0</v>
      </c>
      <c r="W82" s="41">
        <f t="shared" si="34"/>
        <v>0</v>
      </c>
      <c r="X82" s="41">
        <f t="shared" si="34"/>
        <v>0</v>
      </c>
      <c r="Y82" s="41">
        <f t="shared" si="34"/>
        <v>0</v>
      </c>
      <c r="Z82" s="41">
        <f t="shared" si="34"/>
        <v>0</v>
      </c>
      <c r="AA82" s="41">
        <f t="shared" si="34"/>
        <v>0</v>
      </c>
      <c r="AB82" s="41">
        <f t="shared" si="34"/>
        <v>0</v>
      </c>
      <c r="AC82" s="41">
        <f t="shared" si="34"/>
        <v>0</v>
      </c>
      <c r="AD82" s="41">
        <f t="shared" si="34"/>
        <v>0</v>
      </c>
      <c r="AE82" s="6">
        <f t="shared" si="34"/>
        <v>1850</v>
      </c>
      <c r="AF82" s="41">
        <f t="shared" si="34"/>
        <v>2400</v>
      </c>
      <c r="AG82" s="41">
        <f t="shared" si="34"/>
        <v>1300</v>
      </c>
      <c r="AH82" s="41">
        <f t="shared" si="34"/>
        <v>0</v>
      </c>
      <c r="AI82" s="41">
        <f t="shared" si="34"/>
        <v>0</v>
      </c>
      <c r="AJ82" s="41">
        <f t="shared" si="34"/>
        <v>0</v>
      </c>
      <c r="AK82" s="41">
        <f t="shared" si="34"/>
        <v>0</v>
      </c>
      <c r="AL82" s="41">
        <f t="shared" si="34"/>
        <v>0</v>
      </c>
      <c r="AM82" s="41">
        <f t="shared" si="34"/>
        <v>0</v>
      </c>
      <c r="AN82" s="41">
        <f t="shared" si="34"/>
        <v>20.134228187919462</v>
      </c>
      <c r="AO82" s="41">
        <f t="shared" si="34"/>
        <v>494</v>
      </c>
      <c r="AP82" s="110">
        <f t="shared" si="34"/>
        <v>4.1900000000000004</v>
      </c>
      <c r="AQ82" s="111">
        <f t="shared" si="34"/>
        <v>2.9</v>
      </c>
      <c r="AR82" s="112">
        <f t="shared" si="34"/>
        <v>69.212410501193318</v>
      </c>
      <c r="AS82" s="112">
        <f t="shared" si="34"/>
        <v>23.319327731092429</v>
      </c>
      <c r="AT82" s="113">
        <f t="shared" si="34"/>
        <v>677</v>
      </c>
      <c r="AU82" s="114">
        <f t="shared" si="34"/>
        <v>1.97</v>
      </c>
      <c r="AV82" s="115">
        <f t="shared" si="34"/>
        <v>1.22</v>
      </c>
      <c r="AW82" s="112">
        <f t="shared" si="34"/>
        <v>56.744186046511622</v>
      </c>
      <c r="AX82" s="112">
        <f t="shared" si="34"/>
        <v>36.53846153846154</v>
      </c>
      <c r="AY82" s="61">
        <f t="shared" si="34"/>
        <v>38.897309586964745</v>
      </c>
      <c r="AZ82" s="97">
        <f t="shared" si="34"/>
        <v>78.900000000000006</v>
      </c>
      <c r="BA82" s="68">
        <f t="shared" si="34"/>
        <v>0</v>
      </c>
      <c r="BB82" s="68">
        <f t="shared" si="34"/>
        <v>33</v>
      </c>
      <c r="BC82" s="68">
        <f t="shared" si="34"/>
        <v>900</v>
      </c>
      <c r="BD82" s="68">
        <f t="shared" si="34"/>
        <v>0</v>
      </c>
      <c r="BE82" s="15">
        <f t="shared" si="34"/>
        <v>0</v>
      </c>
      <c r="BF82" s="6">
        <f t="shared" si="34"/>
        <v>3816</v>
      </c>
      <c r="BG82" s="41">
        <f t="shared" si="34"/>
        <v>3816</v>
      </c>
      <c r="BH82" s="42">
        <f t="shared" si="34"/>
        <v>552</v>
      </c>
      <c r="BI82" s="42">
        <f t="shared" si="34"/>
        <v>0</v>
      </c>
      <c r="BJ82" s="42">
        <f t="shared" si="34"/>
        <v>0</v>
      </c>
      <c r="BK82" s="42">
        <f t="shared" si="34"/>
        <v>0</v>
      </c>
      <c r="BL82" s="42">
        <f t="shared" si="34"/>
        <v>0</v>
      </c>
      <c r="BM82" s="15">
        <f t="shared" si="34"/>
        <v>0</v>
      </c>
    </row>
    <row r="83" spans="1:65" outlineLevel="2" x14ac:dyDescent="0.3">
      <c r="A83" s="158" t="s">
        <v>14</v>
      </c>
      <c r="B83" s="159"/>
      <c r="C83" s="51">
        <f>IFERROR(SUBTOTAL(1,C52:C80),"")</f>
        <v>347220.41379310342</v>
      </c>
      <c r="D83" s="61">
        <f t="shared" ref="D83:BM83" si="35">IFERROR(SUBTOTAL(1,D52:D80),"")</f>
        <v>31.1875</v>
      </c>
      <c r="E83" s="12">
        <f t="shared" si="35"/>
        <v>30.75</v>
      </c>
      <c r="F83" s="12">
        <f t="shared" si="35"/>
        <v>31.625</v>
      </c>
      <c r="G83" s="12" t="str">
        <f t="shared" si="35"/>
        <v/>
      </c>
      <c r="H83" s="12" t="str">
        <f t="shared" si="35"/>
        <v/>
      </c>
      <c r="I83" s="12" t="str">
        <f t="shared" si="35"/>
        <v/>
      </c>
      <c r="J83" s="12" t="str">
        <f t="shared" si="35"/>
        <v/>
      </c>
      <c r="K83" s="12" t="str">
        <f t="shared" si="35"/>
        <v/>
      </c>
      <c r="L83" s="12" t="str">
        <f t="shared" si="35"/>
        <v/>
      </c>
      <c r="M83" s="72">
        <f t="shared" si="35"/>
        <v>7.2333333333333334</v>
      </c>
      <c r="N83" s="83">
        <f t="shared" si="35"/>
        <v>7.3433333333333337</v>
      </c>
      <c r="O83" s="83">
        <f t="shared" si="35"/>
        <v>7.080000000000001</v>
      </c>
      <c r="P83" s="83" t="str">
        <f t="shared" si="35"/>
        <v/>
      </c>
      <c r="Q83" s="83" t="str">
        <f t="shared" si="35"/>
        <v/>
      </c>
      <c r="R83" s="83" t="str">
        <f t="shared" si="35"/>
        <v/>
      </c>
      <c r="S83" s="83" t="str">
        <f t="shared" si="35"/>
        <v/>
      </c>
      <c r="T83" s="83" t="str">
        <f t="shared" si="35"/>
        <v/>
      </c>
      <c r="U83" s="83" t="str">
        <f t="shared" si="35"/>
        <v/>
      </c>
      <c r="V83" s="6" t="str">
        <f t="shared" si="35"/>
        <v/>
      </c>
      <c r="W83" s="41" t="str">
        <f t="shared" si="35"/>
        <v/>
      </c>
      <c r="X83" s="41" t="str">
        <f t="shared" si="35"/>
        <v/>
      </c>
      <c r="Y83" s="41" t="str">
        <f t="shared" si="35"/>
        <v/>
      </c>
      <c r="Z83" s="41" t="str">
        <f t="shared" si="35"/>
        <v/>
      </c>
      <c r="AA83" s="41" t="str">
        <f t="shared" si="35"/>
        <v/>
      </c>
      <c r="AB83" s="41" t="str">
        <f t="shared" si="35"/>
        <v/>
      </c>
      <c r="AC83" s="41" t="str">
        <f t="shared" si="35"/>
        <v/>
      </c>
      <c r="AD83" s="41" t="str">
        <f t="shared" si="35"/>
        <v/>
      </c>
      <c r="AE83" s="6">
        <f t="shared" si="35"/>
        <v>2045</v>
      </c>
      <c r="AF83" s="41">
        <f t="shared" si="35"/>
        <v>2600</v>
      </c>
      <c r="AG83" s="41">
        <f t="shared" si="35"/>
        <v>1490</v>
      </c>
      <c r="AH83" s="41" t="str">
        <f t="shared" si="35"/>
        <v/>
      </c>
      <c r="AI83" s="41" t="str">
        <f t="shared" si="35"/>
        <v/>
      </c>
      <c r="AJ83" s="41" t="str">
        <f t="shared" si="35"/>
        <v/>
      </c>
      <c r="AK83" s="41" t="str">
        <f t="shared" si="35"/>
        <v/>
      </c>
      <c r="AL83" s="41" t="str">
        <f t="shared" si="35"/>
        <v/>
      </c>
      <c r="AM83" s="41" t="str">
        <f t="shared" si="35"/>
        <v/>
      </c>
      <c r="AN83" s="41">
        <f t="shared" si="35"/>
        <v>26.663175978023574</v>
      </c>
      <c r="AO83" s="41">
        <f t="shared" si="35"/>
        <v>809.86206896551721</v>
      </c>
      <c r="AP83" s="110">
        <f t="shared" si="35"/>
        <v>4.3999999999999995</v>
      </c>
      <c r="AQ83" s="111">
        <f t="shared" si="35"/>
        <v>3.19</v>
      </c>
      <c r="AR83" s="112">
        <f t="shared" si="35"/>
        <v>72.317302099837548</v>
      </c>
      <c r="AS83" s="112">
        <f t="shared" si="35"/>
        <v>27.682697900162449</v>
      </c>
      <c r="AT83" s="113">
        <f t="shared" si="35"/>
        <v>888.31034482758616</v>
      </c>
      <c r="AU83" s="114">
        <f t="shared" si="35"/>
        <v>2.1223529411764703</v>
      </c>
      <c r="AV83" s="115">
        <f t="shared" si="35"/>
        <v>1.2633333333333334</v>
      </c>
      <c r="AW83" s="112">
        <f t="shared" si="35"/>
        <v>59.358698292806821</v>
      </c>
      <c r="AX83" s="112">
        <f t="shared" si="35"/>
        <v>40.641301707193179</v>
      </c>
      <c r="AY83" s="61">
        <f t="shared" si="35"/>
        <v>44.216507053750469</v>
      </c>
      <c r="AZ83" s="97">
        <f t="shared" si="35"/>
        <v>80.029999999999987</v>
      </c>
      <c r="BA83" s="68" t="str">
        <f t="shared" si="35"/>
        <v/>
      </c>
      <c r="BB83" s="68">
        <f t="shared" si="35"/>
        <v>34</v>
      </c>
      <c r="BC83" s="68">
        <f t="shared" si="35"/>
        <v>1000</v>
      </c>
      <c r="BD83" s="68" t="str">
        <f t="shared" si="35"/>
        <v/>
      </c>
      <c r="BE83" s="15" t="str">
        <f>IFERROR(SUBTOTAL(1,BE52:BE80),"")</f>
        <v/>
      </c>
      <c r="BF83" s="6">
        <f t="shared" si="35"/>
        <v>5356.1724137931033</v>
      </c>
      <c r="BG83" s="41">
        <f t="shared" si="35"/>
        <v>5236.3793103448279</v>
      </c>
      <c r="BH83" s="42">
        <f t="shared" si="35"/>
        <v>1158</v>
      </c>
      <c r="BI83" s="42" t="str">
        <f t="shared" si="35"/>
        <v/>
      </c>
      <c r="BJ83" s="42" t="str">
        <f t="shared" si="35"/>
        <v/>
      </c>
      <c r="BK83" s="42" t="str">
        <f t="shared" si="35"/>
        <v/>
      </c>
      <c r="BL83" s="42" t="str">
        <f t="shared" si="35"/>
        <v/>
      </c>
      <c r="BM83" s="15" t="str">
        <f t="shared" si="35"/>
        <v/>
      </c>
    </row>
    <row r="84" spans="1:65" ht="17.25" outlineLevel="1" thickBot="1" x14ac:dyDescent="0.35">
      <c r="A84" s="160" t="s">
        <v>59</v>
      </c>
      <c r="B84" s="161"/>
      <c r="C84" s="52">
        <f>SUBTOTAL(9,C52:C80)</f>
        <v>10069392</v>
      </c>
      <c r="D84" s="62"/>
      <c r="E84" s="30"/>
      <c r="F84" s="30"/>
      <c r="G84" s="30"/>
      <c r="H84" s="30"/>
      <c r="I84" s="30"/>
      <c r="J84" s="30"/>
      <c r="K84" s="30"/>
      <c r="L84" s="30"/>
      <c r="M84" s="73"/>
      <c r="N84" s="84"/>
      <c r="O84" s="84"/>
      <c r="P84" s="84"/>
      <c r="Q84" s="84"/>
      <c r="R84" s="84"/>
      <c r="S84" s="84"/>
      <c r="T84" s="84"/>
      <c r="U84" s="84"/>
      <c r="V84" s="93"/>
      <c r="W84" s="94"/>
      <c r="X84" s="94"/>
      <c r="Y84" s="94"/>
      <c r="Z84" s="94"/>
      <c r="AA84" s="94"/>
      <c r="AB84" s="94"/>
      <c r="AC84" s="94"/>
      <c r="AD84" s="94"/>
      <c r="AE84" s="93"/>
      <c r="AF84" s="94"/>
      <c r="AG84" s="94"/>
      <c r="AH84" s="94"/>
      <c r="AI84" s="94"/>
      <c r="AJ84" s="94"/>
      <c r="AK84" s="94"/>
      <c r="AL84" s="94"/>
      <c r="AM84" s="94"/>
      <c r="AN84" s="94"/>
      <c r="AO84" s="43">
        <f>SUBTOTAL(9,AO52:AO80)</f>
        <v>23486</v>
      </c>
      <c r="AP84" s="116"/>
      <c r="AQ84" s="117"/>
      <c r="AR84" s="118"/>
      <c r="AS84" s="118"/>
      <c r="AT84" s="119">
        <f>SUBTOTAL(9,AT52:AT80)</f>
        <v>25761</v>
      </c>
      <c r="AU84" s="120"/>
      <c r="AV84" s="121"/>
      <c r="AW84" s="118"/>
      <c r="AX84" s="118"/>
      <c r="AY84" s="62"/>
      <c r="AZ84" s="98"/>
      <c r="BA84" s="69"/>
      <c r="BB84" s="69"/>
      <c r="BC84" s="69"/>
      <c r="BD84" s="69"/>
      <c r="BE84" s="16">
        <f>SUBTOTAL(9,BE52:BE80)</f>
        <v>0</v>
      </c>
      <c r="BF84" s="7">
        <f t="shared" ref="BF84:BM84" si="36">SUBTOTAL(9,BF52:BF80)</f>
        <v>155329</v>
      </c>
      <c r="BG84" s="43">
        <f t="shared" si="36"/>
        <v>151855</v>
      </c>
      <c r="BH84" s="44">
        <f t="shared" si="36"/>
        <v>3474</v>
      </c>
      <c r="BI84" s="44">
        <f t="shared" si="36"/>
        <v>0</v>
      </c>
      <c r="BJ84" s="44">
        <f t="shared" si="36"/>
        <v>0</v>
      </c>
      <c r="BK84" s="44">
        <f t="shared" si="36"/>
        <v>0</v>
      </c>
      <c r="BL84" s="44">
        <f t="shared" si="36"/>
        <v>0</v>
      </c>
      <c r="BM84" s="16">
        <f t="shared" si="36"/>
        <v>0</v>
      </c>
    </row>
    <row r="85" spans="1:65" outlineLevel="5" x14ac:dyDescent="0.3">
      <c r="A85" s="21">
        <f t="shared" si="5"/>
        <v>3</v>
      </c>
      <c r="B85" s="8">
        <f>B80+1</f>
        <v>42430</v>
      </c>
      <c r="C85" s="51">
        <v>302327</v>
      </c>
      <c r="D85" s="64"/>
      <c r="E85" s="12" t="s">
        <v>103</v>
      </c>
      <c r="F85" s="12" t="s">
        <v>103</v>
      </c>
      <c r="G85" s="12"/>
      <c r="H85" s="12"/>
      <c r="I85" s="12"/>
      <c r="J85" s="12"/>
      <c r="K85" s="12"/>
      <c r="L85" s="12"/>
      <c r="M85" s="74" t="str">
        <f t="shared" ref="M85:M115" si="37">IFERROR(ROUND(AVERAGE(N85:U85),1),"")</f>
        <v/>
      </c>
      <c r="N85" s="83" t="s">
        <v>103</v>
      </c>
      <c r="O85" s="83" t="s">
        <v>103</v>
      </c>
      <c r="P85" s="83"/>
      <c r="Q85" s="83"/>
      <c r="R85" s="83"/>
      <c r="S85" s="83"/>
      <c r="T85" s="83"/>
      <c r="U85" s="83"/>
      <c r="V85" s="5" t="str">
        <f t="shared" ref="V85:V115" si="38">IFERROR(ROUND(AVERAGE(W85:AD85),1),"")</f>
        <v/>
      </c>
      <c r="W85" s="41"/>
      <c r="X85" s="41"/>
      <c r="Y85" s="41"/>
      <c r="Z85" s="41"/>
      <c r="AA85" s="41"/>
      <c r="AB85" s="41"/>
      <c r="AC85" s="41"/>
      <c r="AD85" s="41"/>
      <c r="AE85" s="5" t="str">
        <f t="shared" ref="AE85:AE115" si="39">IFERROR(ROUND(AVERAGE(AF85:AM85),1),"")</f>
        <v/>
      </c>
      <c r="AF85" s="41"/>
      <c r="AG85" s="41"/>
      <c r="AH85" s="41"/>
      <c r="AI85" s="41"/>
      <c r="AJ85" s="41"/>
      <c r="AK85" s="41"/>
      <c r="AL85" s="41"/>
      <c r="AM85" s="41"/>
      <c r="AN85" s="41">
        <f>21000/AO85</f>
        <v>24.110218140068888</v>
      </c>
      <c r="AO85" s="41">
        <v>871</v>
      </c>
      <c r="AP85" s="110" t="s">
        <v>103</v>
      </c>
      <c r="AQ85" s="111" t="s">
        <v>103</v>
      </c>
      <c r="AR85" s="126" t="str">
        <f t="shared" ref="AR85:AR115" si="40">IFERROR(AQ85/AP85*100,"")</f>
        <v/>
      </c>
      <c r="AS85" s="126" t="str">
        <f t="shared" ref="AS85:AS115" si="41">IFERROR(100-AR85,"")</f>
        <v/>
      </c>
      <c r="AT85" s="127">
        <v>984</v>
      </c>
      <c r="AU85" s="128" t="s">
        <v>103</v>
      </c>
      <c r="AV85" s="129" t="s">
        <v>103</v>
      </c>
      <c r="AW85" s="126" t="str">
        <f t="shared" ref="AW85:AW115" si="42">IFERROR(AV85/AU85*100,"")</f>
        <v/>
      </c>
      <c r="AX85" s="126" t="str">
        <f t="shared" ref="AX85:AX115" si="43">IFERROR(100-AW85,"")</f>
        <v/>
      </c>
      <c r="AY85" s="64" t="str">
        <f t="shared" ref="AY85:AY115" si="44">IFERROR((1-((AW85*AS85)/(AX85*AR85)))*100,"")</f>
        <v/>
      </c>
      <c r="AZ85" s="97" t="s">
        <v>103</v>
      </c>
      <c r="BA85" s="68"/>
      <c r="BB85" s="68"/>
      <c r="BC85" s="68"/>
      <c r="BD85" s="68"/>
      <c r="BE85" s="15"/>
      <c r="BF85" s="5">
        <f t="shared" ref="BF85:BF115" si="45">IF(SUM(BG85:BM85)=0,"",SUM(BG85:BM85))</f>
        <v>5479</v>
      </c>
      <c r="BG85" s="42">
        <v>5479</v>
      </c>
      <c r="BH85" s="42" t="s">
        <v>103</v>
      </c>
      <c r="BI85" s="42"/>
      <c r="BJ85" s="42"/>
      <c r="BK85" s="42"/>
      <c r="BL85" s="42"/>
      <c r="BM85" s="42"/>
    </row>
    <row r="86" spans="1:65" outlineLevel="5" x14ac:dyDescent="0.3">
      <c r="A86" s="22">
        <f t="shared" si="5"/>
        <v>3</v>
      </c>
      <c r="B86" s="9">
        <f t="shared" ref="B86:B149" si="46">B85+1</f>
        <v>42431</v>
      </c>
      <c r="C86" s="51">
        <v>302982</v>
      </c>
      <c r="D86" s="64"/>
      <c r="E86" s="12" t="s">
        <v>103</v>
      </c>
      <c r="F86" s="12" t="s">
        <v>103</v>
      </c>
      <c r="G86" s="12"/>
      <c r="H86" s="12"/>
      <c r="I86" s="12"/>
      <c r="J86" s="12"/>
      <c r="K86" s="12"/>
      <c r="L86" s="12"/>
      <c r="M86" s="74" t="str">
        <f t="shared" si="37"/>
        <v/>
      </c>
      <c r="N86" s="83" t="s">
        <v>103</v>
      </c>
      <c r="O86" s="83" t="s">
        <v>103</v>
      </c>
      <c r="P86" s="83"/>
      <c r="Q86" s="83"/>
      <c r="R86" s="83"/>
      <c r="S86" s="83"/>
      <c r="T86" s="83"/>
      <c r="U86" s="83"/>
      <c r="V86" s="5" t="str">
        <f t="shared" si="38"/>
        <v/>
      </c>
      <c r="W86" s="41"/>
      <c r="X86" s="41"/>
      <c r="Y86" s="41"/>
      <c r="Z86" s="41"/>
      <c r="AA86" s="41"/>
      <c r="AB86" s="41"/>
      <c r="AC86" s="41"/>
      <c r="AD86" s="41"/>
      <c r="AE86" s="5" t="str">
        <f t="shared" si="39"/>
        <v/>
      </c>
      <c r="AF86" s="41"/>
      <c r="AG86" s="41"/>
      <c r="AH86" s="41"/>
      <c r="AI86" s="41"/>
      <c r="AJ86" s="41"/>
      <c r="AK86" s="41"/>
      <c r="AL86" s="41"/>
      <c r="AM86" s="41"/>
      <c r="AN86" s="41">
        <f t="shared" ref="AN86:AN115" si="47">21000/AO86</f>
        <v>23.542600896860986</v>
      </c>
      <c r="AO86" s="41">
        <v>892</v>
      </c>
      <c r="AP86" s="110" t="s">
        <v>103</v>
      </c>
      <c r="AQ86" s="111" t="s">
        <v>103</v>
      </c>
      <c r="AR86" s="126" t="str">
        <f t="shared" si="40"/>
        <v/>
      </c>
      <c r="AS86" s="126" t="str">
        <f t="shared" si="41"/>
        <v/>
      </c>
      <c r="AT86" s="127">
        <v>1009</v>
      </c>
      <c r="AU86" s="128">
        <v>2.1</v>
      </c>
      <c r="AV86" s="129" t="s">
        <v>103</v>
      </c>
      <c r="AW86" s="126" t="str">
        <f t="shared" si="42"/>
        <v/>
      </c>
      <c r="AX86" s="126" t="str">
        <f t="shared" si="43"/>
        <v/>
      </c>
      <c r="AY86" s="64" t="str">
        <f t="shared" si="44"/>
        <v/>
      </c>
      <c r="AZ86" s="97">
        <v>80.099999999999994</v>
      </c>
      <c r="BA86" s="68"/>
      <c r="BB86" s="68"/>
      <c r="BC86" s="68"/>
      <c r="BD86" s="68"/>
      <c r="BE86" s="15"/>
      <c r="BF86" s="5">
        <f t="shared" si="45"/>
        <v>5734</v>
      </c>
      <c r="BG86" s="42">
        <v>5734</v>
      </c>
      <c r="BH86" s="42" t="s">
        <v>103</v>
      </c>
      <c r="BI86" s="42"/>
      <c r="BJ86" s="42"/>
      <c r="BK86" s="42"/>
      <c r="BL86" s="42"/>
      <c r="BM86" s="42"/>
    </row>
    <row r="87" spans="1:65" outlineLevel="5" x14ac:dyDescent="0.3">
      <c r="A87" s="22">
        <f t="shared" si="5"/>
        <v>3</v>
      </c>
      <c r="B87" s="9">
        <f t="shared" si="46"/>
        <v>42432</v>
      </c>
      <c r="C87" s="51">
        <v>319933</v>
      </c>
      <c r="D87" s="64"/>
      <c r="E87" s="12" t="s">
        <v>103</v>
      </c>
      <c r="F87" s="12" t="s">
        <v>103</v>
      </c>
      <c r="G87" s="12"/>
      <c r="H87" s="12"/>
      <c r="I87" s="12"/>
      <c r="J87" s="12"/>
      <c r="K87" s="12"/>
      <c r="L87" s="12"/>
      <c r="M87" s="74" t="str">
        <f t="shared" si="37"/>
        <v/>
      </c>
      <c r="N87" s="83" t="s">
        <v>103</v>
      </c>
      <c r="O87" s="83" t="s">
        <v>103</v>
      </c>
      <c r="P87" s="83"/>
      <c r="Q87" s="83"/>
      <c r="R87" s="83"/>
      <c r="S87" s="83"/>
      <c r="T87" s="83"/>
      <c r="U87" s="83"/>
      <c r="V87" s="5" t="str">
        <f t="shared" si="38"/>
        <v/>
      </c>
      <c r="W87" s="41"/>
      <c r="X87" s="41"/>
      <c r="Y87" s="41"/>
      <c r="Z87" s="41"/>
      <c r="AA87" s="41"/>
      <c r="AB87" s="41"/>
      <c r="AC87" s="41"/>
      <c r="AD87" s="41"/>
      <c r="AE87" s="5" t="str">
        <f t="shared" si="39"/>
        <v/>
      </c>
      <c r="AF87" s="41"/>
      <c r="AG87" s="41"/>
      <c r="AH87" s="41"/>
      <c r="AI87" s="41"/>
      <c r="AJ87" s="41"/>
      <c r="AK87" s="41"/>
      <c r="AL87" s="41"/>
      <c r="AM87" s="41"/>
      <c r="AN87" s="41">
        <f t="shared" si="47"/>
        <v>22.900763358778626</v>
      </c>
      <c r="AO87" s="41">
        <v>917</v>
      </c>
      <c r="AP87" s="110" t="s">
        <v>103</v>
      </c>
      <c r="AQ87" s="111" t="s">
        <v>103</v>
      </c>
      <c r="AR87" s="126" t="str">
        <f t="shared" si="40"/>
        <v/>
      </c>
      <c r="AS87" s="126" t="str">
        <f t="shared" si="41"/>
        <v/>
      </c>
      <c r="AT87" s="127">
        <v>946</v>
      </c>
      <c r="AU87" s="128">
        <v>2.08</v>
      </c>
      <c r="AV87" s="129" t="s">
        <v>103</v>
      </c>
      <c r="AW87" s="126" t="str">
        <f t="shared" si="42"/>
        <v/>
      </c>
      <c r="AX87" s="126" t="str">
        <f t="shared" si="43"/>
        <v/>
      </c>
      <c r="AY87" s="64" t="str">
        <f t="shared" si="44"/>
        <v/>
      </c>
      <c r="AZ87" s="97">
        <v>80.900000000000006</v>
      </c>
      <c r="BA87" s="68"/>
      <c r="BB87" s="68"/>
      <c r="BC87" s="68"/>
      <c r="BD87" s="68"/>
      <c r="BE87" s="15"/>
      <c r="BF87" s="5">
        <f t="shared" si="45"/>
        <v>2388</v>
      </c>
      <c r="BG87" s="42">
        <v>2388</v>
      </c>
      <c r="BH87" s="42" t="s">
        <v>103</v>
      </c>
      <c r="BI87" s="42"/>
      <c r="BJ87" s="42"/>
      <c r="BK87" s="42"/>
      <c r="BL87" s="42"/>
      <c r="BM87" s="42"/>
    </row>
    <row r="88" spans="1:65" outlineLevel="5" x14ac:dyDescent="0.3">
      <c r="A88" s="22">
        <f t="shared" si="5"/>
        <v>3</v>
      </c>
      <c r="B88" s="9">
        <f t="shared" si="46"/>
        <v>42433</v>
      </c>
      <c r="C88" s="51">
        <v>391275</v>
      </c>
      <c r="D88" s="64"/>
      <c r="E88" s="12" t="s">
        <v>103</v>
      </c>
      <c r="F88" s="12" t="s">
        <v>103</v>
      </c>
      <c r="G88" s="12"/>
      <c r="H88" s="12"/>
      <c r="I88" s="12"/>
      <c r="J88" s="12"/>
      <c r="K88" s="12"/>
      <c r="L88" s="12"/>
      <c r="M88" s="74" t="str">
        <f t="shared" si="37"/>
        <v/>
      </c>
      <c r="N88" s="83" t="s">
        <v>103</v>
      </c>
      <c r="O88" s="83" t="s">
        <v>103</v>
      </c>
      <c r="P88" s="83"/>
      <c r="Q88" s="83"/>
      <c r="R88" s="83"/>
      <c r="S88" s="83"/>
      <c r="T88" s="83"/>
      <c r="U88" s="83"/>
      <c r="V88" s="5" t="str">
        <f t="shared" si="38"/>
        <v/>
      </c>
      <c r="W88" s="41"/>
      <c r="X88" s="41"/>
      <c r="Y88" s="41"/>
      <c r="Z88" s="41"/>
      <c r="AA88" s="41"/>
      <c r="AB88" s="41"/>
      <c r="AC88" s="41"/>
      <c r="AD88" s="41"/>
      <c r="AE88" s="5" t="str">
        <f t="shared" si="39"/>
        <v/>
      </c>
      <c r="AF88" s="41"/>
      <c r="AG88" s="41"/>
      <c r="AH88" s="41"/>
      <c r="AI88" s="41"/>
      <c r="AJ88" s="41"/>
      <c r="AK88" s="41"/>
      <c r="AL88" s="41"/>
      <c r="AM88" s="41"/>
      <c r="AN88" s="41">
        <f t="shared" si="47"/>
        <v>35.714285714285715</v>
      </c>
      <c r="AO88" s="41">
        <v>588</v>
      </c>
      <c r="AP88" s="110" t="s">
        <v>103</v>
      </c>
      <c r="AQ88" s="111" t="s">
        <v>103</v>
      </c>
      <c r="AR88" s="126" t="str">
        <f t="shared" si="40"/>
        <v/>
      </c>
      <c r="AS88" s="126" t="str">
        <f t="shared" si="41"/>
        <v/>
      </c>
      <c r="AT88" s="127">
        <v>666</v>
      </c>
      <c r="AU88" s="128">
        <v>2.09</v>
      </c>
      <c r="AV88" s="129" t="s">
        <v>103</v>
      </c>
      <c r="AW88" s="126" t="str">
        <f t="shared" si="42"/>
        <v/>
      </c>
      <c r="AX88" s="126" t="str">
        <f t="shared" si="43"/>
        <v/>
      </c>
      <c r="AY88" s="64" t="str">
        <f t="shared" si="44"/>
        <v/>
      </c>
      <c r="AZ88" s="97">
        <v>80.8</v>
      </c>
      <c r="BA88" s="68"/>
      <c r="BB88" s="68"/>
      <c r="BC88" s="68"/>
      <c r="BD88" s="68"/>
      <c r="BE88" s="15"/>
      <c r="BF88" s="5">
        <f t="shared" si="45"/>
        <v>3915</v>
      </c>
      <c r="BG88" s="42">
        <v>3915</v>
      </c>
      <c r="BH88" s="42" t="s">
        <v>103</v>
      </c>
      <c r="BI88" s="42"/>
      <c r="BJ88" s="42"/>
      <c r="BK88" s="42"/>
      <c r="BL88" s="42"/>
      <c r="BM88" s="42"/>
    </row>
    <row r="89" spans="1:65" outlineLevel="5" x14ac:dyDescent="0.3">
      <c r="A89" s="22">
        <f t="shared" si="5"/>
        <v>3</v>
      </c>
      <c r="B89" s="9">
        <f t="shared" si="46"/>
        <v>42434</v>
      </c>
      <c r="C89" s="51">
        <v>395630</v>
      </c>
      <c r="D89" s="64"/>
      <c r="E89" s="12" t="s">
        <v>103</v>
      </c>
      <c r="F89" s="12" t="s">
        <v>103</v>
      </c>
      <c r="G89" s="12"/>
      <c r="H89" s="12"/>
      <c r="I89" s="12"/>
      <c r="J89" s="12"/>
      <c r="K89" s="12"/>
      <c r="L89" s="12"/>
      <c r="M89" s="74" t="str">
        <f t="shared" si="37"/>
        <v/>
      </c>
      <c r="N89" s="83" t="s">
        <v>103</v>
      </c>
      <c r="O89" s="83" t="s">
        <v>103</v>
      </c>
      <c r="P89" s="83"/>
      <c r="Q89" s="83"/>
      <c r="R89" s="83"/>
      <c r="S89" s="83"/>
      <c r="T89" s="83"/>
      <c r="U89" s="83"/>
      <c r="V89" s="5" t="str">
        <f t="shared" si="38"/>
        <v/>
      </c>
      <c r="W89" s="41"/>
      <c r="X89" s="41"/>
      <c r="Y89" s="41"/>
      <c r="Z89" s="41"/>
      <c r="AA89" s="41"/>
      <c r="AB89" s="41"/>
      <c r="AC89" s="41"/>
      <c r="AD89" s="41"/>
      <c r="AE89" s="5" t="str">
        <f t="shared" si="39"/>
        <v/>
      </c>
      <c r="AF89" s="41"/>
      <c r="AG89" s="41"/>
      <c r="AH89" s="41"/>
      <c r="AI89" s="41"/>
      <c r="AJ89" s="41"/>
      <c r="AK89" s="41"/>
      <c r="AL89" s="41"/>
      <c r="AM89" s="41"/>
      <c r="AN89" s="41">
        <f t="shared" si="47"/>
        <v>26.888604353393085</v>
      </c>
      <c r="AO89" s="41">
        <v>781</v>
      </c>
      <c r="AP89" s="110" t="s">
        <v>103</v>
      </c>
      <c r="AQ89" s="111" t="s">
        <v>103</v>
      </c>
      <c r="AR89" s="126" t="str">
        <f t="shared" si="40"/>
        <v/>
      </c>
      <c r="AS89" s="126" t="str">
        <f t="shared" si="41"/>
        <v/>
      </c>
      <c r="AT89" s="127">
        <v>828</v>
      </c>
      <c r="AU89" s="128" t="s">
        <v>103</v>
      </c>
      <c r="AV89" s="129" t="s">
        <v>103</v>
      </c>
      <c r="AW89" s="126" t="str">
        <f t="shared" si="42"/>
        <v/>
      </c>
      <c r="AX89" s="126" t="str">
        <f t="shared" si="43"/>
        <v/>
      </c>
      <c r="AY89" s="64" t="str">
        <f t="shared" si="44"/>
        <v/>
      </c>
      <c r="AZ89" s="97" t="s">
        <v>103</v>
      </c>
      <c r="BA89" s="68"/>
      <c r="BB89" s="68"/>
      <c r="BC89" s="68"/>
      <c r="BD89" s="68"/>
      <c r="BE89" s="15"/>
      <c r="BF89" s="5">
        <f t="shared" si="45"/>
        <v>7390</v>
      </c>
      <c r="BG89" s="42">
        <v>4385</v>
      </c>
      <c r="BH89" s="42">
        <v>3005</v>
      </c>
      <c r="BI89" s="42"/>
      <c r="BJ89" s="42"/>
      <c r="BK89" s="42"/>
      <c r="BL89" s="42"/>
      <c r="BM89" s="42"/>
    </row>
    <row r="90" spans="1:65" outlineLevel="5" x14ac:dyDescent="0.3">
      <c r="A90" s="22">
        <f t="shared" si="5"/>
        <v>3</v>
      </c>
      <c r="B90" s="9">
        <f t="shared" si="46"/>
        <v>42435</v>
      </c>
      <c r="C90" s="51">
        <v>395499</v>
      </c>
      <c r="D90" s="64"/>
      <c r="E90" s="12">
        <v>30</v>
      </c>
      <c r="F90" s="12">
        <v>30</v>
      </c>
      <c r="G90" s="12"/>
      <c r="H90" s="12"/>
      <c r="I90" s="12"/>
      <c r="J90" s="12"/>
      <c r="K90" s="12"/>
      <c r="L90" s="12"/>
      <c r="M90" s="74" t="str">
        <f t="shared" si="37"/>
        <v/>
      </c>
      <c r="N90" s="83" t="s">
        <v>103</v>
      </c>
      <c r="O90" s="83" t="s">
        <v>103</v>
      </c>
      <c r="P90" s="83"/>
      <c r="Q90" s="83"/>
      <c r="R90" s="83"/>
      <c r="S90" s="83"/>
      <c r="T90" s="83"/>
      <c r="U90" s="83"/>
      <c r="V90" s="5" t="str">
        <f t="shared" si="38"/>
        <v/>
      </c>
      <c r="W90" s="41"/>
      <c r="X90" s="41"/>
      <c r="Y90" s="41"/>
      <c r="Z90" s="41"/>
      <c r="AA90" s="41"/>
      <c r="AB90" s="41"/>
      <c r="AC90" s="41"/>
      <c r="AD90" s="41"/>
      <c r="AE90" s="5" t="str">
        <f t="shared" si="39"/>
        <v/>
      </c>
      <c r="AF90" s="41"/>
      <c r="AG90" s="41"/>
      <c r="AH90" s="41"/>
      <c r="AI90" s="41"/>
      <c r="AJ90" s="41"/>
      <c r="AK90" s="41"/>
      <c r="AL90" s="41"/>
      <c r="AM90" s="41"/>
      <c r="AN90" s="41">
        <f t="shared" si="47"/>
        <v>35.11705685618729</v>
      </c>
      <c r="AO90" s="41">
        <v>598</v>
      </c>
      <c r="AP90" s="110" t="s">
        <v>103</v>
      </c>
      <c r="AQ90" s="111" t="s">
        <v>103</v>
      </c>
      <c r="AR90" s="126" t="str">
        <f t="shared" si="40"/>
        <v/>
      </c>
      <c r="AS90" s="126" t="str">
        <f t="shared" si="41"/>
        <v/>
      </c>
      <c r="AT90" s="127">
        <v>840</v>
      </c>
      <c r="AU90" s="128" t="s">
        <v>103</v>
      </c>
      <c r="AV90" s="129" t="s">
        <v>103</v>
      </c>
      <c r="AW90" s="126" t="str">
        <f t="shared" si="42"/>
        <v/>
      </c>
      <c r="AX90" s="126" t="str">
        <f t="shared" si="43"/>
        <v/>
      </c>
      <c r="AY90" s="64" t="str">
        <f t="shared" si="44"/>
        <v/>
      </c>
      <c r="AZ90" s="97" t="s">
        <v>103</v>
      </c>
      <c r="BA90" s="68"/>
      <c r="BB90" s="68"/>
      <c r="BC90" s="68"/>
      <c r="BD90" s="68"/>
      <c r="BE90" s="15"/>
      <c r="BF90" s="5">
        <f t="shared" si="45"/>
        <v>5532</v>
      </c>
      <c r="BG90" s="42">
        <v>5532</v>
      </c>
      <c r="BH90" s="42" t="s">
        <v>103</v>
      </c>
      <c r="BI90" s="42"/>
      <c r="BJ90" s="42"/>
      <c r="BK90" s="42"/>
      <c r="BL90" s="42"/>
      <c r="BM90" s="42"/>
    </row>
    <row r="91" spans="1:65" outlineLevel="5" x14ac:dyDescent="0.3">
      <c r="A91" s="22">
        <f t="shared" ref="A91:A162" si="48">MONTH(B91)</f>
        <v>3</v>
      </c>
      <c r="B91" s="9">
        <f t="shared" si="46"/>
        <v>42436</v>
      </c>
      <c r="C91" s="51">
        <v>399244</v>
      </c>
      <c r="D91" s="64"/>
      <c r="E91" s="12">
        <v>32</v>
      </c>
      <c r="F91" s="12">
        <v>30</v>
      </c>
      <c r="G91" s="12"/>
      <c r="H91" s="12"/>
      <c r="I91" s="12"/>
      <c r="J91" s="12"/>
      <c r="K91" s="12"/>
      <c r="L91" s="12"/>
      <c r="M91" s="74" t="str">
        <f t="shared" si="37"/>
        <v/>
      </c>
      <c r="N91" s="83" t="s">
        <v>103</v>
      </c>
      <c r="O91" s="83" t="s">
        <v>103</v>
      </c>
      <c r="P91" s="83"/>
      <c r="Q91" s="83"/>
      <c r="R91" s="83"/>
      <c r="S91" s="83"/>
      <c r="T91" s="83"/>
      <c r="U91" s="83"/>
      <c r="V91" s="5" t="str">
        <f t="shared" si="38"/>
        <v/>
      </c>
      <c r="W91" s="41"/>
      <c r="X91" s="41"/>
      <c r="Y91" s="41"/>
      <c r="Z91" s="41"/>
      <c r="AA91" s="41"/>
      <c r="AB91" s="41"/>
      <c r="AC91" s="41"/>
      <c r="AD91" s="41"/>
      <c r="AE91" s="5" t="str">
        <f t="shared" si="39"/>
        <v/>
      </c>
      <c r="AF91" s="41"/>
      <c r="AG91" s="41"/>
      <c r="AH91" s="41"/>
      <c r="AI91" s="41"/>
      <c r="AJ91" s="41"/>
      <c r="AK91" s="41"/>
      <c r="AL91" s="41"/>
      <c r="AM91" s="41"/>
      <c r="AN91" s="41">
        <f t="shared" si="47"/>
        <v>29.871977240398294</v>
      </c>
      <c r="AO91" s="41">
        <v>703</v>
      </c>
      <c r="AP91" s="110" t="s">
        <v>103</v>
      </c>
      <c r="AQ91" s="111" t="s">
        <v>103</v>
      </c>
      <c r="AR91" s="126" t="str">
        <f t="shared" si="40"/>
        <v/>
      </c>
      <c r="AS91" s="126" t="str">
        <f t="shared" si="41"/>
        <v/>
      </c>
      <c r="AT91" s="127">
        <v>829</v>
      </c>
      <c r="AU91" s="128">
        <v>2.6</v>
      </c>
      <c r="AV91" s="129" t="s">
        <v>103</v>
      </c>
      <c r="AW91" s="126" t="str">
        <f t="shared" si="42"/>
        <v/>
      </c>
      <c r="AX91" s="126" t="str">
        <f t="shared" si="43"/>
        <v/>
      </c>
      <c r="AY91" s="64" t="str">
        <f t="shared" si="44"/>
        <v/>
      </c>
      <c r="AZ91" s="97">
        <v>77</v>
      </c>
      <c r="BA91" s="68"/>
      <c r="BB91" s="68"/>
      <c r="BC91" s="68"/>
      <c r="BD91" s="68"/>
      <c r="BE91" s="15"/>
      <c r="BF91" s="5">
        <f t="shared" si="45"/>
        <v>5596</v>
      </c>
      <c r="BG91" s="42">
        <v>5596</v>
      </c>
      <c r="BH91" s="42" t="s">
        <v>103</v>
      </c>
      <c r="BI91" s="42"/>
      <c r="BJ91" s="42"/>
      <c r="BK91" s="42"/>
      <c r="BL91" s="42"/>
      <c r="BM91" s="42"/>
    </row>
    <row r="92" spans="1:65" outlineLevel="5" x14ac:dyDescent="0.3">
      <c r="A92" s="22">
        <f t="shared" si="48"/>
        <v>3</v>
      </c>
      <c r="B92" s="9">
        <f t="shared" si="46"/>
        <v>42437</v>
      </c>
      <c r="C92" s="51">
        <v>385316</v>
      </c>
      <c r="D92" s="64"/>
      <c r="E92" s="12" t="s">
        <v>103</v>
      </c>
      <c r="F92" s="12" t="s">
        <v>103</v>
      </c>
      <c r="G92" s="12"/>
      <c r="H92" s="12"/>
      <c r="I92" s="12"/>
      <c r="J92" s="12"/>
      <c r="K92" s="12"/>
      <c r="L92" s="12"/>
      <c r="M92" s="74">
        <f t="shared" si="37"/>
        <v>7.2</v>
      </c>
      <c r="N92" s="83">
        <v>7.28</v>
      </c>
      <c r="O92" s="83">
        <v>7.11</v>
      </c>
      <c r="P92" s="83"/>
      <c r="Q92" s="83"/>
      <c r="R92" s="83"/>
      <c r="S92" s="83"/>
      <c r="T92" s="83"/>
      <c r="U92" s="83"/>
      <c r="V92" s="5" t="str">
        <f t="shared" si="38"/>
        <v/>
      </c>
      <c r="W92" s="41"/>
      <c r="X92" s="41"/>
      <c r="Y92" s="41"/>
      <c r="Z92" s="41"/>
      <c r="AA92" s="41"/>
      <c r="AB92" s="41"/>
      <c r="AC92" s="41"/>
      <c r="AD92" s="41"/>
      <c r="AE92" s="5" t="str">
        <f t="shared" si="39"/>
        <v/>
      </c>
      <c r="AF92" s="41"/>
      <c r="AG92" s="41"/>
      <c r="AH92" s="41"/>
      <c r="AI92" s="41"/>
      <c r="AJ92" s="41"/>
      <c r="AK92" s="41"/>
      <c r="AL92" s="41"/>
      <c r="AM92" s="41"/>
      <c r="AN92" s="41">
        <f t="shared" si="47"/>
        <v>23.542600896860986</v>
      </c>
      <c r="AO92" s="41">
        <v>892</v>
      </c>
      <c r="AP92" s="110">
        <v>5</v>
      </c>
      <c r="AQ92" s="111">
        <v>3.37</v>
      </c>
      <c r="AR92" s="126">
        <f t="shared" si="40"/>
        <v>67.400000000000006</v>
      </c>
      <c r="AS92" s="126">
        <f t="shared" si="41"/>
        <v>32.599999999999994</v>
      </c>
      <c r="AT92" s="127">
        <v>979</v>
      </c>
      <c r="AU92" s="128">
        <v>2.71</v>
      </c>
      <c r="AV92" s="129">
        <v>1.56</v>
      </c>
      <c r="AW92" s="126">
        <f t="shared" si="42"/>
        <v>57.564575645756456</v>
      </c>
      <c r="AX92" s="126">
        <f t="shared" si="43"/>
        <v>42.435424354243544</v>
      </c>
      <c r="AY92" s="64">
        <f t="shared" si="44"/>
        <v>34.387820926332111</v>
      </c>
      <c r="AZ92" s="97">
        <v>77</v>
      </c>
      <c r="BA92" s="68"/>
      <c r="BB92" s="68">
        <v>33</v>
      </c>
      <c r="BC92" s="68">
        <v>1220</v>
      </c>
      <c r="BD92" s="68"/>
      <c r="BE92" s="15"/>
      <c r="BF92" s="5">
        <f t="shared" si="45"/>
        <v>5561</v>
      </c>
      <c r="BG92" s="42">
        <v>5561</v>
      </c>
      <c r="BH92" s="42" t="s">
        <v>103</v>
      </c>
      <c r="BI92" s="42"/>
      <c r="BJ92" s="42"/>
      <c r="BK92" s="42"/>
      <c r="BL92" s="42"/>
      <c r="BM92" s="42"/>
    </row>
    <row r="93" spans="1:65" outlineLevel="5" x14ac:dyDescent="0.3">
      <c r="A93" s="22">
        <f t="shared" si="48"/>
        <v>3</v>
      </c>
      <c r="B93" s="9">
        <f t="shared" si="46"/>
        <v>42438</v>
      </c>
      <c r="C93" s="51">
        <v>411092</v>
      </c>
      <c r="D93" s="64"/>
      <c r="E93" s="12" t="s">
        <v>103</v>
      </c>
      <c r="F93" s="12" t="s">
        <v>103</v>
      </c>
      <c r="G93" s="12"/>
      <c r="H93" s="12"/>
      <c r="I93" s="12"/>
      <c r="J93" s="12"/>
      <c r="K93" s="12"/>
      <c r="L93" s="12"/>
      <c r="M93" s="74" t="str">
        <f t="shared" si="37"/>
        <v/>
      </c>
      <c r="N93" s="83" t="s">
        <v>103</v>
      </c>
      <c r="O93" s="83" t="s">
        <v>103</v>
      </c>
      <c r="P93" s="83"/>
      <c r="Q93" s="83"/>
      <c r="R93" s="83"/>
      <c r="S93" s="83"/>
      <c r="T93" s="83"/>
      <c r="U93" s="83"/>
      <c r="V93" s="5" t="str">
        <f t="shared" si="38"/>
        <v/>
      </c>
      <c r="W93" s="41"/>
      <c r="X93" s="41"/>
      <c r="Y93" s="41"/>
      <c r="Z93" s="41"/>
      <c r="AA93" s="41"/>
      <c r="AB93" s="41"/>
      <c r="AC93" s="41"/>
      <c r="AD93" s="41"/>
      <c r="AE93" s="5" t="str">
        <f t="shared" si="39"/>
        <v/>
      </c>
      <c r="AF93" s="41"/>
      <c r="AG93" s="41"/>
      <c r="AH93" s="41"/>
      <c r="AI93" s="41"/>
      <c r="AJ93" s="41"/>
      <c r="AK93" s="41"/>
      <c r="AL93" s="41"/>
      <c r="AM93" s="41"/>
      <c r="AN93" s="41">
        <f t="shared" si="47"/>
        <v>18.935978358881876</v>
      </c>
      <c r="AO93" s="41">
        <v>1109</v>
      </c>
      <c r="AP93" s="110" t="s">
        <v>103</v>
      </c>
      <c r="AQ93" s="111" t="s">
        <v>103</v>
      </c>
      <c r="AR93" s="126" t="str">
        <f t="shared" si="40"/>
        <v/>
      </c>
      <c r="AS93" s="126" t="str">
        <f t="shared" si="41"/>
        <v/>
      </c>
      <c r="AT93" s="127">
        <v>1315</v>
      </c>
      <c r="AU93" s="128">
        <v>2.67</v>
      </c>
      <c r="AV93" s="129" t="s">
        <v>103</v>
      </c>
      <c r="AW93" s="126" t="str">
        <f t="shared" si="42"/>
        <v/>
      </c>
      <c r="AX93" s="126" t="str">
        <f t="shared" si="43"/>
        <v/>
      </c>
      <c r="AY93" s="64" t="str">
        <f t="shared" si="44"/>
        <v/>
      </c>
      <c r="AZ93" s="97">
        <v>77.099999999999994</v>
      </c>
      <c r="BA93" s="68"/>
      <c r="BB93" s="68"/>
      <c r="BC93" s="68"/>
      <c r="BD93" s="68"/>
      <c r="BE93" s="15"/>
      <c r="BF93" s="5">
        <f t="shared" si="45"/>
        <v>5601</v>
      </c>
      <c r="BG93" s="42">
        <v>5601</v>
      </c>
      <c r="BH93" s="42" t="s">
        <v>103</v>
      </c>
      <c r="BI93" s="42"/>
      <c r="BJ93" s="42"/>
      <c r="BK93" s="42"/>
      <c r="BL93" s="42"/>
      <c r="BM93" s="42"/>
    </row>
    <row r="94" spans="1:65" outlineLevel="5" x14ac:dyDescent="0.3">
      <c r="A94" s="22">
        <f t="shared" si="48"/>
        <v>3</v>
      </c>
      <c r="B94" s="9">
        <f t="shared" si="46"/>
        <v>42439</v>
      </c>
      <c r="C94" s="51">
        <v>402392</v>
      </c>
      <c r="D94" s="64"/>
      <c r="E94" s="12" t="s">
        <v>103</v>
      </c>
      <c r="F94" s="12" t="s">
        <v>103</v>
      </c>
      <c r="G94" s="12"/>
      <c r="H94" s="12"/>
      <c r="I94" s="12"/>
      <c r="J94" s="12"/>
      <c r="K94" s="12"/>
      <c r="L94" s="12"/>
      <c r="M94" s="74" t="str">
        <f t="shared" si="37"/>
        <v/>
      </c>
      <c r="N94" s="83" t="s">
        <v>103</v>
      </c>
      <c r="O94" s="83" t="s">
        <v>103</v>
      </c>
      <c r="P94" s="83"/>
      <c r="Q94" s="83"/>
      <c r="R94" s="83"/>
      <c r="S94" s="83"/>
      <c r="T94" s="83"/>
      <c r="U94" s="83"/>
      <c r="V94" s="5" t="str">
        <f t="shared" si="38"/>
        <v/>
      </c>
      <c r="W94" s="41"/>
      <c r="X94" s="41"/>
      <c r="Y94" s="41"/>
      <c r="Z94" s="41"/>
      <c r="AA94" s="41"/>
      <c r="AB94" s="41"/>
      <c r="AC94" s="41"/>
      <c r="AD94" s="41"/>
      <c r="AE94" s="5" t="str">
        <f t="shared" si="39"/>
        <v/>
      </c>
      <c r="AF94" s="41"/>
      <c r="AG94" s="41"/>
      <c r="AH94" s="41"/>
      <c r="AI94" s="41"/>
      <c r="AJ94" s="41"/>
      <c r="AK94" s="41"/>
      <c r="AL94" s="41"/>
      <c r="AM94" s="41"/>
      <c r="AN94" s="41">
        <f t="shared" si="47"/>
        <v>19.056261343012704</v>
      </c>
      <c r="AO94" s="41">
        <v>1102</v>
      </c>
      <c r="AP94" s="110" t="s">
        <v>103</v>
      </c>
      <c r="AQ94" s="111" t="s">
        <v>103</v>
      </c>
      <c r="AR94" s="126" t="str">
        <f t="shared" si="40"/>
        <v/>
      </c>
      <c r="AS94" s="126" t="str">
        <f t="shared" si="41"/>
        <v/>
      </c>
      <c r="AT94" s="127">
        <v>1283</v>
      </c>
      <c r="AU94" s="128">
        <v>2.5</v>
      </c>
      <c r="AV94" s="129" t="s">
        <v>103</v>
      </c>
      <c r="AW94" s="126" t="str">
        <f t="shared" si="42"/>
        <v/>
      </c>
      <c r="AX94" s="126" t="str">
        <f t="shared" si="43"/>
        <v/>
      </c>
      <c r="AY94" s="64" t="str">
        <f t="shared" si="44"/>
        <v/>
      </c>
      <c r="AZ94" s="97">
        <v>77.3</v>
      </c>
      <c r="BA94" s="68"/>
      <c r="BB94" s="68"/>
      <c r="BC94" s="68"/>
      <c r="BD94" s="68"/>
      <c r="BE94" s="15"/>
      <c r="BF94" s="5">
        <f t="shared" si="45"/>
        <v>5607</v>
      </c>
      <c r="BG94" s="42">
        <v>5607</v>
      </c>
      <c r="BH94" s="42" t="s">
        <v>103</v>
      </c>
      <c r="BI94" s="42"/>
      <c r="BJ94" s="42"/>
      <c r="BK94" s="42"/>
      <c r="BL94" s="42"/>
      <c r="BM94" s="42"/>
    </row>
    <row r="95" spans="1:65" outlineLevel="5" x14ac:dyDescent="0.3">
      <c r="A95" s="22">
        <f t="shared" si="48"/>
        <v>3</v>
      </c>
      <c r="B95" s="9">
        <f t="shared" si="46"/>
        <v>42440</v>
      </c>
      <c r="C95" s="51">
        <v>379784</v>
      </c>
      <c r="D95" s="64"/>
      <c r="E95" s="12" t="s">
        <v>103</v>
      </c>
      <c r="F95" s="12" t="s">
        <v>103</v>
      </c>
      <c r="G95" s="12"/>
      <c r="H95" s="12"/>
      <c r="I95" s="12"/>
      <c r="J95" s="12"/>
      <c r="K95" s="12"/>
      <c r="L95" s="12"/>
      <c r="M95" s="74" t="str">
        <f t="shared" si="37"/>
        <v/>
      </c>
      <c r="N95" s="83" t="s">
        <v>103</v>
      </c>
      <c r="O95" s="83" t="s">
        <v>103</v>
      </c>
      <c r="P95" s="83"/>
      <c r="Q95" s="83"/>
      <c r="R95" s="83"/>
      <c r="S95" s="83"/>
      <c r="T95" s="83"/>
      <c r="U95" s="83"/>
      <c r="V95" s="5" t="str">
        <f t="shared" si="38"/>
        <v/>
      </c>
      <c r="W95" s="41"/>
      <c r="X95" s="41"/>
      <c r="Y95" s="41"/>
      <c r="Z95" s="41"/>
      <c r="AA95" s="41"/>
      <c r="AB95" s="41"/>
      <c r="AC95" s="41"/>
      <c r="AD95" s="41"/>
      <c r="AE95" s="5" t="str">
        <f t="shared" si="39"/>
        <v/>
      </c>
      <c r="AF95" s="41"/>
      <c r="AG95" s="41"/>
      <c r="AH95" s="41"/>
      <c r="AI95" s="41"/>
      <c r="AJ95" s="41"/>
      <c r="AK95" s="41"/>
      <c r="AL95" s="41"/>
      <c r="AM95" s="41"/>
      <c r="AN95" s="41">
        <f t="shared" si="47"/>
        <v>21.582733812949641</v>
      </c>
      <c r="AO95" s="41">
        <v>973</v>
      </c>
      <c r="AP95" s="110" t="s">
        <v>103</v>
      </c>
      <c r="AQ95" s="111" t="s">
        <v>103</v>
      </c>
      <c r="AR95" s="126" t="str">
        <f t="shared" si="40"/>
        <v/>
      </c>
      <c r="AS95" s="126" t="str">
        <f t="shared" si="41"/>
        <v/>
      </c>
      <c r="AT95" s="127">
        <v>1030</v>
      </c>
      <c r="AU95" s="128">
        <v>2.72</v>
      </c>
      <c r="AV95" s="129" t="s">
        <v>103</v>
      </c>
      <c r="AW95" s="126" t="str">
        <f t="shared" si="42"/>
        <v/>
      </c>
      <c r="AX95" s="126" t="str">
        <f t="shared" si="43"/>
        <v/>
      </c>
      <c r="AY95" s="64" t="str">
        <f t="shared" si="44"/>
        <v/>
      </c>
      <c r="AZ95" s="97">
        <v>77.5</v>
      </c>
      <c r="BA95" s="68"/>
      <c r="BB95" s="68"/>
      <c r="BC95" s="68"/>
      <c r="BD95" s="68"/>
      <c r="BE95" s="15"/>
      <c r="BF95" s="5">
        <f t="shared" si="45"/>
        <v>4647</v>
      </c>
      <c r="BG95" s="42">
        <v>4647</v>
      </c>
      <c r="BH95" s="42" t="s">
        <v>103</v>
      </c>
      <c r="BI95" s="42"/>
      <c r="BJ95" s="42"/>
      <c r="BK95" s="42"/>
      <c r="BL95" s="42"/>
      <c r="BM95" s="42"/>
    </row>
    <row r="96" spans="1:65" outlineLevel="5" x14ac:dyDescent="0.3">
      <c r="A96" s="22">
        <f t="shared" si="48"/>
        <v>3</v>
      </c>
      <c r="B96" s="9">
        <f t="shared" si="46"/>
        <v>42441</v>
      </c>
      <c r="C96" s="51">
        <v>385832</v>
      </c>
      <c r="D96" s="64"/>
      <c r="E96" s="12" t="s">
        <v>103</v>
      </c>
      <c r="F96" s="12" t="s">
        <v>103</v>
      </c>
      <c r="G96" s="12"/>
      <c r="H96" s="12"/>
      <c r="I96" s="12"/>
      <c r="J96" s="12"/>
      <c r="K96" s="12"/>
      <c r="L96" s="12"/>
      <c r="M96" s="74" t="str">
        <f t="shared" si="37"/>
        <v/>
      </c>
      <c r="N96" s="83" t="s">
        <v>103</v>
      </c>
      <c r="O96" s="83" t="s">
        <v>103</v>
      </c>
      <c r="P96" s="83"/>
      <c r="Q96" s="83"/>
      <c r="R96" s="83"/>
      <c r="S96" s="83"/>
      <c r="T96" s="83"/>
      <c r="U96" s="83"/>
      <c r="V96" s="5" t="str">
        <f t="shared" si="38"/>
        <v/>
      </c>
      <c r="W96" s="41"/>
      <c r="X96" s="41"/>
      <c r="Y96" s="41"/>
      <c r="Z96" s="41"/>
      <c r="AA96" s="41"/>
      <c r="AB96" s="41"/>
      <c r="AC96" s="41"/>
      <c r="AD96" s="41"/>
      <c r="AE96" s="5" t="str">
        <f t="shared" si="39"/>
        <v/>
      </c>
      <c r="AF96" s="41"/>
      <c r="AG96" s="41"/>
      <c r="AH96" s="41"/>
      <c r="AI96" s="41"/>
      <c r="AJ96" s="41"/>
      <c r="AK96" s="41"/>
      <c r="AL96" s="41"/>
      <c r="AM96" s="41"/>
      <c r="AN96" s="41">
        <f t="shared" si="47"/>
        <v>28.88583218707015</v>
      </c>
      <c r="AO96" s="41">
        <v>727</v>
      </c>
      <c r="AP96" s="110" t="s">
        <v>103</v>
      </c>
      <c r="AQ96" s="111" t="s">
        <v>103</v>
      </c>
      <c r="AR96" s="126" t="str">
        <f t="shared" si="40"/>
        <v/>
      </c>
      <c r="AS96" s="126" t="str">
        <f t="shared" si="41"/>
        <v/>
      </c>
      <c r="AT96" s="127">
        <v>782</v>
      </c>
      <c r="AU96" s="128" t="s">
        <v>103</v>
      </c>
      <c r="AV96" s="129" t="s">
        <v>103</v>
      </c>
      <c r="AW96" s="126" t="str">
        <f t="shared" si="42"/>
        <v/>
      </c>
      <c r="AX96" s="126" t="str">
        <f t="shared" si="43"/>
        <v/>
      </c>
      <c r="AY96" s="64" t="str">
        <f t="shared" si="44"/>
        <v/>
      </c>
      <c r="AZ96" s="97" t="s">
        <v>103</v>
      </c>
      <c r="BA96" s="68"/>
      <c r="BB96" s="68"/>
      <c r="BC96" s="68"/>
      <c r="BD96" s="68"/>
      <c r="BE96" s="15"/>
      <c r="BF96" s="5">
        <f t="shared" si="45"/>
        <v>5852</v>
      </c>
      <c r="BG96" s="42">
        <v>5852</v>
      </c>
      <c r="BH96" s="42" t="s">
        <v>103</v>
      </c>
      <c r="BI96" s="42"/>
      <c r="BJ96" s="42"/>
      <c r="BK96" s="42"/>
      <c r="BL96" s="42"/>
      <c r="BM96" s="42"/>
    </row>
    <row r="97" spans="1:65" outlineLevel="5" x14ac:dyDescent="0.3">
      <c r="A97" s="22">
        <f t="shared" si="48"/>
        <v>3</v>
      </c>
      <c r="B97" s="9">
        <f t="shared" si="46"/>
        <v>42442</v>
      </c>
      <c r="C97" s="51">
        <v>360453</v>
      </c>
      <c r="D97" s="64"/>
      <c r="E97" s="12" t="s">
        <v>103</v>
      </c>
      <c r="F97" s="12" t="s">
        <v>103</v>
      </c>
      <c r="G97" s="12"/>
      <c r="H97" s="12"/>
      <c r="I97" s="12"/>
      <c r="J97" s="12"/>
      <c r="K97" s="12"/>
      <c r="L97" s="12"/>
      <c r="M97" s="74" t="str">
        <f t="shared" si="37"/>
        <v/>
      </c>
      <c r="N97" s="83" t="s">
        <v>103</v>
      </c>
      <c r="O97" s="83" t="s">
        <v>103</v>
      </c>
      <c r="P97" s="83"/>
      <c r="Q97" s="83"/>
      <c r="R97" s="83"/>
      <c r="S97" s="83"/>
      <c r="T97" s="83"/>
      <c r="U97" s="83"/>
      <c r="V97" s="5" t="str">
        <f t="shared" si="38"/>
        <v/>
      </c>
      <c r="W97" s="41"/>
      <c r="X97" s="41"/>
      <c r="Y97" s="41"/>
      <c r="Z97" s="41"/>
      <c r="AA97" s="41"/>
      <c r="AB97" s="41"/>
      <c r="AC97" s="41"/>
      <c r="AD97" s="41"/>
      <c r="AE97" s="5" t="str">
        <f t="shared" si="39"/>
        <v/>
      </c>
      <c r="AF97" s="41"/>
      <c r="AG97" s="41"/>
      <c r="AH97" s="41"/>
      <c r="AI97" s="41"/>
      <c r="AJ97" s="41"/>
      <c r="AK97" s="41"/>
      <c r="AL97" s="41"/>
      <c r="AM97" s="41"/>
      <c r="AN97" s="41">
        <f t="shared" si="47"/>
        <v>29.005524861878452</v>
      </c>
      <c r="AO97" s="41">
        <v>724</v>
      </c>
      <c r="AP97" s="110" t="s">
        <v>103</v>
      </c>
      <c r="AQ97" s="111" t="s">
        <v>103</v>
      </c>
      <c r="AR97" s="126" t="str">
        <f t="shared" si="40"/>
        <v/>
      </c>
      <c r="AS97" s="126" t="str">
        <f t="shared" si="41"/>
        <v/>
      </c>
      <c r="AT97" s="127">
        <v>852</v>
      </c>
      <c r="AU97" s="128" t="s">
        <v>103</v>
      </c>
      <c r="AV97" s="129" t="s">
        <v>103</v>
      </c>
      <c r="AW97" s="126" t="str">
        <f t="shared" si="42"/>
        <v/>
      </c>
      <c r="AX97" s="126" t="str">
        <f t="shared" si="43"/>
        <v/>
      </c>
      <c r="AY97" s="64" t="str">
        <f t="shared" si="44"/>
        <v/>
      </c>
      <c r="AZ97" s="97" t="s">
        <v>103</v>
      </c>
      <c r="BA97" s="68"/>
      <c r="BB97" s="68"/>
      <c r="BC97" s="68"/>
      <c r="BD97" s="68"/>
      <c r="BE97" s="15"/>
      <c r="BF97" s="5">
        <f t="shared" si="45"/>
        <v>5679</v>
      </c>
      <c r="BG97" s="42">
        <v>5679</v>
      </c>
      <c r="BH97" s="42" t="s">
        <v>103</v>
      </c>
      <c r="BI97" s="42"/>
      <c r="BJ97" s="42"/>
      <c r="BK97" s="42"/>
      <c r="BL97" s="42"/>
      <c r="BM97" s="42"/>
    </row>
    <row r="98" spans="1:65" outlineLevel="5" x14ac:dyDescent="0.3">
      <c r="A98" s="22">
        <f t="shared" si="48"/>
        <v>3</v>
      </c>
      <c r="B98" s="9">
        <f t="shared" si="46"/>
        <v>42443</v>
      </c>
      <c r="C98" s="51">
        <v>348969</v>
      </c>
      <c r="D98" s="64"/>
      <c r="E98" s="12">
        <v>31</v>
      </c>
      <c r="F98" s="12">
        <v>29</v>
      </c>
      <c r="G98" s="12"/>
      <c r="H98" s="12"/>
      <c r="I98" s="12"/>
      <c r="J98" s="12"/>
      <c r="K98" s="12"/>
      <c r="L98" s="12"/>
      <c r="M98" s="74" t="str">
        <f t="shared" si="37"/>
        <v/>
      </c>
      <c r="N98" s="83" t="s">
        <v>103</v>
      </c>
      <c r="O98" s="83" t="s">
        <v>103</v>
      </c>
      <c r="P98" s="83"/>
      <c r="Q98" s="83"/>
      <c r="R98" s="83"/>
      <c r="S98" s="83"/>
      <c r="T98" s="83"/>
      <c r="U98" s="83"/>
      <c r="V98" s="5" t="str">
        <f t="shared" si="38"/>
        <v/>
      </c>
      <c r="W98" s="41"/>
      <c r="X98" s="41"/>
      <c r="Y98" s="41"/>
      <c r="Z98" s="41"/>
      <c r="AA98" s="41"/>
      <c r="AB98" s="41"/>
      <c r="AC98" s="41"/>
      <c r="AD98" s="41"/>
      <c r="AE98" s="5" t="str">
        <f t="shared" si="39"/>
        <v/>
      </c>
      <c r="AF98" s="41"/>
      <c r="AG98" s="41"/>
      <c r="AH98" s="41"/>
      <c r="AI98" s="41"/>
      <c r="AJ98" s="41"/>
      <c r="AK98" s="41"/>
      <c r="AL98" s="41"/>
      <c r="AM98" s="41"/>
      <c r="AN98" s="41">
        <f t="shared" si="47"/>
        <v>21.739130434782609</v>
      </c>
      <c r="AO98" s="41">
        <v>966</v>
      </c>
      <c r="AP98" s="110" t="s">
        <v>103</v>
      </c>
      <c r="AQ98" s="111" t="s">
        <v>103</v>
      </c>
      <c r="AR98" s="126" t="str">
        <f t="shared" si="40"/>
        <v/>
      </c>
      <c r="AS98" s="126" t="str">
        <f t="shared" si="41"/>
        <v/>
      </c>
      <c r="AT98" s="127">
        <v>1184</v>
      </c>
      <c r="AU98" s="128">
        <v>2.62</v>
      </c>
      <c r="AV98" s="129" t="s">
        <v>103</v>
      </c>
      <c r="AW98" s="126" t="str">
        <f t="shared" si="42"/>
        <v/>
      </c>
      <c r="AX98" s="126" t="str">
        <f t="shared" si="43"/>
        <v/>
      </c>
      <c r="AY98" s="64" t="str">
        <f t="shared" si="44"/>
        <v/>
      </c>
      <c r="AZ98" s="97">
        <v>78</v>
      </c>
      <c r="BA98" s="68"/>
      <c r="BB98" s="68"/>
      <c r="BC98" s="68"/>
      <c r="BD98" s="68"/>
      <c r="BE98" s="15"/>
      <c r="BF98" s="5">
        <f t="shared" si="45"/>
        <v>5934</v>
      </c>
      <c r="BG98" s="42">
        <v>5594</v>
      </c>
      <c r="BH98" s="42">
        <v>340</v>
      </c>
      <c r="BI98" s="42"/>
      <c r="BJ98" s="42"/>
      <c r="BK98" s="42"/>
      <c r="BL98" s="42"/>
      <c r="BM98" s="42"/>
    </row>
    <row r="99" spans="1:65" outlineLevel="5" x14ac:dyDescent="0.3">
      <c r="A99" s="22">
        <f t="shared" si="48"/>
        <v>3</v>
      </c>
      <c r="B99" s="9">
        <f t="shared" si="46"/>
        <v>42444</v>
      </c>
      <c r="C99" s="51">
        <v>359015</v>
      </c>
      <c r="D99" s="64"/>
      <c r="E99" s="12">
        <v>30</v>
      </c>
      <c r="F99" s="12">
        <v>30</v>
      </c>
      <c r="G99" s="12"/>
      <c r="H99" s="12"/>
      <c r="I99" s="12"/>
      <c r="J99" s="12"/>
      <c r="K99" s="12"/>
      <c r="L99" s="12"/>
      <c r="M99" s="74">
        <f t="shared" si="37"/>
        <v>7.1</v>
      </c>
      <c r="N99" s="83">
        <v>7.17</v>
      </c>
      <c r="O99" s="83">
        <v>7.06</v>
      </c>
      <c r="P99" s="83"/>
      <c r="Q99" s="83"/>
      <c r="R99" s="83"/>
      <c r="S99" s="83"/>
      <c r="T99" s="83"/>
      <c r="U99" s="83"/>
      <c r="V99" s="5" t="str">
        <f t="shared" si="38"/>
        <v/>
      </c>
      <c r="W99" s="41"/>
      <c r="X99" s="41"/>
      <c r="Y99" s="41"/>
      <c r="Z99" s="41"/>
      <c r="AA99" s="41"/>
      <c r="AB99" s="41"/>
      <c r="AC99" s="41"/>
      <c r="AD99" s="41"/>
      <c r="AE99" s="5" t="str">
        <f t="shared" si="39"/>
        <v/>
      </c>
      <c r="AF99" s="41"/>
      <c r="AG99" s="41"/>
      <c r="AH99" s="41"/>
      <c r="AI99" s="41"/>
      <c r="AJ99" s="41"/>
      <c r="AK99" s="41"/>
      <c r="AL99" s="41"/>
      <c r="AM99" s="41"/>
      <c r="AN99" s="41">
        <f t="shared" si="47"/>
        <v>19.830028328611899</v>
      </c>
      <c r="AO99" s="41">
        <v>1059</v>
      </c>
      <c r="AP99" s="110">
        <v>4.5</v>
      </c>
      <c r="AQ99" s="111">
        <v>2.83</v>
      </c>
      <c r="AR99" s="126">
        <f t="shared" si="40"/>
        <v>62.888888888888893</v>
      </c>
      <c r="AS99" s="126">
        <f t="shared" si="41"/>
        <v>37.111111111111107</v>
      </c>
      <c r="AT99" s="127">
        <v>1289</v>
      </c>
      <c r="AU99" s="128">
        <v>2.75</v>
      </c>
      <c r="AV99" s="129">
        <v>1.53</v>
      </c>
      <c r="AW99" s="126">
        <f t="shared" si="42"/>
        <v>55.63636363636364</v>
      </c>
      <c r="AX99" s="126">
        <f t="shared" si="43"/>
        <v>44.36363636363636</v>
      </c>
      <c r="AY99" s="64">
        <f t="shared" si="44"/>
        <v>25.994902392399933</v>
      </c>
      <c r="AZ99" s="97">
        <v>77.8</v>
      </c>
      <c r="BA99" s="68"/>
      <c r="BB99" s="68"/>
      <c r="BC99" s="68"/>
      <c r="BD99" s="68"/>
      <c r="BE99" s="15"/>
      <c r="BF99" s="5">
        <f t="shared" si="45"/>
        <v>5282</v>
      </c>
      <c r="BG99" s="42">
        <v>5282</v>
      </c>
      <c r="BH99" s="42" t="s">
        <v>103</v>
      </c>
      <c r="BI99" s="42"/>
      <c r="BJ99" s="42"/>
      <c r="BK99" s="42"/>
      <c r="BL99" s="42"/>
      <c r="BM99" s="42"/>
    </row>
    <row r="100" spans="1:65" outlineLevel="5" x14ac:dyDescent="0.3">
      <c r="A100" s="22">
        <f t="shared" si="48"/>
        <v>3</v>
      </c>
      <c r="B100" s="9">
        <f t="shared" si="46"/>
        <v>42445</v>
      </c>
      <c r="C100" s="51">
        <v>348963</v>
      </c>
      <c r="D100" s="64"/>
      <c r="E100" s="12" t="s">
        <v>103</v>
      </c>
      <c r="F100" s="12" t="s">
        <v>103</v>
      </c>
      <c r="G100" s="12"/>
      <c r="H100" s="12"/>
      <c r="I100" s="12"/>
      <c r="J100" s="12"/>
      <c r="K100" s="12"/>
      <c r="L100" s="12"/>
      <c r="M100" s="74" t="str">
        <f t="shared" si="37"/>
        <v/>
      </c>
      <c r="N100" s="83" t="s">
        <v>103</v>
      </c>
      <c r="O100" s="83" t="s">
        <v>103</v>
      </c>
      <c r="P100" s="83"/>
      <c r="Q100" s="83"/>
      <c r="R100" s="83"/>
      <c r="S100" s="83"/>
      <c r="T100" s="83"/>
      <c r="U100" s="83"/>
      <c r="V100" s="5" t="str">
        <f t="shared" si="38"/>
        <v/>
      </c>
      <c r="W100" s="41"/>
      <c r="X100" s="41"/>
      <c r="Y100" s="41"/>
      <c r="Z100" s="41"/>
      <c r="AA100" s="41"/>
      <c r="AB100" s="41"/>
      <c r="AC100" s="41"/>
      <c r="AD100" s="41"/>
      <c r="AE100" s="5" t="str">
        <f t="shared" si="39"/>
        <v/>
      </c>
      <c r="AF100" s="41"/>
      <c r="AG100" s="41"/>
      <c r="AH100" s="41"/>
      <c r="AI100" s="41"/>
      <c r="AJ100" s="41"/>
      <c r="AK100" s="41"/>
      <c r="AL100" s="41"/>
      <c r="AM100" s="41"/>
      <c r="AN100" s="41">
        <f t="shared" si="47"/>
        <v>22.388059701492537</v>
      </c>
      <c r="AO100" s="41">
        <v>938</v>
      </c>
      <c r="AP100" s="110" t="s">
        <v>103</v>
      </c>
      <c r="AQ100" s="111" t="s">
        <v>103</v>
      </c>
      <c r="AR100" s="126" t="str">
        <f t="shared" si="40"/>
        <v/>
      </c>
      <c r="AS100" s="126" t="str">
        <f t="shared" si="41"/>
        <v/>
      </c>
      <c r="AT100" s="127">
        <v>1031</v>
      </c>
      <c r="AU100" s="128">
        <v>2.69</v>
      </c>
      <c r="AV100" s="129" t="s">
        <v>103</v>
      </c>
      <c r="AW100" s="126" t="str">
        <f t="shared" si="42"/>
        <v/>
      </c>
      <c r="AX100" s="126" t="str">
        <f t="shared" si="43"/>
        <v/>
      </c>
      <c r="AY100" s="64" t="str">
        <f t="shared" si="44"/>
        <v/>
      </c>
      <c r="AZ100" s="97">
        <v>76.900000000000006</v>
      </c>
      <c r="BA100" s="68"/>
      <c r="BB100" s="68"/>
      <c r="BC100" s="68"/>
      <c r="BD100" s="68"/>
      <c r="BE100" s="15"/>
      <c r="BF100" s="5">
        <f t="shared" si="45"/>
        <v>5836</v>
      </c>
      <c r="BG100" s="42">
        <v>5836</v>
      </c>
      <c r="BH100" s="42" t="s">
        <v>103</v>
      </c>
      <c r="BI100" s="42"/>
      <c r="BJ100" s="42"/>
      <c r="BK100" s="42"/>
      <c r="BL100" s="42"/>
      <c r="BM100" s="42"/>
    </row>
    <row r="101" spans="1:65" outlineLevel="5" x14ac:dyDescent="0.3">
      <c r="A101" s="22">
        <f t="shared" si="48"/>
        <v>3</v>
      </c>
      <c r="B101" s="9">
        <f t="shared" si="46"/>
        <v>42446</v>
      </c>
      <c r="C101" s="51">
        <v>354235</v>
      </c>
      <c r="D101" s="64"/>
      <c r="E101" s="12" t="s">
        <v>103</v>
      </c>
      <c r="F101" s="12" t="s">
        <v>103</v>
      </c>
      <c r="G101" s="12"/>
      <c r="H101" s="12"/>
      <c r="I101" s="12"/>
      <c r="J101" s="12"/>
      <c r="K101" s="12"/>
      <c r="L101" s="12"/>
      <c r="M101" s="74" t="str">
        <f t="shared" si="37"/>
        <v/>
      </c>
      <c r="N101" s="83" t="s">
        <v>103</v>
      </c>
      <c r="O101" s="83" t="s">
        <v>103</v>
      </c>
      <c r="P101" s="83"/>
      <c r="Q101" s="83"/>
      <c r="R101" s="83"/>
      <c r="S101" s="83"/>
      <c r="T101" s="83"/>
      <c r="U101" s="83"/>
      <c r="V101" s="5" t="str">
        <f t="shared" si="38"/>
        <v/>
      </c>
      <c r="W101" s="41"/>
      <c r="X101" s="41"/>
      <c r="Y101" s="41"/>
      <c r="Z101" s="41"/>
      <c r="AA101" s="41"/>
      <c r="AB101" s="41"/>
      <c r="AC101" s="41"/>
      <c r="AD101" s="41"/>
      <c r="AE101" s="5" t="str">
        <f t="shared" si="39"/>
        <v/>
      </c>
      <c r="AF101" s="41"/>
      <c r="AG101" s="41"/>
      <c r="AH101" s="41"/>
      <c r="AI101" s="41"/>
      <c r="AJ101" s="41"/>
      <c r="AK101" s="41"/>
      <c r="AL101" s="41"/>
      <c r="AM101" s="41"/>
      <c r="AN101" s="41">
        <f t="shared" si="47"/>
        <v>35.353535353535356</v>
      </c>
      <c r="AO101" s="41">
        <v>594</v>
      </c>
      <c r="AP101" s="110" t="s">
        <v>103</v>
      </c>
      <c r="AQ101" s="111" t="s">
        <v>103</v>
      </c>
      <c r="AR101" s="126" t="str">
        <f t="shared" si="40"/>
        <v/>
      </c>
      <c r="AS101" s="126" t="str">
        <f t="shared" si="41"/>
        <v/>
      </c>
      <c r="AT101" s="127">
        <v>706</v>
      </c>
      <c r="AU101" s="128">
        <v>2.75</v>
      </c>
      <c r="AV101" s="129" t="s">
        <v>103</v>
      </c>
      <c r="AW101" s="126" t="str">
        <f t="shared" si="42"/>
        <v/>
      </c>
      <c r="AX101" s="126" t="str">
        <f t="shared" si="43"/>
        <v/>
      </c>
      <c r="AY101" s="64" t="str">
        <f t="shared" si="44"/>
        <v/>
      </c>
      <c r="AZ101" s="97">
        <v>76.099999999999994</v>
      </c>
      <c r="BA101" s="68"/>
      <c r="BB101" s="68"/>
      <c r="BC101" s="68"/>
      <c r="BD101" s="68"/>
      <c r="BE101" s="15"/>
      <c r="BF101" s="5">
        <f t="shared" si="45"/>
        <v>7521</v>
      </c>
      <c r="BG101" s="42">
        <v>7521</v>
      </c>
      <c r="BH101" s="42" t="s">
        <v>103</v>
      </c>
      <c r="BI101" s="42"/>
      <c r="BJ101" s="42"/>
      <c r="BK101" s="42"/>
      <c r="BL101" s="42"/>
      <c r="BM101" s="42"/>
    </row>
    <row r="102" spans="1:65" outlineLevel="5" x14ac:dyDescent="0.3">
      <c r="A102" s="22">
        <f t="shared" si="48"/>
        <v>3</v>
      </c>
      <c r="B102" s="9">
        <f t="shared" si="46"/>
        <v>42447</v>
      </c>
      <c r="C102" s="51">
        <v>448770</v>
      </c>
      <c r="D102" s="64"/>
      <c r="E102" s="12" t="s">
        <v>103</v>
      </c>
      <c r="F102" s="12" t="s">
        <v>103</v>
      </c>
      <c r="G102" s="12"/>
      <c r="H102" s="12"/>
      <c r="I102" s="12"/>
      <c r="J102" s="12"/>
      <c r="K102" s="12"/>
      <c r="L102" s="12"/>
      <c r="M102" s="74" t="str">
        <f t="shared" si="37"/>
        <v/>
      </c>
      <c r="N102" s="83" t="s">
        <v>103</v>
      </c>
      <c r="O102" s="83" t="s">
        <v>103</v>
      </c>
      <c r="P102" s="83"/>
      <c r="Q102" s="83"/>
      <c r="R102" s="83"/>
      <c r="S102" s="83"/>
      <c r="T102" s="83"/>
      <c r="U102" s="83"/>
      <c r="V102" s="5" t="str">
        <f t="shared" si="38"/>
        <v/>
      </c>
      <c r="W102" s="41"/>
      <c r="X102" s="41"/>
      <c r="Y102" s="41"/>
      <c r="Z102" s="41"/>
      <c r="AA102" s="41"/>
      <c r="AB102" s="41"/>
      <c r="AC102" s="41"/>
      <c r="AD102" s="41"/>
      <c r="AE102" s="5" t="str">
        <f t="shared" si="39"/>
        <v/>
      </c>
      <c r="AF102" s="41"/>
      <c r="AG102" s="41"/>
      <c r="AH102" s="41"/>
      <c r="AI102" s="41"/>
      <c r="AJ102" s="41"/>
      <c r="AK102" s="41"/>
      <c r="AL102" s="41"/>
      <c r="AM102" s="41"/>
      <c r="AN102" s="41">
        <f t="shared" si="47"/>
        <v>65.015479876160995</v>
      </c>
      <c r="AO102" s="41">
        <v>323</v>
      </c>
      <c r="AP102" s="110" t="s">
        <v>103</v>
      </c>
      <c r="AQ102" s="111" t="s">
        <v>103</v>
      </c>
      <c r="AR102" s="126" t="str">
        <f t="shared" si="40"/>
        <v/>
      </c>
      <c r="AS102" s="126" t="str">
        <f t="shared" si="41"/>
        <v/>
      </c>
      <c r="AT102" s="127">
        <v>654</v>
      </c>
      <c r="AU102" s="128">
        <v>2.9</v>
      </c>
      <c r="AV102" s="129" t="s">
        <v>103</v>
      </c>
      <c r="AW102" s="126" t="str">
        <f t="shared" si="42"/>
        <v/>
      </c>
      <c r="AX102" s="126" t="str">
        <f t="shared" si="43"/>
        <v/>
      </c>
      <c r="AY102" s="64" t="str">
        <f t="shared" si="44"/>
        <v/>
      </c>
      <c r="AZ102" s="97">
        <v>77.3</v>
      </c>
      <c r="BA102" s="68"/>
      <c r="BB102" s="68"/>
      <c r="BC102" s="68"/>
      <c r="BD102" s="68"/>
      <c r="BE102" s="15"/>
      <c r="BF102" s="5">
        <f t="shared" si="45"/>
        <v>7602</v>
      </c>
      <c r="BG102" s="42">
        <v>7602</v>
      </c>
      <c r="BH102" s="42" t="s">
        <v>103</v>
      </c>
      <c r="BI102" s="42"/>
      <c r="BJ102" s="42"/>
      <c r="BK102" s="42"/>
      <c r="BL102" s="42"/>
      <c r="BM102" s="42"/>
    </row>
    <row r="103" spans="1:65" outlineLevel="5" x14ac:dyDescent="0.3">
      <c r="A103" s="22">
        <f t="shared" si="48"/>
        <v>3</v>
      </c>
      <c r="B103" s="9">
        <f t="shared" si="46"/>
        <v>42448</v>
      </c>
      <c r="C103" s="51">
        <v>461407</v>
      </c>
      <c r="D103" s="64"/>
      <c r="E103" s="12" t="s">
        <v>103</v>
      </c>
      <c r="F103" s="12" t="s">
        <v>103</v>
      </c>
      <c r="G103" s="12"/>
      <c r="H103" s="12"/>
      <c r="I103" s="12"/>
      <c r="J103" s="12"/>
      <c r="K103" s="12"/>
      <c r="L103" s="12"/>
      <c r="M103" s="74" t="str">
        <f t="shared" si="37"/>
        <v/>
      </c>
      <c r="N103" s="83" t="s">
        <v>103</v>
      </c>
      <c r="O103" s="83" t="s">
        <v>103</v>
      </c>
      <c r="P103" s="83"/>
      <c r="Q103" s="83"/>
      <c r="R103" s="83"/>
      <c r="S103" s="83"/>
      <c r="T103" s="83"/>
      <c r="U103" s="83"/>
      <c r="V103" s="5" t="str">
        <f t="shared" si="38"/>
        <v/>
      </c>
      <c r="W103" s="41"/>
      <c r="X103" s="41"/>
      <c r="Y103" s="41"/>
      <c r="Z103" s="41"/>
      <c r="AA103" s="41"/>
      <c r="AB103" s="41"/>
      <c r="AC103" s="41"/>
      <c r="AD103" s="41"/>
      <c r="AE103" s="5" t="str">
        <f t="shared" si="39"/>
        <v/>
      </c>
      <c r="AF103" s="41"/>
      <c r="AG103" s="41"/>
      <c r="AH103" s="41"/>
      <c r="AI103" s="41"/>
      <c r="AJ103" s="41"/>
      <c r="AK103" s="41"/>
      <c r="AL103" s="41"/>
      <c r="AM103" s="41"/>
      <c r="AN103" s="41">
        <f t="shared" si="47"/>
        <v>25.766871165644172</v>
      </c>
      <c r="AO103" s="41">
        <v>815</v>
      </c>
      <c r="AP103" s="110" t="s">
        <v>103</v>
      </c>
      <c r="AQ103" s="111" t="s">
        <v>103</v>
      </c>
      <c r="AR103" s="126" t="str">
        <f t="shared" si="40"/>
        <v/>
      </c>
      <c r="AS103" s="126" t="str">
        <f t="shared" si="41"/>
        <v/>
      </c>
      <c r="AT103" s="127">
        <v>1030</v>
      </c>
      <c r="AU103" s="128" t="s">
        <v>103</v>
      </c>
      <c r="AV103" s="129" t="s">
        <v>103</v>
      </c>
      <c r="AW103" s="126" t="str">
        <f t="shared" si="42"/>
        <v/>
      </c>
      <c r="AX103" s="126" t="str">
        <f t="shared" si="43"/>
        <v/>
      </c>
      <c r="AY103" s="64" t="str">
        <f t="shared" si="44"/>
        <v/>
      </c>
      <c r="AZ103" s="97" t="s">
        <v>103</v>
      </c>
      <c r="BA103" s="68"/>
      <c r="BB103" s="68"/>
      <c r="BC103" s="68"/>
      <c r="BD103" s="68"/>
      <c r="BE103" s="15"/>
      <c r="BF103" s="5">
        <f t="shared" si="45"/>
        <v>7748</v>
      </c>
      <c r="BG103" s="42">
        <v>7748</v>
      </c>
      <c r="BH103" s="42" t="s">
        <v>103</v>
      </c>
      <c r="BI103" s="42"/>
      <c r="BJ103" s="42"/>
      <c r="BK103" s="42"/>
      <c r="BL103" s="42"/>
      <c r="BM103" s="42"/>
    </row>
    <row r="104" spans="1:65" outlineLevel="5" x14ac:dyDescent="0.3">
      <c r="A104" s="22">
        <f t="shared" si="48"/>
        <v>3</v>
      </c>
      <c r="B104" s="9">
        <f t="shared" si="46"/>
        <v>42449</v>
      </c>
      <c r="C104" s="51">
        <v>453445</v>
      </c>
      <c r="D104" s="64"/>
      <c r="E104" s="12" t="s">
        <v>103</v>
      </c>
      <c r="F104" s="12" t="s">
        <v>103</v>
      </c>
      <c r="G104" s="12"/>
      <c r="H104" s="12"/>
      <c r="I104" s="12"/>
      <c r="J104" s="12"/>
      <c r="K104" s="12"/>
      <c r="L104" s="12"/>
      <c r="M104" s="74" t="str">
        <f t="shared" si="37"/>
        <v/>
      </c>
      <c r="N104" s="83" t="s">
        <v>103</v>
      </c>
      <c r="O104" s="83" t="s">
        <v>103</v>
      </c>
      <c r="P104" s="83"/>
      <c r="Q104" s="83"/>
      <c r="R104" s="83"/>
      <c r="S104" s="83"/>
      <c r="T104" s="83"/>
      <c r="U104" s="83"/>
      <c r="V104" s="5" t="str">
        <f t="shared" si="38"/>
        <v/>
      </c>
      <c r="W104" s="41"/>
      <c r="X104" s="41"/>
      <c r="Y104" s="41"/>
      <c r="Z104" s="41"/>
      <c r="AA104" s="41"/>
      <c r="AB104" s="41"/>
      <c r="AC104" s="41"/>
      <c r="AD104" s="41"/>
      <c r="AE104" s="5" t="str">
        <f t="shared" si="39"/>
        <v/>
      </c>
      <c r="AF104" s="41"/>
      <c r="AG104" s="41"/>
      <c r="AH104" s="41"/>
      <c r="AI104" s="41"/>
      <c r="AJ104" s="41"/>
      <c r="AK104" s="41"/>
      <c r="AL104" s="41"/>
      <c r="AM104" s="41"/>
      <c r="AN104" s="41">
        <f t="shared" si="47"/>
        <v>23.59550561797753</v>
      </c>
      <c r="AO104" s="41">
        <v>890</v>
      </c>
      <c r="AP104" s="110" t="s">
        <v>103</v>
      </c>
      <c r="AQ104" s="111" t="s">
        <v>103</v>
      </c>
      <c r="AR104" s="126" t="str">
        <f t="shared" si="40"/>
        <v/>
      </c>
      <c r="AS104" s="126" t="str">
        <f t="shared" si="41"/>
        <v/>
      </c>
      <c r="AT104" s="127">
        <v>1020</v>
      </c>
      <c r="AU104" s="128" t="s">
        <v>103</v>
      </c>
      <c r="AV104" s="129" t="s">
        <v>103</v>
      </c>
      <c r="AW104" s="126" t="str">
        <f t="shared" si="42"/>
        <v/>
      </c>
      <c r="AX104" s="126" t="str">
        <f t="shared" si="43"/>
        <v/>
      </c>
      <c r="AY104" s="64" t="str">
        <f t="shared" si="44"/>
        <v/>
      </c>
      <c r="AZ104" s="97" t="s">
        <v>103</v>
      </c>
      <c r="BA104" s="68"/>
      <c r="BB104" s="68"/>
      <c r="BC104" s="68"/>
      <c r="BD104" s="68"/>
      <c r="BE104" s="15"/>
      <c r="BF104" s="5">
        <f t="shared" si="45"/>
        <v>7682</v>
      </c>
      <c r="BG104" s="42">
        <v>7682</v>
      </c>
      <c r="BH104" s="42" t="s">
        <v>103</v>
      </c>
      <c r="BI104" s="42"/>
      <c r="BJ104" s="42"/>
      <c r="BK104" s="42"/>
      <c r="BL104" s="42"/>
      <c r="BM104" s="42"/>
    </row>
    <row r="105" spans="1:65" outlineLevel="5" x14ac:dyDescent="0.3">
      <c r="A105" s="22">
        <f t="shared" si="48"/>
        <v>3</v>
      </c>
      <c r="B105" s="9">
        <f t="shared" si="46"/>
        <v>42450</v>
      </c>
      <c r="C105" s="51">
        <v>423429</v>
      </c>
      <c r="D105" s="64"/>
      <c r="E105" s="12" t="s">
        <v>103</v>
      </c>
      <c r="F105" s="12" t="s">
        <v>103</v>
      </c>
      <c r="G105" s="12"/>
      <c r="H105" s="12"/>
      <c r="I105" s="12"/>
      <c r="J105" s="12"/>
      <c r="K105" s="12"/>
      <c r="L105" s="12"/>
      <c r="M105" s="74" t="str">
        <f t="shared" si="37"/>
        <v/>
      </c>
      <c r="N105" s="83" t="s">
        <v>103</v>
      </c>
      <c r="O105" s="83" t="s">
        <v>103</v>
      </c>
      <c r="P105" s="83"/>
      <c r="Q105" s="83"/>
      <c r="R105" s="83"/>
      <c r="S105" s="83"/>
      <c r="T105" s="83"/>
      <c r="U105" s="83"/>
      <c r="V105" s="5" t="str">
        <f t="shared" si="38"/>
        <v/>
      </c>
      <c r="W105" s="41"/>
      <c r="X105" s="41"/>
      <c r="Y105" s="41"/>
      <c r="Z105" s="41"/>
      <c r="AA105" s="41"/>
      <c r="AB105" s="41"/>
      <c r="AC105" s="41"/>
      <c r="AD105" s="41"/>
      <c r="AE105" s="5" t="str">
        <f t="shared" si="39"/>
        <v/>
      </c>
      <c r="AF105" s="41"/>
      <c r="AG105" s="41"/>
      <c r="AH105" s="41"/>
      <c r="AI105" s="41"/>
      <c r="AJ105" s="41"/>
      <c r="AK105" s="41"/>
      <c r="AL105" s="41"/>
      <c r="AM105" s="41"/>
      <c r="AN105" s="41">
        <f t="shared" si="47"/>
        <v>18.783542039355993</v>
      </c>
      <c r="AO105" s="41">
        <v>1118</v>
      </c>
      <c r="AP105" s="110" t="s">
        <v>103</v>
      </c>
      <c r="AQ105" s="111" t="s">
        <v>103</v>
      </c>
      <c r="AR105" s="126" t="str">
        <f t="shared" si="40"/>
        <v/>
      </c>
      <c r="AS105" s="126" t="str">
        <f t="shared" si="41"/>
        <v/>
      </c>
      <c r="AT105" s="127">
        <v>1266</v>
      </c>
      <c r="AU105" s="128">
        <v>2.82</v>
      </c>
      <c r="AV105" s="129" t="s">
        <v>103</v>
      </c>
      <c r="AW105" s="126" t="str">
        <f t="shared" si="42"/>
        <v/>
      </c>
      <c r="AX105" s="126" t="str">
        <f t="shared" si="43"/>
        <v/>
      </c>
      <c r="AY105" s="64" t="str">
        <f t="shared" si="44"/>
        <v/>
      </c>
      <c r="AZ105" s="97">
        <v>77.8</v>
      </c>
      <c r="BA105" s="68"/>
      <c r="BB105" s="68"/>
      <c r="BC105" s="68"/>
      <c r="BD105" s="68"/>
      <c r="BE105" s="15"/>
      <c r="BF105" s="5">
        <f t="shared" si="45"/>
        <v>7648</v>
      </c>
      <c r="BG105" s="42">
        <v>7648</v>
      </c>
      <c r="BH105" s="42" t="s">
        <v>103</v>
      </c>
      <c r="BI105" s="42"/>
      <c r="BJ105" s="42"/>
      <c r="BK105" s="42"/>
      <c r="BL105" s="42"/>
      <c r="BM105" s="42"/>
    </row>
    <row r="106" spans="1:65" outlineLevel="5" x14ac:dyDescent="0.3">
      <c r="A106" s="22">
        <f t="shared" si="48"/>
        <v>3</v>
      </c>
      <c r="B106" s="9">
        <f t="shared" si="46"/>
        <v>42451</v>
      </c>
      <c r="C106" s="51">
        <v>410112</v>
      </c>
      <c r="D106" s="64"/>
      <c r="E106" s="12">
        <v>33</v>
      </c>
      <c r="F106" s="12">
        <v>35</v>
      </c>
      <c r="G106" s="12"/>
      <c r="H106" s="12"/>
      <c r="I106" s="12"/>
      <c r="J106" s="12"/>
      <c r="K106" s="12"/>
      <c r="L106" s="12"/>
      <c r="M106" s="74">
        <f t="shared" si="37"/>
        <v>7.1</v>
      </c>
      <c r="N106" s="83">
        <v>7.18</v>
      </c>
      <c r="O106" s="83">
        <v>7.1</v>
      </c>
      <c r="P106" s="83"/>
      <c r="Q106" s="83"/>
      <c r="R106" s="83"/>
      <c r="S106" s="83"/>
      <c r="T106" s="83"/>
      <c r="U106" s="83"/>
      <c r="V106" s="5" t="str">
        <f t="shared" si="38"/>
        <v/>
      </c>
      <c r="W106" s="41"/>
      <c r="X106" s="41"/>
      <c r="Y106" s="41"/>
      <c r="Z106" s="41"/>
      <c r="AA106" s="41"/>
      <c r="AB106" s="41"/>
      <c r="AC106" s="41"/>
      <c r="AD106" s="41"/>
      <c r="AE106" s="5" t="str">
        <f t="shared" si="39"/>
        <v/>
      </c>
      <c r="AF106" s="41"/>
      <c r="AG106" s="41"/>
      <c r="AH106" s="41"/>
      <c r="AI106" s="41"/>
      <c r="AJ106" s="41"/>
      <c r="AK106" s="41"/>
      <c r="AL106" s="41"/>
      <c r="AM106" s="41"/>
      <c r="AN106" s="41">
        <f t="shared" si="47"/>
        <v>15.945330296127562</v>
      </c>
      <c r="AO106" s="41">
        <v>1317</v>
      </c>
      <c r="AP106" s="110">
        <v>5.42</v>
      </c>
      <c r="AQ106" s="111">
        <v>3.27</v>
      </c>
      <c r="AR106" s="126">
        <f t="shared" si="40"/>
        <v>60.332103321033216</v>
      </c>
      <c r="AS106" s="126">
        <f t="shared" si="41"/>
        <v>39.667896678966784</v>
      </c>
      <c r="AT106" s="127">
        <v>1367</v>
      </c>
      <c r="AU106" s="128">
        <v>2.96</v>
      </c>
      <c r="AV106" s="129">
        <v>1.45</v>
      </c>
      <c r="AW106" s="126">
        <f t="shared" si="42"/>
        <v>48.986486486486484</v>
      </c>
      <c r="AX106" s="126">
        <f t="shared" si="43"/>
        <v>51.013513513513516</v>
      </c>
      <c r="AY106" s="64">
        <f t="shared" si="44"/>
        <v>36.863316928934545</v>
      </c>
      <c r="AZ106" s="97">
        <v>73.150000000000006</v>
      </c>
      <c r="BA106" s="68"/>
      <c r="BB106" s="68"/>
      <c r="BC106" s="68"/>
      <c r="BD106" s="68"/>
      <c r="BE106" s="15"/>
      <c r="BF106" s="5">
        <f t="shared" si="45"/>
        <v>5355</v>
      </c>
      <c r="BG106" s="42">
        <v>2463</v>
      </c>
      <c r="BH106" s="42">
        <v>2892</v>
      </c>
      <c r="BI106" s="42"/>
      <c r="BJ106" s="42"/>
      <c r="BK106" s="42"/>
      <c r="BL106" s="42"/>
      <c r="BM106" s="42"/>
    </row>
    <row r="107" spans="1:65" outlineLevel="5" x14ac:dyDescent="0.3">
      <c r="A107" s="22">
        <f t="shared" si="48"/>
        <v>3</v>
      </c>
      <c r="B107" s="9">
        <f t="shared" si="46"/>
        <v>42452</v>
      </c>
      <c r="C107" s="51">
        <v>316623</v>
      </c>
      <c r="D107" s="64"/>
      <c r="E107" s="12">
        <v>32</v>
      </c>
      <c r="F107" s="12">
        <v>33</v>
      </c>
      <c r="G107" s="12"/>
      <c r="H107" s="12"/>
      <c r="I107" s="12"/>
      <c r="J107" s="12"/>
      <c r="K107" s="12"/>
      <c r="L107" s="12"/>
      <c r="M107" s="74" t="str">
        <f t="shared" si="37"/>
        <v/>
      </c>
      <c r="N107" s="83" t="s">
        <v>103</v>
      </c>
      <c r="O107" s="83" t="s">
        <v>103</v>
      </c>
      <c r="P107" s="83"/>
      <c r="Q107" s="83"/>
      <c r="R107" s="83"/>
      <c r="S107" s="83"/>
      <c r="T107" s="83"/>
      <c r="U107" s="83"/>
      <c r="V107" s="5" t="str">
        <f t="shared" si="38"/>
        <v/>
      </c>
      <c r="W107" s="41"/>
      <c r="X107" s="41"/>
      <c r="Y107" s="41"/>
      <c r="Z107" s="41"/>
      <c r="AA107" s="41"/>
      <c r="AB107" s="41"/>
      <c r="AC107" s="41"/>
      <c r="AD107" s="41"/>
      <c r="AE107" s="5" t="str">
        <f t="shared" si="39"/>
        <v/>
      </c>
      <c r="AF107" s="41"/>
      <c r="AG107" s="41"/>
      <c r="AH107" s="41"/>
      <c r="AI107" s="41"/>
      <c r="AJ107" s="41"/>
      <c r="AK107" s="41"/>
      <c r="AL107" s="41"/>
      <c r="AM107" s="41"/>
      <c r="AN107" s="41">
        <f t="shared" si="47"/>
        <v>14.354066985645932</v>
      </c>
      <c r="AO107" s="41">
        <v>1463</v>
      </c>
      <c r="AP107" s="110" t="s">
        <v>103</v>
      </c>
      <c r="AQ107" s="111" t="s">
        <v>103</v>
      </c>
      <c r="AR107" s="126" t="str">
        <f t="shared" si="40"/>
        <v/>
      </c>
      <c r="AS107" s="126" t="str">
        <f t="shared" si="41"/>
        <v/>
      </c>
      <c r="AT107" s="127">
        <v>1349</v>
      </c>
      <c r="AU107" s="128">
        <v>2.9</v>
      </c>
      <c r="AV107" s="129" t="s">
        <v>103</v>
      </c>
      <c r="AW107" s="126" t="str">
        <f t="shared" si="42"/>
        <v/>
      </c>
      <c r="AX107" s="126" t="str">
        <f t="shared" si="43"/>
        <v/>
      </c>
      <c r="AY107" s="64" t="str">
        <f t="shared" si="44"/>
        <v/>
      </c>
      <c r="AZ107" s="97">
        <v>74.900000000000006</v>
      </c>
      <c r="BA107" s="68"/>
      <c r="BB107" s="68"/>
      <c r="BC107" s="68"/>
      <c r="BD107" s="68"/>
      <c r="BE107" s="15"/>
      <c r="BF107" s="5">
        <f t="shared" si="45"/>
        <v>6500</v>
      </c>
      <c r="BG107" s="42">
        <v>1824</v>
      </c>
      <c r="BH107" s="42">
        <v>4676</v>
      </c>
      <c r="BI107" s="42"/>
      <c r="BJ107" s="42"/>
      <c r="BK107" s="42"/>
      <c r="BL107" s="42"/>
      <c r="BM107" s="42"/>
    </row>
    <row r="108" spans="1:65" outlineLevel="5" x14ac:dyDescent="0.3">
      <c r="A108" s="22">
        <f t="shared" si="48"/>
        <v>3</v>
      </c>
      <c r="B108" s="9">
        <f t="shared" si="46"/>
        <v>42453</v>
      </c>
      <c r="C108" s="51">
        <v>373354</v>
      </c>
      <c r="D108" s="64"/>
      <c r="E108" s="12" t="s">
        <v>103</v>
      </c>
      <c r="F108" s="12" t="s">
        <v>103</v>
      </c>
      <c r="G108" s="12"/>
      <c r="H108" s="12"/>
      <c r="I108" s="12"/>
      <c r="J108" s="12"/>
      <c r="K108" s="12"/>
      <c r="L108" s="12"/>
      <c r="M108" s="74" t="str">
        <f t="shared" si="37"/>
        <v/>
      </c>
      <c r="N108" s="83" t="s">
        <v>103</v>
      </c>
      <c r="O108" s="83" t="s">
        <v>103</v>
      </c>
      <c r="P108" s="83"/>
      <c r="Q108" s="83"/>
      <c r="R108" s="83"/>
      <c r="S108" s="83"/>
      <c r="T108" s="83"/>
      <c r="U108" s="83"/>
      <c r="V108" s="5" t="str">
        <f t="shared" si="38"/>
        <v/>
      </c>
      <c r="W108" s="41"/>
      <c r="X108" s="41"/>
      <c r="Y108" s="41"/>
      <c r="Z108" s="41"/>
      <c r="AA108" s="41"/>
      <c r="AB108" s="41"/>
      <c r="AC108" s="41"/>
      <c r="AD108" s="41"/>
      <c r="AE108" s="5" t="str">
        <f t="shared" si="39"/>
        <v/>
      </c>
      <c r="AF108" s="41"/>
      <c r="AG108" s="41"/>
      <c r="AH108" s="41"/>
      <c r="AI108" s="41"/>
      <c r="AJ108" s="41"/>
      <c r="AK108" s="41"/>
      <c r="AL108" s="41"/>
      <c r="AM108" s="41"/>
      <c r="AN108" s="41">
        <f t="shared" si="47"/>
        <v>18.453427065026361</v>
      </c>
      <c r="AO108" s="41">
        <v>1138</v>
      </c>
      <c r="AP108" s="110" t="s">
        <v>103</v>
      </c>
      <c r="AQ108" s="111" t="s">
        <v>103</v>
      </c>
      <c r="AR108" s="126" t="str">
        <f t="shared" si="40"/>
        <v/>
      </c>
      <c r="AS108" s="126" t="str">
        <f t="shared" si="41"/>
        <v/>
      </c>
      <c r="AT108" s="127">
        <v>1262</v>
      </c>
      <c r="AU108" s="128">
        <v>2.88</v>
      </c>
      <c r="AV108" s="129" t="s">
        <v>103</v>
      </c>
      <c r="AW108" s="126" t="str">
        <f t="shared" si="42"/>
        <v/>
      </c>
      <c r="AX108" s="126" t="str">
        <f t="shared" si="43"/>
        <v/>
      </c>
      <c r="AY108" s="64" t="str">
        <f t="shared" si="44"/>
        <v/>
      </c>
      <c r="AZ108" s="97">
        <v>75</v>
      </c>
      <c r="BA108" s="68"/>
      <c r="BB108" s="68"/>
      <c r="BC108" s="68"/>
      <c r="BD108" s="68"/>
      <c r="BE108" s="15"/>
      <c r="BF108" s="5">
        <f t="shared" si="45"/>
        <v>7373</v>
      </c>
      <c r="BG108" s="42">
        <v>7373</v>
      </c>
      <c r="BH108" s="42" t="s">
        <v>103</v>
      </c>
      <c r="BI108" s="42"/>
      <c r="BJ108" s="42"/>
      <c r="BK108" s="42"/>
      <c r="BL108" s="42"/>
      <c r="BM108" s="42"/>
    </row>
    <row r="109" spans="1:65" outlineLevel="5" x14ac:dyDescent="0.3">
      <c r="A109" s="22">
        <f t="shared" si="48"/>
        <v>3</v>
      </c>
      <c r="B109" s="9">
        <f t="shared" si="46"/>
        <v>42454</v>
      </c>
      <c r="C109" s="51">
        <v>351818</v>
      </c>
      <c r="D109" s="64"/>
      <c r="E109" s="12" t="s">
        <v>103</v>
      </c>
      <c r="F109" s="12" t="s">
        <v>103</v>
      </c>
      <c r="G109" s="12"/>
      <c r="H109" s="12"/>
      <c r="I109" s="12"/>
      <c r="J109" s="12"/>
      <c r="K109" s="12"/>
      <c r="L109" s="12"/>
      <c r="M109" s="74" t="str">
        <f t="shared" si="37"/>
        <v/>
      </c>
      <c r="N109" s="83" t="s">
        <v>103</v>
      </c>
      <c r="O109" s="83" t="s">
        <v>103</v>
      </c>
      <c r="P109" s="83"/>
      <c r="Q109" s="83"/>
      <c r="R109" s="83"/>
      <c r="S109" s="83"/>
      <c r="T109" s="83"/>
      <c r="U109" s="83"/>
      <c r="V109" s="5" t="str">
        <f t="shared" si="38"/>
        <v/>
      </c>
      <c r="W109" s="41"/>
      <c r="X109" s="41"/>
      <c r="Y109" s="41"/>
      <c r="Z109" s="41"/>
      <c r="AA109" s="41"/>
      <c r="AB109" s="41"/>
      <c r="AC109" s="41"/>
      <c r="AD109" s="41"/>
      <c r="AE109" s="5" t="str">
        <f t="shared" si="39"/>
        <v/>
      </c>
      <c r="AF109" s="41"/>
      <c r="AG109" s="41"/>
      <c r="AH109" s="41"/>
      <c r="AI109" s="41"/>
      <c r="AJ109" s="41"/>
      <c r="AK109" s="41"/>
      <c r="AL109" s="41"/>
      <c r="AM109" s="41"/>
      <c r="AN109" s="41">
        <f t="shared" si="47"/>
        <v>19.004524886877828</v>
      </c>
      <c r="AO109" s="41">
        <v>1105</v>
      </c>
      <c r="AP109" s="110" t="s">
        <v>103</v>
      </c>
      <c r="AQ109" s="111" t="s">
        <v>103</v>
      </c>
      <c r="AR109" s="126" t="str">
        <f t="shared" si="40"/>
        <v/>
      </c>
      <c r="AS109" s="126" t="str">
        <f t="shared" si="41"/>
        <v/>
      </c>
      <c r="AT109" s="127">
        <v>1072</v>
      </c>
      <c r="AU109" s="128">
        <v>2.93</v>
      </c>
      <c r="AV109" s="129" t="s">
        <v>103</v>
      </c>
      <c r="AW109" s="126" t="str">
        <f t="shared" si="42"/>
        <v/>
      </c>
      <c r="AX109" s="126" t="str">
        <f t="shared" si="43"/>
        <v/>
      </c>
      <c r="AY109" s="64" t="str">
        <f t="shared" si="44"/>
        <v/>
      </c>
      <c r="AZ109" s="97">
        <v>76.400000000000006</v>
      </c>
      <c r="BA109" s="68"/>
      <c r="BB109" s="68"/>
      <c r="BC109" s="68"/>
      <c r="BD109" s="68"/>
      <c r="BE109" s="15"/>
      <c r="BF109" s="5">
        <f t="shared" si="45"/>
        <v>7273</v>
      </c>
      <c r="BG109" s="42">
        <v>7273</v>
      </c>
      <c r="BH109" s="42" t="s">
        <v>103</v>
      </c>
      <c r="BI109" s="42"/>
      <c r="BJ109" s="42"/>
      <c r="BK109" s="42"/>
      <c r="BL109" s="42"/>
      <c r="BM109" s="42"/>
    </row>
    <row r="110" spans="1:65" outlineLevel="5" x14ac:dyDescent="0.3">
      <c r="A110" s="22">
        <f t="shared" si="48"/>
        <v>3</v>
      </c>
      <c r="B110" s="9">
        <f t="shared" si="46"/>
        <v>42455</v>
      </c>
      <c r="C110" s="51">
        <v>377312</v>
      </c>
      <c r="D110" s="64"/>
      <c r="E110" s="12" t="s">
        <v>103</v>
      </c>
      <c r="F110" s="12" t="s">
        <v>103</v>
      </c>
      <c r="G110" s="12"/>
      <c r="H110" s="12"/>
      <c r="I110" s="12"/>
      <c r="J110" s="12"/>
      <c r="K110" s="12"/>
      <c r="L110" s="12"/>
      <c r="M110" s="74" t="str">
        <f t="shared" si="37"/>
        <v/>
      </c>
      <c r="N110" s="83" t="s">
        <v>103</v>
      </c>
      <c r="O110" s="83" t="s">
        <v>103</v>
      </c>
      <c r="P110" s="83"/>
      <c r="Q110" s="83"/>
      <c r="R110" s="83"/>
      <c r="S110" s="83"/>
      <c r="T110" s="83"/>
      <c r="U110" s="83"/>
      <c r="V110" s="5" t="str">
        <f t="shared" si="38"/>
        <v/>
      </c>
      <c r="W110" s="41"/>
      <c r="X110" s="41"/>
      <c r="Y110" s="41"/>
      <c r="Z110" s="41"/>
      <c r="AA110" s="41"/>
      <c r="AB110" s="41"/>
      <c r="AC110" s="41"/>
      <c r="AD110" s="41"/>
      <c r="AE110" s="5" t="str">
        <f t="shared" si="39"/>
        <v/>
      </c>
      <c r="AF110" s="41"/>
      <c r="AG110" s="41"/>
      <c r="AH110" s="41"/>
      <c r="AI110" s="41"/>
      <c r="AJ110" s="41"/>
      <c r="AK110" s="41"/>
      <c r="AL110" s="41"/>
      <c r="AM110" s="41"/>
      <c r="AN110" s="41">
        <f t="shared" si="47"/>
        <v>24.165707710011507</v>
      </c>
      <c r="AO110" s="41">
        <v>869</v>
      </c>
      <c r="AP110" s="110" t="s">
        <v>103</v>
      </c>
      <c r="AQ110" s="111" t="s">
        <v>103</v>
      </c>
      <c r="AR110" s="126" t="str">
        <f t="shared" si="40"/>
        <v/>
      </c>
      <c r="AS110" s="126" t="str">
        <f t="shared" si="41"/>
        <v/>
      </c>
      <c r="AT110" s="127">
        <v>821</v>
      </c>
      <c r="AU110" s="128" t="s">
        <v>103</v>
      </c>
      <c r="AV110" s="129" t="s">
        <v>103</v>
      </c>
      <c r="AW110" s="126" t="str">
        <f t="shared" si="42"/>
        <v/>
      </c>
      <c r="AX110" s="126" t="str">
        <f t="shared" si="43"/>
        <v/>
      </c>
      <c r="AY110" s="64" t="str">
        <f t="shared" si="44"/>
        <v/>
      </c>
      <c r="AZ110" s="97" t="s">
        <v>103</v>
      </c>
      <c r="BA110" s="68"/>
      <c r="BB110" s="68"/>
      <c r="BC110" s="68"/>
      <c r="BD110" s="68"/>
      <c r="BE110" s="15"/>
      <c r="BF110" s="5">
        <f t="shared" si="45"/>
        <v>7018</v>
      </c>
      <c r="BG110" s="42">
        <v>7018</v>
      </c>
      <c r="BH110" s="42" t="s">
        <v>103</v>
      </c>
      <c r="BI110" s="42"/>
      <c r="BJ110" s="42"/>
      <c r="BK110" s="42"/>
      <c r="BL110" s="42"/>
      <c r="BM110" s="42"/>
    </row>
    <row r="111" spans="1:65" outlineLevel="5" x14ac:dyDescent="0.3">
      <c r="A111" s="22">
        <f t="shared" si="48"/>
        <v>3</v>
      </c>
      <c r="B111" s="9">
        <f t="shared" si="46"/>
        <v>42456</v>
      </c>
      <c r="C111" s="51">
        <v>387460</v>
      </c>
      <c r="D111" s="64"/>
      <c r="E111" s="12" t="s">
        <v>103</v>
      </c>
      <c r="F111" s="12" t="s">
        <v>103</v>
      </c>
      <c r="G111" s="12"/>
      <c r="H111" s="12"/>
      <c r="I111" s="12"/>
      <c r="J111" s="12"/>
      <c r="K111" s="12"/>
      <c r="L111" s="12"/>
      <c r="M111" s="74" t="str">
        <f t="shared" si="37"/>
        <v/>
      </c>
      <c r="N111" s="83" t="s">
        <v>103</v>
      </c>
      <c r="O111" s="83" t="s">
        <v>103</v>
      </c>
      <c r="P111" s="83"/>
      <c r="Q111" s="83"/>
      <c r="R111" s="83"/>
      <c r="S111" s="83"/>
      <c r="T111" s="83"/>
      <c r="U111" s="83"/>
      <c r="V111" s="5" t="str">
        <f t="shared" si="38"/>
        <v/>
      </c>
      <c r="W111" s="41"/>
      <c r="X111" s="41"/>
      <c r="Y111" s="41"/>
      <c r="Z111" s="41"/>
      <c r="AA111" s="41"/>
      <c r="AB111" s="41"/>
      <c r="AC111" s="41"/>
      <c r="AD111" s="41"/>
      <c r="AE111" s="5" t="str">
        <f t="shared" si="39"/>
        <v/>
      </c>
      <c r="AF111" s="41"/>
      <c r="AG111" s="41"/>
      <c r="AH111" s="41"/>
      <c r="AI111" s="41"/>
      <c r="AJ111" s="41"/>
      <c r="AK111" s="41"/>
      <c r="AL111" s="41"/>
      <c r="AM111" s="41"/>
      <c r="AN111" s="41">
        <f t="shared" si="47"/>
        <v>32.159264931087293</v>
      </c>
      <c r="AO111" s="41">
        <v>653</v>
      </c>
      <c r="AP111" s="110" t="s">
        <v>103</v>
      </c>
      <c r="AQ111" s="111" t="s">
        <v>103</v>
      </c>
      <c r="AR111" s="126" t="str">
        <f t="shared" si="40"/>
        <v/>
      </c>
      <c r="AS111" s="126" t="str">
        <f t="shared" si="41"/>
        <v/>
      </c>
      <c r="AT111" s="127">
        <v>816</v>
      </c>
      <c r="AU111" s="128" t="s">
        <v>103</v>
      </c>
      <c r="AV111" s="129" t="s">
        <v>103</v>
      </c>
      <c r="AW111" s="126" t="str">
        <f t="shared" si="42"/>
        <v/>
      </c>
      <c r="AX111" s="126" t="str">
        <f t="shared" si="43"/>
        <v/>
      </c>
      <c r="AY111" s="64" t="str">
        <f t="shared" si="44"/>
        <v/>
      </c>
      <c r="AZ111" s="97" t="s">
        <v>103</v>
      </c>
      <c r="BA111" s="68"/>
      <c r="BB111" s="68"/>
      <c r="BC111" s="68"/>
      <c r="BD111" s="68"/>
      <c r="BE111" s="15"/>
      <c r="BF111" s="5">
        <f t="shared" si="45"/>
        <v>7992</v>
      </c>
      <c r="BG111" s="42">
        <v>7992</v>
      </c>
      <c r="BH111" s="42" t="s">
        <v>103</v>
      </c>
      <c r="BI111" s="42"/>
      <c r="BJ111" s="42"/>
      <c r="BK111" s="42"/>
      <c r="BL111" s="42"/>
      <c r="BM111" s="42"/>
    </row>
    <row r="112" spans="1:65" outlineLevel="5" x14ac:dyDescent="0.3">
      <c r="A112" s="22">
        <f t="shared" si="48"/>
        <v>3</v>
      </c>
      <c r="B112" s="9">
        <f t="shared" si="46"/>
        <v>42457</v>
      </c>
      <c r="C112" s="51">
        <v>358499</v>
      </c>
      <c r="D112" s="64"/>
      <c r="E112" s="12" t="s">
        <v>103</v>
      </c>
      <c r="F112" s="12" t="s">
        <v>103</v>
      </c>
      <c r="G112" s="12"/>
      <c r="H112" s="12"/>
      <c r="I112" s="12"/>
      <c r="J112" s="12"/>
      <c r="K112" s="12"/>
      <c r="L112" s="12"/>
      <c r="M112" s="74" t="str">
        <f t="shared" si="37"/>
        <v/>
      </c>
      <c r="N112" s="83" t="s">
        <v>103</v>
      </c>
      <c r="O112" s="83" t="s">
        <v>103</v>
      </c>
      <c r="P112" s="83"/>
      <c r="Q112" s="83"/>
      <c r="R112" s="83"/>
      <c r="S112" s="83"/>
      <c r="T112" s="83"/>
      <c r="U112" s="83"/>
      <c r="V112" s="5" t="str">
        <f t="shared" si="38"/>
        <v/>
      </c>
      <c r="W112" s="41"/>
      <c r="X112" s="41"/>
      <c r="Y112" s="41"/>
      <c r="Z112" s="41"/>
      <c r="AA112" s="41"/>
      <c r="AB112" s="41"/>
      <c r="AC112" s="41"/>
      <c r="AD112" s="41"/>
      <c r="AE112" s="5" t="str">
        <f t="shared" si="39"/>
        <v/>
      </c>
      <c r="AF112" s="41"/>
      <c r="AG112" s="41"/>
      <c r="AH112" s="41"/>
      <c r="AI112" s="41"/>
      <c r="AJ112" s="41"/>
      <c r="AK112" s="41"/>
      <c r="AL112" s="41"/>
      <c r="AM112" s="41"/>
      <c r="AN112" s="41">
        <f t="shared" si="47"/>
        <v>20.97902097902098</v>
      </c>
      <c r="AO112" s="41">
        <v>1001</v>
      </c>
      <c r="AP112" s="110" t="s">
        <v>103</v>
      </c>
      <c r="AQ112" s="111" t="s">
        <v>103</v>
      </c>
      <c r="AR112" s="126" t="str">
        <f t="shared" si="40"/>
        <v/>
      </c>
      <c r="AS112" s="126" t="str">
        <f t="shared" si="41"/>
        <v/>
      </c>
      <c r="AT112" s="127">
        <v>842</v>
      </c>
      <c r="AU112" s="128">
        <v>2.85</v>
      </c>
      <c r="AV112" s="129" t="s">
        <v>103</v>
      </c>
      <c r="AW112" s="126" t="str">
        <f t="shared" si="42"/>
        <v/>
      </c>
      <c r="AX112" s="126" t="str">
        <f t="shared" si="43"/>
        <v/>
      </c>
      <c r="AY112" s="64" t="str">
        <f t="shared" si="44"/>
        <v/>
      </c>
      <c r="AZ112" s="97">
        <v>77.400000000000006</v>
      </c>
      <c r="BA112" s="68"/>
      <c r="BB112" s="68"/>
      <c r="BC112" s="68"/>
      <c r="BD112" s="68"/>
      <c r="BE112" s="15"/>
      <c r="BF112" s="5">
        <f t="shared" si="45"/>
        <v>7381</v>
      </c>
      <c r="BG112" s="42">
        <v>7381</v>
      </c>
      <c r="BH112" s="42" t="s">
        <v>103</v>
      </c>
      <c r="BI112" s="42"/>
      <c r="BJ112" s="42"/>
      <c r="BK112" s="42"/>
      <c r="BL112" s="42"/>
      <c r="BM112" s="42"/>
    </row>
    <row r="113" spans="1:65" outlineLevel="5" x14ac:dyDescent="0.3">
      <c r="A113" s="22">
        <f t="shared" si="48"/>
        <v>3</v>
      </c>
      <c r="B113" s="9">
        <f t="shared" si="46"/>
        <v>42458</v>
      </c>
      <c r="C113" s="51">
        <v>336912</v>
      </c>
      <c r="D113" s="64"/>
      <c r="E113" s="12" t="s">
        <v>103</v>
      </c>
      <c r="F113" s="12" t="s">
        <v>103</v>
      </c>
      <c r="G113" s="12"/>
      <c r="H113" s="12"/>
      <c r="I113" s="12"/>
      <c r="J113" s="12"/>
      <c r="K113" s="12"/>
      <c r="L113" s="12"/>
      <c r="M113" s="74">
        <f t="shared" si="37"/>
        <v>7.2</v>
      </c>
      <c r="N113" s="83">
        <v>7.22</v>
      </c>
      <c r="O113" s="83">
        <v>7.1</v>
      </c>
      <c r="P113" s="83"/>
      <c r="Q113" s="83"/>
      <c r="R113" s="83"/>
      <c r="S113" s="83"/>
      <c r="T113" s="83"/>
      <c r="U113" s="83"/>
      <c r="V113" s="5" t="str">
        <f t="shared" si="38"/>
        <v/>
      </c>
      <c r="W113" s="41"/>
      <c r="X113" s="41"/>
      <c r="Y113" s="41"/>
      <c r="Z113" s="41"/>
      <c r="AA113" s="41"/>
      <c r="AB113" s="41"/>
      <c r="AC113" s="41"/>
      <c r="AD113" s="41"/>
      <c r="AE113" s="5" t="str">
        <f t="shared" si="39"/>
        <v/>
      </c>
      <c r="AF113" s="41"/>
      <c r="AG113" s="41"/>
      <c r="AH113" s="41"/>
      <c r="AI113" s="41"/>
      <c r="AJ113" s="41"/>
      <c r="AK113" s="41"/>
      <c r="AL113" s="41"/>
      <c r="AM113" s="41"/>
      <c r="AN113" s="41">
        <f t="shared" si="47"/>
        <v>20.792079207920793</v>
      </c>
      <c r="AO113" s="41">
        <v>1010</v>
      </c>
      <c r="AP113" s="110">
        <v>4.3</v>
      </c>
      <c r="AQ113" s="111">
        <v>2.7</v>
      </c>
      <c r="AR113" s="126">
        <f t="shared" si="40"/>
        <v>62.790697674418617</v>
      </c>
      <c r="AS113" s="126">
        <f t="shared" si="41"/>
        <v>37.209302325581383</v>
      </c>
      <c r="AT113" s="127">
        <v>1234</v>
      </c>
      <c r="AU113" s="128">
        <v>3.13</v>
      </c>
      <c r="AV113" s="129">
        <v>1.68</v>
      </c>
      <c r="AW113" s="126">
        <f t="shared" si="42"/>
        <v>53.674121405750796</v>
      </c>
      <c r="AX113" s="126">
        <f t="shared" si="43"/>
        <v>46.325878594249204</v>
      </c>
      <c r="AY113" s="64">
        <f t="shared" si="44"/>
        <v>31.340996168582425</v>
      </c>
      <c r="AZ113" s="97">
        <v>75.5</v>
      </c>
      <c r="BA113" s="68"/>
      <c r="BB113" s="68"/>
      <c r="BC113" s="68"/>
      <c r="BD113" s="68"/>
      <c r="BE113" s="15"/>
      <c r="BF113" s="5">
        <f t="shared" si="45"/>
        <v>7678</v>
      </c>
      <c r="BG113" s="42">
        <v>7678</v>
      </c>
      <c r="BH113" s="42" t="s">
        <v>103</v>
      </c>
      <c r="BI113" s="42"/>
      <c r="BJ113" s="42"/>
      <c r="BK113" s="42"/>
      <c r="BL113" s="42"/>
      <c r="BM113" s="42"/>
    </row>
    <row r="114" spans="1:65" outlineLevel="5" x14ac:dyDescent="0.3">
      <c r="A114" s="22">
        <f t="shared" si="48"/>
        <v>3</v>
      </c>
      <c r="B114" s="9">
        <f t="shared" si="46"/>
        <v>42459</v>
      </c>
      <c r="C114" s="51">
        <v>353285</v>
      </c>
      <c r="D114" s="64"/>
      <c r="E114" s="12" t="s">
        <v>103</v>
      </c>
      <c r="F114" s="12" t="s">
        <v>103</v>
      </c>
      <c r="G114" s="12"/>
      <c r="H114" s="12"/>
      <c r="I114" s="12"/>
      <c r="J114" s="12"/>
      <c r="K114" s="12"/>
      <c r="L114" s="12"/>
      <c r="M114" s="74" t="str">
        <f t="shared" si="37"/>
        <v/>
      </c>
      <c r="N114" s="83" t="s">
        <v>103</v>
      </c>
      <c r="O114" s="83" t="s">
        <v>103</v>
      </c>
      <c r="P114" s="83"/>
      <c r="Q114" s="83"/>
      <c r="R114" s="83"/>
      <c r="S114" s="83"/>
      <c r="T114" s="83"/>
      <c r="U114" s="83"/>
      <c r="V114" s="5" t="str">
        <f t="shared" si="38"/>
        <v/>
      </c>
      <c r="W114" s="41"/>
      <c r="X114" s="41"/>
      <c r="Y114" s="41"/>
      <c r="Z114" s="41"/>
      <c r="AA114" s="41"/>
      <c r="AB114" s="41"/>
      <c r="AC114" s="41"/>
      <c r="AD114" s="41"/>
      <c r="AE114" s="5" t="str">
        <f t="shared" si="39"/>
        <v/>
      </c>
      <c r="AF114" s="41"/>
      <c r="AG114" s="41"/>
      <c r="AH114" s="41"/>
      <c r="AI114" s="41"/>
      <c r="AJ114" s="41"/>
      <c r="AK114" s="41"/>
      <c r="AL114" s="41"/>
      <c r="AM114" s="41"/>
      <c r="AN114" s="41">
        <f t="shared" si="47"/>
        <v>16.908212560386474</v>
      </c>
      <c r="AO114" s="41">
        <v>1242</v>
      </c>
      <c r="AP114" s="110" t="s">
        <v>103</v>
      </c>
      <c r="AQ114" s="111" t="s">
        <v>103</v>
      </c>
      <c r="AR114" s="126" t="str">
        <f t="shared" si="40"/>
        <v/>
      </c>
      <c r="AS114" s="126" t="str">
        <f t="shared" si="41"/>
        <v/>
      </c>
      <c r="AT114" s="127">
        <v>1464</v>
      </c>
      <c r="AU114" s="128">
        <v>3.05</v>
      </c>
      <c r="AV114" s="129" t="s">
        <v>103</v>
      </c>
      <c r="AW114" s="126" t="str">
        <f t="shared" si="42"/>
        <v/>
      </c>
      <c r="AX114" s="126" t="str">
        <f t="shared" si="43"/>
        <v/>
      </c>
      <c r="AY114" s="64" t="str">
        <f t="shared" si="44"/>
        <v/>
      </c>
      <c r="AZ114" s="97">
        <v>76.5</v>
      </c>
      <c r="BA114" s="68"/>
      <c r="BB114" s="68"/>
      <c r="BC114" s="68"/>
      <c r="BD114" s="68"/>
      <c r="BE114" s="15"/>
      <c r="BF114" s="5">
        <f t="shared" si="45"/>
        <v>7103</v>
      </c>
      <c r="BG114" s="42">
        <v>7103</v>
      </c>
      <c r="BH114" s="42" t="s">
        <v>103</v>
      </c>
      <c r="BI114" s="42"/>
      <c r="BJ114" s="42"/>
      <c r="BK114" s="42"/>
      <c r="BL114" s="42"/>
      <c r="BM114" s="42"/>
    </row>
    <row r="115" spans="1:65" ht="17.25" outlineLevel="5" thickBot="1" x14ac:dyDescent="0.35">
      <c r="A115" s="31">
        <f t="shared" si="48"/>
        <v>3</v>
      </c>
      <c r="B115" s="32">
        <f t="shared" si="46"/>
        <v>42460</v>
      </c>
      <c r="C115" s="51">
        <v>345394</v>
      </c>
      <c r="D115" s="64"/>
      <c r="E115" s="12">
        <v>36</v>
      </c>
      <c r="F115" s="12">
        <v>37</v>
      </c>
      <c r="G115" s="12"/>
      <c r="H115" s="12"/>
      <c r="I115" s="12"/>
      <c r="J115" s="12"/>
      <c r="K115" s="12"/>
      <c r="L115" s="12"/>
      <c r="M115" s="74" t="str">
        <f t="shared" si="37"/>
        <v/>
      </c>
      <c r="N115" s="83" t="s">
        <v>103</v>
      </c>
      <c r="O115" s="83" t="s">
        <v>103</v>
      </c>
      <c r="P115" s="83"/>
      <c r="Q115" s="83"/>
      <c r="R115" s="83"/>
      <c r="S115" s="83"/>
      <c r="T115" s="83"/>
      <c r="U115" s="83"/>
      <c r="V115" s="5" t="str">
        <f t="shared" si="38"/>
        <v/>
      </c>
      <c r="W115" s="41"/>
      <c r="X115" s="41"/>
      <c r="Y115" s="41"/>
      <c r="Z115" s="41"/>
      <c r="AA115" s="41"/>
      <c r="AB115" s="41"/>
      <c r="AC115" s="41"/>
      <c r="AD115" s="41"/>
      <c r="AE115" s="5" t="str">
        <f t="shared" si="39"/>
        <v/>
      </c>
      <c r="AF115" s="41"/>
      <c r="AG115" s="41"/>
      <c r="AH115" s="41"/>
      <c r="AI115" s="41"/>
      <c r="AJ115" s="41"/>
      <c r="AK115" s="41"/>
      <c r="AL115" s="41"/>
      <c r="AM115" s="41"/>
      <c r="AN115" s="41">
        <f t="shared" si="47"/>
        <v>17.994858611825194</v>
      </c>
      <c r="AO115" s="41">
        <v>1167</v>
      </c>
      <c r="AP115" s="110" t="s">
        <v>103</v>
      </c>
      <c r="AQ115" s="111" t="s">
        <v>103</v>
      </c>
      <c r="AR115" s="126" t="str">
        <f t="shared" si="40"/>
        <v/>
      </c>
      <c r="AS115" s="126" t="str">
        <f t="shared" si="41"/>
        <v/>
      </c>
      <c r="AT115" s="127">
        <v>1327</v>
      </c>
      <c r="AU115" s="128">
        <v>3.09</v>
      </c>
      <c r="AV115" s="129" t="s">
        <v>103</v>
      </c>
      <c r="AW115" s="126" t="str">
        <f t="shared" si="42"/>
        <v/>
      </c>
      <c r="AX115" s="126" t="str">
        <f t="shared" si="43"/>
        <v/>
      </c>
      <c r="AY115" s="64" t="str">
        <f t="shared" si="44"/>
        <v/>
      </c>
      <c r="AZ115" s="97">
        <v>75.5</v>
      </c>
      <c r="BA115" s="68"/>
      <c r="BB115" s="68"/>
      <c r="BC115" s="68"/>
      <c r="BD115" s="68"/>
      <c r="BE115" s="15"/>
      <c r="BF115" s="5">
        <f t="shared" si="45"/>
        <v>7660</v>
      </c>
      <c r="BG115" s="42">
        <v>7660</v>
      </c>
      <c r="BH115" s="42" t="s">
        <v>103</v>
      </c>
      <c r="BI115" s="42"/>
      <c r="BJ115" s="42"/>
      <c r="BK115" s="42"/>
      <c r="BL115" s="42"/>
      <c r="BM115" s="42"/>
    </row>
    <row r="116" spans="1:65" outlineLevel="4" x14ac:dyDescent="0.3">
      <c r="A116" s="156" t="s">
        <v>37</v>
      </c>
      <c r="B116" s="157"/>
      <c r="C116" s="50">
        <f t="shared" ref="C116:BM116" si="49">SUBTOTAL(4,C85:C115)</f>
        <v>461407</v>
      </c>
      <c r="D116" s="60">
        <f t="shared" si="49"/>
        <v>0</v>
      </c>
      <c r="E116" s="28">
        <f t="shared" si="49"/>
        <v>36</v>
      </c>
      <c r="F116" s="28">
        <f t="shared" si="49"/>
        <v>37</v>
      </c>
      <c r="G116" s="28">
        <f t="shared" si="49"/>
        <v>0</v>
      </c>
      <c r="H116" s="28">
        <f t="shared" si="49"/>
        <v>0</v>
      </c>
      <c r="I116" s="28">
        <f t="shared" si="49"/>
        <v>0</v>
      </c>
      <c r="J116" s="28">
        <f t="shared" si="49"/>
        <v>0</v>
      </c>
      <c r="K116" s="28">
        <f t="shared" si="49"/>
        <v>0</v>
      </c>
      <c r="L116" s="28">
        <f t="shared" si="49"/>
        <v>0</v>
      </c>
      <c r="M116" s="71">
        <f t="shared" si="49"/>
        <v>7.2</v>
      </c>
      <c r="N116" s="82">
        <f t="shared" si="49"/>
        <v>7.28</v>
      </c>
      <c r="O116" s="82">
        <f t="shared" si="49"/>
        <v>7.11</v>
      </c>
      <c r="P116" s="82">
        <f t="shared" si="49"/>
        <v>0</v>
      </c>
      <c r="Q116" s="82">
        <f t="shared" si="49"/>
        <v>0</v>
      </c>
      <c r="R116" s="82">
        <f t="shared" si="49"/>
        <v>0</v>
      </c>
      <c r="S116" s="82">
        <f t="shared" si="49"/>
        <v>0</v>
      </c>
      <c r="T116" s="82">
        <f t="shared" si="49"/>
        <v>0</v>
      </c>
      <c r="U116" s="82">
        <f t="shared" si="49"/>
        <v>0</v>
      </c>
      <c r="V116" s="29">
        <f t="shared" si="49"/>
        <v>0</v>
      </c>
      <c r="W116" s="39">
        <f t="shared" si="49"/>
        <v>0</v>
      </c>
      <c r="X116" s="39">
        <f t="shared" si="49"/>
        <v>0</v>
      </c>
      <c r="Y116" s="39">
        <f t="shared" si="49"/>
        <v>0</v>
      </c>
      <c r="Z116" s="39">
        <f t="shared" si="49"/>
        <v>0</v>
      </c>
      <c r="AA116" s="39">
        <f t="shared" si="49"/>
        <v>0</v>
      </c>
      <c r="AB116" s="39">
        <f t="shared" si="49"/>
        <v>0</v>
      </c>
      <c r="AC116" s="39">
        <f t="shared" si="49"/>
        <v>0</v>
      </c>
      <c r="AD116" s="39">
        <f t="shared" si="49"/>
        <v>0</v>
      </c>
      <c r="AE116" s="29">
        <f t="shared" si="49"/>
        <v>0</v>
      </c>
      <c r="AF116" s="39">
        <f t="shared" si="49"/>
        <v>0</v>
      </c>
      <c r="AG116" s="39">
        <f t="shared" si="49"/>
        <v>0</v>
      </c>
      <c r="AH116" s="39">
        <f t="shared" si="49"/>
        <v>0</v>
      </c>
      <c r="AI116" s="39">
        <f t="shared" si="49"/>
        <v>0</v>
      </c>
      <c r="AJ116" s="39">
        <f t="shared" si="49"/>
        <v>0</v>
      </c>
      <c r="AK116" s="39">
        <f t="shared" si="49"/>
        <v>0</v>
      </c>
      <c r="AL116" s="39">
        <f t="shared" si="49"/>
        <v>0</v>
      </c>
      <c r="AM116" s="39">
        <f t="shared" si="49"/>
        <v>0</v>
      </c>
      <c r="AN116" s="39">
        <f t="shared" si="49"/>
        <v>65.015479876160995</v>
      </c>
      <c r="AO116" s="39">
        <f t="shared" si="49"/>
        <v>1463</v>
      </c>
      <c r="AP116" s="104">
        <f t="shared" si="49"/>
        <v>5.42</v>
      </c>
      <c r="AQ116" s="105">
        <f t="shared" si="49"/>
        <v>3.37</v>
      </c>
      <c r="AR116" s="106">
        <f t="shared" si="49"/>
        <v>67.400000000000006</v>
      </c>
      <c r="AS116" s="106">
        <f t="shared" si="49"/>
        <v>39.667896678966784</v>
      </c>
      <c r="AT116" s="107">
        <f t="shared" si="49"/>
        <v>1464</v>
      </c>
      <c r="AU116" s="108">
        <f t="shared" si="49"/>
        <v>3.13</v>
      </c>
      <c r="AV116" s="109">
        <f t="shared" si="49"/>
        <v>1.68</v>
      </c>
      <c r="AW116" s="106">
        <f t="shared" si="49"/>
        <v>57.564575645756456</v>
      </c>
      <c r="AX116" s="106">
        <f t="shared" si="49"/>
        <v>51.013513513513516</v>
      </c>
      <c r="AY116" s="60">
        <f t="shared" si="49"/>
        <v>36.863316928934545</v>
      </c>
      <c r="AZ116" s="96">
        <f t="shared" si="49"/>
        <v>80.900000000000006</v>
      </c>
      <c r="BA116" s="67">
        <f t="shared" si="49"/>
        <v>0</v>
      </c>
      <c r="BB116" s="67">
        <f t="shared" si="49"/>
        <v>33</v>
      </c>
      <c r="BC116" s="67">
        <f t="shared" si="49"/>
        <v>1220</v>
      </c>
      <c r="BD116" s="67">
        <f t="shared" si="49"/>
        <v>0</v>
      </c>
      <c r="BE116" s="27">
        <f t="shared" si="49"/>
        <v>0</v>
      </c>
      <c r="BF116" s="29">
        <f t="shared" si="49"/>
        <v>7992</v>
      </c>
      <c r="BG116" s="39">
        <f t="shared" si="49"/>
        <v>7992</v>
      </c>
      <c r="BH116" s="40">
        <f t="shared" si="49"/>
        <v>4676</v>
      </c>
      <c r="BI116" s="40">
        <f t="shared" si="49"/>
        <v>0</v>
      </c>
      <c r="BJ116" s="40">
        <f t="shared" si="49"/>
        <v>0</v>
      </c>
      <c r="BK116" s="40">
        <f t="shared" si="49"/>
        <v>0</v>
      </c>
      <c r="BL116" s="40">
        <f t="shared" si="49"/>
        <v>0</v>
      </c>
      <c r="BM116" s="27">
        <f t="shared" si="49"/>
        <v>0</v>
      </c>
    </row>
    <row r="117" spans="1:65" outlineLevel="3" x14ac:dyDescent="0.3">
      <c r="A117" s="158" t="s">
        <v>26</v>
      </c>
      <c r="B117" s="159"/>
      <c r="C117" s="51">
        <f t="shared" ref="C117:BM117" si="50">SUBTOTAL(5,C85:C115)</f>
        <v>302327</v>
      </c>
      <c r="D117" s="61">
        <f t="shared" si="50"/>
        <v>0</v>
      </c>
      <c r="E117" s="12">
        <f t="shared" si="50"/>
        <v>30</v>
      </c>
      <c r="F117" s="12">
        <f t="shared" si="50"/>
        <v>29</v>
      </c>
      <c r="G117" s="12">
        <f t="shared" si="50"/>
        <v>0</v>
      </c>
      <c r="H117" s="12">
        <f t="shared" si="50"/>
        <v>0</v>
      </c>
      <c r="I117" s="12">
        <f t="shared" si="50"/>
        <v>0</v>
      </c>
      <c r="J117" s="12">
        <f t="shared" si="50"/>
        <v>0</v>
      </c>
      <c r="K117" s="12">
        <f t="shared" si="50"/>
        <v>0</v>
      </c>
      <c r="L117" s="12">
        <f t="shared" si="50"/>
        <v>0</v>
      </c>
      <c r="M117" s="72">
        <f t="shared" si="50"/>
        <v>7.1</v>
      </c>
      <c r="N117" s="83">
        <f t="shared" si="50"/>
        <v>7.17</v>
      </c>
      <c r="O117" s="83">
        <f t="shared" si="50"/>
        <v>7.06</v>
      </c>
      <c r="P117" s="83">
        <f t="shared" si="50"/>
        <v>0</v>
      </c>
      <c r="Q117" s="83">
        <f t="shared" si="50"/>
        <v>0</v>
      </c>
      <c r="R117" s="83">
        <f t="shared" si="50"/>
        <v>0</v>
      </c>
      <c r="S117" s="83">
        <f t="shared" si="50"/>
        <v>0</v>
      </c>
      <c r="T117" s="83">
        <f t="shared" si="50"/>
        <v>0</v>
      </c>
      <c r="U117" s="83">
        <f t="shared" si="50"/>
        <v>0</v>
      </c>
      <c r="V117" s="6">
        <f t="shared" si="50"/>
        <v>0</v>
      </c>
      <c r="W117" s="41">
        <f t="shared" si="50"/>
        <v>0</v>
      </c>
      <c r="X117" s="41">
        <f t="shared" si="50"/>
        <v>0</v>
      </c>
      <c r="Y117" s="41">
        <f t="shared" si="50"/>
        <v>0</v>
      </c>
      <c r="Z117" s="41">
        <f t="shared" si="50"/>
        <v>0</v>
      </c>
      <c r="AA117" s="41">
        <f t="shared" si="50"/>
        <v>0</v>
      </c>
      <c r="AB117" s="41">
        <f t="shared" si="50"/>
        <v>0</v>
      </c>
      <c r="AC117" s="41">
        <f t="shared" si="50"/>
        <v>0</v>
      </c>
      <c r="AD117" s="41">
        <f t="shared" si="50"/>
        <v>0</v>
      </c>
      <c r="AE117" s="6">
        <f t="shared" si="50"/>
        <v>0</v>
      </c>
      <c r="AF117" s="41">
        <f t="shared" si="50"/>
        <v>0</v>
      </c>
      <c r="AG117" s="41">
        <f t="shared" si="50"/>
        <v>0</v>
      </c>
      <c r="AH117" s="41">
        <f t="shared" si="50"/>
        <v>0</v>
      </c>
      <c r="AI117" s="41">
        <f t="shared" si="50"/>
        <v>0</v>
      </c>
      <c r="AJ117" s="41">
        <f t="shared" si="50"/>
        <v>0</v>
      </c>
      <c r="AK117" s="41">
        <f t="shared" si="50"/>
        <v>0</v>
      </c>
      <c r="AL117" s="41">
        <f t="shared" si="50"/>
        <v>0</v>
      </c>
      <c r="AM117" s="41">
        <f t="shared" si="50"/>
        <v>0</v>
      </c>
      <c r="AN117" s="41">
        <f t="shared" si="50"/>
        <v>14.354066985645932</v>
      </c>
      <c r="AO117" s="41">
        <f t="shared" si="50"/>
        <v>323</v>
      </c>
      <c r="AP117" s="110">
        <f t="shared" si="50"/>
        <v>4.3</v>
      </c>
      <c r="AQ117" s="111">
        <f t="shared" si="50"/>
        <v>2.7</v>
      </c>
      <c r="AR117" s="112">
        <f t="shared" si="50"/>
        <v>60.332103321033216</v>
      </c>
      <c r="AS117" s="112">
        <f t="shared" si="50"/>
        <v>32.599999999999994</v>
      </c>
      <c r="AT117" s="113">
        <f t="shared" si="50"/>
        <v>654</v>
      </c>
      <c r="AU117" s="114">
        <f t="shared" si="50"/>
        <v>2.08</v>
      </c>
      <c r="AV117" s="115">
        <f t="shared" si="50"/>
        <v>1.45</v>
      </c>
      <c r="AW117" s="112">
        <f t="shared" si="50"/>
        <v>48.986486486486484</v>
      </c>
      <c r="AX117" s="112">
        <f t="shared" si="50"/>
        <v>42.435424354243544</v>
      </c>
      <c r="AY117" s="61">
        <f t="shared" si="50"/>
        <v>25.994902392399933</v>
      </c>
      <c r="AZ117" s="97">
        <f t="shared" si="50"/>
        <v>73.150000000000006</v>
      </c>
      <c r="BA117" s="68">
        <f t="shared" si="50"/>
        <v>0</v>
      </c>
      <c r="BB117" s="68">
        <f t="shared" si="50"/>
        <v>33</v>
      </c>
      <c r="BC117" s="68">
        <f t="shared" si="50"/>
        <v>1220</v>
      </c>
      <c r="BD117" s="68">
        <f t="shared" si="50"/>
        <v>0</v>
      </c>
      <c r="BE117" s="15">
        <f t="shared" si="50"/>
        <v>0</v>
      </c>
      <c r="BF117" s="6">
        <f t="shared" si="50"/>
        <v>2388</v>
      </c>
      <c r="BG117" s="41">
        <f t="shared" si="50"/>
        <v>1824</v>
      </c>
      <c r="BH117" s="42">
        <f t="shared" si="50"/>
        <v>340</v>
      </c>
      <c r="BI117" s="42">
        <f t="shared" si="50"/>
        <v>0</v>
      </c>
      <c r="BJ117" s="42">
        <f t="shared" si="50"/>
        <v>0</v>
      </c>
      <c r="BK117" s="42">
        <f t="shared" si="50"/>
        <v>0</v>
      </c>
      <c r="BL117" s="42">
        <f t="shared" si="50"/>
        <v>0</v>
      </c>
      <c r="BM117" s="15">
        <f t="shared" si="50"/>
        <v>0</v>
      </c>
    </row>
    <row r="118" spans="1:65" outlineLevel="2" x14ac:dyDescent="0.3">
      <c r="A118" s="158" t="s">
        <v>15</v>
      </c>
      <c r="B118" s="159"/>
      <c r="C118" s="51">
        <f>IFERROR(SUBTOTAL(1,C85:C115),"")</f>
        <v>375508.41935483873</v>
      </c>
      <c r="D118" s="61" t="str">
        <f t="shared" ref="D118:BM118" si="51">IFERROR(SUBTOTAL(1,D85:D115),"")</f>
        <v/>
      </c>
      <c r="E118" s="12">
        <f t="shared" si="51"/>
        <v>32</v>
      </c>
      <c r="F118" s="12">
        <f t="shared" si="51"/>
        <v>32</v>
      </c>
      <c r="G118" s="12" t="str">
        <f t="shared" si="51"/>
        <v/>
      </c>
      <c r="H118" s="12" t="str">
        <f t="shared" si="51"/>
        <v/>
      </c>
      <c r="I118" s="12" t="str">
        <f t="shared" si="51"/>
        <v/>
      </c>
      <c r="J118" s="12" t="str">
        <f t="shared" si="51"/>
        <v/>
      </c>
      <c r="K118" s="12" t="str">
        <f t="shared" si="51"/>
        <v/>
      </c>
      <c r="L118" s="12" t="str">
        <f t="shared" si="51"/>
        <v/>
      </c>
      <c r="M118" s="72">
        <f t="shared" si="51"/>
        <v>7.1499999999999995</v>
      </c>
      <c r="N118" s="83">
        <f t="shared" si="51"/>
        <v>7.2124999999999995</v>
      </c>
      <c r="O118" s="83">
        <f t="shared" si="51"/>
        <v>7.0924999999999994</v>
      </c>
      <c r="P118" s="83" t="str">
        <f t="shared" si="51"/>
        <v/>
      </c>
      <c r="Q118" s="83" t="str">
        <f t="shared" si="51"/>
        <v/>
      </c>
      <c r="R118" s="83" t="str">
        <f t="shared" si="51"/>
        <v/>
      </c>
      <c r="S118" s="83" t="str">
        <f t="shared" si="51"/>
        <v/>
      </c>
      <c r="T118" s="83" t="str">
        <f t="shared" si="51"/>
        <v/>
      </c>
      <c r="U118" s="83" t="str">
        <f t="shared" si="51"/>
        <v/>
      </c>
      <c r="V118" s="6" t="str">
        <f t="shared" si="51"/>
        <v/>
      </c>
      <c r="W118" s="41" t="str">
        <f t="shared" si="51"/>
        <v/>
      </c>
      <c r="X118" s="41" t="str">
        <f t="shared" si="51"/>
        <v/>
      </c>
      <c r="Y118" s="41" t="str">
        <f t="shared" si="51"/>
        <v/>
      </c>
      <c r="Z118" s="41" t="str">
        <f t="shared" si="51"/>
        <v/>
      </c>
      <c r="AA118" s="41" t="str">
        <f t="shared" si="51"/>
        <v/>
      </c>
      <c r="AB118" s="41" t="str">
        <f t="shared" si="51"/>
        <v/>
      </c>
      <c r="AC118" s="41" t="str">
        <f t="shared" si="51"/>
        <v/>
      </c>
      <c r="AD118" s="41" t="str">
        <f t="shared" si="51"/>
        <v/>
      </c>
      <c r="AE118" s="6" t="str">
        <f t="shared" si="51"/>
        <v/>
      </c>
      <c r="AF118" s="41" t="str">
        <f t="shared" si="51"/>
        <v/>
      </c>
      <c r="AG118" s="41" t="str">
        <f t="shared" si="51"/>
        <v/>
      </c>
      <c r="AH118" s="41" t="str">
        <f t="shared" si="51"/>
        <v/>
      </c>
      <c r="AI118" s="41" t="str">
        <f t="shared" si="51"/>
        <v/>
      </c>
      <c r="AJ118" s="41" t="str">
        <f t="shared" si="51"/>
        <v/>
      </c>
      <c r="AK118" s="41" t="str">
        <f t="shared" si="51"/>
        <v/>
      </c>
      <c r="AL118" s="41" t="str">
        <f t="shared" si="51"/>
        <v/>
      </c>
      <c r="AM118" s="41" t="str">
        <f t="shared" si="51"/>
        <v/>
      </c>
      <c r="AN118" s="41">
        <f t="shared" si="51"/>
        <v>24.915583347487662</v>
      </c>
      <c r="AO118" s="41">
        <f t="shared" si="51"/>
        <v>920.80645161290317</v>
      </c>
      <c r="AP118" s="110">
        <f t="shared" si="51"/>
        <v>4.8049999999999997</v>
      </c>
      <c r="AQ118" s="111">
        <f t="shared" si="51"/>
        <v>3.0425000000000004</v>
      </c>
      <c r="AR118" s="112">
        <f t="shared" si="51"/>
        <v>63.352922471085186</v>
      </c>
      <c r="AS118" s="112">
        <f t="shared" si="51"/>
        <v>36.647077528914821</v>
      </c>
      <c r="AT118" s="113">
        <f t="shared" si="51"/>
        <v>1034.741935483871</v>
      </c>
      <c r="AU118" s="114">
        <f t="shared" si="51"/>
        <v>2.7177272727272732</v>
      </c>
      <c r="AV118" s="115">
        <f t="shared" si="51"/>
        <v>1.5549999999999999</v>
      </c>
      <c r="AW118" s="112">
        <f t="shared" si="51"/>
        <v>53.965386793589346</v>
      </c>
      <c r="AX118" s="112">
        <f t="shared" si="51"/>
        <v>46.034613206410654</v>
      </c>
      <c r="AY118" s="61">
        <f t="shared" si="51"/>
        <v>32.146759104062255</v>
      </c>
      <c r="AZ118" s="97">
        <f t="shared" si="51"/>
        <v>77.088636363636382</v>
      </c>
      <c r="BA118" s="68" t="str">
        <f t="shared" si="51"/>
        <v/>
      </c>
      <c r="BB118" s="68">
        <f t="shared" si="51"/>
        <v>33</v>
      </c>
      <c r="BC118" s="68">
        <f t="shared" si="51"/>
        <v>1220</v>
      </c>
      <c r="BD118" s="68" t="str">
        <f t="shared" si="51"/>
        <v/>
      </c>
      <c r="BE118" s="15" t="str">
        <f>IFERROR(SUBTOTAL(1,BE85:BE115),"")</f>
        <v/>
      </c>
      <c r="BF118" s="6">
        <f t="shared" si="51"/>
        <v>6308.6129032258068</v>
      </c>
      <c r="BG118" s="41">
        <f t="shared" si="51"/>
        <v>5956.5806451612907</v>
      </c>
      <c r="BH118" s="42">
        <f t="shared" si="51"/>
        <v>2728.25</v>
      </c>
      <c r="BI118" s="42" t="str">
        <f t="shared" si="51"/>
        <v/>
      </c>
      <c r="BJ118" s="42" t="str">
        <f t="shared" si="51"/>
        <v/>
      </c>
      <c r="BK118" s="42" t="str">
        <f t="shared" si="51"/>
        <v/>
      </c>
      <c r="BL118" s="42" t="str">
        <f t="shared" si="51"/>
        <v/>
      </c>
      <c r="BM118" s="15" t="str">
        <f t="shared" si="51"/>
        <v/>
      </c>
    </row>
    <row r="119" spans="1:65" ht="17.25" outlineLevel="1" thickBot="1" x14ac:dyDescent="0.35">
      <c r="A119" s="160" t="s">
        <v>58</v>
      </c>
      <c r="B119" s="161"/>
      <c r="C119" s="52">
        <f>SUBTOTAL(9,C85:C115)</f>
        <v>11640761</v>
      </c>
      <c r="D119" s="62"/>
      <c r="E119" s="30"/>
      <c r="F119" s="30"/>
      <c r="G119" s="30"/>
      <c r="H119" s="30"/>
      <c r="I119" s="30"/>
      <c r="J119" s="30"/>
      <c r="K119" s="30"/>
      <c r="L119" s="30"/>
      <c r="M119" s="73"/>
      <c r="N119" s="84"/>
      <c r="O119" s="84"/>
      <c r="P119" s="84"/>
      <c r="Q119" s="84"/>
      <c r="R119" s="84"/>
      <c r="S119" s="84"/>
      <c r="T119" s="84"/>
      <c r="U119" s="84"/>
      <c r="V119" s="93"/>
      <c r="W119" s="94"/>
      <c r="X119" s="94"/>
      <c r="Y119" s="94"/>
      <c r="Z119" s="94"/>
      <c r="AA119" s="94"/>
      <c r="AB119" s="94"/>
      <c r="AC119" s="94"/>
      <c r="AD119" s="94"/>
      <c r="AE119" s="93"/>
      <c r="AF119" s="94"/>
      <c r="AG119" s="94"/>
      <c r="AH119" s="94"/>
      <c r="AI119" s="94"/>
      <c r="AJ119" s="94"/>
      <c r="AK119" s="94"/>
      <c r="AL119" s="94"/>
      <c r="AM119" s="94"/>
      <c r="AN119" s="94"/>
      <c r="AO119" s="43">
        <f>SUBTOTAL(9,AO85:AO115)</f>
        <v>28545</v>
      </c>
      <c r="AP119" s="116"/>
      <c r="AQ119" s="117"/>
      <c r="AR119" s="118"/>
      <c r="AS119" s="118"/>
      <c r="AT119" s="119">
        <f>SUBTOTAL(9,AT85:AT115)</f>
        <v>32077</v>
      </c>
      <c r="AU119" s="120"/>
      <c r="AV119" s="121"/>
      <c r="AW119" s="118"/>
      <c r="AX119" s="118"/>
      <c r="AY119" s="62"/>
      <c r="AZ119" s="98"/>
      <c r="BA119" s="69"/>
      <c r="BB119" s="69"/>
      <c r="BC119" s="69"/>
      <c r="BD119" s="69"/>
      <c r="BE119" s="16">
        <f>SUBTOTAL(9,BE85:BE115)</f>
        <v>0</v>
      </c>
      <c r="BF119" s="7">
        <f t="shared" ref="BF119:BM119" si="52">SUBTOTAL(9,BF85:BF115)</f>
        <v>195567</v>
      </c>
      <c r="BG119" s="43">
        <f t="shared" si="52"/>
        <v>184654</v>
      </c>
      <c r="BH119" s="44">
        <f t="shared" si="52"/>
        <v>10913</v>
      </c>
      <c r="BI119" s="44">
        <f t="shared" si="52"/>
        <v>0</v>
      </c>
      <c r="BJ119" s="44">
        <f t="shared" si="52"/>
        <v>0</v>
      </c>
      <c r="BK119" s="44">
        <f t="shared" si="52"/>
        <v>0</v>
      </c>
      <c r="BL119" s="44">
        <f t="shared" si="52"/>
        <v>0</v>
      </c>
      <c r="BM119" s="16">
        <f t="shared" si="52"/>
        <v>0</v>
      </c>
    </row>
    <row r="120" spans="1:65" outlineLevel="5" x14ac:dyDescent="0.3">
      <c r="A120" s="21">
        <f t="shared" si="48"/>
        <v>4</v>
      </c>
      <c r="B120" s="33">
        <f>B115+1</f>
        <v>42461</v>
      </c>
      <c r="C120" s="51">
        <v>354628</v>
      </c>
      <c r="D120" s="64" t="str">
        <f t="shared" ref="D120:D149" si="53">IFERROR(ROUND(AVERAGE(E120:L120),1),"")</f>
        <v/>
      </c>
      <c r="E120" s="12" t="s">
        <v>103</v>
      </c>
      <c r="F120" s="12" t="s">
        <v>103</v>
      </c>
      <c r="G120" s="12"/>
      <c r="H120" s="12"/>
      <c r="I120" s="12"/>
      <c r="J120" s="12"/>
      <c r="K120" s="12"/>
      <c r="L120" s="12"/>
      <c r="M120" s="74" t="str">
        <f t="shared" ref="M120:M149" si="54">IFERROR(ROUND(AVERAGE(N120:U120),1),"")</f>
        <v/>
      </c>
      <c r="N120" s="83" t="s">
        <v>103</v>
      </c>
      <c r="O120" s="83" t="s">
        <v>103</v>
      </c>
      <c r="P120" s="83"/>
      <c r="Q120" s="83"/>
      <c r="R120" s="83"/>
      <c r="S120" s="83"/>
      <c r="T120" s="83"/>
      <c r="U120" s="83"/>
      <c r="V120" s="5" t="str">
        <f t="shared" ref="V120:V149" si="55">IFERROR(ROUND(AVERAGE(W120:AD120),1),"")</f>
        <v/>
      </c>
      <c r="W120" s="41"/>
      <c r="X120" s="41"/>
      <c r="Y120" s="41"/>
      <c r="Z120" s="41"/>
      <c r="AA120" s="41"/>
      <c r="AB120" s="41"/>
      <c r="AC120" s="41"/>
      <c r="AD120" s="41"/>
      <c r="AE120" s="5" t="str">
        <f t="shared" ref="AE120:AE149" si="56">IFERROR(ROUND(AVERAGE(AF120:AM120),1),"")</f>
        <v/>
      </c>
      <c r="AF120" s="41"/>
      <c r="AG120" s="41"/>
      <c r="AH120" s="41"/>
      <c r="AI120" s="41"/>
      <c r="AJ120" s="41"/>
      <c r="AK120" s="41"/>
      <c r="AL120" s="41"/>
      <c r="AM120" s="41"/>
      <c r="AN120" s="41">
        <f>21000/AO120</f>
        <v>17.661900756938604</v>
      </c>
      <c r="AO120" s="41">
        <v>1189</v>
      </c>
      <c r="AP120" s="110" t="s">
        <v>103</v>
      </c>
      <c r="AQ120" s="111" t="s">
        <v>103</v>
      </c>
      <c r="AR120" s="126" t="str">
        <f t="shared" ref="AR120:AR149" si="57">IFERROR(AQ120/AP120*100,"")</f>
        <v/>
      </c>
      <c r="AS120" s="126" t="str">
        <f t="shared" ref="AS120:AS149" si="58">IFERROR(100-AR120,"")</f>
        <v/>
      </c>
      <c r="AT120" s="127">
        <v>1341</v>
      </c>
      <c r="AU120" s="128">
        <v>3.11</v>
      </c>
      <c r="AV120" s="129" t="s">
        <v>103</v>
      </c>
      <c r="AW120" s="126" t="str">
        <f t="shared" ref="AW120:AW149" si="59">IFERROR(AV120/AU120*100,"")</f>
        <v/>
      </c>
      <c r="AX120" s="126" t="str">
        <f t="shared" ref="AX120:AX149" si="60">IFERROR(100-AW120,"")</f>
        <v/>
      </c>
      <c r="AY120" s="64" t="str">
        <f t="shared" ref="AY120:AY149" si="61">IFERROR((1-((AW120*AS120)/(AX120*AR120)))*100,"")</f>
        <v/>
      </c>
      <c r="AZ120" s="97">
        <v>76.599999999999994</v>
      </c>
      <c r="BA120" s="68"/>
      <c r="BB120" s="68"/>
      <c r="BC120" s="68"/>
      <c r="BD120" s="68"/>
      <c r="BE120" s="15"/>
      <c r="BF120" s="5">
        <f t="shared" ref="BF120:BF149" si="62">IF(SUM(BG120:BM120)=0,"",SUM(BG120:BM120))</f>
        <v>4141</v>
      </c>
      <c r="BG120" s="42">
        <v>4141</v>
      </c>
      <c r="BH120" s="42" t="s">
        <v>103</v>
      </c>
      <c r="BI120" s="42"/>
      <c r="BJ120" s="42"/>
      <c r="BK120" s="42"/>
      <c r="BL120" s="42"/>
      <c r="BM120" s="42"/>
    </row>
    <row r="121" spans="1:65" outlineLevel="5" x14ac:dyDescent="0.3">
      <c r="A121" s="22">
        <f t="shared" si="48"/>
        <v>4</v>
      </c>
      <c r="B121" s="9">
        <f t="shared" si="46"/>
        <v>42462</v>
      </c>
      <c r="C121" s="51">
        <v>339000</v>
      </c>
      <c r="D121" s="64" t="str">
        <f t="shared" si="53"/>
        <v/>
      </c>
      <c r="E121" s="12" t="s">
        <v>103</v>
      </c>
      <c r="F121" s="12" t="s">
        <v>103</v>
      </c>
      <c r="G121" s="12"/>
      <c r="H121" s="12"/>
      <c r="I121" s="12"/>
      <c r="J121" s="12"/>
      <c r="K121" s="12"/>
      <c r="L121" s="12"/>
      <c r="M121" s="74" t="str">
        <f t="shared" si="54"/>
        <v/>
      </c>
      <c r="N121" s="83" t="s">
        <v>103</v>
      </c>
      <c r="O121" s="83" t="s">
        <v>103</v>
      </c>
      <c r="P121" s="83"/>
      <c r="Q121" s="83"/>
      <c r="R121" s="83"/>
      <c r="S121" s="83"/>
      <c r="T121" s="83"/>
      <c r="U121" s="83"/>
      <c r="V121" s="5" t="str">
        <f t="shared" si="55"/>
        <v/>
      </c>
      <c r="W121" s="41"/>
      <c r="X121" s="41"/>
      <c r="Y121" s="41"/>
      <c r="Z121" s="41"/>
      <c r="AA121" s="41"/>
      <c r="AB121" s="41"/>
      <c r="AC121" s="41"/>
      <c r="AD121" s="41"/>
      <c r="AE121" s="5" t="str">
        <f t="shared" si="56"/>
        <v/>
      </c>
      <c r="AF121" s="41"/>
      <c r="AG121" s="41"/>
      <c r="AH121" s="41"/>
      <c r="AI121" s="41"/>
      <c r="AJ121" s="41"/>
      <c r="AK121" s="41"/>
      <c r="AL121" s="41"/>
      <c r="AM121" s="41"/>
      <c r="AN121" s="41">
        <f t="shared" ref="AN121:AN149" si="63">21000/AO121</f>
        <v>19.021739130434781</v>
      </c>
      <c r="AO121" s="41">
        <v>1104</v>
      </c>
      <c r="AP121" s="110" t="s">
        <v>103</v>
      </c>
      <c r="AQ121" s="111" t="s">
        <v>103</v>
      </c>
      <c r="AR121" s="126" t="str">
        <f t="shared" si="57"/>
        <v/>
      </c>
      <c r="AS121" s="126" t="str">
        <f t="shared" si="58"/>
        <v/>
      </c>
      <c r="AT121" s="127">
        <v>1374</v>
      </c>
      <c r="AU121" s="128" t="s">
        <v>103</v>
      </c>
      <c r="AV121" s="129" t="s">
        <v>103</v>
      </c>
      <c r="AW121" s="126" t="str">
        <f t="shared" si="59"/>
        <v/>
      </c>
      <c r="AX121" s="126" t="str">
        <f t="shared" si="60"/>
        <v/>
      </c>
      <c r="AY121" s="64" t="str">
        <f t="shared" si="61"/>
        <v/>
      </c>
      <c r="AZ121" s="97" t="s">
        <v>103</v>
      </c>
      <c r="BA121" s="68"/>
      <c r="BB121" s="68"/>
      <c r="BC121" s="68"/>
      <c r="BD121" s="68"/>
      <c r="BE121" s="15"/>
      <c r="BF121" s="5">
        <f t="shared" si="62"/>
        <v>7339</v>
      </c>
      <c r="BG121" s="42">
        <v>7339</v>
      </c>
      <c r="BH121" s="42" t="s">
        <v>103</v>
      </c>
      <c r="BI121" s="42"/>
      <c r="BJ121" s="42"/>
      <c r="BK121" s="42"/>
      <c r="BL121" s="42"/>
      <c r="BM121" s="42"/>
    </row>
    <row r="122" spans="1:65" outlineLevel="5" x14ac:dyDescent="0.3">
      <c r="A122" s="22">
        <f t="shared" si="48"/>
        <v>4</v>
      </c>
      <c r="B122" s="9">
        <f t="shared" si="46"/>
        <v>42463</v>
      </c>
      <c r="C122" s="51">
        <v>340204</v>
      </c>
      <c r="D122" s="64" t="str">
        <f t="shared" si="53"/>
        <v/>
      </c>
      <c r="E122" s="12" t="s">
        <v>103</v>
      </c>
      <c r="F122" s="12" t="s">
        <v>103</v>
      </c>
      <c r="G122" s="12"/>
      <c r="H122" s="12"/>
      <c r="I122" s="12"/>
      <c r="J122" s="12"/>
      <c r="K122" s="12"/>
      <c r="L122" s="12"/>
      <c r="M122" s="74" t="str">
        <f t="shared" si="54"/>
        <v/>
      </c>
      <c r="N122" s="83" t="s">
        <v>103</v>
      </c>
      <c r="O122" s="83" t="s">
        <v>103</v>
      </c>
      <c r="P122" s="83"/>
      <c r="Q122" s="83"/>
      <c r="R122" s="83"/>
      <c r="S122" s="83"/>
      <c r="T122" s="83"/>
      <c r="U122" s="83"/>
      <c r="V122" s="5" t="str">
        <f t="shared" si="55"/>
        <v/>
      </c>
      <c r="W122" s="41"/>
      <c r="X122" s="41"/>
      <c r="Y122" s="41"/>
      <c r="Z122" s="41"/>
      <c r="AA122" s="41"/>
      <c r="AB122" s="41"/>
      <c r="AC122" s="41"/>
      <c r="AD122" s="41"/>
      <c r="AE122" s="5" t="str">
        <f t="shared" si="56"/>
        <v/>
      </c>
      <c r="AF122" s="41"/>
      <c r="AG122" s="41"/>
      <c r="AH122" s="41"/>
      <c r="AI122" s="41"/>
      <c r="AJ122" s="41"/>
      <c r="AK122" s="41"/>
      <c r="AL122" s="41"/>
      <c r="AM122" s="41"/>
      <c r="AN122" s="41">
        <f t="shared" si="63"/>
        <v>17.933390264730999</v>
      </c>
      <c r="AO122" s="41">
        <v>1171</v>
      </c>
      <c r="AP122" s="110" t="s">
        <v>103</v>
      </c>
      <c r="AQ122" s="111" t="s">
        <v>103</v>
      </c>
      <c r="AR122" s="126" t="str">
        <f t="shared" si="57"/>
        <v/>
      </c>
      <c r="AS122" s="126" t="str">
        <f t="shared" si="58"/>
        <v/>
      </c>
      <c r="AT122" s="127">
        <v>1369</v>
      </c>
      <c r="AU122" s="128" t="s">
        <v>103</v>
      </c>
      <c r="AV122" s="129" t="s">
        <v>103</v>
      </c>
      <c r="AW122" s="126" t="str">
        <f t="shared" si="59"/>
        <v/>
      </c>
      <c r="AX122" s="126" t="str">
        <f t="shared" si="60"/>
        <v/>
      </c>
      <c r="AY122" s="64" t="str">
        <f t="shared" si="61"/>
        <v/>
      </c>
      <c r="AZ122" s="97" t="s">
        <v>103</v>
      </c>
      <c r="BA122" s="68"/>
      <c r="BB122" s="68"/>
      <c r="BC122" s="68"/>
      <c r="BD122" s="68"/>
      <c r="BE122" s="15"/>
      <c r="BF122" s="5">
        <f t="shared" si="62"/>
        <v>7729</v>
      </c>
      <c r="BG122" s="42">
        <v>7729</v>
      </c>
      <c r="BH122" s="42" t="s">
        <v>103</v>
      </c>
      <c r="BI122" s="42"/>
      <c r="BJ122" s="42"/>
      <c r="BK122" s="42"/>
      <c r="BL122" s="42"/>
      <c r="BM122" s="42"/>
    </row>
    <row r="123" spans="1:65" outlineLevel="5" x14ac:dyDescent="0.3">
      <c r="A123" s="22">
        <f t="shared" si="48"/>
        <v>4</v>
      </c>
      <c r="B123" s="9">
        <f t="shared" si="46"/>
        <v>42464</v>
      </c>
      <c r="C123" s="51">
        <v>365210</v>
      </c>
      <c r="D123" s="64">
        <f t="shared" si="53"/>
        <v>37</v>
      </c>
      <c r="E123" s="12">
        <v>37</v>
      </c>
      <c r="F123" s="12">
        <v>37</v>
      </c>
      <c r="G123" s="12"/>
      <c r="H123" s="12"/>
      <c r="I123" s="12"/>
      <c r="J123" s="12"/>
      <c r="K123" s="12"/>
      <c r="L123" s="12"/>
      <c r="M123" s="74" t="str">
        <f t="shared" si="54"/>
        <v/>
      </c>
      <c r="N123" s="83" t="s">
        <v>103</v>
      </c>
      <c r="O123" s="83" t="s">
        <v>103</v>
      </c>
      <c r="P123" s="83"/>
      <c r="Q123" s="83"/>
      <c r="R123" s="83"/>
      <c r="S123" s="83"/>
      <c r="T123" s="83"/>
      <c r="U123" s="83"/>
      <c r="V123" s="5" t="str">
        <f t="shared" si="55"/>
        <v/>
      </c>
      <c r="W123" s="41"/>
      <c r="X123" s="41"/>
      <c r="Y123" s="41"/>
      <c r="Z123" s="41"/>
      <c r="AA123" s="41"/>
      <c r="AB123" s="41"/>
      <c r="AC123" s="41"/>
      <c r="AD123" s="41"/>
      <c r="AE123" s="5" t="str">
        <f t="shared" si="56"/>
        <v/>
      </c>
      <c r="AF123" s="41"/>
      <c r="AG123" s="41"/>
      <c r="AH123" s="41"/>
      <c r="AI123" s="41"/>
      <c r="AJ123" s="41"/>
      <c r="AK123" s="41"/>
      <c r="AL123" s="41"/>
      <c r="AM123" s="41"/>
      <c r="AN123" s="41">
        <f t="shared" si="63"/>
        <v>18.197573656845755</v>
      </c>
      <c r="AO123" s="41">
        <v>1154</v>
      </c>
      <c r="AP123" s="110" t="s">
        <v>103</v>
      </c>
      <c r="AQ123" s="111" t="s">
        <v>103</v>
      </c>
      <c r="AR123" s="126" t="str">
        <f t="shared" si="57"/>
        <v/>
      </c>
      <c r="AS123" s="126" t="str">
        <f t="shared" si="58"/>
        <v/>
      </c>
      <c r="AT123" s="127">
        <v>1355</v>
      </c>
      <c r="AU123" s="128">
        <v>2.9</v>
      </c>
      <c r="AV123" s="129" t="s">
        <v>103</v>
      </c>
      <c r="AW123" s="126" t="str">
        <f t="shared" si="59"/>
        <v/>
      </c>
      <c r="AX123" s="126" t="str">
        <f t="shared" si="60"/>
        <v/>
      </c>
      <c r="AY123" s="64" t="str">
        <f t="shared" si="61"/>
        <v/>
      </c>
      <c r="AZ123" s="97">
        <v>76.8</v>
      </c>
      <c r="BA123" s="68"/>
      <c r="BB123" s="68"/>
      <c r="BC123" s="68"/>
      <c r="BD123" s="68"/>
      <c r="BE123" s="15"/>
      <c r="BF123" s="5">
        <f t="shared" si="62"/>
        <v>7286</v>
      </c>
      <c r="BG123" s="42">
        <v>5614</v>
      </c>
      <c r="BH123" s="42">
        <v>1672</v>
      </c>
      <c r="BI123" s="42"/>
      <c r="BJ123" s="42"/>
      <c r="BK123" s="42"/>
      <c r="BL123" s="42"/>
      <c r="BM123" s="42"/>
    </row>
    <row r="124" spans="1:65" outlineLevel="5" x14ac:dyDescent="0.3">
      <c r="A124" s="22">
        <f t="shared" si="48"/>
        <v>4</v>
      </c>
      <c r="B124" s="9">
        <f t="shared" si="46"/>
        <v>42465</v>
      </c>
      <c r="C124" s="51">
        <v>342342</v>
      </c>
      <c r="D124" s="64" t="str">
        <f t="shared" si="53"/>
        <v/>
      </c>
      <c r="E124" s="12" t="s">
        <v>103</v>
      </c>
      <c r="F124" s="12" t="s">
        <v>103</v>
      </c>
      <c r="G124" s="12"/>
      <c r="H124" s="12"/>
      <c r="I124" s="12"/>
      <c r="J124" s="12"/>
      <c r="K124" s="12"/>
      <c r="L124" s="12"/>
      <c r="M124" s="74">
        <f t="shared" si="54"/>
        <v>7.2</v>
      </c>
      <c r="N124" s="83">
        <v>7.25</v>
      </c>
      <c r="O124" s="83">
        <v>7.24</v>
      </c>
      <c r="P124" s="83"/>
      <c r="Q124" s="83"/>
      <c r="R124" s="83"/>
      <c r="S124" s="83"/>
      <c r="T124" s="83"/>
      <c r="U124" s="83"/>
      <c r="V124" s="5" t="str">
        <f t="shared" si="55"/>
        <v/>
      </c>
      <c r="W124" s="41"/>
      <c r="X124" s="41"/>
      <c r="Y124" s="41"/>
      <c r="Z124" s="41"/>
      <c r="AA124" s="41"/>
      <c r="AB124" s="41"/>
      <c r="AC124" s="41"/>
      <c r="AD124" s="41"/>
      <c r="AE124" s="5">
        <f t="shared" si="56"/>
        <v>1835</v>
      </c>
      <c r="AF124" s="41">
        <v>1670</v>
      </c>
      <c r="AG124" s="41">
        <v>2000</v>
      </c>
      <c r="AH124" s="41"/>
      <c r="AI124" s="41"/>
      <c r="AJ124" s="41"/>
      <c r="AK124" s="41"/>
      <c r="AL124" s="41"/>
      <c r="AM124" s="41"/>
      <c r="AN124" s="41">
        <f t="shared" si="63"/>
        <v>17.617449664429529</v>
      </c>
      <c r="AO124" s="41">
        <v>1192</v>
      </c>
      <c r="AP124" s="110">
        <v>4.42</v>
      </c>
      <c r="AQ124" s="111">
        <v>2.84</v>
      </c>
      <c r="AR124" s="126">
        <f t="shared" si="57"/>
        <v>64.25339366515837</v>
      </c>
      <c r="AS124" s="126">
        <f t="shared" si="58"/>
        <v>35.74660633484163</v>
      </c>
      <c r="AT124" s="127">
        <v>1326</v>
      </c>
      <c r="AU124" s="128">
        <v>2.8</v>
      </c>
      <c r="AV124" s="129">
        <v>1.4</v>
      </c>
      <c r="AW124" s="126">
        <f t="shared" si="59"/>
        <v>50</v>
      </c>
      <c r="AX124" s="126">
        <f t="shared" si="60"/>
        <v>50</v>
      </c>
      <c r="AY124" s="64">
        <f t="shared" si="61"/>
        <v>44.366197183098585</v>
      </c>
      <c r="AZ124" s="97">
        <v>75.34</v>
      </c>
      <c r="BA124" s="68"/>
      <c r="BB124" s="68">
        <v>35</v>
      </c>
      <c r="BC124" s="68"/>
      <c r="BD124" s="68"/>
      <c r="BE124" s="15"/>
      <c r="BF124" s="5">
        <f t="shared" si="62"/>
        <v>6286</v>
      </c>
      <c r="BG124" s="42">
        <v>3147</v>
      </c>
      <c r="BH124" s="42">
        <v>3139</v>
      </c>
      <c r="BI124" s="42"/>
      <c r="BJ124" s="42"/>
      <c r="BK124" s="42"/>
      <c r="BL124" s="42"/>
      <c r="BM124" s="42"/>
    </row>
    <row r="125" spans="1:65" outlineLevel="5" x14ac:dyDescent="0.3">
      <c r="A125" s="22">
        <f t="shared" si="48"/>
        <v>4</v>
      </c>
      <c r="B125" s="9">
        <f t="shared" si="46"/>
        <v>42466</v>
      </c>
      <c r="C125" s="51">
        <v>343009</v>
      </c>
      <c r="D125" s="64" t="str">
        <f t="shared" si="53"/>
        <v/>
      </c>
      <c r="E125" s="12" t="s">
        <v>103</v>
      </c>
      <c r="F125" s="12" t="s">
        <v>103</v>
      </c>
      <c r="G125" s="12"/>
      <c r="H125" s="12"/>
      <c r="I125" s="12"/>
      <c r="J125" s="12"/>
      <c r="K125" s="12"/>
      <c r="L125" s="12"/>
      <c r="M125" s="74" t="str">
        <f t="shared" si="54"/>
        <v/>
      </c>
      <c r="N125" s="83" t="s">
        <v>103</v>
      </c>
      <c r="O125" s="83" t="s">
        <v>103</v>
      </c>
      <c r="P125" s="83"/>
      <c r="Q125" s="83"/>
      <c r="R125" s="83"/>
      <c r="S125" s="83"/>
      <c r="T125" s="83"/>
      <c r="U125" s="83"/>
      <c r="V125" s="5" t="str">
        <f t="shared" si="55"/>
        <v/>
      </c>
      <c r="W125" s="41"/>
      <c r="X125" s="41"/>
      <c r="Y125" s="41"/>
      <c r="Z125" s="41"/>
      <c r="AA125" s="41"/>
      <c r="AB125" s="41"/>
      <c r="AC125" s="41"/>
      <c r="AD125" s="41"/>
      <c r="AE125" s="5" t="str">
        <f t="shared" si="56"/>
        <v/>
      </c>
      <c r="AF125" s="41"/>
      <c r="AG125" s="41"/>
      <c r="AH125" s="41"/>
      <c r="AI125" s="41"/>
      <c r="AJ125" s="41"/>
      <c r="AK125" s="41"/>
      <c r="AL125" s="41"/>
      <c r="AM125" s="41"/>
      <c r="AN125" s="41">
        <f t="shared" si="63"/>
        <v>18.197573656845755</v>
      </c>
      <c r="AO125" s="41">
        <v>1154</v>
      </c>
      <c r="AP125" s="110" t="s">
        <v>103</v>
      </c>
      <c r="AQ125" s="111" t="s">
        <v>103</v>
      </c>
      <c r="AR125" s="126" t="str">
        <f t="shared" si="57"/>
        <v/>
      </c>
      <c r="AS125" s="126" t="str">
        <f t="shared" si="58"/>
        <v/>
      </c>
      <c r="AT125" s="127">
        <v>1333</v>
      </c>
      <c r="AU125" s="128">
        <v>2.89</v>
      </c>
      <c r="AV125" s="129" t="s">
        <v>103</v>
      </c>
      <c r="AW125" s="126" t="str">
        <f t="shared" si="59"/>
        <v/>
      </c>
      <c r="AX125" s="126" t="str">
        <f t="shared" si="60"/>
        <v/>
      </c>
      <c r="AY125" s="64" t="str">
        <f t="shared" si="61"/>
        <v/>
      </c>
      <c r="AZ125" s="97">
        <v>76.8</v>
      </c>
      <c r="BA125" s="68"/>
      <c r="BB125" s="68"/>
      <c r="BC125" s="68"/>
      <c r="BD125" s="68"/>
      <c r="BE125" s="15"/>
      <c r="BF125" s="5">
        <f t="shared" si="62"/>
        <v>7508</v>
      </c>
      <c r="BG125" s="42">
        <v>7508</v>
      </c>
      <c r="BH125" s="42" t="s">
        <v>103</v>
      </c>
      <c r="BI125" s="42"/>
      <c r="BJ125" s="42"/>
      <c r="BK125" s="42"/>
      <c r="BL125" s="42"/>
      <c r="BM125" s="42"/>
    </row>
    <row r="126" spans="1:65" outlineLevel="5" x14ac:dyDescent="0.3">
      <c r="A126" s="22">
        <f t="shared" si="48"/>
        <v>4</v>
      </c>
      <c r="B126" s="9">
        <f t="shared" si="46"/>
        <v>42467</v>
      </c>
      <c r="C126" s="51">
        <v>395366</v>
      </c>
      <c r="D126" s="64">
        <f t="shared" si="53"/>
        <v>35</v>
      </c>
      <c r="E126" s="12">
        <v>36</v>
      </c>
      <c r="F126" s="12">
        <v>34</v>
      </c>
      <c r="G126" s="12"/>
      <c r="H126" s="12"/>
      <c r="I126" s="12"/>
      <c r="J126" s="12"/>
      <c r="K126" s="12"/>
      <c r="L126" s="12"/>
      <c r="M126" s="74" t="str">
        <f t="shared" si="54"/>
        <v/>
      </c>
      <c r="N126" s="83" t="s">
        <v>103</v>
      </c>
      <c r="O126" s="83" t="s">
        <v>103</v>
      </c>
      <c r="P126" s="83"/>
      <c r="Q126" s="83"/>
      <c r="R126" s="83"/>
      <c r="S126" s="83"/>
      <c r="T126" s="83"/>
      <c r="U126" s="83"/>
      <c r="V126" s="5" t="str">
        <f t="shared" si="55"/>
        <v/>
      </c>
      <c r="W126" s="41"/>
      <c r="X126" s="41"/>
      <c r="Y126" s="41"/>
      <c r="Z126" s="41"/>
      <c r="AA126" s="41"/>
      <c r="AB126" s="41"/>
      <c r="AC126" s="41"/>
      <c r="AD126" s="41"/>
      <c r="AE126" s="5" t="str">
        <f t="shared" si="56"/>
        <v/>
      </c>
      <c r="AF126" s="41"/>
      <c r="AG126" s="41"/>
      <c r="AH126" s="41"/>
      <c r="AI126" s="41"/>
      <c r="AJ126" s="41"/>
      <c r="AK126" s="41"/>
      <c r="AL126" s="41"/>
      <c r="AM126" s="41"/>
      <c r="AN126" s="41">
        <f t="shared" si="63"/>
        <v>18.404907975460123</v>
      </c>
      <c r="AO126" s="41">
        <v>1141</v>
      </c>
      <c r="AP126" s="110" t="s">
        <v>103</v>
      </c>
      <c r="AQ126" s="111" t="s">
        <v>103</v>
      </c>
      <c r="AR126" s="126" t="str">
        <f t="shared" si="57"/>
        <v/>
      </c>
      <c r="AS126" s="126" t="str">
        <f t="shared" si="58"/>
        <v/>
      </c>
      <c r="AT126" s="127">
        <v>1421</v>
      </c>
      <c r="AU126" s="128">
        <v>2.87</v>
      </c>
      <c r="AV126" s="129" t="s">
        <v>103</v>
      </c>
      <c r="AW126" s="126" t="str">
        <f t="shared" si="59"/>
        <v/>
      </c>
      <c r="AX126" s="126" t="str">
        <f t="shared" si="60"/>
        <v/>
      </c>
      <c r="AY126" s="64" t="str">
        <f t="shared" si="61"/>
        <v/>
      </c>
      <c r="AZ126" s="97">
        <v>77</v>
      </c>
      <c r="BA126" s="68"/>
      <c r="BB126" s="68"/>
      <c r="BC126" s="68"/>
      <c r="BD126" s="68"/>
      <c r="BE126" s="15"/>
      <c r="BF126" s="5">
        <f t="shared" si="62"/>
        <v>8301</v>
      </c>
      <c r="BG126" s="42">
        <v>3847</v>
      </c>
      <c r="BH126" s="42">
        <v>4454</v>
      </c>
      <c r="BI126" s="42"/>
      <c r="BJ126" s="42"/>
      <c r="BK126" s="42"/>
      <c r="BL126" s="42"/>
      <c r="BM126" s="42"/>
    </row>
    <row r="127" spans="1:65" outlineLevel="5" x14ac:dyDescent="0.3">
      <c r="A127" s="22">
        <f t="shared" si="48"/>
        <v>4</v>
      </c>
      <c r="B127" s="9">
        <f t="shared" si="46"/>
        <v>42468</v>
      </c>
      <c r="C127" s="51">
        <v>428216</v>
      </c>
      <c r="D127" s="64">
        <f t="shared" si="53"/>
        <v>34</v>
      </c>
      <c r="E127" s="12">
        <v>35</v>
      </c>
      <c r="F127" s="12">
        <v>33</v>
      </c>
      <c r="G127" s="12"/>
      <c r="H127" s="12"/>
      <c r="I127" s="12"/>
      <c r="J127" s="12"/>
      <c r="K127" s="12"/>
      <c r="L127" s="12"/>
      <c r="M127" s="74" t="str">
        <f t="shared" si="54"/>
        <v/>
      </c>
      <c r="N127" s="83" t="s">
        <v>103</v>
      </c>
      <c r="O127" s="83" t="s">
        <v>103</v>
      </c>
      <c r="P127" s="83"/>
      <c r="Q127" s="83"/>
      <c r="R127" s="83"/>
      <c r="S127" s="83"/>
      <c r="T127" s="83"/>
      <c r="U127" s="83"/>
      <c r="V127" s="5" t="str">
        <f t="shared" si="55"/>
        <v/>
      </c>
      <c r="W127" s="41"/>
      <c r="X127" s="41"/>
      <c r="Y127" s="41"/>
      <c r="Z127" s="41"/>
      <c r="AA127" s="41"/>
      <c r="AB127" s="41"/>
      <c r="AC127" s="41"/>
      <c r="AD127" s="41"/>
      <c r="AE127" s="5" t="str">
        <f t="shared" si="56"/>
        <v/>
      </c>
      <c r="AF127" s="41"/>
      <c r="AG127" s="41"/>
      <c r="AH127" s="41"/>
      <c r="AI127" s="41"/>
      <c r="AJ127" s="41"/>
      <c r="AK127" s="41"/>
      <c r="AL127" s="41"/>
      <c r="AM127" s="41"/>
      <c r="AN127" s="41">
        <f t="shared" si="63"/>
        <v>14.563106796116505</v>
      </c>
      <c r="AO127" s="41">
        <v>1442</v>
      </c>
      <c r="AP127" s="110" t="s">
        <v>103</v>
      </c>
      <c r="AQ127" s="111" t="s">
        <v>103</v>
      </c>
      <c r="AR127" s="126" t="str">
        <f t="shared" si="57"/>
        <v/>
      </c>
      <c r="AS127" s="126" t="str">
        <f t="shared" si="58"/>
        <v/>
      </c>
      <c r="AT127" s="127">
        <v>1578</v>
      </c>
      <c r="AU127" s="128">
        <v>2.8</v>
      </c>
      <c r="AV127" s="129" t="s">
        <v>103</v>
      </c>
      <c r="AW127" s="126" t="str">
        <f t="shared" si="59"/>
        <v/>
      </c>
      <c r="AX127" s="126" t="str">
        <f t="shared" si="60"/>
        <v/>
      </c>
      <c r="AY127" s="64" t="str">
        <f t="shared" si="61"/>
        <v/>
      </c>
      <c r="AZ127" s="97">
        <v>76.8</v>
      </c>
      <c r="BA127" s="68"/>
      <c r="BB127" s="68"/>
      <c r="BC127" s="68"/>
      <c r="BD127" s="68"/>
      <c r="BE127" s="15"/>
      <c r="BF127" s="5">
        <f t="shared" si="62"/>
        <v>5586</v>
      </c>
      <c r="BG127" s="42">
        <v>2517</v>
      </c>
      <c r="BH127" s="42">
        <v>3069</v>
      </c>
      <c r="BI127" s="42"/>
      <c r="BJ127" s="42"/>
      <c r="BK127" s="42"/>
      <c r="BL127" s="42"/>
      <c r="BM127" s="42"/>
    </row>
    <row r="128" spans="1:65" outlineLevel="5" x14ac:dyDescent="0.3">
      <c r="A128" s="22">
        <f t="shared" si="48"/>
        <v>4</v>
      </c>
      <c r="B128" s="9">
        <f t="shared" si="46"/>
        <v>42469</v>
      </c>
      <c r="C128" s="51">
        <v>438524</v>
      </c>
      <c r="D128" s="64" t="str">
        <f t="shared" si="53"/>
        <v/>
      </c>
      <c r="E128" s="12" t="s">
        <v>103</v>
      </c>
      <c r="F128" s="12" t="s">
        <v>103</v>
      </c>
      <c r="G128" s="12"/>
      <c r="H128" s="12"/>
      <c r="I128" s="12"/>
      <c r="J128" s="12"/>
      <c r="K128" s="12"/>
      <c r="L128" s="12"/>
      <c r="M128" s="74" t="str">
        <f t="shared" si="54"/>
        <v/>
      </c>
      <c r="N128" s="83" t="s">
        <v>103</v>
      </c>
      <c r="O128" s="83" t="s">
        <v>103</v>
      </c>
      <c r="P128" s="83"/>
      <c r="Q128" s="83"/>
      <c r="R128" s="83"/>
      <c r="S128" s="83"/>
      <c r="T128" s="83"/>
      <c r="U128" s="83"/>
      <c r="V128" s="5" t="str">
        <f t="shared" si="55"/>
        <v/>
      </c>
      <c r="W128" s="41"/>
      <c r="X128" s="41"/>
      <c r="Y128" s="41"/>
      <c r="Z128" s="41"/>
      <c r="AA128" s="41"/>
      <c r="AB128" s="41"/>
      <c r="AC128" s="41"/>
      <c r="AD128" s="41"/>
      <c r="AE128" s="5" t="str">
        <f t="shared" si="56"/>
        <v/>
      </c>
      <c r="AF128" s="41"/>
      <c r="AG128" s="41"/>
      <c r="AH128" s="41"/>
      <c r="AI128" s="41"/>
      <c r="AJ128" s="41"/>
      <c r="AK128" s="41"/>
      <c r="AL128" s="41"/>
      <c r="AM128" s="41"/>
      <c r="AN128" s="41">
        <f t="shared" si="63"/>
        <v>19.607843137254903</v>
      </c>
      <c r="AO128" s="41">
        <v>1071</v>
      </c>
      <c r="AP128" s="110" t="s">
        <v>103</v>
      </c>
      <c r="AQ128" s="111" t="s">
        <v>103</v>
      </c>
      <c r="AR128" s="126" t="str">
        <f t="shared" si="57"/>
        <v/>
      </c>
      <c r="AS128" s="126" t="str">
        <f t="shared" si="58"/>
        <v/>
      </c>
      <c r="AT128" s="127">
        <v>1528</v>
      </c>
      <c r="AU128" s="128" t="s">
        <v>103</v>
      </c>
      <c r="AV128" s="129" t="s">
        <v>103</v>
      </c>
      <c r="AW128" s="126" t="str">
        <f t="shared" si="59"/>
        <v/>
      </c>
      <c r="AX128" s="126" t="str">
        <f t="shared" si="60"/>
        <v/>
      </c>
      <c r="AY128" s="64" t="str">
        <f t="shared" si="61"/>
        <v/>
      </c>
      <c r="AZ128" s="97" t="s">
        <v>103</v>
      </c>
      <c r="BA128" s="68"/>
      <c r="BB128" s="68"/>
      <c r="BC128" s="68"/>
      <c r="BD128" s="68"/>
      <c r="BE128" s="15"/>
      <c r="BF128" s="5">
        <f t="shared" si="62"/>
        <v>6591</v>
      </c>
      <c r="BG128" s="42">
        <v>6591</v>
      </c>
      <c r="BH128" s="42" t="s">
        <v>103</v>
      </c>
      <c r="BI128" s="42"/>
      <c r="BJ128" s="42"/>
      <c r="BK128" s="42"/>
      <c r="BL128" s="42"/>
      <c r="BM128" s="42"/>
    </row>
    <row r="129" spans="1:65" outlineLevel="5" x14ac:dyDescent="0.3">
      <c r="A129" s="22">
        <f t="shared" si="48"/>
        <v>4</v>
      </c>
      <c r="B129" s="9">
        <f t="shared" si="46"/>
        <v>42470</v>
      </c>
      <c r="C129" s="51">
        <v>415392</v>
      </c>
      <c r="D129" s="64" t="str">
        <f t="shared" si="53"/>
        <v/>
      </c>
      <c r="E129" s="12" t="s">
        <v>103</v>
      </c>
      <c r="F129" s="12" t="s">
        <v>103</v>
      </c>
      <c r="G129" s="12"/>
      <c r="H129" s="12"/>
      <c r="I129" s="12"/>
      <c r="J129" s="12"/>
      <c r="K129" s="12"/>
      <c r="L129" s="12"/>
      <c r="M129" s="74" t="str">
        <f t="shared" si="54"/>
        <v/>
      </c>
      <c r="N129" s="83" t="s">
        <v>103</v>
      </c>
      <c r="O129" s="83" t="s">
        <v>103</v>
      </c>
      <c r="P129" s="83"/>
      <c r="Q129" s="83"/>
      <c r="R129" s="83"/>
      <c r="S129" s="83"/>
      <c r="T129" s="83"/>
      <c r="U129" s="83"/>
      <c r="V129" s="5" t="str">
        <f t="shared" si="55"/>
        <v/>
      </c>
      <c r="W129" s="41"/>
      <c r="X129" s="41"/>
      <c r="Y129" s="41"/>
      <c r="Z129" s="41"/>
      <c r="AA129" s="41"/>
      <c r="AB129" s="41"/>
      <c r="AC129" s="41"/>
      <c r="AD129" s="41"/>
      <c r="AE129" s="5" t="str">
        <f t="shared" si="56"/>
        <v/>
      </c>
      <c r="AF129" s="41"/>
      <c r="AG129" s="41"/>
      <c r="AH129" s="41"/>
      <c r="AI129" s="41"/>
      <c r="AJ129" s="41"/>
      <c r="AK129" s="41"/>
      <c r="AL129" s="41"/>
      <c r="AM129" s="41"/>
      <c r="AN129" s="41">
        <f t="shared" si="63"/>
        <v>16.055045871559631</v>
      </c>
      <c r="AO129" s="41">
        <v>1308</v>
      </c>
      <c r="AP129" s="110" t="s">
        <v>103</v>
      </c>
      <c r="AQ129" s="111" t="s">
        <v>103</v>
      </c>
      <c r="AR129" s="126" t="str">
        <f t="shared" si="57"/>
        <v/>
      </c>
      <c r="AS129" s="126" t="str">
        <f t="shared" si="58"/>
        <v/>
      </c>
      <c r="AT129" s="127">
        <v>1544</v>
      </c>
      <c r="AU129" s="128" t="s">
        <v>103</v>
      </c>
      <c r="AV129" s="129" t="s">
        <v>103</v>
      </c>
      <c r="AW129" s="126" t="str">
        <f t="shared" si="59"/>
        <v/>
      </c>
      <c r="AX129" s="126" t="str">
        <f t="shared" si="60"/>
        <v/>
      </c>
      <c r="AY129" s="64" t="str">
        <f t="shared" si="61"/>
        <v/>
      </c>
      <c r="AZ129" s="97" t="s">
        <v>103</v>
      </c>
      <c r="BA129" s="68"/>
      <c r="BB129" s="68"/>
      <c r="BC129" s="68"/>
      <c r="BD129" s="68"/>
      <c r="BE129" s="15"/>
      <c r="BF129" s="5">
        <f t="shared" si="62"/>
        <v>6483</v>
      </c>
      <c r="BG129" s="42">
        <v>6483</v>
      </c>
      <c r="BH129" s="42" t="s">
        <v>103</v>
      </c>
      <c r="BI129" s="42"/>
      <c r="BJ129" s="42"/>
      <c r="BK129" s="42"/>
      <c r="BL129" s="42"/>
      <c r="BM129" s="42"/>
    </row>
    <row r="130" spans="1:65" outlineLevel="5" x14ac:dyDescent="0.3">
      <c r="A130" s="22">
        <f t="shared" si="48"/>
        <v>4</v>
      </c>
      <c r="B130" s="9">
        <f t="shared" si="46"/>
        <v>42471</v>
      </c>
      <c r="C130" s="51">
        <v>376607</v>
      </c>
      <c r="D130" s="64">
        <f t="shared" si="53"/>
        <v>34.5</v>
      </c>
      <c r="E130" s="12">
        <v>35</v>
      </c>
      <c r="F130" s="12">
        <v>34</v>
      </c>
      <c r="G130" s="12"/>
      <c r="H130" s="12"/>
      <c r="I130" s="12"/>
      <c r="J130" s="12"/>
      <c r="K130" s="12"/>
      <c r="L130" s="12"/>
      <c r="M130" s="74" t="str">
        <f t="shared" si="54"/>
        <v/>
      </c>
      <c r="N130" s="83" t="s">
        <v>103</v>
      </c>
      <c r="O130" s="83" t="s">
        <v>103</v>
      </c>
      <c r="P130" s="83"/>
      <c r="Q130" s="83"/>
      <c r="R130" s="83"/>
      <c r="S130" s="83"/>
      <c r="T130" s="83"/>
      <c r="U130" s="83"/>
      <c r="V130" s="5" t="str">
        <f t="shared" si="55"/>
        <v/>
      </c>
      <c r="W130" s="41"/>
      <c r="X130" s="41"/>
      <c r="Y130" s="41"/>
      <c r="Z130" s="41"/>
      <c r="AA130" s="41"/>
      <c r="AB130" s="41"/>
      <c r="AC130" s="41"/>
      <c r="AD130" s="41"/>
      <c r="AE130" s="5" t="str">
        <f t="shared" si="56"/>
        <v/>
      </c>
      <c r="AF130" s="41"/>
      <c r="AG130" s="41"/>
      <c r="AH130" s="41"/>
      <c r="AI130" s="41"/>
      <c r="AJ130" s="41"/>
      <c r="AK130" s="41"/>
      <c r="AL130" s="41"/>
      <c r="AM130" s="41"/>
      <c r="AN130" s="41">
        <f t="shared" si="63"/>
        <v>15.5096011816839</v>
      </c>
      <c r="AO130" s="41">
        <v>1354</v>
      </c>
      <c r="AP130" s="110" t="s">
        <v>103</v>
      </c>
      <c r="AQ130" s="111" t="s">
        <v>103</v>
      </c>
      <c r="AR130" s="126" t="str">
        <f t="shared" si="57"/>
        <v/>
      </c>
      <c r="AS130" s="126" t="str">
        <f t="shared" si="58"/>
        <v/>
      </c>
      <c r="AT130" s="127">
        <v>1513</v>
      </c>
      <c r="AU130" s="128">
        <v>2.79</v>
      </c>
      <c r="AV130" s="129" t="s">
        <v>103</v>
      </c>
      <c r="AW130" s="126" t="str">
        <f t="shared" si="59"/>
        <v/>
      </c>
      <c r="AX130" s="126" t="str">
        <f t="shared" si="60"/>
        <v/>
      </c>
      <c r="AY130" s="64" t="str">
        <f t="shared" si="61"/>
        <v/>
      </c>
      <c r="AZ130" s="97">
        <v>77.8</v>
      </c>
      <c r="BA130" s="68"/>
      <c r="BB130" s="68"/>
      <c r="BC130" s="68"/>
      <c r="BD130" s="68"/>
      <c r="BE130" s="15"/>
      <c r="BF130" s="5">
        <f t="shared" si="62"/>
        <v>9202</v>
      </c>
      <c r="BG130" s="42">
        <v>9202</v>
      </c>
      <c r="BH130" s="42" t="s">
        <v>103</v>
      </c>
      <c r="BI130" s="42"/>
      <c r="BJ130" s="42"/>
      <c r="BK130" s="42"/>
      <c r="BL130" s="42"/>
      <c r="BM130" s="42"/>
    </row>
    <row r="131" spans="1:65" outlineLevel="5" x14ac:dyDescent="0.3">
      <c r="A131" s="22">
        <f t="shared" si="48"/>
        <v>4</v>
      </c>
      <c r="B131" s="9">
        <f t="shared" si="46"/>
        <v>42472</v>
      </c>
      <c r="C131" s="51">
        <v>356084</v>
      </c>
      <c r="D131" s="64" t="str">
        <f t="shared" si="53"/>
        <v/>
      </c>
      <c r="E131" s="12" t="s">
        <v>103</v>
      </c>
      <c r="F131" s="12" t="s">
        <v>103</v>
      </c>
      <c r="G131" s="12"/>
      <c r="H131" s="12"/>
      <c r="I131" s="12"/>
      <c r="J131" s="12"/>
      <c r="K131" s="12"/>
      <c r="L131" s="12"/>
      <c r="M131" s="74">
        <f t="shared" si="54"/>
        <v>7.1</v>
      </c>
      <c r="N131" s="83">
        <v>7.15</v>
      </c>
      <c r="O131" s="83">
        <v>7.06</v>
      </c>
      <c r="P131" s="83"/>
      <c r="Q131" s="83"/>
      <c r="R131" s="83"/>
      <c r="S131" s="83"/>
      <c r="T131" s="83"/>
      <c r="U131" s="83"/>
      <c r="V131" s="5" t="str">
        <f t="shared" si="55"/>
        <v/>
      </c>
      <c r="W131" s="41"/>
      <c r="X131" s="41"/>
      <c r="Y131" s="41"/>
      <c r="Z131" s="41"/>
      <c r="AA131" s="41"/>
      <c r="AB131" s="41"/>
      <c r="AC131" s="41"/>
      <c r="AD131" s="41"/>
      <c r="AE131" s="5" t="str">
        <f t="shared" si="56"/>
        <v/>
      </c>
      <c r="AF131" s="41"/>
      <c r="AG131" s="41"/>
      <c r="AH131" s="41"/>
      <c r="AI131" s="41"/>
      <c r="AJ131" s="41"/>
      <c r="AK131" s="41"/>
      <c r="AL131" s="41"/>
      <c r="AM131" s="41"/>
      <c r="AN131" s="41">
        <f t="shared" si="63"/>
        <v>16.853932584269664</v>
      </c>
      <c r="AO131" s="41">
        <v>1246</v>
      </c>
      <c r="AP131" s="110">
        <v>4.4800000000000004</v>
      </c>
      <c r="AQ131" s="111">
        <v>2.83</v>
      </c>
      <c r="AR131" s="126">
        <f t="shared" si="57"/>
        <v>63.169642857142847</v>
      </c>
      <c r="AS131" s="126">
        <f t="shared" si="58"/>
        <v>36.830357142857153</v>
      </c>
      <c r="AT131" s="127">
        <v>1299</v>
      </c>
      <c r="AU131" s="128">
        <v>2.8</v>
      </c>
      <c r="AV131" s="129">
        <v>1.4</v>
      </c>
      <c r="AW131" s="126">
        <f t="shared" si="59"/>
        <v>50</v>
      </c>
      <c r="AX131" s="126">
        <f t="shared" si="60"/>
        <v>50</v>
      </c>
      <c r="AY131" s="64">
        <f t="shared" si="61"/>
        <v>41.696113074204924</v>
      </c>
      <c r="AZ131" s="97">
        <v>74</v>
      </c>
      <c r="BA131" s="68"/>
      <c r="BB131" s="68"/>
      <c r="BC131" s="68"/>
      <c r="BD131" s="68"/>
      <c r="BE131" s="15"/>
      <c r="BF131" s="5">
        <f t="shared" si="62"/>
        <v>8160</v>
      </c>
      <c r="BG131" s="42">
        <v>8160</v>
      </c>
      <c r="BH131" s="42" t="s">
        <v>103</v>
      </c>
      <c r="BI131" s="42"/>
      <c r="BJ131" s="42"/>
      <c r="BK131" s="42"/>
      <c r="BL131" s="42"/>
      <c r="BM131" s="42"/>
    </row>
    <row r="132" spans="1:65" outlineLevel="5" x14ac:dyDescent="0.3">
      <c r="A132" s="22">
        <f t="shared" si="48"/>
        <v>4</v>
      </c>
      <c r="B132" s="9">
        <f t="shared" si="46"/>
        <v>42473</v>
      </c>
      <c r="C132" s="51">
        <v>408500</v>
      </c>
      <c r="D132" s="64" t="str">
        <f t="shared" si="53"/>
        <v/>
      </c>
      <c r="E132" s="12" t="s">
        <v>103</v>
      </c>
      <c r="F132" s="12" t="s">
        <v>103</v>
      </c>
      <c r="G132" s="12"/>
      <c r="H132" s="12"/>
      <c r="I132" s="12"/>
      <c r="J132" s="12"/>
      <c r="K132" s="12"/>
      <c r="L132" s="12"/>
      <c r="M132" s="74" t="str">
        <f t="shared" si="54"/>
        <v/>
      </c>
      <c r="N132" s="83" t="s">
        <v>103</v>
      </c>
      <c r="O132" s="83" t="s">
        <v>103</v>
      </c>
      <c r="P132" s="83"/>
      <c r="Q132" s="83"/>
      <c r="R132" s="83"/>
      <c r="S132" s="83"/>
      <c r="T132" s="83"/>
      <c r="U132" s="83"/>
      <c r="V132" s="5" t="str">
        <f t="shared" si="55"/>
        <v/>
      </c>
      <c r="W132" s="41"/>
      <c r="X132" s="41"/>
      <c r="Y132" s="41"/>
      <c r="Z132" s="41"/>
      <c r="AA132" s="41"/>
      <c r="AB132" s="41"/>
      <c r="AC132" s="41"/>
      <c r="AD132" s="41"/>
      <c r="AE132" s="5" t="str">
        <f t="shared" si="56"/>
        <v/>
      </c>
      <c r="AF132" s="41"/>
      <c r="AG132" s="41"/>
      <c r="AH132" s="41"/>
      <c r="AI132" s="41"/>
      <c r="AJ132" s="41"/>
      <c r="AK132" s="41"/>
      <c r="AL132" s="41"/>
      <c r="AM132" s="41"/>
      <c r="AN132" s="41">
        <f t="shared" si="63"/>
        <v>18.73327386262266</v>
      </c>
      <c r="AO132" s="41">
        <v>1121</v>
      </c>
      <c r="AP132" s="110" t="s">
        <v>103</v>
      </c>
      <c r="AQ132" s="111" t="s">
        <v>103</v>
      </c>
      <c r="AR132" s="126" t="str">
        <f t="shared" si="57"/>
        <v/>
      </c>
      <c r="AS132" s="126" t="str">
        <f t="shared" si="58"/>
        <v/>
      </c>
      <c r="AT132" s="127">
        <v>1356</v>
      </c>
      <c r="AU132" s="128" t="s">
        <v>103</v>
      </c>
      <c r="AV132" s="129" t="s">
        <v>103</v>
      </c>
      <c r="AW132" s="126" t="str">
        <f t="shared" si="59"/>
        <v/>
      </c>
      <c r="AX132" s="126" t="str">
        <f t="shared" si="60"/>
        <v/>
      </c>
      <c r="AY132" s="64" t="str">
        <f t="shared" si="61"/>
        <v/>
      </c>
      <c r="AZ132" s="97" t="s">
        <v>103</v>
      </c>
      <c r="BA132" s="68"/>
      <c r="BB132" s="68"/>
      <c r="BC132" s="68"/>
      <c r="BD132" s="68"/>
      <c r="BE132" s="15"/>
      <c r="BF132" s="5">
        <f t="shared" si="62"/>
        <v>8160</v>
      </c>
      <c r="BG132" s="42">
        <v>8160</v>
      </c>
      <c r="BH132" s="42" t="s">
        <v>103</v>
      </c>
      <c r="BI132" s="42"/>
      <c r="BJ132" s="42"/>
      <c r="BK132" s="42"/>
      <c r="BL132" s="42"/>
      <c r="BM132" s="42"/>
    </row>
    <row r="133" spans="1:65" outlineLevel="5" x14ac:dyDescent="0.3">
      <c r="A133" s="22">
        <f t="shared" si="48"/>
        <v>4</v>
      </c>
      <c r="B133" s="9">
        <f t="shared" si="46"/>
        <v>42474</v>
      </c>
      <c r="C133" s="51">
        <v>401307</v>
      </c>
      <c r="D133" s="64" t="str">
        <f t="shared" si="53"/>
        <v/>
      </c>
      <c r="E133" s="12" t="s">
        <v>103</v>
      </c>
      <c r="F133" s="12" t="s">
        <v>103</v>
      </c>
      <c r="G133" s="12"/>
      <c r="H133" s="12"/>
      <c r="I133" s="12"/>
      <c r="J133" s="12"/>
      <c r="K133" s="12"/>
      <c r="L133" s="12"/>
      <c r="M133" s="74" t="str">
        <f t="shared" si="54"/>
        <v/>
      </c>
      <c r="N133" s="83" t="s">
        <v>103</v>
      </c>
      <c r="O133" s="83" t="s">
        <v>103</v>
      </c>
      <c r="P133" s="83"/>
      <c r="Q133" s="83"/>
      <c r="R133" s="83"/>
      <c r="S133" s="83"/>
      <c r="T133" s="83"/>
      <c r="U133" s="83"/>
      <c r="V133" s="5" t="str">
        <f t="shared" si="55"/>
        <v/>
      </c>
      <c r="W133" s="41"/>
      <c r="X133" s="41"/>
      <c r="Y133" s="41"/>
      <c r="Z133" s="41"/>
      <c r="AA133" s="41"/>
      <c r="AB133" s="41"/>
      <c r="AC133" s="41"/>
      <c r="AD133" s="41"/>
      <c r="AE133" s="5" t="str">
        <f t="shared" si="56"/>
        <v/>
      </c>
      <c r="AF133" s="41"/>
      <c r="AG133" s="41"/>
      <c r="AH133" s="41"/>
      <c r="AI133" s="41"/>
      <c r="AJ133" s="41"/>
      <c r="AK133" s="41"/>
      <c r="AL133" s="41"/>
      <c r="AM133" s="41"/>
      <c r="AN133" s="41">
        <f t="shared" si="63"/>
        <v>17.661900756938604</v>
      </c>
      <c r="AO133" s="41">
        <v>1189</v>
      </c>
      <c r="AP133" s="110" t="s">
        <v>103</v>
      </c>
      <c r="AQ133" s="111" t="s">
        <v>103</v>
      </c>
      <c r="AR133" s="126" t="str">
        <f t="shared" si="57"/>
        <v/>
      </c>
      <c r="AS133" s="126" t="str">
        <f t="shared" si="58"/>
        <v/>
      </c>
      <c r="AT133" s="127">
        <v>1200</v>
      </c>
      <c r="AU133" s="128">
        <v>2.75</v>
      </c>
      <c r="AV133" s="129" t="s">
        <v>103</v>
      </c>
      <c r="AW133" s="126" t="str">
        <f t="shared" si="59"/>
        <v/>
      </c>
      <c r="AX133" s="126" t="str">
        <f t="shared" si="60"/>
        <v/>
      </c>
      <c r="AY133" s="64" t="str">
        <f t="shared" si="61"/>
        <v/>
      </c>
      <c r="AZ133" s="97">
        <v>76.8</v>
      </c>
      <c r="BA133" s="68"/>
      <c r="BB133" s="68"/>
      <c r="BC133" s="68"/>
      <c r="BD133" s="68"/>
      <c r="BE133" s="15"/>
      <c r="BF133" s="5">
        <f t="shared" si="62"/>
        <v>5950</v>
      </c>
      <c r="BG133" s="42">
        <v>5950</v>
      </c>
      <c r="BH133" s="42" t="s">
        <v>103</v>
      </c>
      <c r="BI133" s="42"/>
      <c r="BJ133" s="42"/>
      <c r="BK133" s="42"/>
      <c r="BL133" s="42"/>
      <c r="BM133" s="42"/>
    </row>
    <row r="134" spans="1:65" outlineLevel="5" x14ac:dyDescent="0.3">
      <c r="A134" s="22">
        <f t="shared" si="48"/>
        <v>4</v>
      </c>
      <c r="B134" s="9">
        <f t="shared" si="46"/>
        <v>42475</v>
      </c>
      <c r="C134" s="51">
        <v>355378</v>
      </c>
      <c r="D134" s="64">
        <f t="shared" si="53"/>
        <v>35</v>
      </c>
      <c r="E134" s="12">
        <v>36</v>
      </c>
      <c r="F134" s="12">
        <v>34</v>
      </c>
      <c r="G134" s="12"/>
      <c r="H134" s="12"/>
      <c r="I134" s="12"/>
      <c r="J134" s="12"/>
      <c r="K134" s="12"/>
      <c r="L134" s="12"/>
      <c r="M134" s="74" t="str">
        <f t="shared" si="54"/>
        <v/>
      </c>
      <c r="N134" s="83" t="s">
        <v>103</v>
      </c>
      <c r="O134" s="83" t="s">
        <v>103</v>
      </c>
      <c r="P134" s="83"/>
      <c r="Q134" s="83"/>
      <c r="R134" s="83"/>
      <c r="S134" s="83"/>
      <c r="T134" s="83"/>
      <c r="U134" s="83"/>
      <c r="V134" s="5" t="str">
        <f t="shared" si="55"/>
        <v/>
      </c>
      <c r="W134" s="41"/>
      <c r="X134" s="41"/>
      <c r="Y134" s="41"/>
      <c r="Z134" s="41"/>
      <c r="AA134" s="41"/>
      <c r="AB134" s="41"/>
      <c r="AC134" s="41"/>
      <c r="AD134" s="41"/>
      <c r="AE134" s="5" t="str">
        <f t="shared" si="56"/>
        <v/>
      </c>
      <c r="AF134" s="41"/>
      <c r="AG134" s="41"/>
      <c r="AH134" s="41"/>
      <c r="AI134" s="41"/>
      <c r="AJ134" s="41"/>
      <c r="AK134" s="41"/>
      <c r="AL134" s="41"/>
      <c r="AM134" s="41"/>
      <c r="AN134" s="41">
        <f t="shared" si="63"/>
        <v>23.782559456398641</v>
      </c>
      <c r="AO134" s="41">
        <v>883</v>
      </c>
      <c r="AP134" s="110" t="s">
        <v>103</v>
      </c>
      <c r="AQ134" s="111" t="s">
        <v>103</v>
      </c>
      <c r="AR134" s="126" t="str">
        <f t="shared" si="57"/>
        <v/>
      </c>
      <c r="AS134" s="126" t="str">
        <f t="shared" si="58"/>
        <v/>
      </c>
      <c r="AT134" s="127">
        <v>959</v>
      </c>
      <c r="AU134" s="128">
        <v>2.76</v>
      </c>
      <c r="AV134" s="129" t="s">
        <v>103</v>
      </c>
      <c r="AW134" s="126" t="str">
        <f t="shared" si="59"/>
        <v/>
      </c>
      <c r="AX134" s="126" t="str">
        <f t="shared" si="60"/>
        <v/>
      </c>
      <c r="AY134" s="64" t="str">
        <f t="shared" si="61"/>
        <v/>
      </c>
      <c r="AZ134" s="97">
        <v>76.8</v>
      </c>
      <c r="BA134" s="68"/>
      <c r="BB134" s="68"/>
      <c r="BC134" s="68"/>
      <c r="BD134" s="68"/>
      <c r="BE134" s="15"/>
      <c r="BF134" s="5">
        <f t="shared" si="62"/>
        <v>6338</v>
      </c>
      <c r="BG134" s="42">
        <v>6338</v>
      </c>
      <c r="BH134" s="42" t="s">
        <v>103</v>
      </c>
      <c r="BI134" s="42"/>
      <c r="BJ134" s="42"/>
      <c r="BK134" s="42"/>
      <c r="BL134" s="42"/>
      <c r="BM134" s="42"/>
    </row>
    <row r="135" spans="1:65" outlineLevel="5" x14ac:dyDescent="0.3">
      <c r="A135" s="22">
        <f t="shared" si="48"/>
        <v>4</v>
      </c>
      <c r="B135" s="9">
        <f t="shared" si="46"/>
        <v>42476</v>
      </c>
      <c r="C135" s="51">
        <v>378639</v>
      </c>
      <c r="D135" s="64">
        <f t="shared" si="53"/>
        <v>35.5</v>
      </c>
      <c r="E135" s="12">
        <v>35</v>
      </c>
      <c r="F135" s="12">
        <v>36</v>
      </c>
      <c r="G135" s="12"/>
      <c r="H135" s="12"/>
      <c r="I135" s="12"/>
      <c r="J135" s="12"/>
      <c r="K135" s="12"/>
      <c r="L135" s="12"/>
      <c r="M135" s="74" t="str">
        <f t="shared" si="54"/>
        <v/>
      </c>
      <c r="N135" s="83" t="s">
        <v>103</v>
      </c>
      <c r="O135" s="83" t="s">
        <v>103</v>
      </c>
      <c r="P135" s="83"/>
      <c r="Q135" s="83"/>
      <c r="R135" s="83"/>
      <c r="S135" s="83"/>
      <c r="T135" s="83"/>
      <c r="U135" s="83"/>
      <c r="V135" s="5" t="str">
        <f t="shared" si="55"/>
        <v/>
      </c>
      <c r="W135" s="41"/>
      <c r="X135" s="41"/>
      <c r="Y135" s="41"/>
      <c r="Z135" s="41"/>
      <c r="AA135" s="41"/>
      <c r="AB135" s="41"/>
      <c r="AC135" s="41"/>
      <c r="AD135" s="41"/>
      <c r="AE135" s="5" t="str">
        <f t="shared" si="56"/>
        <v/>
      </c>
      <c r="AF135" s="41"/>
      <c r="AG135" s="41"/>
      <c r="AH135" s="41"/>
      <c r="AI135" s="41"/>
      <c r="AJ135" s="41"/>
      <c r="AK135" s="41"/>
      <c r="AL135" s="41"/>
      <c r="AM135" s="41"/>
      <c r="AN135" s="41">
        <f t="shared" si="63"/>
        <v>24.193548387096776</v>
      </c>
      <c r="AO135" s="41">
        <v>868</v>
      </c>
      <c r="AP135" s="110" t="s">
        <v>103</v>
      </c>
      <c r="AQ135" s="111" t="s">
        <v>103</v>
      </c>
      <c r="AR135" s="126" t="str">
        <f t="shared" si="57"/>
        <v/>
      </c>
      <c r="AS135" s="126" t="str">
        <f t="shared" si="58"/>
        <v/>
      </c>
      <c r="AT135" s="127">
        <v>1114</v>
      </c>
      <c r="AU135" s="128" t="s">
        <v>103</v>
      </c>
      <c r="AV135" s="129" t="s">
        <v>103</v>
      </c>
      <c r="AW135" s="126" t="str">
        <f t="shared" si="59"/>
        <v/>
      </c>
      <c r="AX135" s="126" t="str">
        <f t="shared" si="60"/>
        <v/>
      </c>
      <c r="AY135" s="64" t="str">
        <f t="shared" si="61"/>
        <v/>
      </c>
      <c r="AZ135" s="97" t="s">
        <v>103</v>
      </c>
      <c r="BA135" s="68"/>
      <c r="BB135" s="68"/>
      <c r="BC135" s="68"/>
      <c r="BD135" s="68"/>
      <c r="BE135" s="15"/>
      <c r="BF135" s="5">
        <f t="shared" si="62"/>
        <v>6345</v>
      </c>
      <c r="BG135" s="42">
        <v>6345</v>
      </c>
      <c r="BH135" s="42" t="s">
        <v>103</v>
      </c>
      <c r="BI135" s="42"/>
      <c r="BJ135" s="42"/>
      <c r="BK135" s="42"/>
      <c r="BL135" s="42"/>
      <c r="BM135" s="42"/>
    </row>
    <row r="136" spans="1:65" outlineLevel="5" x14ac:dyDescent="0.3">
      <c r="A136" s="22">
        <f t="shared" si="48"/>
        <v>4</v>
      </c>
      <c r="B136" s="9">
        <f t="shared" si="46"/>
        <v>42477</v>
      </c>
      <c r="C136" s="51">
        <v>456520</v>
      </c>
      <c r="D136" s="64" t="str">
        <f t="shared" si="53"/>
        <v/>
      </c>
      <c r="E136" s="12" t="s">
        <v>103</v>
      </c>
      <c r="F136" s="12" t="s">
        <v>103</v>
      </c>
      <c r="G136" s="12"/>
      <c r="H136" s="12"/>
      <c r="I136" s="12"/>
      <c r="J136" s="12"/>
      <c r="K136" s="12"/>
      <c r="L136" s="12"/>
      <c r="M136" s="74" t="str">
        <f t="shared" si="54"/>
        <v/>
      </c>
      <c r="N136" s="83" t="s">
        <v>103</v>
      </c>
      <c r="O136" s="83" t="s">
        <v>103</v>
      </c>
      <c r="P136" s="83"/>
      <c r="Q136" s="83"/>
      <c r="R136" s="83"/>
      <c r="S136" s="83"/>
      <c r="T136" s="83"/>
      <c r="U136" s="83"/>
      <c r="V136" s="5" t="str">
        <f t="shared" si="55"/>
        <v/>
      </c>
      <c r="W136" s="41"/>
      <c r="X136" s="41"/>
      <c r="Y136" s="41"/>
      <c r="Z136" s="41"/>
      <c r="AA136" s="41"/>
      <c r="AB136" s="41"/>
      <c r="AC136" s="41"/>
      <c r="AD136" s="41"/>
      <c r="AE136" s="5" t="str">
        <f t="shared" si="56"/>
        <v/>
      </c>
      <c r="AF136" s="41"/>
      <c r="AG136" s="41"/>
      <c r="AH136" s="41"/>
      <c r="AI136" s="41"/>
      <c r="AJ136" s="41"/>
      <c r="AK136" s="41"/>
      <c r="AL136" s="41"/>
      <c r="AM136" s="41"/>
      <c r="AN136" s="41">
        <f t="shared" si="63"/>
        <v>21.560574948665298</v>
      </c>
      <c r="AO136" s="41">
        <v>974</v>
      </c>
      <c r="AP136" s="110" t="s">
        <v>103</v>
      </c>
      <c r="AQ136" s="111" t="s">
        <v>103</v>
      </c>
      <c r="AR136" s="126" t="str">
        <f t="shared" si="57"/>
        <v/>
      </c>
      <c r="AS136" s="126" t="str">
        <f t="shared" si="58"/>
        <v/>
      </c>
      <c r="AT136" s="127">
        <v>1133</v>
      </c>
      <c r="AU136" s="128" t="s">
        <v>103</v>
      </c>
      <c r="AV136" s="129" t="s">
        <v>103</v>
      </c>
      <c r="AW136" s="126" t="str">
        <f t="shared" si="59"/>
        <v/>
      </c>
      <c r="AX136" s="126" t="str">
        <f t="shared" si="60"/>
        <v/>
      </c>
      <c r="AY136" s="64" t="str">
        <f t="shared" si="61"/>
        <v/>
      </c>
      <c r="AZ136" s="97" t="s">
        <v>103</v>
      </c>
      <c r="BA136" s="68"/>
      <c r="BB136" s="68"/>
      <c r="BC136" s="68"/>
      <c r="BD136" s="68"/>
      <c r="BE136" s="15"/>
      <c r="BF136" s="5">
        <f t="shared" si="62"/>
        <v>6342</v>
      </c>
      <c r="BG136" s="42">
        <v>6342</v>
      </c>
      <c r="BH136" s="42" t="s">
        <v>103</v>
      </c>
      <c r="BI136" s="42"/>
      <c r="BJ136" s="42"/>
      <c r="BK136" s="42"/>
      <c r="BL136" s="42"/>
      <c r="BM136" s="42"/>
    </row>
    <row r="137" spans="1:65" outlineLevel="5" x14ac:dyDescent="0.3">
      <c r="A137" s="22">
        <f t="shared" si="48"/>
        <v>4</v>
      </c>
      <c r="B137" s="9">
        <f t="shared" si="46"/>
        <v>42478</v>
      </c>
      <c r="C137" s="51">
        <v>465693</v>
      </c>
      <c r="D137" s="64" t="str">
        <f t="shared" si="53"/>
        <v/>
      </c>
      <c r="E137" s="12" t="s">
        <v>103</v>
      </c>
      <c r="F137" s="12" t="s">
        <v>103</v>
      </c>
      <c r="G137" s="12"/>
      <c r="H137" s="12"/>
      <c r="I137" s="12"/>
      <c r="J137" s="12"/>
      <c r="K137" s="12"/>
      <c r="L137" s="12"/>
      <c r="M137" s="74" t="str">
        <f t="shared" si="54"/>
        <v/>
      </c>
      <c r="N137" s="83" t="s">
        <v>103</v>
      </c>
      <c r="O137" s="83" t="s">
        <v>103</v>
      </c>
      <c r="P137" s="83"/>
      <c r="Q137" s="83"/>
      <c r="R137" s="83"/>
      <c r="S137" s="83"/>
      <c r="T137" s="83"/>
      <c r="U137" s="83"/>
      <c r="V137" s="5" t="str">
        <f t="shared" si="55"/>
        <v/>
      </c>
      <c r="W137" s="41"/>
      <c r="X137" s="41"/>
      <c r="Y137" s="41"/>
      <c r="Z137" s="41"/>
      <c r="AA137" s="41"/>
      <c r="AB137" s="41"/>
      <c r="AC137" s="41"/>
      <c r="AD137" s="41"/>
      <c r="AE137" s="5" t="str">
        <f t="shared" si="56"/>
        <v/>
      </c>
      <c r="AF137" s="41"/>
      <c r="AG137" s="41"/>
      <c r="AH137" s="41"/>
      <c r="AI137" s="41"/>
      <c r="AJ137" s="41"/>
      <c r="AK137" s="41"/>
      <c r="AL137" s="41"/>
      <c r="AM137" s="41"/>
      <c r="AN137" s="41">
        <f t="shared" si="63"/>
        <v>20.153550863723609</v>
      </c>
      <c r="AO137" s="41">
        <v>1042</v>
      </c>
      <c r="AP137" s="110" t="s">
        <v>103</v>
      </c>
      <c r="AQ137" s="111" t="s">
        <v>103</v>
      </c>
      <c r="AR137" s="126" t="str">
        <f t="shared" si="57"/>
        <v/>
      </c>
      <c r="AS137" s="126" t="str">
        <f t="shared" si="58"/>
        <v/>
      </c>
      <c r="AT137" s="127">
        <v>975</v>
      </c>
      <c r="AU137" s="128">
        <v>2.81</v>
      </c>
      <c r="AV137" s="129" t="s">
        <v>103</v>
      </c>
      <c r="AW137" s="126" t="str">
        <f t="shared" si="59"/>
        <v/>
      </c>
      <c r="AX137" s="126" t="str">
        <f t="shared" si="60"/>
        <v/>
      </c>
      <c r="AY137" s="64" t="str">
        <f t="shared" si="61"/>
        <v/>
      </c>
      <c r="AZ137" s="97">
        <v>75.5</v>
      </c>
      <c r="BA137" s="68"/>
      <c r="BB137" s="68"/>
      <c r="BC137" s="68"/>
      <c r="BD137" s="68"/>
      <c r="BE137" s="15"/>
      <c r="BF137" s="5">
        <f t="shared" si="62"/>
        <v>5947</v>
      </c>
      <c r="BG137" s="42">
        <v>0</v>
      </c>
      <c r="BH137" s="42">
        <v>5947</v>
      </c>
      <c r="BI137" s="42"/>
      <c r="BJ137" s="42"/>
      <c r="BK137" s="42"/>
      <c r="BL137" s="42"/>
      <c r="BM137" s="42"/>
    </row>
    <row r="138" spans="1:65" outlineLevel="5" x14ac:dyDescent="0.3">
      <c r="A138" s="22">
        <f t="shared" si="48"/>
        <v>4</v>
      </c>
      <c r="B138" s="9">
        <f t="shared" si="46"/>
        <v>42479</v>
      </c>
      <c r="C138" s="51">
        <v>425330</v>
      </c>
      <c r="D138" s="64">
        <f t="shared" si="53"/>
        <v>34.5</v>
      </c>
      <c r="E138" s="12">
        <v>34</v>
      </c>
      <c r="F138" s="12">
        <v>35</v>
      </c>
      <c r="G138" s="12"/>
      <c r="H138" s="12"/>
      <c r="I138" s="12"/>
      <c r="J138" s="12"/>
      <c r="K138" s="12"/>
      <c r="L138" s="12"/>
      <c r="M138" s="74">
        <f t="shared" si="54"/>
        <v>7.1</v>
      </c>
      <c r="N138" s="83">
        <v>7.1</v>
      </c>
      <c r="O138" s="83">
        <v>7.15</v>
      </c>
      <c r="P138" s="83"/>
      <c r="Q138" s="83"/>
      <c r="R138" s="83"/>
      <c r="S138" s="83"/>
      <c r="T138" s="83"/>
      <c r="U138" s="83"/>
      <c r="V138" s="5" t="str">
        <f t="shared" si="55"/>
        <v/>
      </c>
      <c r="W138" s="41"/>
      <c r="X138" s="41"/>
      <c r="Y138" s="41"/>
      <c r="Z138" s="41"/>
      <c r="AA138" s="41"/>
      <c r="AB138" s="41"/>
      <c r="AC138" s="41"/>
      <c r="AD138" s="41"/>
      <c r="AE138" s="5" t="str">
        <f t="shared" si="56"/>
        <v/>
      </c>
      <c r="AF138" s="41"/>
      <c r="AG138" s="41"/>
      <c r="AH138" s="41"/>
      <c r="AI138" s="41"/>
      <c r="AJ138" s="41"/>
      <c r="AK138" s="41"/>
      <c r="AL138" s="41"/>
      <c r="AM138" s="41"/>
      <c r="AN138" s="41">
        <f t="shared" si="63"/>
        <v>21.233569261880689</v>
      </c>
      <c r="AO138" s="41">
        <v>989</v>
      </c>
      <c r="AP138" s="110">
        <v>4.5999999999999996</v>
      </c>
      <c r="AQ138" s="111">
        <v>2.76</v>
      </c>
      <c r="AR138" s="126">
        <f t="shared" si="57"/>
        <v>60</v>
      </c>
      <c r="AS138" s="126">
        <f t="shared" si="58"/>
        <v>40</v>
      </c>
      <c r="AT138" s="127">
        <v>1089</v>
      </c>
      <c r="AU138" s="128">
        <v>3.19</v>
      </c>
      <c r="AV138" s="129">
        <v>1.46</v>
      </c>
      <c r="AW138" s="126">
        <f t="shared" si="59"/>
        <v>45.768025078369909</v>
      </c>
      <c r="AX138" s="126">
        <f t="shared" si="60"/>
        <v>54.231974921630091</v>
      </c>
      <c r="AY138" s="64">
        <f t="shared" si="61"/>
        <v>43.737957610789969</v>
      </c>
      <c r="AZ138" s="97">
        <v>73.2</v>
      </c>
      <c r="BA138" s="68"/>
      <c r="BB138" s="68"/>
      <c r="BC138" s="68"/>
      <c r="BD138" s="68"/>
      <c r="BE138" s="15"/>
      <c r="BF138" s="5">
        <f t="shared" si="62"/>
        <v>6455</v>
      </c>
      <c r="BG138" s="42">
        <v>3079</v>
      </c>
      <c r="BH138" s="42">
        <v>3376</v>
      </c>
      <c r="BI138" s="42"/>
      <c r="BJ138" s="42"/>
      <c r="BK138" s="42"/>
      <c r="BL138" s="42"/>
      <c r="BM138" s="42"/>
    </row>
    <row r="139" spans="1:65" outlineLevel="5" x14ac:dyDescent="0.3">
      <c r="A139" s="22">
        <f t="shared" si="48"/>
        <v>4</v>
      </c>
      <c r="B139" s="9">
        <f t="shared" si="46"/>
        <v>42480</v>
      </c>
      <c r="C139" s="51">
        <v>407860</v>
      </c>
      <c r="D139" s="64">
        <f t="shared" si="53"/>
        <v>35</v>
      </c>
      <c r="E139" s="12">
        <v>33</v>
      </c>
      <c r="F139" s="12">
        <v>37</v>
      </c>
      <c r="G139" s="12"/>
      <c r="H139" s="12"/>
      <c r="I139" s="12"/>
      <c r="J139" s="12"/>
      <c r="K139" s="12"/>
      <c r="L139" s="12"/>
      <c r="M139" s="74" t="str">
        <f t="shared" si="54"/>
        <v/>
      </c>
      <c r="N139" s="83" t="s">
        <v>103</v>
      </c>
      <c r="O139" s="83" t="s">
        <v>103</v>
      </c>
      <c r="P139" s="83"/>
      <c r="Q139" s="83"/>
      <c r="R139" s="83"/>
      <c r="S139" s="83"/>
      <c r="T139" s="83"/>
      <c r="U139" s="83"/>
      <c r="V139" s="5" t="str">
        <f t="shared" si="55"/>
        <v/>
      </c>
      <c r="W139" s="41"/>
      <c r="X139" s="41"/>
      <c r="Y139" s="41"/>
      <c r="Z139" s="41"/>
      <c r="AA139" s="41"/>
      <c r="AB139" s="41"/>
      <c r="AC139" s="41"/>
      <c r="AD139" s="41"/>
      <c r="AE139" s="5" t="str">
        <f t="shared" si="56"/>
        <v/>
      </c>
      <c r="AF139" s="41"/>
      <c r="AG139" s="41"/>
      <c r="AH139" s="41"/>
      <c r="AI139" s="41"/>
      <c r="AJ139" s="41"/>
      <c r="AK139" s="41"/>
      <c r="AL139" s="41"/>
      <c r="AM139" s="41"/>
      <c r="AN139" s="41">
        <f t="shared" si="63"/>
        <v>17.241379310344829</v>
      </c>
      <c r="AO139" s="41">
        <v>1218</v>
      </c>
      <c r="AP139" s="110" t="s">
        <v>103</v>
      </c>
      <c r="AQ139" s="111" t="s">
        <v>103</v>
      </c>
      <c r="AR139" s="126" t="str">
        <f t="shared" si="57"/>
        <v/>
      </c>
      <c r="AS139" s="126" t="str">
        <f t="shared" si="58"/>
        <v/>
      </c>
      <c r="AT139" s="127">
        <v>1410</v>
      </c>
      <c r="AU139" s="128">
        <v>3.1</v>
      </c>
      <c r="AV139" s="129" t="s">
        <v>103</v>
      </c>
      <c r="AW139" s="126" t="str">
        <f t="shared" si="59"/>
        <v/>
      </c>
      <c r="AX139" s="126" t="str">
        <f t="shared" si="60"/>
        <v/>
      </c>
      <c r="AY139" s="64" t="str">
        <f t="shared" si="61"/>
        <v/>
      </c>
      <c r="AZ139" s="97">
        <v>72.900000000000006</v>
      </c>
      <c r="BA139" s="68"/>
      <c r="BB139" s="68"/>
      <c r="BC139" s="68"/>
      <c r="BD139" s="68"/>
      <c r="BE139" s="15"/>
      <c r="BF139" s="5">
        <f t="shared" si="62"/>
        <v>6721</v>
      </c>
      <c r="BG139" s="42">
        <v>6721</v>
      </c>
      <c r="BH139" s="42" t="s">
        <v>103</v>
      </c>
      <c r="BI139" s="42"/>
      <c r="BJ139" s="42"/>
      <c r="BK139" s="42"/>
      <c r="BL139" s="42"/>
      <c r="BM139" s="42"/>
    </row>
    <row r="140" spans="1:65" outlineLevel="5" x14ac:dyDescent="0.3">
      <c r="A140" s="22">
        <f t="shared" si="48"/>
        <v>4</v>
      </c>
      <c r="B140" s="9">
        <f t="shared" si="46"/>
        <v>42481</v>
      </c>
      <c r="C140" s="51">
        <v>443704</v>
      </c>
      <c r="D140" s="64" t="str">
        <f t="shared" si="53"/>
        <v/>
      </c>
      <c r="E140" s="12" t="s">
        <v>103</v>
      </c>
      <c r="F140" s="12" t="s">
        <v>103</v>
      </c>
      <c r="G140" s="12"/>
      <c r="H140" s="12"/>
      <c r="I140" s="12"/>
      <c r="J140" s="12"/>
      <c r="K140" s="12"/>
      <c r="L140" s="12"/>
      <c r="M140" s="74" t="str">
        <f t="shared" si="54"/>
        <v/>
      </c>
      <c r="N140" s="83" t="s">
        <v>103</v>
      </c>
      <c r="O140" s="83" t="s">
        <v>103</v>
      </c>
      <c r="P140" s="83"/>
      <c r="Q140" s="83"/>
      <c r="R140" s="83"/>
      <c r="S140" s="83"/>
      <c r="T140" s="83"/>
      <c r="U140" s="83"/>
      <c r="V140" s="5" t="str">
        <f t="shared" si="55"/>
        <v/>
      </c>
      <c r="W140" s="41"/>
      <c r="X140" s="41"/>
      <c r="Y140" s="41"/>
      <c r="Z140" s="41"/>
      <c r="AA140" s="41"/>
      <c r="AB140" s="41"/>
      <c r="AC140" s="41"/>
      <c r="AD140" s="41"/>
      <c r="AE140" s="5" t="str">
        <f t="shared" si="56"/>
        <v/>
      </c>
      <c r="AF140" s="41"/>
      <c r="AG140" s="41"/>
      <c r="AH140" s="41"/>
      <c r="AI140" s="41"/>
      <c r="AJ140" s="41"/>
      <c r="AK140" s="41"/>
      <c r="AL140" s="41"/>
      <c r="AM140" s="41"/>
      <c r="AN140" s="41">
        <f t="shared" si="63"/>
        <v>18.245004344048652</v>
      </c>
      <c r="AO140" s="41">
        <v>1151</v>
      </c>
      <c r="AP140" s="110" t="s">
        <v>103</v>
      </c>
      <c r="AQ140" s="111" t="s">
        <v>103</v>
      </c>
      <c r="AR140" s="126" t="str">
        <f t="shared" si="57"/>
        <v/>
      </c>
      <c r="AS140" s="126" t="str">
        <f t="shared" si="58"/>
        <v/>
      </c>
      <c r="AT140" s="127">
        <v>1170</v>
      </c>
      <c r="AU140" s="128">
        <v>3.09</v>
      </c>
      <c r="AV140" s="129" t="s">
        <v>103</v>
      </c>
      <c r="AW140" s="126" t="str">
        <f t="shared" si="59"/>
        <v/>
      </c>
      <c r="AX140" s="126" t="str">
        <f t="shared" si="60"/>
        <v/>
      </c>
      <c r="AY140" s="64" t="str">
        <f t="shared" si="61"/>
        <v/>
      </c>
      <c r="AZ140" s="97">
        <v>73.2</v>
      </c>
      <c r="BA140" s="68"/>
      <c r="BB140" s="68"/>
      <c r="BC140" s="68"/>
      <c r="BD140" s="68"/>
      <c r="BE140" s="15"/>
      <c r="BF140" s="5">
        <f t="shared" si="62"/>
        <v>6983</v>
      </c>
      <c r="BG140" s="42">
        <v>6983</v>
      </c>
      <c r="BH140" s="42" t="s">
        <v>103</v>
      </c>
      <c r="BI140" s="42"/>
      <c r="BJ140" s="42"/>
      <c r="BK140" s="42"/>
      <c r="BL140" s="42"/>
      <c r="BM140" s="42"/>
    </row>
    <row r="141" spans="1:65" outlineLevel="5" x14ac:dyDescent="0.3">
      <c r="A141" s="22">
        <f t="shared" si="48"/>
        <v>4</v>
      </c>
      <c r="B141" s="9">
        <f t="shared" si="46"/>
        <v>42482</v>
      </c>
      <c r="C141" s="51">
        <v>478647</v>
      </c>
      <c r="D141" s="64" t="str">
        <f t="shared" si="53"/>
        <v/>
      </c>
      <c r="E141" s="12" t="s">
        <v>103</v>
      </c>
      <c r="F141" s="12" t="s">
        <v>103</v>
      </c>
      <c r="G141" s="12"/>
      <c r="H141" s="12"/>
      <c r="I141" s="12"/>
      <c r="J141" s="12"/>
      <c r="K141" s="12"/>
      <c r="L141" s="12"/>
      <c r="M141" s="74" t="str">
        <f t="shared" si="54"/>
        <v/>
      </c>
      <c r="N141" s="83" t="s">
        <v>103</v>
      </c>
      <c r="O141" s="83" t="s">
        <v>103</v>
      </c>
      <c r="P141" s="83"/>
      <c r="Q141" s="83"/>
      <c r="R141" s="83"/>
      <c r="S141" s="83"/>
      <c r="T141" s="83"/>
      <c r="U141" s="83"/>
      <c r="V141" s="5" t="str">
        <f t="shared" si="55"/>
        <v/>
      </c>
      <c r="W141" s="41"/>
      <c r="X141" s="41"/>
      <c r="Y141" s="41"/>
      <c r="Z141" s="41"/>
      <c r="AA141" s="41"/>
      <c r="AB141" s="41"/>
      <c r="AC141" s="41"/>
      <c r="AD141" s="41"/>
      <c r="AE141" s="5" t="str">
        <f t="shared" si="56"/>
        <v/>
      </c>
      <c r="AF141" s="41"/>
      <c r="AG141" s="41"/>
      <c r="AH141" s="41"/>
      <c r="AI141" s="41"/>
      <c r="AJ141" s="41"/>
      <c r="AK141" s="41"/>
      <c r="AL141" s="41"/>
      <c r="AM141" s="41"/>
      <c r="AN141" s="41">
        <f t="shared" si="63"/>
        <v>35.836177474402731</v>
      </c>
      <c r="AO141" s="41">
        <v>586</v>
      </c>
      <c r="AP141" s="110" t="s">
        <v>103</v>
      </c>
      <c r="AQ141" s="111" t="s">
        <v>103</v>
      </c>
      <c r="AR141" s="126" t="str">
        <f t="shared" si="57"/>
        <v/>
      </c>
      <c r="AS141" s="126" t="str">
        <f t="shared" si="58"/>
        <v/>
      </c>
      <c r="AT141" s="127">
        <v>657</v>
      </c>
      <c r="AU141" s="128">
        <v>3.05</v>
      </c>
      <c r="AV141" s="129" t="s">
        <v>103</v>
      </c>
      <c r="AW141" s="126" t="str">
        <f t="shared" si="59"/>
        <v/>
      </c>
      <c r="AX141" s="126" t="str">
        <f t="shared" si="60"/>
        <v/>
      </c>
      <c r="AY141" s="64" t="str">
        <f t="shared" si="61"/>
        <v/>
      </c>
      <c r="AZ141" s="97">
        <v>73.7</v>
      </c>
      <c r="BA141" s="68"/>
      <c r="BB141" s="68"/>
      <c r="BC141" s="68"/>
      <c r="BD141" s="68"/>
      <c r="BE141" s="15"/>
      <c r="BF141" s="5">
        <f t="shared" si="62"/>
        <v>3690</v>
      </c>
      <c r="BG141" s="42">
        <v>3690</v>
      </c>
      <c r="BH141" s="42" t="s">
        <v>103</v>
      </c>
      <c r="BI141" s="42"/>
      <c r="BJ141" s="42"/>
      <c r="BK141" s="42"/>
      <c r="BL141" s="42"/>
      <c r="BM141" s="42"/>
    </row>
    <row r="142" spans="1:65" outlineLevel="5" x14ac:dyDescent="0.3">
      <c r="A142" s="22">
        <f t="shared" si="48"/>
        <v>4</v>
      </c>
      <c r="B142" s="9">
        <f t="shared" si="46"/>
        <v>42483</v>
      </c>
      <c r="C142" s="51">
        <v>452033</v>
      </c>
      <c r="D142" s="64">
        <f t="shared" si="53"/>
        <v>35</v>
      </c>
      <c r="E142" s="12">
        <v>34</v>
      </c>
      <c r="F142" s="12">
        <v>36</v>
      </c>
      <c r="G142" s="12"/>
      <c r="H142" s="12"/>
      <c r="I142" s="12"/>
      <c r="J142" s="12"/>
      <c r="K142" s="12"/>
      <c r="L142" s="12"/>
      <c r="M142" s="74" t="str">
        <f t="shared" si="54"/>
        <v/>
      </c>
      <c r="N142" s="83" t="s">
        <v>103</v>
      </c>
      <c r="O142" s="83" t="s">
        <v>103</v>
      </c>
      <c r="P142" s="83"/>
      <c r="Q142" s="83"/>
      <c r="R142" s="83"/>
      <c r="S142" s="83"/>
      <c r="T142" s="83"/>
      <c r="U142" s="83"/>
      <c r="V142" s="5" t="str">
        <f t="shared" si="55"/>
        <v/>
      </c>
      <c r="W142" s="41"/>
      <c r="X142" s="41"/>
      <c r="Y142" s="41"/>
      <c r="Z142" s="41"/>
      <c r="AA142" s="41"/>
      <c r="AB142" s="41"/>
      <c r="AC142" s="41"/>
      <c r="AD142" s="41"/>
      <c r="AE142" s="5" t="str">
        <f t="shared" si="56"/>
        <v/>
      </c>
      <c r="AF142" s="41"/>
      <c r="AG142" s="41"/>
      <c r="AH142" s="41"/>
      <c r="AI142" s="41"/>
      <c r="AJ142" s="41"/>
      <c r="AK142" s="41"/>
      <c r="AL142" s="41"/>
      <c r="AM142" s="41"/>
      <c r="AN142" s="41">
        <f t="shared" si="63"/>
        <v>19.924098671726757</v>
      </c>
      <c r="AO142" s="41">
        <v>1054</v>
      </c>
      <c r="AP142" s="110" t="s">
        <v>103</v>
      </c>
      <c r="AQ142" s="111" t="s">
        <v>103</v>
      </c>
      <c r="AR142" s="126" t="str">
        <f t="shared" si="57"/>
        <v/>
      </c>
      <c r="AS142" s="126" t="str">
        <f t="shared" si="58"/>
        <v/>
      </c>
      <c r="AT142" s="127">
        <v>1070</v>
      </c>
      <c r="AU142" s="128" t="s">
        <v>103</v>
      </c>
      <c r="AV142" s="129" t="s">
        <v>103</v>
      </c>
      <c r="AW142" s="126" t="str">
        <f t="shared" si="59"/>
        <v/>
      </c>
      <c r="AX142" s="126" t="str">
        <f t="shared" si="60"/>
        <v/>
      </c>
      <c r="AY142" s="64" t="str">
        <f t="shared" si="61"/>
        <v/>
      </c>
      <c r="AZ142" s="97" t="s">
        <v>103</v>
      </c>
      <c r="BA142" s="68"/>
      <c r="BB142" s="68"/>
      <c r="BC142" s="68"/>
      <c r="BD142" s="68"/>
      <c r="BE142" s="15"/>
      <c r="BF142" s="5">
        <f t="shared" si="62"/>
        <v>3520</v>
      </c>
      <c r="BG142" s="42">
        <v>3520</v>
      </c>
      <c r="BH142" s="42" t="s">
        <v>103</v>
      </c>
      <c r="BI142" s="42"/>
      <c r="BJ142" s="42"/>
      <c r="BK142" s="42"/>
      <c r="BL142" s="42"/>
      <c r="BM142" s="42"/>
    </row>
    <row r="143" spans="1:65" outlineLevel="5" x14ac:dyDescent="0.3">
      <c r="A143" s="22">
        <f t="shared" si="48"/>
        <v>4</v>
      </c>
      <c r="B143" s="9">
        <f t="shared" si="46"/>
        <v>42484</v>
      </c>
      <c r="C143" s="51">
        <v>411860</v>
      </c>
      <c r="D143" s="64">
        <f t="shared" si="53"/>
        <v>35</v>
      </c>
      <c r="E143" s="12">
        <v>34</v>
      </c>
      <c r="F143" s="12">
        <v>36</v>
      </c>
      <c r="G143" s="12"/>
      <c r="H143" s="12"/>
      <c r="I143" s="12"/>
      <c r="J143" s="12"/>
      <c r="K143" s="12"/>
      <c r="L143" s="12"/>
      <c r="M143" s="74" t="str">
        <f t="shared" si="54"/>
        <v/>
      </c>
      <c r="N143" s="83" t="s">
        <v>103</v>
      </c>
      <c r="O143" s="83" t="s">
        <v>103</v>
      </c>
      <c r="P143" s="83"/>
      <c r="Q143" s="83"/>
      <c r="R143" s="83"/>
      <c r="S143" s="83"/>
      <c r="T143" s="83"/>
      <c r="U143" s="83"/>
      <c r="V143" s="5" t="str">
        <f t="shared" si="55"/>
        <v/>
      </c>
      <c r="W143" s="41"/>
      <c r="X143" s="41"/>
      <c r="Y143" s="41"/>
      <c r="Z143" s="41"/>
      <c r="AA143" s="41"/>
      <c r="AB143" s="41"/>
      <c r="AC143" s="41"/>
      <c r="AD143" s="41"/>
      <c r="AE143" s="5" t="str">
        <f t="shared" si="56"/>
        <v/>
      </c>
      <c r="AF143" s="41"/>
      <c r="AG143" s="41"/>
      <c r="AH143" s="41"/>
      <c r="AI143" s="41"/>
      <c r="AJ143" s="41"/>
      <c r="AK143" s="41"/>
      <c r="AL143" s="41"/>
      <c r="AM143" s="41"/>
      <c r="AN143" s="41">
        <f t="shared" si="63"/>
        <v>21.920668058455114</v>
      </c>
      <c r="AO143" s="41">
        <v>958</v>
      </c>
      <c r="AP143" s="110" t="s">
        <v>103</v>
      </c>
      <c r="AQ143" s="111" t="s">
        <v>103</v>
      </c>
      <c r="AR143" s="126" t="str">
        <f t="shared" si="57"/>
        <v/>
      </c>
      <c r="AS143" s="126" t="str">
        <f t="shared" si="58"/>
        <v/>
      </c>
      <c r="AT143" s="127">
        <v>1035</v>
      </c>
      <c r="AU143" s="128" t="s">
        <v>103</v>
      </c>
      <c r="AV143" s="129" t="s">
        <v>103</v>
      </c>
      <c r="AW143" s="126" t="str">
        <f t="shared" si="59"/>
        <v/>
      </c>
      <c r="AX143" s="126" t="str">
        <f t="shared" si="60"/>
        <v/>
      </c>
      <c r="AY143" s="64" t="str">
        <f t="shared" si="61"/>
        <v/>
      </c>
      <c r="AZ143" s="97" t="s">
        <v>103</v>
      </c>
      <c r="BA143" s="68"/>
      <c r="BB143" s="68"/>
      <c r="BC143" s="68"/>
      <c r="BD143" s="68"/>
      <c r="BE143" s="15"/>
      <c r="BF143" s="5">
        <f t="shared" si="62"/>
        <v>7150</v>
      </c>
      <c r="BG143" s="42">
        <v>7150</v>
      </c>
      <c r="BH143" s="42" t="s">
        <v>103</v>
      </c>
      <c r="BI143" s="42"/>
      <c r="BJ143" s="42"/>
      <c r="BK143" s="42"/>
      <c r="BL143" s="42"/>
      <c r="BM143" s="42"/>
    </row>
    <row r="144" spans="1:65" outlineLevel="5" x14ac:dyDescent="0.3">
      <c r="A144" s="22">
        <f t="shared" si="48"/>
        <v>4</v>
      </c>
      <c r="B144" s="9">
        <f t="shared" si="46"/>
        <v>42485</v>
      </c>
      <c r="C144" s="51">
        <v>374560</v>
      </c>
      <c r="D144" s="64" t="str">
        <f t="shared" si="53"/>
        <v/>
      </c>
      <c r="E144" s="12" t="s">
        <v>103</v>
      </c>
      <c r="F144" s="12" t="s">
        <v>103</v>
      </c>
      <c r="G144" s="12"/>
      <c r="H144" s="12"/>
      <c r="I144" s="12"/>
      <c r="J144" s="12"/>
      <c r="K144" s="12"/>
      <c r="L144" s="12"/>
      <c r="M144" s="74" t="str">
        <f t="shared" si="54"/>
        <v/>
      </c>
      <c r="N144" s="83" t="s">
        <v>103</v>
      </c>
      <c r="O144" s="83" t="s">
        <v>103</v>
      </c>
      <c r="P144" s="83"/>
      <c r="Q144" s="83"/>
      <c r="R144" s="83"/>
      <c r="S144" s="83"/>
      <c r="T144" s="83"/>
      <c r="U144" s="83"/>
      <c r="V144" s="5" t="str">
        <f t="shared" si="55"/>
        <v/>
      </c>
      <c r="W144" s="41"/>
      <c r="X144" s="41"/>
      <c r="Y144" s="41"/>
      <c r="Z144" s="41"/>
      <c r="AA144" s="41"/>
      <c r="AB144" s="41"/>
      <c r="AC144" s="41"/>
      <c r="AD144" s="41"/>
      <c r="AE144" s="5" t="str">
        <f t="shared" si="56"/>
        <v/>
      </c>
      <c r="AF144" s="41"/>
      <c r="AG144" s="41"/>
      <c r="AH144" s="41"/>
      <c r="AI144" s="41"/>
      <c r="AJ144" s="41"/>
      <c r="AK144" s="41"/>
      <c r="AL144" s="41"/>
      <c r="AM144" s="41"/>
      <c r="AN144" s="41">
        <f t="shared" si="63"/>
        <v>23.255813953488371</v>
      </c>
      <c r="AO144" s="41">
        <v>903</v>
      </c>
      <c r="AP144" s="110" t="s">
        <v>103</v>
      </c>
      <c r="AQ144" s="111" t="s">
        <v>103</v>
      </c>
      <c r="AR144" s="126" t="str">
        <f t="shared" si="57"/>
        <v/>
      </c>
      <c r="AS144" s="126" t="str">
        <f t="shared" si="58"/>
        <v/>
      </c>
      <c r="AT144" s="127">
        <v>949</v>
      </c>
      <c r="AU144" s="128">
        <v>3.02</v>
      </c>
      <c r="AV144" s="129" t="s">
        <v>103</v>
      </c>
      <c r="AW144" s="126" t="str">
        <f t="shared" si="59"/>
        <v/>
      </c>
      <c r="AX144" s="126" t="str">
        <f t="shared" si="60"/>
        <v/>
      </c>
      <c r="AY144" s="64" t="str">
        <f t="shared" si="61"/>
        <v/>
      </c>
      <c r="AZ144" s="97">
        <v>74</v>
      </c>
      <c r="BA144" s="68"/>
      <c r="BB144" s="68"/>
      <c r="BC144" s="68"/>
      <c r="BD144" s="68"/>
      <c r="BE144" s="15"/>
      <c r="BF144" s="5">
        <f t="shared" si="62"/>
        <v>6781</v>
      </c>
      <c r="BG144" s="42">
        <v>6781</v>
      </c>
      <c r="BH144" s="42" t="s">
        <v>103</v>
      </c>
      <c r="BI144" s="42"/>
      <c r="BJ144" s="42"/>
      <c r="BK144" s="42"/>
      <c r="BL144" s="42"/>
      <c r="BM144" s="42"/>
    </row>
    <row r="145" spans="1:65" outlineLevel="5" x14ac:dyDescent="0.3">
      <c r="A145" s="22">
        <f t="shared" si="48"/>
        <v>4</v>
      </c>
      <c r="B145" s="9">
        <f t="shared" si="46"/>
        <v>42486</v>
      </c>
      <c r="C145" s="51">
        <v>374752</v>
      </c>
      <c r="D145" s="64" t="str">
        <f t="shared" si="53"/>
        <v/>
      </c>
      <c r="E145" s="12" t="s">
        <v>103</v>
      </c>
      <c r="F145" s="12" t="s">
        <v>103</v>
      </c>
      <c r="G145" s="12"/>
      <c r="H145" s="12"/>
      <c r="I145" s="12"/>
      <c r="J145" s="12"/>
      <c r="K145" s="12"/>
      <c r="L145" s="12"/>
      <c r="M145" s="74">
        <f t="shared" si="54"/>
        <v>7.1</v>
      </c>
      <c r="N145" s="83">
        <v>7.12</v>
      </c>
      <c r="O145" s="83">
        <v>7.16</v>
      </c>
      <c r="P145" s="83"/>
      <c r="Q145" s="83"/>
      <c r="R145" s="83"/>
      <c r="S145" s="83"/>
      <c r="T145" s="83"/>
      <c r="U145" s="83"/>
      <c r="V145" s="5" t="str">
        <f t="shared" si="55"/>
        <v/>
      </c>
      <c r="W145" s="41"/>
      <c r="X145" s="41"/>
      <c r="Y145" s="41"/>
      <c r="Z145" s="41"/>
      <c r="AA145" s="41"/>
      <c r="AB145" s="41"/>
      <c r="AC145" s="41"/>
      <c r="AD145" s="41"/>
      <c r="AE145" s="5" t="str">
        <f t="shared" si="56"/>
        <v/>
      </c>
      <c r="AF145" s="41"/>
      <c r="AG145" s="41"/>
      <c r="AH145" s="41"/>
      <c r="AI145" s="41"/>
      <c r="AJ145" s="41"/>
      <c r="AK145" s="41"/>
      <c r="AL145" s="41"/>
      <c r="AM145" s="41"/>
      <c r="AN145" s="41">
        <f t="shared" si="63"/>
        <v>30.085959885386821</v>
      </c>
      <c r="AO145" s="41">
        <v>698</v>
      </c>
      <c r="AP145" s="110">
        <v>4.4000000000000004</v>
      </c>
      <c r="AQ145" s="111">
        <v>2.68</v>
      </c>
      <c r="AR145" s="126">
        <f t="shared" si="57"/>
        <v>60.909090909090914</v>
      </c>
      <c r="AS145" s="126">
        <f t="shared" si="58"/>
        <v>39.090909090909086</v>
      </c>
      <c r="AT145" s="127">
        <v>657</v>
      </c>
      <c r="AU145" s="128">
        <v>3.09</v>
      </c>
      <c r="AV145" s="129">
        <v>1.34</v>
      </c>
      <c r="AW145" s="126">
        <f t="shared" si="59"/>
        <v>43.365695792880267</v>
      </c>
      <c r="AX145" s="126">
        <f t="shared" si="60"/>
        <v>56.634304207119733</v>
      </c>
      <c r="AY145" s="64">
        <f t="shared" si="61"/>
        <v>50.857142857142847</v>
      </c>
      <c r="AZ145" s="97">
        <v>74.2</v>
      </c>
      <c r="BA145" s="68"/>
      <c r="BB145" s="68"/>
      <c r="BC145" s="68"/>
      <c r="BD145" s="68"/>
      <c r="BE145" s="15"/>
      <c r="BF145" s="5">
        <f t="shared" si="62"/>
        <v>6716</v>
      </c>
      <c r="BG145" s="42">
        <v>6716</v>
      </c>
      <c r="BH145" s="42" t="s">
        <v>103</v>
      </c>
      <c r="BI145" s="42"/>
      <c r="BJ145" s="42"/>
      <c r="BK145" s="42"/>
      <c r="BL145" s="42"/>
      <c r="BM145" s="42"/>
    </row>
    <row r="146" spans="1:65" outlineLevel="5" x14ac:dyDescent="0.3">
      <c r="A146" s="22">
        <f t="shared" si="48"/>
        <v>4</v>
      </c>
      <c r="B146" s="9">
        <f t="shared" si="46"/>
        <v>42487</v>
      </c>
      <c r="C146" s="51">
        <v>402367</v>
      </c>
      <c r="D146" s="64" t="str">
        <f t="shared" si="53"/>
        <v/>
      </c>
      <c r="E146" s="12" t="s">
        <v>103</v>
      </c>
      <c r="F146" s="12" t="s">
        <v>103</v>
      </c>
      <c r="G146" s="12"/>
      <c r="H146" s="12"/>
      <c r="I146" s="12"/>
      <c r="J146" s="12"/>
      <c r="K146" s="12"/>
      <c r="L146" s="12"/>
      <c r="M146" s="74" t="str">
        <f t="shared" si="54"/>
        <v/>
      </c>
      <c r="N146" s="83" t="s">
        <v>103</v>
      </c>
      <c r="O146" s="83" t="s">
        <v>103</v>
      </c>
      <c r="P146" s="83"/>
      <c r="Q146" s="83"/>
      <c r="R146" s="83"/>
      <c r="S146" s="83"/>
      <c r="T146" s="83"/>
      <c r="U146" s="83"/>
      <c r="V146" s="5" t="str">
        <f t="shared" si="55"/>
        <v/>
      </c>
      <c r="W146" s="41"/>
      <c r="X146" s="41"/>
      <c r="Y146" s="41"/>
      <c r="Z146" s="41"/>
      <c r="AA146" s="41"/>
      <c r="AB146" s="41"/>
      <c r="AC146" s="41"/>
      <c r="AD146" s="41"/>
      <c r="AE146" s="5" t="str">
        <f t="shared" si="56"/>
        <v/>
      </c>
      <c r="AF146" s="41"/>
      <c r="AG146" s="41"/>
      <c r="AH146" s="41"/>
      <c r="AI146" s="41"/>
      <c r="AJ146" s="41"/>
      <c r="AK146" s="41"/>
      <c r="AL146" s="41"/>
      <c r="AM146" s="41"/>
      <c r="AN146" s="41">
        <f t="shared" si="63"/>
        <v>22.198731501057082</v>
      </c>
      <c r="AO146" s="41">
        <v>946</v>
      </c>
      <c r="AP146" s="110" t="s">
        <v>103</v>
      </c>
      <c r="AQ146" s="111" t="s">
        <v>103</v>
      </c>
      <c r="AR146" s="126" t="str">
        <f t="shared" si="57"/>
        <v/>
      </c>
      <c r="AS146" s="126" t="str">
        <f t="shared" si="58"/>
        <v/>
      </c>
      <c r="AT146" s="127">
        <v>1144</v>
      </c>
      <c r="AU146" s="128">
        <v>3.11</v>
      </c>
      <c r="AV146" s="129" t="s">
        <v>103</v>
      </c>
      <c r="AW146" s="126" t="str">
        <f t="shared" si="59"/>
        <v/>
      </c>
      <c r="AX146" s="126" t="str">
        <f t="shared" si="60"/>
        <v/>
      </c>
      <c r="AY146" s="64" t="str">
        <f t="shared" si="61"/>
        <v/>
      </c>
      <c r="AZ146" s="97">
        <v>75</v>
      </c>
      <c r="BA146" s="68"/>
      <c r="BB146" s="68"/>
      <c r="BC146" s="68"/>
      <c r="BD146" s="68"/>
      <c r="BE146" s="15"/>
      <c r="BF146" s="5">
        <f t="shared" si="62"/>
        <v>4307</v>
      </c>
      <c r="BG146" s="42">
        <v>4284</v>
      </c>
      <c r="BH146" s="42">
        <v>23</v>
      </c>
      <c r="BI146" s="42"/>
      <c r="BJ146" s="42"/>
      <c r="BK146" s="42"/>
      <c r="BL146" s="42"/>
      <c r="BM146" s="42"/>
    </row>
    <row r="147" spans="1:65" outlineLevel="5" x14ac:dyDescent="0.3">
      <c r="A147" s="22">
        <f t="shared" si="48"/>
        <v>4</v>
      </c>
      <c r="B147" s="9">
        <f t="shared" si="46"/>
        <v>42488</v>
      </c>
      <c r="C147" s="51">
        <v>430062</v>
      </c>
      <c r="D147" s="64" t="str">
        <f t="shared" si="53"/>
        <v/>
      </c>
      <c r="E147" s="12" t="s">
        <v>103</v>
      </c>
      <c r="F147" s="12" t="s">
        <v>103</v>
      </c>
      <c r="G147" s="12"/>
      <c r="H147" s="12"/>
      <c r="I147" s="12"/>
      <c r="J147" s="12"/>
      <c r="K147" s="12"/>
      <c r="L147" s="12"/>
      <c r="M147" s="74" t="str">
        <f t="shared" si="54"/>
        <v/>
      </c>
      <c r="N147" s="83" t="s">
        <v>103</v>
      </c>
      <c r="O147" s="83" t="s">
        <v>103</v>
      </c>
      <c r="P147" s="83"/>
      <c r="Q147" s="83"/>
      <c r="R147" s="83"/>
      <c r="S147" s="83"/>
      <c r="T147" s="83"/>
      <c r="U147" s="83"/>
      <c r="V147" s="5" t="str">
        <f t="shared" si="55"/>
        <v/>
      </c>
      <c r="W147" s="41"/>
      <c r="X147" s="41"/>
      <c r="Y147" s="41"/>
      <c r="Z147" s="41"/>
      <c r="AA147" s="41"/>
      <c r="AB147" s="41"/>
      <c r="AC147" s="41"/>
      <c r="AD147" s="41"/>
      <c r="AE147" s="5" t="str">
        <f t="shared" si="56"/>
        <v/>
      </c>
      <c r="AF147" s="41"/>
      <c r="AG147" s="41"/>
      <c r="AH147" s="41"/>
      <c r="AI147" s="41"/>
      <c r="AJ147" s="41"/>
      <c r="AK147" s="41"/>
      <c r="AL147" s="41"/>
      <c r="AM147" s="41"/>
      <c r="AN147" s="41">
        <f t="shared" si="63"/>
        <v>21.042084168336672</v>
      </c>
      <c r="AO147" s="41">
        <v>998</v>
      </c>
      <c r="AP147" s="110" t="s">
        <v>103</v>
      </c>
      <c r="AQ147" s="111" t="s">
        <v>103</v>
      </c>
      <c r="AR147" s="126" t="str">
        <f t="shared" si="57"/>
        <v/>
      </c>
      <c r="AS147" s="126" t="str">
        <f t="shared" si="58"/>
        <v/>
      </c>
      <c r="AT147" s="127">
        <v>1217</v>
      </c>
      <c r="AU147" s="128">
        <v>3.15</v>
      </c>
      <c r="AV147" s="129" t="s">
        <v>103</v>
      </c>
      <c r="AW147" s="126" t="str">
        <f t="shared" si="59"/>
        <v/>
      </c>
      <c r="AX147" s="126" t="str">
        <f t="shared" si="60"/>
        <v/>
      </c>
      <c r="AY147" s="64" t="str">
        <f t="shared" si="61"/>
        <v/>
      </c>
      <c r="AZ147" s="97">
        <v>74.8</v>
      </c>
      <c r="BA147" s="68"/>
      <c r="BB147" s="68"/>
      <c r="BC147" s="68"/>
      <c r="BD147" s="68"/>
      <c r="BE147" s="15"/>
      <c r="BF147" s="5">
        <f t="shared" si="62"/>
        <v>6498</v>
      </c>
      <c r="BG147" s="42">
        <v>0</v>
      </c>
      <c r="BH147" s="42">
        <v>6498</v>
      </c>
      <c r="BI147" s="42"/>
      <c r="BJ147" s="42"/>
      <c r="BK147" s="42"/>
      <c r="BL147" s="42"/>
      <c r="BM147" s="42"/>
    </row>
    <row r="148" spans="1:65" outlineLevel="5" x14ac:dyDescent="0.3">
      <c r="A148" s="22">
        <f t="shared" si="48"/>
        <v>4</v>
      </c>
      <c r="B148" s="9">
        <f t="shared" si="46"/>
        <v>42489</v>
      </c>
      <c r="C148" s="51">
        <v>446408</v>
      </c>
      <c r="D148" s="64" t="str">
        <f t="shared" si="53"/>
        <v/>
      </c>
      <c r="E148" s="12" t="s">
        <v>103</v>
      </c>
      <c r="F148" s="12" t="s">
        <v>103</v>
      </c>
      <c r="G148" s="12"/>
      <c r="H148" s="12"/>
      <c r="I148" s="12"/>
      <c r="J148" s="12"/>
      <c r="K148" s="12"/>
      <c r="L148" s="12"/>
      <c r="M148" s="74" t="str">
        <f t="shared" si="54"/>
        <v/>
      </c>
      <c r="N148" s="83" t="s">
        <v>103</v>
      </c>
      <c r="O148" s="83" t="s">
        <v>103</v>
      </c>
      <c r="P148" s="83"/>
      <c r="Q148" s="83"/>
      <c r="R148" s="83"/>
      <c r="S148" s="83"/>
      <c r="T148" s="83"/>
      <c r="U148" s="83"/>
      <c r="V148" s="5" t="str">
        <f t="shared" si="55"/>
        <v/>
      </c>
      <c r="W148" s="41"/>
      <c r="X148" s="41"/>
      <c r="Y148" s="41"/>
      <c r="Z148" s="41"/>
      <c r="AA148" s="41"/>
      <c r="AB148" s="41"/>
      <c r="AC148" s="41"/>
      <c r="AD148" s="41"/>
      <c r="AE148" s="5" t="str">
        <f t="shared" si="56"/>
        <v/>
      </c>
      <c r="AF148" s="41"/>
      <c r="AG148" s="41"/>
      <c r="AH148" s="41"/>
      <c r="AI148" s="41"/>
      <c r="AJ148" s="41"/>
      <c r="AK148" s="41"/>
      <c r="AL148" s="41"/>
      <c r="AM148" s="41"/>
      <c r="AN148" s="41">
        <f t="shared" si="63"/>
        <v>17.543859649122808</v>
      </c>
      <c r="AO148" s="41">
        <v>1197</v>
      </c>
      <c r="AP148" s="110" t="s">
        <v>103</v>
      </c>
      <c r="AQ148" s="111" t="s">
        <v>103</v>
      </c>
      <c r="AR148" s="126" t="str">
        <f t="shared" si="57"/>
        <v/>
      </c>
      <c r="AS148" s="126" t="str">
        <f t="shared" si="58"/>
        <v/>
      </c>
      <c r="AT148" s="127">
        <v>1281</v>
      </c>
      <c r="AU148" s="128">
        <v>2.99</v>
      </c>
      <c r="AV148" s="129" t="s">
        <v>103</v>
      </c>
      <c r="AW148" s="126" t="str">
        <f t="shared" si="59"/>
        <v/>
      </c>
      <c r="AX148" s="126" t="str">
        <f t="shared" si="60"/>
        <v/>
      </c>
      <c r="AY148" s="64" t="str">
        <f t="shared" si="61"/>
        <v/>
      </c>
      <c r="AZ148" s="97">
        <v>75.8</v>
      </c>
      <c r="BA148" s="68"/>
      <c r="BB148" s="68"/>
      <c r="BC148" s="68"/>
      <c r="BD148" s="68"/>
      <c r="BE148" s="15"/>
      <c r="BF148" s="5">
        <f t="shared" si="62"/>
        <v>4897</v>
      </c>
      <c r="BG148" s="42">
        <v>3576</v>
      </c>
      <c r="BH148" s="42">
        <v>1321</v>
      </c>
      <c r="BI148" s="42"/>
      <c r="BJ148" s="42"/>
      <c r="BK148" s="42"/>
      <c r="BL148" s="42"/>
      <c r="BM148" s="42"/>
    </row>
    <row r="149" spans="1:65" ht="17.25" outlineLevel="5" thickBot="1" x14ac:dyDescent="0.35">
      <c r="A149" s="31">
        <f t="shared" si="48"/>
        <v>4</v>
      </c>
      <c r="B149" s="32">
        <f t="shared" si="46"/>
        <v>42490</v>
      </c>
      <c r="C149" s="51">
        <v>415553</v>
      </c>
      <c r="D149" s="64" t="str">
        <f t="shared" si="53"/>
        <v/>
      </c>
      <c r="E149" s="12" t="s">
        <v>103</v>
      </c>
      <c r="F149" s="12" t="s">
        <v>103</v>
      </c>
      <c r="G149" s="12"/>
      <c r="H149" s="12"/>
      <c r="I149" s="12"/>
      <c r="J149" s="12"/>
      <c r="K149" s="12"/>
      <c r="L149" s="12"/>
      <c r="M149" s="74" t="str">
        <f t="shared" si="54"/>
        <v/>
      </c>
      <c r="N149" s="83" t="s">
        <v>103</v>
      </c>
      <c r="O149" s="83" t="s">
        <v>103</v>
      </c>
      <c r="P149" s="83"/>
      <c r="Q149" s="83"/>
      <c r="R149" s="83"/>
      <c r="S149" s="83"/>
      <c r="T149" s="83"/>
      <c r="U149" s="83"/>
      <c r="V149" s="5" t="str">
        <f t="shared" si="55"/>
        <v/>
      </c>
      <c r="W149" s="41"/>
      <c r="X149" s="41"/>
      <c r="Y149" s="41"/>
      <c r="Z149" s="41"/>
      <c r="AA149" s="41"/>
      <c r="AB149" s="41"/>
      <c r="AC149" s="41"/>
      <c r="AD149" s="41"/>
      <c r="AE149" s="5" t="str">
        <f t="shared" si="56"/>
        <v/>
      </c>
      <c r="AF149" s="41"/>
      <c r="AG149" s="41"/>
      <c r="AH149" s="41"/>
      <c r="AI149" s="41"/>
      <c r="AJ149" s="41"/>
      <c r="AK149" s="41"/>
      <c r="AL149" s="41"/>
      <c r="AM149" s="41"/>
      <c r="AN149" s="41">
        <f t="shared" si="63"/>
        <v>18.356643356643357</v>
      </c>
      <c r="AO149" s="41">
        <v>1144</v>
      </c>
      <c r="AP149" s="110" t="s">
        <v>103</v>
      </c>
      <c r="AQ149" s="111" t="s">
        <v>103</v>
      </c>
      <c r="AR149" s="126" t="str">
        <f t="shared" si="57"/>
        <v/>
      </c>
      <c r="AS149" s="126" t="str">
        <f t="shared" si="58"/>
        <v/>
      </c>
      <c r="AT149" s="127">
        <v>989</v>
      </c>
      <c r="AU149" s="128" t="s">
        <v>103</v>
      </c>
      <c r="AV149" s="129" t="s">
        <v>103</v>
      </c>
      <c r="AW149" s="126" t="str">
        <f t="shared" si="59"/>
        <v/>
      </c>
      <c r="AX149" s="126" t="str">
        <f t="shared" si="60"/>
        <v/>
      </c>
      <c r="AY149" s="64" t="str">
        <f t="shared" si="61"/>
        <v/>
      </c>
      <c r="AZ149" s="97" t="s">
        <v>103</v>
      </c>
      <c r="BA149" s="68"/>
      <c r="BB149" s="68"/>
      <c r="BC149" s="68"/>
      <c r="BD149" s="68"/>
      <c r="BE149" s="15"/>
      <c r="BF149" s="5">
        <f t="shared" si="62"/>
        <v>6526</v>
      </c>
      <c r="BG149" s="42">
        <v>6526</v>
      </c>
      <c r="BH149" s="42" t="s">
        <v>103</v>
      </c>
      <c r="BI149" s="42"/>
      <c r="BJ149" s="42"/>
      <c r="BK149" s="42"/>
      <c r="BL149" s="42"/>
      <c r="BM149" s="42"/>
    </row>
    <row r="150" spans="1:65" outlineLevel="4" x14ac:dyDescent="0.3">
      <c r="A150" s="156" t="s">
        <v>38</v>
      </c>
      <c r="B150" s="157"/>
      <c r="C150" s="50">
        <f t="shared" ref="C150:BM150" si="64">SUBTOTAL(4,C120:C149)</f>
        <v>478647</v>
      </c>
      <c r="D150" s="60">
        <f t="shared" si="64"/>
        <v>37</v>
      </c>
      <c r="E150" s="28">
        <f t="shared" si="64"/>
        <v>37</v>
      </c>
      <c r="F150" s="28">
        <f t="shared" si="64"/>
        <v>37</v>
      </c>
      <c r="G150" s="28">
        <f t="shared" si="64"/>
        <v>0</v>
      </c>
      <c r="H150" s="28">
        <f t="shared" si="64"/>
        <v>0</v>
      </c>
      <c r="I150" s="28">
        <f t="shared" si="64"/>
        <v>0</v>
      </c>
      <c r="J150" s="28">
        <f t="shared" si="64"/>
        <v>0</v>
      </c>
      <c r="K150" s="28">
        <f t="shared" si="64"/>
        <v>0</v>
      </c>
      <c r="L150" s="28">
        <f t="shared" si="64"/>
        <v>0</v>
      </c>
      <c r="M150" s="71">
        <f t="shared" si="64"/>
        <v>7.2</v>
      </c>
      <c r="N150" s="82">
        <f t="shared" si="64"/>
        <v>7.25</v>
      </c>
      <c r="O150" s="82">
        <f t="shared" si="64"/>
        <v>7.24</v>
      </c>
      <c r="P150" s="82">
        <f t="shared" si="64"/>
        <v>0</v>
      </c>
      <c r="Q150" s="82">
        <f t="shared" si="64"/>
        <v>0</v>
      </c>
      <c r="R150" s="82">
        <f t="shared" si="64"/>
        <v>0</v>
      </c>
      <c r="S150" s="82">
        <f t="shared" si="64"/>
        <v>0</v>
      </c>
      <c r="T150" s="82">
        <f t="shared" si="64"/>
        <v>0</v>
      </c>
      <c r="U150" s="82">
        <f t="shared" si="64"/>
        <v>0</v>
      </c>
      <c r="V150" s="29">
        <f t="shared" si="64"/>
        <v>0</v>
      </c>
      <c r="W150" s="39">
        <f t="shared" si="64"/>
        <v>0</v>
      </c>
      <c r="X150" s="39">
        <f t="shared" si="64"/>
        <v>0</v>
      </c>
      <c r="Y150" s="39">
        <f t="shared" si="64"/>
        <v>0</v>
      </c>
      <c r="Z150" s="39">
        <f t="shared" si="64"/>
        <v>0</v>
      </c>
      <c r="AA150" s="39">
        <f t="shared" si="64"/>
        <v>0</v>
      </c>
      <c r="AB150" s="39">
        <f t="shared" si="64"/>
        <v>0</v>
      </c>
      <c r="AC150" s="39">
        <f t="shared" si="64"/>
        <v>0</v>
      </c>
      <c r="AD150" s="39">
        <f t="shared" si="64"/>
        <v>0</v>
      </c>
      <c r="AE150" s="29">
        <f t="shared" si="64"/>
        <v>1835</v>
      </c>
      <c r="AF150" s="39">
        <f t="shared" si="64"/>
        <v>1670</v>
      </c>
      <c r="AG150" s="39">
        <f t="shared" si="64"/>
        <v>2000</v>
      </c>
      <c r="AH150" s="39">
        <f t="shared" si="64"/>
        <v>0</v>
      </c>
      <c r="AI150" s="39">
        <f t="shared" si="64"/>
        <v>0</v>
      </c>
      <c r="AJ150" s="39">
        <f t="shared" si="64"/>
        <v>0</v>
      </c>
      <c r="AK150" s="39">
        <f t="shared" si="64"/>
        <v>0</v>
      </c>
      <c r="AL150" s="39">
        <f t="shared" si="64"/>
        <v>0</v>
      </c>
      <c r="AM150" s="39">
        <f t="shared" si="64"/>
        <v>0</v>
      </c>
      <c r="AN150" s="39">
        <f t="shared" si="64"/>
        <v>35.836177474402731</v>
      </c>
      <c r="AO150" s="39">
        <f t="shared" si="64"/>
        <v>1442</v>
      </c>
      <c r="AP150" s="104">
        <f t="shared" si="64"/>
        <v>4.5999999999999996</v>
      </c>
      <c r="AQ150" s="105">
        <f t="shared" si="64"/>
        <v>2.84</v>
      </c>
      <c r="AR150" s="106">
        <f t="shared" si="64"/>
        <v>64.25339366515837</v>
      </c>
      <c r="AS150" s="106">
        <f t="shared" si="64"/>
        <v>40</v>
      </c>
      <c r="AT150" s="107">
        <f t="shared" si="64"/>
        <v>1578</v>
      </c>
      <c r="AU150" s="108">
        <f t="shared" si="64"/>
        <v>3.19</v>
      </c>
      <c r="AV150" s="109">
        <f t="shared" si="64"/>
        <v>1.46</v>
      </c>
      <c r="AW150" s="106">
        <f t="shared" si="64"/>
        <v>50</v>
      </c>
      <c r="AX150" s="106">
        <f t="shared" si="64"/>
        <v>56.634304207119733</v>
      </c>
      <c r="AY150" s="60">
        <f t="shared" si="64"/>
        <v>50.857142857142847</v>
      </c>
      <c r="AZ150" s="96">
        <f t="shared" si="64"/>
        <v>77.8</v>
      </c>
      <c r="BA150" s="67">
        <f t="shared" si="64"/>
        <v>0</v>
      </c>
      <c r="BB150" s="67">
        <f t="shared" si="64"/>
        <v>35</v>
      </c>
      <c r="BC150" s="67">
        <f t="shared" si="64"/>
        <v>0</v>
      </c>
      <c r="BD150" s="67">
        <f t="shared" si="64"/>
        <v>0</v>
      </c>
      <c r="BE150" s="27">
        <f t="shared" si="64"/>
        <v>0</v>
      </c>
      <c r="BF150" s="29">
        <f t="shared" si="64"/>
        <v>9202</v>
      </c>
      <c r="BG150" s="39">
        <f t="shared" si="64"/>
        <v>9202</v>
      </c>
      <c r="BH150" s="40">
        <f t="shared" si="64"/>
        <v>6498</v>
      </c>
      <c r="BI150" s="40">
        <f t="shared" si="64"/>
        <v>0</v>
      </c>
      <c r="BJ150" s="40">
        <f t="shared" si="64"/>
        <v>0</v>
      </c>
      <c r="BK150" s="40">
        <f t="shared" si="64"/>
        <v>0</v>
      </c>
      <c r="BL150" s="40">
        <f t="shared" si="64"/>
        <v>0</v>
      </c>
      <c r="BM150" s="27">
        <f t="shared" si="64"/>
        <v>0</v>
      </c>
    </row>
    <row r="151" spans="1:65" outlineLevel="3" x14ac:dyDescent="0.3">
      <c r="A151" s="158" t="s">
        <v>27</v>
      </c>
      <c r="B151" s="159"/>
      <c r="C151" s="51">
        <f t="shared" ref="C151:BM151" si="65">SUBTOTAL(5,C120:C149)</f>
        <v>339000</v>
      </c>
      <c r="D151" s="61">
        <f t="shared" si="65"/>
        <v>34</v>
      </c>
      <c r="E151" s="12">
        <f t="shared" si="65"/>
        <v>33</v>
      </c>
      <c r="F151" s="12">
        <f t="shared" si="65"/>
        <v>33</v>
      </c>
      <c r="G151" s="12">
        <f t="shared" si="65"/>
        <v>0</v>
      </c>
      <c r="H151" s="12">
        <f t="shared" si="65"/>
        <v>0</v>
      </c>
      <c r="I151" s="12">
        <f t="shared" si="65"/>
        <v>0</v>
      </c>
      <c r="J151" s="12">
        <f t="shared" si="65"/>
        <v>0</v>
      </c>
      <c r="K151" s="12">
        <f t="shared" si="65"/>
        <v>0</v>
      </c>
      <c r="L151" s="12">
        <f t="shared" si="65"/>
        <v>0</v>
      </c>
      <c r="M151" s="72">
        <f t="shared" si="65"/>
        <v>7.1</v>
      </c>
      <c r="N151" s="83">
        <f t="shared" si="65"/>
        <v>7.1</v>
      </c>
      <c r="O151" s="83">
        <f t="shared" si="65"/>
        <v>7.06</v>
      </c>
      <c r="P151" s="83">
        <f t="shared" si="65"/>
        <v>0</v>
      </c>
      <c r="Q151" s="83">
        <f t="shared" si="65"/>
        <v>0</v>
      </c>
      <c r="R151" s="83">
        <f t="shared" si="65"/>
        <v>0</v>
      </c>
      <c r="S151" s="83">
        <f t="shared" si="65"/>
        <v>0</v>
      </c>
      <c r="T151" s="83">
        <f t="shared" si="65"/>
        <v>0</v>
      </c>
      <c r="U151" s="83">
        <f t="shared" si="65"/>
        <v>0</v>
      </c>
      <c r="V151" s="6">
        <f t="shared" si="65"/>
        <v>0</v>
      </c>
      <c r="W151" s="41">
        <f t="shared" si="65"/>
        <v>0</v>
      </c>
      <c r="X151" s="41">
        <f t="shared" si="65"/>
        <v>0</v>
      </c>
      <c r="Y151" s="41">
        <f t="shared" si="65"/>
        <v>0</v>
      </c>
      <c r="Z151" s="41">
        <f t="shared" si="65"/>
        <v>0</v>
      </c>
      <c r="AA151" s="41">
        <f t="shared" si="65"/>
        <v>0</v>
      </c>
      <c r="AB151" s="41">
        <f t="shared" si="65"/>
        <v>0</v>
      </c>
      <c r="AC151" s="41">
        <f t="shared" si="65"/>
        <v>0</v>
      </c>
      <c r="AD151" s="41">
        <f t="shared" si="65"/>
        <v>0</v>
      </c>
      <c r="AE151" s="6">
        <f t="shared" si="65"/>
        <v>1835</v>
      </c>
      <c r="AF151" s="41">
        <f t="shared" si="65"/>
        <v>1670</v>
      </c>
      <c r="AG151" s="41">
        <f t="shared" si="65"/>
        <v>2000</v>
      </c>
      <c r="AH151" s="41">
        <f t="shared" si="65"/>
        <v>0</v>
      </c>
      <c r="AI151" s="41">
        <f t="shared" si="65"/>
        <v>0</v>
      </c>
      <c r="AJ151" s="41">
        <f t="shared" si="65"/>
        <v>0</v>
      </c>
      <c r="AK151" s="41">
        <f t="shared" si="65"/>
        <v>0</v>
      </c>
      <c r="AL151" s="41">
        <f t="shared" si="65"/>
        <v>0</v>
      </c>
      <c r="AM151" s="41">
        <f t="shared" si="65"/>
        <v>0</v>
      </c>
      <c r="AN151" s="41">
        <f t="shared" si="65"/>
        <v>14.563106796116505</v>
      </c>
      <c r="AO151" s="41">
        <f t="shared" si="65"/>
        <v>586</v>
      </c>
      <c r="AP151" s="110">
        <f t="shared" si="65"/>
        <v>4.4000000000000004</v>
      </c>
      <c r="AQ151" s="111">
        <f t="shared" si="65"/>
        <v>2.68</v>
      </c>
      <c r="AR151" s="112">
        <f t="shared" si="65"/>
        <v>60</v>
      </c>
      <c r="AS151" s="112">
        <f t="shared" si="65"/>
        <v>35.74660633484163</v>
      </c>
      <c r="AT151" s="113">
        <f t="shared" si="65"/>
        <v>657</v>
      </c>
      <c r="AU151" s="114">
        <f t="shared" si="65"/>
        <v>2.75</v>
      </c>
      <c r="AV151" s="115">
        <f t="shared" si="65"/>
        <v>1.34</v>
      </c>
      <c r="AW151" s="112">
        <f t="shared" si="65"/>
        <v>43.365695792880267</v>
      </c>
      <c r="AX151" s="112">
        <f t="shared" si="65"/>
        <v>50</v>
      </c>
      <c r="AY151" s="61">
        <f t="shared" si="65"/>
        <v>41.696113074204924</v>
      </c>
      <c r="AZ151" s="97">
        <f t="shared" si="65"/>
        <v>72.900000000000006</v>
      </c>
      <c r="BA151" s="68">
        <f t="shared" si="65"/>
        <v>0</v>
      </c>
      <c r="BB151" s="68">
        <f t="shared" si="65"/>
        <v>35</v>
      </c>
      <c r="BC151" s="68">
        <f t="shared" si="65"/>
        <v>0</v>
      </c>
      <c r="BD151" s="68">
        <f t="shared" si="65"/>
        <v>0</v>
      </c>
      <c r="BE151" s="15">
        <f t="shared" si="65"/>
        <v>0</v>
      </c>
      <c r="BF151" s="6">
        <f t="shared" si="65"/>
        <v>3520</v>
      </c>
      <c r="BG151" s="41">
        <f t="shared" si="65"/>
        <v>0</v>
      </c>
      <c r="BH151" s="42">
        <f t="shared" si="65"/>
        <v>23</v>
      </c>
      <c r="BI151" s="42">
        <f t="shared" si="65"/>
        <v>0</v>
      </c>
      <c r="BJ151" s="42">
        <f t="shared" si="65"/>
        <v>0</v>
      </c>
      <c r="BK151" s="42">
        <f t="shared" si="65"/>
        <v>0</v>
      </c>
      <c r="BL151" s="42">
        <f t="shared" si="65"/>
        <v>0</v>
      </c>
      <c r="BM151" s="15">
        <f t="shared" si="65"/>
        <v>0</v>
      </c>
    </row>
    <row r="152" spans="1:65" outlineLevel="2" x14ac:dyDescent="0.3">
      <c r="A152" s="158" t="s">
        <v>16</v>
      </c>
      <c r="B152" s="159"/>
      <c r="C152" s="51">
        <f>IFERROR(SUBTOTAL(1,C120:C149),"")</f>
        <v>400791.83333333331</v>
      </c>
      <c r="D152" s="61">
        <f t="shared" ref="D152:BM152" si="66">IFERROR(SUBTOTAL(1,D120:D149),"")</f>
        <v>35.049999999999997</v>
      </c>
      <c r="E152" s="12">
        <f t="shared" si="66"/>
        <v>34.9</v>
      </c>
      <c r="F152" s="12">
        <f t="shared" si="66"/>
        <v>35.200000000000003</v>
      </c>
      <c r="G152" s="12" t="str">
        <f t="shared" si="66"/>
        <v/>
      </c>
      <c r="H152" s="12" t="str">
        <f t="shared" si="66"/>
        <v/>
      </c>
      <c r="I152" s="12" t="str">
        <f t="shared" si="66"/>
        <v/>
      </c>
      <c r="J152" s="12" t="str">
        <f t="shared" si="66"/>
        <v/>
      </c>
      <c r="K152" s="12" t="str">
        <f t="shared" si="66"/>
        <v/>
      </c>
      <c r="L152" s="12" t="str">
        <f t="shared" si="66"/>
        <v/>
      </c>
      <c r="M152" s="72">
        <f t="shared" si="66"/>
        <v>7.125</v>
      </c>
      <c r="N152" s="83">
        <f t="shared" si="66"/>
        <v>7.1550000000000002</v>
      </c>
      <c r="O152" s="83">
        <f t="shared" si="66"/>
        <v>7.1525000000000007</v>
      </c>
      <c r="P152" s="83" t="str">
        <f t="shared" si="66"/>
        <v/>
      </c>
      <c r="Q152" s="83" t="str">
        <f t="shared" si="66"/>
        <v/>
      </c>
      <c r="R152" s="83" t="str">
        <f t="shared" si="66"/>
        <v/>
      </c>
      <c r="S152" s="83" t="str">
        <f t="shared" si="66"/>
        <v/>
      </c>
      <c r="T152" s="83" t="str">
        <f t="shared" si="66"/>
        <v/>
      </c>
      <c r="U152" s="83" t="str">
        <f t="shared" si="66"/>
        <v/>
      </c>
      <c r="V152" s="6" t="str">
        <f t="shared" si="66"/>
        <v/>
      </c>
      <c r="W152" s="41" t="str">
        <f t="shared" si="66"/>
        <v/>
      </c>
      <c r="X152" s="41" t="str">
        <f t="shared" si="66"/>
        <v/>
      </c>
      <c r="Y152" s="41" t="str">
        <f t="shared" si="66"/>
        <v/>
      </c>
      <c r="Z152" s="41" t="str">
        <f t="shared" si="66"/>
        <v/>
      </c>
      <c r="AA152" s="41" t="str">
        <f t="shared" si="66"/>
        <v/>
      </c>
      <c r="AB152" s="41" t="str">
        <f t="shared" si="66"/>
        <v/>
      </c>
      <c r="AC152" s="41" t="str">
        <f t="shared" si="66"/>
        <v/>
      </c>
      <c r="AD152" s="41" t="str">
        <f t="shared" si="66"/>
        <v/>
      </c>
      <c r="AE152" s="6">
        <f t="shared" si="66"/>
        <v>1835</v>
      </c>
      <c r="AF152" s="41">
        <f t="shared" si="66"/>
        <v>1670</v>
      </c>
      <c r="AG152" s="41">
        <f t="shared" si="66"/>
        <v>2000</v>
      </c>
      <c r="AH152" s="41" t="str">
        <f t="shared" si="66"/>
        <v/>
      </c>
      <c r="AI152" s="41" t="str">
        <f t="shared" si="66"/>
        <v/>
      </c>
      <c r="AJ152" s="41" t="str">
        <f t="shared" si="66"/>
        <v/>
      </c>
      <c r="AK152" s="41" t="str">
        <f t="shared" si="66"/>
        <v/>
      </c>
      <c r="AL152" s="41" t="str">
        <f t="shared" si="66"/>
        <v/>
      </c>
      <c r="AM152" s="41" t="str">
        <f t="shared" si="66"/>
        <v/>
      </c>
      <c r="AN152" s="41">
        <f t="shared" si="66"/>
        <v>20.086448752896992</v>
      </c>
      <c r="AO152" s="41">
        <f t="shared" si="66"/>
        <v>1081.5</v>
      </c>
      <c r="AP152" s="110">
        <f t="shared" si="66"/>
        <v>4.4749999999999996</v>
      </c>
      <c r="AQ152" s="111">
        <f t="shared" si="66"/>
        <v>2.7774999999999999</v>
      </c>
      <c r="AR152" s="112">
        <f t="shared" si="66"/>
        <v>62.083031857848034</v>
      </c>
      <c r="AS152" s="112">
        <f t="shared" si="66"/>
        <v>37.916968142151966</v>
      </c>
      <c r="AT152" s="113">
        <f t="shared" si="66"/>
        <v>1212.8666666666666</v>
      </c>
      <c r="AU152" s="114">
        <f t="shared" si="66"/>
        <v>2.9534999999999996</v>
      </c>
      <c r="AV152" s="115">
        <f t="shared" si="66"/>
        <v>1.4</v>
      </c>
      <c r="AW152" s="112">
        <f t="shared" si="66"/>
        <v>47.283430217812544</v>
      </c>
      <c r="AX152" s="112">
        <f t="shared" si="66"/>
        <v>52.716569782187456</v>
      </c>
      <c r="AY152" s="61">
        <f t="shared" si="66"/>
        <v>45.164352681309083</v>
      </c>
      <c r="AZ152" s="97">
        <f t="shared" si="66"/>
        <v>75.352000000000004</v>
      </c>
      <c r="BA152" s="68" t="str">
        <f t="shared" si="66"/>
        <v/>
      </c>
      <c r="BB152" s="68">
        <f t="shared" si="66"/>
        <v>35</v>
      </c>
      <c r="BC152" s="68" t="str">
        <f t="shared" si="66"/>
        <v/>
      </c>
      <c r="BD152" s="68" t="str">
        <f t="shared" si="66"/>
        <v/>
      </c>
      <c r="BE152" s="15" t="str">
        <f>IFERROR(SUBTOTAL(1,BE120:BE149),"")</f>
        <v/>
      </c>
      <c r="BF152" s="6">
        <f t="shared" si="66"/>
        <v>6464.6</v>
      </c>
      <c r="BG152" s="41">
        <f t="shared" si="66"/>
        <v>5481.3</v>
      </c>
      <c r="BH152" s="42">
        <f t="shared" si="66"/>
        <v>3277.6666666666665</v>
      </c>
      <c r="BI152" s="42" t="str">
        <f t="shared" si="66"/>
        <v/>
      </c>
      <c r="BJ152" s="42" t="str">
        <f t="shared" si="66"/>
        <v/>
      </c>
      <c r="BK152" s="42" t="str">
        <f t="shared" si="66"/>
        <v/>
      </c>
      <c r="BL152" s="42" t="str">
        <f t="shared" si="66"/>
        <v/>
      </c>
      <c r="BM152" s="15" t="str">
        <f t="shared" si="66"/>
        <v/>
      </c>
    </row>
    <row r="153" spans="1:65" ht="17.25" outlineLevel="1" thickBot="1" x14ac:dyDescent="0.35">
      <c r="A153" s="160" t="s">
        <v>57</v>
      </c>
      <c r="B153" s="161"/>
      <c r="C153" s="52">
        <f>SUBTOTAL(9,C120:C149)</f>
        <v>12023755</v>
      </c>
      <c r="D153" s="62"/>
      <c r="E153" s="30"/>
      <c r="F153" s="30"/>
      <c r="G153" s="30"/>
      <c r="H153" s="30"/>
      <c r="I153" s="30"/>
      <c r="J153" s="30"/>
      <c r="K153" s="30"/>
      <c r="L153" s="30"/>
      <c r="M153" s="73"/>
      <c r="N153" s="84"/>
      <c r="O153" s="84"/>
      <c r="P153" s="84"/>
      <c r="Q153" s="84"/>
      <c r="R153" s="84"/>
      <c r="S153" s="84"/>
      <c r="T153" s="84"/>
      <c r="U153" s="84"/>
      <c r="V153" s="93"/>
      <c r="W153" s="94"/>
      <c r="X153" s="94"/>
      <c r="Y153" s="94"/>
      <c r="Z153" s="94"/>
      <c r="AA153" s="94"/>
      <c r="AB153" s="94"/>
      <c r="AC153" s="94"/>
      <c r="AD153" s="94"/>
      <c r="AE153" s="93"/>
      <c r="AF153" s="94"/>
      <c r="AG153" s="94"/>
      <c r="AH153" s="94"/>
      <c r="AI153" s="94"/>
      <c r="AJ153" s="94"/>
      <c r="AK153" s="94"/>
      <c r="AL153" s="94"/>
      <c r="AM153" s="94"/>
      <c r="AN153" s="94"/>
      <c r="AO153" s="43">
        <f>SUBTOTAL(9,AO120:AO149)</f>
        <v>32445</v>
      </c>
      <c r="AP153" s="116"/>
      <c r="AQ153" s="117"/>
      <c r="AR153" s="118"/>
      <c r="AS153" s="118"/>
      <c r="AT153" s="119">
        <f>SUBTOTAL(9,AT120:AT149)</f>
        <v>36386</v>
      </c>
      <c r="AU153" s="120"/>
      <c r="AV153" s="121"/>
      <c r="AW153" s="118"/>
      <c r="AX153" s="118"/>
      <c r="AY153" s="62"/>
      <c r="AZ153" s="98"/>
      <c r="BA153" s="69"/>
      <c r="BB153" s="69"/>
      <c r="BC153" s="69"/>
      <c r="BD153" s="69"/>
      <c r="BE153" s="16">
        <f>SUBTOTAL(9,BE120:BE149)</f>
        <v>0</v>
      </c>
      <c r="BF153" s="7">
        <f t="shared" ref="BF153:BM153" si="67">SUBTOTAL(9,BF120:BF149)</f>
        <v>193938</v>
      </c>
      <c r="BG153" s="43">
        <f t="shared" si="67"/>
        <v>164439</v>
      </c>
      <c r="BH153" s="44">
        <f t="shared" si="67"/>
        <v>29499</v>
      </c>
      <c r="BI153" s="44">
        <f t="shared" si="67"/>
        <v>0</v>
      </c>
      <c r="BJ153" s="44">
        <f t="shared" si="67"/>
        <v>0</v>
      </c>
      <c r="BK153" s="44">
        <f t="shared" si="67"/>
        <v>0</v>
      </c>
      <c r="BL153" s="44">
        <f t="shared" si="67"/>
        <v>0</v>
      </c>
      <c r="BM153" s="16">
        <f t="shared" si="67"/>
        <v>0</v>
      </c>
    </row>
    <row r="154" spans="1:65" outlineLevel="5" x14ac:dyDescent="0.3">
      <c r="A154" s="21">
        <f t="shared" si="48"/>
        <v>5</v>
      </c>
      <c r="B154" s="33">
        <f>B149+1</f>
        <v>42491</v>
      </c>
      <c r="C154" s="51">
        <v>392452</v>
      </c>
      <c r="D154" s="64">
        <f t="shared" ref="D154:D184" si="68">IFERROR(ROUND(AVERAGE(E154:L154),1),"")</f>
        <v>35.5</v>
      </c>
      <c r="E154" s="12">
        <v>36</v>
      </c>
      <c r="F154" s="12">
        <v>35</v>
      </c>
      <c r="G154" s="12"/>
      <c r="H154" s="12"/>
      <c r="I154" s="12"/>
      <c r="J154" s="12"/>
      <c r="K154" s="12"/>
      <c r="L154" s="12"/>
      <c r="M154" s="74" t="str">
        <f t="shared" ref="M154:M184" si="69">IFERROR(ROUND(AVERAGE(N154:U154),1),"")</f>
        <v/>
      </c>
      <c r="N154" s="83" t="s">
        <v>103</v>
      </c>
      <c r="O154" s="83" t="s">
        <v>103</v>
      </c>
      <c r="P154" s="83"/>
      <c r="Q154" s="83"/>
      <c r="R154" s="83"/>
      <c r="S154" s="83"/>
      <c r="T154" s="83"/>
      <c r="U154" s="83"/>
      <c r="V154" s="5" t="str">
        <f t="shared" ref="V154:V184" si="70">IFERROR(ROUND(AVERAGE(W154:AD154),1),"")</f>
        <v/>
      </c>
      <c r="W154" s="41"/>
      <c r="X154" s="41"/>
      <c r="Y154" s="41"/>
      <c r="Z154" s="41"/>
      <c r="AA154" s="41"/>
      <c r="AB154" s="41"/>
      <c r="AC154" s="41"/>
      <c r="AD154" s="41"/>
      <c r="AE154" s="5" t="str">
        <f t="shared" ref="AE154:AE184" si="71">IFERROR(ROUND(AVERAGE(AF154:AM154),1),"")</f>
        <v/>
      </c>
      <c r="AF154" s="41"/>
      <c r="AG154" s="41"/>
      <c r="AH154" s="41"/>
      <c r="AI154" s="41"/>
      <c r="AJ154" s="41"/>
      <c r="AK154" s="41"/>
      <c r="AL154" s="41"/>
      <c r="AM154" s="41"/>
      <c r="AN154" s="41">
        <f>21000/AO154</f>
        <v>31.578947368421051</v>
      </c>
      <c r="AO154" s="41">
        <v>665</v>
      </c>
      <c r="AP154" s="110" t="s">
        <v>103</v>
      </c>
      <c r="AQ154" s="111" t="s">
        <v>103</v>
      </c>
      <c r="AR154" s="126" t="str">
        <f t="shared" ref="AR154:AR184" si="72">IFERROR(AQ154/AP154*100,"")</f>
        <v/>
      </c>
      <c r="AS154" s="126" t="str">
        <f t="shared" ref="AS154:AS184" si="73">IFERROR(100-AR154,"")</f>
        <v/>
      </c>
      <c r="AT154" s="127">
        <v>761</v>
      </c>
      <c r="AU154" s="128" t="s">
        <v>103</v>
      </c>
      <c r="AV154" s="129" t="s">
        <v>103</v>
      </c>
      <c r="AW154" s="126" t="str">
        <f t="shared" ref="AW154:AW184" si="74">IFERROR(AV154/AU154*100,"")</f>
        <v/>
      </c>
      <c r="AX154" s="126" t="str">
        <f t="shared" ref="AX154:AX184" si="75">IFERROR(100-AW154,"")</f>
        <v/>
      </c>
      <c r="AY154" s="64" t="str">
        <f t="shared" ref="AY154:AY184" si="76">IFERROR((1-((AW154*AS154)/(AX154*AR154)))*100,"")</f>
        <v/>
      </c>
      <c r="AZ154" s="97" t="s">
        <v>103</v>
      </c>
      <c r="BA154" s="68"/>
      <c r="BB154" s="68"/>
      <c r="BC154" s="68"/>
      <c r="BD154" s="68"/>
      <c r="BE154" s="15"/>
      <c r="BF154" s="5">
        <f t="shared" ref="BF154:BF184" si="77">IF(SUM(BG154:BM154)=0,"",SUM(BG154:BM154))</f>
        <v>6669</v>
      </c>
      <c r="BG154" s="42">
        <v>6669</v>
      </c>
      <c r="BH154" s="42" t="s">
        <v>103</v>
      </c>
      <c r="BI154" s="42"/>
      <c r="BJ154" s="42"/>
      <c r="BK154" s="42"/>
      <c r="BL154" s="42"/>
      <c r="BM154" s="15"/>
    </row>
    <row r="155" spans="1:65" outlineLevel="5" x14ac:dyDescent="0.3">
      <c r="A155" s="22">
        <f t="shared" si="48"/>
        <v>5</v>
      </c>
      <c r="B155" s="9">
        <f t="shared" ref="B155:B218" si="78">B154+1</f>
        <v>42492</v>
      </c>
      <c r="C155" s="51">
        <v>396176</v>
      </c>
      <c r="D155" s="64">
        <f t="shared" si="68"/>
        <v>36.5</v>
      </c>
      <c r="E155" s="12">
        <v>36</v>
      </c>
      <c r="F155" s="12">
        <v>37</v>
      </c>
      <c r="G155" s="12"/>
      <c r="H155" s="12"/>
      <c r="I155" s="12"/>
      <c r="J155" s="12"/>
      <c r="K155" s="12"/>
      <c r="L155" s="12"/>
      <c r="M155" s="74" t="str">
        <f t="shared" si="69"/>
        <v/>
      </c>
      <c r="N155" s="83" t="s">
        <v>103</v>
      </c>
      <c r="O155" s="83" t="s">
        <v>103</v>
      </c>
      <c r="P155" s="83"/>
      <c r="Q155" s="83"/>
      <c r="R155" s="83"/>
      <c r="S155" s="83"/>
      <c r="T155" s="83"/>
      <c r="U155" s="83"/>
      <c r="V155" s="5" t="str">
        <f t="shared" si="70"/>
        <v/>
      </c>
      <c r="W155" s="41"/>
      <c r="X155" s="41"/>
      <c r="Y155" s="41"/>
      <c r="Z155" s="41"/>
      <c r="AA155" s="41"/>
      <c r="AB155" s="41"/>
      <c r="AC155" s="41"/>
      <c r="AD155" s="41"/>
      <c r="AE155" s="5" t="str">
        <f t="shared" si="71"/>
        <v/>
      </c>
      <c r="AF155" s="41"/>
      <c r="AG155" s="41"/>
      <c r="AH155" s="41"/>
      <c r="AI155" s="41"/>
      <c r="AJ155" s="41"/>
      <c r="AK155" s="41"/>
      <c r="AL155" s="41"/>
      <c r="AM155" s="41"/>
      <c r="AN155" s="41">
        <f t="shared" ref="AN155:AN184" si="79">21000/AO155</f>
        <v>29.577464788732396</v>
      </c>
      <c r="AO155" s="41">
        <v>710</v>
      </c>
      <c r="AP155" s="110" t="s">
        <v>103</v>
      </c>
      <c r="AQ155" s="111" t="s">
        <v>103</v>
      </c>
      <c r="AR155" s="126" t="str">
        <f t="shared" si="72"/>
        <v/>
      </c>
      <c r="AS155" s="126" t="str">
        <f t="shared" si="73"/>
        <v/>
      </c>
      <c r="AT155" s="127">
        <v>941</v>
      </c>
      <c r="AU155" s="128">
        <v>3.09</v>
      </c>
      <c r="AV155" s="129" t="s">
        <v>103</v>
      </c>
      <c r="AW155" s="126" t="str">
        <f t="shared" si="74"/>
        <v/>
      </c>
      <c r="AX155" s="126" t="str">
        <f t="shared" si="75"/>
        <v/>
      </c>
      <c r="AY155" s="64" t="str">
        <f t="shared" si="76"/>
        <v/>
      </c>
      <c r="AZ155" s="97">
        <v>75.5</v>
      </c>
      <c r="BA155" s="68"/>
      <c r="BB155" s="68"/>
      <c r="BC155" s="68"/>
      <c r="BD155" s="68"/>
      <c r="BE155" s="15"/>
      <c r="BF155" s="5">
        <f t="shared" si="77"/>
        <v>5912</v>
      </c>
      <c r="BG155" s="42">
        <v>3859</v>
      </c>
      <c r="BH155" s="42">
        <v>2053</v>
      </c>
      <c r="BI155" s="42"/>
      <c r="BJ155" s="42"/>
      <c r="BK155" s="42"/>
      <c r="BL155" s="42"/>
      <c r="BM155" s="15"/>
    </row>
    <row r="156" spans="1:65" outlineLevel="5" x14ac:dyDescent="0.3">
      <c r="A156" s="22">
        <f t="shared" si="48"/>
        <v>5</v>
      </c>
      <c r="B156" s="9">
        <f t="shared" si="78"/>
        <v>42493</v>
      </c>
      <c r="C156" s="51">
        <v>435220</v>
      </c>
      <c r="D156" s="64" t="str">
        <f t="shared" si="68"/>
        <v/>
      </c>
      <c r="E156" s="12" t="s">
        <v>103</v>
      </c>
      <c r="F156" s="12" t="s">
        <v>103</v>
      </c>
      <c r="G156" s="12"/>
      <c r="H156" s="12"/>
      <c r="I156" s="12"/>
      <c r="J156" s="12"/>
      <c r="K156" s="12"/>
      <c r="L156" s="12"/>
      <c r="M156" s="74">
        <f t="shared" si="69"/>
        <v>7.2</v>
      </c>
      <c r="N156" s="83">
        <v>7.16</v>
      </c>
      <c r="O156" s="83">
        <v>7.2</v>
      </c>
      <c r="P156" s="83"/>
      <c r="Q156" s="83"/>
      <c r="R156" s="83"/>
      <c r="S156" s="83"/>
      <c r="T156" s="83"/>
      <c r="U156" s="83"/>
      <c r="V156" s="5" t="str">
        <f t="shared" si="70"/>
        <v/>
      </c>
      <c r="W156" s="41"/>
      <c r="X156" s="41"/>
      <c r="Y156" s="41"/>
      <c r="Z156" s="41"/>
      <c r="AA156" s="41"/>
      <c r="AB156" s="41"/>
      <c r="AC156" s="41"/>
      <c r="AD156" s="41"/>
      <c r="AE156" s="5" t="str">
        <f t="shared" si="71"/>
        <v/>
      </c>
      <c r="AF156" s="41"/>
      <c r="AG156" s="41"/>
      <c r="AH156" s="41"/>
      <c r="AI156" s="41"/>
      <c r="AJ156" s="41"/>
      <c r="AK156" s="41"/>
      <c r="AL156" s="41"/>
      <c r="AM156" s="41"/>
      <c r="AN156" s="41">
        <f t="shared" si="79"/>
        <v>16.93548387096774</v>
      </c>
      <c r="AO156" s="41">
        <v>1240</v>
      </c>
      <c r="AP156" s="110">
        <v>5.21</v>
      </c>
      <c r="AQ156" s="111">
        <v>3.24</v>
      </c>
      <c r="AR156" s="126">
        <f t="shared" si="72"/>
        <v>62.188099808061423</v>
      </c>
      <c r="AS156" s="126">
        <f t="shared" si="73"/>
        <v>37.811900191938577</v>
      </c>
      <c r="AT156" s="127">
        <v>1357</v>
      </c>
      <c r="AU156" s="128">
        <v>3.1</v>
      </c>
      <c r="AV156" s="129">
        <v>1.38</v>
      </c>
      <c r="AW156" s="126">
        <f t="shared" si="74"/>
        <v>44.516129032258064</v>
      </c>
      <c r="AX156" s="126">
        <f t="shared" si="75"/>
        <v>55.483870967741936</v>
      </c>
      <c r="AY156" s="64">
        <f t="shared" si="76"/>
        <v>51.216623600344533</v>
      </c>
      <c r="AZ156" s="97">
        <v>72.2</v>
      </c>
      <c r="BA156" s="68"/>
      <c r="BB156" s="68">
        <v>32</v>
      </c>
      <c r="BC156" s="68"/>
      <c r="BD156" s="68"/>
      <c r="BE156" s="15"/>
      <c r="BF156" s="5">
        <f t="shared" si="77"/>
        <v>2310</v>
      </c>
      <c r="BG156" s="42">
        <v>0</v>
      </c>
      <c r="BH156" s="42">
        <v>2310</v>
      </c>
      <c r="BI156" s="42"/>
      <c r="BJ156" s="42"/>
      <c r="BK156" s="42"/>
      <c r="BL156" s="42"/>
      <c r="BM156" s="15"/>
    </row>
    <row r="157" spans="1:65" outlineLevel="5" x14ac:dyDescent="0.3">
      <c r="A157" s="22">
        <f t="shared" si="48"/>
        <v>5</v>
      </c>
      <c r="B157" s="9">
        <f t="shared" si="78"/>
        <v>42494</v>
      </c>
      <c r="C157" s="51">
        <v>478894</v>
      </c>
      <c r="D157" s="64" t="str">
        <f t="shared" si="68"/>
        <v/>
      </c>
      <c r="E157" s="12" t="s">
        <v>103</v>
      </c>
      <c r="F157" s="12" t="s">
        <v>103</v>
      </c>
      <c r="G157" s="12"/>
      <c r="H157" s="12"/>
      <c r="I157" s="12"/>
      <c r="J157" s="12"/>
      <c r="K157" s="12"/>
      <c r="L157" s="12"/>
      <c r="M157" s="74" t="str">
        <f t="shared" si="69"/>
        <v/>
      </c>
      <c r="N157" s="83" t="s">
        <v>103</v>
      </c>
      <c r="O157" s="83" t="s">
        <v>103</v>
      </c>
      <c r="P157" s="83"/>
      <c r="Q157" s="83"/>
      <c r="R157" s="83"/>
      <c r="S157" s="83"/>
      <c r="T157" s="83"/>
      <c r="U157" s="83"/>
      <c r="V157" s="5" t="str">
        <f t="shared" si="70"/>
        <v/>
      </c>
      <c r="W157" s="41"/>
      <c r="X157" s="41"/>
      <c r="Y157" s="41"/>
      <c r="Z157" s="41"/>
      <c r="AA157" s="41"/>
      <c r="AB157" s="41"/>
      <c r="AC157" s="41"/>
      <c r="AD157" s="41"/>
      <c r="AE157" s="5" t="str">
        <f t="shared" si="71"/>
        <v/>
      </c>
      <c r="AF157" s="41"/>
      <c r="AG157" s="41"/>
      <c r="AH157" s="41"/>
      <c r="AI157" s="41"/>
      <c r="AJ157" s="41"/>
      <c r="AK157" s="41"/>
      <c r="AL157" s="41"/>
      <c r="AM157" s="41"/>
      <c r="AN157" s="41">
        <f t="shared" si="79"/>
        <v>16.067329762815607</v>
      </c>
      <c r="AO157" s="41">
        <v>1307</v>
      </c>
      <c r="AP157" s="110" t="s">
        <v>103</v>
      </c>
      <c r="AQ157" s="111" t="s">
        <v>103</v>
      </c>
      <c r="AR157" s="126" t="str">
        <f t="shared" si="72"/>
        <v/>
      </c>
      <c r="AS157" s="126" t="str">
        <f t="shared" si="73"/>
        <v/>
      </c>
      <c r="AT157" s="127">
        <v>1411</v>
      </c>
      <c r="AU157" s="128">
        <v>3.1</v>
      </c>
      <c r="AV157" s="129" t="s">
        <v>103</v>
      </c>
      <c r="AW157" s="126" t="str">
        <f t="shared" si="74"/>
        <v/>
      </c>
      <c r="AX157" s="126" t="str">
        <f t="shared" si="75"/>
        <v/>
      </c>
      <c r="AY157" s="64" t="str">
        <f t="shared" si="76"/>
        <v/>
      </c>
      <c r="AZ157" s="97">
        <v>74.099999999999994</v>
      </c>
      <c r="BA157" s="68"/>
      <c r="BB157" s="68"/>
      <c r="BC157" s="68"/>
      <c r="BD157" s="68"/>
      <c r="BE157" s="15"/>
      <c r="BF157" s="5">
        <f t="shared" si="77"/>
        <v>6495</v>
      </c>
      <c r="BG157" s="42">
        <v>6452</v>
      </c>
      <c r="BH157" s="42">
        <v>43</v>
      </c>
      <c r="BI157" s="42"/>
      <c r="BJ157" s="42"/>
      <c r="BK157" s="42"/>
      <c r="BL157" s="42"/>
      <c r="BM157" s="15"/>
    </row>
    <row r="158" spans="1:65" outlineLevel="5" x14ac:dyDescent="0.3">
      <c r="A158" s="22">
        <f t="shared" si="48"/>
        <v>5</v>
      </c>
      <c r="B158" s="9">
        <f t="shared" si="78"/>
        <v>42495</v>
      </c>
      <c r="C158" s="51">
        <v>449690</v>
      </c>
      <c r="D158" s="64" t="str">
        <f t="shared" si="68"/>
        <v/>
      </c>
      <c r="E158" s="12" t="s">
        <v>103</v>
      </c>
      <c r="F158" s="12" t="s">
        <v>103</v>
      </c>
      <c r="G158" s="12"/>
      <c r="H158" s="12"/>
      <c r="I158" s="12"/>
      <c r="J158" s="12"/>
      <c r="K158" s="12"/>
      <c r="L158" s="12"/>
      <c r="M158" s="74" t="str">
        <f t="shared" si="69"/>
        <v/>
      </c>
      <c r="N158" s="83" t="s">
        <v>103</v>
      </c>
      <c r="O158" s="83" t="s">
        <v>103</v>
      </c>
      <c r="P158" s="83"/>
      <c r="Q158" s="83"/>
      <c r="R158" s="83"/>
      <c r="S158" s="83"/>
      <c r="T158" s="83"/>
      <c r="U158" s="83"/>
      <c r="V158" s="5" t="str">
        <f t="shared" si="70"/>
        <v/>
      </c>
      <c r="W158" s="41"/>
      <c r="X158" s="41"/>
      <c r="Y158" s="41"/>
      <c r="Z158" s="41"/>
      <c r="AA158" s="41"/>
      <c r="AB158" s="41"/>
      <c r="AC158" s="41"/>
      <c r="AD158" s="41"/>
      <c r="AE158" s="5" t="str">
        <f t="shared" si="71"/>
        <v/>
      </c>
      <c r="AF158" s="41"/>
      <c r="AG158" s="41"/>
      <c r="AH158" s="41"/>
      <c r="AI158" s="41"/>
      <c r="AJ158" s="41"/>
      <c r="AK158" s="41"/>
      <c r="AL158" s="41"/>
      <c r="AM158" s="41"/>
      <c r="AN158" s="41">
        <f t="shared" si="79"/>
        <v>19.319227230910762</v>
      </c>
      <c r="AO158" s="41">
        <v>1087</v>
      </c>
      <c r="AP158" s="110" t="s">
        <v>103</v>
      </c>
      <c r="AQ158" s="111" t="s">
        <v>103</v>
      </c>
      <c r="AR158" s="126" t="str">
        <f t="shared" si="72"/>
        <v/>
      </c>
      <c r="AS158" s="126" t="str">
        <f t="shared" si="73"/>
        <v/>
      </c>
      <c r="AT158" s="127">
        <v>1072</v>
      </c>
      <c r="AU158" s="128" t="s">
        <v>103</v>
      </c>
      <c r="AV158" s="129" t="s">
        <v>103</v>
      </c>
      <c r="AW158" s="126" t="str">
        <f t="shared" si="74"/>
        <v/>
      </c>
      <c r="AX158" s="126" t="str">
        <f t="shared" si="75"/>
        <v/>
      </c>
      <c r="AY158" s="64" t="str">
        <f t="shared" si="76"/>
        <v/>
      </c>
      <c r="AZ158" s="97" t="s">
        <v>103</v>
      </c>
      <c r="BA158" s="68"/>
      <c r="BB158" s="68"/>
      <c r="BC158" s="68"/>
      <c r="BD158" s="68"/>
      <c r="BE158" s="15"/>
      <c r="BF158" s="5">
        <f t="shared" si="77"/>
        <v>6755</v>
      </c>
      <c r="BG158" s="42">
        <v>6755</v>
      </c>
      <c r="BH158" s="42" t="s">
        <v>103</v>
      </c>
      <c r="BI158" s="42"/>
      <c r="BJ158" s="42"/>
      <c r="BK158" s="42"/>
      <c r="BL158" s="42"/>
      <c r="BM158" s="15"/>
    </row>
    <row r="159" spans="1:65" outlineLevel="5" x14ac:dyDescent="0.3">
      <c r="A159" s="22">
        <f t="shared" si="48"/>
        <v>5</v>
      </c>
      <c r="B159" s="9">
        <f t="shared" si="78"/>
        <v>42496</v>
      </c>
      <c r="C159" s="51">
        <v>450557</v>
      </c>
      <c r="D159" s="64" t="str">
        <f t="shared" si="68"/>
        <v/>
      </c>
      <c r="E159" s="12" t="s">
        <v>103</v>
      </c>
      <c r="F159" s="12" t="s">
        <v>103</v>
      </c>
      <c r="G159" s="12"/>
      <c r="H159" s="12"/>
      <c r="I159" s="12"/>
      <c r="J159" s="12"/>
      <c r="K159" s="12"/>
      <c r="L159" s="12"/>
      <c r="M159" s="74" t="str">
        <f t="shared" si="69"/>
        <v/>
      </c>
      <c r="N159" s="83" t="s">
        <v>103</v>
      </c>
      <c r="O159" s="83" t="s">
        <v>103</v>
      </c>
      <c r="P159" s="83"/>
      <c r="Q159" s="83"/>
      <c r="R159" s="83"/>
      <c r="S159" s="83"/>
      <c r="T159" s="83"/>
      <c r="U159" s="83"/>
      <c r="V159" s="5" t="str">
        <f t="shared" si="70"/>
        <v/>
      </c>
      <c r="W159" s="41"/>
      <c r="X159" s="41"/>
      <c r="Y159" s="41"/>
      <c r="Z159" s="41"/>
      <c r="AA159" s="41"/>
      <c r="AB159" s="41"/>
      <c r="AC159" s="41"/>
      <c r="AD159" s="41"/>
      <c r="AE159" s="5" t="str">
        <f t="shared" si="71"/>
        <v/>
      </c>
      <c r="AF159" s="41"/>
      <c r="AG159" s="41"/>
      <c r="AH159" s="41"/>
      <c r="AI159" s="41"/>
      <c r="AJ159" s="41"/>
      <c r="AK159" s="41"/>
      <c r="AL159" s="41"/>
      <c r="AM159" s="41"/>
      <c r="AN159" s="41">
        <f t="shared" si="79"/>
        <v>19.553072625698324</v>
      </c>
      <c r="AO159" s="41">
        <v>1074</v>
      </c>
      <c r="AP159" s="110" t="s">
        <v>103</v>
      </c>
      <c r="AQ159" s="111" t="s">
        <v>103</v>
      </c>
      <c r="AR159" s="126" t="str">
        <f t="shared" si="72"/>
        <v/>
      </c>
      <c r="AS159" s="126" t="str">
        <f t="shared" si="73"/>
        <v/>
      </c>
      <c r="AT159" s="127">
        <v>1072</v>
      </c>
      <c r="AU159" s="128" t="s">
        <v>103</v>
      </c>
      <c r="AV159" s="129" t="s">
        <v>103</v>
      </c>
      <c r="AW159" s="126" t="str">
        <f t="shared" si="74"/>
        <v/>
      </c>
      <c r="AX159" s="126" t="str">
        <f t="shared" si="75"/>
        <v/>
      </c>
      <c r="AY159" s="64" t="str">
        <f t="shared" si="76"/>
        <v/>
      </c>
      <c r="AZ159" s="97" t="s">
        <v>103</v>
      </c>
      <c r="BA159" s="68"/>
      <c r="BB159" s="68"/>
      <c r="BC159" s="68"/>
      <c r="BD159" s="68"/>
      <c r="BE159" s="15"/>
      <c r="BF159" s="5">
        <f t="shared" si="77"/>
        <v>7439</v>
      </c>
      <c r="BG159" s="42">
        <v>6825</v>
      </c>
      <c r="BH159" s="42">
        <v>614</v>
      </c>
      <c r="BI159" s="42"/>
      <c r="BJ159" s="42"/>
      <c r="BK159" s="42"/>
      <c r="BL159" s="42"/>
      <c r="BM159" s="15"/>
    </row>
    <row r="160" spans="1:65" outlineLevel="5" x14ac:dyDescent="0.3">
      <c r="A160" s="22">
        <f t="shared" si="48"/>
        <v>5</v>
      </c>
      <c r="B160" s="9">
        <f t="shared" si="78"/>
        <v>42497</v>
      </c>
      <c r="C160" s="51">
        <v>419396</v>
      </c>
      <c r="D160" s="64" t="str">
        <f t="shared" si="68"/>
        <v/>
      </c>
      <c r="E160" s="12" t="s">
        <v>103</v>
      </c>
      <c r="F160" s="12" t="s">
        <v>103</v>
      </c>
      <c r="G160" s="12"/>
      <c r="H160" s="12"/>
      <c r="I160" s="12"/>
      <c r="J160" s="12"/>
      <c r="K160" s="12"/>
      <c r="L160" s="12"/>
      <c r="M160" s="74" t="str">
        <f t="shared" si="69"/>
        <v/>
      </c>
      <c r="N160" s="83" t="s">
        <v>103</v>
      </c>
      <c r="O160" s="83" t="s">
        <v>103</v>
      </c>
      <c r="P160" s="83"/>
      <c r="Q160" s="83"/>
      <c r="R160" s="83"/>
      <c r="S160" s="83"/>
      <c r="T160" s="83"/>
      <c r="U160" s="83"/>
      <c r="V160" s="5" t="str">
        <f t="shared" si="70"/>
        <v/>
      </c>
      <c r="W160" s="41"/>
      <c r="X160" s="41"/>
      <c r="Y160" s="41"/>
      <c r="Z160" s="41"/>
      <c r="AA160" s="41"/>
      <c r="AB160" s="41"/>
      <c r="AC160" s="41"/>
      <c r="AD160" s="41"/>
      <c r="AE160" s="5" t="str">
        <f t="shared" si="71"/>
        <v/>
      </c>
      <c r="AF160" s="41"/>
      <c r="AG160" s="41"/>
      <c r="AH160" s="41"/>
      <c r="AI160" s="41"/>
      <c r="AJ160" s="41"/>
      <c r="AK160" s="41"/>
      <c r="AL160" s="41"/>
      <c r="AM160" s="41"/>
      <c r="AN160" s="41">
        <f t="shared" si="79"/>
        <v>24.277456647398843</v>
      </c>
      <c r="AO160" s="41">
        <v>865</v>
      </c>
      <c r="AP160" s="110" t="s">
        <v>103</v>
      </c>
      <c r="AQ160" s="111" t="s">
        <v>103</v>
      </c>
      <c r="AR160" s="126" t="str">
        <f t="shared" si="72"/>
        <v/>
      </c>
      <c r="AS160" s="126" t="str">
        <f t="shared" si="73"/>
        <v/>
      </c>
      <c r="AT160" s="127">
        <v>988</v>
      </c>
      <c r="AU160" s="128" t="s">
        <v>103</v>
      </c>
      <c r="AV160" s="129" t="s">
        <v>103</v>
      </c>
      <c r="AW160" s="126" t="str">
        <f t="shared" si="74"/>
        <v/>
      </c>
      <c r="AX160" s="126" t="str">
        <f t="shared" si="75"/>
        <v/>
      </c>
      <c r="AY160" s="64" t="str">
        <f t="shared" si="76"/>
        <v/>
      </c>
      <c r="AZ160" s="97" t="s">
        <v>103</v>
      </c>
      <c r="BA160" s="68"/>
      <c r="BB160" s="68"/>
      <c r="BC160" s="68"/>
      <c r="BD160" s="68"/>
      <c r="BE160" s="15"/>
      <c r="BF160" s="5">
        <f t="shared" si="77"/>
        <v>5121</v>
      </c>
      <c r="BG160" s="42">
        <v>1817</v>
      </c>
      <c r="BH160" s="42">
        <v>3304</v>
      </c>
      <c r="BI160" s="42"/>
      <c r="BJ160" s="42"/>
      <c r="BK160" s="42"/>
      <c r="BL160" s="42"/>
      <c r="BM160" s="15"/>
    </row>
    <row r="161" spans="1:65" outlineLevel="5" x14ac:dyDescent="0.3">
      <c r="A161" s="22">
        <f t="shared" si="48"/>
        <v>5</v>
      </c>
      <c r="B161" s="9">
        <f t="shared" si="78"/>
        <v>42498</v>
      </c>
      <c r="C161" s="51">
        <v>408025</v>
      </c>
      <c r="D161" s="64" t="str">
        <f t="shared" si="68"/>
        <v/>
      </c>
      <c r="E161" s="12" t="s">
        <v>103</v>
      </c>
      <c r="F161" s="12" t="s">
        <v>103</v>
      </c>
      <c r="G161" s="12"/>
      <c r="H161" s="12"/>
      <c r="I161" s="12"/>
      <c r="J161" s="12"/>
      <c r="K161" s="12"/>
      <c r="L161" s="12"/>
      <c r="M161" s="74" t="str">
        <f t="shared" si="69"/>
        <v/>
      </c>
      <c r="N161" s="83" t="s">
        <v>103</v>
      </c>
      <c r="O161" s="83" t="s">
        <v>103</v>
      </c>
      <c r="P161" s="83"/>
      <c r="Q161" s="83"/>
      <c r="R161" s="83"/>
      <c r="S161" s="83"/>
      <c r="T161" s="83"/>
      <c r="U161" s="83"/>
      <c r="V161" s="5" t="str">
        <f t="shared" si="70"/>
        <v/>
      </c>
      <c r="W161" s="41"/>
      <c r="X161" s="41"/>
      <c r="Y161" s="41"/>
      <c r="Z161" s="41"/>
      <c r="AA161" s="41"/>
      <c r="AB161" s="41"/>
      <c r="AC161" s="41"/>
      <c r="AD161" s="41"/>
      <c r="AE161" s="5" t="str">
        <f t="shared" si="71"/>
        <v/>
      </c>
      <c r="AF161" s="41"/>
      <c r="AG161" s="41"/>
      <c r="AH161" s="41"/>
      <c r="AI161" s="41"/>
      <c r="AJ161" s="41"/>
      <c r="AK161" s="41"/>
      <c r="AL161" s="41"/>
      <c r="AM161" s="41"/>
      <c r="AN161" s="41">
        <f t="shared" si="79"/>
        <v>21.897810218978101</v>
      </c>
      <c r="AO161" s="41">
        <v>959</v>
      </c>
      <c r="AP161" s="110" t="s">
        <v>103</v>
      </c>
      <c r="AQ161" s="111" t="s">
        <v>103</v>
      </c>
      <c r="AR161" s="126" t="str">
        <f t="shared" si="72"/>
        <v/>
      </c>
      <c r="AS161" s="126" t="str">
        <f t="shared" si="73"/>
        <v/>
      </c>
      <c r="AT161" s="127">
        <v>1068</v>
      </c>
      <c r="AU161" s="128" t="s">
        <v>103</v>
      </c>
      <c r="AV161" s="129" t="s">
        <v>103</v>
      </c>
      <c r="AW161" s="126" t="str">
        <f t="shared" si="74"/>
        <v/>
      </c>
      <c r="AX161" s="126" t="str">
        <f t="shared" si="75"/>
        <v/>
      </c>
      <c r="AY161" s="64" t="str">
        <f t="shared" si="76"/>
        <v/>
      </c>
      <c r="AZ161" s="97" t="s">
        <v>103</v>
      </c>
      <c r="BA161" s="68"/>
      <c r="BB161" s="68"/>
      <c r="BC161" s="68"/>
      <c r="BD161" s="68"/>
      <c r="BE161" s="15"/>
      <c r="BF161" s="5">
        <f t="shared" si="77"/>
        <v>4595</v>
      </c>
      <c r="BG161" s="42">
        <v>0</v>
      </c>
      <c r="BH161" s="42">
        <v>4595</v>
      </c>
      <c r="BI161" s="42"/>
      <c r="BJ161" s="42"/>
      <c r="BK161" s="42"/>
      <c r="BL161" s="42"/>
      <c r="BM161" s="15"/>
    </row>
    <row r="162" spans="1:65" outlineLevel="5" x14ac:dyDescent="0.3">
      <c r="A162" s="22">
        <f t="shared" si="48"/>
        <v>5</v>
      </c>
      <c r="B162" s="9">
        <f t="shared" si="78"/>
        <v>42499</v>
      </c>
      <c r="C162" s="51">
        <v>291307</v>
      </c>
      <c r="D162" s="64">
        <f t="shared" si="68"/>
        <v>34</v>
      </c>
      <c r="E162" s="12">
        <v>35</v>
      </c>
      <c r="F162" s="12">
        <v>33</v>
      </c>
      <c r="G162" s="12"/>
      <c r="H162" s="12"/>
      <c r="I162" s="12"/>
      <c r="J162" s="12"/>
      <c r="K162" s="12"/>
      <c r="L162" s="12"/>
      <c r="M162" s="74" t="str">
        <f t="shared" si="69"/>
        <v/>
      </c>
      <c r="N162" s="83" t="s">
        <v>103</v>
      </c>
      <c r="O162" s="83" t="s">
        <v>103</v>
      </c>
      <c r="P162" s="83"/>
      <c r="Q162" s="83"/>
      <c r="R162" s="83"/>
      <c r="S162" s="83"/>
      <c r="T162" s="83"/>
      <c r="U162" s="83"/>
      <c r="V162" s="5" t="str">
        <f t="shared" si="70"/>
        <v/>
      </c>
      <c r="W162" s="41"/>
      <c r="X162" s="41"/>
      <c r="Y162" s="41"/>
      <c r="Z162" s="41"/>
      <c r="AA162" s="41"/>
      <c r="AB162" s="41"/>
      <c r="AC162" s="41"/>
      <c r="AD162" s="41"/>
      <c r="AE162" s="5" t="str">
        <f t="shared" si="71"/>
        <v/>
      </c>
      <c r="AF162" s="41"/>
      <c r="AG162" s="41"/>
      <c r="AH162" s="41"/>
      <c r="AI162" s="41"/>
      <c r="AJ162" s="41"/>
      <c r="AK162" s="41"/>
      <c r="AL162" s="41"/>
      <c r="AM162" s="41"/>
      <c r="AN162" s="41">
        <f t="shared" si="79"/>
        <v>23.463687150837988</v>
      </c>
      <c r="AO162" s="41">
        <v>895</v>
      </c>
      <c r="AP162" s="110" t="s">
        <v>103</v>
      </c>
      <c r="AQ162" s="111" t="s">
        <v>103</v>
      </c>
      <c r="AR162" s="126" t="str">
        <f t="shared" si="72"/>
        <v/>
      </c>
      <c r="AS162" s="126" t="str">
        <f t="shared" si="73"/>
        <v/>
      </c>
      <c r="AT162" s="127">
        <v>750</v>
      </c>
      <c r="AU162" s="128">
        <v>3.03</v>
      </c>
      <c r="AV162" s="129" t="s">
        <v>103</v>
      </c>
      <c r="AW162" s="126" t="str">
        <f t="shared" si="74"/>
        <v/>
      </c>
      <c r="AX162" s="126" t="str">
        <f t="shared" si="75"/>
        <v/>
      </c>
      <c r="AY162" s="64" t="str">
        <f t="shared" si="76"/>
        <v/>
      </c>
      <c r="AZ162" s="97">
        <v>75</v>
      </c>
      <c r="BA162" s="68"/>
      <c r="BB162" s="68"/>
      <c r="BC162" s="68"/>
      <c r="BD162" s="68"/>
      <c r="BE162" s="15"/>
      <c r="BF162" s="5">
        <f t="shared" si="77"/>
        <v>2665</v>
      </c>
      <c r="BG162" s="42">
        <v>904</v>
      </c>
      <c r="BH162" s="42">
        <v>1761</v>
      </c>
      <c r="BI162" s="42"/>
      <c r="BJ162" s="42"/>
      <c r="BK162" s="42"/>
      <c r="BL162" s="42"/>
      <c r="BM162" s="15"/>
    </row>
    <row r="163" spans="1:65" outlineLevel="5" x14ac:dyDescent="0.3">
      <c r="A163" s="22">
        <f t="shared" ref="A163:A234" si="80">MONTH(B163)</f>
        <v>5</v>
      </c>
      <c r="B163" s="9">
        <f t="shared" si="78"/>
        <v>42500</v>
      </c>
      <c r="C163" s="51">
        <v>430872</v>
      </c>
      <c r="D163" s="64" t="str">
        <f t="shared" si="68"/>
        <v/>
      </c>
      <c r="E163" s="12" t="s">
        <v>103</v>
      </c>
      <c r="F163" s="12" t="s">
        <v>103</v>
      </c>
      <c r="G163" s="12"/>
      <c r="H163" s="12"/>
      <c r="I163" s="12"/>
      <c r="J163" s="12"/>
      <c r="K163" s="12"/>
      <c r="L163" s="12"/>
      <c r="M163" s="74">
        <f t="shared" si="69"/>
        <v>7.2</v>
      </c>
      <c r="N163" s="83">
        <v>7.15</v>
      </c>
      <c r="O163" s="83">
        <v>7.19</v>
      </c>
      <c r="P163" s="83"/>
      <c r="Q163" s="83"/>
      <c r="R163" s="83"/>
      <c r="S163" s="83"/>
      <c r="T163" s="83"/>
      <c r="U163" s="83"/>
      <c r="V163" s="5" t="str">
        <f t="shared" si="70"/>
        <v/>
      </c>
      <c r="W163" s="41"/>
      <c r="X163" s="41"/>
      <c r="Y163" s="41"/>
      <c r="Z163" s="41"/>
      <c r="AA163" s="41"/>
      <c r="AB163" s="41"/>
      <c r="AC163" s="41"/>
      <c r="AD163" s="41"/>
      <c r="AE163" s="5">
        <f t="shared" si="71"/>
        <v>1787.5</v>
      </c>
      <c r="AF163" s="41">
        <v>1710</v>
      </c>
      <c r="AG163" s="41">
        <v>1865</v>
      </c>
      <c r="AH163" s="41"/>
      <c r="AI163" s="41"/>
      <c r="AJ163" s="41"/>
      <c r="AK163" s="41"/>
      <c r="AL163" s="41"/>
      <c r="AM163" s="41"/>
      <c r="AN163" s="41">
        <f t="shared" si="79"/>
        <v>23.516237402015676</v>
      </c>
      <c r="AO163" s="41">
        <v>893</v>
      </c>
      <c r="AP163" s="110">
        <v>4.7300000000000004</v>
      </c>
      <c r="AQ163" s="111">
        <v>2.71</v>
      </c>
      <c r="AR163" s="126">
        <f t="shared" si="72"/>
        <v>57.293868921775889</v>
      </c>
      <c r="AS163" s="126">
        <f t="shared" si="73"/>
        <v>42.706131078224111</v>
      </c>
      <c r="AT163" s="127">
        <v>1156</v>
      </c>
      <c r="AU163" s="128">
        <v>3.09</v>
      </c>
      <c r="AV163" s="129">
        <v>1.36</v>
      </c>
      <c r="AW163" s="126">
        <f t="shared" si="74"/>
        <v>44.012944983818777</v>
      </c>
      <c r="AX163" s="126">
        <f t="shared" si="75"/>
        <v>55.987055016181223</v>
      </c>
      <c r="AY163" s="64">
        <f t="shared" si="76"/>
        <v>41.403067209862812</v>
      </c>
      <c r="AZ163" s="97">
        <v>72.53</v>
      </c>
      <c r="BA163" s="68"/>
      <c r="BB163" s="68"/>
      <c r="BC163" s="68"/>
      <c r="BD163" s="68"/>
      <c r="BE163" s="15"/>
      <c r="BF163" s="5">
        <f t="shared" si="77"/>
        <v>4000</v>
      </c>
      <c r="BG163" s="42">
        <v>4000</v>
      </c>
      <c r="BH163" s="42" t="s">
        <v>103</v>
      </c>
      <c r="BI163" s="42"/>
      <c r="BJ163" s="42"/>
      <c r="BK163" s="42"/>
      <c r="BL163" s="42"/>
      <c r="BM163" s="15"/>
    </row>
    <row r="164" spans="1:65" outlineLevel="5" x14ac:dyDescent="0.3">
      <c r="A164" s="22">
        <f t="shared" si="80"/>
        <v>5</v>
      </c>
      <c r="B164" s="9">
        <f t="shared" si="78"/>
        <v>42501</v>
      </c>
      <c r="C164" s="51">
        <v>400325</v>
      </c>
      <c r="D164" s="64" t="str">
        <f t="shared" si="68"/>
        <v/>
      </c>
      <c r="E164" s="12" t="s">
        <v>103</v>
      </c>
      <c r="F164" s="12" t="s">
        <v>103</v>
      </c>
      <c r="G164" s="12"/>
      <c r="H164" s="12"/>
      <c r="I164" s="12"/>
      <c r="J164" s="12"/>
      <c r="K164" s="12"/>
      <c r="L164" s="12"/>
      <c r="M164" s="74" t="str">
        <f t="shared" si="69"/>
        <v/>
      </c>
      <c r="N164" s="83" t="s">
        <v>103</v>
      </c>
      <c r="O164" s="83" t="s">
        <v>103</v>
      </c>
      <c r="P164" s="83"/>
      <c r="Q164" s="83"/>
      <c r="R164" s="83"/>
      <c r="S164" s="83"/>
      <c r="T164" s="83"/>
      <c r="U164" s="83"/>
      <c r="V164" s="5" t="str">
        <f t="shared" si="70"/>
        <v/>
      </c>
      <c r="W164" s="41"/>
      <c r="X164" s="41"/>
      <c r="Y164" s="41"/>
      <c r="Z164" s="41"/>
      <c r="AA164" s="41"/>
      <c r="AB164" s="41"/>
      <c r="AC164" s="41"/>
      <c r="AD164" s="41"/>
      <c r="AE164" s="5" t="str">
        <f t="shared" si="71"/>
        <v/>
      </c>
      <c r="AF164" s="41"/>
      <c r="AG164" s="41"/>
      <c r="AH164" s="41"/>
      <c r="AI164" s="41"/>
      <c r="AJ164" s="41"/>
      <c r="AK164" s="41"/>
      <c r="AL164" s="41"/>
      <c r="AM164" s="41"/>
      <c r="AN164" s="41">
        <f t="shared" si="79"/>
        <v>22.364217252396166</v>
      </c>
      <c r="AO164" s="41">
        <v>939</v>
      </c>
      <c r="AP164" s="110" t="s">
        <v>103</v>
      </c>
      <c r="AQ164" s="111" t="s">
        <v>103</v>
      </c>
      <c r="AR164" s="126" t="str">
        <f t="shared" si="72"/>
        <v/>
      </c>
      <c r="AS164" s="126" t="str">
        <f t="shared" si="73"/>
        <v/>
      </c>
      <c r="AT164" s="127">
        <v>1083</v>
      </c>
      <c r="AU164" s="128">
        <v>3.08</v>
      </c>
      <c r="AV164" s="129" t="s">
        <v>103</v>
      </c>
      <c r="AW164" s="126" t="str">
        <f t="shared" si="74"/>
        <v/>
      </c>
      <c r="AX164" s="126" t="str">
        <f t="shared" si="75"/>
        <v/>
      </c>
      <c r="AY164" s="64" t="str">
        <f t="shared" si="76"/>
        <v/>
      </c>
      <c r="AZ164" s="97">
        <v>76.5</v>
      </c>
      <c r="BA164" s="68"/>
      <c r="BB164" s="68"/>
      <c r="BC164" s="68"/>
      <c r="BD164" s="68"/>
      <c r="BE164" s="15"/>
      <c r="BF164" s="5">
        <f t="shared" si="77"/>
        <v>627</v>
      </c>
      <c r="BG164" s="42">
        <v>0</v>
      </c>
      <c r="BH164" s="42">
        <v>627</v>
      </c>
      <c r="BI164" s="42"/>
      <c r="BJ164" s="42"/>
      <c r="BK164" s="42"/>
      <c r="BL164" s="42"/>
      <c r="BM164" s="15"/>
    </row>
    <row r="165" spans="1:65" outlineLevel="5" x14ac:dyDescent="0.3">
      <c r="A165" s="22">
        <f t="shared" si="80"/>
        <v>5</v>
      </c>
      <c r="B165" s="9">
        <f t="shared" si="78"/>
        <v>42502</v>
      </c>
      <c r="C165" s="51">
        <v>387457</v>
      </c>
      <c r="D165" s="64" t="str">
        <f t="shared" si="68"/>
        <v/>
      </c>
      <c r="E165" s="12" t="s">
        <v>103</v>
      </c>
      <c r="F165" s="12" t="s">
        <v>103</v>
      </c>
      <c r="G165" s="12"/>
      <c r="H165" s="12"/>
      <c r="I165" s="12"/>
      <c r="J165" s="12"/>
      <c r="K165" s="12"/>
      <c r="L165" s="12"/>
      <c r="M165" s="74" t="str">
        <f t="shared" si="69"/>
        <v/>
      </c>
      <c r="N165" s="83" t="s">
        <v>103</v>
      </c>
      <c r="O165" s="83" t="s">
        <v>103</v>
      </c>
      <c r="P165" s="83"/>
      <c r="Q165" s="83"/>
      <c r="R165" s="83"/>
      <c r="S165" s="83"/>
      <c r="T165" s="83"/>
      <c r="U165" s="83"/>
      <c r="V165" s="5" t="str">
        <f t="shared" si="70"/>
        <v/>
      </c>
      <c r="W165" s="41"/>
      <c r="X165" s="41"/>
      <c r="Y165" s="41"/>
      <c r="Z165" s="41"/>
      <c r="AA165" s="41"/>
      <c r="AB165" s="41"/>
      <c r="AC165" s="41"/>
      <c r="AD165" s="41"/>
      <c r="AE165" s="5" t="str">
        <f t="shared" si="71"/>
        <v/>
      </c>
      <c r="AF165" s="41"/>
      <c r="AG165" s="41"/>
      <c r="AH165" s="41"/>
      <c r="AI165" s="41"/>
      <c r="AJ165" s="41"/>
      <c r="AK165" s="41"/>
      <c r="AL165" s="41"/>
      <c r="AM165" s="41"/>
      <c r="AN165" s="41">
        <f t="shared" si="79"/>
        <v>19.143117593436646</v>
      </c>
      <c r="AO165" s="41">
        <v>1097</v>
      </c>
      <c r="AP165" s="110" t="s">
        <v>103</v>
      </c>
      <c r="AQ165" s="111" t="s">
        <v>103</v>
      </c>
      <c r="AR165" s="126" t="str">
        <f t="shared" si="72"/>
        <v/>
      </c>
      <c r="AS165" s="126" t="str">
        <f t="shared" si="73"/>
        <v/>
      </c>
      <c r="AT165" s="127">
        <v>1165</v>
      </c>
      <c r="AU165" s="128">
        <v>3.07</v>
      </c>
      <c r="AV165" s="129" t="s">
        <v>103</v>
      </c>
      <c r="AW165" s="126" t="str">
        <f t="shared" si="74"/>
        <v/>
      </c>
      <c r="AX165" s="126" t="str">
        <f t="shared" si="75"/>
        <v/>
      </c>
      <c r="AY165" s="64" t="str">
        <f t="shared" si="76"/>
        <v/>
      </c>
      <c r="AZ165" s="97">
        <v>76.8</v>
      </c>
      <c r="BA165" s="68"/>
      <c r="BB165" s="68"/>
      <c r="BC165" s="68"/>
      <c r="BD165" s="68"/>
      <c r="BE165" s="15"/>
      <c r="BF165" s="5" t="str">
        <f t="shared" si="77"/>
        <v/>
      </c>
      <c r="BG165" s="42">
        <v>0</v>
      </c>
      <c r="BH165" s="42" t="s">
        <v>103</v>
      </c>
      <c r="BI165" s="42"/>
      <c r="BJ165" s="42"/>
      <c r="BK165" s="42"/>
      <c r="BL165" s="42"/>
      <c r="BM165" s="15"/>
    </row>
    <row r="166" spans="1:65" outlineLevel="5" x14ac:dyDescent="0.3">
      <c r="A166" s="22">
        <f t="shared" si="80"/>
        <v>5</v>
      </c>
      <c r="B166" s="9">
        <f t="shared" si="78"/>
        <v>42503</v>
      </c>
      <c r="C166" s="51">
        <v>379579</v>
      </c>
      <c r="D166" s="64" t="str">
        <f t="shared" si="68"/>
        <v/>
      </c>
      <c r="E166" s="12" t="s">
        <v>103</v>
      </c>
      <c r="F166" s="12" t="s">
        <v>103</v>
      </c>
      <c r="G166" s="12"/>
      <c r="H166" s="12"/>
      <c r="I166" s="12"/>
      <c r="J166" s="12"/>
      <c r="K166" s="12"/>
      <c r="L166" s="12"/>
      <c r="M166" s="74" t="str">
        <f t="shared" si="69"/>
        <v/>
      </c>
      <c r="N166" s="83" t="s">
        <v>103</v>
      </c>
      <c r="O166" s="83" t="s">
        <v>103</v>
      </c>
      <c r="P166" s="83"/>
      <c r="Q166" s="83"/>
      <c r="R166" s="83"/>
      <c r="S166" s="83"/>
      <c r="T166" s="83"/>
      <c r="U166" s="83"/>
      <c r="V166" s="5" t="str">
        <f t="shared" si="70"/>
        <v/>
      </c>
      <c r="W166" s="41"/>
      <c r="X166" s="41"/>
      <c r="Y166" s="41"/>
      <c r="Z166" s="41"/>
      <c r="AA166" s="41"/>
      <c r="AB166" s="41"/>
      <c r="AC166" s="41"/>
      <c r="AD166" s="41"/>
      <c r="AE166" s="5" t="str">
        <f t="shared" si="71"/>
        <v/>
      </c>
      <c r="AF166" s="41"/>
      <c r="AG166" s="41"/>
      <c r="AH166" s="41"/>
      <c r="AI166" s="41"/>
      <c r="AJ166" s="41"/>
      <c r="AK166" s="41"/>
      <c r="AL166" s="41"/>
      <c r="AM166" s="41"/>
      <c r="AN166" s="41">
        <f t="shared" si="79"/>
        <v>28</v>
      </c>
      <c r="AO166" s="41">
        <v>750</v>
      </c>
      <c r="AP166" s="110" t="s">
        <v>103</v>
      </c>
      <c r="AQ166" s="111" t="s">
        <v>103</v>
      </c>
      <c r="AR166" s="126" t="str">
        <f t="shared" si="72"/>
        <v/>
      </c>
      <c r="AS166" s="126" t="str">
        <f t="shared" si="73"/>
        <v/>
      </c>
      <c r="AT166" s="127">
        <v>859</v>
      </c>
      <c r="AU166" s="128">
        <v>3.1</v>
      </c>
      <c r="AV166" s="129" t="s">
        <v>103</v>
      </c>
      <c r="AW166" s="126" t="str">
        <f t="shared" si="74"/>
        <v/>
      </c>
      <c r="AX166" s="126" t="str">
        <f t="shared" si="75"/>
        <v/>
      </c>
      <c r="AY166" s="64" t="str">
        <f t="shared" si="76"/>
        <v/>
      </c>
      <c r="AZ166" s="97">
        <v>77.8</v>
      </c>
      <c r="BA166" s="68"/>
      <c r="BB166" s="68"/>
      <c r="BC166" s="68"/>
      <c r="BD166" s="68"/>
      <c r="BE166" s="15"/>
      <c r="BF166" s="5">
        <f t="shared" si="77"/>
        <v>431</v>
      </c>
      <c r="BG166" s="42">
        <v>431</v>
      </c>
      <c r="BH166" s="42" t="s">
        <v>103</v>
      </c>
      <c r="BI166" s="42"/>
      <c r="BJ166" s="42"/>
      <c r="BK166" s="42"/>
      <c r="BL166" s="42"/>
      <c r="BM166" s="15"/>
    </row>
    <row r="167" spans="1:65" outlineLevel="5" x14ac:dyDescent="0.3">
      <c r="A167" s="22">
        <f t="shared" si="80"/>
        <v>5</v>
      </c>
      <c r="B167" s="9">
        <f t="shared" si="78"/>
        <v>42504</v>
      </c>
      <c r="C167" s="51">
        <v>375391</v>
      </c>
      <c r="D167" s="64" t="str">
        <f t="shared" si="68"/>
        <v/>
      </c>
      <c r="E167" s="12" t="s">
        <v>103</v>
      </c>
      <c r="F167" s="12" t="s">
        <v>103</v>
      </c>
      <c r="G167" s="12"/>
      <c r="H167" s="12"/>
      <c r="I167" s="12"/>
      <c r="J167" s="12"/>
      <c r="K167" s="12"/>
      <c r="L167" s="12"/>
      <c r="M167" s="74" t="str">
        <f t="shared" si="69"/>
        <v/>
      </c>
      <c r="N167" s="83" t="s">
        <v>103</v>
      </c>
      <c r="O167" s="83" t="s">
        <v>103</v>
      </c>
      <c r="P167" s="83"/>
      <c r="Q167" s="83"/>
      <c r="R167" s="83"/>
      <c r="S167" s="83"/>
      <c r="T167" s="83"/>
      <c r="U167" s="83"/>
      <c r="V167" s="5" t="str">
        <f t="shared" si="70"/>
        <v/>
      </c>
      <c r="W167" s="41"/>
      <c r="X167" s="41"/>
      <c r="Y167" s="41"/>
      <c r="Z167" s="41"/>
      <c r="AA167" s="41"/>
      <c r="AB167" s="41"/>
      <c r="AC167" s="41"/>
      <c r="AD167" s="41"/>
      <c r="AE167" s="5" t="str">
        <f t="shared" si="71"/>
        <v/>
      </c>
      <c r="AF167" s="41"/>
      <c r="AG167" s="41"/>
      <c r="AH167" s="41"/>
      <c r="AI167" s="41"/>
      <c r="AJ167" s="41"/>
      <c r="AK167" s="41"/>
      <c r="AL167" s="41"/>
      <c r="AM167" s="41"/>
      <c r="AN167" s="41">
        <f t="shared" si="79"/>
        <v>26.315789473684209</v>
      </c>
      <c r="AO167" s="41">
        <v>798</v>
      </c>
      <c r="AP167" s="110" t="s">
        <v>103</v>
      </c>
      <c r="AQ167" s="111" t="s">
        <v>103</v>
      </c>
      <c r="AR167" s="126" t="str">
        <f t="shared" si="72"/>
        <v/>
      </c>
      <c r="AS167" s="126" t="str">
        <f t="shared" si="73"/>
        <v/>
      </c>
      <c r="AT167" s="127">
        <v>907</v>
      </c>
      <c r="AU167" s="128" t="s">
        <v>103</v>
      </c>
      <c r="AV167" s="129" t="s">
        <v>103</v>
      </c>
      <c r="AW167" s="126" t="str">
        <f t="shared" si="74"/>
        <v/>
      </c>
      <c r="AX167" s="126" t="str">
        <f t="shared" si="75"/>
        <v/>
      </c>
      <c r="AY167" s="64" t="str">
        <f t="shared" si="76"/>
        <v/>
      </c>
      <c r="AZ167" s="97" t="s">
        <v>103</v>
      </c>
      <c r="BA167" s="68"/>
      <c r="BB167" s="68"/>
      <c r="BC167" s="68"/>
      <c r="BD167" s="68"/>
      <c r="BE167" s="15"/>
      <c r="BF167" s="5">
        <f t="shared" si="77"/>
        <v>3612</v>
      </c>
      <c r="BG167" s="42">
        <v>3612</v>
      </c>
      <c r="BH167" s="42" t="s">
        <v>103</v>
      </c>
      <c r="BI167" s="42"/>
      <c r="BJ167" s="42"/>
      <c r="BK167" s="42"/>
      <c r="BL167" s="42"/>
      <c r="BM167" s="15"/>
    </row>
    <row r="168" spans="1:65" outlineLevel="5" x14ac:dyDescent="0.3">
      <c r="A168" s="22">
        <f t="shared" si="80"/>
        <v>5</v>
      </c>
      <c r="B168" s="9">
        <f t="shared" si="78"/>
        <v>42505</v>
      </c>
      <c r="C168" s="51">
        <v>370227</v>
      </c>
      <c r="D168" s="64" t="str">
        <f t="shared" si="68"/>
        <v/>
      </c>
      <c r="E168" s="12" t="s">
        <v>103</v>
      </c>
      <c r="F168" s="12" t="s">
        <v>103</v>
      </c>
      <c r="G168" s="12"/>
      <c r="H168" s="12"/>
      <c r="I168" s="12"/>
      <c r="J168" s="12"/>
      <c r="K168" s="12"/>
      <c r="L168" s="12"/>
      <c r="M168" s="74" t="str">
        <f t="shared" si="69"/>
        <v/>
      </c>
      <c r="N168" s="83" t="s">
        <v>103</v>
      </c>
      <c r="O168" s="83" t="s">
        <v>103</v>
      </c>
      <c r="P168" s="83"/>
      <c r="Q168" s="83"/>
      <c r="R168" s="83"/>
      <c r="S168" s="83"/>
      <c r="T168" s="83"/>
      <c r="U168" s="83"/>
      <c r="V168" s="5" t="str">
        <f t="shared" si="70"/>
        <v/>
      </c>
      <c r="W168" s="41"/>
      <c r="X168" s="41"/>
      <c r="Y168" s="41"/>
      <c r="Z168" s="41"/>
      <c r="AA168" s="41"/>
      <c r="AB168" s="41"/>
      <c r="AC168" s="41"/>
      <c r="AD168" s="41"/>
      <c r="AE168" s="5" t="str">
        <f t="shared" si="71"/>
        <v/>
      </c>
      <c r="AF168" s="41"/>
      <c r="AG168" s="41"/>
      <c r="AH168" s="41"/>
      <c r="AI168" s="41"/>
      <c r="AJ168" s="41"/>
      <c r="AK168" s="41"/>
      <c r="AL168" s="41"/>
      <c r="AM168" s="41"/>
      <c r="AN168" s="41">
        <f t="shared" si="79"/>
        <v>27.237354085603112</v>
      </c>
      <c r="AO168" s="41">
        <v>771</v>
      </c>
      <c r="AP168" s="110" t="s">
        <v>103</v>
      </c>
      <c r="AQ168" s="111" t="s">
        <v>103</v>
      </c>
      <c r="AR168" s="126" t="str">
        <f t="shared" si="72"/>
        <v/>
      </c>
      <c r="AS168" s="126" t="str">
        <f t="shared" si="73"/>
        <v/>
      </c>
      <c r="AT168" s="127">
        <v>873</v>
      </c>
      <c r="AU168" s="128" t="s">
        <v>103</v>
      </c>
      <c r="AV168" s="129" t="s">
        <v>103</v>
      </c>
      <c r="AW168" s="126" t="str">
        <f t="shared" si="74"/>
        <v/>
      </c>
      <c r="AX168" s="126" t="str">
        <f t="shared" si="75"/>
        <v/>
      </c>
      <c r="AY168" s="64" t="str">
        <f t="shared" si="76"/>
        <v/>
      </c>
      <c r="AZ168" s="97" t="s">
        <v>103</v>
      </c>
      <c r="BA168" s="68"/>
      <c r="BB168" s="68"/>
      <c r="BC168" s="68"/>
      <c r="BD168" s="68"/>
      <c r="BE168" s="15"/>
      <c r="BF168" s="5">
        <f t="shared" si="77"/>
        <v>3106</v>
      </c>
      <c r="BG168" s="42">
        <v>3106</v>
      </c>
      <c r="BH168" s="42" t="s">
        <v>103</v>
      </c>
      <c r="BI168" s="42"/>
      <c r="BJ168" s="42"/>
      <c r="BK168" s="42"/>
      <c r="BL168" s="42"/>
      <c r="BM168" s="15"/>
    </row>
    <row r="169" spans="1:65" outlineLevel="5" x14ac:dyDescent="0.3">
      <c r="A169" s="22">
        <f t="shared" si="80"/>
        <v>5</v>
      </c>
      <c r="B169" s="9">
        <f t="shared" si="78"/>
        <v>42506</v>
      </c>
      <c r="C169" s="51">
        <v>440182</v>
      </c>
      <c r="D169" s="64" t="str">
        <f t="shared" si="68"/>
        <v/>
      </c>
      <c r="E169" s="12" t="s">
        <v>103</v>
      </c>
      <c r="F169" s="12" t="s">
        <v>103</v>
      </c>
      <c r="G169" s="12"/>
      <c r="H169" s="12"/>
      <c r="I169" s="12"/>
      <c r="J169" s="12"/>
      <c r="K169" s="12"/>
      <c r="L169" s="12"/>
      <c r="M169" s="74" t="str">
        <f t="shared" si="69"/>
        <v/>
      </c>
      <c r="N169" s="83" t="s">
        <v>103</v>
      </c>
      <c r="O169" s="83" t="s">
        <v>103</v>
      </c>
      <c r="P169" s="83"/>
      <c r="Q169" s="83"/>
      <c r="R169" s="83"/>
      <c r="S169" s="83"/>
      <c r="T169" s="83"/>
      <c r="U169" s="83"/>
      <c r="V169" s="5" t="str">
        <f t="shared" si="70"/>
        <v/>
      </c>
      <c r="W169" s="41"/>
      <c r="X169" s="41"/>
      <c r="Y169" s="41"/>
      <c r="Z169" s="41"/>
      <c r="AA169" s="41"/>
      <c r="AB169" s="41"/>
      <c r="AC169" s="41"/>
      <c r="AD169" s="41"/>
      <c r="AE169" s="5" t="str">
        <f t="shared" si="71"/>
        <v/>
      </c>
      <c r="AF169" s="41"/>
      <c r="AG169" s="41"/>
      <c r="AH169" s="41"/>
      <c r="AI169" s="41"/>
      <c r="AJ169" s="41"/>
      <c r="AK169" s="41"/>
      <c r="AL169" s="41"/>
      <c r="AM169" s="41"/>
      <c r="AN169" s="41">
        <f t="shared" si="79"/>
        <v>24.676850763807284</v>
      </c>
      <c r="AO169" s="41">
        <v>851</v>
      </c>
      <c r="AP169" s="110" t="s">
        <v>103</v>
      </c>
      <c r="AQ169" s="111" t="s">
        <v>103</v>
      </c>
      <c r="AR169" s="126" t="str">
        <f t="shared" si="72"/>
        <v/>
      </c>
      <c r="AS169" s="126" t="str">
        <f t="shared" si="73"/>
        <v/>
      </c>
      <c r="AT169" s="127">
        <v>898</v>
      </c>
      <c r="AU169" s="128">
        <v>3.02</v>
      </c>
      <c r="AV169" s="129" t="s">
        <v>103</v>
      </c>
      <c r="AW169" s="126" t="str">
        <f t="shared" si="74"/>
        <v/>
      </c>
      <c r="AX169" s="126" t="str">
        <f t="shared" si="75"/>
        <v/>
      </c>
      <c r="AY169" s="64" t="str">
        <f t="shared" si="76"/>
        <v/>
      </c>
      <c r="AZ169" s="97">
        <v>75</v>
      </c>
      <c r="BA169" s="68"/>
      <c r="BB169" s="68"/>
      <c r="BC169" s="68"/>
      <c r="BD169" s="68"/>
      <c r="BE169" s="15"/>
      <c r="BF169" s="5">
        <f t="shared" si="77"/>
        <v>1883</v>
      </c>
      <c r="BG169" s="42">
        <v>1883</v>
      </c>
      <c r="BH169" s="42" t="s">
        <v>103</v>
      </c>
      <c r="BI169" s="42"/>
      <c r="BJ169" s="42"/>
      <c r="BK169" s="42"/>
      <c r="BL169" s="42"/>
      <c r="BM169" s="15"/>
    </row>
    <row r="170" spans="1:65" outlineLevel="5" x14ac:dyDescent="0.3">
      <c r="A170" s="22">
        <f t="shared" si="80"/>
        <v>5</v>
      </c>
      <c r="B170" s="9">
        <f t="shared" si="78"/>
        <v>42507</v>
      </c>
      <c r="C170" s="51">
        <v>400966</v>
      </c>
      <c r="D170" s="64">
        <f t="shared" si="68"/>
        <v>32</v>
      </c>
      <c r="E170" s="12">
        <v>32</v>
      </c>
      <c r="F170" s="12">
        <v>32</v>
      </c>
      <c r="G170" s="12"/>
      <c r="H170" s="12"/>
      <c r="I170" s="12"/>
      <c r="J170" s="12"/>
      <c r="K170" s="12"/>
      <c r="L170" s="12"/>
      <c r="M170" s="74">
        <f t="shared" si="69"/>
        <v>7.1</v>
      </c>
      <c r="N170" s="83">
        <v>7.18</v>
      </c>
      <c r="O170" s="83">
        <v>7.07</v>
      </c>
      <c r="P170" s="83"/>
      <c r="Q170" s="83"/>
      <c r="R170" s="83"/>
      <c r="S170" s="83"/>
      <c r="T170" s="83"/>
      <c r="U170" s="83"/>
      <c r="V170" s="5" t="str">
        <f t="shared" si="70"/>
        <v/>
      </c>
      <c r="W170" s="41"/>
      <c r="X170" s="41"/>
      <c r="Y170" s="41"/>
      <c r="Z170" s="41"/>
      <c r="AA170" s="41"/>
      <c r="AB170" s="41"/>
      <c r="AC170" s="41"/>
      <c r="AD170" s="41"/>
      <c r="AE170" s="5" t="str">
        <f t="shared" si="71"/>
        <v/>
      </c>
      <c r="AF170" s="41"/>
      <c r="AG170" s="41"/>
      <c r="AH170" s="41"/>
      <c r="AI170" s="41"/>
      <c r="AJ170" s="41"/>
      <c r="AK170" s="41"/>
      <c r="AL170" s="41"/>
      <c r="AM170" s="41"/>
      <c r="AN170" s="41">
        <f t="shared" si="79"/>
        <v>22.222222222222221</v>
      </c>
      <c r="AO170" s="41">
        <v>945</v>
      </c>
      <c r="AP170" s="110">
        <v>5.23</v>
      </c>
      <c r="AQ170" s="111">
        <v>3.14</v>
      </c>
      <c r="AR170" s="126">
        <f t="shared" si="72"/>
        <v>60.038240917782026</v>
      </c>
      <c r="AS170" s="126">
        <f t="shared" si="73"/>
        <v>39.961759082217974</v>
      </c>
      <c r="AT170" s="127">
        <v>1275</v>
      </c>
      <c r="AU170" s="128">
        <v>3.13</v>
      </c>
      <c r="AV170" s="129">
        <v>1.4</v>
      </c>
      <c r="AW170" s="126">
        <f t="shared" si="74"/>
        <v>44.728434504792332</v>
      </c>
      <c r="AX170" s="126">
        <f t="shared" si="75"/>
        <v>55.271565495207668</v>
      </c>
      <c r="AY170" s="64">
        <f t="shared" si="76"/>
        <v>46.136003829019543</v>
      </c>
      <c r="AZ170" s="97">
        <v>72.599999999999994</v>
      </c>
      <c r="BA170" s="68"/>
      <c r="BB170" s="68"/>
      <c r="BC170" s="68"/>
      <c r="BD170" s="68"/>
      <c r="BE170" s="15"/>
      <c r="BF170" s="5">
        <f t="shared" si="77"/>
        <v>907</v>
      </c>
      <c r="BG170" s="42">
        <v>907</v>
      </c>
      <c r="BH170" s="42" t="s">
        <v>103</v>
      </c>
      <c r="BI170" s="42"/>
      <c r="BJ170" s="42"/>
      <c r="BK170" s="42"/>
      <c r="BL170" s="42"/>
      <c r="BM170" s="15"/>
    </row>
    <row r="171" spans="1:65" outlineLevel="5" x14ac:dyDescent="0.3">
      <c r="A171" s="22">
        <f t="shared" si="80"/>
        <v>5</v>
      </c>
      <c r="B171" s="9">
        <f t="shared" si="78"/>
        <v>42508</v>
      </c>
      <c r="C171" s="51">
        <v>367634</v>
      </c>
      <c r="D171" s="64">
        <f t="shared" si="68"/>
        <v>32</v>
      </c>
      <c r="E171" s="12">
        <v>32</v>
      </c>
      <c r="F171" s="12">
        <v>32</v>
      </c>
      <c r="G171" s="12"/>
      <c r="H171" s="12"/>
      <c r="I171" s="12"/>
      <c r="J171" s="12"/>
      <c r="K171" s="12"/>
      <c r="L171" s="12"/>
      <c r="M171" s="74" t="str">
        <f t="shared" si="69"/>
        <v/>
      </c>
      <c r="N171" s="83" t="s">
        <v>103</v>
      </c>
      <c r="O171" s="83" t="s">
        <v>103</v>
      </c>
      <c r="P171" s="83"/>
      <c r="Q171" s="83"/>
      <c r="R171" s="83"/>
      <c r="S171" s="83"/>
      <c r="T171" s="83"/>
      <c r="U171" s="83"/>
      <c r="V171" s="5" t="str">
        <f t="shared" si="70"/>
        <v/>
      </c>
      <c r="W171" s="41"/>
      <c r="X171" s="41"/>
      <c r="Y171" s="41"/>
      <c r="Z171" s="41"/>
      <c r="AA171" s="41"/>
      <c r="AB171" s="41"/>
      <c r="AC171" s="41"/>
      <c r="AD171" s="41"/>
      <c r="AE171" s="5" t="str">
        <f t="shared" si="71"/>
        <v/>
      </c>
      <c r="AF171" s="41"/>
      <c r="AG171" s="41"/>
      <c r="AH171" s="41"/>
      <c r="AI171" s="41"/>
      <c r="AJ171" s="41"/>
      <c r="AK171" s="41"/>
      <c r="AL171" s="41"/>
      <c r="AM171" s="41"/>
      <c r="AN171" s="41">
        <f t="shared" si="79"/>
        <v>21.298174442190671</v>
      </c>
      <c r="AO171" s="41">
        <v>986</v>
      </c>
      <c r="AP171" s="110" t="s">
        <v>103</v>
      </c>
      <c r="AQ171" s="111" t="s">
        <v>103</v>
      </c>
      <c r="AR171" s="126" t="str">
        <f t="shared" si="72"/>
        <v/>
      </c>
      <c r="AS171" s="126" t="str">
        <f t="shared" si="73"/>
        <v/>
      </c>
      <c r="AT171" s="127">
        <v>1113</v>
      </c>
      <c r="AU171" s="128">
        <v>3.11</v>
      </c>
      <c r="AV171" s="129" t="s">
        <v>103</v>
      </c>
      <c r="AW171" s="126" t="str">
        <f t="shared" si="74"/>
        <v/>
      </c>
      <c r="AX171" s="126" t="str">
        <f t="shared" si="75"/>
        <v/>
      </c>
      <c r="AY171" s="64" t="str">
        <f t="shared" si="76"/>
        <v/>
      </c>
      <c r="AZ171" s="97">
        <v>77.81</v>
      </c>
      <c r="BA171" s="68"/>
      <c r="BB171" s="68"/>
      <c r="BC171" s="68"/>
      <c r="BD171" s="68"/>
      <c r="BE171" s="15"/>
      <c r="BF171" s="5">
        <f t="shared" si="77"/>
        <v>6744</v>
      </c>
      <c r="BG171" s="42">
        <v>6744</v>
      </c>
      <c r="BH171" s="42" t="s">
        <v>103</v>
      </c>
      <c r="BI171" s="42"/>
      <c r="BJ171" s="42"/>
      <c r="BK171" s="42"/>
      <c r="BL171" s="42"/>
      <c r="BM171" s="15"/>
    </row>
    <row r="172" spans="1:65" outlineLevel="5" x14ac:dyDescent="0.3">
      <c r="A172" s="22">
        <f t="shared" si="80"/>
        <v>5</v>
      </c>
      <c r="B172" s="9">
        <f t="shared" si="78"/>
        <v>42509</v>
      </c>
      <c r="C172" s="51">
        <v>370253</v>
      </c>
      <c r="D172" s="64" t="str">
        <f t="shared" si="68"/>
        <v/>
      </c>
      <c r="E172" s="12" t="s">
        <v>103</v>
      </c>
      <c r="F172" s="12" t="s">
        <v>103</v>
      </c>
      <c r="G172" s="12"/>
      <c r="H172" s="12"/>
      <c r="I172" s="12"/>
      <c r="J172" s="12"/>
      <c r="K172" s="12"/>
      <c r="L172" s="12"/>
      <c r="M172" s="74" t="str">
        <f t="shared" si="69"/>
        <v/>
      </c>
      <c r="N172" s="83" t="s">
        <v>103</v>
      </c>
      <c r="O172" s="83" t="s">
        <v>103</v>
      </c>
      <c r="P172" s="83"/>
      <c r="Q172" s="83"/>
      <c r="R172" s="83"/>
      <c r="S172" s="83"/>
      <c r="T172" s="83"/>
      <c r="U172" s="83"/>
      <c r="V172" s="5" t="str">
        <f t="shared" si="70"/>
        <v/>
      </c>
      <c r="W172" s="41"/>
      <c r="X172" s="41"/>
      <c r="Y172" s="41"/>
      <c r="Z172" s="41"/>
      <c r="AA172" s="41"/>
      <c r="AB172" s="41"/>
      <c r="AC172" s="41"/>
      <c r="AD172" s="41"/>
      <c r="AE172" s="5" t="str">
        <f t="shared" si="71"/>
        <v/>
      </c>
      <c r="AF172" s="41"/>
      <c r="AG172" s="41"/>
      <c r="AH172" s="41"/>
      <c r="AI172" s="41"/>
      <c r="AJ172" s="41"/>
      <c r="AK172" s="41"/>
      <c r="AL172" s="41"/>
      <c r="AM172" s="41"/>
      <c r="AN172" s="41">
        <f t="shared" si="79"/>
        <v>22.826086956521738</v>
      </c>
      <c r="AO172" s="41">
        <v>920</v>
      </c>
      <c r="AP172" s="110" t="s">
        <v>103</v>
      </c>
      <c r="AQ172" s="111" t="s">
        <v>103</v>
      </c>
      <c r="AR172" s="126" t="str">
        <f t="shared" si="72"/>
        <v/>
      </c>
      <c r="AS172" s="126" t="str">
        <f t="shared" si="73"/>
        <v/>
      </c>
      <c r="AT172" s="127">
        <v>1529</v>
      </c>
      <c r="AU172" s="128">
        <v>3.13</v>
      </c>
      <c r="AV172" s="129" t="s">
        <v>103</v>
      </c>
      <c r="AW172" s="126" t="str">
        <f t="shared" si="74"/>
        <v/>
      </c>
      <c r="AX172" s="126" t="str">
        <f t="shared" si="75"/>
        <v/>
      </c>
      <c r="AY172" s="64" t="str">
        <f t="shared" si="76"/>
        <v/>
      </c>
      <c r="AZ172" s="97">
        <v>75.8</v>
      </c>
      <c r="BA172" s="68"/>
      <c r="BB172" s="68"/>
      <c r="BC172" s="68"/>
      <c r="BD172" s="68"/>
      <c r="BE172" s="15"/>
      <c r="BF172" s="5">
        <f t="shared" si="77"/>
        <v>5668</v>
      </c>
      <c r="BG172" s="42">
        <v>5668</v>
      </c>
      <c r="BH172" s="42" t="s">
        <v>103</v>
      </c>
      <c r="BI172" s="42"/>
      <c r="BJ172" s="42"/>
      <c r="BK172" s="42"/>
      <c r="BL172" s="42"/>
      <c r="BM172" s="15"/>
    </row>
    <row r="173" spans="1:65" outlineLevel="5" x14ac:dyDescent="0.3">
      <c r="A173" s="22">
        <f t="shared" si="80"/>
        <v>5</v>
      </c>
      <c r="B173" s="9">
        <f t="shared" si="78"/>
        <v>42510</v>
      </c>
      <c r="C173" s="51">
        <v>375721</v>
      </c>
      <c r="D173" s="64" t="str">
        <f t="shared" si="68"/>
        <v/>
      </c>
      <c r="E173" s="12" t="s">
        <v>103</v>
      </c>
      <c r="F173" s="12" t="s">
        <v>103</v>
      </c>
      <c r="G173" s="12"/>
      <c r="H173" s="12"/>
      <c r="I173" s="12"/>
      <c r="J173" s="12"/>
      <c r="K173" s="12"/>
      <c r="L173" s="12"/>
      <c r="M173" s="74" t="str">
        <f t="shared" si="69"/>
        <v/>
      </c>
      <c r="N173" s="83" t="s">
        <v>103</v>
      </c>
      <c r="O173" s="83" t="s">
        <v>103</v>
      </c>
      <c r="P173" s="83"/>
      <c r="Q173" s="83"/>
      <c r="R173" s="83"/>
      <c r="S173" s="83"/>
      <c r="T173" s="83"/>
      <c r="U173" s="83"/>
      <c r="V173" s="5" t="str">
        <f t="shared" si="70"/>
        <v/>
      </c>
      <c r="W173" s="41"/>
      <c r="X173" s="41"/>
      <c r="Y173" s="41"/>
      <c r="Z173" s="41"/>
      <c r="AA173" s="41"/>
      <c r="AB173" s="41"/>
      <c r="AC173" s="41"/>
      <c r="AD173" s="41"/>
      <c r="AE173" s="5" t="str">
        <f t="shared" si="71"/>
        <v/>
      </c>
      <c r="AF173" s="41"/>
      <c r="AG173" s="41"/>
      <c r="AH173" s="41"/>
      <c r="AI173" s="41"/>
      <c r="AJ173" s="41"/>
      <c r="AK173" s="41"/>
      <c r="AL173" s="41"/>
      <c r="AM173" s="41"/>
      <c r="AN173" s="41">
        <f t="shared" si="79"/>
        <v>19.195612431444243</v>
      </c>
      <c r="AO173" s="41">
        <v>1094</v>
      </c>
      <c r="AP173" s="110" t="s">
        <v>103</v>
      </c>
      <c r="AQ173" s="111" t="s">
        <v>103</v>
      </c>
      <c r="AR173" s="126" t="str">
        <f t="shared" si="72"/>
        <v/>
      </c>
      <c r="AS173" s="126" t="str">
        <f t="shared" si="73"/>
        <v/>
      </c>
      <c r="AT173" s="127">
        <v>1147</v>
      </c>
      <c r="AU173" s="128">
        <v>3.08</v>
      </c>
      <c r="AV173" s="129" t="s">
        <v>103</v>
      </c>
      <c r="AW173" s="126" t="str">
        <f t="shared" si="74"/>
        <v/>
      </c>
      <c r="AX173" s="126" t="str">
        <f t="shared" si="75"/>
        <v/>
      </c>
      <c r="AY173" s="64" t="str">
        <f t="shared" si="76"/>
        <v/>
      </c>
      <c r="AZ173" s="97">
        <v>77.099999999999994</v>
      </c>
      <c r="BA173" s="68"/>
      <c r="BB173" s="68"/>
      <c r="BC173" s="68"/>
      <c r="BD173" s="68"/>
      <c r="BE173" s="15"/>
      <c r="BF173" s="5">
        <f t="shared" si="77"/>
        <v>4898</v>
      </c>
      <c r="BG173" s="42">
        <v>4898</v>
      </c>
      <c r="BH173" s="42" t="s">
        <v>103</v>
      </c>
      <c r="BI173" s="42"/>
      <c r="BJ173" s="42"/>
      <c r="BK173" s="42"/>
      <c r="BL173" s="42"/>
      <c r="BM173" s="15"/>
    </row>
    <row r="174" spans="1:65" outlineLevel="5" x14ac:dyDescent="0.3">
      <c r="A174" s="22">
        <f t="shared" si="80"/>
        <v>5</v>
      </c>
      <c r="B174" s="9">
        <f t="shared" si="78"/>
        <v>42511</v>
      </c>
      <c r="C174" s="51">
        <v>374776</v>
      </c>
      <c r="D174" s="64" t="str">
        <f t="shared" si="68"/>
        <v/>
      </c>
      <c r="E174" s="12" t="s">
        <v>103</v>
      </c>
      <c r="F174" s="12" t="s">
        <v>103</v>
      </c>
      <c r="G174" s="12"/>
      <c r="H174" s="12"/>
      <c r="I174" s="12"/>
      <c r="J174" s="12"/>
      <c r="K174" s="12"/>
      <c r="L174" s="12"/>
      <c r="M174" s="74" t="str">
        <f t="shared" si="69"/>
        <v/>
      </c>
      <c r="N174" s="83" t="s">
        <v>103</v>
      </c>
      <c r="O174" s="83" t="s">
        <v>103</v>
      </c>
      <c r="P174" s="83"/>
      <c r="Q174" s="83"/>
      <c r="R174" s="83"/>
      <c r="S174" s="83"/>
      <c r="T174" s="83"/>
      <c r="U174" s="83"/>
      <c r="V174" s="5" t="str">
        <f t="shared" si="70"/>
        <v/>
      </c>
      <c r="W174" s="41"/>
      <c r="X174" s="41"/>
      <c r="Y174" s="41"/>
      <c r="Z174" s="41"/>
      <c r="AA174" s="41"/>
      <c r="AB174" s="41"/>
      <c r="AC174" s="41"/>
      <c r="AD174" s="41"/>
      <c r="AE174" s="5" t="str">
        <f t="shared" si="71"/>
        <v/>
      </c>
      <c r="AF174" s="41"/>
      <c r="AG174" s="41"/>
      <c r="AH174" s="41"/>
      <c r="AI174" s="41"/>
      <c r="AJ174" s="41"/>
      <c r="AK174" s="41"/>
      <c r="AL174" s="41"/>
      <c r="AM174" s="41"/>
      <c r="AN174" s="41">
        <f t="shared" si="79"/>
        <v>21.12676056338028</v>
      </c>
      <c r="AO174" s="41">
        <v>994</v>
      </c>
      <c r="AP174" s="110" t="s">
        <v>103</v>
      </c>
      <c r="AQ174" s="111" t="s">
        <v>103</v>
      </c>
      <c r="AR174" s="126" t="str">
        <f t="shared" si="72"/>
        <v/>
      </c>
      <c r="AS174" s="126" t="str">
        <f t="shared" si="73"/>
        <v/>
      </c>
      <c r="AT174" s="127">
        <v>1035</v>
      </c>
      <c r="AU174" s="128" t="s">
        <v>103</v>
      </c>
      <c r="AV174" s="129" t="s">
        <v>103</v>
      </c>
      <c r="AW174" s="126" t="str">
        <f t="shared" si="74"/>
        <v/>
      </c>
      <c r="AX174" s="126" t="str">
        <f t="shared" si="75"/>
        <v/>
      </c>
      <c r="AY174" s="64" t="str">
        <f t="shared" si="76"/>
        <v/>
      </c>
      <c r="AZ174" s="97" t="s">
        <v>103</v>
      </c>
      <c r="BA174" s="68"/>
      <c r="BB174" s="68"/>
      <c r="BC174" s="68"/>
      <c r="BD174" s="68"/>
      <c r="BE174" s="15"/>
      <c r="BF174" s="5">
        <f t="shared" si="77"/>
        <v>5141</v>
      </c>
      <c r="BG174" s="42">
        <v>5141</v>
      </c>
      <c r="BH174" s="42" t="s">
        <v>103</v>
      </c>
      <c r="BI174" s="42"/>
      <c r="BJ174" s="42"/>
      <c r="BK174" s="42"/>
      <c r="BL174" s="42"/>
      <c r="BM174" s="15"/>
    </row>
    <row r="175" spans="1:65" outlineLevel="5" x14ac:dyDescent="0.3">
      <c r="A175" s="22">
        <f t="shared" si="80"/>
        <v>5</v>
      </c>
      <c r="B175" s="9">
        <f t="shared" si="78"/>
        <v>42512</v>
      </c>
      <c r="C175" s="51">
        <v>375886</v>
      </c>
      <c r="D175" s="64" t="str">
        <f t="shared" si="68"/>
        <v/>
      </c>
      <c r="E175" s="12" t="s">
        <v>103</v>
      </c>
      <c r="F175" s="12" t="s">
        <v>103</v>
      </c>
      <c r="G175" s="12"/>
      <c r="H175" s="12"/>
      <c r="I175" s="12"/>
      <c r="J175" s="12"/>
      <c r="K175" s="12"/>
      <c r="L175" s="12"/>
      <c r="M175" s="74" t="str">
        <f t="shared" si="69"/>
        <v/>
      </c>
      <c r="N175" s="83" t="s">
        <v>103</v>
      </c>
      <c r="O175" s="83" t="s">
        <v>103</v>
      </c>
      <c r="P175" s="83"/>
      <c r="Q175" s="83"/>
      <c r="R175" s="83"/>
      <c r="S175" s="83"/>
      <c r="T175" s="83"/>
      <c r="U175" s="83"/>
      <c r="V175" s="5" t="str">
        <f t="shared" si="70"/>
        <v/>
      </c>
      <c r="W175" s="41"/>
      <c r="X175" s="41"/>
      <c r="Y175" s="41"/>
      <c r="Z175" s="41"/>
      <c r="AA175" s="41"/>
      <c r="AB175" s="41"/>
      <c r="AC175" s="41"/>
      <c r="AD175" s="41"/>
      <c r="AE175" s="5" t="str">
        <f t="shared" si="71"/>
        <v/>
      </c>
      <c r="AF175" s="41"/>
      <c r="AG175" s="41"/>
      <c r="AH175" s="41"/>
      <c r="AI175" s="41"/>
      <c r="AJ175" s="41"/>
      <c r="AK175" s="41"/>
      <c r="AL175" s="41"/>
      <c r="AM175" s="41"/>
      <c r="AN175" s="41">
        <f t="shared" si="79"/>
        <v>21.875</v>
      </c>
      <c r="AO175" s="41">
        <v>960</v>
      </c>
      <c r="AP175" s="110" t="s">
        <v>103</v>
      </c>
      <c r="AQ175" s="111" t="s">
        <v>103</v>
      </c>
      <c r="AR175" s="126" t="str">
        <f t="shared" si="72"/>
        <v/>
      </c>
      <c r="AS175" s="126" t="str">
        <f t="shared" si="73"/>
        <v/>
      </c>
      <c r="AT175" s="127">
        <v>1250</v>
      </c>
      <c r="AU175" s="128" t="s">
        <v>103</v>
      </c>
      <c r="AV175" s="129" t="s">
        <v>103</v>
      </c>
      <c r="AW175" s="126" t="str">
        <f t="shared" si="74"/>
        <v/>
      </c>
      <c r="AX175" s="126" t="str">
        <f t="shared" si="75"/>
        <v/>
      </c>
      <c r="AY175" s="64" t="str">
        <f t="shared" si="76"/>
        <v/>
      </c>
      <c r="AZ175" s="97" t="s">
        <v>103</v>
      </c>
      <c r="BA175" s="68"/>
      <c r="BB175" s="68"/>
      <c r="BC175" s="68"/>
      <c r="BD175" s="68"/>
      <c r="BE175" s="15"/>
      <c r="BF175" s="5">
        <f t="shared" si="77"/>
        <v>4860</v>
      </c>
      <c r="BG175" s="42">
        <v>4860</v>
      </c>
      <c r="BH175" s="42" t="s">
        <v>103</v>
      </c>
      <c r="BI175" s="42"/>
      <c r="BJ175" s="42"/>
      <c r="BK175" s="42"/>
      <c r="BL175" s="42"/>
      <c r="BM175" s="15"/>
    </row>
    <row r="176" spans="1:65" outlineLevel="5" x14ac:dyDescent="0.3">
      <c r="A176" s="22">
        <f t="shared" si="80"/>
        <v>5</v>
      </c>
      <c r="B176" s="9">
        <f t="shared" si="78"/>
        <v>42513</v>
      </c>
      <c r="C176" s="51">
        <v>364599</v>
      </c>
      <c r="D176" s="64" t="str">
        <f t="shared" si="68"/>
        <v/>
      </c>
      <c r="E176" s="12" t="s">
        <v>103</v>
      </c>
      <c r="F176" s="12" t="s">
        <v>103</v>
      </c>
      <c r="G176" s="12"/>
      <c r="H176" s="12"/>
      <c r="I176" s="12"/>
      <c r="J176" s="12"/>
      <c r="K176" s="12"/>
      <c r="L176" s="12"/>
      <c r="M176" s="74" t="str">
        <f t="shared" si="69"/>
        <v/>
      </c>
      <c r="N176" s="83" t="s">
        <v>103</v>
      </c>
      <c r="O176" s="83" t="s">
        <v>103</v>
      </c>
      <c r="P176" s="83"/>
      <c r="Q176" s="83"/>
      <c r="R176" s="83"/>
      <c r="S176" s="83"/>
      <c r="T176" s="83"/>
      <c r="U176" s="83"/>
      <c r="V176" s="5" t="str">
        <f t="shared" si="70"/>
        <v/>
      </c>
      <c r="W176" s="41"/>
      <c r="X176" s="41"/>
      <c r="Y176" s="41"/>
      <c r="Z176" s="41"/>
      <c r="AA176" s="41"/>
      <c r="AB176" s="41"/>
      <c r="AC176" s="41"/>
      <c r="AD176" s="41"/>
      <c r="AE176" s="5" t="str">
        <f t="shared" si="71"/>
        <v/>
      </c>
      <c r="AF176" s="41"/>
      <c r="AG176" s="41"/>
      <c r="AH176" s="41"/>
      <c r="AI176" s="41"/>
      <c r="AJ176" s="41"/>
      <c r="AK176" s="41"/>
      <c r="AL176" s="41"/>
      <c r="AM176" s="41"/>
      <c r="AN176" s="41">
        <f t="shared" si="79"/>
        <v>17.255546425636812</v>
      </c>
      <c r="AO176" s="41">
        <v>1217</v>
      </c>
      <c r="AP176" s="110" t="s">
        <v>103</v>
      </c>
      <c r="AQ176" s="111" t="s">
        <v>103</v>
      </c>
      <c r="AR176" s="126" t="str">
        <f t="shared" si="72"/>
        <v/>
      </c>
      <c r="AS176" s="126" t="str">
        <f t="shared" si="73"/>
        <v/>
      </c>
      <c r="AT176" s="127">
        <v>1424</v>
      </c>
      <c r="AU176" s="128">
        <v>3.08</v>
      </c>
      <c r="AV176" s="129" t="s">
        <v>103</v>
      </c>
      <c r="AW176" s="126" t="str">
        <f t="shared" si="74"/>
        <v/>
      </c>
      <c r="AX176" s="126" t="str">
        <f t="shared" si="75"/>
        <v/>
      </c>
      <c r="AY176" s="64" t="str">
        <f t="shared" si="76"/>
        <v/>
      </c>
      <c r="AZ176" s="97">
        <v>75.8</v>
      </c>
      <c r="BA176" s="68"/>
      <c r="BB176" s="68"/>
      <c r="BC176" s="68"/>
      <c r="BD176" s="68"/>
      <c r="BE176" s="15"/>
      <c r="BF176" s="5">
        <f t="shared" si="77"/>
        <v>2943</v>
      </c>
      <c r="BG176" s="42">
        <v>2943</v>
      </c>
      <c r="BH176" s="42" t="s">
        <v>103</v>
      </c>
      <c r="BI176" s="42"/>
      <c r="BJ176" s="42"/>
      <c r="BK176" s="42"/>
      <c r="BL176" s="42"/>
      <c r="BM176" s="15"/>
    </row>
    <row r="177" spans="1:65" outlineLevel="5" x14ac:dyDescent="0.3">
      <c r="A177" s="22">
        <f t="shared" si="80"/>
        <v>5</v>
      </c>
      <c r="B177" s="9">
        <f t="shared" si="78"/>
        <v>42514</v>
      </c>
      <c r="C177" s="51">
        <v>394571</v>
      </c>
      <c r="D177" s="64" t="str">
        <f t="shared" si="68"/>
        <v/>
      </c>
      <c r="E177" s="12" t="s">
        <v>103</v>
      </c>
      <c r="F177" s="12" t="s">
        <v>103</v>
      </c>
      <c r="G177" s="12"/>
      <c r="H177" s="12"/>
      <c r="I177" s="12"/>
      <c r="J177" s="12"/>
      <c r="K177" s="12"/>
      <c r="L177" s="12"/>
      <c r="M177" s="74">
        <f t="shared" si="69"/>
        <v>7.1</v>
      </c>
      <c r="N177" s="83">
        <v>7.09</v>
      </c>
      <c r="O177" s="83">
        <v>7.03</v>
      </c>
      <c r="P177" s="83"/>
      <c r="Q177" s="83"/>
      <c r="R177" s="83"/>
      <c r="S177" s="83"/>
      <c r="T177" s="83"/>
      <c r="U177" s="83"/>
      <c r="V177" s="5" t="str">
        <f t="shared" si="70"/>
        <v/>
      </c>
      <c r="W177" s="41"/>
      <c r="X177" s="41"/>
      <c r="Y177" s="41"/>
      <c r="Z177" s="41"/>
      <c r="AA177" s="41"/>
      <c r="AB177" s="41"/>
      <c r="AC177" s="41"/>
      <c r="AD177" s="41"/>
      <c r="AE177" s="5" t="str">
        <f t="shared" si="71"/>
        <v/>
      </c>
      <c r="AF177" s="41"/>
      <c r="AG177" s="41"/>
      <c r="AH177" s="41"/>
      <c r="AI177" s="41"/>
      <c r="AJ177" s="41"/>
      <c r="AK177" s="41"/>
      <c r="AL177" s="41"/>
      <c r="AM177" s="41"/>
      <c r="AN177" s="41">
        <f t="shared" si="79"/>
        <v>16.342412451361866</v>
      </c>
      <c r="AO177" s="41">
        <v>1285</v>
      </c>
      <c r="AP177" s="110">
        <v>3.92</v>
      </c>
      <c r="AQ177" s="111">
        <v>2.39</v>
      </c>
      <c r="AR177" s="126">
        <f t="shared" si="72"/>
        <v>60.969387755102048</v>
      </c>
      <c r="AS177" s="126">
        <f t="shared" si="73"/>
        <v>39.030612244897952</v>
      </c>
      <c r="AT177" s="127">
        <v>1384</v>
      </c>
      <c r="AU177" s="128">
        <v>2.88</v>
      </c>
      <c r="AV177" s="129">
        <v>1.34</v>
      </c>
      <c r="AW177" s="126">
        <f t="shared" si="74"/>
        <v>46.527777777777786</v>
      </c>
      <c r="AX177" s="126">
        <f t="shared" si="75"/>
        <v>53.472222222222214</v>
      </c>
      <c r="AY177" s="64">
        <f t="shared" si="76"/>
        <v>44.297125468673585</v>
      </c>
      <c r="AZ177" s="97">
        <v>72.89</v>
      </c>
      <c r="BA177" s="68"/>
      <c r="BB177" s="68"/>
      <c r="BC177" s="68"/>
      <c r="BD177" s="68"/>
      <c r="BE177" s="15"/>
      <c r="BF177" s="5">
        <f t="shared" si="77"/>
        <v>942</v>
      </c>
      <c r="BG177" s="42">
        <v>942</v>
      </c>
      <c r="BH177" s="42" t="s">
        <v>103</v>
      </c>
      <c r="BI177" s="42"/>
      <c r="BJ177" s="42"/>
      <c r="BK177" s="42"/>
      <c r="BL177" s="42"/>
      <c r="BM177" s="15"/>
    </row>
    <row r="178" spans="1:65" outlineLevel="5" x14ac:dyDescent="0.3">
      <c r="A178" s="22">
        <f t="shared" si="80"/>
        <v>5</v>
      </c>
      <c r="B178" s="9">
        <f t="shared" si="78"/>
        <v>42515</v>
      </c>
      <c r="C178" s="51">
        <v>402520</v>
      </c>
      <c r="D178" s="64">
        <f t="shared" si="68"/>
        <v>33.5</v>
      </c>
      <c r="E178" s="12">
        <v>33</v>
      </c>
      <c r="F178" s="12">
        <v>34</v>
      </c>
      <c r="G178" s="12"/>
      <c r="H178" s="12"/>
      <c r="I178" s="12"/>
      <c r="J178" s="12"/>
      <c r="K178" s="12"/>
      <c r="L178" s="12"/>
      <c r="M178" s="74" t="str">
        <f t="shared" si="69"/>
        <v/>
      </c>
      <c r="N178" s="83" t="s">
        <v>103</v>
      </c>
      <c r="O178" s="83" t="s">
        <v>103</v>
      </c>
      <c r="P178" s="83"/>
      <c r="Q178" s="83"/>
      <c r="R178" s="83"/>
      <c r="S178" s="83"/>
      <c r="T178" s="83"/>
      <c r="U178" s="83"/>
      <c r="V178" s="5" t="str">
        <f t="shared" si="70"/>
        <v/>
      </c>
      <c r="W178" s="41"/>
      <c r="X178" s="41"/>
      <c r="Y178" s="41"/>
      <c r="Z178" s="41"/>
      <c r="AA178" s="41"/>
      <c r="AB178" s="41"/>
      <c r="AC178" s="41"/>
      <c r="AD178" s="41"/>
      <c r="AE178" s="5" t="str">
        <f t="shared" si="71"/>
        <v/>
      </c>
      <c r="AF178" s="41"/>
      <c r="AG178" s="41"/>
      <c r="AH178" s="41"/>
      <c r="AI178" s="41"/>
      <c r="AJ178" s="41"/>
      <c r="AK178" s="41"/>
      <c r="AL178" s="41"/>
      <c r="AM178" s="41"/>
      <c r="AN178" s="41">
        <f t="shared" si="79"/>
        <v>19.004524886877828</v>
      </c>
      <c r="AO178" s="41">
        <v>1105</v>
      </c>
      <c r="AP178" s="110" t="s">
        <v>103</v>
      </c>
      <c r="AQ178" s="111" t="s">
        <v>103</v>
      </c>
      <c r="AR178" s="126" t="str">
        <f t="shared" si="72"/>
        <v/>
      </c>
      <c r="AS178" s="126" t="str">
        <f t="shared" si="73"/>
        <v/>
      </c>
      <c r="AT178" s="127">
        <v>1110</v>
      </c>
      <c r="AU178" s="128">
        <v>2.9</v>
      </c>
      <c r="AV178" s="129" t="s">
        <v>103</v>
      </c>
      <c r="AW178" s="126" t="str">
        <f t="shared" si="74"/>
        <v/>
      </c>
      <c r="AX178" s="126" t="str">
        <f t="shared" si="75"/>
        <v/>
      </c>
      <c r="AY178" s="64" t="str">
        <f t="shared" si="76"/>
        <v/>
      </c>
      <c r="AZ178" s="97">
        <v>76.099999999999994</v>
      </c>
      <c r="BA178" s="68"/>
      <c r="BB178" s="68"/>
      <c r="BC178" s="68"/>
      <c r="BD178" s="68"/>
      <c r="BE178" s="15"/>
      <c r="BF178" s="5">
        <f t="shared" si="77"/>
        <v>3379</v>
      </c>
      <c r="BG178" s="42">
        <v>3379</v>
      </c>
      <c r="BH178" s="42" t="s">
        <v>103</v>
      </c>
      <c r="BI178" s="42"/>
      <c r="BJ178" s="42"/>
      <c r="BK178" s="42"/>
      <c r="BL178" s="42"/>
      <c r="BM178" s="15"/>
    </row>
    <row r="179" spans="1:65" outlineLevel="5" x14ac:dyDescent="0.3">
      <c r="A179" s="22">
        <f t="shared" si="80"/>
        <v>5</v>
      </c>
      <c r="B179" s="9">
        <f t="shared" si="78"/>
        <v>42516</v>
      </c>
      <c r="C179" s="51">
        <v>374987</v>
      </c>
      <c r="D179" s="64">
        <f t="shared" si="68"/>
        <v>33.5</v>
      </c>
      <c r="E179" s="12">
        <v>33</v>
      </c>
      <c r="F179" s="12">
        <v>34</v>
      </c>
      <c r="G179" s="12"/>
      <c r="H179" s="12"/>
      <c r="I179" s="12"/>
      <c r="J179" s="12"/>
      <c r="K179" s="12"/>
      <c r="L179" s="12"/>
      <c r="M179" s="74" t="str">
        <f t="shared" si="69"/>
        <v/>
      </c>
      <c r="N179" s="83" t="s">
        <v>103</v>
      </c>
      <c r="O179" s="83" t="s">
        <v>103</v>
      </c>
      <c r="P179" s="83"/>
      <c r="Q179" s="83"/>
      <c r="R179" s="83"/>
      <c r="S179" s="83"/>
      <c r="T179" s="83"/>
      <c r="U179" s="83"/>
      <c r="V179" s="5" t="str">
        <f t="shared" si="70"/>
        <v/>
      </c>
      <c r="W179" s="41"/>
      <c r="X179" s="41"/>
      <c r="Y179" s="41"/>
      <c r="Z179" s="41"/>
      <c r="AA179" s="41"/>
      <c r="AB179" s="41"/>
      <c r="AC179" s="41"/>
      <c r="AD179" s="41"/>
      <c r="AE179" s="5" t="str">
        <f t="shared" si="71"/>
        <v/>
      </c>
      <c r="AF179" s="41"/>
      <c r="AG179" s="41"/>
      <c r="AH179" s="41"/>
      <c r="AI179" s="41"/>
      <c r="AJ179" s="41"/>
      <c r="AK179" s="41"/>
      <c r="AL179" s="41"/>
      <c r="AM179" s="41"/>
      <c r="AN179" s="41">
        <f t="shared" si="79"/>
        <v>31.390134529147982</v>
      </c>
      <c r="AO179" s="41">
        <v>669</v>
      </c>
      <c r="AP179" s="110" t="s">
        <v>103</v>
      </c>
      <c r="AQ179" s="111" t="s">
        <v>103</v>
      </c>
      <c r="AR179" s="126" t="str">
        <f t="shared" si="72"/>
        <v/>
      </c>
      <c r="AS179" s="126" t="str">
        <f t="shared" si="73"/>
        <v/>
      </c>
      <c r="AT179" s="127">
        <v>812</v>
      </c>
      <c r="AU179" s="128">
        <v>2.88</v>
      </c>
      <c r="AV179" s="129" t="s">
        <v>103</v>
      </c>
      <c r="AW179" s="126" t="str">
        <f t="shared" si="74"/>
        <v/>
      </c>
      <c r="AX179" s="126" t="str">
        <f t="shared" si="75"/>
        <v/>
      </c>
      <c r="AY179" s="64" t="str">
        <f t="shared" si="76"/>
        <v/>
      </c>
      <c r="AZ179" s="97">
        <v>76</v>
      </c>
      <c r="BA179" s="68"/>
      <c r="BB179" s="68"/>
      <c r="BC179" s="68"/>
      <c r="BD179" s="68"/>
      <c r="BE179" s="15"/>
      <c r="BF179" s="5">
        <f t="shared" si="77"/>
        <v>1141</v>
      </c>
      <c r="BG179" s="42">
        <v>1047</v>
      </c>
      <c r="BH179" s="42">
        <v>94</v>
      </c>
      <c r="BI179" s="42"/>
      <c r="BJ179" s="42"/>
      <c r="BK179" s="42"/>
      <c r="BL179" s="42"/>
      <c r="BM179" s="15"/>
    </row>
    <row r="180" spans="1:65" outlineLevel="5" x14ac:dyDescent="0.3">
      <c r="A180" s="22">
        <f t="shared" si="80"/>
        <v>5</v>
      </c>
      <c r="B180" s="9">
        <f t="shared" si="78"/>
        <v>42517</v>
      </c>
      <c r="C180" s="51">
        <v>364278</v>
      </c>
      <c r="D180" s="64" t="str">
        <f t="shared" si="68"/>
        <v/>
      </c>
      <c r="E180" s="12" t="s">
        <v>103</v>
      </c>
      <c r="F180" s="12" t="s">
        <v>103</v>
      </c>
      <c r="G180" s="12"/>
      <c r="H180" s="12"/>
      <c r="I180" s="12"/>
      <c r="J180" s="12"/>
      <c r="K180" s="12"/>
      <c r="L180" s="12"/>
      <c r="M180" s="74" t="str">
        <f t="shared" si="69"/>
        <v/>
      </c>
      <c r="N180" s="83" t="s">
        <v>103</v>
      </c>
      <c r="O180" s="83" t="s">
        <v>103</v>
      </c>
      <c r="P180" s="83"/>
      <c r="Q180" s="83"/>
      <c r="R180" s="83"/>
      <c r="S180" s="83"/>
      <c r="T180" s="83"/>
      <c r="U180" s="83"/>
      <c r="V180" s="5" t="str">
        <f t="shared" si="70"/>
        <v/>
      </c>
      <c r="W180" s="41"/>
      <c r="X180" s="41"/>
      <c r="Y180" s="41"/>
      <c r="Z180" s="41"/>
      <c r="AA180" s="41"/>
      <c r="AB180" s="41"/>
      <c r="AC180" s="41"/>
      <c r="AD180" s="41"/>
      <c r="AE180" s="5" t="str">
        <f t="shared" si="71"/>
        <v/>
      </c>
      <c r="AF180" s="41"/>
      <c r="AG180" s="41"/>
      <c r="AH180" s="41"/>
      <c r="AI180" s="41"/>
      <c r="AJ180" s="41"/>
      <c r="AK180" s="41"/>
      <c r="AL180" s="41"/>
      <c r="AM180" s="41"/>
      <c r="AN180" s="41">
        <f t="shared" si="79"/>
        <v>26.819923371647509</v>
      </c>
      <c r="AO180" s="41">
        <v>783</v>
      </c>
      <c r="AP180" s="110" t="s">
        <v>103</v>
      </c>
      <c r="AQ180" s="111" t="s">
        <v>103</v>
      </c>
      <c r="AR180" s="126" t="str">
        <f t="shared" si="72"/>
        <v/>
      </c>
      <c r="AS180" s="126" t="str">
        <f t="shared" si="73"/>
        <v/>
      </c>
      <c r="AT180" s="127">
        <v>883</v>
      </c>
      <c r="AU180" s="128">
        <v>2.97</v>
      </c>
      <c r="AV180" s="129" t="s">
        <v>103</v>
      </c>
      <c r="AW180" s="126" t="str">
        <f t="shared" si="74"/>
        <v/>
      </c>
      <c r="AX180" s="126" t="str">
        <f t="shared" si="75"/>
        <v/>
      </c>
      <c r="AY180" s="64" t="str">
        <f t="shared" si="76"/>
        <v/>
      </c>
      <c r="AZ180" s="97">
        <v>76.8</v>
      </c>
      <c r="BA180" s="68"/>
      <c r="BB180" s="68"/>
      <c r="BC180" s="68"/>
      <c r="BD180" s="68"/>
      <c r="BE180" s="15"/>
      <c r="BF180" s="5">
        <f t="shared" si="77"/>
        <v>807</v>
      </c>
      <c r="BG180" s="42">
        <v>784</v>
      </c>
      <c r="BH180" s="42">
        <v>23</v>
      </c>
      <c r="BI180" s="42"/>
      <c r="BJ180" s="42"/>
      <c r="BK180" s="42"/>
      <c r="BL180" s="42"/>
      <c r="BM180" s="15"/>
    </row>
    <row r="181" spans="1:65" outlineLevel="5" x14ac:dyDescent="0.3">
      <c r="A181" s="22">
        <f t="shared" si="80"/>
        <v>5</v>
      </c>
      <c r="B181" s="9">
        <f t="shared" si="78"/>
        <v>42518</v>
      </c>
      <c r="C181" s="51">
        <v>356314</v>
      </c>
      <c r="D181" s="64" t="str">
        <f t="shared" si="68"/>
        <v/>
      </c>
      <c r="E181" s="12" t="s">
        <v>103</v>
      </c>
      <c r="F181" s="12" t="s">
        <v>103</v>
      </c>
      <c r="G181" s="12"/>
      <c r="H181" s="12"/>
      <c r="I181" s="12"/>
      <c r="J181" s="12"/>
      <c r="K181" s="12"/>
      <c r="L181" s="12"/>
      <c r="M181" s="74" t="str">
        <f t="shared" si="69"/>
        <v/>
      </c>
      <c r="N181" s="83" t="s">
        <v>103</v>
      </c>
      <c r="O181" s="83" t="s">
        <v>103</v>
      </c>
      <c r="P181" s="83"/>
      <c r="Q181" s="83"/>
      <c r="R181" s="83"/>
      <c r="S181" s="83"/>
      <c r="T181" s="83"/>
      <c r="U181" s="83"/>
      <c r="V181" s="5" t="str">
        <f t="shared" si="70"/>
        <v/>
      </c>
      <c r="W181" s="41"/>
      <c r="X181" s="41"/>
      <c r="Y181" s="41"/>
      <c r="Z181" s="41"/>
      <c r="AA181" s="41"/>
      <c r="AB181" s="41"/>
      <c r="AC181" s="41"/>
      <c r="AD181" s="41"/>
      <c r="AE181" s="5" t="str">
        <f t="shared" si="71"/>
        <v/>
      </c>
      <c r="AF181" s="41"/>
      <c r="AG181" s="41"/>
      <c r="AH181" s="41"/>
      <c r="AI181" s="41"/>
      <c r="AJ181" s="41"/>
      <c r="AK181" s="41"/>
      <c r="AL181" s="41"/>
      <c r="AM181" s="41"/>
      <c r="AN181" s="41">
        <f t="shared" si="79"/>
        <v>19.848771266540641</v>
      </c>
      <c r="AO181" s="41">
        <v>1058</v>
      </c>
      <c r="AP181" s="110" t="s">
        <v>103</v>
      </c>
      <c r="AQ181" s="111" t="s">
        <v>103</v>
      </c>
      <c r="AR181" s="126" t="str">
        <f t="shared" si="72"/>
        <v/>
      </c>
      <c r="AS181" s="126" t="str">
        <f t="shared" si="73"/>
        <v/>
      </c>
      <c r="AT181" s="127">
        <v>882</v>
      </c>
      <c r="AU181" s="128" t="s">
        <v>103</v>
      </c>
      <c r="AV181" s="129" t="s">
        <v>103</v>
      </c>
      <c r="AW181" s="126" t="str">
        <f t="shared" si="74"/>
        <v/>
      </c>
      <c r="AX181" s="126" t="str">
        <f t="shared" si="75"/>
        <v/>
      </c>
      <c r="AY181" s="64" t="str">
        <f t="shared" si="76"/>
        <v/>
      </c>
      <c r="AZ181" s="97" t="s">
        <v>103</v>
      </c>
      <c r="BA181" s="68"/>
      <c r="BB181" s="68"/>
      <c r="BC181" s="68"/>
      <c r="BD181" s="68"/>
      <c r="BE181" s="15"/>
      <c r="BF181" s="5">
        <f t="shared" si="77"/>
        <v>5797</v>
      </c>
      <c r="BG181" s="42">
        <v>5797</v>
      </c>
      <c r="BH181" s="42" t="s">
        <v>103</v>
      </c>
      <c r="BI181" s="42"/>
      <c r="BJ181" s="42"/>
      <c r="BK181" s="42"/>
      <c r="BL181" s="42"/>
      <c r="BM181" s="15"/>
    </row>
    <row r="182" spans="1:65" outlineLevel="5" x14ac:dyDescent="0.3">
      <c r="A182" s="22">
        <f t="shared" si="80"/>
        <v>5</v>
      </c>
      <c r="B182" s="9">
        <f t="shared" si="78"/>
        <v>42519</v>
      </c>
      <c r="C182" s="51">
        <v>359153</v>
      </c>
      <c r="D182" s="64" t="str">
        <f t="shared" si="68"/>
        <v/>
      </c>
      <c r="E182" s="12" t="s">
        <v>103</v>
      </c>
      <c r="F182" s="12" t="s">
        <v>103</v>
      </c>
      <c r="G182" s="12"/>
      <c r="H182" s="12"/>
      <c r="I182" s="12"/>
      <c r="J182" s="12"/>
      <c r="K182" s="12"/>
      <c r="L182" s="12"/>
      <c r="M182" s="74" t="str">
        <f t="shared" si="69"/>
        <v/>
      </c>
      <c r="N182" s="83" t="s">
        <v>103</v>
      </c>
      <c r="O182" s="83" t="s">
        <v>103</v>
      </c>
      <c r="P182" s="83"/>
      <c r="Q182" s="83"/>
      <c r="R182" s="83"/>
      <c r="S182" s="83"/>
      <c r="T182" s="83"/>
      <c r="U182" s="83"/>
      <c r="V182" s="5" t="str">
        <f t="shared" si="70"/>
        <v/>
      </c>
      <c r="W182" s="41"/>
      <c r="X182" s="41"/>
      <c r="Y182" s="41"/>
      <c r="Z182" s="41"/>
      <c r="AA182" s="41"/>
      <c r="AB182" s="41"/>
      <c r="AC182" s="41"/>
      <c r="AD182" s="41"/>
      <c r="AE182" s="5" t="str">
        <f t="shared" si="71"/>
        <v/>
      </c>
      <c r="AF182" s="41"/>
      <c r="AG182" s="41"/>
      <c r="AH182" s="41"/>
      <c r="AI182" s="41"/>
      <c r="AJ182" s="41"/>
      <c r="AK182" s="41"/>
      <c r="AL182" s="41"/>
      <c r="AM182" s="41"/>
      <c r="AN182" s="41">
        <f t="shared" si="79"/>
        <v>17.661900756938604</v>
      </c>
      <c r="AO182" s="41">
        <v>1189</v>
      </c>
      <c r="AP182" s="110" t="s">
        <v>103</v>
      </c>
      <c r="AQ182" s="111" t="s">
        <v>103</v>
      </c>
      <c r="AR182" s="126" t="str">
        <f t="shared" si="72"/>
        <v/>
      </c>
      <c r="AS182" s="126" t="str">
        <f t="shared" si="73"/>
        <v/>
      </c>
      <c r="AT182" s="127">
        <v>911</v>
      </c>
      <c r="AU182" s="128" t="s">
        <v>103</v>
      </c>
      <c r="AV182" s="129" t="s">
        <v>103</v>
      </c>
      <c r="AW182" s="126" t="str">
        <f t="shared" si="74"/>
        <v/>
      </c>
      <c r="AX182" s="126" t="str">
        <f t="shared" si="75"/>
        <v/>
      </c>
      <c r="AY182" s="64" t="str">
        <f t="shared" si="76"/>
        <v/>
      </c>
      <c r="AZ182" s="97" t="s">
        <v>103</v>
      </c>
      <c r="BA182" s="68"/>
      <c r="BB182" s="68"/>
      <c r="BC182" s="68"/>
      <c r="BD182" s="68"/>
      <c r="BE182" s="15"/>
      <c r="BF182" s="5">
        <f t="shared" si="77"/>
        <v>6229</v>
      </c>
      <c r="BG182" s="42">
        <v>6229</v>
      </c>
      <c r="BH182" s="42" t="s">
        <v>103</v>
      </c>
      <c r="BI182" s="42"/>
      <c r="BJ182" s="42"/>
      <c r="BK182" s="42"/>
      <c r="BL182" s="42"/>
      <c r="BM182" s="15"/>
    </row>
    <row r="183" spans="1:65" outlineLevel="5" x14ac:dyDescent="0.3">
      <c r="A183" s="22">
        <f t="shared" si="80"/>
        <v>5</v>
      </c>
      <c r="B183" s="9">
        <f t="shared" si="78"/>
        <v>42520</v>
      </c>
      <c r="C183" s="51">
        <v>356378</v>
      </c>
      <c r="D183" s="64" t="str">
        <f t="shared" si="68"/>
        <v/>
      </c>
      <c r="E183" s="12" t="s">
        <v>103</v>
      </c>
      <c r="F183" s="12" t="s">
        <v>103</v>
      </c>
      <c r="G183" s="12"/>
      <c r="H183" s="12"/>
      <c r="I183" s="12"/>
      <c r="J183" s="12"/>
      <c r="K183" s="12"/>
      <c r="L183" s="12"/>
      <c r="M183" s="74" t="str">
        <f t="shared" si="69"/>
        <v/>
      </c>
      <c r="N183" s="83" t="s">
        <v>103</v>
      </c>
      <c r="O183" s="83" t="s">
        <v>103</v>
      </c>
      <c r="P183" s="83"/>
      <c r="Q183" s="83"/>
      <c r="R183" s="83"/>
      <c r="S183" s="83"/>
      <c r="T183" s="83"/>
      <c r="U183" s="83"/>
      <c r="V183" s="5" t="str">
        <f t="shared" si="70"/>
        <v/>
      </c>
      <c r="W183" s="41"/>
      <c r="X183" s="41"/>
      <c r="Y183" s="41"/>
      <c r="Z183" s="41"/>
      <c r="AA183" s="41"/>
      <c r="AB183" s="41"/>
      <c r="AC183" s="41"/>
      <c r="AD183" s="41"/>
      <c r="AE183" s="5" t="str">
        <f t="shared" si="71"/>
        <v/>
      </c>
      <c r="AF183" s="41"/>
      <c r="AG183" s="41"/>
      <c r="AH183" s="41"/>
      <c r="AI183" s="41"/>
      <c r="AJ183" s="41"/>
      <c r="AK183" s="41"/>
      <c r="AL183" s="41"/>
      <c r="AM183" s="41"/>
      <c r="AN183" s="41">
        <f t="shared" si="79"/>
        <v>24.361948955916475</v>
      </c>
      <c r="AO183" s="41">
        <v>862</v>
      </c>
      <c r="AP183" s="110" t="s">
        <v>103</v>
      </c>
      <c r="AQ183" s="111" t="s">
        <v>103</v>
      </c>
      <c r="AR183" s="126" t="str">
        <f t="shared" si="72"/>
        <v/>
      </c>
      <c r="AS183" s="126" t="str">
        <f t="shared" si="73"/>
        <v/>
      </c>
      <c r="AT183" s="127">
        <v>953</v>
      </c>
      <c r="AU183" s="128">
        <v>2.96</v>
      </c>
      <c r="AV183" s="129" t="s">
        <v>103</v>
      </c>
      <c r="AW183" s="126" t="str">
        <f t="shared" si="74"/>
        <v/>
      </c>
      <c r="AX183" s="126" t="str">
        <f t="shared" si="75"/>
        <v/>
      </c>
      <c r="AY183" s="64" t="str">
        <f t="shared" si="76"/>
        <v/>
      </c>
      <c r="AZ183" s="97">
        <v>75.14</v>
      </c>
      <c r="BA183" s="68"/>
      <c r="BB183" s="68"/>
      <c r="BC183" s="68"/>
      <c r="BD183" s="68"/>
      <c r="BE183" s="15"/>
      <c r="BF183" s="5">
        <f t="shared" si="77"/>
        <v>6538</v>
      </c>
      <c r="BG183" s="42">
        <v>6538</v>
      </c>
      <c r="BH183" s="42" t="s">
        <v>103</v>
      </c>
      <c r="BI183" s="42"/>
      <c r="BJ183" s="42"/>
      <c r="BK183" s="42"/>
      <c r="BL183" s="42"/>
      <c r="BM183" s="15"/>
    </row>
    <row r="184" spans="1:65" ht="17.25" outlineLevel="5" thickBot="1" x14ac:dyDescent="0.35">
      <c r="A184" s="31">
        <f t="shared" si="80"/>
        <v>5</v>
      </c>
      <c r="B184" s="32">
        <f t="shared" si="78"/>
        <v>42521</v>
      </c>
      <c r="C184" s="51">
        <v>366898</v>
      </c>
      <c r="D184" s="64" t="str">
        <f t="shared" si="68"/>
        <v/>
      </c>
      <c r="E184" s="12" t="s">
        <v>103</v>
      </c>
      <c r="F184" s="12" t="s">
        <v>103</v>
      </c>
      <c r="G184" s="12"/>
      <c r="H184" s="12"/>
      <c r="I184" s="12"/>
      <c r="J184" s="12"/>
      <c r="K184" s="12"/>
      <c r="L184" s="12"/>
      <c r="M184" s="74">
        <f t="shared" si="69"/>
        <v>7.1</v>
      </c>
      <c r="N184" s="83">
        <v>7.13</v>
      </c>
      <c r="O184" s="83">
        <v>7.11</v>
      </c>
      <c r="P184" s="83"/>
      <c r="Q184" s="83"/>
      <c r="R184" s="83"/>
      <c r="S184" s="83"/>
      <c r="T184" s="83"/>
      <c r="U184" s="83"/>
      <c r="V184" s="5" t="str">
        <f t="shared" si="70"/>
        <v/>
      </c>
      <c r="W184" s="41"/>
      <c r="X184" s="41"/>
      <c r="Y184" s="41"/>
      <c r="Z184" s="41"/>
      <c r="AA184" s="41"/>
      <c r="AB184" s="41"/>
      <c r="AC184" s="41"/>
      <c r="AD184" s="41"/>
      <c r="AE184" s="5" t="str">
        <f t="shared" si="71"/>
        <v/>
      </c>
      <c r="AF184" s="41"/>
      <c r="AG184" s="41"/>
      <c r="AH184" s="41"/>
      <c r="AI184" s="41"/>
      <c r="AJ184" s="41"/>
      <c r="AK184" s="41"/>
      <c r="AL184" s="41"/>
      <c r="AM184" s="41"/>
      <c r="AN184" s="41">
        <f t="shared" si="79"/>
        <v>21.19071644803229</v>
      </c>
      <c r="AO184" s="41">
        <v>991</v>
      </c>
      <c r="AP184" s="110">
        <v>6</v>
      </c>
      <c r="AQ184" s="111">
        <v>3.32</v>
      </c>
      <c r="AR184" s="126">
        <f t="shared" si="72"/>
        <v>55.333333333333336</v>
      </c>
      <c r="AS184" s="126">
        <f t="shared" si="73"/>
        <v>44.666666666666664</v>
      </c>
      <c r="AT184" s="127">
        <v>1273</v>
      </c>
      <c r="AU184" s="128">
        <v>2.95</v>
      </c>
      <c r="AV184" s="129">
        <v>1.25</v>
      </c>
      <c r="AW184" s="126">
        <f t="shared" si="74"/>
        <v>42.372881355932201</v>
      </c>
      <c r="AX184" s="126">
        <f t="shared" si="75"/>
        <v>57.627118644067799</v>
      </c>
      <c r="AY184" s="64">
        <f t="shared" si="76"/>
        <v>40.644932671863941</v>
      </c>
      <c r="AZ184" s="97">
        <v>75.900000000000006</v>
      </c>
      <c r="BA184" s="68"/>
      <c r="BB184" s="68"/>
      <c r="BC184" s="68"/>
      <c r="BD184" s="68"/>
      <c r="BE184" s="15"/>
      <c r="BF184" s="5">
        <f t="shared" si="77"/>
        <v>5235</v>
      </c>
      <c r="BG184" s="42">
        <v>5235</v>
      </c>
      <c r="BH184" s="42" t="s">
        <v>103</v>
      </c>
      <c r="BI184" s="42"/>
      <c r="BJ184" s="42"/>
      <c r="BK184" s="42"/>
      <c r="BL184" s="42"/>
      <c r="BM184" s="15"/>
    </row>
    <row r="185" spans="1:65" outlineLevel="4" x14ac:dyDescent="0.3">
      <c r="A185" s="156" t="s">
        <v>39</v>
      </c>
      <c r="B185" s="157"/>
      <c r="C185" s="50">
        <f t="shared" ref="C185:BM185" si="81">SUBTOTAL(4,C154:C184)</f>
        <v>478894</v>
      </c>
      <c r="D185" s="60">
        <f t="shared" si="81"/>
        <v>36.5</v>
      </c>
      <c r="E185" s="28">
        <f t="shared" si="81"/>
        <v>36</v>
      </c>
      <c r="F185" s="28">
        <f t="shared" si="81"/>
        <v>37</v>
      </c>
      <c r="G185" s="28">
        <f t="shared" si="81"/>
        <v>0</v>
      </c>
      <c r="H185" s="28">
        <f t="shared" si="81"/>
        <v>0</v>
      </c>
      <c r="I185" s="28">
        <f t="shared" si="81"/>
        <v>0</v>
      </c>
      <c r="J185" s="28">
        <f t="shared" si="81"/>
        <v>0</v>
      </c>
      <c r="K185" s="28">
        <f t="shared" si="81"/>
        <v>0</v>
      </c>
      <c r="L185" s="28">
        <f t="shared" si="81"/>
        <v>0</v>
      </c>
      <c r="M185" s="71">
        <f t="shared" si="81"/>
        <v>7.2</v>
      </c>
      <c r="N185" s="82">
        <f t="shared" si="81"/>
        <v>7.18</v>
      </c>
      <c r="O185" s="82">
        <f t="shared" si="81"/>
        <v>7.2</v>
      </c>
      <c r="P185" s="82">
        <f t="shared" si="81"/>
        <v>0</v>
      </c>
      <c r="Q185" s="82">
        <f t="shared" si="81"/>
        <v>0</v>
      </c>
      <c r="R185" s="82">
        <f t="shared" si="81"/>
        <v>0</v>
      </c>
      <c r="S185" s="82">
        <f t="shared" si="81"/>
        <v>0</v>
      </c>
      <c r="T185" s="82">
        <f t="shared" si="81"/>
        <v>0</v>
      </c>
      <c r="U185" s="82">
        <f t="shared" si="81"/>
        <v>0</v>
      </c>
      <c r="V185" s="29">
        <f t="shared" si="81"/>
        <v>0</v>
      </c>
      <c r="W185" s="39">
        <f t="shared" si="81"/>
        <v>0</v>
      </c>
      <c r="X185" s="39">
        <f t="shared" si="81"/>
        <v>0</v>
      </c>
      <c r="Y185" s="39">
        <f t="shared" si="81"/>
        <v>0</v>
      </c>
      <c r="Z185" s="39">
        <f t="shared" si="81"/>
        <v>0</v>
      </c>
      <c r="AA185" s="39">
        <f t="shared" si="81"/>
        <v>0</v>
      </c>
      <c r="AB185" s="39">
        <f t="shared" si="81"/>
        <v>0</v>
      </c>
      <c r="AC185" s="39">
        <f t="shared" si="81"/>
        <v>0</v>
      </c>
      <c r="AD185" s="39">
        <f t="shared" si="81"/>
        <v>0</v>
      </c>
      <c r="AE185" s="29">
        <f t="shared" si="81"/>
        <v>1787.5</v>
      </c>
      <c r="AF185" s="39">
        <f t="shared" si="81"/>
        <v>1710</v>
      </c>
      <c r="AG185" s="39">
        <f t="shared" si="81"/>
        <v>1865</v>
      </c>
      <c r="AH185" s="39">
        <f t="shared" si="81"/>
        <v>0</v>
      </c>
      <c r="AI185" s="39">
        <f t="shared" si="81"/>
        <v>0</v>
      </c>
      <c r="AJ185" s="39">
        <f t="shared" si="81"/>
        <v>0</v>
      </c>
      <c r="AK185" s="39">
        <f t="shared" si="81"/>
        <v>0</v>
      </c>
      <c r="AL185" s="39">
        <f t="shared" si="81"/>
        <v>0</v>
      </c>
      <c r="AM185" s="39">
        <f t="shared" si="81"/>
        <v>0</v>
      </c>
      <c r="AN185" s="39">
        <f t="shared" si="81"/>
        <v>31.578947368421051</v>
      </c>
      <c r="AO185" s="39">
        <f t="shared" si="81"/>
        <v>1307</v>
      </c>
      <c r="AP185" s="104">
        <f t="shared" si="81"/>
        <v>6</v>
      </c>
      <c r="AQ185" s="105">
        <f t="shared" si="81"/>
        <v>3.32</v>
      </c>
      <c r="AR185" s="106">
        <f t="shared" si="81"/>
        <v>62.188099808061423</v>
      </c>
      <c r="AS185" s="106">
        <f t="shared" si="81"/>
        <v>44.666666666666664</v>
      </c>
      <c r="AT185" s="107">
        <f t="shared" si="81"/>
        <v>1529</v>
      </c>
      <c r="AU185" s="108">
        <f t="shared" si="81"/>
        <v>3.13</v>
      </c>
      <c r="AV185" s="109">
        <f t="shared" si="81"/>
        <v>1.4</v>
      </c>
      <c r="AW185" s="106">
        <f t="shared" si="81"/>
        <v>46.527777777777786</v>
      </c>
      <c r="AX185" s="106">
        <f t="shared" si="81"/>
        <v>57.627118644067799</v>
      </c>
      <c r="AY185" s="60">
        <f t="shared" si="81"/>
        <v>51.216623600344533</v>
      </c>
      <c r="AZ185" s="96">
        <f t="shared" si="81"/>
        <v>77.81</v>
      </c>
      <c r="BA185" s="67">
        <f t="shared" si="81"/>
        <v>0</v>
      </c>
      <c r="BB185" s="67">
        <f t="shared" si="81"/>
        <v>32</v>
      </c>
      <c r="BC185" s="67">
        <f t="shared" si="81"/>
        <v>0</v>
      </c>
      <c r="BD185" s="67">
        <f t="shared" si="81"/>
        <v>0</v>
      </c>
      <c r="BE185" s="27">
        <f t="shared" si="81"/>
        <v>0</v>
      </c>
      <c r="BF185" s="29">
        <f t="shared" si="81"/>
        <v>7439</v>
      </c>
      <c r="BG185" s="39">
        <f t="shared" si="81"/>
        <v>6825</v>
      </c>
      <c r="BH185" s="40">
        <f t="shared" si="81"/>
        <v>4595</v>
      </c>
      <c r="BI185" s="40">
        <f t="shared" si="81"/>
        <v>0</v>
      </c>
      <c r="BJ185" s="40">
        <f t="shared" si="81"/>
        <v>0</v>
      </c>
      <c r="BK185" s="40">
        <f t="shared" si="81"/>
        <v>0</v>
      </c>
      <c r="BL185" s="40">
        <f t="shared" si="81"/>
        <v>0</v>
      </c>
      <c r="BM185" s="27">
        <f t="shared" si="81"/>
        <v>0</v>
      </c>
    </row>
    <row r="186" spans="1:65" outlineLevel="3" x14ac:dyDescent="0.3">
      <c r="A186" s="158" t="s">
        <v>28</v>
      </c>
      <c r="B186" s="159"/>
      <c r="C186" s="51">
        <f t="shared" ref="C186:BM186" si="82">SUBTOTAL(5,C154:C184)</f>
        <v>291307</v>
      </c>
      <c r="D186" s="61">
        <f t="shared" si="82"/>
        <v>32</v>
      </c>
      <c r="E186" s="12">
        <f t="shared" si="82"/>
        <v>32</v>
      </c>
      <c r="F186" s="12">
        <f t="shared" si="82"/>
        <v>32</v>
      </c>
      <c r="G186" s="12">
        <f t="shared" si="82"/>
        <v>0</v>
      </c>
      <c r="H186" s="12">
        <f t="shared" si="82"/>
        <v>0</v>
      </c>
      <c r="I186" s="12">
        <f t="shared" si="82"/>
        <v>0</v>
      </c>
      <c r="J186" s="12">
        <f t="shared" si="82"/>
        <v>0</v>
      </c>
      <c r="K186" s="12">
        <f t="shared" si="82"/>
        <v>0</v>
      </c>
      <c r="L186" s="12">
        <f t="shared" si="82"/>
        <v>0</v>
      </c>
      <c r="M186" s="72">
        <f t="shared" si="82"/>
        <v>7.1</v>
      </c>
      <c r="N186" s="83">
        <f t="shared" si="82"/>
        <v>7.09</v>
      </c>
      <c r="O186" s="83">
        <f t="shared" si="82"/>
        <v>7.03</v>
      </c>
      <c r="P186" s="83">
        <f t="shared" si="82"/>
        <v>0</v>
      </c>
      <c r="Q186" s="83">
        <f t="shared" si="82"/>
        <v>0</v>
      </c>
      <c r="R186" s="83">
        <f t="shared" si="82"/>
        <v>0</v>
      </c>
      <c r="S186" s="83">
        <f t="shared" si="82"/>
        <v>0</v>
      </c>
      <c r="T186" s="83">
        <f t="shared" si="82"/>
        <v>0</v>
      </c>
      <c r="U186" s="83">
        <f t="shared" si="82"/>
        <v>0</v>
      </c>
      <c r="V186" s="6">
        <f t="shared" si="82"/>
        <v>0</v>
      </c>
      <c r="W186" s="41">
        <f t="shared" si="82"/>
        <v>0</v>
      </c>
      <c r="X186" s="41">
        <f t="shared" si="82"/>
        <v>0</v>
      </c>
      <c r="Y186" s="41">
        <f t="shared" si="82"/>
        <v>0</v>
      </c>
      <c r="Z186" s="41">
        <f t="shared" si="82"/>
        <v>0</v>
      </c>
      <c r="AA186" s="41">
        <f t="shared" si="82"/>
        <v>0</v>
      </c>
      <c r="AB186" s="41">
        <f t="shared" si="82"/>
        <v>0</v>
      </c>
      <c r="AC186" s="41">
        <f t="shared" si="82"/>
        <v>0</v>
      </c>
      <c r="AD186" s="41">
        <f t="shared" si="82"/>
        <v>0</v>
      </c>
      <c r="AE186" s="6">
        <f t="shared" si="82"/>
        <v>1787.5</v>
      </c>
      <c r="AF186" s="41">
        <f t="shared" si="82"/>
        <v>1710</v>
      </c>
      <c r="AG186" s="41">
        <f t="shared" si="82"/>
        <v>1865</v>
      </c>
      <c r="AH186" s="41">
        <f t="shared" si="82"/>
        <v>0</v>
      </c>
      <c r="AI186" s="41">
        <f t="shared" si="82"/>
        <v>0</v>
      </c>
      <c r="AJ186" s="41">
        <f t="shared" si="82"/>
        <v>0</v>
      </c>
      <c r="AK186" s="41">
        <f t="shared" si="82"/>
        <v>0</v>
      </c>
      <c r="AL186" s="41">
        <f t="shared" si="82"/>
        <v>0</v>
      </c>
      <c r="AM186" s="41">
        <f t="shared" si="82"/>
        <v>0</v>
      </c>
      <c r="AN186" s="41">
        <f t="shared" si="82"/>
        <v>16.067329762815607</v>
      </c>
      <c r="AO186" s="41">
        <f t="shared" si="82"/>
        <v>665</v>
      </c>
      <c r="AP186" s="110">
        <f t="shared" si="82"/>
        <v>3.92</v>
      </c>
      <c r="AQ186" s="111">
        <f t="shared" si="82"/>
        <v>2.39</v>
      </c>
      <c r="AR186" s="112">
        <f t="shared" si="82"/>
        <v>55.333333333333336</v>
      </c>
      <c r="AS186" s="112">
        <f t="shared" si="82"/>
        <v>37.811900191938577</v>
      </c>
      <c r="AT186" s="113">
        <f t="shared" si="82"/>
        <v>750</v>
      </c>
      <c r="AU186" s="114">
        <f t="shared" si="82"/>
        <v>2.88</v>
      </c>
      <c r="AV186" s="115">
        <f t="shared" si="82"/>
        <v>1.25</v>
      </c>
      <c r="AW186" s="112">
        <f t="shared" si="82"/>
        <v>42.372881355932201</v>
      </c>
      <c r="AX186" s="112">
        <f t="shared" si="82"/>
        <v>53.472222222222214</v>
      </c>
      <c r="AY186" s="61">
        <f t="shared" si="82"/>
        <v>40.644932671863941</v>
      </c>
      <c r="AZ186" s="97">
        <f t="shared" si="82"/>
        <v>72.2</v>
      </c>
      <c r="BA186" s="68">
        <f t="shared" si="82"/>
        <v>0</v>
      </c>
      <c r="BB186" s="68">
        <f t="shared" si="82"/>
        <v>32</v>
      </c>
      <c r="BC186" s="68">
        <f t="shared" si="82"/>
        <v>0</v>
      </c>
      <c r="BD186" s="68">
        <f t="shared" si="82"/>
        <v>0</v>
      </c>
      <c r="BE186" s="15">
        <f t="shared" si="82"/>
        <v>0</v>
      </c>
      <c r="BF186" s="6">
        <f t="shared" si="82"/>
        <v>431</v>
      </c>
      <c r="BG186" s="41">
        <f t="shared" si="82"/>
        <v>0</v>
      </c>
      <c r="BH186" s="42">
        <f t="shared" si="82"/>
        <v>23</v>
      </c>
      <c r="BI186" s="42">
        <f t="shared" si="82"/>
        <v>0</v>
      </c>
      <c r="BJ186" s="42">
        <f t="shared" si="82"/>
        <v>0</v>
      </c>
      <c r="BK186" s="42">
        <f t="shared" si="82"/>
        <v>0</v>
      </c>
      <c r="BL186" s="42">
        <f t="shared" si="82"/>
        <v>0</v>
      </c>
      <c r="BM186" s="15">
        <f t="shared" si="82"/>
        <v>0</v>
      </c>
    </row>
    <row r="187" spans="1:65" outlineLevel="2" x14ac:dyDescent="0.3">
      <c r="A187" s="158" t="s">
        <v>17</v>
      </c>
      <c r="B187" s="159"/>
      <c r="C187" s="51">
        <f>IFERROR(SUBTOTAL(1,C154:C184),"")</f>
        <v>390667.22580645164</v>
      </c>
      <c r="D187" s="61">
        <f t="shared" ref="D187:BM187" si="83">IFERROR(SUBTOTAL(1,D154:D184),"")</f>
        <v>33.857142857142854</v>
      </c>
      <c r="E187" s="12">
        <f t="shared" si="83"/>
        <v>33.857142857142854</v>
      </c>
      <c r="F187" s="12">
        <f t="shared" si="83"/>
        <v>33.857142857142854</v>
      </c>
      <c r="G187" s="12" t="str">
        <f t="shared" si="83"/>
        <v/>
      </c>
      <c r="H187" s="12" t="str">
        <f t="shared" si="83"/>
        <v/>
      </c>
      <c r="I187" s="12" t="str">
        <f t="shared" si="83"/>
        <v/>
      </c>
      <c r="J187" s="12" t="str">
        <f t="shared" si="83"/>
        <v/>
      </c>
      <c r="K187" s="12" t="str">
        <f t="shared" si="83"/>
        <v/>
      </c>
      <c r="L187" s="12" t="str">
        <f t="shared" si="83"/>
        <v/>
      </c>
      <c r="M187" s="72">
        <f t="shared" si="83"/>
        <v>7.1400000000000006</v>
      </c>
      <c r="N187" s="83">
        <f t="shared" si="83"/>
        <v>7.1420000000000003</v>
      </c>
      <c r="O187" s="83">
        <f t="shared" si="83"/>
        <v>7.12</v>
      </c>
      <c r="P187" s="83" t="str">
        <f t="shared" si="83"/>
        <v/>
      </c>
      <c r="Q187" s="83" t="str">
        <f t="shared" si="83"/>
        <v/>
      </c>
      <c r="R187" s="83" t="str">
        <f t="shared" si="83"/>
        <v/>
      </c>
      <c r="S187" s="83" t="str">
        <f t="shared" si="83"/>
        <v/>
      </c>
      <c r="T187" s="83" t="str">
        <f t="shared" si="83"/>
        <v/>
      </c>
      <c r="U187" s="83" t="str">
        <f t="shared" si="83"/>
        <v/>
      </c>
      <c r="V187" s="6" t="str">
        <f t="shared" si="83"/>
        <v/>
      </c>
      <c r="W187" s="41" t="str">
        <f t="shared" si="83"/>
        <v/>
      </c>
      <c r="X187" s="41" t="str">
        <f t="shared" si="83"/>
        <v/>
      </c>
      <c r="Y187" s="41" t="str">
        <f t="shared" si="83"/>
        <v/>
      </c>
      <c r="Z187" s="41" t="str">
        <f t="shared" si="83"/>
        <v/>
      </c>
      <c r="AA187" s="41" t="str">
        <f t="shared" si="83"/>
        <v/>
      </c>
      <c r="AB187" s="41" t="str">
        <f t="shared" si="83"/>
        <v/>
      </c>
      <c r="AC187" s="41" t="str">
        <f t="shared" si="83"/>
        <v/>
      </c>
      <c r="AD187" s="41" t="str">
        <f t="shared" si="83"/>
        <v/>
      </c>
      <c r="AE187" s="6">
        <f t="shared" si="83"/>
        <v>1787.5</v>
      </c>
      <c r="AF187" s="41">
        <f t="shared" si="83"/>
        <v>1710</v>
      </c>
      <c r="AG187" s="41">
        <f t="shared" si="83"/>
        <v>1865</v>
      </c>
      <c r="AH187" s="41" t="str">
        <f t="shared" si="83"/>
        <v/>
      </c>
      <c r="AI187" s="41" t="str">
        <f t="shared" si="83"/>
        <v/>
      </c>
      <c r="AJ187" s="41" t="str">
        <f t="shared" si="83"/>
        <v/>
      </c>
      <c r="AK187" s="41" t="str">
        <f t="shared" si="83"/>
        <v/>
      </c>
      <c r="AL187" s="41" t="str">
        <f t="shared" si="83"/>
        <v/>
      </c>
      <c r="AM187" s="41" t="str">
        <f t="shared" si="83"/>
        <v/>
      </c>
      <c r="AN187" s="41">
        <f t="shared" si="83"/>
        <v>22.462702643340744</v>
      </c>
      <c r="AO187" s="41">
        <f t="shared" si="83"/>
        <v>966.41935483870964</v>
      </c>
      <c r="AP187" s="110">
        <f t="shared" si="83"/>
        <v>5.0180000000000007</v>
      </c>
      <c r="AQ187" s="111">
        <f t="shared" si="83"/>
        <v>2.96</v>
      </c>
      <c r="AR187" s="112">
        <f t="shared" si="83"/>
        <v>59.164586147210947</v>
      </c>
      <c r="AS187" s="112">
        <f t="shared" si="83"/>
        <v>40.835413852789053</v>
      </c>
      <c r="AT187" s="113">
        <f t="shared" si="83"/>
        <v>1075.5483870967741</v>
      </c>
      <c r="AU187" s="114">
        <f t="shared" si="83"/>
        <v>3.0375000000000005</v>
      </c>
      <c r="AV187" s="115">
        <f t="shared" si="83"/>
        <v>1.3460000000000001</v>
      </c>
      <c r="AW187" s="112">
        <f t="shared" si="83"/>
        <v>44.431633530915832</v>
      </c>
      <c r="AX187" s="112">
        <f t="shared" si="83"/>
        <v>55.568366469084175</v>
      </c>
      <c r="AY187" s="61">
        <f t="shared" si="83"/>
        <v>44.739550555952881</v>
      </c>
      <c r="AZ187" s="97">
        <f t="shared" si="83"/>
        <v>75.368500000000012</v>
      </c>
      <c r="BA187" s="68" t="str">
        <f t="shared" si="83"/>
        <v/>
      </c>
      <c r="BB187" s="68">
        <f t="shared" si="83"/>
        <v>32</v>
      </c>
      <c r="BC187" s="68" t="str">
        <f t="shared" si="83"/>
        <v/>
      </c>
      <c r="BD187" s="68" t="str">
        <f t="shared" si="83"/>
        <v/>
      </c>
      <c r="BE187" s="15" t="str">
        <f>IFERROR(SUBTOTAL(1,BE154:BE184),"")</f>
        <v/>
      </c>
      <c r="BF187" s="6">
        <f t="shared" si="83"/>
        <v>4094.9666666666667</v>
      </c>
      <c r="BG187" s="41">
        <f t="shared" si="83"/>
        <v>3465.3225806451615</v>
      </c>
      <c r="BH187" s="42">
        <f t="shared" si="83"/>
        <v>1542.4</v>
      </c>
      <c r="BI187" s="42" t="str">
        <f t="shared" si="83"/>
        <v/>
      </c>
      <c r="BJ187" s="42" t="str">
        <f t="shared" si="83"/>
        <v/>
      </c>
      <c r="BK187" s="42" t="str">
        <f t="shared" si="83"/>
        <v/>
      </c>
      <c r="BL187" s="42" t="str">
        <f t="shared" si="83"/>
        <v/>
      </c>
      <c r="BM187" s="15" t="str">
        <f t="shared" si="83"/>
        <v/>
      </c>
    </row>
    <row r="188" spans="1:65" ht="17.25" outlineLevel="1" thickBot="1" x14ac:dyDescent="0.35">
      <c r="A188" s="160" t="s">
        <v>56</v>
      </c>
      <c r="B188" s="161"/>
      <c r="C188" s="52">
        <f>SUBTOTAL(9,C154:C184)</f>
        <v>12110684</v>
      </c>
      <c r="D188" s="62"/>
      <c r="E188" s="30"/>
      <c r="F188" s="30"/>
      <c r="G188" s="30"/>
      <c r="H188" s="30"/>
      <c r="I188" s="30"/>
      <c r="J188" s="30"/>
      <c r="K188" s="30"/>
      <c r="L188" s="30"/>
      <c r="M188" s="73"/>
      <c r="N188" s="84"/>
      <c r="O188" s="84"/>
      <c r="P188" s="84"/>
      <c r="Q188" s="84"/>
      <c r="R188" s="84"/>
      <c r="S188" s="84"/>
      <c r="T188" s="84"/>
      <c r="U188" s="84"/>
      <c r="V188" s="93"/>
      <c r="W188" s="94"/>
      <c r="X188" s="94"/>
      <c r="Y188" s="94"/>
      <c r="Z188" s="94"/>
      <c r="AA188" s="94"/>
      <c r="AB188" s="94"/>
      <c r="AC188" s="94"/>
      <c r="AD188" s="94"/>
      <c r="AE188" s="93"/>
      <c r="AF188" s="94"/>
      <c r="AG188" s="94"/>
      <c r="AH188" s="94"/>
      <c r="AI188" s="94"/>
      <c r="AJ188" s="94"/>
      <c r="AK188" s="94"/>
      <c r="AL188" s="94"/>
      <c r="AM188" s="94"/>
      <c r="AN188" s="94"/>
      <c r="AO188" s="43">
        <f>SUBTOTAL(9,AO154:AO184)</f>
        <v>29959</v>
      </c>
      <c r="AP188" s="116"/>
      <c r="AQ188" s="117"/>
      <c r="AR188" s="118"/>
      <c r="AS188" s="118"/>
      <c r="AT188" s="119">
        <f>SUBTOTAL(9,AT154:AT184)</f>
        <v>33342</v>
      </c>
      <c r="AU188" s="120"/>
      <c r="AV188" s="121"/>
      <c r="AW188" s="118"/>
      <c r="AX188" s="118"/>
      <c r="AY188" s="62"/>
      <c r="AZ188" s="98"/>
      <c r="BA188" s="69"/>
      <c r="BB188" s="69"/>
      <c r="BC188" s="69"/>
      <c r="BD188" s="69"/>
      <c r="BE188" s="16">
        <f>SUBTOTAL(9,BE154:BE184)</f>
        <v>0</v>
      </c>
      <c r="BF188" s="7">
        <f t="shared" ref="BF188:BM188" si="84">SUBTOTAL(9,BF154:BF184)</f>
        <v>122849</v>
      </c>
      <c r="BG188" s="43">
        <f t="shared" si="84"/>
        <v>107425</v>
      </c>
      <c r="BH188" s="44">
        <f t="shared" si="84"/>
        <v>15424</v>
      </c>
      <c r="BI188" s="44">
        <f t="shared" si="84"/>
        <v>0</v>
      </c>
      <c r="BJ188" s="44">
        <f t="shared" si="84"/>
        <v>0</v>
      </c>
      <c r="BK188" s="44">
        <f t="shared" si="84"/>
        <v>0</v>
      </c>
      <c r="BL188" s="44">
        <f t="shared" si="84"/>
        <v>0</v>
      </c>
      <c r="BM188" s="16">
        <f t="shared" si="84"/>
        <v>0</v>
      </c>
    </row>
    <row r="189" spans="1:65" outlineLevel="5" x14ac:dyDescent="0.3">
      <c r="A189" s="21">
        <f t="shared" si="80"/>
        <v>6</v>
      </c>
      <c r="B189" s="33">
        <f>B184+1</f>
        <v>42522</v>
      </c>
      <c r="C189" s="51">
        <v>352921</v>
      </c>
      <c r="D189" s="64" t="str">
        <f t="shared" ref="D189:D218" si="85">IFERROR(ROUND(AVERAGE(E189:L189),1),"")</f>
        <v/>
      </c>
      <c r="E189" s="12" t="s">
        <v>103</v>
      </c>
      <c r="F189" s="12" t="s">
        <v>103</v>
      </c>
      <c r="G189" s="12"/>
      <c r="H189" s="12"/>
      <c r="I189" s="12"/>
      <c r="J189" s="12"/>
      <c r="K189" s="12"/>
      <c r="L189" s="12"/>
      <c r="M189" s="74" t="str">
        <f t="shared" ref="M189:M218" si="86">IFERROR(ROUND(AVERAGE(N189:U189),1),"")</f>
        <v/>
      </c>
      <c r="N189" s="83" t="s">
        <v>103</v>
      </c>
      <c r="O189" s="83" t="s">
        <v>103</v>
      </c>
      <c r="P189" s="83"/>
      <c r="Q189" s="83"/>
      <c r="R189" s="83"/>
      <c r="S189" s="83"/>
      <c r="T189" s="83"/>
      <c r="U189" s="83"/>
      <c r="V189" s="5" t="str">
        <f t="shared" ref="V189:V218" si="87">IFERROR(ROUND(AVERAGE(W189:AD189),1),"")</f>
        <v/>
      </c>
      <c r="W189" s="41"/>
      <c r="X189" s="41"/>
      <c r="Y189" s="41"/>
      <c r="Z189" s="41"/>
      <c r="AA189" s="41"/>
      <c r="AB189" s="41"/>
      <c r="AC189" s="41"/>
      <c r="AD189" s="41"/>
      <c r="AE189" s="5" t="str">
        <f t="shared" ref="AE189:AE218" si="88">IFERROR(ROUND(AVERAGE(AF189:AM189),1),"")</f>
        <v/>
      </c>
      <c r="AF189" s="41"/>
      <c r="AG189" s="41"/>
      <c r="AH189" s="41"/>
      <c r="AI189" s="41"/>
      <c r="AJ189" s="41"/>
      <c r="AK189" s="41"/>
      <c r="AL189" s="41"/>
      <c r="AM189" s="41"/>
      <c r="AN189" s="41">
        <f>21000/AO189</f>
        <v>17.529215358931552</v>
      </c>
      <c r="AO189" s="41">
        <v>1198</v>
      </c>
      <c r="AP189" s="110" t="s">
        <v>103</v>
      </c>
      <c r="AQ189" s="111" t="s">
        <v>103</v>
      </c>
      <c r="AR189" s="126" t="str">
        <f t="shared" ref="AR189:AR218" si="89">IFERROR(AQ189/AP189*100,"")</f>
        <v/>
      </c>
      <c r="AS189" s="126" t="str">
        <f t="shared" ref="AS189:AS218" si="90">IFERROR(100-AR189,"")</f>
        <v/>
      </c>
      <c r="AT189" s="127">
        <v>1324</v>
      </c>
      <c r="AU189" s="128">
        <v>2.9</v>
      </c>
      <c r="AV189" s="129" t="s">
        <v>103</v>
      </c>
      <c r="AW189" s="126" t="str">
        <f t="shared" ref="AW189:AW218" si="91">IFERROR(AV189/AU189*100,"")</f>
        <v/>
      </c>
      <c r="AX189" s="126" t="str">
        <f t="shared" ref="AX189:AX218" si="92">IFERROR(100-AW189,"")</f>
        <v/>
      </c>
      <c r="AY189" s="64" t="str">
        <f t="shared" ref="AY189:AY218" si="93">IFERROR((1-((AW189*AS189)/(AX189*AR189)))*100,"")</f>
        <v/>
      </c>
      <c r="AZ189" s="97">
        <v>75.5</v>
      </c>
      <c r="BA189" s="68"/>
      <c r="BB189" s="68"/>
      <c r="BC189" s="68"/>
      <c r="BD189" s="68"/>
      <c r="BE189" s="15"/>
      <c r="BF189" s="5">
        <f t="shared" ref="BF189:BF218" si="94">IF(SUM(BG189:BM189)=0,"",SUM(BG189:BM189))</f>
        <v>4950</v>
      </c>
      <c r="BG189" s="42">
        <v>4950</v>
      </c>
      <c r="BH189" s="42" t="s">
        <v>103</v>
      </c>
      <c r="BI189" s="42"/>
      <c r="BJ189" s="42"/>
      <c r="BK189" s="42"/>
      <c r="BL189" s="42"/>
      <c r="BM189" s="42"/>
    </row>
    <row r="190" spans="1:65" outlineLevel="5" x14ac:dyDescent="0.3">
      <c r="A190" s="22">
        <f t="shared" si="80"/>
        <v>6</v>
      </c>
      <c r="B190" s="9">
        <f t="shared" si="78"/>
        <v>42523</v>
      </c>
      <c r="C190" s="51">
        <v>354374</v>
      </c>
      <c r="D190" s="64">
        <f t="shared" si="85"/>
        <v>36</v>
      </c>
      <c r="E190" s="12">
        <v>36</v>
      </c>
      <c r="F190" s="12">
        <v>36</v>
      </c>
      <c r="G190" s="12"/>
      <c r="H190" s="12"/>
      <c r="I190" s="12"/>
      <c r="J190" s="12"/>
      <c r="K190" s="12"/>
      <c r="L190" s="12"/>
      <c r="M190" s="74" t="str">
        <f t="shared" si="86"/>
        <v/>
      </c>
      <c r="N190" s="83" t="s">
        <v>103</v>
      </c>
      <c r="O190" s="83" t="s">
        <v>103</v>
      </c>
      <c r="P190" s="83"/>
      <c r="Q190" s="83"/>
      <c r="R190" s="83"/>
      <c r="S190" s="83"/>
      <c r="T190" s="83"/>
      <c r="U190" s="83"/>
      <c r="V190" s="5" t="str">
        <f t="shared" si="87"/>
        <v/>
      </c>
      <c r="W190" s="41"/>
      <c r="X190" s="41"/>
      <c r="Y190" s="41"/>
      <c r="Z190" s="41"/>
      <c r="AA190" s="41"/>
      <c r="AB190" s="41"/>
      <c r="AC190" s="41"/>
      <c r="AD190" s="41"/>
      <c r="AE190" s="5" t="str">
        <f t="shared" si="88"/>
        <v/>
      </c>
      <c r="AF190" s="41"/>
      <c r="AG190" s="41"/>
      <c r="AH190" s="41"/>
      <c r="AI190" s="41"/>
      <c r="AJ190" s="41"/>
      <c r="AK190" s="41"/>
      <c r="AL190" s="41"/>
      <c r="AM190" s="41"/>
      <c r="AN190" s="41">
        <f t="shared" ref="AN190:AN218" si="95">21000/AO190</f>
        <v>31.390134529147982</v>
      </c>
      <c r="AO190" s="41">
        <v>669</v>
      </c>
      <c r="AP190" s="110" t="s">
        <v>103</v>
      </c>
      <c r="AQ190" s="111" t="s">
        <v>103</v>
      </c>
      <c r="AR190" s="126" t="str">
        <f t="shared" si="89"/>
        <v/>
      </c>
      <c r="AS190" s="126" t="str">
        <f t="shared" si="90"/>
        <v/>
      </c>
      <c r="AT190" s="127">
        <v>640</v>
      </c>
      <c r="AU190" s="128">
        <v>2.92</v>
      </c>
      <c r="AV190" s="129" t="s">
        <v>103</v>
      </c>
      <c r="AW190" s="126" t="str">
        <f t="shared" si="91"/>
        <v/>
      </c>
      <c r="AX190" s="126" t="str">
        <f t="shared" si="92"/>
        <v/>
      </c>
      <c r="AY190" s="64" t="str">
        <f t="shared" si="93"/>
        <v/>
      </c>
      <c r="AZ190" s="97">
        <v>75.8</v>
      </c>
      <c r="BA190" s="68"/>
      <c r="BB190" s="68"/>
      <c r="BC190" s="68"/>
      <c r="BD190" s="68"/>
      <c r="BE190" s="15"/>
      <c r="BF190" s="5">
        <f t="shared" si="94"/>
        <v>304</v>
      </c>
      <c r="BG190" s="42" t="s">
        <v>103</v>
      </c>
      <c r="BH190" s="42">
        <v>304</v>
      </c>
      <c r="BI190" s="42"/>
      <c r="BJ190" s="42"/>
      <c r="BK190" s="42"/>
      <c r="BL190" s="42"/>
      <c r="BM190" s="42"/>
    </row>
    <row r="191" spans="1:65" outlineLevel="5" x14ac:dyDescent="0.3">
      <c r="A191" s="22">
        <f t="shared" si="80"/>
        <v>6</v>
      </c>
      <c r="B191" s="9">
        <f t="shared" si="78"/>
        <v>42524</v>
      </c>
      <c r="C191" s="51">
        <v>375329</v>
      </c>
      <c r="D191" s="64">
        <f t="shared" si="85"/>
        <v>35</v>
      </c>
      <c r="E191" s="12">
        <v>35</v>
      </c>
      <c r="F191" s="12">
        <v>35</v>
      </c>
      <c r="G191" s="12"/>
      <c r="H191" s="12"/>
      <c r="I191" s="12"/>
      <c r="J191" s="12"/>
      <c r="K191" s="12"/>
      <c r="L191" s="12"/>
      <c r="M191" s="74" t="str">
        <f t="shared" si="86"/>
        <v/>
      </c>
      <c r="N191" s="83" t="s">
        <v>103</v>
      </c>
      <c r="O191" s="83" t="s">
        <v>103</v>
      </c>
      <c r="P191" s="83"/>
      <c r="Q191" s="83"/>
      <c r="R191" s="83"/>
      <c r="S191" s="83"/>
      <c r="T191" s="83"/>
      <c r="U191" s="83"/>
      <c r="V191" s="5" t="str">
        <f t="shared" si="87"/>
        <v/>
      </c>
      <c r="W191" s="41"/>
      <c r="X191" s="41"/>
      <c r="Y191" s="41"/>
      <c r="Z191" s="41"/>
      <c r="AA191" s="41"/>
      <c r="AB191" s="41"/>
      <c r="AC191" s="41"/>
      <c r="AD191" s="41"/>
      <c r="AE191" s="5" t="str">
        <f t="shared" si="88"/>
        <v/>
      </c>
      <c r="AF191" s="41"/>
      <c r="AG191" s="41"/>
      <c r="AH191" s="41"/>
      <c r="AI191" s="41"/>
      <c r="AJ191" s="41"/>
      <c r="AK191" s="41"/>
      <c r="AL191" s="41"/>
      <c r="AM191" s="41"/>
      <c r="AN191" s="41">
        <f t="shared" si="95"/>
        <v>20.812685827552031</v>
      </c>
      <c r="AO191" s="41">
        <v>1009</v>
      </c>
      <c r="AP191" s="110" t="s">
        <v>103</v>
      </c>
      <c r="AQ191" s="111" t="s">
        <v>103</v>
      </c>
      <c r="AR191" s="126" t="str">
        <f t="shared" si="89"/>
        <v/>
      </c>
      <c r="AS191" s="126" t="str">
        <f t="shared" si="90"/>
        <v/>
      </c>
      <c r="AT191" s="127">
        <v>1066</v>
      </c>
      <c r="AU191" s="128">
        <v>2.88</v>
      </c>
      <c r="AV191" s="129" t="s">
        <v>103</v>
      </c>
      <c r="AW191" s="126" t="str">
        <f t="shared" si="91"/>
        <v/>
      </c>
      <c r="AX191" s="126" t="str">
        <f t="shared" si="92"/>
        <v/>
      </c>
      <c r="AY191" s="64" t="str">
        <f t="shared" si="93"/>
        <v/>
      </c>
      <c r="AZ191" s="97">
        <v>76</v>
      </c>
      <c r="BA191" s="68"/>
      <c r="BB191" s="68"/>
      <c r="BC191" s="68"/>
      <c r="BD191" s="68"/>
      <c r="BE191" s="15"/>
      <c r="BF191" s="5">
        <f t="shared" si="94"/>
        <v>1947</v>
      </c>
      <c r="BG191" s="42" t="s">
        <v>103</v>
      </c>
      <c r="BH191" s="42">
        <v>1947</v>
      </c>
      <c r="BI191" s="42"/>
      <c r="BJ191" s="42"/>
      <c r="BK191" s="42"/>
      <c r="BL191" s="42"/>
      <c r="BM191" s="42"/>
    </row>
    <row r="192" spans="1:65" outlineLevel="5" x14ac:dyDescent="0.3">
      <c r="A192" s="22">
        <f t="shared" si="80"/>
        <v>6</v>
      </c>
      <c r="B192" s="9">
        <f t="shared" si="78"/>
        <v>42525</v>
      </c>
      <c r="C192" s="51">
        <v>381083</v>
      </c>
      <c r="D192" s="64" t="str">
        <f t="shared" si="85"/>
        <v/>
      </c>
      <c r="E192" s="12" t="s">
        <v>103</v>
      </c>
      <c r="F192" s="12" t="s">
        <v>103</v>
      </c>
      <c r="G192" s="12"/>
      <c r="H192" s="12"/>
      <c r="I192" s="12"/>
      <c r="J192" s="12"/>
      <c r="K192" s="12"/>
      <c r="L192" s="12"/>
      <c r="M192" s="74" t="str">
        <f t="shared" si="86"/>
        <v/>
      </c>
      <c r="N192" s="83" t="s">
        <v>103</v>
      </c>
      <c r="O192" s="83" t="s">
        <v>103</v>
      </c>
      <c r="P192" s="83"/>
      <c r="Q192" s="83"/>
      <c r="R192" s="83"/>
      <c r="S192" s="83"/>
      <c r="T192" s="83"/>
      <c r="U192" s="83"/>
      <c r="V192" s="5" t="str">
        <f t="shared" si="87"/>
        <v/>
      </c>
      <c r="W192" s="41"/>
      <c r="X192" s="41"/>
      <c r="Y192" s="41"/>
      <c r="Z192" s="41"/>
      <c r="AA192" s="41"/>
      <c r="AB192" s="41"/>
      <c r="AC192" s="41"/>
      <c r="AD192" s="41"/>
      <c r="AE192" s="5" t="str">
        <f t="shared" si="88"/>
        <v/>
      </c>
      <c r="AF192" s="41"/>
      <c r="AG192" s="41"/>
      <c r="AH192" s="41"/>
      <c r="AI192" s="41"/>
      <c r="AJ192" s="41"/>
      <c r="AK192" s="41"/>
      <c r="AL192" s="41"/>
      <c r="AM192" s="41"/>
      <c r="AN192" s="41">
        <f t="shared" si="95"/>
        <v>18.072289156626507</v>
      </c>
      <c r="AO192" s="41">
        <v>1162</v>
      </c>
      <c r="AP192" s="110" t="s">
        <v>103</v>
      </c>
      <c r="AQ192" s="111" t="s">
        <v>103</v>
      </c>
      <c r="AR192" s="126" t="str">
        <f t="shared" si="89"/>
        <v/>
      </c>
      <c r="AS192" s="126" t="str">
        <f t="shared" si="90"/>
        <v/>
      </c>
      <c r="AT192" s="127">
        <v>1134</v>
      </c>
      <c r="AU192" s="128" t="s">
        <v>103</v>
      </c>
      <c r="AV192" s="129" t="s">
        <v>103</v>
      </c>
      <c r="AW192" s="126" t="str">
        <f t="shared" si="91"/>
        <v/>
      </c>
      <c r="AX192" s="126" t="str">
        <f t="shared" si="92"/>
        <v/>
      </c>
      <c r="AY192" s="64" t="str">
        <f t="shared" si="93"/>
        <v/>
      </c>
      <c r="AZ192" s="97" t="s">
        <v>103</v>
      </c>
      <c r="BA192" s="68"/>
      <c r="BB192" s="68"/>
      <c r="BC192" s="68"/>
      <c r="BD192" s="68"/>
      <c r="BE192" s="15"/>
      <c r="BF192" s="5">
        <f t="shared" si="94"/>
        <v>3082</v>
      </c>
      <c r="BG192" s="42">
        <v>1168</v>
      </c>
      <c r="BH192" s="42">
        <v>1914</v>
      </c>
      <c r="BI192" s="42"/>
      <c r="BJ192" s="42"/>
      <c r="BK192" s="42"/>
      <c r="BL192" s="42"/>
      <c r="BM192" s="42"/>
    </row>
    <row r="193" spans="1:65" outlineLevel="5" x14ac:dyDescent="0.3">
      <c r="A193" s="22">
        <f t="shared" si="80"/>
        <v>6</v>
      </c>
      <c r="B193" s="9">
        <f t="shared" si="78"/>
        <v>42526</v>
      </c>
      <c r="C193" s="51">
        <v>371063</v>
      </c>
      <c r="D193" s="64" t="str">
        <f t="shared" si="85"/>
        <v/>
      </c>
      <c r="E193" s="12" t="s">
        <v>103</v>
      </c>
      <c r="F193" s="12" t="s">
        <v>103</v>
      </c>
      <c r="G193" s="12"/>
      <c r="H193" s="12"/>
      <c r="I193" s="12"/>
      <c r="J193" s="12"/>
      <c r="K193" s="12"/>
      <c r="L193" s="12"/>
      <c r="M193" s="74" t="str">
        <f t="shared" si="86"/>
        <v/>
      </c>
      <c r="N193" s="83" t="s">
        <v>103</v>
      </c>
      <c r="O193" s="83" t="s">
        <v>103</v>
      </c>
      <c r="P193" s="83"/>
      <c r="Q193" s="83"/>
      <c r="R193" s="83"/>
      <c r="S193" s="83"/>
      <c r="T193" s="83"/>
      <c r="U193" s="83"/>
      <c r="V193" s="5" t="str">
        <f t="shared" si="87"/>
        <v/>
      </c>
      <c r="W193" s="41"/>
      <c r="X193" s="41"/>
      <c r="Y193" s="41"/>
      <c r="Z193" s="41"/>
      <c r="AA193" s="41"/>
      <c r="AB193" s="41"/>
      <c r="AC193" s="41"/>
      <c r="AD193" s="41"/>
      <c r="AE193" s="5" t="str">
        <f t="shared" si="88"/>
        <v/>
      </c>
      <c r="AF193" s="41"/>
      <c r="AG193" s="41"/>
      <c r="AH193" s="41"/>
      <c r="AI193" s="41"/>
      <c r="AJ193" s="41"/>
      <c r="AK193" s="41"/>
      <c r="AL193" s="41"/>
      <c r="AM193" s="41"/>
      <c r="AN193" s="41">
        <f t="shared" si="95"/>
        <v>14.989293361884368</v>
      </c>
      <c r="AO193" s="41">
        <v>1401</v>
      </c>
      <c r="AP193" s="110" t="s">
        <v>103</v>
      </c>
      <c r="AQ193" s="111" t="s">
        <v>103</v>
      </c>
      <c r="AR193" s="126" t="str">
        <f t="shared" si="89"/>
        <v/>
      </c>
      <c r="AS193" s="126" t="str">
        <f t="shared" si="90"/>
        <v/>
      </c>
      <c r="AT193" s="127">
        <v>1126</v>
      </c>
      <c r="AU193" s="128" t="s">
        <v>103</v>
      </c>
      <c r="AV193" s="129" t="s">
        <v>103</v>
      </c>
      <c r="AW193" s="126" t="str">
        <f t="shared" si="91"/>
        <v/>
      </c>
      <c r="AX193" s="126" t="str">
        <f t="shared" si="92"/>
        <v/>
      </c>
      <c r="AY193" s="64" t="str">
        <f t="shared" si="93"/>
        <v/>
      </c>
      <c r="AZ193" s="97" t="s">
        <v>103</v>
      </c>
      <c r="BA193" s="68"/>
      <c r="BB193" s="68"/>
      <c r="BC193" s="68"/>
      <c r="BD193" s="68"/>
      <c r="BE193" s="15"/>
      <c r="BF193" s="5">
        <f t="shared" si="94"/>
        <v>2876</v>
      </c>
      <c r="BG193" s="42">
        <v>2876</v>
      </c>
      <c r="BH193" s="42" t="s">
        <v>103</v>
      </c>
      <c r="BI193" s="42"/>
      <c r="BJ193" s="42"/>
      <c r="BK193" s="42"/>
      <c r="BL193" s="42"/>
      <c r="BM193" s="42"/>
    </row>
    <row r="194" spans="1:65" outlineLevel="5" x14ac:dyDescent="0.3">
      <c r="A194" s="22">
        <f t="shared" si="80"/>
        <v>6</v>
      </c>
      <c r="B194" s="9">
        <f t="shared" si="78"/>
        <v>42527</v>
      </c>
      <c r="C194" s="51">
        <v>374925</v>
      </c>
      <c r="D194" s="64" t="str">
        <f t="shared" si="85"/>
        <v/>
      </c>
      <c r="E194" s="12" t="s">
        <v>103</v>
      </c>
      <c r="F194" s="12" t="s">
        <v>103</v>
      </c>
      <c r="G194" s="12"/>
      <c r="H194" s="12"/>
      <c r="I194" s="12"/>
      <c r="J194" s="12"/>
      <c r="K194" s="12"/>
      <c r="L194" s="12"/>
      <c r="M194" s="74" t="str">
        <f t="shared" si="86"/>
        <v/>
      </c>
      <c r="N194" s="83" t="s">
        <v>103</v>
      </c>
      <c r="O194" s="83" t="s">
        <v>103</v>
      </c>
      <c r="P194" s="83"/>
      <c r="Q194" s="83"/>
      <c r="R194" s="83"/>
      <c r="S194" s="83"/>
      <c r="T194" s="83"/>
      <c r="U194" s="83"/>
      <c r="V194" s="5" t="str">
        <f t="shared" si="87"/>
        <v/>
      </c>
      <c r="W194" s="41"/>
      <c r="X194" s="41"/>
      <c r="Y194" s="41"/>
      <c r="Z194" s="41"/>
      <c r="AA194" s="41"/>
      <c r="AB194" s="41"/>
      <c r="AC194" s="41"/>
      <c r="AD194" s="41"/>
      <c r="AE194" s="5" t="str">
        <f t="shared" si="88"/>
        <v/>
      </c>
      <c r="AF194" s="41"/>
      <c r="AG194" s="41"/>
      <c r="AH194" s="41"/>
      <c r="AI194" s="41"/>
      <c r="AJ194" s="41"/>
      <c r="AK194" s="41"/>
      <c r="AL194" s="41"/>
      <c r="AM194" s="41"/>
      <c r="AN194" s="41">
        <f t="shared" si="95"/>
        <v>15.96958174904943</v>
      </c>
      <c r="AO194" s="41">
        <v>1315</v>
      </c>
      <c r="AP194" s="110" t="s">
        <v>103</v>
      </c>
      <c r="AQ194" s="111" t="s">
        <v>103</v>
      </c>
      <c r="AR194" s="126" t="str">
        <f t="shared" si="89"/>
        <v/>
      </c>
      <c r="AS194" s="126" t="str">
        <f t="shared" si="90"/>
        <v/>
      </c>
      <c r="AT194" s="127">
        <v>1097</v>
      </c>
      <c r="AU194" s="128" t="s">
        <v>103</v>
      </c>
      <c r="AV194" s="129" t="s">
        <v>103</v>
      </c>
      <c r="AW194" s="126" t="str">
        <f t="shared" si="91"/>
        <v/>
      </c>
      <c r="AX194" s="126" t="str">
        <f t="shared" si="92"/>
        <v/>
      </c>
      <c r="AY194" s="64" t="str">
        <f t="shared" si="93"/>
        <v/>
      </c>
      <c r="AZ194" s="97" t="s">
        <v>103</v>
      </c>
      <c r="BA194" s="68"/>
      <c r="BB194" s="68"/>
      <c r="BC194" s="68"/>
      <c r="BD194" s="68"/>
      <c r="BE194" s="15"/>
      <c r="BF194" s="5">
        <f t="shared" si="94"/>
        <v>3646</v>
      </c>
      <c r="BG194" s="42">
        <v>3204</v>
      </c>
      <c r="BH194" s="42">
        <v>442</v>
      </c>
      <c r="BI194" s="42"/>
      <c r="BJ194" s="42"/>
      <c r="BK194" s="42"/>
      <c r="BL194" s="42"/>
      <c r="BM194" s="42"/>
    </row>
    <row r="195" spans="1:65" outlineLevel="5" x14ac:dyDescent="0.3">
      <c r="A195" s="22">
        <f t="shared" si="80"/>
        <v>6</v>
      </c>
      <c r="B195" s="9">
        <f t="shared" si="78"/>
        <v>42528</v>
      </c>
      <c r="C195" s="51">
        <v>376067</v>
      </c>
      <c r="D195" s="64" t="str">
        <f t="shared" si="85"/>
        <v/>
      </c>
      <c r="E195" s="12" t="s">
        <v>103</v>
      </c>
      <c r="F195" s="12" t="s">
        <v>103</v>
      </c>
      <c r="G195" s="12"/>
      <c r="H195" s="12"/>
      <c r="I195" s="12"/>
      <c r="J195" s="12"/>
      <c r="K195" s="12"/>
      <c r="L195" s="12"/>
      <c r="M195" s="74">
        <f t="shared" si="86"/>
        <v>7.1</v>
      </c>
      <c r="N195" s="83">
        <v>7.09</v>
      </c>
      <c r="O195" s="83">
        <v>7.1</v>
      </c>
      <c r="P195" s="83"/>
      <c r="Q195" s="83"/>
      <c r="R195" s="83"/>
      <c r="S195" s="83"/>
      <c r="T195" s="83"/>
      <c r="U195" s="83"/>
      <c r="V195" s="5" t="str">
        <f t="shared" si="87"/>
        <v/>
      </c>
      <c r="W195" s="41"/>
      <c r="X195" s="41"/>
      <c r="Y195" s="41"/>
      <c r="Z195" s="41"/>
      <c r="AA195" s="41"/>
      <c r="AB195" s="41"/>
      <c r="AC195" s="41"/>
      <c r="AD195" s="41"/>
      <c r="AE195" s="5" t="str">
        <f t="shared" si="88"/>
        <v/>
      </c>
      <c r="AF195" s="41"/>
      <c r="AG195" s="41"/>
      <c r="AH195" s="41"/>
      <c r="AI195" s="41"/>
      <c r="AJ195" s="41"/>
      <c r="AK195" s="41"/>
      <c r="AL195" s="41"/>
      <c r="AM195" s="41"/>
      <c r="AN195" s="41">
        <f t="shared" si="95"/>
        <v>19.056261343012704</v>
      </c>
      <c r="AO195" s="41">
        <v>1102</v>
      </c>
      <c r="AP195" s="110">
        <v>4.13</v>
      </c>
      <c r="AQ195" s="111">
        <v>2.63</v>
      </c>
      <c r="AR195" s="126">
        <f t="shared" si="89"/>
        <v>63.680387409200968</v>
      </c>
      <c r="AS195" s="126">
        <f t="shared" si="90"/>
        <v>36.319612590799032</v>
      </c>
      <c r="AT195" s="127">
        <v>1096</v>
      </c>
      <c r="AU195" s="128">
        <v>3.29</v>
      </c>
      <c r="AV195" s="129">
        <v>1.47</v>
      </c>
      <c r="AW195" s="126">
        <f t="shared" si="91"/>
        <v>44.680851063829785</v>
      </c>
      <c r="AX195" s="126">
        <f t="shared" si="92"/>
        <v>55.319148936170215</v>
      </c>
      <c r="AY195" s="64">
        <f t="shared" si="93"/>
        <v>53.933898800818959</v>
      </c>
      <c r="AZ195" s="97">
        <v>76.099999999999994</v>
      </c>
      <c r="BA195" s="68"/>
      <c r="BB195" s="68">
        <v>34</v>
      </c>
      <c r="BC195" s="68"/>
      <c r="BD195" s="68"/>
      <c r="BE195" s="15"/>
      <c r="BF195" s="5">
        <f t="shared" si="94"/>
        <v>920</v>
      </c>
      <c r="BG195" s="42" t="s">
        <v>103</v>
      </c>
      <c r="BH195" s="42">
        <v>920</v>
      </c>
      <c r="BI195" s="42"/>
      <c r="BJ195" s="42"/>
      <c r="BK195" s="42"/>
      <c r="BL195" s="42"/>
      <c r="BM195" s="42"/>
    </row>
    <row r="196" spans="1:65" outlineLevel="5" x14ac:dyDescent="0.3">
      <c r="A196" s="22">
        <f t="shared" si="80"/>
        <v>6</v>
      </c>
      <c r="B196" s="9">
        <f t="shared" si="78"/>
        <v>42529</v>
      </c>
      <c r="C196" s="51">
        <v>364122</v>
      </c>
      <c r="D196" s="64" t="str">
        <f t="shared" si="85"/>
        <v/>
      </c>
      <c r="E196" s="12" t="s">
        <v>103</v>
      </c>
      <c r="F196" s="12" t="s">
        <v>103</v>
      </c>
      <c r="G196" s="12"/>
      <c r="H196" s="12"/>
      <c r="I196" s="12"/>
      <c r="J196" s="12"/>
      <c r="K196" s="12"/>
      <c r="L196" s="12"/>
      <c r="M196" s="74" t="str">
        <f t="shared" si="86"/>
        <v/>
      </c>
      <c r="N196" s="83" t="s">
        <v>103</v>
      </c>
      <c r="O196" s="83" t="s">
        <v>103</v>
      </c>
      <c r="P196" s="83"/>
      <c r="Q196" s="83"/>
      <c r="R196" s="83"/>
      <c r="S196" s="83"/>
      <c r="T196" s="83"/>
      <c r="U196" s="83"/>
      <c r="V196" s="5" t="str">
        <f t="shared" si="87"/>
        <v/>
      </c>
      <c r="W196" s="41"/>
      <c r="X196" s="41"/>
      <c r="Y196" s="41"/>
      <c r="Z196" s="41"/>
      <c r="AA196" s="41"/>
      <c r="AB196" s="41"/>
      <c r="AC196" s="41"/>
      <c r="AD196" s="41"/>
      <c r="AE196" s="5" t="str">
        <f t="shared" si="88"/>
        <v/>
      </c>
      <c r="AF196" s="41"/>
      <c r="AG196" s="41"/>
      <c r="AH196" s="41"/>
      <c r="AI196" s="41"/>
      <c r="AJ196" s="41"/>
      <c r="AK196" s="41"/>
      <c r="AL196" s="41"/>
      <c r="AM196" s="41"/>
      <c r="AN196" s="41">
        <f t="shared" si="95"/>
        <v>17.573221757322177</v>
      </c>
      <c r="AO196" s="41">
        <v>1195</v>
      </c>
      <c r="AP196" s="110" t="s">
        <v>103</v>
      </c>
      <c r="AQ196" s="111" t="s">
        <v>103</v>
      </c>
      <c r="AR196" s="126" t="str">
        <f t="shared" si="89"/>
        <v/>
      </c>
      <c r="AS196" s="126" t="str">
        <f t="shared" si="90"/>
        <v/>
      </c>
      <c r="AT196" s="127">
        <v>1157</v>
      </c>
      <c r="AU196" s="128">
        <v>3.06</v>
      </c>
      <c r="AV196" s="129" t="s">
        <v>103</v>
      </c>
      <c r="AW196" s="126" t="str">
        <f t="shared" si="91"/>
        <v/>
      </c>
      <c r="AX196" s="126" t="str">
        <f t="shared" si="92"/>
        <v/>
      </c>
      <c r="AY196" s="64" t="str">
        <f t="shared" si="93"/>
        <v/>
      </c>
      <c r="AZ196" s="97">
        <v>77.2</v>
      </c>
      <c r="BA196" s="68"/>
      <c r="BB196" s="68"/>
      <c r="BC196" s="68"/>
      <c r="BD196" s="68"/>
      <c r="BE196" s="15"/>
      <c r="BF196" s="5">
        <f t="shared" si="94"/>
        <v>2157</v>
      </c>
      <c r="BG196" s="42">
        <v>2157</v>
      </c>
      <c r="BH196" s="42" t="s">
        <v>103</v>
      </c>
      <c r="BI196" s="42"/>
      <c r="BJ196" s="42"/>
      <c r="BK196" s="42"/>
      <c r="BL196" s="42"/>
      <c r="BM196" s="42"/>
    </row>
    <row r="197" spans="1:65" outlineLevel="5" x14ac:dyDescent="0.3">
      <c r="A197" s="22">
        <f t="shared" si="80"/>
        <v>6</v>
      </c>
      <c r="B197" s="9">
        <f t="shared" si="78"/>
        <v>42530</v>
      </c>
      <c r="C197" s="51">
        <v>367486</v>
      </c>
      <c r="D197" s="64" t="str">
        <f t="shared" si="85"/>
        <v/>
      </c>
      <c r="E197" s="12" t="s">
        <v>103</v>
      </c>
      <c r="F197" s="12" t="s">
        <v>103</v>
      </c>
      <c r="G197" s="12"/>
      <c r="H197" s="12"/>
      <c r="I197" s="12"/>
      <c r="J197" s="12"/>
      <c r="K197" s="12"/>
      <c r="L197" s="12"/>
      <c r="M197" s="74" t="str">
        <f t="shared" si="86"/>
        <v/>
      </c>
      <c r="N197" s="83" t="s">
        <v>103</v>
      </c>
      <c r="O197" s="83" t="s">
        <v>103</v>
      </c>
      <c r="P197" s="83"/>
      <c r="Q197" s="83"/>
      <c r="R197" s="83"/>
      <c r="S197" s="83"/>
      <c r="T197" s="83"/>
      <c r="U197" s="83"/>
      <c r="V197" s="5" t="str">
        <f t="shared" si="87"/>
        <v/>
      </c>
      <c r="W197" s="41"/>
      <c r="X197" s="41"/>
      <c r="Y197" s="41"/>
      <c r="Z197" s="41"/>
      <c r="AA197" s="41"/>
      <c r="AB197" s="41"/>
      <c r="AC197" s="41"/>
      <c r="AD197" s="41"/>
      <c r="AE197" s="5" t="str">
        <f t="shared" si="88"/>
        <v/>
      </c>
      <c r="AF197" s="41"/>
      <c r="AG197" s="41"/>
      <c r="AH197" s="41"/>
      <c r="AI197" s="41"/>
      <c r="AJ197" s="41"/>
      <c r="AK197" s="41"/>
      <c r="AL197" s="41"/>
      <c r="AM197" s="41"/>
      <c r="AN197" s="41">
        <f t="shared" si="95"/>
        <v>17.427385892116181</v>
      </c>
      <c r="AO197" s="41">
        <v>1205</v>
      </c>
      <c r="AP197" s="110" t="s">
        <v>103</v>
      </c>
      <c r="AQ197" s="111" t="s">
        <v>103</v>
      </c>
      <c r="AR197" s="126" t="str">
        <f t="shared" si="89"/>
        <v/>
      </c>
      <c r="AS197" s="126" t="str">
        <f t="shared" si="90"/>
        <v/>
      </c>
      <c r="AT197" s="127">
        <v>1235</v>
      </c>
      <c r="AU197" s="128">
        <v>2.99</v>
      </c>
      <c r="AV197" s="129" t="s">
        <v>103</v>
      </c>
      <c r="AW197" s="126" t="str">
        <f t="shared" si="91"/>
        <v/>
      </c>
      <c r="AX197" s="126" t="str">
        <f t="shared" si="92"/>
        <v/>
      </c>
      <c r="AY197" s="64" t="str">
        <f t="shared" si="93"/>
        <v/>
      </c>
      <c r="AZ197" s="97">
        <v>75.099999999999994</v>
      </c>
      <c r="BA197" s="68"/>
      <c r="BB197" s="68"/>
      <c r="BC197" s="68"/>
      <c r="BD197" s="68"/>
      <c r="BE197" s="15"/>
      <c r="BF197" s="5">
        <f t="shared" si="94"/>
        <v>6407</v>
      </c>
      <c r="BG197" s="42">
        <v>6407</v>
      </c>
      <c r="BH197" s="42" t="s">
        <v>103</v>
      </c>
      <c r="BI197" s="42"/>
      <c r="BJ197" s="42"/>
      <c r="BK197" s="42"/>
      <c r="BL197" s="42"/>
      <c r="BM197" s="42"/>
    </row>
    <row r="198" spans="1:65" outlineLevel="5" x14ac:dyDescent="0.3">
      <c r="A198" s="22">
        <f t="shared" si="80"/>
        <v>6</v>
      </c>
      <c r="B198" s="9">
        <f t="shared" si="78"/>
        <v>42531</v>
      </c>
      <c r="C198" s="51">
        <v>373632</v>
      </c>
      <c r="D198" s="64">
        <f t="shared" si="85"/>
        <v>34</v>
      </c>
      <c r="E198" s="12">
        <v>33</v>
      </c>
      <c r="F198" s="12">
        <v>35</v>
      </c>
      <c r="G198" s="12"/>
      <c r="H198" s="12"/>
      <c r="I198" s="12"/>
      <c r="J198" s="12"/>
      <c r="K198" s="12"/>
      <c r="L198" s="12"/>
      <c r="M198" s="74" t="str">
        <f t="shared" si="86"/>
        <v/>
      </c>
      <c r="N198" s="83" t="s">
        <v>103</v>
      </c>
      <c r="O198" s="83" t="s">
        <v>103</v>
      </c>
      <c r="P198" s="83"/>
      <c r="Q198" s="83"/>
      <c r="R198" s="83"/>
      <c r="S198" s="83"/>
      <c r="T198" s="83"/>
      <c r="U198" s="83"/>
      <c r="V198" s="5" t="str">
        <f t="shared" si="87"/>
        <v/>
      </c>
      <c r="W198" s="41"/>
      <c r="X198" s="41"/>
      <c r="Y198" s="41"/>
      <c r="Z198" s="41"/>
      <c r="AA198" s="41"/>
      <c r="AB198" s="41"/>
      <c r="AC198" s="41"/>
      <c r="AD198" s="41"/>
      <c r="AE198" s="5" t="str">
        <f t="shared" si="88"/>
        <v/>
      </c>
      <c r="AF198" s="41"/>
      <c r="AG198" s="41"/>
      <c r="AH198" s="41"/>
      <c r="AI198" s="41"/>
      <c r="AJ198" s="41"/>
      <c r="AK198" s="41"/>
      <c r="AL198" s="41"/>
      <c r="AM198" s="41"/>
      <c r="AN198" s="41">
        <f t="shared" si="95"/>
        <v>17.241379310344829</v>
      </c>
      <c r="AO198" s="41">
        <v>1218</v>
      </c>
      <c r="AP198" s="110" t="s">
        <v>103</v>
      </c>
      <c r="AQ198" s="111" t="s">
        <v>103</v>
      </c>
      <c r="AR198" s="126" t="str">
        <f t="shared" si="89"/>
        <v/>
      </c>
      <c r="AS198" s="126" t="str">
        <f t="shared" si="90"/>
        <v/>
      </c>
      <c r="AT198" s="127">
        <v>1346</v>
      </c>
      <c r="AU198" s="128">
        <v>3.03</v>
      </c>
      <c r="AV198" s="129" t="s">
        <v>103</v>
      </c>
      <c r="AW198" s="126" t="str">
        <f t="shared" si="91"/>
        <v/>
      </c>
      <c r="AX198" s="126" t="str">
        <f t="shared" si="92"/>
        <v/>
      </c>
      <c r="AY198" s="64" t="str">
        <f t="shared" si="93"/>
        <v/>
      </c>
      <c r="AZ198" s="97">
        <v>76.400000000000006</v>
      </c>
      <c r="BA198" s="68"/>
      <c r="BB198" s="68"/>
      <c r="BC198" s="68"/>
      <c r="BD198" s="68"/>
      <c r="BE198" s="15"/>
      <c r="BF198" s="5">
        <f t="shared" si="94"/>
        <v>7057</v>
      </c>
      <c r="BG198" s="42">
        <v>4078</v>
      </c>
      <c r="BH198" s="42">
        <v>2979</v>
      </c>
      <c r="BI198" s="42"/>
      <c r="BJ198" s="42"/>
      <c r="BK198" s="42"/>
      <c r="BL198" s="42"/>
      <c r="BM198" s="42"/>
    </row>
    <row r="199" spans="1:65" outlineLevel="5" x14ac:dyDescent="0.3">
      <c r="A199" s="22">
        <f t="shared" si="80"/>
        <v>6</v>
      </c>
      <c r="B199" s="9">
        <f t="shared" si="78"/>
        <v>42532</v>
      </c>
      <c r="C199" s="51">
        <v>346723</v>
      </c>
      <c r="D199" s="64">
        <f t="shared" si="85"/>
        <v>34</v>
      </c>
      <c r="E199" s="12">
        <v>33</v>
      </c>
      <c r="F199" s="12">
        <v>35</v>
      </c>
      <c r="G199" s="12"/>
      <c r="H199" s="12"/>
      <c r="I199" s="12"/>
      <c r="J199" s="12"/>
      <c r="K199" s="12"/>
      <c r="L199" s="12"/>
      <c r="M199" s="74" t="str">
        <f t="shared" si="86"/>
        <v/>
      </c>
      <c r="N199" s="83" t="s">
        <v>103</v>
      </c>
      <c r="O199" s="83" t="s">
        <v>103</v>
      </c>
      <c r="P199" s="83"/>
      <c r="Q199" s="83"/>
      <c r="R199" s="83"/>
      <c r="S199" s="83"/>
      <c r="T199" s="83"/>
      <c r="U199" s="83"/>
      <c r="V199" s="5" t="str">
        <f t="shared" si="87"/>
        <v/>
      </c>
      <c r="W199" s="41"/>
      <c r="X199" s="41"/>
      <c r="Y199" s="41"/>
      <c r="Z199" s="41"/>
      <c r="AA199" s="41"/>
      <c r="AB199" s="41"/>
      <c r="AC199" s="41"/>
      <c r="AD199" s="41"/>
      <c r="AE199" s="5" t="str">
        <f t="shared" si="88"/>
        <v/>
      </c>
      <c r="AF199" s="41"/>
      <c r="AG199" s="41"/>
      <c r="AH199" s="41"/>
      <c r="AI199" s="41"/>
      <c r="AJ199" s="41"/>
      <c r="AK199" s="41"/>
      <c r="AL199" s="41"/>
      <c r="AM199" s="41"/>
      <c r="AN199" s="41">
        <f t="shared" si="95"/>
        <v>28.340080971659919</v>
      </c>
      <c r="AO199" s="41">
        <v>741</v>
      </c>
      <c r="AP199" s="110" t="s">
        <v>103</v>
      </c>
      <c r="AQ199" s="111" t="s">
        <v>103</v>
      </c>
      <c r="AR199" s="126" t="str">
        <f t="shared" si="89"/>
        <v/>
      </c>
      <c r="AS199" s="126" t="str">
        <f t="shared" si="90"/>
        <v/>
      </c>
      <c r="AT199" s="127">
        <v>669</v>
      </c>
      <c r="AU199" s="128" t="s">
        <v>103</v>
      </c>
      <c r="AV199" s="129" t="s">
        <v>103</v>
      </c>
      <c r="AW199" s="126" t="str">
        <f t="shared" si="91"/>
        <v/>
      </c>
      <c r="AX199" s="126" t="str">
        <f t="shared" si="92"/>
        <v/>
      </c>
      <c r="AY199" s="64" t="str">
        <f t="shared" si="93"/>
        <v/>
      </c>
      <c r="AZ199" s="97" t="s">
        <v>103</v>
      </c>
      <c r="BA199" s="68"/>
      <c r="BB199" s="68"/>
      <c r="BC199" s="68"/>
      <c r="BD199" s="68"/>
      <c r="BE199" s="15"/>
      <c r="BF199" s="5">
        <f t="shared" si="94"/>
        <v>7555</v>
      </c>
      <c r="BG199" s="42" t="s">
        <v>103</v>
      </c>
      <c r="BH199" s="42">
        <v>7555</v>
      </c>
      <c r="BI199" s="42"/>
      <c r="BJ199" s="42"/>
      <c r="BK199" s="42"/>
      <c r="BL199" s="42"/>
      <c r="BM199" s="42"/>
    </row>
    <row r="200" spans="1:65" outlineLevel="5" x14ac:dyDescent="0.3">
      <c r="A200" s="22">
        <f t="shared" si="80"/>
        <v>6</v>
      </c>
      <c r="B200" s="9">
        <f t="shared" si="78"/>
        <v>42533</v>
      </c>
      <c r="C200" s="51">
        <v>381596</v>
      </c>
      <c r="D200" s="64" t="str">
        <f t="shared" si="85"/>
        <v/>
      </c>
      <c r="E200" s="12" t="s">
        <v>103</v>
      </c>
      <c r="F200" s="12" t="s">
        <v>103</v>
      </c>
      <c r="G200" s="12"/>
      <c r="H200" s="12"/>
      <c r="I200" s="12"/>
      <c r="J200" s="12"/>
      <c r="K200" s="12"/>
      <c r="L200" s="12"/>
      <c r="M200" s="74" t="str">
        <f t="shared" si="86"/>
        <v/>
      </c>
      <c r="N200" s="83" t="s">
        <v>103</v>
      </c>
      <c r="O200" s="83" t="s">
        <v>103</v>
      </c>
      <c r="P200" s="83"/>
      <c r="Q200" s="83"/>
      <c r="R200" s="83"/>
      <c r="S200" s="83"/>
      <c r="T200" s="83"/>
      <c r="U200" s="83"/>
      <c r="V200" s="5" t="str">
        <f t="shared" si="87"/>
        <v/>
      </c>
      <c r="W200" s="41"/>
      <c r="X200" s="41"/>
      <c r="Y200" s="41"/>
      <c r="Z200" s="41"/>
      <c r="AA200" s="41"/>
      <c r="AB200" s="41"/>
      <c r="AC200" s="41"/>
      <c r="AD200" s="41"/>
      <c r="AE200" s="5" t="str">
        <f t="shared" si="88"/>
        <v/>
      </c>
      <c r="AF200" s="41"/>
      <c r="AG200" s="41"/>
      <c r="AH200" s="41"/>
      <c r="AI200" s="41"/>
      <c r="AJ200" s="41"/>
      <c r="AK200" s="41"/>
      <c r="AL200" s="41"/>
      <c r="AM200" s="41"/>
      <c r="AN200" s="41">
        <f t="shared" si="95"/>
        <v>18.584070796460178</v>
      </c>
      <c r="AO200" s="41">
        <v>1130</v>
      </c>
      <c r="AP200" s="110" t="s">
        <v>103</v>
      </c>
      <c r="AQ200" s="111" t="s">
        <v>103</v>
      </c>
      <c r="AR200" s="126" t="str">
        <f t="shared" si="89"/>
        <v/>
      </c>
      <c r="AS200" s="126" t="str">
        <f t="shared" si="90"/>
        <v/>
      </c>
      <c r="AT200" s="127">
        <v>1085</v>
      </c>
      <c r="AU200" s="128" t="s">
        <v>103</v>
      </c>
      <c r="AV200" s="129" t="s">
        <v>103</v>
      </c>
      <c r="AW200" s="126" t="str">
        <f t="shared" si="91"/>
        <v/>
      </c>
      <c r="AX200" s="126" t="str">
        <f t="shared" si="92"/>
        <v/>
      </c>
      <c r="AY200" s="64" t="str">
        <f t="shared" si="93"/>
        <v/>
      </c>
      <c r="AZ200" s="97" t="s">
        <v>103</v>
      </c>
      <c r="BA200" s="68"/>
      <c r="BB200" s="68"/>
      <c r="BC200" s="68"/>
      <c r="BD200" s="68"/>
      <c r="BE200" s="15"/>
      <c r="BF200" s="5">
        <f t="shared" si="94"/>
        <v>5060</v>
      </c>
      <c r="BG200" s="42">
        <v>11</v>
      </c>
      <c r="BH200" s="42">
        <v>5049</v>
      </c>
      <c r="BI200" s="42"/>
      <c r="BJ200" s="42"/>
      <c r="BK200" s="42"/>
      <c r="BL200" s="42"/>
      <c r="BM200" s="42"/>
    </row>
    <row r="201" spans="1:65" outlineLevel="5" x14ac:dyDescent="0.3">
      <c r="A201" s="22">
        <f t="shared" si="80"/>
        <v>6</v>
      </c>
      <c r="B201" s="9">
        <f t="shared" si="78"/>
        <v>42534</v>
      </c>
      <c r="C201" s="51">
        <v>359138</v>
      </c>
      <c r="D201" s="64" t="str">
        <f t="shared" si="85"/>
        <v/>
      </c>
      <c r="E201" s="12" t="s">
        <v>103</v>
      </c>
      <c r="F201" s="12" t="s">
        <v>103</v>
      </c>
      <c r="G201" s="12"/>
      <c r="H201" s="12"/>
      <c r="I201" s="12"/>
      <c r="J201" s="12"/>
      <c r="K201" s="12"/>
      <c r="L201" s="12"/>
      <c r="M201" s="74" t="str">
        <f t="shared" si="86"/>
        <v/>
      </c>
      <c r="N201" s="83" t="s">
        <v>103</v>
      </c>
      <c r="O201" s="83" t="s">
        <v>103</v>
      </c>
      <c r="P201" s="83"/>
      <c r="Q201" s="83"/>
      <c r="R201" s="83"/>
      <c r="S201" s="83"/>
      <c r="T201" s="83"/>
      <c r="U201" s="83"/>
      <c r="V201" s="5" t="str">
        <f t="shared" si="87"/>
        <v/>
      </c>
      <c r="W201" s="41"/>
      <c r="X201" s="41"/>
      <c r="Y201" s="41"/>
      <c r="Z201" s="41"/>
      <c r="AA201" s="41"/>
      <c r="AB201" s="41"/>
      <c r="AC201" s="41"/>
      <c r="AD201" s="41"/>
      <c r="AE201" s="5" t="str">
        <f t="shared" si="88"/>
        <v/>
      </c>
      <c r="AF201" s="41"/>
      <c r="AG201" s="41"/>
      <c r="AH201" s="41"/>
      <c r="AI201" s="41"/>
      <c r="AJ201" s="41"/>
      <c r="AK201" s="41"/>
      <c r="AL201" s="41"/>
      <c r="AM201" s="41"/>
      <c r="AN201" s="41">
        <f t="shared" si="95"/>
        <v>18.041237113402062</v>
      </c>
      <c r="AO201" s="41">
        <v>1164</v>
      </c>
      <c r="AP201" s="110" t="s">
        <v>103</v>
      </c>
      <c r="AQ201" s="111" t="s">
        <v>103</v>
      </c>
      <c r="AR201" s="126" t="str">
        <f t="shared" si="89"/>
        <v/>
      </c>
      <c r="AS201" s="126" t="str">
        <f t="shared" si="90"/>
        <v/>
      </c>
      <c r="AT201" s="127">
        <v>1307</v>
      </c>
      <c r="AU201" s="128">
        <v>3.13</v>
      </c>
      <c r="AV201" s="129" t="s">
        <v>103</v>
      </c>
      <c r="AW201" s="126" t="str">
        <f t="shared" si="91"/>
        <v/>
      </c>
      <c r="AX201" s="126" t="str">
        <f t="shared" si="92"/>
        <v/>
      </c>
      <c r="AY201" s="64" t="str">
        <f t="shared" si="93"/>
        <v/>
      </c>
      <c r="AZ201" s="97">
        <v>76.400000000000006</v>
      </c>
      <c r="BA201" s="68"/>
      <c r="BB201" s="68"/>
      <c r="BC201" s="68"/>
      <c r="BD201" s="68"/>
      <c r="BE201" s="15"/>
      <c r="BF201" s="5">
        <f t="shared" si="94"/>
        <v>2745</v>
      </c>
      <c r="BG201" s="42">
        <v>900</v>
      </c>
      <c r="BH201" s="42">
        <v>1845</v>
      </c>
      <c r="BI201" s="42"/>
      <c r="BJ201" s="42"/>
      <c r="BK201" s="42"/>
      <c r="BL201" s="42"/>
      <c r="BM201" s="42"/>
    </row>
    <row r="202" spans="1:65" outlineLevel="5" x14ac:dyDescent="0.3">
      <c r="A202" s="22">
        <f t="shared" si="80"/>
        <v>6</v>
      </c>
      <c r="B202" s="9">
        <f t="shared" si="78"/>
        <v>42535</v>
      </c>
      <c r="C202" s="51">
        <v>339491</v>
      </c>
      <c r="D202" s="64" t="str">
        <f t="shared" si="85"/>
        <v/>
      </c>
      <c r="E202" s="12" t="s">
        <v>103</v>
      </c>
      <c r="F202" s="12" t="s">
        <v>103</v>
      </c>
      <c r="G202" s="12"/>
      <c r="H202" s="12"/>
      <c r="I202" s="12"/>
      <c r="J202" s="12"/>
      <c r="K202" s="12"/>
      <c r="L202" s="12"/>
      <c r="M202" s="74">
        <f t="shared" si="86"/>
        <v>7</v>
      </c>
      <c r="N202" s="83">
        <v>7</v>
      </c>
      <c r="O202" s="83">
        <v>7.01</v>
      </c>
      <c r="P202" s="83"/>
      <c r="Q202" s="83"/>
      <c r="R202" s="83"/>
      <c r="S202" s="83"/>
      <c r="T202" s="83"/>
      <c r="U202" s="83"/>
      <c r="V202" s="5" t="str">
        <f t="shared" si="87"/>
        <v/>
      </c>
      <c r="W202" s="41"/>
      <c r="X202" s="41"/>
      <c r="Y202" s="41"/>
      <c r="Z202" s="41"/>
      <c r="AA202" s="41"/>
      <c r="AB202" s="41"/>
      <c r="AC202" s="41"/>
      <c r="AD202" s="41"/>
      <c r="AE202" s="5" t="str">
        <f t="shared" si="88"/>
        <v/>
      </c>
      <c r="AF202" s="41"/>
      <c r="AG202" s="41"/>
      <c r="AH202" s="41"/>
      <c r="AI202" s="41"/>
      <c r="AJ202" s="41"/>
      <c r="AK202" s="41"/>
      <c r="AL202" s="41"/>
      <c r="AM202" s="41"/>
      <c r="AN202" s="41">
        <f t="shared" si="95"/>
        <v>14.403292181069959</v>
      </c>
      <c r="AO202" s="41">
        <v>1458</v>
      </c>
      <c r="AP202" s="110">
        <v>4.22</v>
      </c>
      <c r="AQ202" s="111">
        <v>2.7</v>
      </c>
      <c r="AR202" s="126">
        <f t="shared" si="89"/>
        <v>63.981042654028442</v>
      </c>
      <c r="AS202" s="126">
        <f t="shared" si="90"/>
        <v>36.018957345971558</v>
      </c>
      <c r="AT202" s="127">
        <v>1551</v>
      </c>
      <c r="AU202" s="128">
        <v>3.17</v>
      </c>
      <c r="AV202" s="129">
        <v>1.5</v>
      </c>
      <c r="AW202" s="126">
        <f t="shared" si="91"/>
        <v>47.318611987381701</v>
      </c>
      <c r="AX202" s="126">
        <f t="shared" si="92"/>
        <v>52.681388012618299</v>
      </c>
      <c r="AY202" s="64">
        <f t="shared" si="93"/>
        <v>49.434464404524306</v>
      </c>
      <c r="AZ202" s="97">
        <v>76.5</v>
      </c>
      <c r="BA202" s="68"/>
      <c r="BB202" s="68"/>
      <c r="BC202" s="68"/>
      <c r="BD202" s="68"/>
      <c r="BE202" s="15"/>
      <c r="BF202" s="5">
        <f t="shared" si="94"/>
        <v>7226</v>
      </c>
      <c r="BG202" s="42">
        <v>4760</v>
      </c>
      <c r="BH202" s="42">
        <v>2466</v>
      </c>
      <c r="BI202" s="42"/>
      <c r="BJ202" s="42"/>
      <c r="BK202" s="42"/>
      <c r="BL202" s="42"/>
      <c r="BM202" s="42"/>
    </row>
    <row r="203" spans="1:65" outlineLevel="5" x14ac:dyDescent="0.3">
      <c r="A203" s="22">
        <f t="shared" si="80"/>
        <v>6</v>
      </c>
      <c r="B203" s="9">
        <f t="shared" si="78"/>
        <v>42536</v>
      </c>
      <c r="C203" s="51">
        <v>345824</v>
      </c>
      <c r="D203" s="64" t="str">
        <f t="shared" si="85"/>
        <v/>
      </c>
      <c r="E203" s="12" t="s">
        <v>103</v>
      </c>
      <c r="F203" s="12" t="s">
        <v>103</v>
      </c>
      <c r="G203" s="12"/>
      <c r="H203" s="12"/>
      <c r="I203" s="12"/>
      <c r="J203" s="12"/>
      <c r="K203" s="12"/>
      <c r="L203" s="12"/>
      <c r="M203" s="74" t="str">
        <f t="shared" si="86"/>
        <v/>
      </c>
      <c r="N203" s="83" t="s">
        <v>103</v>
      </c>
      <c r="O203" s="83" t="s">
        <v>103</v>
      </c>
      <c r="P203" s="83"/>
      <c r="Q203" s="83"/>
      <c r="R203" s="83"/>
      <c r="S203" s="83"/>
      <c r="T203" s="83"/>
      <c r="U203" s="83"/>
      <c r="V203" s="5" t="str">
        <f t="shared" si="87"/>
        <v/>
      </c>
      <c r="W203" s="41"/>
      <c r="X203" s="41"/>
      <c r="Y203" s="41"/>
      <c r="Z203" s="41"/>
      <c r="AA203" s="41"/>
      <c r="AB203" s="41"/>
      <c r="AC203" s="41"/>
      <c r="AD203" s="41"/>
      <c r="AE203" s="5" t="str">
        <f t="shared" si="88"/>
        <v/>
      </c>
      <c r="AF203" s="41"/>
      <c r="AG203" s="41"/>
      <c r="AH203" s="41"/>
      <c r="AI203" s="41"/>
      <c r="AJ203" s="41"/>
      <c r="AK203" s="41"/>
      <c r="AL203" s="41"/>
      <c r="AM203" s="41"/>
      <c r="AN203" s="41">
        <f t="shared" si="95"/>
        <v>17.355371900826448</v>
      </c>
      <c r="AO203" s="41">
        <v>1210</v>
      </c>
      <c r="AP203" s="110" t="s">
        <v>103</v>
      </c>
      <c r="AQ203" s="111" t="s">
        <v>103</v>
      </c>
      <c r="AR203" s="126" t="str">
        <f t="shared" si="89"/>
        <v/>
      </c>
      <c r="AS203" s="126" t="str">
        <f t="shared" si="90"/>
        <v/>
      </c>
      <c r="AT203" s="127">
        <v>1285</v>
      </c>
      <c r="AU203" s="128">
        <v>3.21</v>
      </c>
      <c r="AV203" s="129" t="s">
        <v>103</v>
      </c>
      <c r="AW203" s="126" t="str">
        <f t="shared" si="91"/>
        <v/>
      </c>
      <c r="AX203" s="126" t="str">
        <f t="shared" si="92"/>
        <v/>
      </c>
      <c r="AY203" s="64" t="str">
        <f t="shared" si="93"/>
        <v/>
      </c>
      <c r="AZ203" s="97">
        <v>77</v>
      </c>
      <c r="BA203" s="68"/>
      <c r="BB203" s="68"/>
      <c r="BC203" s="68"/>
      <c r="BD203" s="68"/>
      <c r="BE203" s="15"/>
      <c r="BF203" s="5">
        <f t="shared" si="94"/>
        <v>3964</v>
      </c>
      <c r="BG203" s="42">
        <v>3060</v>
      </c>
      <c r="BH203" s="42">
        <v>904</v>
      </c>
      <c r="BI203" s="42"/>
      <c r="BJ203" s="42"/>
      <c r="BK203" s="42"/>
      <c r="BL203" s="42"/>
      <c r="BM203" s="42"/>
    </row>
    <row r="204" spans="1:65" outlineLevel="5" x14ac:dyDescent="0.3">
      <c r="A204" s="22">
        <f t="shared" si="80"/>
        <v>6</v>
      </c>
      <c r="B204" s="9">
        <f t="shared" si="78"/>
        <v>42537</v>
      </c>
      <c r="C204" s="51">
        <v>358364</v>
      </c>
      <c r="D204" s="64" t="str">
        <f t="shared" si="85"/>
        <v/>
      </c>
      <c r="E204" s="12" t="s">
        <v>103</v>
      </c>
      <c r="F204" s="12" t="s">
        <v>103</v>
      </c>
      <c r="G204" s="12"/>
      <c r="H204" s="12"/>
      <c r="I204" s="12"/>
      <c r="J204" s="12"/>
      <c r="K204" s="12"/>
      <c r="L204" s="12"/>
      <c r="M204" s="74" t="str">
        <f t="shared" si="86"/>
        <v/>
      </c>
      <c r="N204" s="83" t="s">
        <v>103</v>
      </c>
      <c r="O204" s="83" t="s">
        <v>103</v>
      </c>
      <c r="P204" s="83"/>
      <c r="Q204" s="83"/>
      <c r="R204" s="83"/>
      <c r="S204" s="83"/>
      <c r="T204" s="83"/>
      <c r="U204" s="83"/>
      <c r="V204" s="5" t="str">
        <f t="shared" si="87"/>
        <v/>
      </c>
      <c r="W204" s="41"/>
      <c r="X204" s="41"/>
      <c r="Y204" s="41"/>
      <c r="Z204" s="41"/>
      <c r="AA204" s="41"/>
      <c r="AB204" s="41"/>
      <c r="AC204" s="41"/>
      <c r="AD204" s="41"/>
      <c r="AE204" s="5" t="str">
        <f t="shared" si="88"/>
        <v/>
      </c>
      <c r="AF204" s="41"/>
      <c r="AG204" s="41"/>
      <c r="AH204" s="41"/>
      <c r="AI204" s="41"/>
      <c r="AJ204" s="41"/>
      <c r="AK204" s="41"/>
      <c r="AL204" s="41"/>
      <c r="AM204" s="41"/>
      <c r="AN204" s="41">
        <f t="shared" si="95"/>
        <v>24.940617577197148</v>
      </c>
      <c r="AO204" s="41">
        <v>842</v>
      </c>
      <c r="AP204" s="110" t="s">
        <v>103</v>
      </c>
      <c r="AQ204" s="111" t="s">
        <v>103</v>
      </c>
      <c r="AR204" s="126" t="str">
        <f t="shared" si="89"/>
        <v/>
      </c>
      <c r="AS204" s="126" t="str">
        <f t="shared" si="90"/>
        <v/>
      </c>
      <c r="AT204" s="127">
        <v>752</v>
      </c>
      <c r="AU204" s="128">
        <v>3.12</v>
      </c>
      <c r="AV204" s="129" t="s">
        <v>103</v>
      </c>
      <c r="AW204" s="126" t="str">
        <f t="shared" si="91"/>
        <v/>
      </c>
      <c r="AX204" s="126" t="str">
        <f t="shared" si="92"/>
        <v/>
      </c>
      <c r="AY204" s="64" t="str">
        <f t="shared" si="93"/>
        <v/>
      </c>
      <c r="AZ204" s="97">
        <v>76.5</v>
      </c>
      <c r="BA204" s="68"/>
      <c r="BB204" s="68"/>
      <c r="BC204" s="68"/>
      <c r="BD204" s="68"/>
      <c r="BE204" s="15"/>
      <c r="BF204" s="5">
        <f t="shared" si="94"/>
        <v>1566</v>
      </c>
      <c r="BG204" s="42" t="s">
        <v>103</v>
      </c>
      <c r="BH204" s="42">
        <v>1566</v>
      </c>
      <c r="BI204" s="42"/>
      <c r="BJ204" s="42"/>
      <c r="BK204" s="42"/>
      <c r="BL204" s="42"/>
      <c r="BM204" s="42"/>
    </row>
    <row r="205" spans="1:65" outlineLevel="5" x14ac:dyDescent="0.3">
      <c r="A205" s="22">
        <f t="shared" si="80"/>
        <v>6</v>
      </c>
      <c r="B205" s="9">
        <f t="shared" si="78"/>
        <v>42538</v>
      </c>
      <c r="C205" s="51">
        <v>364316</v>
      </c>
      <c r="D205" s="64" t="str">
        <f t="shared" si="85"/>
        <v/>
      </c>
      <c r="E205" s="12" t="s">
        <v>103</v>
      </c>
      <c r="F205" s="12" t="s">
        <v>103</v>
      </c>
      <c r="G205" s="12"/>
      <c r="H205" s="12"/>
      <c r="I205" s="12"/>
      <c r="J205" s="12"/>
      <c r="K205" s="12"/>
      <c r="L205" s="12"/>
      <c r="M205" s="74" t="str">
        <f t="shared" si="86"/>
        <v/>
      </c>
      <c r="N205" s="83" t="s">
        <v>103</v>
      </c>
      <c r="O205" s="83" t="s">
        <v>103</v>
      </c>
      <c r="P205" s="83"/>
      <c r="Q205" s="83"/>
      <c r="R205" s="83"/>
      <c r="S205" s="83"/>
      <c r="T205" s="83"/>
      <c r="U205" s="83"/>
      <c r="V205" s="5" t="str">
        <f t="shared" si="87"/>
        <v/>
      </c>
      <c r="W205" s="41"/>
      <c r="X205" s="41"/>
      <c r="Y205" s="41"/>
      <c r="Z205" s="41"/>
      <c r="AA205" s="41"/>
      <c r="AB205" s="41"/>
      <c r="AC205" s="41"/>
      <c r="AD205" s="41"/>
      <c r="AE205" s="5" t="str">
        <f t="shared" si="88"/>
        <v/>
      </c>
      <c r="AF205" s="41"/>
      <c r="AG205" s="41"/>
      <c r="AH205" s="41"/>
      <c r="AI205" s="41"/>
      <c r="AJ205" s="41"/>
      <c r="AK205" s="41"/>
      <c r="AL205" s="41"/>
      <c r="AM205" s="41"/>
      <c r="AN205" s="41">
        <f t="shared" si="95"/>
        <v>24.676850763807284</v>
      </c>
      <c r="AO205" s="41">
        <v>851</v>
      </c>
      <c r="AP205" s="110" t="s">
        <v>103</v>
      </c>
      <c r="AQ205" s="111" t="s">
        <v>103</v>
      </c>
      <c r="AR205" s="126" t="str">
        <f t="shared" si="89"/>
        <v/>
      </c>
      <c r="AS205" s="126" t="str">
        <f t="shared" si="90"/>
        <v/>
      </c>
      <c r="AT205" s="127">
        <v>1118</v>
      </c>
      <c r="AU205" s="128">
        <v>3.2</v>
      </c>
      <c r="AV205" s="129" t="s">
        <v>103</v>
      </c>
      <c r="AW205" s="126" t="str">
        <f t="shared" si="91"/>
        <v/>
      </c>
      <c r="AX205" s="126" t="str">
        <f t="shared" si="92"/>
        <v/>
      </c>
      <c r="AY205" s="64" t="str">
        <f t="shared" si="93"/>
        <v/>
      </c>
      <c r="AZ205" s="97">
        <v>78.5</v>
      </c>
      <c r="BA205" s="68"/>
      <c r="BB205" s="68"/>
      <c r="BC205" s="68"/>
      <c r="BD205" s="68"/>
      <c r="BE205" s="15"/>
      <c r="BF205" s="5">
        <f t="shared" si="94"/>
        <v>712</v>
      </c>
      <c r="BG205" s="42">
        <v>326</v>
      </c>
      <c r="BH205" s="42">
        <v>386</v>
      </c>
      <c r="BI205" s="42"/>
      <c r="BJ205" s="42"/>
      <c r="BK205" s="42"/>
      <c r="BL205" s="42"/>
      <c r="BM205" s="42"/>
    </row>
    <row r="206" spans="1:65" outlineLevel="5" x14ac:dyDescent="0.3">
      <c r="A206" s="22">
        <f t="shared" si="80"/>
        <v>6</v>
      </c>
      <c r="B206" s="9">
        <f t="shared" si="78"/>
        <v>42539</v>
      </c>
      <c r="C206" s="51">
        <v>360278</v>
      </c>
      <c r="D206" s="64">
        <f t="shared" si="85"/>
        <v>32</v>
      </c>
      <c r="E206" s="12">
        <v>32</v>
      </c>
      <c r="F206" s="12">
        <v>32</v>
      </c>
      <c r="G206" s="12"/>
      <c r="H206" s="12"/>
      <c r="I206" s="12"/>
      <c r="J206" s="12"/>
      <c r="K206" s="12"/>
      <c r="L206" s="12"/>
      <c r="M206" s="74" t="str">
        <f t="shared" si="86"/>
        <v/>
      </c>
      <c r="N206" s="83" t="s">
        <v>103</v>
      </c>
      <c r="O206" s="83" t="s">
        <v>103</v>
      </c>
      <c r="P206" s="83"/>
      <c r="Q206" s="83"/>
      <c r="R206" s="83"/>
      <c r="S206" s="83"/>
      <c r="T206" s="83"/>
      <c r="U206" s="83"/>
      <c r="V206" s="5" t="str">
        <f t="shared" si="87"/>
        <v/>
      </c>
      <c r="W206" s="41"/>
      <c r="X206" s="41"/>
      <c r="Y206" s="41"/>
      <c r="Z206" s="41"/>
      <c r="AA206" s="41"/>
      <c r="AB206" s="41"/>
      <c r="AC206" s="41"/>
      <c r="AD206" s="41"/>
      <c r="AE206" s="5" t="str">
        <f t="shared" si="88"/>
        <v/>
      </c>
      <c r="AF206" s="41"/>
      <c r="AG206" s="41"/>
      <c r="AH206" s="41"/>
      <c r="AI206" s="41"/>
      <c r="AJ206" s="41"/>
      <c r="AK206" s="41"/>
      <c r="AL206" s="41"/>
      <c r="AM206" s="41"/>
      <c r="AN206" s="41">
        <f t="shared" si="95"/>
        <v>20.289855072463769</v>
      </c>
      <c r="AO206" s="41">
        <v>1035</v>
      </c>
      <c r="AP206" s="110" t="s">
        <v>103</v>
      </c>
      <c r="AQ206" s="111" t="s">
        <v>103</v>
      </c>
      <c r="AR206" s="126" t="str">
        <f t="shared" si="89"/>
        <v/>
      </c>
      <c r="AS206" s="126" t="str">
        <f t="shared" si="90"/>
        <v/>
      </c>
      <c r="AT206" s="127">
        <v>1167</v>
      </c>
      <c r="AU206" s="128" t="s">
        <v>103</v>
      </c>
      <c r="AV206" s="129" t="s">
        <v>103</v>
      </c>
      <c r="AW206" s="126" t="str">
        <f t="shared" si="91"/>
        <v/>
      </c>
      <c r="AX206" s="126" t="str">
        <f t="shared" si="92"/>
        <v/>
      </c>
      <c r="AY206" s="64" t="str">
        <f t="shared" si="93"/>
        <v/>
      </c>
      <c r="AZ206" s="97" t="s">
        <v>103</v>
      </c>
      <c r="BA206" s="68"/>
      <c r="BB206" s="68"/>
      <c r="BC206" s="68"/>
      <c r="BD206" s="68"/>
      <c r="BE206" s="15"/>
      <c r="BF206" s="5">
        <f t="shared" si="94"/>
        <v>5875</v>
      </c>
      <c r="BG206" s="42">
        <v>3400</v>
      </c>
      <c r="BH206" s="42">
        <v>2475</v>
      </c>
      <c r="BI206" s="42"/>
      <c r="BJ206" s="42"/>
      <c r="BK206" s="42"/>
      <c r="BL206" s="42"/>
      <c r="BM206" s="42"/>
    </row>
    <row r="207" spans="1:65" outlineLevel="5" x14ac:dyDescent="0.3">
      <c r="A207" s="22">
        <f t="shared" si="80"/>
        <v>6</v>
      </c>
      <c r="B207" s="9">
        <f t="shared" si="78"/>
        <v>42540</v>
      </c>
      <c r="C207" s="51">
        <v>414110</v>
      </c>
      <c r="D207" s="64">
        <f t="shared" si="85"/>
        <v>33</v>
      </c>
      <c r="E207" s="12">
        <v>32</v>
      </c>
      <c r="F207" s="12">
        <v>34</v>
      </c>
      <c r="G207" s="12"/>
      <c r="H207" s="12"/>
      <c r="I207" s="12"/>
      <c r="J207" s="12"/>
      <c r="K207" s="12"/>
      <c r="L207" s="12"/>
      <c r="M207" s="74" t="str">
        <f t="shared" si="86"/>
        <v/>
      </c>
      <c r="N207" s="83" t="s">
        <v>103</v>
      </c>
      <c r="O207" s="83" t="s">
        <v>103</v>
      </c>
      <c r="P207" s="83"/>
      <c r="Q207" s="83"/>
      <c r="R207" s="83"/>
      <c r="S207" s="83"/>
      <c r="T207" s="83"/>
      <c r="U207" s="83"/>
      <c r="V207" s="5" t="str">
        <f t="shared" si="87"/>
        <v/>
      </c>
      <c r="W207" s="41"/>
      <c r="X207" s="41"/>
      <c r="Y207" s="41"/>
      <c r="Z207" s="41"/>
      <c r="AA207" s="41"/>
      <c r="AB207" s="41"/>
      <c r="AC207" s="41"/>
      <c r="AD207" s="41"/>
      <c r="AE207" s="5" t="str">
        <f t="shared" si="88"/>
        <v/>
      </c>
      <c r="AF207" s="41"/>
      <c r="AG207" s="41"/>
      <c r="AH207" s="41"/>
      <c r="AI207" s="41"/>
      <c r="AJ207" s="41"/>
      <c r="AK207" s="41"/>
      <c r="AL207" s="41"/>
      <c r="AM207" s="41"/>
      <c r="AN207" s="41">
        <f t="shared" si="95"/>
        <v>24.970273483947683</v>
      </c>
      <c r="AO207" s="41">
        <v>841</v>
      </c>
      <c r="AP207" s="110" t="s">
        <v>103</v>
      </c>
      <c r="AQ207" s="111" t="s">
        <v>103</v>
      </c>
      <c r="AR207" s="126" t="str">
        <f t="shared" si="89"/>
        <v/>
      </c>
      <c r="AS207" s="126" t="str">
        <f t="shared" si="90"/>
        <v/>
      </c>
      <c r="AT207" s="127">
        <v>1140</v>
      </c>
      <c r="AU207" s="128" t="s">
        <v>103</v>
      </c>
      <c r="AV207" s="129" t="s">
        <v>103</v>
      </c>
      <c r="AW207" s="126" t="str">
        <f t="shared" si="91"/>
        <v/>
      </c>
      <c r="AX207" s="126" t="str">
        <f t="shared" si="92"/>
        <v/>
      </c>
      <c r="AY207" s="64" t="str">
        <f t="shared" si="93"/>
        <v/>
      </c>
      <c r="AZ207" s="97" t="s">
        <v>103</v>
      </c>
      <c r="BA207" s="68"/>
      <c r="BB207" s="68"/>
      <c r="BC207" s="68"/>
      <c r="BD207" s="68"/>
      <c r="BE207" s="15"/>
      <c r="BF207" s="5">
        <f t="shared" si="94"/>
        <v>8160</v>
      </c>
      <c r="BG207" s="42">
        <v>8160</v>
      </c>
      <c r="BH207" s="42" t="s">
        <v>103</v>
      </c>
      <c r="BI207" s="42"/>
      <c r="BJ207" s="42"/>
      <c r="BK207" s="42"/>
      <c r="BL207" s="42"/>
      <c r="BM207" s="42"/>
    </row>
    <row r="208" spans="1:65" outlineLevel="5" x14ac:dyDescent="0.3">
      <c r="A208" s="22">
        <f t="shared" si="80"/>
        <v>6</v>
      </c>
      <c r="B208" s="9">
        <f t="shared" si="78"/>
        <v>42541</v>
      </c>
      <c r="C208" s="51">
        <v>371217</v>
      </c>
      <c r="D208" s="64" t="str">
        <f t="shared" si="85"/>
        <v/>
      </c>
      <c r="E208" s="12" t="s">
        <v>103</v>
      </c>
      <c r="F208" s="12" t="s">
        <v>103</v>
      </c>
      <c r="G208" s="12"/>
      <c r="H208" s="12"/>
      <c r="I208" s="12"/>
      <c r="J208" s="12"/>
      <c r="K208" s="12"/>
      <c r="L208" s="12"/>
      <c r="M208" s="74" t="str">
        <f t="shared" si="86"/>
        <v/>
      </c>
      <c r="N208" s="83" t="s">
        <v>103</v>
      </c>
      <c r="O208" s="83" t="s">
        <v>103</v>
      </c>
      <c r="P208" s="83"/>
      <c r="Q208" s="83"/>
      <c r="R208" s="83"/>
      <c r="S208" s="83"/>
      <c r="T208" s="83"/>
      <c r="U208" s="83"/>
      <c r="V208" s="5" t="str">
        <f t="shared" si="87"/>
        <v/>
      </c>
      <c r="W208" s="41"/>
      <c r="X208" s="41"/>
      <c r="Y208" s="41"/>
      <c r="Z208" s="41"/>
      <c r="AA208" s="41"/>
      <c r="AB208" s="41"/>
      <c r="AC208" s="41"/>
      <c r="AD208" s="41"/>
      <c r="AE208" s="5" t="str">
        <f t="shared" si="88"/>
        <v/>
      </c>
      <c r="AF208" s="41"/>
      <c r="AG208" s="41"/>
      <c r="AH208" s="41"/>
      <c r="AI208" s="41"/>
      <c r="AJ208" s="41"/>
      <c r="AK208" s="41"/>
      <c r="AL208" s="41"/>
      <c r="AM208" s="41"/>
      <c r="AN208" s="41">
        <f t="shared" si="95"/>
        <v>18.71657754010695</v>
      </c>
      <c r="AO208" s="41">
        <v>1122</v>
      </c>
      <c r="AP208" s="110" t="s">
        <v>103</v>
      </c>
      <c r="AQ208" s="111" t="s">
        <v>103</v>
      </c>
      <c r="AR208" s="126" t="str">
        <f t="shared" si="89"/>
        <v/>
      </c>
      <c r="AS208" s="126" t="str">
        <f t="shared" si="90"/>
        <v/>
      </c>
      <c r="AT208" s="127">
        <v>1310</v>
      </c>
      <c r="AU208" s="128">
        <v>3.1</v>
      </c>
      <c r="AV208" s="129" t="s">
        <v>103</v>
      </c>
      <c r="AW208" s="126" t="str">
        <f t="shared" si="91"/>
        <v/>
      </c>
      <c r="AX208" s="126" t="str">
        <f t="shared" si="92"/>
        <v/>
      </c>
      <c r="AY208" s="64" t="str">
        <f t="shared" si="93"/>
        <v/>
      </c>
      <c r="AZ208" s="97">
        <v>76</v>
      </c>
      <c r="BA208" s="68"/>
      <c r="BB208" s="68"/>
      <c r="BC208" s="68"/>
      <c r="BD208" s="68"/>
      <c r="BE208" s="15"/>
      <c r="BF208" s="5">
        <f t="shared" si="94"/>
        <v>7820</v>
      </c>
      <c r="BG208" s="42">
        <v>7820</v>
      </c>
      <c r="BH208" s="42" t="s">
        <v>103</v>
      </c>
      <c r="BI208" s="42"/>
      <c r="BJ208" s="42"/>
      <c r="BK208" s="42"/>
      <c r="BL208" s="42"/>
      <c r="BM208" s="42"/>
    </row>
    <row r="209" spans="1:65" outlineLevel="5" x14ac:dyDescent="0.3">
      <c r="A209" s="22">
        <f t="shared" si="80"/>
        <v>6</v>
      </c>
      <c r="B209" s="9">
        <f t="shared" si="78"/>
        <v>42542</v>
      </c>
      <c r="C209" s="51">
        <v>411952</v>
      </c>
      <c r="D209" s="64" t="str">
        <f t="shared" si="85"/>
        <v/>
      </c>
      <c r="E209" s="12" t="s">
        <v>103</v>
      </c>
      <c r="F209" s="12" t="s">
        <v>103</v>
      </c>
      <c r="G209" s="12"/>
      <c r="H209" s="12"/>
      <c r="I209" s="12"/>
      <c r="J209" s="12"/>
      <c r="K209" s="12"/>
      <c r="L209" s="12"/>
      <c r="M209" s="74">
        <f t="shared" si="86"/>
        <v>7</v>
      </c>
      <c r="N209" s="83">
        <v>7.01</v>
      </c>
      <c r="O209" s="83">
        <v>7.03</v>
      </c>
      <c r="P209" s="83"/>
      <c r="Q209" s="83"/>
      <c r="R209" s="83"/>
      <c r="S209" s="83"/>
      <c r="T209" s="83"/>
      <c r="U209" s="83"/>
      <c r="V209" s="5" t="str">
        <f t="shared" si="87"/>
        <v/>
      </c>
      <c r="W209" s="41"/>
      <c r="X209" s="41"/>
      <c r="Y209" s="41"/>
      <c r="Z209" s="41"/>
      <c r="AA209" s="41"/>
      <c r="AB209" s="41"/>
      <c r="AC209" s="41"/>
      <c r="AD209" s="41"/>
      <c r="AE209" s="5" t="str">
        <f t="shared" si="88"/>
        <v/>
      </c>
      <c r="AF209" s="41"/>
      <c r="AG209" s="41"/>
      <c r="AH209" s="41"/>
      <c r="AI209" s="41"/>
      <c r="AJ209" s="41"/>
      <c r="AK209" s="41"/>
      <c r="AL209" s="41"/>
      <c r="AM209" s="41"/>
      <c r="AN209" s="41">
        <f t="shared" si="95"/>
        <v>15.695067264573991</v>
      </c>
      <c r="AO209" s="41">
        <v>1338</v>
      </c>
      <c r="AP209" s="110">
        <v>4.12</v>
      </c>
      <c r="AQ209" s="111">
        <v>2.63</v>
      </c>
      <c r="AR209" s="126">
        <f t="shared" si="89"/>
        <v>63.834951456310677</v>
      </c>
      <c r="AS209" s="126">
        <f t="shared" si="90"/>
        <v>36.165048543689323</v>
      </c>
      <c r="AT209" s="127">
        <v>1512</v>
      </c>
      <c r="AU209" s="128">
        <v>3.1</v>
      </c>
      <c r="AV209" s="129">
        <v>1.48</v>
      </c>
      <c r="AW209" s="126">
        <f t="shared" si="91"/>
        <v>47.741935483870968</v>
      </c>
      <c r="AX209" s="126">
        <f t="shared" si="92"/>
        <v>52.258064516129032</v>
      </c>
      <c r="AY209" s="64">
        <f t="shared" si="93"/>
        <v>48.242031638736314</v>
      </c>
      <c r="AZ209" s="97">
        <v>76.900000000000006</v>
      </c>
      <c r="BA209" s="68"/>
      <c r="BB209" s="68"/>
      <c r="BC209" s="68"/>
      <c r="BD209" s="68"/>
      <c r="BE209" s="15"/>
      <c r="BF209" s="5">
        <f t="shared" si="94"/>
        <v>1796</v>
      </c>
      <c r="BG209" s="42" t="s">
        <v>103</v>
      </c>
      <c r="BH209" s="42">
        <v>1796</v>
      </c>
      <c r="BI209" s="42"/>
      <c r="BJ209" s="42"/>
      <c r="BK209" s="42"/>
      <c r="BL209" s="42"/>
      <c r="BM209" s="42"/>
    </row>
    <row r="210" spans="1:65" outlineLevel="5" x14ac:dyDescent="0.3">
      <c r="A210" s="22">
        <f t="shared" si="80"/>
        <v>6</v>
      </c>
      <c r="B210" s="9">
        <f t="shared" si="78"/>
        <v>42543</v>
      </c>
      <c r="C210" s="51">
        <v>361987</v>
      </c>
      <c r="D210" s="64" t="str">
        <f t="shared" si="85"/>
        <v/>
      </c>
      <c r="E210" s="12" t="s">
        <v>103</v>
      </c>
      <c r="F210" s="12" t="s">
        <v>103</v>
      </c>
      <c r="G210" s="12"/>
      <c r="H210" s="12"/>
      <c r="I210" s="12"/>
      <c r="J210" s="12"/>
      <c r="K210" s="12"/>
      <c r="L210" s="12"/>
      <c r="M210" s="74" t="str">
        <f t="shared" si="86"/>
        <v/>
      </c>
      <c r="N210" s="83" t="s">
        <v>103</v>
      </c>
      <c r="O210" s="83" t="s">
        <v>103</v>
      </c>
      <c r="P210" s="83"/>
      <c r="Q210" s="83"/>
      <c r="R210" s="83"/>
      <c r="S210" s="83"/>
      <c r="T210" s="83"/>
      <c r="U210" s="83"/>
      <c r="V210" s="5" t="str">
        <f t="shared" si="87"/>
        <v/>
      </c>
      <c r="W210" s="41"/>
      <c r="X210" s="41"/>
      <c r="Y210" s="41"/>
      <c r="Z210" s="41"/>
      <c r="AA210" s="41"/>
      <c r="AB210" s="41"/>
      <c r="AC210" s="41"/>
      <c r="AD210" s="41"/>
      <c r="AE210" s="5" t="str">
        <f t="shared" si="88"/>
        <v/>
      </c>
      <c r="AF210" s="41"/>
      <c r="AG210" s="41"/>
      <c r="AH210" s="41"/>
      <c r="AI210" s="41"/>
      <c r="AJ210" s="41"/>
      <c r="AK210" s="41"/>
      <c r="AL210" s="41"/>
      <c r="AM210" s="41"/>
      <c r="AN210" s="41">
        <f t="shared" si="95"/>
        <v>20.750988142292488</v>
      </c>
      <c r="AO210" s="41">
        <v>1012</v>
      </c>
      <c r="AP210" s="110" t="s">
        <v>103</v>
      </c>
      <c r="AQ210" s="111" t="s">
        <v>103</v>
      </c>
      <c r="AR210" s="126" t="str">
        <f t="shared" si="89"/>
        <v/>
      </c>
      <c r="AS210" s="126" t="str">
        <f t="shared" si="90"/>
        <v/>
      </c>
      <c r="AT210" s="127">
        <v>1142</v>
      </c>
      <c r="AU210" s="128">
        <v>3.2</v>
      </c>
      <c r="AV210" s="129" t="s">
        <v>103</v>
      </c>
      <c r="AW210" s="126" t="str">
        <f t="shared" si="91"/>
        <v/>
      </c>
      <c r="AX210" s="126" t="str">
        <f t="shared" si="92"/>
        <v/>
      </c>
      <c r="AY210" s="64" t="str">
        <f t="shared" si="93"/>
        <v/>
      </c>
      <c r="AZ210" s="97">
        <v>77</v>
      </c>
      <c r="BA210" s="68"/>
      <c r="BB210" s="68"/>
      <c r="BC210" s="68"/>
      <c r="BD210" s="68"/>
      <c r="BE210" s="15"/>
      <c r="BF210" s="5">
        <f t="shared" si="94"/>
        <v>228</v>
      </c>
      <c r="BG210" s="42" t="s">
        <v>103</v>
      </c>
      <c r="BH210" s="42">
        <v>228</v>
      </c>
      <c r="BI210" s="42"/>
      <c r="BJ210" s="42"/>
      <c r="BK210" s="42"/>
      <c r="BL210" s="42"/>
      <c r="BM210" s="42"/>
    </row>
    <row r="211" spans="1:65" outlineLevel="5" x14ac:dyDescent="0.3">
      <c r="A211" s="22">
        <f t="shared" si="80"/>
        <v>6</v>
      </c>
      <c r="B211" s="9">
        <f t="shared" si="78"/>
        <v>42544</v>
      </c>
      <c r="C211" s="51">
        <v>424921</v>
      </c>
      <c r="D211" s="64" t="str">
        <f t="shared" si="85"/>
        <v/>
      </c>
      <c r="E211" s="12" t="s">
        <v>103</v>
      </c>
      <c r="F211" s="12" t="s">
        <v>103</v>
      </c>
      <c r="G211" s="12"/>
      <c r="H211" s="12"/>
      <c r="I211" s="12"/>
      <c r="J211" s="12"/>
      <c r="K211" s="12"/>
      <c r="L211" s="12"/>
      <c r="M211" s="74" t="str">
        <f t="shared" si="86"/>
        <v/>
      </c>
      <c r="N211" s="83" t="s">
        <v>103</v>
      </c>
      <c r="O211" s="83" t="s">
        <v>103</v>
      </c>
      <c r="P211" s="83"/>
      <c r="Q211" s="83"/>
      <c r="R211" s="83"/>
      <c r="S211" s="83"/>
      <c r="T211" s="83"/>
      <c r="U211" s="83"/>
      <c r="V211" s="5" t="str">
        <f t="shared" si="87"/>
        <v/>
      </c>
      <c r="W211" s="41"/>
      <c r="X211" s="41"/>
      <c r="Y211" s="41"/>
      <c r="Z211" s="41"/>
      <c r="AA211" s="41"/>
      <c r="AB211" s="41"/>
      <c r="AC211" s="41"/>
      <c r="AD211" s="41"/>
      <c r="AE211" s="5" t="str">
        <f t="shared" si="88"/>
        <v/>
      </c>
      <c r="AF211" s="41"/>
      <c r="AG211" s="41"/>
      <c r="AH211" s="41"/>
      <c r="AI211" s="41"/>
      <c r="AJ211" s="41"/>
      <c r="AK211" s="41"/>
      <c r="AL211" s="41"/>
      <c r="AM211" s="41"/>
      <c r="AN211" s="41">
        <f t="shared" si="95"/>
        <v>22.629310344827587</v>
      </c>
      <c r="AO211" s="41">
        <v>928</v>
      </c>
      <c r="AP211" s="110" t="s">
        <v>103</v>
      </c>
      <c r="AQ211" s="111" t="s">
        <v>103</v>
      </c>
      <c r="AR211" s="126" t="str">
        <f t="shared" si="89"/>
        <v/>
      </c>
      <c r="AS211" s="126" t="str">
        <f t="shared" si="90"/>
        <v/>
      </c>
      <c r="AT211" s="127">
        <v>1156</v>
      </c>
      <c r="AU211" s="128">
        <v>3.29</v>
      </c>
      <c r="AV211" s="129" t="s">
        <v>103</v>
      </c>
      <c r="AW211" s="126" t="str">
        <f t="shared" si="91"/>
        <v/>
      </c>
      <c r="AX211" s="126" t="str">
        <f t="shared" si="92"/>
        <v/>
      </c>
      <c r="AY211" s="64" t="str">
        <f t="shared" si="93"/>
        <v/>
      </c>
      <c r="AZ211" s="97">
        <v>77.099999999999994</v>
      </c>
      <c r="BA211" s="68"/>
      <c r="BB211" s="68"/>
      <c r="BC211" s="68"/>
      <c r="BD211" s="68"/>
      <c r="BE211" s="15"/>
      <c r="BF211" s="5">
        <f t="shared" si="94"/>
        <v>1814</v>
      </c>
      <c r="BG211" s="42" t="s">
        <v>103</v>
      </c>
      <c r="BH211" s="42">
        <v>1814</v>
      </c>
      <c r="BI211" s="42"/>
      <c r="BJ211" s="42"/>
      <c r="BK211" s="42"/>
      <c r="BL211" s="42"/>
      <c r="BM211" s="42"/>
    </row>
    <row r="212" spans="1:65" outlineLevel="5" x14ac:dyDescent="0.3">
      <c r="A212" s="22">
        <f t="shared" si="80"/>
        <v>6</v>
      </c>
      <c r="B212" s="9">
        <f t="shared" si="78"/>
        <v>42545</v>
      </c>
      <c r="C212" s="51">
        <v>445962</v>
      </c>
      <c r="D212" s="64" t="str">
        <f t="shared" si="85"/>
        <v/>
      </c>
      <c r="E212" s="12" t="s">
        <v>103</v>
      </c>
      <c r="F212" s="12" t="s">
        <v>103</v>
      </c>
      <c r="G212" s="12"/>
      <c r="H212" s="12"/>
      <c r="I212" s="12"/>
      <c r="J212" s="12"/>
      <c r="K212" s="12"/>
      <c r="L212" s="12"/>
      <c r="M212" s="74" t="str">
        <f t="shared" si="86"/>
        <v/>
      </c>
      <c r="N212" s="83" t="s">
        <v>103</v>
      </c>
      <c r="O212" s="83" t="s">
        <v>103</v>
      </c>
      <c r="P212" s="83"/>
      <c r="Q212" s="83"/>
      <c r="R212" s="83"/>
      <c r="S212" s="83"/>
      <c r="T212" s="83"/>
      <c r="U212" s="83"/>
      <c r="V212" s="5" t="str">
        <f t="shared" si="87"/>
        <v/>
      </c>
      <c r="W212" s="41"/>
      <c r="X212" s="41"/>
      <c r="Y212" s="41"/>
      <c r="Z212" s="41"/>
      <c r="AA212" s="41"/>
      <c r="AB212" s="41"/>
      <c r="AC212" s="41"/>
      <c r="AD212" s="41"/>
      <c r="AE212" s="5" t="str">
        <f t="shared" si="88"/>
        <v/>
      </c>
      <c r="AF212" s="41"/>
      <c r="AG212" s="41"/>
      <c r="AH212" s="41"/>
      <c r="AI212" s="41"/>
      <c r="AJ212" s="41"/>
      <c r="AK212" s="41"/>
      <c r="AL212" s="41"/>
      <c r="AM212" s="41"/>
      <c r="AN212" s="41">
        <f t="shared" si="95"/>
        <v>19.811320754716981</v>
      </c>
      <c r="AO212" s="41">
        <v>1060</v>
      </c>
      <c r="AP212" s="110" t="s">
        <v>103</v>
      </c>
      <c r="AQ212" s="111" t="s">
        <v>103</v>
      </c>
      <c r="AR212" s="126" t="str">
        <f t="shared" si="89"/>
        <v/>
      </c>
      <c r="AS212" s="126" t="str">
        <f t="shared" si="90"/>
        <v/>
      </c>
      <c r="AT212" s="127">
        <v>1110</v>
      </c>
      <c r="AU212" s="128">
        <v>3.09</v>
      </c>
      <c r="AV212" s="129" t="s">
        <v>103</v>
      </c>
      <c r="AW212" s="126" t="str">
        <f t="shared" si="91"/>
        <v/>
      </c>
      <c r="AX212" s="126" t="str">
        <f t="shared" si="92"/>
        <v/>
      </c>
      <c r="AY212" s="64" t="str">
        <f t="shared" si="93"/>
        <v/>
      </c>
      <c r="AZ212" s="97">
        <v>76.8</v>
      </c>
      <c r="BA212" s="68"/>
      <c r="BB212" s="68"/>
      <c r="BC212" s="68"/>
      <c r="BD212" s="68"/>
      <c r="BE212" s="15"/>
      <c r="BF212" s="5">
        <f t="shared" si="94"/>
        <v>4640</v>
      </c>
      <c r="BG212" s="42">
        <v>1530</v>
      </c>
      <c r="BH212" s="42">
        <v>3110</v>
      </c>
      <c r="BI212" s="42"/>
      <c r="BJ212" s="42"/>
      <c r="BK212" s="42"/>
      <c r="BL212" s="42"/>
      <c r="BM212" s="42"/>
    </row>
    <row r="213" spans="1:65" outlineLevel="5" x14ac:dyDescent="0.3">
      <c r="A213" s="22">
        <f t="shared" si="80"/>
        <v>6</v>
      </c>
      <c r="B213" s="9">
        <f t="shared" si="78"/>
        <v>42546</v>
      </c>
      <c r="C213" s="51">
        <v>475614</v>
      </c>
      <c r="D213" s="64" t="str">
        <f t="shared" si="85"/>
        <v/>
      </c>
      <c r="E213" s="12" t="s">
        <v>103</v>
      </c>
      <c r="F213" s="12" t="s">
        <v>103</v>
      </c>
      <c r="G213" s="12"/>
      <c r="H213" s="12"/>
      <c r="I213" s="12"/>
      <c r="J213" s="12"/>
      <c r="K213" s="12"/>
      <c r="L213" s="12"/>
      <c r="M213" s="74" t="str">
        <f t="shared" si="86"/>
        <v/>
      </c>
      <c r="N213" s="83" t="s">
        <v>103</v>
      </c>
      <c r="O213" s="83" t="s">
        <v>103</v>
      </c>
      <c r="P213" s="83"/>
      <c r="Q213" s="83"/>
      <c r="R213" s="83"/>
      <c r="S213" s="83"/>
      <c r="T213" s="83"/>
      <c r="U213" s="83"/>
      <c r="V213" s="5" t="str">
        <f t="shared" si="87"/>
        <v/>
      </c>
      <c r="W213" s="41"/>
      <c r="X213" s="41"/>
      <c r="Y213" s="41"/>
      <c r="Z213" s="41"/>
      <c r="AA213" s="41"/>
      <c r="AB213" s="41"/>
      <c r="AC213" s="41"/>
      <c r="AD213" s="41"/>
      <c r="AE213" s="5" t="str">
        <f t="shared" si="88"/>
        <v/>
      </c>
      <c r="AF213" s="41"/>
      <c r="AG213" s="41"/>
      <c r="AH213" s="41"/>
      <c r="AI213" s="41"/>
      <c r="AJ213" s="41"/>
      <c r="AK213" s="41"/>
      <c r="AL213" s="41"/>
      <c r="AM213" s="41"/>
      <c r="AN213" s="41">
        <f t="shared" si="95"/>
        <v>17.298187808896209</v>
      </c>
      <c r="AO213" s="41">
        <v>1214</v>
      </c>
      <c r="AP213" s="110" t="s">
        <v>103</v>
      </c>
      <c r="AQ213" s="111" t="s">
        <v>103</v>
      </c>
      <c r="AR213" s="126" t="str">
        <f t="shared" si="89"/>
        <v/>
      </c>
      <c r="AS213" s="126" t="str">
        <f t="shared" si="90"/>
        <v/>
      </c>
      <c r="AT213" s="127">
        <v>1154</v>
      </c>
      <c r="AU213" s="128" t="s">
        <v>103</v>
      </c>
      <c r="AV213" s="129" t="s">
        <v>103</v>
      </c>
      <c r="AW213" s="126" t="str">
        <f t="shared" si="91"/>
        <v/>
      </c>
      <c r="AX213" s="126" t="str">
        <f t="shared" si="92"/>
        <v/>
      </c>
      <c r="AY213" s="64" t="str">
        <f t="shared" si="93"/>
        <v/>
      </c>
      <c r="AZ213" s="97" t="s">
        <v>103</v>
      </c>
      <c r="BA213" s="68"/>
      <c r="BB213" s="68"/>
      <c r="BC213" s="68"/>
      <c r="BD213" s="68"/>
      <c r="BE213" s="15"/>
      <c r="BF213" s="5">
        <f t="shared" si="94"/>
        <v>1178</v>
      </c>
      <c r="BG213" s="42" t="s">
        <v>103</v>
      </c>
      <c r="BH213" s="42">
        <v>1178</v>
      </c>
      <c r="BI213" s="42"/>
      <c r="BJ213" s="42"/>
      <c r="BK213" s="42"/>
      <c r="BL213" s="42"/>
      <c r="BM213" s="42"/>
    </row>
    <row r="214" spans="1:65" outlineLevel="5" x14ac:dyDescent="0.3">
      <c r="A214" s="22">
        <f t="shared" si="80"/>
        <v>6</v>
      </c>
      <c r="B214" s="9">
        <f t="shared" si="78"/>
        <v>42547</v>
      </c>
      <c r="C214" s="51">
        <v>432570</v>
      </c>
      <c r="D214" s="64">
        <f t="shared" si="85"/>
        <v>31</v>
      </c>
      <c r="E214" s="12">
        <v>31</v>
      </c>
      <c r="F214" s="12">
        <v>31</v>
      </c>
      <c r="G214" s="12"/>
      <c r="H214" s="12"/>
      <c r="I214" s="12"/>
      <c r="J214" s="12"/>
      <c r="K214" s="12"/>
      <c r="L214" s="12"/>
      <c r="M214" s="74" t="str">
        <f t="shared" si="86"/>
        <v/>
      </c>
      <c r="N214" s="83" t="s">
        <v>103</v>
      </c>
      <c r="O214" s="83" t="s">
        <v>103</v>
      </c>
      <c r="P214" s="83"/>
      <c r="Q214" s="83"/>
      <c r="R214" s="83"/>
      <c r="S214" s="83"/>
      <c r="T214" s="83"/>
      <c r="U214" s="83"/>
      <c r="V214" s="5" t="str">
        <f t="shared" si="87"/>
        <v/>
      </c>
      <c r="W214" s="41"/>
      <c r="X214" s="41"/>
      <c r="Y214" s="41"/>
      <c r="Z214" s="41"/>
      <c r="AA214" s="41"/>
      <c r="AB214" s="41"/>
      <c r="AC214" s="41"/>
      <c r="AD214" s="41"/>
      <c r="AE214" s="5" t="str">
        <f t="shared" si="88"/>
        <v/>
      </c>
      <c r="AF214" s="41"/>
      <c r="AG214" s="41"/>
      <c r="AH214" s="41"/>
      <c r="AI214" s="41"/>
      <c r="AJ214" s="41"/>
      <c r="AK214" s="41"/>
      <c r="AL214" s="41"/>
      <c r="AM214" s="41"/>
      <c r="AN214" s="41">
        <f t="shared" si="95"/>
        <v>21.298174442190671</v>
      </c>
      <c r="AO214" s="41">
        <v>986</v>
      </c>
      <c r="AP214" s="110" t="s">
        <v>103</v>
      </c>
      <c r="AQ214" s="111" t="s">
        <v>103</v>
      </c>
      <c r="AR214" s="126" t="str">
        <f t="shared" si="89"/>
        <v/>
      </c>
      <c r="AS214" s="126" t="str">
        <f t="shared" si="90"/>
        <v/>
      </c>
      <c r="AT214" s="127">
        <v>1170</v>
      </c>
      <c r="AU214" s="128" t="s">
        <v>103</v>
      </c>
      <c r="AV214" s="129" t="s">
        <v>103</v>
      </c>
      <c r="AW214" s="126" t="str">
        <f t="shared" si="91"/>
        <v/>
      </c>
      <c r="AX214" s="126" t="str">
        <f t="shared" si="92"/>
        <v/>
      </c>
      <c r="AY214" s="64" t="str">
        <f t="shared" si="93"/>
        <v/>
      </c>
      <c r="AZ214" s="97" t="s">
        <v>103</v>
      </c>
      <c r="BA214" s="68"/>
      <c r="BB214" s="68"/>
      <c r="BC214" s="68"/>
      <c r="BD214" s="68"/>
      <c r="BE214" s="15"/>
      <c r="BF214" s="5">
        <f t="shared" si="94"/>
        <v>97</v>
      </c>
      <c r="BG214" s="42" t="s">
        <v>103</v>
      </c>
      <c r="BH214" s="42">
        <v>97</v>
      </c>
      <c r="BI214" s="42"/>
      <c r="BJ214" s="42"/>
      <c r="BK214" s="42"/>
      <c r="BL214" s="42"/>
      <c r="BM214" s="42"/>
    </row>
    <row r="215" spans="1:65" outlineLevel="5" x14ac:dyDescent="0.3">
      <c r="A215" s="22">
        <f t="shared" si="80"/>
        <v>6</v>
      </c>
      <c r="B215" s="9">
        <f t="shared" si="78"/>
        <v>42548</v>
      </c>
      <c r="C215" s="51">
        <v>396424</v>
      </c>
      <c r="D215" s="64">
        <f t="shared" si="85"/>
        <v>30.5</v>
      </c>
      <c r="E215" s="12">
        <v>31</v>
      </c>
      <c r="F215" s="12">
        <v>30</v>
      </c>
      <c r="G215" s="12"/>
      <c r="H215" s="12"/>
      <c r="I215" s="12"/>
      <c r="J215" s="12"/>
      <c r="K215" s="12"/>
      <c r="L215" s="12"/>
      <c r="M215" s="74" t="str">
        <f t="shared" si="86"/>
        <v/>
      </c>
      <c r="N215" s="83" t="s">
        <v>103</v>
      </c>
      <c r="O215" s="83" t="s">
        <v>103</v>
      </c>
      <c r="P215" s="83"/>
      <c r="Q215" s="83"/>
      <c r="R215" s="83"/>
      <c r="S215" s="83"/>
      <c r="T215" s="83"/>
      <c r="U215" s="83"/>
      <c r="V215" s="5" t="str">
        <f t="shared" si="87"/>
        <v/>
      </c>
      <c r="W215" s="41"/>
      <c r="X215" s="41"/>
      <c r="Y215" s="41"/>
      <c r="Z215" s="41"/>
      <c r="AA215" s="41"/>
      <c r="AB215" s="41"/>
      <c r="AC215" s="41"/>
      <c r="AD215" s="41"/>
      <c r="AE215" s="5" t="str">
        <f t="shared" si="88"/>
        <v/>
      </c>
      <c r="AF215" s="41"/>
      <c r="AG215" s="41"/>
      <c r="AH215" s="41"/>
      <c r="AI215" s="41"/>
      <c r="AJ215" s="41"/>
      <c r="AK215" s="41"/>
      <c r="AL215" s="41"/>
      <c r="AM215" s="41"/>
      <c r="AN215" s="41">
        <f t="shared" si="95"/>
        <v>22.198731501057082</v>
      </c>
      <c r="AO215" s="41">
        <v>946</v>
      </c>
      <c r="AP215" s="110" t="s">
        <v>103</v>
      </c>
      <c r="AQ215" s="111" t="s">
        <v>103</v>
      </c>
      <c r="AR215" s="126" t="str">
        <f t="shared" si="89"/>
        <v/>
      </c>
      <c r="AS215" s="126" t="str">
        <f t="shared" si="90"/>
        <v/>
      </c>
      <c r="AT215" s="127">
        <v>1038</v>
      </c>
      <c r="AU215" s="128">
        <v>3.16</v>
      </c>
      <c r="AV215" s="129" t="s">
        <v>103</v>
      </c>
      <c r="AW215" s="126" t="str">
        <f t="shared" si="91"/>
        <v/>
      </c>
      <c r="AX215" s="126" t="str">
        <f t="shared" si="92"/>
        <v/>
      </c>
      <c r="AY215" s="64" t="str">
        <f t="shared" si="93"/>
        <v/>
      </c>
      <c r="AZ215" s="97">
        <v>77.3</v>
      </c>
      <c r="BA215" s="68"/>
      <c r="BB215" s="68"/>
      <c r="BC215" s="68"/>
      <c r="BD215" s="68"/>
      <c r="BE215" s="15"/>
      <c r="BF215" s="5" t="str">
        <f t="shared" si="94"/>
        <v/>
      </c>
      <c r="BG215" s="42" t="s">
        <v>103</v>
      </c>
      <c r="BH215" s="42" t="s">
        <v>103</v>
      </c>
      <c r="BI215" s="42"/>
      <c r="BJ215" s="42"/>
      <c r="BK215" s="42"/>
      <c r="BL215" s="42"/>
      <c r="BM215" s="42"/>
    </row>
    <row r="216" spans="1:65" outlineLevel="5" x14ac:dyDescent="0.3">
      <c r="A216" s="22">
        <f t="shared" si="80"/>
        <v>6</v>
      </c>
      <c r="B216" s="9">
        <f t="shared" si="78"/>
        <v>42549</v>
      </c>
      <c r="C216" s="51">
        <v>395106</v>
      </c>
      <c r="D216" s="64" t="str">
        <f t="shared" si="85"/>
        <v/>
      </c>
      <c r="E216" s="12" t="s">
        <v>103</v>
      </c>
      <c r="F216" s="12" t="s">
        <v>103</v>
      </c>
      <c r="G216" s="12"/>
      <c r="H216" s="12"/>
      <c r="I216" s="12"/>
      <c r="J216" s="12"/>
      <c r="K216" s="12"/>
      <c r="L216" s="12"/>
      <c r="M216" s="74">
        <f t="shared" si="86"/>
        <v>7</v>
      </c>
      <c r="N216" s="83">
        <v>7.03</v>
      </c>
      <c r="O216" s="83">
        <v>7.02</v>
      </c>
      <c r="P216" s="83"/>
      <c r="Q216" s="83"/>
      <c r="R216" s="83"/>
      <c r="S216" s="83"/>
      <c r="T216" s="83"/>
      <c r="U216" s="83"/>
      <c r="V216" s="5" t="str">
        <f t="shared" si="87"/>
        <v/>
      </c>
      <c r="W216" s="41"/>
      <c r="X216" s="41"/>
      <c r="Y216" s="41"/>
      <c r="Z216" s="41"/>
      <c r="AA216" s="41"/>
      <c r="AB216" s="41"/>
      <c r="AC216" s="41"/>
      <c r="AD216" s="41"/>
      <c r="AE216" s="5" t="str">
        <f t="shared" si="88"/>
        <v/>
      </c>
      <c r="AF216" s="41"/>
      <c r="AG216" s="41"/>
      <c r="AH216" s="41"/>
      <c r="AI216" s="41"/>
      <c r="AJ216" s="41"/>
      <c r="AK216" s="41"/>
      <c r="AL216" s="41"/>
      <c r="AM216" s="41"/>
      <c r="AN216" s="41">
        <f t="shared" si="95"/>
        <v>26.515151515151516</v>
      </c>
      <c r="AO216" s="41">
        <v>792</v>
      </c>
      <c r="AP216" s="110">
        <v>3.91</v>
      </c>
      <c r="AQ216" s="111">
        <v>2.48</v>
      </c>
      <c r="AR216" s="126">
        <f t="shared" si="89"/>
        <v>63.427109974424546</v>
      </c>
      <c r="AS216" s="126">
        <f t="shared" si="90"/>
        <v>36.572890025575454</v>
      </c>
      <c r="AT216" s="127">
        <v>1032</v>
      </c>
      <c r="AU216" s="128">
        <v>3.12</v>
      </c>
      <c r="AV216" s="129">
        <v>1.49</v>
      </c>
      <c r="AW216" s="126">
        <f t="shared" si="91"/>
        <v>47.756410256410255</v>
      </c>
      <c r="AX216" s="126">
        <f t="shared" si="92"/>
        <v>52.243589743589745</v>
      </c>
      <c r="AY216" s="64">
        <f t="shared" si="93"/>
        <v>47.291213140708479</v>
      </c>
      <c r="AZ216" s="97">
        <v>76.7</v>
      </c>
      <c r="BA216" s="68"/>
      <c r="BB216" s="68"/>
      <c r="BC216" s="68"/>
      <c r="BD216" s="68"/>
      <c r="BE216" s="15"/>
      <c r="BF216" s="5">
        <f t="shared" si="94"/>
        <v>4728</v>
      </c>
      <c r="BG216" s="42">
        <v>4728</v>
      </c>
      <c r="BH216" s="42" t="s">
        <v>103</v>
      </c>
      <c r="BI216" s="42"/>
      <c r="BJ216" s="42"/>
      <c r="BK216" s="42"/>
      <c r="BL216" s="42"/>
      <c r="BM216" s="42"/>
    </row>
    <row r="217" spans="1:65" outlineLevel="5" x14ac:dyDescent="0.3">
      <c r="A217" s="22">
        <f t="shared" si="80"/>
        <v>6</v>
      </c>
      <c r="B217" s="9">
        <f t="shared" si="78"/>
        <v>42550</v>
      </c>
      <c r="C217" s="51">
        <v>398636</v>
      </c>
      <c r="D217" s="64" t="str">
        <f t="shared" si="85"/>
        <v/>
      </c>
      <c r="E217" s="12" t="s">
        <v>103</v>
      </c>
      <c r="F217" s="12" t="s">
        <v>103</v>
      </c>
      <c r="G217" s="12"/>
      <c r="H217" s="12"/>
      <c r="I217" s="12"/>
      <c r="J217" s="12"/>
      <c r="K217" s="12"/>
      <c r="L217" s="12"/>
      <c r="M217" s="74" t="str">
        <f t="shared" si="86"/>
        <v/>
      </c>
      <c r="N217" s="83" t="s">
        <v>103</v>
      </c>
      <c r="O217" s="83" t="s">
        <v>103</v>
      </c>
      <c r="P217" s="83"/>
      <c r="Q217" s="83"/>
      <c r="R217" s="83"/>
      <c r="S217" s="83"/>
      <c r="T217" s="83"/>
      <c r="U217" s="83"/>
      <c r="V217" s="5" t="str">
        <f t="shared" si="87"/>
        <v/>
      </c>
      <c r="W217" s="41"/>
      <c r="X217" s="41"/>
      <c r="Y217" s="41"/>
      <c r="Z217" s="41"/>
      <c r="AA217" s="41"/>
      <c r="AB217" s="41"/>
      <c r="AC217" s="41"/>
      <c r="AD217" s="41"/>
      <c r="AE217" s="5" t="str">
        <f t="shared" si="88"/>
        <v/>
      </c>
      <c r="AF217" s="41"/>
      <c r="AG217" s="41"/>
      <c r="AH217" s="41"/>
      <c r="AI217" s="41"/>
      <c r="AJ217" s="41"/>
      <c r="AK217" s="41"/>
      <c r="AL217" s="41"/>
      <c r="AM217" s="41"/>
      <c r="AN217" s="41">
        <f t="shared" si="95"/>
        <v>24.734982332155479</v>
      </c>
      <c r="AO217" s="41">
        <v>849</v>
      </c>
      <c r="AP217" s="110" t="s">
        <v>103</v>
      </c>
      <c r="AQ217" s="111" t="s">
        <v>103</v>
      </c>
      <c r="AR217" s="126" t="str">
        <f t="shared" si="89"/>
        <v/>
      </c>
      <c r="AS217" s="126" t="str">
        <f t="shared" si="90"/>
        <v/>
      </c>
      <c r="AT217" s="127">
        <v>973</v>
      </c>
      <c r="AU217" s="128">
        <v>3.05</v>
      </c>
      <c r="AV217" s="129" t="s">
        <v>103</v>
      </c>
      <c r="AW217" s="126" t="str">
        <f t="shared" si="91"/>
        <v/>
      </c>
      <c r="AX217" s="126" t="str">
        <f t="shared" si="92"/>
        <v/>
      </c>
      <c r="AY217" s="64" t="str">
        <f t="shared" si="93"/>
        <v/>
      </c>
      <c r="AZ217" s="97">
        <v>77.2</v>
      </c>
      <c r="BA217" s="68"/>
      <c r="BB217" s="68"/>
      <c r="BC217" s="68"/>
      <c r="BD217" s="68"/>
      <c r="BE217" s="15"/>
      <c r="BF217" s="5">
        <f t="shared" si="94"/>
        <v>3973</v>
      </c>
      <c r="BG217" s="42">
        <v>3973</v>
      </c>
      <c r="BH217" s="42" t="s">
        <v>103</v>
      </c>
      <c r="BI217" s="42"/>
      <c r="BJ217" s="42"/>
      <c r="BK217" s="42"/>
      <c r="BL217" s="42"/>
      <c r="BM217" s="42"/>
    </row>
    <row r="218" spans="1:65" ht="17.25" outlineLevel="5" thickBot="1" x14ac:dyDescent="0.35">
      <c r="A218" s="31">
        <f t="shared" si="80"/>
        <v>6</v>
      </c>
      <c r="B218" s="32">
        <f t="shared" si="78"/>
        <v>42551</v>
      </c>
      <c r="C218" s="51">
        <v>411034</v>
      </c>
      <c r="D218" s="64" t="str">
        <f t="shared" si="85"/>
        <v/>
      </c>
      <c r="E218" s="12" t="s">
        <v>103</v>
      </c>
      <c r="F218" s="12" t="s">
        <v>103</v>
      </c>
      <c r="G218" s="12"/>
      <c r="H218" s="12"/>
      <c r="I218" s="12"/>
      <c r="J218" s="12"/>
      <c r="K218" s="12"/>
      <c r="L218" s="12"/>
      <c r="M218" s="74" t="str">
        <f t="shared" si="86"/>
        <v/>
      </c>
      <c r="N218" s="83" t="s">
        <v>103</v>
      </c>
      <c r="O218" s="83" t="s">
        <v>103</v>
      </c>
      <c r="P218" s="83"/>
      <c r="Q218" s="83"/>
      <c r="R218" s="83"/>
      <c r="S218" s="83"/>
      <c r="T218" s="83"/>
      <c r="U218" s="83"/>
      <c r="V218" s="5" t="str">
        <f t="shared" si="87"/>
        <v/>
      </c>
      <c r="W218" s="41"/>
      <c r="X218" s="41"/>
      <c r="Y218" s="41"/>
      <c r="Z218" s="41"/>
      <c r="AA218" s="41"/>
      <c r="AB218" s="41"/>
      <c r="AC218" s="41"/>
      <c r="AD218" s="41"/>
      <c r="AE218" s="5" t="str">
        <f t="shared" si="88"/>
        <v/>
      </c>
      <c r="AF218" s="41"/>
      <c r="AG218" s="41"/>
      <c r="AH218" s="41"/>
      <c r="AI218" s="41"/>
      <c r="AJ218" s="41"/>
      <c r="AK218" s="41"/>
      <c r="AL218" s="41"/>
      <c r="AM218" s="41"/>
      <c r="AN218" s="41">
        <f t="shared" si="95"/>
        <v>22.269353128313892</v>
      </c>
      <c r="AO218" s="41">
        <v>943</v>
      </c>
      <c r="AP218" s="110" t="s">
        <v>103</v>
      </c>
      <c r="AQ218" s="111" t="s">
        <v>103</v>
      </c>
      <c r="AR218" s="126" t="str">
        <f t="shared" si="89"/>
        <v/>
      </c>
      <c r="AS218" s="126" t="str">
        <f t="shared" si="90"/>
        <v/>
      </c>
      <c r="AT218" s="127">
        <v>1116</v>
      </c>
      <c r="AU218" s="128">
        <v>3.2</v>
      </c>
      <c r="AV218" s="129" t="s">
        <v>103</v>
      </c>
      <c r="AW218" s="126" t="str">
        <f t="shared" si="91"/>
        <v/>
      </c>
      <c r="AX218" s="126" t="str">
        <f t="shared" si="92"/>
        <v/>
      </c>
      <c r="AY218" s="64" t="str">
        <f t="shared" si="93"/>
        <v/>
      </c>
      <c r="AZ218" s="97">
        <v>77</v>
      </c>
      <c r="BA218" s="68"/>
      <c r="BB218" s="68"/>
      <c r="BC218" s="68"/>
      <c r="BD218" s="68"/>
      <c r="BE218" s="15"/>
      <c r="BF218" s="5">
        <f t="shared" si="94"/>
        <v>4385</v>
      </c>
      <c r="BG218" s="42">
        <v>4362</v>
      </c>
      <c r="BH218" s="42">
        <v>23</v>
      </c>
      <c r="BI218" s="42"/>
      <c r="BJ218" s="42"/>
      <c r="BK218" s="42"/>
      <c r="BL218" s="42"/>
      <c r="BM218" s="42"/>
    </row>
    <row r="219" spans="1:65" outlineLevel="4" x14ac:dyDescent="0.3">
      <c r="A219" s="156" t="s">
        <v>40</v>
      </c>
      <c r="B219" s="157"/>
      <c r="C219" s="50">
        <f t="shared" ref="C219:BM219" si="96">SUBTOTAL(4,C189:C218)</f>
        <v>475614</v>
      </c>
      <c r="D219" s="60">
        <f t="shared" si="96"/>
        <v>36</v>
      </c>
      <c r="E219" s="28">
        <f t="shared" si="96"/>
        <v>36</v>
      </c>
      <c r="F219" s="28">
        <f t="shared" si="96"/>
        <v>36</v>
      </c>
      <c r="G219" s="28">
        <f t="shared" si="96"/>
        <v>0</v>
      </c>
      <c r="H219" s="28">
        <f t="shared" si="96"/>
        <v>0</v>
      </c>
      <c r="I219" s="28">
        <f t="shared" si="96"/>
        <v>0</v>
      </c>
      <c r="J219" s="28">
        <f t="shared" si="96"/>
        <v>0</v>
      </c>
      <c r="K219" s="28">
        <f t="shared" si="96"/>
        <v>0</v>
      </c>
      <c r="L219" s="28">
        <f t="shared" si="96"/>
        <v>0</v>
      </c>
      <c r="M219" s="71">
        <f t="shared" si="96"/>
        <v>7.1</v>
      </c>
      <c r="N219" s="82">
        <f t="shared" si="96"/>
        <v>7.09</v>
      </c>
      <c r="O219" s="82">
        <f t="shared" si="96"/>
        <v>7.1</v>
      </c>
      <c r="P219" s="82">
        <f t="shared" si="96"/>
        <v>0</v>
      </c>
      <c r="Q219" s="82">
        <f t="shared" si="96"/>
        <v>0</v>
      </c>
      <c r="R219" s="82">
        <f t="shared" si="96"/>
        <v>0</v>
      </c>
      <c r="S219" s="82">
        <f t="shared" si="96"/>
        <v>0</v>
      </c>
      <c r="T219" s="82">
        <f t="shared" si="96"/>
        <v>0</v>
      </c>
      <c r="U219" s="82">
        <f t="shared" si="96"/>
        <v>0</v>
      </c>
      <c r="V219" s="29">
        <f t="shared" si="96"/>
        <v>0</v>
      </c>
      <c r="W219" s="39">
        <f t="shared" si="96"/>
        <v>0</v>
      </c>
      <c r="X219" s="39">
        <f t="shared" si="96"/>
        <v>0</v>
      </c>
      <c r="Y219" s="39">
        <f t="shared" si="96"/>
        <v>0</v>
      </c>
      <c r="Z219" s="39">
        <f t="shared" si="96"/>
        <v>0</v>
      </c>
      <c r="AA219" s="39">
        <f t="shared" si="96"/>
        <v>0</v>
      </c>
      <c r="AB219" s="39">
        <f t="shared" si="96"/>
        <v>0</v>
      </c>
      <c r="AC219" s="39">
        <f t="shared" si="96"/>
        <v>0</v>
      </c>
      <c r="AD219" s="39">
        <f t="shared" si="96"/>
        <v>0</v>
      </c>
      <c r="AE219" s="29">
        <f t="shared" si="96"/>
        <v>0</v>
      </c>
      <c r="AF219" s="39">
        <f t="shared" si="96"/>
        <v>0</v>
      </c>
      <c r="AG219" s="39">
        <f t="shared" si="96"/>
        <v>0</v>
      </c>
      <c r="AH219" s="39">
        <f t="shared" si="96"/>
        <v>0</v>
      </c>
      <c r="AI219" s="39">
        <f t="shared" si="96"/>
        <v>0</v>
      </c>
      <c r="AJ219" s="39">
        <f t="shared" si="96"/>
        <v>0</v>
      </c>
      <c r="AK219" s="39">
        <f t="shared" si="96"/>
        <v>0</v>
      </c>
      <c r="AL219" s="39">
        <f t="shared" si="96"/>
        <v>0</v>
      </c>
      <c r="AM219" s="39">
        <f t="shared" si="96"/>
        <v>0</v>
      </c>
      <c r="AN219" s="39">
        <f t="shared" si="96"/>
        <v>31.390134529147982</v>
      </c>
      <c r="AO219" s="39">
        <f t="shared" si="96"/>
        <v>1458</v>
      </c>
      <c r="AP219" s="104">
        <f t="shared" si="96"/>
        <v>4.22</v>
      </c>
      <c r="AQ219" s="105">
        <f t="shared" si="96"/>
        <v>2.7</v>
      </c>
      <c r="AR219" s="106">
        <f t="shared" si="96"/>
        <v>63.981042654028442</v>
      </c>
      <c r="AS219" s="106">
        <f t="shared" si="96"/>
        <v>36.572890025575454</v>
      </c>
      <c r="AT219" s="107">
        <f t="shared" si="96"/>
        <v>1551</v>
      </c>
      <c r="AU219" s="108">
        <f t="shared" si="96"/>
        <v>3.29</v>
      </c>
      <c r="AV219" s="109">
        <f t="shared" si="96"/>
        <v>1.5</v>
      </c>
      <c r="AW219" s="106">
        <f t="shared" si="96"/>
        <v>47.756410256410255</v>
      </c>
      <c r="AX219" s="106">
        <f t="shared" si="96"/>
        <v>55.319148936170215</v>
      </c>
      <c r="AY219" s="60">
        <f t="shared" si="96"/>
        <v>53.933898800818959</v>
      </c>
      <c r="AZ219" s="96">
        <f t="shared" si="96"/>
        <v>78.5</v>
      </c>
      <c r="BA219" s="67">
        <f t="shared" si="96"/>
        <v>0</v>
      </c>
      <c r="BB219" s="67">
        <f t="shared" si="96"/>
        <v>34</v>
      </c>
      <c r="BC219" s="67">
        <f t="shared" si="96"/>
        <v>0</v>
      </c>
      <c r="BD219" s="67">
        <f t="shared" si="96"/>
        <v>0</v>
      </c>
      <c r="BE219" s="27">
        <f t="shared" si="96"/>
        <v>0</v>
      </c>
      <c r="BF219" s="29">
        <f t="shared" si="96"/>
        <v>8160</v>
      </c>
      <c r="BG219" s="39">
        <f t="shared" si="96"/>
        <v>8160</v>
      </c>
      <c r="BH219" s="40">
        <f t="shared" si="96"/>
        <v>7555</v>
      </c>
      <c r="BI219" s="40">
        <f t="shared" si="96"/>
        <v>0</v>
      </c>
      <c r="BJ219" s="40">
        <f t="shared" si="96"/>
        <v>0</v>
      </c>
      <c r="BK219" s="40">
        <f t="shared" si="96"/>
        <v>0</v>
      </c>
      <c r="BL219" s="40">
        <f t="shared" si="96"/>
        <v>0</v>
      </c>
      <c r="BM219" s="27">
        <f t="shared" si="96"/>
        <v>0</v>
      </c>
    </row>
    <row r="220" spans="1:65" outlineLevel="3" x14ac:dyDescent="0.3">
      <c r="A220" s="158" t="s">
        <v>29</v>
      </c>
      <c r="B220" s="159"/>
      <c r="C220" s="51">
        <f t="shared" ref="C220:BM220" si="97">SUBTOTAL(5,C189:C218)</f>
        <v>339491</v>
      </c>
      <c r="D220" s="61">
        <f t="shared" si="97"/>
        <v>30.5</v>
      </c>
      <c r="E220" s="12">
        <f t="shared" si="97"/>
        <v>31</v>
      </c>
      <c r="F220" s="12">
        <f t="shared" si="97"/>
        <v>30</v>
      </c>
      <c r="G220" s="12">
        <f t="shared" si="97"/>
        <v>0</v>
      </c>
      <c r="H220" s="12">
        <f t="shared" si="97"/>
        <v>0</v>
      </c>
      <c r="I220" s="12">
        <f t="shared" si="97"/>
        <v>0</v>
      </c>
      <c r="J220" s="12">
        <f t="shared" si="97"/>
        <v>0</v>
      </c>
      <c r="K220" s="12">
        <f t="shared" si="97"/>
        <v>0</v>
      </c>
      <c r="L220" s="12">
        <f t="shared" si="97"/>
        <v>0</v>
      </c>
      <c r="M220" s="72">
        <f t="shared" si="97"/>
        <v>7</v>
      </c>
      <c r="N220" s="83">
        <f t="shared" si="97"/>
        <v>7</v>
      </c>
      <c r="O220" s="83">
        <f t="shared" si="97"/>
        <v>7.01</v>
      </c>
      <c r="P220" s="83">
        <f t="shared" si="97"/>
        <v>0</v>
      </c>
      <c r="Q220" s="83">
        <f t="shared" si="97"/>
        <v>0</v>
      </c>
      <c r="R220" s="83">
        <f t="shared" si="97"/>
        <v>0</v>
      </c>
      <c r="S220" s="83">
        <f t="shared" si="97"/>
        <v>0</v>
      </c>
      <c r="T220" s="83">
        <f t="shared" si="97"/>
        <v>0</v>
      </c>
      <c r="U220" s="83">
        <f t="shared" si="97"/>
        <v>0</v>
      </c>
      <c r="V220" s="6">
        <f t="shared" si="97"/>
        <v>0</v>
      </c>
      <c r="W220" s="41">
        <f t="shared" si="97"/>
        <v>0</v>
      </c>
      <c r="X220" s="41">
        <f t="shared" si="97"/>
        <v>0</v>
      </c>
      <c r="Y220" s="41">
        <f t="shared" si="97"/>
        <v>0</v>
      </c>
      <c r="Z220" s="41">
        <f t="shared" si="97"/>
        <v>0</v>
      </c>
      <c r="AA220" s="41">
        <f t="shared" si="97"/>
        <v>0</v>
      </c>
      <c r="AB220" s="41">
        <f t="shared" si="97"/>
        <v>0</v>
      </c>
      <c r="AC220" s="41">
        <f t="shared" si="97"/>
        <v>0</v>
      </c>
      <c r="AD220" s="41">
        <f t="shared" si="97"/>
        <v>0</v>
      </c>
      <c r="AE220" s="6">
        <f t="shared" si="97"/>
        <v>0</v>
      </c>
      <c r="AF220" s="41">
        <f t="shared" si="97"/>
        <v>0</v>
      </c>
      <c r="AG220" s="41">
        <f t="shared" si="97"/>
        <v>0</v>
      </c>
      <c r="AH220" s="41">
        <f t="shared" si="97"/>
        <v>0</v>
      </c>
      <c r="AI220" s="41">
        <f t="shared" si="97"/>
        <v>0</v>
      </c>
      <c r="AJ220" s="41">
        <f t="shared" si="97"/>
        <v>0</v>
      </c>
      <c r="AK220" s="41">
        <f t="shared" si="97"/>
        <v>0</v>
      </c>
      <c r="AL220" s="41">
        <f t="shared" si="97"/>
        <v>0</v>
      </c>
      <c r="AM220" s="41">
        <f t="shared" si="97"/>
        <v>0</v>
      </c>
      <c r="AN220" s="41">
        <f t="shared" si="97"/>
        <v>14.403292181069959</v>
      </c>
      <c r="AO220" s="41">
        <f t="shared" si="97"/>
        <v>669</v>
      </c>
      <c r="AP220" s="110">
        <f t="shared" si="97"/>
        <v>3.91</v>
      </c>
      <c r="AQ220" s="111">
        <f t="shared" si="97"/>
        <v>2.48</v>
      </c>
      <c r="AR220" s="112">
        <f t="shared" si="97"/>
        <v>63.427109974424546</v>
      </c>
      <c r="AS220" s="112">
        <f t="shared" si="97"/>
        <v>36.018957345971558</v>
      </c>
      <c r="AT220" s="113">
        <f t="shared" si="97"/>
        <v>640</v>
      </c>
      <c r="AU220" s="114">
        <f t="shared" si="97"/>
        <v>2.88</v>
      </c>
      <c r="AV220" s="115">
        <f t="shared" si="97"/>
        <v>1.47</v>
      </c>
      <c r="AW220" s="112">
        <f t="shared" si="97"/>
        <v>44.680851063829785</v>
      </c>
      <c r="AX220" s="112">
        <f t="shared" si="97"/>
        <v>52.243589743589745</v>
      </c>
      <c r="AY220" s="61">
        <f t="shared" si="97"/>
        <v>47.291213140708479</v>
      </c>
      <c r="AZ220" s="97">
        <f t="shared" si="97"/>
        <v>75.099999999999994</v>
      </c>
      <c r="BA220" s="68">
        <f t="shared" si="97"/>
        <v>0</v>
      </c>
      <c r="BB220" s="68">
        <f t="shared" si="97"/>
        <v>34</v>
      </c>
      <c r="BC220" s="68">
        <f t="shared" si="97"/>
        <v>0</v>
      </c>
      <c r="BD220" s="68">
        <f t="shared" si="97"/>
        <v>0</v>
      </c>
      <c r="BE220" s="15">
        <f t="shared" si="97"/>
        <v>0</v>
      </c>
      <c r="BF220" s="6">
        <f t="shared" si="97"/>
        <v>97</v>
      </c>
      <c r="BG220" s="41">
        <f t="shared" si="97"/>
        <v>11</v>
      </c>
      <c r="BH220" s="42">
        <f t="shared" si="97"/>
        <v>23</v>
      </c>
      <c r="BI220" s="42">
        <f t="shared" si="97"/>
        <v>0</v>
      </c>
      <c r="BJ220" s="42">
        <f t="shared" si="97"/>
        <v>0</v>
      </c>
      <c r="BK220" s="42">
        <f t="shared" si="97"/>
        <v>0</v>
      </c>
      <c r="BL220" s="42">
        <f t="shared" si="97"/>
        <v>0</v>
      </c>
      <c r="BM220" s="15">
        <f t="shared" si="97"/>
        <v>0</v>
      </c>
    </row>
    <row r="221" spans="1:65" outlineLevel="2" x14ac:dyDescent="0.3">
      <c r="A221" s="158" t="s">
        <v>18</v>
      </c>
      <c r="B221" s="159"/>
      <c r="C221" s="51">
        <f>IFERROR(SUBTOTAL(1,C189:C218),"")</f>
        <v>382875.5</v>
      </c>
      <c r="D221" s="61">
        <f t="shared" ref="D221:BM221" si="98">IFERROR(SUBTOTAL(1,D189:D218),"")</f>
        <v>33.1875</v>
      </c>
      <c r="E221" s="12">
        <f t="shared" si="98"/>
        <v>32.875</v>
      </c>
      <c r="F221" s="12">
        <f t="shared" si="98"/>
        <v>33.5</v>
      </c>
      <c r="G221" s="12" t="str">
        <f t="shared" si="98"/>
        <v/>
      </c>
      <c r="H221" s="12" t="str">
        <f t="shared" si="98"/>
        <v/>
      </c>
      <c r="I221" s="12" t="str">
        <f t="shared" si="98"/>
        <v/>
      </c>
      <c r="J221" s="12" t="str">
        <f t="shared" si="98"/>
        <v/>
      </c>
      <c r="K221" s="12" t="str">
        <f t="shared" si="98"/>
        <v/>
      </c>
      <c r="L221" s="12" t="str">
        <f t="shared" si="98"/>
        <v/>
      </c>
      <c r="M221" s="72">
        <f t="shared" si="98"/>
        <v>7.0250000000000004</v>
      </c>
      <c r="N221" s="83">
        <f t="shared" si="98"/>
        <v>7.0325000000000006</v>
      </c>
      <c r="O221" s="83">
        <f t="shared" si="98"/>
        <v>7.04</v>
      </c>
      <c r="P221" s="83" t="str">
        <f t="shared" si="98"/>
        <v/>
      </c>
      <c r="Q221" s="83" t="str">
        <f t="shared" si="98"/>
        <v/>
      </c>
      <c r="R221" s="83" t="str">
        <f t="shared" si="98"/>
        <v/>
      </c>
      <c r="S221" s="83" t="str">
        <f t="shared" si="98"/>
        <v/>
      </c>
      <c r="T221" s="83" t="str">
        <f t="shared" si="98"/>
        <v/>
      </c>
      <c r="U221" s="83" t="str">
        <f t="shared" si="98"/>
        <v/>
      </c>
      <c r="V221" s="6" t="str">
        <f t="shared" si="98"/>
        <v/>
      </c>
      <c r="W221" s="41" t="str">
        <f t="shared" si="98"/>
        <v/>
      </c>
      <c r="X221" s="41" t="str">
        <f t="shared" si="98"/>
        <v/>
      </c>
      <c r="Y221" s="41" t="str">
        <f t="shared" si="98"/>
        <v/>
      </c>
      <c r="Z221" s="41" t="str">
        <f t="shared" si="98"/>
        <v/>
      </c>
      <c r="AA221" s="41" t="str">
        <f t="shared" si="98"/>
        <v/>
      </c>
      <c r="AB221" s="41" t="str">
        <f t="shared" si="98"/>
        <v/>
      </c>
      <c r="AC221" s="41" t="str">
        <f t="shared" si="98"/>
        <v/>
      </c>
      <c r="AD221" s="41" t="str">
        <f t="shared" si="98"/>
        <v/>
      </c>
      <c r="AE221" s="6" t="str">
        <f t="shared" si="98"/>
        <v/>
      </c>
      <c r="AF221" s="41" t="str">
        <f t="shared" si="98"/>
        <v/>
      </c>
      <c r="AG221" s="41" t="str">
        <f t="shared" si="98"/>
        <v/>
      </c>
      <c r="AH221" s="41" t="str">
        <f t="shared" si="98"/>
        <v/>
      </c>
      <c r="AI221" s="41" t="str">
        <f t="shared" si="98"/>
        <v/>
      </c>
      <c r="AJ221" s="41" t="str">
        <f t="shared" si="98"/>
        <v/>
      </c>
      <c r="AK221" s="41" t="str">
        <f t="shared" si="98"/>
        <v/>
      </c>
      <c r="AL221" s="41" t="str">
        <f t="shared" si="98"/>
        <v/>
      </c>
      <c r="AM221" s="41" t="str">
        <f t="shared" si="98"/>
        <v/>
      </c>
      <c r="AN221" s="41">
        <f t="shared" si="98"/>
        <v>20.452698097370167</v>
      </c>
      <c r="AO221" s="41">
        <f t="shared" si="98"/>
        <v>1064.5333333333333</v>
      </c>
      <c r="AP221" s="110">
        <f t="shared" si="98"/>
        <v>4.0949999999999998</v>
      </c>
      <c r="AQ221" s="111">
        <f t="shared" si="98"/>
        <v>2.61</v>
      </c>
      <c r="AR221" s="112">
        <f t="shared" si="98"/>
        <v>63.730872873491158</v>
      </c>
      <c r="AS221" s="112">
        <f t="shared" si="98"/>
        <v>36.269127126508842</v>
      </c>
      <c r="AT221" s="113">
        <f t="shared" si="98"/>
        <v>1133.5999999999999</v>
      </c>
      <c r="AU221" s="114">
        <f t="shared" si="98"/>
        <v>3.1052380952380951</v>
      </c>
      <c r="AV221" s="115">
        <f t="shared" si="98"/>
        <v>1.4849999999999999</v>
      </c>
      <c r="AW221" s="112">
        <f t="shared" si="98"/>
        <v>46.874452197873175</v>
      </c>
      <c r="AX221" s="112">
        <f t="shared" si="98"/>
        <v>53.125547802126825</v>
      </c>
      <c r="AY221" s="61">
        <f t="shared" si="98"/>
        <v>49.725401996197007</v>
      </c>
      <c r="AZ221" s="97">
        <f t="shared" si="98"/>
        <v>76.619047619047606</v>
      </c>
      <c r="BA221" s="68" t="str">
        <f t="shared" si="98"/>
        <v/>
      </c>
      <c r="BB221" s="68">
        <f t="shared" si="98"/>
        <v>34</v>
      </c>
      <c r="BC221" s="68" t="str">
        <f t="shared" si="98"/>
        <v/>
      </c>
      <c r="BD221" s="68" t="str">
        <f t="shared" si="98"/>
        <v/>
      </c>
      <c r="BE221" s="15" t="str">
        <f>IFERROR(SUBTOTAL(1,BE189:BE218),"")</f>
        <v/>
      </c>
      <c r="BF221" s="6">
        <f t="shared" si="98"/>
        <v>3685.1034482758619</v>
      </c>
      <c r="BG221" s="41">
        <f t="shared" si="98"/>
        <v>3572.1052631578946</v>
      </c>
      <c r="BH221" s="42">
        <f t="shared" si="98"/>
        <v>1857.047619047619</v>
      </c>
      <c r="BI221" s="42" t="str">
        <f t="shared" si="98"/>
        <v/>
      </c>
      <c r="BJ221" s="42" t="str">
        <f t="shared" si="98"/>
        <v/>
      </c>
      <c r="BK221" s="42" t="str">
        <f t="shared" si="98"/>
        <v/>
      </c>
      <c r="BL221" s="42" t="str">
        <f t="shared" si="98"/>
        <v/>
      </c>
      <c r="BM221" s="15" t="str">
        <f t="shared" si="98"/>
        <v/>
      </c>
    </row>
    <row r="222" spans="1:65" ht="17.25" outlineLevel="1" thickBot="1" x14ac:dyDescent="0.35">
      <c r="A222" s="160" t="s">
        <v>55</v>
      </c>
      <c r="B222" s="161"/>
      <c r="C222" s="52">
        <f>SUBTOTAL(9,C189:C218)</f>
        <v>11486265</v>
      </c>
      <c r="D222" s="62"/>
      <c r="E222" s="30"/>
      <c r="F222" s="30"/>
      <c r="G222" s="30"/>
      <c r="H222" s="30"/>
      <c r="I222" s="30"/>
      <c r="J222" s="30"/>
      <c r="K222" s="30"/>
      <c r="L222" s="30"/>
      <c r="M222" s="73"/>
      <c r="N222" s="84"/>
      <c r="O222" s="84"/>
      <c r="P222" s="84"/>
      <c r="Q222" s="84"/>
      <c r="R222" s="84"/>
      <c r="S222" s="84"/>
      <c r="T222" s="84"/>
      <c r="U222" s="84"/>
      <c r="V222" s="93"/>
      <c r="W222" s="94"/>
      <c r="X222" s="94"/>
      <c r="Y222" s="94"/>
      <c r="Z222" s="94"/>
      <c r="AA222" s="94"/>
      <c r="AB222" s="94"/>
      <c r="AC222" s="94"/>
      <c r="AD222" s="94"/>
      <c r="AE222" s="93"/>
      <c r="AF222" s="94"/>
      <c r="AG222" s="94"/>
      <c r="AH222" s="94"/>
      <c r="AI222" s="94"/>
      <c r="AJ222" s="94"/>
      <c r="AK222" s="94"/>
      <c r="AL222" s="94"/>
      <c r="AM222" s="94"/>
      <c r="AN222" s="94"/>
      <c r="AO222" s="43">
        <f>SUBTOTAL(9,AO189:AO218)</f>
        <v>31936</v>
      </c>
      <c r="AP222" s="116"/>
      <c r="AQ222" s="117"/>
      <c r="AR222" s="118"/>
      <c r="AS222" s="118"/>
      <c r="AT222" s="119">
        <f>SUBTOTAL(9,AT189:AT218)</f>
        <v>34008</v>
      </c>
      <c r="AU222" s="120"/>
      <c r="AV222" s="121"/>
      <c r="AW222" s="118"/>
      <c r="AX222" s="118"/>
      <c r="AY222" s="62"/>
      <c r="AZ222" s="98"/>
      <c r="BA222" s="69"/>
      <c r="BB222" s="69"/>
      <c r="BC222" s="69"/>
      <c r="BD222" s="69"/>
      <c r="BE222" s="16">
        <f>SUBTOTAL(9,BE189:BE218)</f>
        <v>0</v>
      </c>
      <c r="BF222" s="7">
        <f t="shared" ref="BF222:BM222" si="99">SUBTOTAL(9,BF189:BF218)</f>
        <v>106868</v>
      </c>
      <c r="BG222" s="43">
        <f t="shared" si="99"/>
        <v>67870</v>
      </c>
      <c r="BH222" s="44">
        <f t="shared" si="99"/>
        <v>38998</v>
      </c>
      <c r="BI222" s="44">
        <f t="shared" si="99"/>
        <v>0</v>
      </c>
      <c r="BJ222" s="44">
        <f t="shared" si="99"/>
        <v>0</v>
      </c>
      <c r="BK222" s="44">
        <f t="shared" si="99"/>
        <v>0</v>
      </c>
      <c r="BL222" s="44">
        <f t="shared" si="99"/>
        <v>0</v>
      </c>
      <c r="BM222" s="16">
        <f t="shared" si="99"/>
        <v>0</v>
      </c>
    </row>
    <row r="223" spans="1:65" outlineLevel="5" x14ac:dyDescent="0.3">
      <c r="A223" s="21">
        <f t="shared" si="80"/>
        <v>7</v>
      </c>
      <c r="B223" s="33">
        <f>B218+1</f>
        <v>42552</v>
      </c>
      <c r="C223" s="51">
        <v>431546</v>
      </c>
      <c r="D223" s="64" t="str">
        <f t="shared" ref="D223:D253" si="100">IFERROR(ROUND(AVERAGE(E223:L223),1),"")</f>
        <v/>
      </c>
      <c r="E223" s="12" t="s">
        <v>103</v>
      </c>
      <c r="F223" s="12" t="s">
        <v>103</v>
      </c>
      <c r="G223" s="12"/>
      <c r="H223" s="12"/>
      <c r="I223" s="12"/>
      <c r="J223" s="12"/>
      <c r="K223" s="12"/>
      <c r="L223" s="12"/>
      <c r="M223" s="74" t="str">
        <f t="shared" ref="M223:M253" si="101">IFERROR(ROUND(AVERAGE(N223:U223),1),"")</f>
        <v/>
      </c>
      <c r="N223" s="83" t="s">
        <v>103</v>
      </c>
      <c r="O223" s="83" t="s">
        <v>103</v>
      </c>
      <c r="P223" s="83"/>
      <c r="Q223" s="83"/>
      <c r="R223" s="83"/>
      <c r="S223" s="83"/>
      <c r="T223" s="83"/>
      <c r="U223" s="83"/>
      <c r="V223" s="5" t="str">
        <f t="shared" ref="V223:V253" si="102">IFERROR(ROUND(AVERAGE(W223:AD223),1),"")</f>
        <v/>
      </c>
      <c r="W223" s="41"/>
      <c r="X223" s="41"/>
      <c r="Y223" s="41"/>
      <c r="Z223" s="41"/>
      <c r="AA223" s="41"/>
      <c r="AB223" s="41"/>
      <c r="AC223" s="41"/>
      <c r="AD223" s="41"/>
      <c r="AE223" s="5" t="str">
        <f t="shared" ref="AE223:AE253" si="103">IFERROR(ROUND(AVERAGE(AF223:AM223),1),"")</f>
        <v/>
      </c>
      <c r="AF223" s="41"/>
      <c r="AG223" s="41"/>
      <c r="AH223" s="41"/>
      <c r="AI223" s="41"/>
      <c r="AJ223" s="41"/>
      <c r="AK223" s="41"/>
      <c r="AL223" s="41"/>
      <c r="AM223" s="41"/>
      <c r="AN223" s="41">
        <f>21000/AO223</f>
        <v>21.08433734939759</v>
      </c>
      <c r="AO223" s="41">
        <v>996</v>
      </c>
      <c r="AP223" s="110" t="s">
        <v>103</v>
      </c>
      <c r="AQ223" s="111" t="s">
        <v>103</v>
      </c>
      <c r="AR223" s="126" t="str">
        <f t="shared" ref="AR223:AR253" si="104">IFERROR(AQ223/AP223*100,"")</f>
        <v/>
      </c>
      <c r="AS223" s="126" t="str">
        <f t="shared" ref="AS223:AS253" si="105">IFERROR(100-AR223,"")</f>
        <v/>
      </c>
      <c r="AT223" s="127">
        <v>1150</v>
      </c>
      <c r="AU223" s="128">
        <v>3.05</v>
      </c>
      <c r="AV223" s="129" t="s">
        <v>103</v>
      </c>
      <c r="AW223" s="126" t="str">
        <f t="shared" ref="AW223:AW253" si="106">IFERROR(AV223/AU223*100,"")</f>
        <v/>
      </c>
      <c r="AX223" s="126" t="str">
        <f t="shared" ref="AX223:AX253" si="107">IFERROR(100-AW223,"")</f>
        <v/>
      </c>
      <c r="AY223" s="143" t="str">
        <f t="shared" ref="AY223:AY253" si="108">IFERROR((1-((AW223*AS223)/(AX223*AR223)))*100,"")</f>
        <v/>
      </c>
      <c r="AZ223" s="97">
        <v>77.2</v>
      </c>
      <c r="BA223" s="68"/>
      <c r="BB223" s="68"/>
      <c r="BC223" s="68"/>
      <c r="BD223" s="68"/>
      <c r="BE223" s="15"/>
      <c r="BF223" s="5">
        <f t="shared" ref="BF223:BF253" si="109">IF(SUM(BG223:BM223)=0,"",SUM(BG223:BM223))</f>
        <v>3952</v>
      </c>
      <c r="BG223" s="42">
        <v>3952</v>
      </c>
      <c r="BH223" s="42" t="s">
        <v>103</v>
      </c>
      <c r="BI223" s="42"/>
      <c r="BJ223" s="42"/>
      <c r="BK223" s="42"/>
      <c r="BL223" s="42"/>
      <c r="BM223" s="15"/>
    </row>
    <row r="224" spans="1:65" outlineLevel="5" x14ac:dyDescent="0.3">
      <c r="A224" s="22">
        <f t="shared" si="80"/>
        <v>7</v>
      </c>
      <c r="B224" s="9">
        <f t="shared" ref="B224:B287" si="110">B223+1</f>
        <v>42553</v>
      </c>
      <c r="C224" s="51">
        <v>453345</v>
      </c>
      <c r="D224" s="64">
        <f t="shared" si="100"/>
        <v>33</v>
      </c>
      <c r="E224" s="12">
        <v>33</v>
      </c>
      <c r="F224" s="12">
        <v>33</v>
      </c>
      <c r="G224" s="12"/>
      <c r="H224" s="12"/>
      <c r="I224" s="12"/>
      <c r="J224" s="12"/>
      <c r="K224" s="12"/>
      <c r="L224" s="12"/>
      <c r="M224" s="74" t="str">
        <f t="shared" si="101"/>
        <v/>
      </c>
      <c r="N224" s="83" t="s">
        <v>103</v>
      </c>
      <c r="O224" s="83" t="s">
        <v>103</v>
      </c>
      <c r="P224" s="83"/>
      <c r="Q224" s="83"/>
      <c r="R224" s="83"/>
      <c r="S224" s="83"/>
      <c r="T224" s="83"/>
      <c r="U224" s="83"/>
      <c r="V224" s="5" t="str">
        <f t="shared" si="102"/>
        <v/>
      </c>
      <c r="W224" s="41"/>
      <c r="X224" s="41"/>
      <c r="Y224" s="41"/>
      <c r="Z224" s="41"/>
      <c r="AA224" s="41"/>
      <c r="AB224" s="41"/>
      <c r="AC224" s="41"/>
      <c r="AD224" s="41"/>
      <c r="AE224" s="5" t="str">
        <f t="shared" si="103"/>
        <v/>
      </c>
      <c r="AF224" s="41"/>
      <c r="AG224" s="41"/>
      <c r="AH224" s="41"/>
      <c r="AI224" s="41"/>
      <c r="AJ224" s="41"/>
      <c r="AK224" s="41"/>
      <c r="AL224" s="41"/>
      <c r="AM224" s="41"/>
      <c r="AN224" s="41">
        <f t="shared" ref="AN224:AN253" si="111">21000/AO224</f>
        <v>22.629310344827587</v>
      </c>
      <c r="AO224" s="41">
        <v>928</v>
      </c>
      <c r="AP224" s="110" t="s">
        <v>103</v>
      </c>
      <c r="AQ224" s="111" t="s">
        <v>103</v>
      </c>
      <c r="AR224" s="126" t="str">
        <f t="shared" si="104"/>
        <v/>
      </c>
      <c r="AS224" s="126" t="str">
        <f t="shared" si="105"/>
        <v/>
      </c>
      <c r="AT224" s="127">
        <v>1044</v>
      </c>
      <c r="AU224" s="128" t="s">
        <v>103</v>
      </c>
      <c r="AV224" s="129" t="s">
        <v>103</v>
      </c>
      <c r="AW224" s="126" t="str">
        <f t="shared" si="106"/>
        <v/>
      </c>
      <c r="AX224" s="126" t="str">
        <f t="shared" si="107"/>
        <v/>
      </c>
      <c r="AY224" s="143" t="str">
        <f t="shared" si="108"/>
        <v/>
      </c>
      <c r="AZ224" s="97" t="s">
        <v>103</v>
      </c>
      <c r="BA224" s="68"/>
      <c r="BB224" s="68"/>
      <c r="BC224" s="68"/>
      <c r="BD224" s="68"/>
      <c r="BE224" s="15"/>
      <c r="BF224" s="5">
        <f t="shared" si="109"/>
        <v>2989</v>
      </c>
      <c r="BG224" s="42">
        <v>2989</v>
      </c>
      <c r="BH224" s="42" t="s">
        <v>103</v>
      </c>
      <c r="BI224" s="42"/>
      <c r="BJ224" s="42"/>
      <c r="BK224" s="42"/>
      <c r="BL224" s="42"/>
      <c r="BM224" s="15"/>
    </row>
    <row r="225" spans="1:65" outlineLevel="5" x14ac:dyDescent="0.3">
      <c r="A225" s="22">
        <f t="shared" si="80"/>
        <v>7</v>
      </c>
      <c r="B225" s="9">
        <f t="shared" si="110"/>
        <v>42554</v>
      </c>
      <c r="C225" s="51">
        <v>492990</v>
      </c>
      <c r="D225" s="64">
        <f t="shared" si="100"/>
        <v>34</v>
      </c>
      <c r="E225" s="12">
        <v>35</v>
      </c>
      <c r="F225" s="12">
        <v>33</v>
      </c>
      <c r="G225" s="12"/>
      <c r="H225" s="12"/>
      <c r="I225" s="12"/>
      <c r="J225" s="12"/>
      <c r="K225" s="12"/>
      <c r="L225" s="12"/>
      <c r="M225" s="74" t="str">
        <f t="shared" si="101"/>
        <v/>
      </c>
      <c r="N225" s="83" t="s">
        <v>103</v>
      </c>
      <c r="O225" s="83" t="s">
        <v>103</v>
      </c>
      <c r="P225" s="83"/>
      <c r="Q225" s="83"/>
      <c r="R225" s="83"/>
      <c r="S225" s="83"/>
      <c r="T225" s="83"/>
      <c r="U225" s="83"/>
      <c r="V225" s="5" t="str">
        <f t="shared" si="102"/>
        <v/>
      </c>
      <c r="W225" s="41"/>
      <c r="X225" s="41"/>
      <c r="Y225" s="41"/>
      <c r="Z225" s="41"/>
      <c r="AA225" s="41"/>
      <c r="AB225" s="41"/>
      <c r="AC225" s="41"/>
      <c r="AD225" s="41"/>
      <c r="AE225" s="5" t="str">
        <f t="shared" si="103"/>
        <v/>
      </c>
      <c r="AF225" s="41"/>
      <c r="AG225" s="41"/>
      <c r="AH225" s="41"/>
      <c r="AI225" s="41"/>
      <c r="AJ225" s="41"/>
      <c r="AK225" s="41"/>
      <c r="AL225" s="41"/>
      <c r="AM225" s="41"/>
      <c r="AN225" s="41">
        <f t="shared" si="111"/>
        <v>23.333333333333332</v>
      </c>
      <c r="AO225" s="41">
        <v>900</v>
      </c>
      <c r="AP225" s="110" t="s">
        <v>103</v>
      </c>
      <c r="AQ225" s="111" t="s">
        <v>103</v>
      </c>
      <c r="AR225" s="126" t="str">
        <f t="shared" si="104"/>
        <v/>
      </c>
      <c r="AS225" s="126" t="str">
        <f t="shared" si="105"/>
        <v/>
      </c>
      <c r="AT225" s="127">
        <v>1057</v>
      </c>
      <c r="AU225" s="128" t="s">
        <v>103</v>
      </c>
      <c r="AV225" s="129" t="s">
        <v>103</v>
      </c>
      <c r="AW225" s="126" t="str">
        <f t="shared" si="106"/>
        <v/>
      </c>
      <c r="AX225" s="126" t="str">
        <f t="shared" si="107"/>
        <v/>
      </c>
      <c r="AY225" s="143" t="str">
        <f t="shared" si="108"/>
        <v/>
      </c>
      <c r="AZ225" s="97" t="s">
        <v>103</v>
      </c>
      <c r="BA225" s="68"/>
      <c r="BB225" s="68"/>
      <c r="BC225" s="68"/>
      <c r="BD225" s="68"/>
      <c r="BE225" s="15"/>
      <c r="BF225" s="5">
        <f t="shared" si="109"/>
        <v>3523</v>
      </c>
      <c r="BG225" s="42">
        <v>3523</v>
      </c>
      <c r="BH225" s="42" t="s">
        <v>103</v>
      </c>
      <c r="BI225" s="42"/>
      <c r="BJ225" s="42"/>
      <c r="BK225" s="42"/>
      <c r="BL225" s="42"/>
      <c r="BM225" s="15"/>
    </row>
    <row r="226" spans="1:65" outlineLevel="5" x14ac:dyDescent="0.3">
      <c r="A226" s="22">
        <f t="shared" si="80"/>
        <v>7</v>
      </c>
      <c r="B226" s="9">
        <f t="shared" si="110"/>
        <v>42555</v>
      </c>
      <c r="C226" s="51">
        <v>459360</v>
      </c>
      <c r="D226" s="64" t="str">
        <f t="shared" si="100"/>
        <v/>
      </c>
      <c r="E226" s="12" t="s">
        <v>103</v>
      </c>
      <c r="F226" s="12" t="s">
        <v>103</v>
      </c>
      <c r="G226" s="12"/>
      <c r="H226" s="12"/>
      <c r="I226" s="12"/>
      <c r="J226" s="12"/>
      <c r="K226" s="12"/>
      <c r="L226" s="12"/>
      <c r="M226" s="74" t="str">
        <f t="shared" si="101"/>
        <v/>
      </c>
      <c r="N226" s="83" t="s">
        <v>103</v>
      </c>
      <c r="O226" s="83" t="s">
        <v>103</v>
      </c>
      <c r="P226" s="83"/>
      <c r="Q226" s="83"/>
      <c r="R226" s="83"/>
      <c r="S226" s="83"/>
      <c r="T226" s="83"/>
      <c r="U226" s="83"/>
      <c r="V226" s="5" t="str">
        <f t="shared" si="102"/>
        <v/>
      </c>
      <c r="W226" s="41"/>
      <c r="X226" s="41"/>
      <c r="Y226" s="41"/>
      <c r="Z226" s="41"/>
      <c r="AA226" s="41"/>
      <c r="AB226" s="41"/>
      <c r="AC226" s="41"/>
      <c r="AD226" s="41"/>
      <c r="AE226" s="5" t="str">
        <f t="shared" si="103"/>
        <v/>
      </c>
      <c r="AF226" s="41"/>
      <c r="AG226" s="41"/>
      <c r="AH226" s="41"/>
      <c r="AI226" s="41"/>
      <c r="AJ226" s="41"/>
      <c r="AK226" s="41"/>
      <c r="AL226" s="41"/>
      <c r="AM226" s="41"/>
      <c r="AN226" s="41">
        <f t="shared" si="111"/>
        <v>21.920668058455114</v>
      </c>
      <c r="AO226" s="41">
        <v>958</v>
      </c>
      <c r="AP226" s="110" t="s">
        <v>103</v>
      </c>
      <c r="AQ226" s="111" t="s">
        <v>103</v>
      </c>
      <c r="AR226" s="126" t="str">
        <f t="shared" si="104"/>
        <v/>
      </c>
      <c r="AS226" s="126" t="str">
        <f t="shared" si="105"/>
        <v/>
      </c>
      <c r="AT226" s="127">
        <v>1094</v>
      </c>
      <c r="AU226" s="128">
        <v>3.16</v>
      </c>
      <c r="AV226" s="129" t="s">
        <v>103</v>
      </c>
      <c r="AW226" s="126" t="str">
        <f t="shared" si="106"/>
        <v/>
      </c>
      <c r="AX226" s="126" t="str">
        <f t="shared" si="107"/>
        <v/>
      </c>
      <c r="AY226" s="143" t="str">
        <f t="shared" si="108"/>
        <v/>
      </c>
      <c r="AZ226" s="97">
        <v>77.3</v>
      </c>
      <c r="BA226" s="68"/>
      <c r="BB226" s="68"/>
      <c r="BC226" s="68"/>
      <c r="BD226" s="68"/>
      <c r="BE226" s="15"/>
      <c r="BF226" s="5">
        <f t="shared" si="109"/>
        <v>2705</v>
      </c>
      <c r="BG226" s="42">
        <v>2705</v>
      </c>
      <c r="BH226" s="42" t="s">
        <v>103</v>
      </c>
      <c r="BI226" s="42"/>
      <c r="BJ226" s="42"/>
      <c r="BK226" s="42"/>
      <c r="BL226" s="42"/>
      <c r="BM226" s="15"/>
    </row>
    <row r="227" spans="1:65" outlineLevel="5" x14ac:dyDescent="0.3">
      <c r="A227" s="22">
        <f t="shared" si="80"/>
        <v>7</v>
      </c>
      <c r="B227" s="9">
        <f t="shared" si="110"/>
        <v>42556</v>
      </c>
      <c r="C227" s="51">
        <v>501173</v>
      </c>
      <c r="D227" s="64" t="str">
        <f t="shared" si="100"/>
        <v/>
      </c>
      <c r="E227" s="12" t="s">
        <v>103</v>
      </c>
      <c r="F227" s="12" t="s">
        <v>103</v>
      </c>
      <c r="G227" s="12"/>
      <c r="H227" s="12"/>
      <c r="I227" s="12"/>
      <c r="J227" s="12"/>
      <c r="K227" s="12"/>
      <c r="L227" s="12"/>
      <c r="M227" s="74">
        <f t="shared" si="101"/>
        <v>7</v>
      </c>
      <c r="N227" s="83">
        <v>7.03</v>
      </c>
      <c r="O227" s="83">
        <v>7.02</v>
      </c>
      <c r="P227" s="83"/>
      <c r="Q227" s="83"/>
      <c r="R227" s="83"/>
      <c r="S227" s="83"/>
      <c r="T227" s="83"/>
      <c r="U227" s="83"/>
      <c r="V227" s="5" t="str">
        <f t="shared" si="102"/>
        <v/>
      </c>
      <c r="W227" s="41"/>
      <c r="X227" s="41"/>
      <c r="Y227" s="41"/>
      <c r="Z227" s="41"/>
      <c r="AA227" s="41"/>
      <c r="AB227" s="41"/>
      <c r="AC227" s="41"/>
      <c r="AD227" s="41"/>
      <c r="AE227" s="5" t="str">
        <f t="shared" si="103"/>
        <v/>
      </c>
      <c r="AF227" s="41"/>
      <c r="AG227" s="41"/>
      <c r="AH227" s="41"/>
      <c r="AI227" s="41"/>
      <c r="AJ227" s="41"/>
      <c r="AK227" s="41"/>
      <c r="AL227" s="41"/>
      <c r="AM227" s="41"/>
      <c r="AN227" s="41">
        <f t="shared" si="111"/>
        <v>21.694214876033058</v>
      </c>
      <c r="AO227" s="41">
        <v>968</v>
      </c>
      <c r="AP227" s="110">
        <v>3.68</v>
      </c>
      <c r="AQ227" s="111">
        <v>1.89</v>
      </c>
      <c r="AR227" s="126">
        <f t="shared" si="104"/>
        <v>51.358695652173914</v>
      </c>
      <c r="AS227" s="126">
        <f t="shared" si="105"/>
        <v>48.641304347826086</v>
      </c>
      <c r="AT227" s="127">
        <v>992</v>
      </c>
      <c r="AU227" s="128">
        <v>3.27</v>
      </c>
      <c r="AV227" s="129">
        <v>1.52</v>
      </c>
      <c r="AW227" s="126">
        <f t="shared" si="106"/>
        <v>46.48318042813456</v>
      </c>
      <c r="AX227" s="126">
        <f t="shared" si="107"/>
        <v>53.51681957186544</v>
      </c>
      <c r="AY227" s="143">
        <f t="shared" si="108"/>
        <v>17.738473167044589</v>
      </c>
      <c r="AZ227" s="97">
        <v>76.7</v>
      </c>
      <c r="BA227" s="68"/>
      <c r="BB227" s="68"/>
      <c r="BC227" s="68"/>
      <c r="BD227" s="68"/>
      <c r="BE227" s="15"/>
      <c r="BF227" s="5">
        <f t="shared" si="109"/>
        <v>2794</v>
      </c>
      <c r="BG227" s="42">
        <v>2794</v>
      </c>
      <c r="BH227" s="42" t="s">
        <v>103</v>
      </c>
      <c r="BI227" s="42"/>
      <c r="BJ227" s="42"/>
      <c r="BK227" s="42"/>
      <c r="BL227" s="42"/>
      <c r="BM227" s="15"/>
    </row>
    <row r="228" spans="1:65" outlineLevel="5" x14ac:dyDescent="0.3">
      <c r="A228" s="22">
        <f t="shared" si="80"/>
        <v>7</v>
      </c>
      <c r="B228" s="9">
        <f t="shared" si="110"/>
        <v>42557</v>
      </c>
      <c r="C228" s="51">
        <v>483298</v>
      </c>
      <c r="D228" s="64">
        <f t="shared" si="100"/>
        <v>33.5</v>
      </c>
      <c r="E228" s="12">
        <v>34</v>
      </c>
      <c r="F228" s="12">
        <v>33</v>
      </c>
      <c r="G228" s="12"/>
      <c r="H228" s="12"/>
      <c r="I228" s="12"/>
      <c r="J228" s="12"/>
      <c r="K228" s="12"/>
      <c r="L228" s="12"/>
      <c r="M228" s="74" t="str">
        <f t="shared" si="101"/>
        <v/>
      </c>
      <c r="N228" s="83" t="s">
        <v>103</v>
      </c>
      <c r="O228" s="83" t="s">
        <v>103</v>
      </c>
      <c r="P228" s="83"/>
      <c r="Q228" s="83"/>
      <c r="R228" s="83"/>
      <c r="S228" s="83"/>
      <c r="T228" s="83"/>
      <c r="U228" s="83"/>
      <c r="V228" s="5" t="str">
        <f t="shared" si="102"/>
        <v/>
      </c>
      <c r="W228" s="41"/>
      <c r="X228" s="41"/>
      <c r="Y228" s="41"/>
      <c r="Z228" s="41"/>
      <c r="AA228" s="41"/>
      <c r="AB228" s="41"/>
      <c r="AC228" s="41"/>
      <c r="AD228" s="41"/>
      <c r="AE228" s="5" t="str">
        <f t="shared" si="103"/>
        <v/>
      </c>
      <c r="AF228" s="41"/>
      <c r="AG228" s="41"/>
      <c r="AH228" s="41"/>
      <c r="AI228" s="41"/>
      <c r="AJ228" s="41"/>
      <c r="AK228" s="41"/>
      <c r="AL228" s="41"/>
      <c r="AM228" s="41"/>
      <c r="AN228" s="41">
        <f t="shared" si="111"/>
        <v>22.875816993464053</v>
      </c>
      <c r="AO228" s="41">
        <v>918</v>
      </c>
      <c r="AP228" s="110" t="s">
        <v>103</v>
      </c>
      <c r="AQ228" s="111" t="s">
        <v>103</v>
      </c>
      <c r="AR228" s="126" t="str">
        <f t="shared" si="104"/>
        <v/>
      </c>
      <c r="AS228" s="126" t="str">
        <f t="shared" si="105"/>
        <v/>
      </c>
      <c r="AT228" s="127">
        <v>991</v>
      </c>
      <c r="AU228" s="128">
        <v>3.16</v>
      </c>
      <c r="AV228" s="129" t="s">
        <v>103</v>
      </c>
      <c r="AW228" s="126" t="str">
        <f t="shared" si="106"/>
        <v/>
      </c>
      <c r="AX228" s="126" t="str">
        <f t="shared" si="107"/>
        <v/>
      </c>
      <c r="AY228" s="143" t="str">
        <f t="shared" si="108"/>
        <v/>
      </c>
      <c r="AZ228" s="97">
        <v>77.3</v>
      </c>
      <c r="BA228" s="68"/>
      <c r="BB228" s="68"/>
      <c r="BC228" s="68"/>
      <c r="BD228" s="68"/>
      <c r="BE228" s="15"/>
      <c r="BF228" s="5">
        <f t="shared" si="109"/>
        <v>4590</v>
      </c>
      <c r="BG228" s="42">
        <v>4590</v>
      </c>
      <c r="BH228" s="42" t="s">
        <v>103</v>
      </c>
      <c r="BI228" s="42"/>
      <c r="BJ228" s="42"/>
      <c r="BK228" s="42"/>
      <c r="BL228" s="42"/>
      <c r="BM228" s="15"/>
    </row>
    <row r="229" spans="1:65" outlineLevel="5" x14ac:dyDescent="0.3">
      <c r="A229" s="22">
        <f t="shared" si="80"/>
        <v>7</v>
      </c>
      <c r="B229" s="9">
        <f t="shared" si="110"/>
        <v>42558</v>
      </c>
      <c r="C229" s="51">
        <v>479244</v>
      </c>
      <c r="D229" s="64" t="str">
        <f t="shared" si="100"/>
        <v/>
      </c>
      <c r="E229" s="12" t="s">
        <v>103</v>
      </c>
      <c r="F229" s="12" t="s">
        <v>103</v>
      </c>
      <c r="G229" s="12"/>
      <c r="H229" s="12"/>
      <c r="I229" s="12"/>
      <c r="J229" s="12"/>
      <c r="K229" s="12"/>
      <c r="L229" s="12"/>
      <c r="M229" s="74" t="str">
        <f t="shared" si="101"/>
        <v/>
      </c>
      <c r="N229" s="83" t="s">
        <v>103</v>
      </c>
      <c r="O229" s="83" t="s">
        <v>103</v>
      </c>
      <c r="P229" s="83"/>
      <c r="Q229" s="83"/>
      <c r="R229" s="83"/>
      <c r="S229" s="83"/>
      <c r="T229" s="83"/>
      <c r="U229" s="83"/>
      <c r="V229" s="5" t="str">
        <f t="shared" si="102"/>
        <v/>
      </c>
      <c r="W229" s="41"/>
      <c r="X229" s="41"/>
      <c r="Y229" s="41"/>
      <c r="Z229" s="41"/>
      <c r="AA229" s="41"/>
      <c r="AB229" s="41"/>
      <c r="AC229" s="41"/>
      <c r="AD229" s="41"/>
      <c r="AE229" s="5" t="str">
        <f t="shared" si="103"/>
        <v/>
      </c>
      <c r="AF229" s="41"/>
      <c r="AG229" s="41"/>
      <c r="AH229" s="41"/>
      <c r="AI229" s="41"/>
      <c r="AJ229" s="41"/>
      <c r="AK229" s="41"/>
      <c r="AL229" s="41"/>
      <c r="AM229" s="41"/>
      <c r="AN229" s="41">
        <f t="shared" si="111"/>
        <v>17.602682313495389</v>
      </c>
      <c r="AO229" s="41">
        <v>1193</v>
      </c>
      <c r="AP229" s="110" t="s">
        <v>103</v>
      </c>
      <c r="AQ229" s="111" t="s">
        <v>103</v>
      </c>
      <c r="AR229" s="126" t="str">
        <f t="shared" si="104"/>
        <v/>
      </c>
      <c r="AS229" s="126" t="str">
        <f t="shared" si="105"/>
        <v/>
      </c>
      <c r="AT229" s="127">
        <v>1587</v>
      </c>
      <c r="AU229" s="128">
        <v>3.38</v>
      </c>
      <c r="AV229" s="129" t="s">
        <v>103</v>
      </c>
      <c r="AW229" s="126" t="str">
        <f t="shared" si="106"/>
        <v/>
      </c>
      <c r="AX229" s="126" t="str">
        <f t="shared" si="107"/>
        <v/>
      </c>
      <c r="AY229" s="143" t="str">
        <f t="shared" si="108"/>
        <v/>
      </c>
      <c r="AZ229" s="97">
        <v>72.540000000000006</v>
      </c>
      <c r="BA229" s="68"/>
      <c r="BB229" s="68"/>
      <c r="BC229" s="68"/>
      <c r="BD229" s="68"/>
      <c r="BE229" s="15"/>
      <c r="BF229" s="5">
        <f t="shared" si="109"/>
        <v>2110</v>
      </c>
      <c r="BG229" s="42">
        <v>1190</v>
      </c>
      <c r="BH229" s="42">
        <v>920</v>
      </c>
      <c r="BI229" s="42"/>
      <c r="BJ229" s="42"/>
      <c r="BK229" s="42"/>
      <c r="BL229" s="42"/>
      <c r="BM229" s="15"/>
    </row>
    <row r="230" spans="1:65" outlineLevel="5" x14ac:dyDescent="0.3">
      <c r="A230" s="22">
        <f t="shared" si="80"/>
        <v>7</v>
      </c>
      <c r="B230" s="9">
        <f t="shared" si="110"/>
        <v>42559</v>
      </c>
      <c r="C230" s="51">
        <v>452915</v>
      </c>
      <c r="D230" s="64" t="str">
        <f t="shared" si="100"/>
        <v/>
      </c>
      <c r="E230" s="12" t="s">
        <v>103</v>
      </c>
      <c r="F230" s="12" t="s">
        <v>103</v>
      </c>
      <c r="G230" s="12"/>
      <c r="H230" s="12"/>
      <c r="I230" s="12"/>
      <c r="J230" s="12"/>
      <c r="K230" s="12"/>
      <c r="L230" s="12"/>
      <c r="M230" s="74" t="str">
        <f t="shared" si="101"/>
        <v/>
      </c>
      <c r="N230" s="83" t="s">
        <v>103</v>
      </c>
      <c r="O230" s="83" t="s">
        <v>103</v>
      </c>
      <c r="P230" s="83"/>
      <c r="Q230" s="83"/>
      <c r="R230" s="83"/>
      <c r="S230" s="83"/>
      <c r="T230" s="83"/>
      <c r="U230" s="83"/>
      <c r="V230" s="5" t="str">
        <f t="shared" si="102"/>
        <v/>
      </c>
      <c r="W230" s="41"/>
      <c r="X230" s="41"/>
      <c r="Y230" s="41"/>
      <c r="Z230" s="41"/>
      <c r="AA230" s="41"/>
      <c r="AB230" s="41"/>
      <c r="AC230" s="41"/>
      <c r="AD230" s="41"/>
      <c r="AE230" s="5" t="str">
        <f t="shared" si="103"/>
        <v/>
      </c>
      <c r="AF230" s="41"/>
      <c r="AG230" s="41"/>
      <c r="AH230" s="41"/>
      <c r="AI230" s="41"/>
      <c r="AJ230" s="41"/>
      <c r="AK230" s="41"/>
      <c r="AL230" s="41"/>
      <c r="AM230" s="41"/>
      <c r="AN230" s="41">
        <f t="shared" si="111"/>
        <v>13.972055888223553</v>
      </c>
      <c r="AO230" s="41">
        <v>1503</v>
      </c>
      <c r="AP230" s="110" t="s">
        <v>103</v>
      </c>
      <c r="AQ230" s="111" t="s">
        <v>103</v>
      </c>
      <c r="AR230" s="126" t="str">
        <f t="shared" si="104"/>
        <v/>
      </c>
      <c r="AS230" s="126" t="str">
        <f t="shared" si="105"/>
        <v/>
      </c>
      <c r="AT230" s="127">
        <v>1527</v>
      </c>
      <c r="AU230" s="128">
        <v>2.95</v>
      </c>
      <c r="AV230" s="129" t="s">
        <v>103</v>
      </c>
      <c r="AW230" s="126" t="str">
        <f t="shared" si="106"/>
        <v/>
      </c>
      <c r="AX230" s="126" t="str">
        <f t="shared" si="107"/>
        <v/>
      </c>
      <c r="AY230" s="143" t="str">
        <f t="shared" si="108"/>
        <v/>
      </c>
      <c r="AZ230" s="97">
        <v>75.09</v>
      </c>
      <c r="BA230" s="68"/>
      <c r="BB230" s="68"/>
      <c r="BC230" s="68"/>
      <c r="BD230" s="68"/>
      <c r="BE230" s="15"/>
      <c r="BF230" s="5">
        <f t="shared" si="109"/>
        <v>4590</v>
      </c>
      <c r="BG230" s="42">
        <v>4590</v>
      </c>
      <c r="BH230" s="42" t="s">
        <v>103</v>
      </c>
      <c r="BI230" s="42"/>
      <c r="BJ230" s="42"/>
      <c r="BK230" s="42"/>
      <c r="BL230" s="42"/>
      <c r="BM230" s="15"/>
    </row>
    <row r="231" spans="1:65" outlineLevel="5" x14ac:dyDescent="0.3">
      <c r="A231" s="22">
        <f t="shared" si="80"/>
        <v>7</v>
      </c>
      <c r="B231" s="9">
        <f t="shared" si="110"/>
        <v>42560</v>
      </c>
      <c r="C231" s="51">
        <v>453996</v>
      </c>
      <c r="D231" s="64" t="str">
        <f t="shared" si="100"/>
        <v/>
      </c>
      <c r="E231" s="12" t="s">
        <v>103</v>
      </c>
      <c r="F231" s="12" t="s">
        <v>103</v>
      </c>
      <c r="G231" s="12"/>
      <c r="H231" s="12"/>
      <c r="I231" s="12"/>
      <c r="J231" s="12"/>
      <c r="K231" s="12"/>
      <c r="L231" s="12"/>
      <c r="M231" s="74" t="str">
        <f t="shared" si="101"/>
        <v/>
      </c>
      <c r="N231" s="83" t="s">
        <v>103</v>
      </c>
      <c r="O231" s="83" t="s">
        <v>103</v>
      </c>
      <c r="P231" s="83"/>
      <c r="Q231" s="83"/>
      <c r="R231" s="83"/>
      <c r="S231" s="83"/>
      <c r="T231" s="83"/>
      <c r="U231" s="83"/>
      <c r="V231" s="5" t="str">
        <f t="shared" si="102"/>
        <v/>
      </c>
      <c r="W231" s="41"/>
      <c r="X231" s="41"/>
      <c r="Y231" s="41"/>
      <c r="Z231" s="41"/>
      <c r="AA231" s="41"/>
      <c r="AB231" s="41"/>
      <c r="AC231" s="41"/>
      <c r="AD231" s="41"/>
      <c r="AE231" s="5" t="str">
        <f t="shared" si="103"/>
        <v/>
      </c>
      <c r="AF231" s="41"/>
      <c r="AG231" s="41"/>
      <c r="AH231" s="41"/>
      <c r="AI231" s="41"/>
      <c r="AJ231" s="41"/>
      <c r="AK231" s="41"/>
      <c r="AL231" s="41"/>
      <c r="AM231" s="41"/>
      <c r="AN231" s="41">
        <f t="shared" si="111"/>
        <v>17.781541066892466</v>
      </c>
      <c r="AO231" s="41">
        <v>1181</v>
      </c>
      <c r="AP231" s="110" t="s">
        <v>103</v>
      </c>
      <c r="AQ231" s="111" t="s">
        <v>103</v>
      </c>
      <c r="AR231" s="126" t="str">
        <f t="shared" si="104"/>
        <v/>
      </c>
      <c r="AS231" s="126" t="str">
        <f t="shared" si="105"/>
        <v/>
      </c>
      <c r="AT231" s="127">
        <v>1197</v>
      </c>
      <c r="AU231" s="128" t="s">
        <v>103</v>
      </c>
      <c r="AV231" s="129" t="s">
        <v>103</v>
      </c>
      <c r="AW231" s="126" t="str">
        <f t="shared" si="106"/>
        <v/>
      </c>
      <c r="AX231" s="126" t="str">
        <f t="shared" si="107"/>
        <v/>
      </c>
      <c r="AY231" s="143" t="str">
        <f t="shared" si="108"/>
        <v/>
      </c>
      <c r="AZ231" s="97" t="s">
        <v>103</v>
      </c>
      <c r="BA231" s="68"/>
      <c r="BB231" s="68"/>
      <c r="BC231" s="68"/>
      <c r="BD231" s="68"/>
      <c r="BE231" s="15"/>
      <c r="BF231" s="5">
        <f t="shared" si="109"/>
        <v>5780</v>
      </c>
      <c r="BG231" s="42">
        <v>5780</v>
      </c>
      <c r="BH231" s="42" t="s">
        <v>103</v>
      </c>
      <c r="BI231" s="42"/>
      <c r="BJ231" s="42"/>
      <c r="BK231" s="42"/>
      <c r="BL231" s="42"/>
      <c r="BM231" s="15"/>
    </row>
    <row r="232" spans="1:65" outlineLevel="5" x14ac:dyDescent="0.3">
      <c r="A232" s="22">
        <f t="shared" si="80"/>
        <v>7</v>
      </c>
      <c r="B232" s="9">
        <f t="shared" si="110"/>
        <v>42561</v>
      </c>
      <c r="C232" s="51">
        <v>451227</v>
      </c>
      <c r="D232" s="64">
        <f t="shared" si="100"/>
        <v>33.5</v>
      </c>
      <c r="E232" s="12">
        <v>33</v>
      </c>
      <c r="F232" s="12">
        <v>34</v>
      </c>
      <c r="G232" s="12"/>
      <c r="H232" s="12"/>
      <c r="I232" s="12"/>
      <c r="J232" s="12"/>
      <c r="K232" s="12"/>
      <c r="L232" s="12"/>
      <c r="M232" s="74" t="str">
        <f t="shared" si="101"/>
        <v/>
      </c>
      <c r="N232" s="83" t="s">
        <v>103</v>
      </c>
      <c r="O232" s="83" t="s">
        <v>103</v>
      </c>
      <c r="P232" s="83"/>
      <c r="Q232" s="83"/>
      <c r="R232" s="83"/>
      <c r="S232" s="83"/>
      <c r="T232" s="83"/>
      <c r="U232" s="83"/>
      <c r="V232" s="5" t="str">
        <f t="shared" si="102"/>
        <v/>
      </c>
      <c r="W232" s="41"/>
      <c r="X232" s="41"/>
      <c r="Y232" s="41"/>
      <c r="Z232" s="41"/>
      <c r="AA232" s="41"/>
      <c r="AB232" s="41"/>
      <c r="AC232" s="41"/>
      <c r="AD232" s="41"/>
      <c r="AE232" s="5" t="str">
        <f t="shared" si="103"/>
        <v/>
      </c>
      <c r="AF232" s="41"/>
      <c r="AG232" s="41"/>
      <c r="AH232" s="41"/>
      <c r="AI232" s="41"/>
      <c r="AJ232" s="41"/>
      <c r="AK232" s="41"/>
      <c r="AL232" s="41"/>
      <c r="AM232" s="41"/>
      <c r="AN232" s="41">
        <f t="shared" si="111"/>
        <v>20.428015564202333</v>
      </c>
      <c r="AO232" s="41">
        <v>1028</v>
      </c>
      <c r="AP232" s="110" t="s">
        <v>103</v>
      </c>
      <c r="AQ232" s="111" t="s">
        <v>103</v>
      </c>
      <c r="AR232" s="126" t="str">
        <f t="shared" si="104"/>
        <v/>
      </c>
      <c r="AS232" s="126" t="str">
        <f t="shared" si="105"/>
        <v/>
      </c>
      <c r="AT232" s="127">
        <v>1190</v>
      </c>
      <c r="AU232" s="128" t="s">
        <v>103</v>
      </c>
      <c r="AV232" s="129" t="s">
        <v>103</v>
      </c>
      <c r="AW232" s="126" t="str">
        <f t="shared" si="106"/>
        <v/>
      </c>
      <c r="AX232" s="126" t="str">
        <f t="shared" si="107"/>
        <v/>
      </c>
      <c r="AY232" s="143" t="str">
        <f t="shared" si="108"/>
        <v/>
      </c>
      <c r="AZ232" s="97" t="s">
        <v>103</v>
      </c>
      <c r="BA232" s="68"/>
      <c r="BB232" s="68"/>
      <c r="BC232" s="68"/>
      <c r="BD232" s="68"/>
      <c r="BE232" s="15"/>
      <c r="BF232" s="5">
        <f t="shared" si="109"/>
        <v>6460</v>
      </c>
      <c r="BG232" s="42">
        <v>6460</v>
      </c>
      <c r="BH232" s="42" t="s">
        <v>103</v>
      </c>
      <c r="BI232" s="42"/>
      <c r="BJ232" s="42"/>
      <c r="BK232" s="42"/>
      <c r="BL232" s="42"/>
      <c r="BM232" s="15"/>
    </row>
    <row r="233" spans="1:65" outlineLevel="5" x14ac:dyDescent="0.3">
      <c r="A233" s="22">
        <f t="shared" si="80"/>
        <v>7</v>
      </c>
      <c r="B233" s="9">
        <f t="shared" si="110"/>
        <v>42562</v>
      </c>
      <c r="C233" s="51">
        <v>443979</v>
      </c>
      <c r="D233" s="64">
        <f t="shared" si="100"/>
        <v>33</v>
      </c>
      <c r="E233" s="12">
        <v>32</v>
      </c>
      <c r="F233" s="12">
        <v>34</v>
      </c>
      <c r="G233" s="12"/>
      <c r="H233" s="12"/>
      <c r="I233" s="12"/>
      <c r="J233" s="12"/>
      <c r="K233" s="12"/>
      <c r="L233" s="12"/>
      <c r="M233" s="74" t="str">
        <f t="shared" si="101"/>
        <v/>
      </c>
      <c r="N233" s="83" t="s">
        <v>103</v>
      </c>
      <c r="O233" s="83" t="s">
        <v>103</v>
      </c>
      <c r="P233" s="83"/>
      <c r="Q233" s="83"/>
      <c r="R233" s="83"/>
      <c r="S233" s="83"/>
      <c r="T233" s="83"/>
      <c r="U233" s="83"/>
      <c r="V233" s="5" t="str">
        <f t="shared" si="102"/>
        <v/>
      </c>
      <c r="W233" s="41"/>
      <c r="X233" s="41"/>
      <c r="Y233" s="41"/>
      <c r="Z233" s="41"/>
      <c r="AA233" s="41"/>
      <c r="AB233" s="41"/>
      <c r="AC233" s="41"/>
      <c r="AD233" s="41"/>
      <c r="AE233" s="5" t="str">
        <f t="shared" si="103"/>
        <v/>
      </c>
      <c r="AF233" s="41"/>
      <c r="AG233" s="41"/>
      <c r="AH233" s="41"/>
      <c r="AI233" s="41"/>
      <c r="AJ233" s="41"/>
      <c r="AK233" s="41"/>
      <c r="AL233" s="41"/>
      <c r="AM233" s="41"/>
      <c r="AN233" s="41">
        <f t="shared" si="111"/>
        <v>23.359288097886541</v>
      </c>
      <c r="AO233" s="41">
        <v>899</v>
      </c>
      <c r="AP233" s="110" t="s">
        <v>103</v>
      </c>
      <c r="AQ233" s="111" t="s">
        <v>103</v>
      </c>
      <c r="AR233" s="126" t="str">
        <f t="shared" si="104"/>
        <v/>
      </c>
      <c r="AS233" s="126" t="str">
        <f t="shared" si="105"/>
        <v/>
      </c>
      <c r="AT233" s="127">
        <v>1159</v>
      </c>
      <c r="AU233" s="128">
        <v>3.11</v>
      </c>
      <c r="AV233" s="129" t="s">
        <v>103</v>
      </c>
      <c r="AW233" s="126" t="str">
        <f t="shared" si="106"/>
        <v/>
      </c>
      <c r="AX233" s="126" t="str">
        <f t="shared" si="107"/>
        <v/>
      </c>
      <c r="AY233" s="143" t="str">
        <f t="shared" si="108"/>
        <v/>
      </c>
      <c r="AZ233" s="97">
        <v>76.2</v>
      </c>
      <c r="BA233" s="68"/>
      <c r="BB233" s="68"/>
      <c r="BC233" s="68"/>
      <c r="BD233" s="68"/>
      <c r="BE233" s="15"/>
      <c r="BF233" s="5">
        <f t="shared" si="109"/>
        <v>7140</v>
      </c>
      <c r="BG233" s="42">
        <v>7140</v>
      </c>
      <c r="BH233" s="42" t="s">
        <v>103</v>
      </c>
      <c r="BI233" s="42"/>
      <c r="BJ233" s="42"/>
      <c r="BK233" s="42"/>
      <c r="BL233" s="42"/>
      <c r="BM233" s="15"/>
    </row>
    <row r="234" spans="1:65" outlineLevel="5" x14ac:dyDescent="0.3">
      <c r="A234" s="22">
        <f t="shared" si="80"/>
        <v>7</v>
      </c>
      <c r="B234" s="9">
        <f t="shared" si="110"/>
        <v>42563</v>
      </c>
      <c r="C234" s="51">
        <v>434663</v>
      </c>
      <c r="D234" s="64" t="str">
        <f t="shared" si="100"/>
        <v/>
      </c>
      <c r="E234" s="12" t="s">
        <v>103</v>
      </c>
      <c r="F234" s="12" t="s">
        <v>103</v>
      </c>
      <c r="G234" s="12"/>
      <c r="H234" s="12"/>
      <c r="I234" s="12"/>
      <c r="J234" s="12"/>
      <c r="K234" s="12"/>
      <c r="L234" s="12"/>
      <c r="M234" s="74">
        <f t="shared" si="101"/>
        <v>7.1</v>
      </c>
      <c r="N234" s="83">
        <v>7.1</v>
      </c>
      <c r="O234" s="83">
        <v>7.11</v>
      </c>
      <c r="P234" s="83"/>
      <c r="Q234" s="83"/>
      <c r="R234" s="83"/>
      <c r="S234" s="83"/>
      <c r="T234" s="83"/>
      <c r="U234" s="83"/>
      <c r="V234" s="5" t="str">
        <f t="shared" si="102"/>
        <v/>
      </c>
      <c r="W234" s="41"/>
      <c r="X234" s="41"/>
      <c r="Y234" s="41"/>
      <c r="Z234" s="41"/>
      <c r="AA234" s="41"/>
      <c r="AB234" s="41"/>
      <c r="AC234" s="41"/>
      <c r="AD234" s="41"/>
      <c r="AE234" s="5" t="str">
        <f t="shared" si="103"/>
        <v/>
      </c>
      <c r="AF234" s="41"/>
      <c r="AG234" s="41"/>
      <c r="AH234" s="41"/>
      <c r="AI234" s="41"/>
      <c r="AJ234" s="41"/>
      <c r="AK234" s="41"/>
      <c r="AL234" s="41"/>
      <c r="AM234" s="41"/>
      <c r="AN234" s="41">
        <f t="shared" si="111"/>
        <v>26.649746192893399</v>
      </c>
      <c r="AO234" s="41">
        <v>788</v>
      </c>
      <c r="AP234" s="110">
        <v>5.09</v>
      </c>
      <c r="AQ234" s="111">
        <v>2.92</v>
      </c>
      <c r="AR234" s="126">
        <f t="shared" si="104"/>
        <v>57.367387033398821</v>
      </c>
      <c r="AS234" s="126">
        <f t="shared" si="105"/>
        <v>42.632612966601179</v>
      </c>
      <c r="AT234" s="127">
        <v>863</v>
      </c>
      <c r="AU234" s="128">
        <v>4.09</v>
      </c>
      <c r="AV234" s="129">
        <v>1.85</v>
      </c>
      <c r="AW234" s="126">
        <f t="shared" si="106"/>
        <v>45.23227383863081</v>
      </c>
      <c r="AX234" s="126">
        <f t="shared" si="107"/>
        <v>54.76772616136919</v>
      </c>
      <c r="AY234" s="143">
        <f t="shared" si="108"/>
        <v>38.623715753424634</v>
      </c>
      <c r="AZ234" s="97">
        <v>74.8</v>
      </c>
      <c r="BA234" s="68"/>
      <c r="BB234" s="68"/>
      <c r="BC234" s="68"/>
      <c r="BD234" s="68"/>
      <c r="BE234" s="15"/>
      <c r="BF234" s="5">
        <f t="shared" si="109"/>
        <v>8400</v>
      </c>
      <c r="BG234" s="42">
        <v>8400</v>
      </c>
      <c r="BH234" s="42" t="s">
        <v>103</v>
      </c>
      <c r="BI234" s="42"/>
      <c r="BJ234" s="42"/>
      <c r="BK234" s="42"/>
      <c r="BL234" s="42"/>
      <c r="BM234" s="15"/>
    </row>
    <row r="235" spans="1:65" outlineLevel="5" x14ac:dyDescent="0.3">
      <c r="A235" s="22">
        <f t="shared" ref="A235:A306" si="112">MONTH(B235)</f>
        <v>7</v>
      </c>
      <c r="B235" s="9">
        <f t="shared" si="110"/>
        <v>42564</v>
      </c>
      <c r="C235" s="51">
        <v>487884</v>
      </c>
      <c r="D235" s="64" t="str">
        <f t="shared" si="100"/>
        <v/>
      </c>
      <c r="E235" s="12" t="s">
        <v>103</v>
      </c>
      <c r="F235" s="12" t="s">
        <v>103</v>
      </c>
      <c r="G235" s="12"/>
      <c r="H235" s="12"/>
      <c r="I235" s="12"/>
      <c r="J235" s="12"/>
      <c r="K235" s="12"/>
      <c r="L235" s="12"/>
      <c r="M235" s="74" t="str">
        <f t="shared" si="101"/>
        <v/>
      </c>
      <c r="N235" s="83" t="s">
        <v>103</v>
      </c>
      <c r="O235" s="83" t="s">
        <v>103</v>
      </c>
      <c r="P235" s="83"/>
      <c r="Q235" s="83"/>
      <c r="R235" s="83"/>
      <c r="S235" s="83"/>
      <c r="T235" s="83"/>
      <c r="U235" s="83"/>
      <c r="V235" s="5" t="str">
        <f t="shared" si="102"/>
        <v/>
      </c>
      <c r="W235" s="41"/>
      <c r="X235" s="41"/>
      <c r="Y235" s="41"/>
      <c r="Z235" s="41"/>
      <c r="AA235" s="41"/>
      <c r="AB235" s="41"/>
      <c r="AC235" s="41"/>
      <c r="AD235" s="41"/>
      <c r="AE235" s="5" t="str">
        <f t="shared" si="103"/>
        <v/>
      </c>
      <c r="AF235" s="41"/>
      <c r="AG235" s="41"/>
      <c r="AH235" s="41"/>
      <c r="AI235" s="41"/>
      <c r="AJ235" s="41"/>
      <c r="AK235" s="41"/>
      <c r="AL235" s="41"/>
      <c r="AM235" s="41"/>
      <c r="AN235" s="41">
        <f t="shared" si="111"/>
        <v>26.923076923076923</v>
      </c>
      <c r="AO235" s="41">
        <v>780</v>
      </c>
      <c r="AP235" s="110" t="s">
        <v>103</v>
      </c>
      <c r="AQ235" s="111" t="s">
        <v>103</v>
      </c>
      <c r="AR235" s="126" t="str">
        <f t="shared" si="104"/>
        <v/>
      </c>
      <c r="AS235" s="126" t="str">
        <f t="shared" si="105"/>
        <v/>
      </c>
      <c r="AT235" s="127">
        <v>1025</v>
      </c>
      <c r="AU235" s="128">
        <v>3.41</v>
      </c>
      <c r="AV235" s="129" t="s">
        <v>103</v>
      </c>
      <c r="AW235" s="126" t="str">
        <f t="shared" si="106"/>
        <v/>
      </c>
      <c r="AX235" s="126" t="str">
        <f t="shared" si="107"/>
        <v/>
      </c>
      <c r="AY235" s="143" t="str">
        <f t="shared" si="108"/>
        <v/>
      </c>
      <c r="AZ235" s="97">
        <v>72.78</v>
      </c>
      <c r="BA235" s="68"/>
      <c r="BB235" s="68"/>
      <c r="BC235" s="68"/>
      <c r="BD235" s="68"/>
      <c r="BE235" s="15"/>
      <c r="BF235" s="5">
        <f t="shared" si="109"/>
        <v>8400</v>
      </c>
      <c r="BG235" s="42">
        <v>8400</v>
      </c>
      <c r="BH235" s="42" t="s">
        <v>103</v>
      </c>
      <c r="BI235" s="42"/>
      <c r="BJ235" s="42"/>
      <c r="BK235" s="42"/>
      <c r="BL235" s="42"/>
      <c r="BM235" s="15"/>
    </row>
    <row r="236" spans="1:65" outlineLevel="5" x14ac:dyDescent="0.3">
      <c r="A236" s="22">
        <f t="shared" si="112"/>
        <v>7</v>
      </c>
      <c r="B236" s="9">
        <f t="shared" si="110"/>
        <v>42565</v>
      </c>
      <c r="C236" s="51">
        <v>411545</v>
      </c>
      <c r="D236" s="64">
        <f t="shared" si="100"/>
        <v>34.5</v>
      </c>
      <c r="E236" s="12">
        <v>35</v>
      </c>
      <c r="F236" s="12">
        <v>34</v>
      </c>
      <c r="G236" s="12"/>
      <c r="H236" s="12"/>
      <c r="I236" s="12"/>
      <c r="J236" s="12"/>
      <c r="K236" s="12"/>
      <c r="L236" s="12"/>
      <c r="M236" s="74" t="str">
        <f t="shared" si="101"/>
        <v/>
      </c>
      <c r="N236" s="83" t="s">
        <v>103</v>
      </c>
      <c r="O236" s="83" t="s">
        <v>103</v>
      </c>
      <c r="P236" s="83"/>
      <c r="Q236" s="83"/>
      <c r="R236" s="83"/>
      <c r="S236" s="83"/>
      <c r="T236" s="83"/>
      <c r="U236" s="83"/>
      <c r="V236" s="5" t="str">
        <f t="shared" si="102"/>
        <v/>
      </c>
      <c r="W236" s="41"/>
      <c r="X236" s="41"/>
      <c r="Y236" s="41"/>
      <c r="Z236" s="41"/>
      <c r="AA236" s="41"/>
      <c r="AB236" s="41"/>
      <c r="AC236" s="41"/>
      <c r="AD236" s="41"/>
      <c r="AE236" s="5" t="str">
        <f t="shared" si="103"/>
        <v/>
      </c>
      <c r="AF236" s="41"/>
      <c r="AG236" s="41"/>
      <c r="AH236" s="41"/>
      <c r="AI236" s="41"/>
      <c r="AJ236" s="41"/>
      <c r="AK236" s="41"/>
      <c r="AL236" s="41"/>
      <c r="AM236" s="41"/>
      <c r="AN236" s="41">
        <f t="shared" si="111"/>
        <v>15.777610818933132</v>
      </c>
      <c r="AO236" s="41">
        <v>1331</v>
      </c>
      <c r="AP236" s="110" t="s">
        <v>103</v>
      </c>
      <c r="AQ236" s="111" t="s">
        <v>103</v>
      </c>
      <c r="AR236" s="126" t="str">
        <f t="shared" si="104"/>
        <v/>
      </c>
      <c r="AS236" s="126" t="str">
        <f t="shared" si="105"/>
        <v/>
      </c>
      <c r="AT236" s="127">
        <v>1319</v>
      </c>
      <c r="AU236" s="128">
        <v>3.04</v>
      </c>
      <c r="AV236" s="129" t="s">
        <v>103</v>
      </c>
      <c r="AW236" s="126" t="str">
        <f t="shared" si="106"/>
        <v/>
      </c>
      <c r="AX236" s="126" t="str">
        <f t="shared" si="107"/>
        <v/>
      </c>
      <c r="AY236" s="143" t="str">
        <f t="shared" si="108"/>
        <v/>
      </c>
      <c r="AZ236" s="97">
        <v>74.23</v>
      </c>
      <c r="BA236" s="68"/>
      <c r="BB236" s="68"/>
      <c r="BC236" s="68"/>
      <c r="BD236" s="68"/>
      <c r="BE236" s="15"/>
      <c r="BF236" s="5">
        <f t="shared" si="109"/>
        <v>3400</v>
      </c>
      <c r="BG236" s="42">
        <v>3400</v>
      </c>
      <c r="BH236" s="42" t="s">
        <v>103</v>
      </c>
      <c r="BI236" s="42"/>
      <c r="BJ236" s="42"/>
      <c r="BK236" s="42"/>
      <c r="BL236" s="42"/>
      <c r="BM236" s="15"/>
    </row>
    <row r="237" spans="1:65" outlineLevel="5" x14ac:dyDescent="0.3">
      <c r="A237" s="22">
        <f t="shared" si="112"/>
        <v>7</v>
      </c>
      <c r="B237" s="9">
        <f t="shared" si="110"/>
        <v>42566</v>
      </c>
      <c r="C237" s="51">
        <v>383686</v>
      </c>
      <c r="D237" s="64">
        <f t="shared" si="100"/>
        <v>35</v>
      </c>
      <c r="E237" s="12">
        <v>35</v>
      </c>
      <c r="F237" s="12">
        <v>35</v>
      </c>
      <c r="G237" s="12"/>
      <c r="H237" s="12"/>
      <c r="I237" s="12"/>
      <c r="J237" s="12"/>
      <c r="K237" s="12"/>
      <c r="L237" s="12"/>
      <c r="M237" s="74" t="str">
        <f t="shared" si="101"/>
        <v/>
      </c>
      <c r="N237" s="83" t="s">
        <v>103</v>
      </c>
      <c r="O237" s="83" t="s">
        <v>103</v>
      </c>
      <c r="P237" s="83"/>
      <c r="Q237" s="83"/>
      <c r="R237" s="83"/>
      <c r="S237" s="83"/>
      <c r="T237" s="83"/>
      <c r="U237" s="83"/>
      <c r="V237" s="5" t="str">
        <f t="shared" si="102"/>
        <v/>
      </c>
      <c r="W237" s="41"/>
      <c r="X237" s="41"/>
      <c r="Y237" s="41"/>
      <c r="Z237" s="41"/>
      <c r="AA237" s="41"/>
      <c r="AB237" s="41"/>
      <c r="AC237" s="41"/>
      <c r="AD237" s="41"/>
      <c r="AE237" s="5" t="str">
        <f t="shared" si="103"/>
        <v/>
      </c>
      <c r="AF237" s="41"/>
      <c r="AG237" s="41"/>
      <c r="AH237" s="41"/>
      <c r="AI237" s="41"/>
      <c r="AJ237" s="41"/>
      <c r="AK237" s="41"/>
      <c r="AL237" s="41"/>
      <c r="AM237" s="41"/>
      <c r="AN237" s="41">
        <f t="shared" si="111"/>
        <v>22.151898734177216</v>
      </c>
      <c r="AO237" s="41">
        <v>948</v>
      </c>
      <c r="AP237" s="110" t="s">
        <v>103</v>
      </c>
      <c r="AQ237" s="111" t="s">
        <v>103</v>
      </c>
      <c r="AR237" s="126" t="str">
        <f t="shared" si="104"/>
        <v/>
      </c>
      <c r="AS237" s="126" t="str">
        <f t="shared" si="105"/>
        <v/>
      </c>
      <c r="AT237" s="127">
        <v>1178</v>
      </c>
      <c r="AU237" s="128">
        <v>2.71</v>
      </c>
      <c r="AV237" s="129" t="s">
        <v>103</v>
      </c>
      <c r="AW237" s="126" t="str">
        <f t="shared" si="106"/>
        <v/>
      </c>
      <c r="AX237" s="126" t="str">
        <f t="shared" si="107"/>
        <v/>
      </c>
      <c r="AY237" s="143" t="str">
        <f t="shared" si="108"/>
        <v/>
      </c>
      <c r="AZ237" s="97">
        <v>74.08</v>
      </c>
      <c r="BA237" s="68"/>
      <c r="BB237" s="68"/>
      <c r="BC237" s="68"/>
      <c r="BD237" s="68"/>
      <c r="BE237" s="15"/>
      <c r="BF237" s="5">
        <f t="shared" si="109"/>
        <v>5780</v>
      </c>
      <c r="BG237" s="42">
        <v>5780</v>
      </c>
      <c r="BH237" s="42" t="s">
        <v>103</v>
      </c>
      <c r="BI237" s="42"/>
      <c r="BJ237" s="42"/>
      <c r="BK237" s="42"/>
      <c r="BL237" s="42"/>
      <c r="BM237" s="15"/>
    </row>
    <row r="238" spans="1:65" outlineLevel="5" x14ac:dyDescent="0.3">
      <c r="A238" s="22">
        <f t="shared" si="112"/>
        <v>7</v>
      </c>
      <c r="B238" s="9">
        <f t="shared" si="110"/>
        <v>42567</v>
      </c>
      <c r="C238" s="51">
        <v>393729</v>
      </c>
      <c r="D238" s="64" t="str">
        <f t="shared" si="100"/>
        <v/>
      </c>
      <c r="E238" s="12" t="s">
        <v>103</v>
      </c>
      <c r="F238" s="12" t="s">
        <v>103</v>
      </c>
      <c r="G238" s="12"/>
      <c r="H238" s="12"/>
      <c r="I238" s="12"/>
      <c r="J238" s="12"/>
      <c r="K238" s="12"/>
      <c r="L238" s="12"/>
      <c r="M238" s="74" t="str">
        <f t="shared" si="101"/>
        <v/>
      </c>
      <c r="N238" s="83" t="s">
        <v>103</v>
      </c>
      <c r="O238" s="83" t="s">
        <v>103</v>
      </c>
      <c r="P238" s="83"/>
      <c r="Q238" s="83"/>
      <c r="R238" s="83"/>
      <c r="S238" s="83"/>
      <c r="T238" s="83"/>
      <c r="U238" s="83"/>
      <c r="V238" s="5" t="str">
        <f t="shared" si="102"/>
        <v/>
      </c>
      <c r="W238" s="41"/>
      <c r="X238" s="41"/>
      <c r="Y238" s="41"/>
      <c r="Z238" s="41"/>
      <c r="AA238" s="41"/>
      <c r="AB238" s="41"/>
      <c r="AC238" s="41"/>
      <c r="AD238" s="41"/>
      <c r="AE238" s="5" t="str">
        <f t="shared" si="103"/>
        <v/>
      </c>
      <c r="AF238" s="41"/>
      <c r="AG238" s="41"/>
      <c r="AH238" s="41"/>
      <c r="AI238" s="41"/>
      <c r="AJ238" s="41"/>
      <c r="AK238" s="41"/>
      <c r="AL238" s="41"/>
      <c r="AM238" s="41"/>
      <c r="AN238" s="41">
        <f t="shared" si="111"/>
        <v>23.463687150837988</v>
      </c>
      <c r="AO238" s="41">
        <v>895</v>
      </c>
      <c r="AP238" s="110" t="s">
        <v>103</v>
      </c>
      <c r="AQ238" s="111" t="s">
        <v>103</v>
      </c>
      <c r="AR238" s="126" t="str">
        <f t="shared" si="104"/>
        <v/>
      </c>
      <c r="AS238" s="126" t="str">
        <f t="shared" si="105"/>
        <v/>
      </c>
      <c r="AT238" s="127">
        <v>1177</v>
      </c>
      <c r="AU238" s="128" t="s">
        <v>103</v>
      </c>
      <c r="AV238" s="129" t="s">
        <v>103</v>
      </c>
      <c r="AW238" s="126" t="str">
        <f t="shared" si="106"/>
        <v/>
      </c>
      <c r="AX238" s="126" t="str">
        <f t="shared" si="107"/>
        <v/>
      </c>
      <c r="AY238" s="143" t="str">
        <f t="shared" si="108"/>
        <v/>
      </c>
      <c r="AZ238" s="97" t="s">
        <v>103</v>
      </c>
      <c r="BA238" s="68"/>
      <c r="BB238" s="68"/>
      <c r="BC238" s="68"/>
      <c r="BD238" s="68"/>
      <c r="BE238" s="15"/>
      <c r="BF238" s="5">
        <f t="shared" si="109"/>
        <v>5950</v>
      </c>
      <c r="BG238" s="42">
        <v>5950</v>
      </c>
      <c r="BH238" s="42" t="s">
        <v>103</v>
      </c>
      <c r="BI238" s="42"/>
      <c r="BJ238" s="42"/>
      <c r="BK238" s="42"/>
      <c r="BL238" s="42"/>
      <c r="BM238" s="15"/>
    </row>
    <row r="239" spans="1:65" outlineLevel="5" x14ac:dyDescent="0.3">
      <c r="A239" s="22">
        <f t="shared" si="112"/>
        <v>7</v>
      </c>
      <c r="B239" s="9">
        <f t="shared" si="110"/>
        <v>42568</v>
      </c>
      <c r="C239" s="51">
        <v>423338</v>
      </c>
      <c r="D239" s="64" t="str">
        <f t="shared" si="100"/>
        <v/>
      </c>
      <c r="E239" s="12" t="s">
        <v>103</v>
      </c>
      <c r="F239" s="12" t="s">
        <v>103</v>
      </c>
      <c r="G239" s="12"/>
      <c r="H239" s="12"/>
      <c r="I239" s="12"/>
      <c r="J239" s="12"/>
      <c r="K239" s="12"/>
      <c r="L239" s="12"/>
      <c r="M239" s="74" t="str">
        <f t="shared" si="101"/>
        <v/>
      </c>
      <c r="N239" s="83" t="s">
        <v>103</v>
      </c>
      <c r="O239" s="83" t="s">
        <v>103</v>
      </c>
      <c r="P239" s="83"/>
      <c r="Q239" s="83"/>
      <c r="R239" s="83"/>
      <c r="S239" s="83"/>
      <c r="T239" s="83"/>
      <c r="U239" s="83"/>
      <c r="V239" s="5" t="str">
        <f t="shared" si="102"/>
        <v/>
      </c>
      <c r="W239" s="41"/>
      <c r="X239" s="41"/>
      <c r="Y239" s="41"/>
      <c r="Z239" s="41"/>
      <c r="AA239" s="41"/>
      <c r="AB239" s="41"/>
      <c r="AC239" s="41"/>
      <c r="AD239" s="41"/>
      <c r="AE239" s="5" t="str">
        <f t="shared" si="103"/>
        <v/>
      </c>
      <c r="AF239" s="41"/>
      <c r="AG239" s="41"/>
      <c r="AH239" s="41"/>
      <c r="AI239" s="41"/>
      <c r="AJ239" s="41"/>
      <c r="AK239" s="41"/>
      <c r="AL239" s="41"/>
      <c r="AM239" s="41"/>
      <c r="AN239" s="41">
        <f t="shared" si="111"/>
        <v>22.269353128313892</v>
      </c>
      <c r="AO239" s="41">
        <v>943</v>
      </c>
      <c r="AP239" s="110" t="s">
        <v>103</v>
      </c>
      <c r="AQ239" s="111" t="s">
        <v>103</v>
      </c>
      <c r="AR239" s="126" t="str">
        <f t="shared" si="104"/>
        <v/>
      </c>
      <c r="AS239" s="126" t="str">
        <f t="shared" si="105"/>
        <v/>
      </c>
      <c r="AT239" s="127">
        <v>959</v>
      </c>
      <c r="AU239" s="128" t="s">
        <v>103</v>
      </c>
      <c r="AV239" s="129" t="s">
        <v>103</v>
      </c>
      <c r="AW239" s="126" t="str">
        <f t="shared" si="106"/>
        <v/>
      </c>
      <c r="AX239" s="126" t="str">
        <f t="shared" si="107"/>
        <v/>
      </c>
      <c r="AY239" s="143" t="str">
        <f t="shared" si="108"/>
        <v/>
      </c>
      <c r="AZ239" s="97" t="s">
        <v>103</v>
      </c>
      <c r="BA239" s="68"/>
      <c r="BB239" s="68"/>
      <c r="BC239" s="68"/>
      <c r="BD239" s="68"/>
      <c r="BE239" s="15"/>
      <c r="BF239" s="5">
        <f t="shared" si="109"/>
        <v>4213</v>
      </c>
      <c r="BG239" s="42">
        <v>2890</v>
      </c>
      <c r="BH239" s="42">
        <v>1323</v>
      </c>
      <c r="BI239" s="42"/>
      <c r="BJ239" s="42"/>
      <c r="BK239" s="42"/>
      <c r="BL239" s="42"/>
      <c r="BM239" s="15"/>
    </row>
    <row r="240" spans="1:65" outlineLevel="5" x14ac:dyDescent="0.3">
      <c r="A240" s="22">
        <f t="shared" si="112"/>
        <v>7</v>
      </c>
      <c r="B240" s="9">
        <f t="shared" si="110"/>
        <v>42569</v>
      </c>
      <c r="C240" s="51">
        <v>411152</v>
      </c>
      <c r="D240" s="64">
        <f t="shared" si="100"/>
        <v>34</v>
      </c>
      <c r="E240" s="12">
        <v>35</v>
      </c>
      <c r="F240" s="12">
        <v>33</v>
      </c>
      <c r="G240" s="12"/>
      <c r="H240" s="12"/>
      <c r="I240" s="12"/>
      <c r="J240" s="12"/>
      <c r="K240" s="12"/>
      <c r="L240" s="12"/>
      <c r="M240" s="74" t="str">
        <f t="shared" si="101"/>
        <v/>
      </c>
      <c r="N240" s="83" t="s">
        <v>103</v>
      </c>
      <c r="O240" s="83" t="s">
        <v>103</v>
      </c>
      <c r="P240" s="83"/>
      <c r="Q240" s="83"/>
      <c r="R240" s="83"/>
      <c r="S240" s="83"/>
      <c r="T240" s="83"/>
      <c r="U240" s="83"/>
      <c r="V240" s="5" t="str">
        <f t="shared" si="102"/>
        <v/>
      </c>
      <c r="W240" s="41"/>
      <c r="X240" s="41"/>
      <c r="Y240" s="41"/>
      <c r="Z240" s="41"/>
      <c r="AA240" s="41"/>
      <c r="AB240" s="41"/>
      <c r="AC240" s="41"/>
      <c r="AD240" s="41"/>
      <c r="AE240" s="5" t="str">
        <f t="shared" si="103"/>
        <v/>
      </c>
      <c r="AF240" s="41"/>
      <c r="AG240" s="41"/>
      <c r="AH240" s="41"/>
      <c r="AI240" s="41"/>
      <c r="AJ240" s="41"/>
      <c r="AK240" s="41"/>
      <c r="AL240" s="41"/>
      <c r="AM240" s="41"/>
      <c r="AN240" s="41">
        <f t="shared" si="111"/>
        <v>15.429831006612785</v>
      </c>
      <c r="AO240" s="41">
        <v>1361</v>
      </c>
      <c r="AP240" s="110" t="s">
        <v>103</v>
      </c>
      <c r="AQ240" s="111" t="s">
        <v>103</v>
      </c>
      <c r="AR240" s="126" t="str">
        <f t="shared" si="104"/>
        <v/>
      </c>
      <c r="AS240" s="126" t="str">
        <f t="shared" si="105"/>
        <v/>
      </c>
      <c r="AT240" s="127">
        <v>1476</v>
      </c>
      <c r="AU240" s="128">
        <v>2.84</v>
      </c>
      <c r="AV240" s="129" t="s">
        <v>103</v>
      </c>
      <c r="AW240" s="126" t="str">
        <f t="shared" si="106"/>
        <v/>
      </c>
      <c r="AX240" s="126" t="str">
        <f t="shared" si="107"/>
        <v/>
      </c>
      <c r="AY240" s="143" t="str">
        <f t="shared" si="108"/>
        <v/>
      </c>
      <c r="AZ240" s="97">
        <v>72.53</v>
      </c>
      <c r="BA240" s="68"/>
      <c r="BB240" s="68"/>
      <c r="BC240" s="68"/>
      <c r="BD240" s="68"/>
      <c r="BE240" s="15"/>
      <c r="BF240" s="5">
        <f t="shared" si="109"/>
        <v>4858</v>
      </c>
      <c r="BG240" s="42">
        <v>2210</v>
      </c>
      <c r="BH240" s="42">
        <v>2648</v>
      </c>
      <c r="BI240" s="42"/>
      <c r="BJ240" s="42"/>
      <c r="BK240" s="42"/>
      <c r="BL240" s="42"/>
      <c r="BM240" s="15"/>
    </row>
    <row r="241" spans="1:65" outlineLevel="5" x14ac:dyDescent="0.3">
      <c r="A241" s="22">
        <f t="shared" si="112"/>
        <v>7</v>
      </c>
      <c r="B241" s="9">
        <f t="shared" si="110"/>
        <v>42570</v>
      </c>
      <c r="C241" s="51">
        <v>389258</v>
      </c>
      <c r="D241" s="64" t="str">
        <f t="shared" si="100"/>
        <v/>
      </c>
      <c r="E241" s="12" t="s">
        <v>103</v>
      </c>
      <c r="F241" s="12" t="s">
        <v>103</v>
      </c>
      <c r="G241" s="12"/>
      <c r="H241" s="12"/>
      <c r="I241" s="12"/>
      <c r="J241" s="12"/>
      <c r="K241" s="12"/>
      <c r="L241" s="12"/>
      <c r="M241" s="74">
        <f t="shared" si="101"/>
        <v>7.2</v>
      </c>
      <c r="N241" s="83">
        <v>7.32</v>
      </c>
      <c r="O241" s="83">
        <v>7.15</v>
      </c>
      <c r="P241" s="83"/>
      <c r="Q241" s="83"/>
      <c r="R241" s="83"/>
      <c r="S241" s="83"/>
      <c r="T241" s="83"/>
      <c r="U241" s="83"/>
      <c r="V241" s="5" t="str">
        <f t="shared" si="102"/>
        <v/>
      </c>
      <c r="W241" s="41"/>
      <c r="X241" s="41"/>
      <c r="Y241" s="41"/>
      <c r="Z241" s="41"/>
      <c r="AA241" s="41"/>
      <c r="AB241" s="41"/>
      <c r="AC241" s="41"/>
      <c r="AD241" s="41"/>
      <c r="AE241" s="5" t="str">
        <f t="shared" si="103"/>
        <v/>
      </c>
      <c r="AF241" s="41"/>
      <c r="AG241" s="41"/>
      <c r="AH241" s="41"/>
      <c r="AI241" s="41"/>
      <c r="AJ241" s="41"/>
      <c r="AK241" s="41"/>
      <c r="AL241" s="41"/>
      <c r="AM241" s="41"/>
      <c r="AN241" s="41">
        <f t="shared" si="111"/>
        <v>15.317286652078774</v>
      </c>
      <c r="AO241" s="41">
        <v>1371</v>
      </c>
      <c r="AP241" s="110">
        <v>3.75</v>
      </c>
      <c r="AQ241" s="111">
        <v>2.4700000000000002</v>
      </c>
      <c r="AR241" s="126">
        <f t="shared" si="104"/>
        <v>65.866666666666674</v>
      </c>
      <c r="AS241" s="126">
        <f t="shared" si="105"/>
        <v>34.133333333333326</v>
      </c>
      <c r="AT241" s="127">
        <v>1465</v>
      </c>
      <c r="AU241" s="128">
        <v>3.04</v>
      </c>
      <c r="AV241" s="129">
        <v>1.43</v>
      </c>
      <c r="AW241" s="126">
        <f t="shared" si="106"/>
        <v>47.039473684210527</v>
      </c>
      <c r="AX241" s="126">
        <f t="shared" si="107"/>
        <v>52.960526315789473</v>
      </c>
      <c r="AY241" s="143">
        <f t="shared" si="108"/>
        <v>53.97188623733247</v>
      </c>
      <c r="AZ241" s="97">
        <v>74.11</v>
      </c>
      <c r="BA241" s="68"/>
      <c r="BB241" s="68"/>
      <c r="BC241" s="68"/>
      <c r="BD241" s="68"/>
      <c r="BE241" s="15"/>
      <c r="BF241" s="5">
        <f t="shared" si="109"/>
        <v>4760</v>
      </c>
      <c r="BG241" s="42">
        <v>4760</v>
      </c>
      <c r="BH241" s="42" t="s">
        <v>103</v>
      </c>
      <c r="BI241" s="42"/>
      <c r="BJ241" s="42"/>
      <c r="BK241" s="42"/>
      <c r="BL241" s="42"/>
      <c r="BM241" s="15"/>
    </row>
    <row r="242" spans="1:65" outlineLevel="5" x14ac:dyDescent="0.3">
      <c r="A242" s="22">
        <f t="shared" si="112"/>
        <v>7</v>
      </c>
      <c r="B242" s="9">
        <f t="shared" si="110"/>
        <v>42571</v>
      </c>
      <c r="C242" s="51">
        <v>397642</v>
      </c>
      <c r="D242" s="64" t="str">
        <f t="shared" si="100"/>
        <v/>
      </c>
      <c r="E242" s="12" t="s">
        <v>103</v>
      </c>
      <c r="F242" s="12" t="s">
        <v>103</v>
      </c>
      <c r="G242" s="12"/>
      <c r="H242" s="12"/>
      <c r="I242" s="12"/>
      <c r="J242" s="12"/>
      <c r="K242" s="12"/>
      <c r="L242" s="12"/>
      <c r="M242" s="74" t="str">
        <f t="shared" si="101"/>
        <v/>
      </c>
      <c r="N242" s="83" t="s">
        <v>103</v>
      </c>
      <c r="O242" s="83" t="s">
        <v>103</v>
      </c>
      <c r="P242" s="83"/>
      <c r="Q242" s="83"/>
      <c r="R242" s="83"/>
      <c r="S242" s="83"/>
      <c r="T242" s="83"/>
      <c r="U242" s="83"/>
      <c r="V242" s="5" t="str">
        <f t="shared" si="102"/>
        <v/>
      </c>
      <c r="W242" s="41"/>
      <c r="X242" s="41"/>
      <c r="Y242" s="41"/>
      <c r="Z242" s="41"/>
      <c r="AA242" s="41"/>
      <c r="AB242" s="41"/>
      <c r="AC242" s="41"/>
      <c r="AD242" s="41"/>
      <c r="AE242" s="5" t="str">
        <f t="shared" si="103"/>
        <v/>
      </c>
      <c r="AF242" s="41"/>
      <c r="AG242" s="41"/>
      <c r="AH242" s="41"/>
      <c r="AI242" s="41"/>
      <c r="AJ242" s="41"/>
      <c r="AK242" s="41"/>
      <c r="AL242" s="41"/>
      <c r="AM242" s="41"/>
      <c r="AN242" s="41">
        <f t="shared" si="111"/>
        <v>17.456359102244388</v>
      </c>
      <c r="AO242" s="41">
        <v>1203</v>
      </c>
      <c r="AP242" s="110" t="s">
        <v>103</v>
      </c>
      <c r="AQ242" s="111" t="s">
        <v>103</v>
      </c>
      <c r="AR242" s="126" t="str">
        <f t="shared" si="104"/>
        <v/>
      </c>
      <c r="AS242" s="126" t="str">
        <f t="shared" si="105"/>
        <v/>
      </c>
      <c r="AT242" s="127">
        <v>1236</v>
      </c>
      <c r="AU242" s="128">
        <v>3.9</v>
      </c>
      <c r="AV242" s="129" t="s">
        <v>103</v>
      </c>
      <c r="AW242" s="126" t="str">
        <f t="shared" si="106"/>
        <v/>
      </c>
      <c r="AX242" s="126" t="str">
        <f t="shared" si="107"/>
        <v/>
      </c>
      <c r="AY242" s="143" t="str">
        <f t="shared" si="108"/>
        <v/>
      </c>
      <c r="AZ242" s="97">
        <v>78.59</v>
      </c>
      <c r="BA242" s="68"/>
      <c r="BB242" s="68"/>
      <c r="BC242" s="68"/>
      <c r="BD242" s="68"/>
      <c r="BE242" s="15"/>
      <c r="BF242" s="5">
        <f t="shared" si="109"/>
        <v>2833</v>
      </c>
      <c r="BG242" s="42" t="s">
        <v>103</v>
      </c>
      <c r="BH242" s="42">
        <v>2833</v>
      </c>
      <c r="BI242" s="42"/>
      <c r="BJ242" s="42"/>
      <c r="BK242" s="42"/>
      <c r="BL242" s="42"/>
      <c r="BM242" s="15"/>
    </row>
    <row r="243" spans="1:65" outlineLevel="5" x14ac:dyDescent="0.3">
      <c r="A243" s="22">
        <f t="shared" si="112"/>
        <v>7</v>
      </c>
      <c r="B243" s="9">
        <f t="shared" si="110"/>
        <v>42572</v>
      </c>
      <c r="C243" s="51">
        <v>377343</v>
      </c>
      <c r="D243" s="64" t="str">
        <f t="shared" si="100"/>
        <v/>
      </c>
      <c r="E243" s="12" t="s">
        <v>103</v>
      </c>
      <c r="F243" s="12" t="s">
        <v>103</v>
      </c>
      <c r="G243" s="12"/>
      <c r="H243" s="12"/>
      <c r="I243" s="12"/>
      <c r="J243" s="12"/>
      <c r="K243" s="12"/>
      <c r="L243" s="12"/>
      <c r="M243" s="74" t="str">
        <f t="shared" si="101"/>
        <v/>
      </c>
      <c r="N243" s="83" t="s">
        <v>103</v>
      </c>
      <c r="O243" s="83" t="s">
        <v>103</v>
      </c>
      <c r="P243" s="83"/>
      <c r="Q243" s="83"/>
      <c r="R243" s="83"/>
      <c r="S243" s="83"/>
      <c r="T243" s="83"/>
      <c r="U243" s="83"/>
      <c r="V243" s="5" t="str">
        <f t="shared" si="102"/>
        <v/>
      </c>
      <c r="W243" s="41"/>
      <c r="X243" s="41"/>
      <c r="Y243" s="41"/>
      <c r="Z243" s="41"/>
      <c r="AA243" s="41"/>
      <c r="AB243" s="41"/>
      <c r="AC243" s="41"/>
      <c r="AD243" s="41"/>
      <c r="AE243" s="5" t="str">
        <f t="shared" si="103"/>
        <v/>
      </c>
      <c r="AF243" s="41"/>
      <c r="AG243" s="41"/>
      <c r="AH243" s="41"/>
      <c r="AI243" s="41"/>
      <c r="AJ243" s="41"/>
      <c r="AK243" s="41"/>
      <c r="AL243" s="41"/>
      <c r="AM243" s="41"/>
      <c r="AN243" s="41">
        <f t="shared" si="111"/>
        <v>25.331724969843183</v>
      </c>
      <c r="AO243" s="41">
        <v>829</v>
      </c>
      <c r="AP243" s="110" t="s">
        <v>103</v>
      </c>
      <c r="AQ243" s="111" t="s">
        <v>103</v>
      </c>
      <c r="AR243" s="126" t="str">
        <f t="shared" si="104"/>
        <v/>
      </c>
      <c r="AS243" s="126" t="str">
        <f t="shared" si="105"/>
        <v/>
      </c>
      <c r="AT243" s="127">
        <v>956</v>
      </c>
      <c r="AU243" s="128">
        <v>3.45</v>
      </c>
      <c r="AV243" s="129" t="s">
        <v>103</v>
      </c>
      <c r="AW243" s="126" t="str">
        <f t="shared" si="106"/>
        <v/>
      </c>
      <c r="AX243" s="126" t="str">
        <f t="shared" si="107"/>
        <v/>
      </c>
      <c r="AY243" s="143" t="str">
        <f t="shared" si="108"/>
        <v/>
      </c>
      <c r="AZ243" s="97">
        <v>73.31</v>
      </c>
      <c r="BA243" s="68"/>
      <c r="BB243" s="68"/>
      <c r="BC243" s="68"/>
      <c r="BD243" s="68"/>
      <c r="BE243" s="15"/>
      <c r="BF243" s="5">
        <f t="shared" si="109"/>
        <v>4047</v>
      </c>
      <c r="BG243" s="42" t="s">
        <v>103</v>
      </c>
      <c r="BH243" s="42">
        <v>4047</v>
      </c>
      <c r="BI243" s="42"/>
      <c r="BJ243" s="42"/>
      <c r="BK243" s="42"/>
      <c r="BL243" s="42"/>
      <c r="BM243" s="15"/>
    </row>
    <row r="244" spans="1:65" outlineLevel="5" x14ac:dyDescent="0.3">
      <c r="A244" s="22">
        <f t="shared" si="112"/>
        <v>7</v>
      </c>
      <c r="B244" s="9">
        <f t="shared" si="110"/>
        <v>42573</v>
      </c>
      <c r="C244" s="51">
        <v>382624</v>
      </c>
      <c r="D244" s="64">
        <f t="shared" si="100"/>
        <v>33</v>
      </c>
      <c r="E244" s="12">
        <v>33</v>
      </c>
      <c r="F244" s="12">
        <v>33</v>
      </c>
      <c r="G244" s="12"/>
      <c r="H244" s="12"/>
      <c r="I244" s="12"/>
      <c r="J244" s="12"/>
      <c r="K244" s="12"/>
      <c r="L244" s="12"/>
      <c r="M244" s="74" t="str">
        <f t="shared" si="101"/>
        <v/>
      </c>
      <c r="N244" s="83" t="s">
        <v>103</v>
      </c>
      <c r="O244" s="83" t="s">
        <v>103</v>
      </c>
      <c r="P244" s="83"/>
      <c r="Q244" s="83"/>
      <c r="R244" s="83"/>
      <c r="S244" s="83"/>
      <c r="T244" s="83"/>
      <c r="U244" s="83"/>
      <c r="V244" s="5" t="str">
        <f t="shared" si="102"/>
        <v/>
      </c>
      <c r="W244" s="41"/>
      <c r="X244" s="41"/>
      <c r="Y244" s="41"/>
      <c r="Z244" s="41"/>
      <c r="AA244" s="41"/>
      <c r="AB244" s="41"/>
      <c r="AC244" s="41"/>
      <c r="AD244" s="41"/>
      <c r="AE244" s="5" t="str">
        <f t="shared" si="103"/>
        <v/>
      </c>
      <c r="AF244" s="41"/>
      <c r="AG244" s="41"/>
      <c r="AH244" s="41"/>
      <c r="AI244" s="41"/>
      <c r="AJ244" s="41"/>
      <c r="AK244" s="41"/>
      <c r="AL244" s="41"/>
      <c r="AM244" s="41"/>
      <c r="AN244" s="41">
        <f t="shared" si="111"/>
        <v>24.027459954233411</v>
      </c>
      <c r="AO244" s="41">
        <v>874</v>
      </c>
      <c r="AP244" s="110" t="s">
        <v>103</v>
      </c>
      <c r="AQ244" s="111" t="s">
        <v>103</v>
      </c>
      <c r="AR244" s="126" t="str">
        <f t="shared" si="104"/>
        <v/>
      </c>
      <c r="AS244" s="126" t="str">
        <f t="shared" si="105"/>
        <v/>
      </c>
      <c r="AT244" s="127">
        <v>1330</v>
      </c>
      <c r="AU244" s="128">
        <v>3.09</v>
      </c>
      <c r="AV244" s="129" t="s">
        <v>103</v>
      </c>
      <c r="AW244" s="126" t="str">
        <f t="shared" si="106"/>
        <v/>
      </c>
      <c r="AX244" s="126" t="str">
        <f t="shared" si="107"/>
        <v/>
      </c>
      <c r="AY244" s="143" t="str">
        <f t="shared" si="108"/>
        <v/>
      </c>
      <c r="AZ244" s="97">
        <v>73.760000000000005</v>
      </c>
      <c r="BA244" s="68"/>
      <c r="BB244" s="68"/>
      <c r="BC244" s="68"/>
      <c r="BD244" s="68"/>
      <c r="BE244" s="15"/>
      <c r="BF244" s="5">
        <f t="shared" si="109"/>
        <v>3961</v>
      </c>
      <c r="BG244" s="42" t="s">
        <v>103</v>
      </c>
      <c r="BH244" s="42">
        <v>3961</v>
      </c>
      <c r="BI244" s="42"/>
      <c r="BJ244" s="42"/>
      <c r="BK244" s="42"/>
      <c r="BL244" s="42"/>
      <c r="BM244" s="15"/>
    </row>
    <row r="245" spans="1:65" outlineLevel="5" x14ac:dyDescent="0.3">
      <c r="A245" s="22">
        <f t="shared" si="112"/>
        <v>7</v>
      </c>
      <c r="B245" s="9">
        <f t="shared" si="110"/>
        <v>42574</v>
      </c>
      <c r="C245" s="51">
        <v>408583</v>
      </c>
      <c r="D245" s="64">
        <f t="shared" si="100"/>
        <v>32.5</v>
      </c>
      <c r="E245" s="12">
        <v>33</v>
      </c>
      <c r="F245" s="12">
        <v>32</v>
      </c>
      <c r="G245" s="12"/>
      <c r="H245" s="12"/>
      <c r="I245" s="12"/>
      <c r="J245" s="12"/>
      <c r="K245" s="12"/>
      <c r="L245" s="12"/>
      <c r="M245" s="74" t="str">
        <f t="shared" si="101"/>
        <v/>
      </c>
      <c r="N245" s="83" t="s">
        <v>103</v>
      </c>
      <c r="O245" s="83" t="s">
        <v>103</v>
      </c>
      <c r="P245" s="83"/>
      <c r="Q245" s="83"/>
      <c r="R245" s="83"/>
      <c r="S245" s="83"/>
      <c r="T245" s="83"/>
      <c r="U245" s="83"/>
      <c r="V245" s="5" t="str">
        <f t="shared" si="102"/>
        <v/>
      </c>
      <c r="W245" s="41"/>
      <c r="X245" s="41"/>
      <c r="Y245" s="41"/>
      <c r="Z245" s="41"/>
      <c r="AA245" s="41"/>
      <c r="AB245" s="41"/>
      <c r="AC245" s="41"/>
      <c r="AD245" s="41"/>
      <c r="AE245" s="5" t="str">
        <f t="shared" si="103"/>
        <v/>
      </c>
      <c r="AF245" s="41"/>
      <c r="AG245" s="41"/>
      <c r="AH245" s="41"/>
      <c r="AI245" s="41"/>
      <c r="AJ245" s="41"/>
      <c r="AK245" s="41"/>
      <c r="AL245" s="41"/>
      <c r="AM245" s="41"/>
      <c r="AN245" s="41">
        <f t="shared" si="111"/>
        <v>17.441860465116278</v>
      </c>
      <c r="AO245" s="41">
        <v>1204</v>
      </c>
      <c r="AP245" s="110" t="s">
        <v>103</v>
      </c>
      <c r="AQ245" s="111" t="s">
        <v>103</v>
      </c>
      <c r="AR245" s="126" t="str">
        <f t="shared" si="104"/>
        <v/>
      </c>
      <c r="AS245" s="126" t="str">
        <f t="shared" si="105"/>
        <v/>
      </c>
      <c r="AT245" s="127">
        <v>1502</v>
      </c>
      <c r="AU245" s="128" t="s">
        <v>103</v>
      </c>
      <c r="AV245" s="129" t="s">
        <v>103</v>
      </c>
      <c r="AW245" s="126" t="str">
        <f t="shared" si="106"/>
        <v/>
      </c>
      <c r="AX245" s="126" t="str">
        <f t="shared" si="107"/>
        <v/>
      </c>
      <c r="AY245" s="143" t="str">
        <f t="shared" si="108"/>
        <v/>
      </c>
      <c r="AZ245" s="97" t="s">
        <v>103</v>
      </c>
      <c r="BA245" s="68"/>
      <c r="BB245" s="68"/>
      <c r="BC245" s="68"/>
      <c r="BD245" s="68"/>
      <c r="BE245" s="15"/>
      <c r="BF245" s="5">
        <f t="shared" si="109"/>
        <v>5089</v>
      </c>
      <c r="BG245" s="42">
        <v>4080</v>
      </c>
      <c r="BH245" s="42">
        <v>1009</v>
      </c>
      <c r="BI245" s="42"/>
      <c r="BJ245" s="42"/>
      <c r="BK245" s="42"/>
      <c r="BL245" s="42"/>
      <c r="BM245" s="15"/>
    </row>
    <row r="246" spans="1:65" outlineLevel="5" x14ac:dyDescent="0.3">
      <c r="A246" s="22">
        <f t="shared" si="112"/>
        <v>7</v>
      </c>
      <c r="B246" s="9">
        <f t="shared" si="110"/>
        <v>42575</v>
      </c>
      <c r="C246" s="51">
        <v>395295</v>
      </c>
      <c r="D246" s="64" t="str">
        <f t="shared" si="100"/>
        <v/>
      </c>
      <c r="E246" s="12" t="s">
        <v>103</v>
      </c>
      <c r="F246" s="12" t="s">
        <v>103</v>
      </c>
      <c r="G246" s="12"/>
      <c r="H246" s="12"/>
      <c r="I246" s="12"/>
      <c r="J246" s="12"/>
      <c r="K246" s="12"/>
      <c r="L246" s="12"/>
      <c r="M246" s="74" t="str">
        <f t="shared" si="101"/>
        <v/>
      </c>
      <c r="N246" s="83" t="s">
        <v>103</v>
      </c>
      <c r="O246" s="83" t="s">
        <v>103</v>
      </c>
      <c r="P246" s="83"/>
      <c r="Q246" s="83"/>
      <c r="R246" s="83"/>
      <c r="S246" s="83"/>
      <c r="T246" s="83"/>
      <c r="U246" s="83"/>
      <c r="V246" s="5" t="str">
        <f t="shared" si="102"/>
        <v/>
      </c>
      <c r="W246" s="41"/>
      <c r="X246" s="41"/>
      <c r="Y246" s="41"/>
      <c r="Z246" s="41"/>
      <c r="AA246" s="41"/>
      <c r="AB246" s="41"/>
      <c r="AC246" s="41"/>
      <c r="AD246" s="41"/>
      <c r="AE246" s="5" t="str">
        <f t="shared" si="103"/>
        <v/>
      </c>
      <c r="AF246" s="41"/>
      <c r="AG246" s="41"/>
      <c r="AH246" s="41"/>
      <c r="AI246" s="41"/>
      <c r="AJ246" s="41"/>
      <c r="AK246" s="41"/>
      <c r="AL246" s="41"/>
      <c r="AM246" s="41"/>
      <c r="AN246" s="41">
        <f t="shared" si="111"/>
        <v>14.716187806587246</v>
      </c>
      <c r="AO246" s="41">
        <v>1427</v>
      </c>
      <c r="AP246" s="110" t="s">
        <v>103</v>
      </c>
      <c r="AQ246" s="111" t="s">
        <v>103</v>
      </c>
      <c r="AR246" s="126" t="str">
        <f t="shared" si="104"/>
        <v/>
      </c>
      <c r="AS246" s="126" t="str">
        <f t="shared" si="105"/>
        <v/>
      </c>
      <c r="AT246" s="127">
        <v>1646</v>
      </c>
      <c r="AU246" s="128" t="s">
        <v>103</v>
      </c>
      <c r="AV246" s="129" t="s">
        <v>103</v>
      </c>
      <c r="AW246" s="126" t="str">
        <f t="shared" si="106"/>
        <v/>
      </c>
      <c r="AX246" s="126" t="str">
        <f t="shared" si="107"/>
        <v/>
      </c>
      <c r="AY246" s="143" t="str">
        <f t="shared" si="108"/>
        <v/>
      </c>
      <c r="AZ246" s="97" t="s">
        <v>103</v>
      </c>
      <c r="BA246" s="68"/>
      <c r="BB246" s="68"/>
      <c r="BC246" s="68"/>
      <c r="BD246" s="68"/>
      <c r="BE246" s="15"/>
      <c r="BF246" s="5">
        <f t="shared" si="109"/>
        <v>8160</v>
      </c>
      <c r="BG246" s="42">
        <v>8160</v>
      </c>
      <c r="BH246" s="42" t="s">
        <v>103</v>
      </c>
      <c r="BI246" s="42"/>
      <c r="BJ246" s="42"/>
      <c r="BK246" s="42"/>
      <c r="BL246" s="42"/>
      <c r="BM246" s="15"/>
    </row>
    <row r="247" spans="1:65" outlineLevel="5" x14ac:dyDescent="0.3">
      <c r="A247" s="22">
        <f t="shared" si="112"/>
        <v>7</v>
      </c>
      <c r="B247" s="9">
        <f t="shared" si="110"/>
        <v>42576</v>
      </c>
      <c r="C247" s="51">
        <v>411440</v>
      </c>
      <c r="D247" s="64" t="str">
        <f t="shared" si="100"/>
        <v/>
      </c>
      <c r="E247" s="12" t="s">
        <v>103</v>
      </c>
      <c r="F247" s="12" t="s">
        <v>103</v>
      </c>
      <c r="G247" s="12"/>
      <c r="H247" s="12"/>
      <c r="I247" s="12"/>
      <c r="J247" s="12"/>
      <c r="K247" s="12"/>
      <c r="L247" s="12"/>
      <c r="M247" s="74" t="str">
        <f t="shared" si="101"/>
        <v/>
      </c>
      <c r="N247" s="83" t="s">
        <v>103</v>
      </c>
      <c r="O247" s="83" t="s">
        <v>103</v>
      </c>
      <c r="P247" s="83"/>
      <c r="Q247" s="83"/>
      <c r="R247" s="83"/>
      <c r="S247" s="83"/>
      <c r="T247" s="83"/>
      <c r="U247" s="83"/>
      <c r="V247" s="5" t="str">
        <f t="shared" si="102"/>
        <v/>
      </c>
      <c r="W247" s="41"/>
      <c r="X247" s="41"/>
      <c r="Y247" s="41"/>
      <c r="Z247" s="41"/>
      <c r="AA247" s="41"/>
      <c r="AB247" s="41"/>
      <c r="AC247" s="41"/>
      <c r="AD247" s="41"/>
      <c r="AE247" s="5" t="str">
        <f t="shared" si="103"/>
        <v/>
      </c>
      <c r="AF247" s="41"/>
      <c r="AG247" s="41"/>
      <c r="AH247" s="41"/>
      <c r="AI247" s="41"/>
      <c r="AJ247" s="41"/>
      <c r="AK247" s="41"/>
      <c r="AL247" s="41"/>
      <c r="AM247" s="41"/>
      <c r="AN247" s="41">
        <f t="shared" si="111"/>
        <v>16.813450760608486</v>
      </c>
      <c r="AO247" s="41">
        <v>1249</v>
      </c>
      <c r="AP247" s="110" t="s">
        <v>103</v>
      </c>
      <c r="AQ247" s="111" t="s">
        <v>103</v>
      </c>
      <c r="AR247" s="126" t="str">
        <f t="shared" si="104"/>
        <v/>
      </c>
      <c r="AS247" s="126" t="str">
        <f t="shared" si="105"/>
        <v/>
      </c>
      <c r="AT247" s="127">
        <v>1195</v>
      </c>
      <c r="AU247" s="128">
        <v>2.95</v>
      </c>
      <c r="AV247" s="129" t="s">
        <v>103</v>
      </c>
      <c r="AW247" s="126" t="str">
        <f t="shared" si="106"/>
        <v/>
      </c>
      <c r="AX247" s="126" t="str">
        <f t="shared" si="107"/>
        <v/>
      </c>
      <c r="AY247" s="143" t="str">
        <f t="shared" si="108"/>
        <v/>
      </c>
      <c r="AZ247" s="97">
        <v>75.08</v>
      </c>
      <c r="BA247" s="68"/>
      <c r="BB247" s="68"/>
      <c r="BC247" s="68"/>
      <c r="BD247" s="68"/>
      <c r="BE247" s="15"/>
      <c r="BF247" s="5">
        <f t="shared" si="109"/>
        <v>2890</v>
      </c>
      <c r="BG247" s="42">
        <v>2890</v>
      </c>
      <c r="BH247" s="42" t="s">
        <v>103</v>
      </c>
      <c r="BI247" s="42"/>
      <c r="BJ247" s="42"/>
      <c r="BK247" s="42"/>
      <c r="BL247" s="42"/>
      <c r="BM247" s="15"/>
    </row>
    <row r="248" spans="1:65" outlineLevel="5" x14ac:dyDescent="0.3">
      <c r="A248" s="22">
        <f t="shared" si="112"/>
        <v>7</v>
      </c>
      <c r="B248" s="9">
        <f t="shared" si="110"/>
        <v>42577</v>
      </c>
      <c r="C248" s="51">
        <v>381234</v>
      </c>
      <c r="D248" s="64" t="str">
        <f t="shared" si="100"/>
        <v/>
      </c>
      <c r="E248" s="12" t="s">
        <v>103</v>
      </c>
      <c r="F248" s="12" t="s">
        <v>103</v>
      </c>
      <c r="G248" s="12"/>
      <c r="H248" s="12"/>
      <c r="I248" s="12"/>
      <c r="J248" s="12"/>
      <c r="K248" s="12"/>
      <c r="L248" s="12"/>
      <c r="M248" s="74">
        <f t="shared" si="101"/>
        <v>7.2</v>
      </c>
      <c r="N248" s="83">
        <v>7.19</v>
      </c>
      <c r="O248" s="83">
        <v>7.25</v>
      </c>
      <c r="P248" s="83"/>
      <c r="Q248" s="83"/>
      <c r="R248" s="83"/>
      <c r="S248" s="83"/>
      <c r="T248" s="83"/>
      <c r="U248" s="83"/>
      <c r="V248" s="5" t="str">
        <f t="shared" si="102"/>
        <v/>
      </c>
      <c r="W248" s="41"/>
      <c r="X248" s="41"/>
      <c r="Y248" s="41"/>
      <c r="Z248" s="41"/>
      <c r="AA248" s="41"/>
      <c r="AB248" s="41"/>
      <c r="AC248" s="41"/>
      <c r="AD248" s="41"/>
      <c r="AE248" s="5" t="str">
        <f t="shared" si="103"/>
        <v/>
      </c>
      <c r="AF248" s="41"/>
      <c r="AG248" s="41"/>
      <c r="AH248" s="41"/>
      <c r="AI248" s="41"/>
      <c r="AJ248" s="41"/>
      <c r="AK248" s="41"/>
      <c r="AL248" s="41"/>
      <c r="AM248" s="41"/>
      <c r="AN248" s="41">
        <f t="shared" si="111"/>
        <v>22.128556375131719</v>
      </c>
      <c r="AO248" s="41">
        <v>949</v>
      </c>
      <c r="AP248" s="110">
        <v>3.55</v>
      </c>
      <c r="AQ248" s="111">
        <v>2.37</v>
      </c>
      <c r="AR248" s="126">
        <f t="shared" si="104"/>
        <v>66.760563380281695</v>
      </c>
      <c r="AS248" s="126">
        <f t="shared" si="105"/>
        <v>33.239436619718305</v>
      </c>
      <c r="AT248" s="127">
        <v>851</v>
      </c>
      <c r="AU248" s="128">
        <v>3.34</v>
      </c>
      <c r="AV248" s="129">
        <v>1.49</v>
      </c>
      <c r="AW248" s="126">
        <f t="shared" si="106"/>
        <v>44.610778443113773</v>
      </c>
      <c r="AX248" s="126">
        <f t="shared" si="107"/>
        <v>55.389221556886227</v>
      </c>
      <c r="AY248" s="143">
        <f t="shared" si="108"/>
        <v>59.899646481924961</v>
      </c>
      <c r="AZ248" s="97">
        <v>72.010000000000005</v>
      </c>
      <c r="BA248" s="68"/>
      <c r="BB248" s="68">
        <v>34</v>
      </c>
      <c r="BC248" s="68"/>
      <c r="BD248" s="68"/>
      <c r="BE248" s="15"/>
      <c r="BF248" s="5">
        <f t="shared" si="109"/>
        <v>5667</v>
      </c>
      <c r="BG248" s="42">
        <v>4605</v>
      </c>
      <c r="BH248" s="42">
        <v>1062</v>
      </c>
      <c r="BI248" s="42"/>
      <c r="BJ248" s="42"/>
      <c r="BK248" s="42"/>
      <c r="BL248" s="42"/>
      <c r="BM248" s="15"/>
    </row>
    <row r="249" spans="1:65" outlineLevel="5" x14ac:dyDescent="0.3">
      <c r="A249" s="22">
        <f t="shared" si="112"/>
        <v>7</v>
      </c>
      <c r="B249" s="9">
        <f t="shared" si="110"/>
        <v>42578</v>
      </c>
      <c r="C249" s="51">
        <v>379540</v>
      </c>
      <c r="D249" s="64" t="str">
        <f t="shared" si="100"/>
        <v/>
      </c>
      <c r="E249" s="12" t="s">
        <v>103</v>
      </c>
      <c r="F249" s="12" t="s">
        <v>103</v>
      </c>
      <c r="G249" s="12"/>
      <c r="H249" s="12"/>
      <c r="I249" s="12"/>
      <c r="J249" s="12"/>
      <c r="K249" s="12"/>
      <c r="L249" s="12"/>
      <c r="M249" s="74" t="str">
        <f t="shared" si="101"/>
        <v/>
      </c>
      <c r="N249" s="83" t="s">
        <v>103</v>
      </c>
      <c r="O249" s="83" t="s">
        <v>103</v>
      </c>
      <c r="P249" s="83"/>
      <c r="Q249" s="83"/>
      <c r="R249" s="83"/>
      <c r="S249" s="83"/>
      <c r="T249" s="83"/>
      <c r="U249" s="83"/>
      <c r="V249" s="5" t="str">
        <f t="shared" si="102"/>
        <v/>
      </c>
      <c r="W249" s="41"/>
      <c r="X249" s="41"/>
      <c r="Y249" s="41"/>
      <c r="Z249" s="41"/>
      <c r="AA249" s="41"/>
      <c r="AB249" s="41"/>
      <c r="AC249" s="41"/>
      <c r="AD249" s="41"/>
      <c r="AE249" s="5" t="str">
        <f t="shared" si="103"/>
        <v/>
      </c>
      <c r="AF249" s="41"/>
      <c r="AG249" s="41"/>
      <c r="AH249" s="41"/>
      <c r="AI249" s="41"/>
      <c r="AJ249" s="41"/>
      <c r="AK249" s="41"/>
      <c r="AL249" s="41"/>
      <c r="AM249" s="41"/>
      <c r="AN249" s="41">
        <f t="shared" si="111"/>
        <v>24.418604651162791</v>
      </c>
      <c r="AO249" s="41">
        <v>860</v>
      </c>
      <c r="AP249" s="110" t="s">
        <v>103</v>
      </c>
      <c r="AQ249" s="111" t="s">
        <v>103</v>
      </c>
      <c r="AR249" s="126" t="str">
        <f t="shared" si="104"/>
        <v/>
      </c>
      <c r="AS249" s="126" t="str">
        <f t="shared" si="105"/>
        <v/>
      </c>
      <c r="AT249" s="127">
        <v>1052</v>
      </c>
      <c r="AU249" s="128">
        <v>3.04</v>
      </c>
      <c r="AV249" s="129" t="s">
        <v>103</v>
      </c>
      <c r="AW249" s="126" t="str">
        <f t="shared" si="106"/>
        <v/>
      </c>
      <c r="AX249" s="126" t="str">
        <f t="shared" si="107"/>
        <v/>
      </c>
      <c r="AY249" s="143" t="str">
        <f t="shared" si="108"/>
        <v/>
      </c>
      <c r="AZ249" s="97">
        <v>74.44</v>
      </c>
      <c r="BA249" s="68"/>
      <c r="BB249" s="68"/>
      <c r="BC249" s="68"/>
      <c r="BD249" s="68"/>
      <c r="BE249" s="15"/>
      <c r="BF249" s="5">
        <f t="shared" si="109"/>
        <v>7110</v>
      </c>
      <c r="BG249" s="42" t="s">
        <v>103</v>
      </c>
      <c r="BH249" s="42">
        <v>7110</v>
      </c>
      <c r="BI249" s="42"/>
      <c r="BJ249" s="42"/>
      <c r="BK249" s="42"/>
      <c r="BL249" s="42"/>
      <c r="BM249" s="15"/>
    </row>
    <row r="250" spans="1:65" outlineLevel="5" x14ac:dyDescent="0.3">
      <c r="A250" s="22">
        <f t="shared" si="112"/>
        <v>7</v>
      </c>
      <c r="B250" s="9">
        <f t="shared" si="110"/>
        <v>42579</v>
      </c>
      <c r="C250" s="51">
        <v>379869</v>
      </c>
      <c r="D250" s="64" t="str">
        <f t="shared" si="100"/>
        <v/>
      </c>
      <c r="E250" s="12" t="s">
        <v>103</v>
      </c>
      <c r="F250" s="12" t="s">
        <v>103</v>
      </c>
      <c r="G250" s="12"/>
      <c r="H250" s="12"/>
      <c r="I250" s="12"/>
      <c r="J250" s="12"/>
      <c r="K250" s="12"/>
      <c r="L250" s="12"/>
      <c r="M250" s="74" t="str">
        <f t="shared" si="101"/>
        <v/>
      </c>
      <c r="N250" s="83" t="s">
        <v>103</v>
      </c>
      <c r="O250" s="83" t="s">
        <v>103</v>
      </c>
      <c r="P250" s="83"/>
      <c r="Q250" s="83"/>
      <c r="R250" s="83"/>
      <c r="S250" s="83"/>
      <c r="T250" s="83"/>
      <c r="U250" s="83"/>
      <c r="V250" s="5" t="str">
        <f t="shared" si="102"/>
        <v/>
      </c>
      <c r="W250" s="41"/>
      <c r="X250" s="41"/>
      <c r="Y250" s="41"/>
      <c r="Z250" s="41"/>
      <c r="AA250" s="41"/>
      <c r="AB250" s="41"/>
      <c r="AC250" s="41"/>
      <c r="AD250" s="41"/>
      <c r="AE250" s="5" t="str">
        <f t="shared" si="103"/>
        <v/>
      </c>
      <c r="AF250" s="41"/>
      <c r="AG250" s="41"/>
      <c r="AH250" s="41"/>
      <c r="AI250" s="41"/>
      <c r="AJ250" s="41"/>
      <c r="AK250" s="41"/>
      <c r="AL250" s="41"/>
      <c r="AM250" s="41"/>
      <c r="AN250" s="41">
        <f t="shared" si="111"/>
        <v>34.20195439739414</v>
      </c>
      <c r="AO250" s="41">
        <v>614</v>
      </c>
      <c r="AP250" s="110" t="s">
        <v>103</v>
      </c>
      <c r="AQ250" s="111" t="s">
        <v>103</v>
      </c>
      <c r="AR250" s="126" t="str">
        <f t="shared" si="104"/>
        <v/>
      </c>
      <c r="AS250" s="126" t="str">
        <f t="shared" si="105"/>
        <v/>
      </c>
      <c r="AT250" s="127">
        <v>792</v>
      </c>
      <c r="AU250" s="128">
        <v>2.1800000000000002</v>
      </c>
      <c r="AV250" s="129" t="s">
        <v>103</v>
      </c>
      <c r="AW250" s="126" t="str">
        <f t="shared" si="106"/>
        <v/>
      </c>
      <c r="AX250" s="126" t="str">
        <f t="shared" si="107"/>
        <v/>
      </c>
      <c r="AY250" s="143" t="str">
        <f t="shared" si="108"/>
        <v/>
      </c>
      <c r="AZ250" s="97">
        <v>73.430000000000007</v>
      </c>
      <c r="BA250" s="68"/>
      <c r="BB250" s="68"/>
      <c r="BC250" s="68"/>
      <c r="BD250" s="68"/>
      <c r="BE250" s="15"/>
      <c r="BF250" s="5">
        <f t="shared" si="109"/>
        <v>4463</v>
      </c>
      <c r="BG250" s="42" t="s">
        <v>103</v>
      </c>
      <c r="BH250" s="42">
        <v>4463</v>
      </c>
      <c r="BI250" s="42"/>
      <c r="BJ250" s="42"/>
      <c r="BK250" s="42"/>
      <c r="BL250" s="42"/>
      <c r="BM250" s="15"/>
    </row>
    <row r="251" spans="1:65" outlineLevel="5" x14ac:dyDescent="0.3">
      <c r="A251" s="22">
        <f t="shared" si="112"/>
        <v>7</v>
      </c>
      <c r="B251" s="9">
        <f t="shared" si="110"/>
        <v>42580</v>
      </c>
      <c r="C251" s="51">
        <v>391730</v>
      </c>
      <c r="D251" s="64" t="str">
        <f t="shared" si="100"/>
        <v/>
      </c>
      <c r="E251" s="12" t="s">
        <v>103</v>
      </c>
      <c r="F251" s="12" t="s">
        <v>103</v>
      </c>
      <c r="G251" s="12"/>
      <c r="H251" s="12"/>
      <c r="I251" s="12"/>
      <c r="J251" s="12"/>
      <c r="K251" s="12"/>
      <c r="L251" s="12"/>
      <c r="M251" s="74" t="str">
        <f t="shared" si="101"/>
        <v/>
      </c>
      <c r="N251" s="83" t="s">
        <v>103</v>
      </c>
      <c r="O251" s="83" t="s">
        <v>103</v>
      </c>
      <c r="P251" s="83"/>
      <c r="Q251" s="83"/>
      <c r="R251" s="83"/>
      <c r="S251" s="83"/>
      <c r="T251" s="83"/>
      <c r="U251" s="83"/>
      <c r="V251" s="5" t="str">
        <f t="shared" si="102"/>
        <v/>
      </c>
      <c r="W251" s="41"/>
      <c r="X251" s="41"/>
      <c r="Y251" s="41"/>
      <c r="Z251" s="41"/>
      <c r="AA251" s="41"/>
      <c r="AB251" s="41"/>
      <c r="AC251" s="41"/>
      <c r="AD251" s="41"/>
      <c r="AE251" s="5" t="str">
        <f t="shared" si="103"/>
        <v/>
      </c>
      <c r="AF251" s="41"/>
      <c r="AG251" s="41"/>
      <c r="AH251" s="41"/>
      <c r="AI251" s="41"/>
      <c r="AJ251" s="41"/>
      <c r="AK251" s="41"/>
      <c r="AL251" s="41"/>
      <c r="AM251" s="41"/>
      <c r="AN251" s="41">
        <f t="shared" si="111"/>
        <v>27.34375</v>
      </c>
      <c r="AO251" s="41">
        <v>768</v>
      </c>
      <c r="AP251" s="110" t="s">
        <v>103</v>
      </c>
      <c r="AQ251" s="111" t="s">
        <v>103</v>
      </c>
      <c r="AR251" s="126" t="str">
        <f t="shared" si="104"/>
        <v/>
      </c>
      <c r="AS251" s="126" t="str">
        <f t="shared" si="105"/>
        <v/>
      </c>
      <c r="AT251" s="127">
        <v>981</v>
      </c>
      <c r="AU251" s="128">
        <v>2.21</v>
      </c>
      <c r="AV251" s="129" t="s">
        <v>103</v>
      </c>
      <c r="AW251" s="126" t="str">
        <f t="shared" si="106"/>
        <v/>
      </c>
      <c r="AX251" s="126" t="str">
        <f t="shared" si="107"/>
        <v/>
      </c>
      <c r="AY251" s="143" t="str">
        <f t="shared" si="108"/>
        <v/>
      </c>
      <c r="AZ251" s="97">
        <v>75.33</v>
      </c>
      <c r="BA251" s="68"/>
      <c r="BB251" s="68"/>
      <c r="BC251" s="68"/>
      <c r="BD251" s="68"/>
      <c r="BE251" s="15"/>
      <c r="BF251" s="5">
        <f t="shared" si="109"/>
        <v>6612</v>
      </c>
      <c r="BG251" s="42">
        <v>2800</v>
      </c>
      <c r="BH251" s="42">
        <v>3812</v>
      </c>
      <c r="BI251" s="42"/>
      <c r="BJ251" s="42"/>
      <c r="BK251" s="42"/>
      <c r="BL251" s="42"/>
      <c r="BM251" s="15"/>
    </row>
    <row r="252" spans="1:65" outlineLevel="5" x14ac:dyDescent="0.3">
      <c r="A252" s="22">
        <f t="shared" si="112"/>
        <v>7</v>
      </c>
      <c r="B252" s="9">
        <f t="shared" si="110"/>
        <v>42581</v>
      </c>
      <c r="C252" s="51">
        <v>400573</v>
      </c>
      <c r="D252" s="64">
        <f t="shared" si="100"/>
        <v>32.5</v>
      </c>
      <c r="E252" s="12">
        <v>33</v>
      </c>
      <c r="F252" s="12">
        <v>32</v>
      </c>
      <c r="G252" s="12"/>
      <c r="H252" s="12"/>
      <c r="I252" s="12"/>
      <c r="J252" s="12"/>
      <c r="K252" s="12"/>
      <c r="L252" s="12"/>
      <c r="M252" s="74" t="str">
        <f t="shared" si="101"/>
        <v/>
      </c>
      <c r="N252" s="83" t="s">
        <v>103</v>
      </c>
      <c r="O252" s="83" t="s">
        <v>103</v>
      </c>
      <c r="P252" s="83"/>
      <c r="Q252" s="83"/>
      <c r="R252" s="83"/>
      <c r="S252" s="83"/>
      <c r="T252" s="83"/>
      <c r="U252" s="83"/>
      <c r="V252" s="5" t="str">
        <f t="shared" si="102"/>
        <v/>
      </c>
      <c r="W252" s="41"/>
      <c r="X252" s="41"/>
      <c r="Y252" s="41"/>
      <c r="Z252" s="41"/>
      <c r="AA252" s="41"/>
      <c r="AB252" s="41"/>
      <c r="AC252" s="41"/>
      <c r="AD252" s="41"/>
      <c r="AE252" s="5" t="str">
        <f t="shared" si="103"/>
        <v/>
      </c>
      <c r="AF252" s="41"/>
      <c r="AG252" s="41"/>
      <c r="AH252" s="41"/>
      <c r="AI252" s="41"/>
      <c r="AJ252" s="41"/>
      <c r="AK252" s="41"/>
      <c r="AL252" s="41"/>
      <c r="AM252" s="41"/>
      <c r="AN252" s="41">
        <f t="shared" si="111"/>
        <v>23.333333333333332</v>
      </c>
      <c r="AO252" s="41">
        <v>900</v>
      </c>
      <c r="AP252" s="110" t="s">
        <v>103</v>
      </c>
      <c r="AQ252" s="111" t="s">
        <v>103</v>
      </c>
      <c r="AR252" s="126" t="str">
        <f t="shared" si="104"/>
        <v/>
      </c>
      <c r="AS252" s="126" t="str">
        <f t="shared" si="105"/>
        <v/>
      </c>
      <c r="AT252" s="127">
        <v>963</v>
      </c>
      <c r="AU252" s="128" t="s">
        <v>103</v>
      </c>
      <c r="AV252" s="129" t="s">
        <v>103</v>
      </c>
      <c r="AW252" s="126" t="str">
        <f t="shared" si="106"/>
        <v/>
      </c>
      <c r="AX252" s="126" t="str">
        <f t="shared" si="107"/>
        <v/>
      </c>
      <c r="AY252" s="143" t="str">
        <f t="shared" si="108"/>
        <v/>
      </c>
      <c r="AZ252" s="97" t="s">
        <v>103</v>
      </c>
      <c r="BA252" s="68"/>
      <c r="BB252" s="68"/>
      <c r="BC252" s="68"/>
      <c r="BD252" s="68"/>
      <c r="BE252" s="15"/>
      <c r="BF252" s="5">
        <f t="shared" si="109"/>
        <v>2752</v>
      </c>
      <c r="BG252" s="42" t="s">
        <v>103</v>
      </c>
      <c r="BH252" s="42">
        <v>2752</v>
      </c>
      <c r="BI252" s="42"/>
      <c r="BJ252" s="42"/>
      <c r="BK252" s="42"/>
      <c r="BL252" s="42"/>
      <c r="BM252" s="15"/>
    </row>
    <row r="253" spans="1:65" ht="17.25" outlineLevel="5" thickBot="1" x14ac:dyDescent="0.35">
      <c r="A253" s="31">
        <f t="shared" si="112"/>
        <v>7</v>
      </c>
      <c r="B253" s="32">
        <f t="shared" si="110"/>
        <v>42582</v>
      </c>
      <c r="C253" s="51">
        <v>400743</v>
      </c>
      <c r="D253" s="64">
        <f t="shared" si="100"/>
        <v>32.5</v>
      </c>
      <c r="E253" s="12">
        <v>33</v>
      </c>
      <c r="F253" s="12">
        <v>32</v>
      </c>
      <c r="G253" s="12"/>
      <c r="H253" s="12"/>
      <c r="I253" s="12"/>
      <c r="J253" s="12"/>
      <c r="K253" s="12"/>
      <c r="L253" s="12"/>
      <c r="M253" s="74" t="str">
        <f t="shared" si="101"/>
        <v/>
      </c>
      <c r="N253" s="83" t="s">
        <v>103</v>
      </c>
      <c r="O253" s="83" t="s">
        <v>103</v>
      </c>
      <c r="P253" s="83"/>
      <c r="Q253" s="83"/>
      <c r="R253" s="83"/>
      <c r="S253" s="83"/>
      <c r="T253" s="83"/>
      <c r="U253" s="83"/>
      <c r="V253" s="5" t="str">
        <f t="shared" si="102"/>
        <v/>
      </c>
      <c r="W253" s="41"/>
      <c r="X253" s="41"/>
      <c r="Y253" s="41"/>
      <c r="Z253" s="41"/>
      <c r="AA253" s="41"/>
      <c r="AB253" s="41"/>
      <c r="AC253" s="41"/>
      <c r="AD253" s="41"/>
      <c r="AE253" s="5" t="str">
        <f t="shared" si="103"/>
        <v/>
      </c>
      <c r="AF253" s="41"/>
      <c r="AG253" s="41"/>
      <c r="AH253" s="41"/>
      <c r="AI253" s="41"/>
      <c r="AJ253" s="41"/>
      <c r="AK253" s="41"/>
      <c r="AL253" s="41"/>
      <c r="AM253" s="41"/>
      <c r="AN253" s="41">
        <f t="shared" si="111"/>
        <v>22.29299363057325</v>
      </c>
      <c r="AO253" s="41">
        <v>942</v>
      </c>
      <c r="AP253" s="110"/>
      <c r="AQ253" s="111"/>
      <c r="AR253" s="126" t="str">
        <f t="shared" si="104"/>
        <v/>
      </c>
      <c r="AS253" s="126" t="str">
        <f t="shared" si="105"/>
        <v/>
      </c>
      <c r="AT253" s="127">
        <v>981</v>
      </c>
      <c r="AU253" s="128" t="s">
        <v>103</v>
      </c>
      <c r="AV253" s="129" t="s">
        <v>103</v>
      </c>
      <c r="AW253" s="126" t="str">
        <f t="shared" si="106"/>
        <v/>
      </c>
      <c r="AX253" s="126" t="str">
        <f t="shared" si="107"/>
        <v/>
      </c>
      <c r="AY253" s="143" t="str">
        <f t="shared" si="108"/>
        <v/>
      </c>
      <c r="AZ253" s="97" t="s">
        <v>103</v>
      </c>
      <c r="BA253" s="68"/>
      <c r="BB253" s="68"/>
      <c r="BC253" s="68"/>
      <c r="BD253" s="68"/>
      <c r="BE253" s="15"/>
      <c r="BF253" s="5">
        <f t="shared" si="109"/>
        <v>2589</v>
      </c>
      <c r="BG253" s="42" t="s">
        <v>103</v>
      </c>
      <c r="BH253" s="42">
        <v>2589</v>
      </c>
      <c r="BI253" s="42"/>
      <c r="BJ253" s="42"/>
      <c r="BK253" s="42"/>
      <c r="BL253" s="42"/>
      <c r="BM253" s="15"/>
    </row>
    <row r="254" spans="1:65" outlineLevel="4" x14ac:dyDescent="0.3">
      <c r="A254" s="156" t="s">
        <v>41</v>
      </c>
      <c r="B254" s="157"/>
      <c r="C254" s="50">
        <f t="shared" ref="C254:BM254" si="113">SUBTOTAL(4,C223:C253)</f>
        <v>501173</v>
      </c>
      <c r="D254" s="60">
        <f t="shared" si="113"/>
        <v>35</v>
      </c>
      <c r="E254" s="28">
        <f t="shared" si="113"/>
        <v>35</v>
      </c>
      <c r="F254" s="28">
        <f t="shared" si="113"/>
        <v>35</v>
      </c>
      <c r="G254" s="28">
        <f t="shared" si="113"/>
        <v>0</v>
      </c>
      <c r="H254" s="28">
        <f t="shared" si="113"/>
        <v>0</v>
      </c>
      <c r="I254" s="28">
        <f t="shared" si="113"/>
        <v>0</v>
      </c>
      <c r="J254" s="28">
        <f t="shared" si="113"/>
        <v>0</v>
      </c>
      <c r="K254" s="28">
        <f t="shared" si="113"/>
        <v>0</v>
      </c>
      <c r="L254" s="28">
        <f t="shared" si="113"/>
        <v>0</v>
      </c>
      <c r="M254" s="71">
        <f t="shared" si="113"/>
        <v>7.2</v>
      </c>
      <c r="N254" s="82">
        <f t="shared" si="113"/>
        <v>7.32</v>
      </c>
      <c r="O254" s="82">
        <f t="shared" si="113"/>
        <v>7.25</v>
      </c>
      <c r="P254" s="82">
        <f t="shared" si="113"/>
        <v>0</v>
      </c>
      <c r="Q254" s="82">
        <f t="shared" si="113"/>
        <v>0</v>
      </c>
      <c r="R254" s="82">
        <f t="shared" si="113"/>
        <v>0</v>
      </c>
      <c r="S254" s="82">
        <f t="shared" si="113"/>
        <v>0</v>
      </c>
      <c r="T254" s="82">
        <f t="shared" si="113"/>
        <v>0</v>
      </c>
      <c r="U254" s="82">
        <f t="shared" si="113"/>
        <v>0</v>
      </c>
      <c r="V254" s="29">
        <f t="shared" si="113"/>
        <v>0</v>
      </c>
      <c r="W254" s="39">
        <f t="shared" si="113"/>
        <v>0</v>
      </c>
      <c r="X254" s="39">
        <f t="shared" si="113"/>
        <v>0</v>
      </c>
      <c r="Y254" s="39">
        <f t="shared" si="113"/>
        <v>0</v>
      </c>
      <c r="Z254" s="39">
        <f t="shared" si="113"/>
        <v>0</v>
      </c>
      <c r="AA254" s="39">
        <f t="shared" si="113"/>
        <v>0</v>
      </c>
      <c r="AB254" s="39">
        <f t="shared" si="113"/>
        <v>0</v>
      </c>
      <c r="AC254" s="39">
        <f t="shared" si="113"/>
        <v>0</v>
      </c>
      <c r="AD254" s="39">
        <f t="shared" si="113"/>
        <v>0</v>
      </c>
      <c r="AE254" s="29">
        <f t="shared" si="113"/>
        <v>0</v>
      </c>
      <c r="AF254" s="39">
        <f t="shared" si="113"/>
        <v>0</v>
      </c>
      <c r="AG254" s="39">
        <f t="shared" si="113"/>
        <v>0</v>
      </c>
      <c r="AH254" s="39">
        <f t="shared" si="113"/>
        <v>0</v>
      </c>
      <c r="AI254" s="39">
        <f t="shared" si="113"/>
        <v>0</v>
      </c>
      <c r="AJ254" s="39">
        <f t="shared" si="113"/>
        <v>0</v>
      </c>
      <c r="AK254" s="39">
        <f t="shared" si="113"/>
        <v>0</v>
      </c>
      <c r="AL254" s="39">
        <f t="shared" si="113"/>
        <v>0</v>
      </c>
      <c r="AM254" s="39">
        <f t="shared" si="113"/>
        <v>0</v>
      </c>
      <c r="AN254" s="39">
        <f t="shared" si="113"/>
        <v>34.20195439739414</v>
      </c>
      <c r="AO254" s="39">
        <f t="shared" si="113"/>
        <v>1503</v>
      </c>
      <c r="AP254" s="104">
        <f t="shared" si="113"/>
        <v>5.09</v>
      </c>
      <c r="AQ254" s="105">
        <f t="shared" si="113"/>
        <v>2.92</v>
      </c>
      <c r="AR254" s="106">
        <f t="shared" si="113"/>
        <v>66.760563380281695</v>
      </c>
      <c r="AS254" s="106">
        <f t="shared" si="113"/>
        <v>48.641304347826086</v>
      </c>
      <c r="AT254" s="107">
        <f t="shared" si="113"/>
        <v>1646</v>
      </c>
      <c r="AU254" s="108">
        <f t="shared" si="113"/>
        <v>4.09</v>
      </c>
      <c r="AV254" s="109">
        <f t="shared" si="113"/>
        <v>1.85</v>
      </c>
      <c r="AW254" s="106">
        <f t="shared" si="113"/>
        <v>47.039473684210527</v>
      </c>
      <c r="AX254" s="106">
        <f t="shared" si="113"/>
        <v>55.389221556886227</v>
      </c>
      <c r="AY254" s="60">
        <f t="shared" si="113"/>
        <v>59.899646481924961</v>
      </c>
      <c r="AZ254" s="96">
        <f t="shared" si="113"/>
        <v>78.59</v>
      </c>
      <c r="BA254" s="67">
        <f t="shared" si="113"/>
        <v>0</v>
      </c>
      <c r="BB254" s="67">
        <f t="shared" si="113"/>
        <v>34</v>
      </c>
      <c r="BC254" s="67">
        <f t="shared" si="113"/>
        <v>0</v>
      </c>
      <c r="BD254" s="67">
        <f t="shared" si="113"/>
        <v>0</v>
      </c>
      <c r="BE254" s="27">
        <f t="shared" si="113"/>
        <v>0</v>
      </c>
      <c r="BF254" s="29">
        <f t="shared" si="113"/>
        <v>8400</v>
      </c>
      <c r="BG254" s="39">
        <f t="shared" si="113"/>
        <v>8400</v>
      </c>
      <c r="BH254" s="40">
        <f t="shared" si="113"/>
        <v>7110</v>
      </c>
      <c r="BI254" s="40">
        <f t="shared" si="113"/>
        <v>0</v>
      </c>
      <c r="BJ254" s="40">
        <f t="shared" si="113"/>
        <v>0</v>
      </c>
      <c r="BK254" s="40">
        <f t="shared" si="113"/>
        <v>0</v>
      </c>
      <c r="BL254" s="40">
        <f t="shared" si="113"/>
        <v>0</v>
      </c>
      <c r="BM254" s="27">
        <f t="shared" si="113"/>
        <v>0</v>
      </c>
    </row>
    <row r="255" spans="1:65" outlineLevel="3" x14ac:dyDescent="0.3">
      <c r="A255" s="158" t="s">
        <v>30</v>
      </c>
      <c r="B255" s="159"/>
      <c r="C255" s="51">
        <f t="shared" ref="C255:BM255" si="114">SUBTOTAL(5,C223:C253)</f>
        <v>377343</v>
      </c>
      <c r="D255" s="61">
        <f t="shared" si="114"/>
        <v>32.5</v>
      </c>
      <c r="E255" s="12">
        <f t="shared" si="114"/>
        <v>32</v>
      </c>
      <c r="F255" s="12">
        <f t="shared" si="114"/>
        <v>32</v>
      </c>
      <c r="G255" s="12">
        <f t="shared" si="114"/>
        <v>0</v>
      </c>
      <c r="H255" s="12">
        <f t="shared" si="114"/>
        <v>0</v>
      </c>
      <c r="I255" s="12">
        <f t="shared" si="114"/>
        <v>0</v>
      </c>
      <c r="J255" s="12">
        <f t="shared" si="114"/>
        <v>0</v>
      </c>
      <c r="K255" s="12">
        <f t="shared" si="114"/>
        <v>0</v>
      </c>
      <c r="L255" s="12">
        <f t="shared" si="114"/>
        <v>0</v>
      </c>
      <c r="M255" s="72">
        <f t="shared" si="114"/>
        <v>7</v>
      </c>
      <c r="N255" s="83">
        <f t="shared" si="114"/>
        <v>7.03</v>
      </c>
      <c r="O255" s="83">
        <f t="shared" si="114"/>
        <v>7.02</v>
      </c>
      <c r="P255" s="83">
        <f t="shared" si="114"/>
        <v>0</v>
      </c>
      <c r="Q255" s="83">
        <f t="shared" si="114"/>
        <v>0</v>
      </c>
      <c r="R255" s="83">
        <f t="shared" si="114"/>
        <v>0</v>
      </c>
      <c r="S255" s="83">
        <f t="shared" si="114"/>
        <v>0</v>
      </c>
      <c r="T255" s="83">
        <f t="shared" si="114"/>
        <v>0</v>
      </c>
      <c r="U255" s="83">
        <f t="shared" si="114"/>
        <v>0</v>
      </c>
      <c r="V255" s="6">
        <f t="shared" si="114"/>
        <v>0</v>
      </c>
      <c r="W255" s="41">
        <f t="shared" si="114"/>
        <v>0</v>
      </c>
      <c r="X255" s="41">
        <f t="shared" si="114"/>
        <v>0</v>
      </c>
      <c r="Y255" s="41">
        <f t="shared" si="114"/>
        <v>0</v>
      </c>
      <c r="Z255" s="41">
        <f t="shared" si="114"/>
        <v>0</v>
      </c>
      <c r="AA255" s="41">
        <f t="shared" si="114"/>
        <v>0</v>
      </c>
      <c r="AB255" s="41">
        <f t="shared" si="114"/>
        <v>0</v>
      </c>
      <c r="AC255" s="41">
        <f t="shared" si="114"/>
        <v>0</v>
      </c>
      <c r="AD255" s="41">
        <f t="shared" si="114"/>
        <v>0</v>
      </c>
      <c r="AE255" s="6">
        <f t="shared" si="114"/>
        <v>0</v>
      </c>
      <c r="AF255" s="41">
        <f t="shared" si="114"/>
        <v>0</v>
      </c>
      <c r="AG255" s="41">
        <f t="shared" si="114"/>
        <v>0</v>
      </c>
      <c r="AH255" s="41">
        <f t="shared" si="114"/>
        <v>0</v>
      </c>
      <c r="AI255" s="41">
        <f t="shared" si="114"/>
        <v>0</v>
      </c>
      <c r="AJ255" s="41">
        <f t="shared" si="114"/>
        <v>0</v>
      </c>
      <c r="AK255" s="41">
        <f t="shared" si="114"/>
        <v>0</v>
      </c>
      <c r="AL255" s="41">
        <f t="shared" si="114"/>
        <v>0</v>
      </c>
      <c r="AM255" s="41">
        <f t="shared" si="114"/>
        <v>0</v>
      </c>
      <c r="AN255" s="41">
        <f t="shared" si="114"/>
        <v>13.972055888223553</v>
      </c>
      <c r="AO255" s="41">
        <f t="shared" si="114"/>
        <v>614</v>
      </c>
      <c r="AP255" s="110">
        <f t="shared" si="114"/>
        <v>3.55</v>
      </c>
      <c r="AQ255" s="111">
        <f t="shared" si="114"/>
        <v>1.89</v>
      </c>
      <c r="AR255" s="112">
        <f t="shared" si="114"/>
        <v>51.358695652173914</v>
      </c>
      <c r="AS255" s="112">
        <f t="shared" si="114"/>
        <v>33.239436619718305</v>
      </c>
      <c r="AT255" s="113">
        <f t="shared" si="114"/>
        <v>792</v>
      </c>
      <c r="AU255" s="114">
        <f t="shared" si="114"/>
        <v>2.1800000000000002</v>
      </c>
      <c r="AV255" s="115">
        <f t="shared" si="114"/>
        <v>1.43</v>
      </c>
      <c r="AW255" s="112">
        <f t="shared" si="114"/>
        <v>44.610778443113773</v>
      </c>
      <c r="AX255" s="112">
        <f t="shared" si="114"/>
        <v>52.960526315789473</v>
      </c>
      <c r="AY255" s="61">
        <f t="shared" si="114"/>
        <v>17.738473167044589</v>
      </c>
      <c r="AZ255" s="97">
        <f t="shared" si="114"/>
        <v>72.010000000000005</v>
      </c>
      <c r="BA255" s="68">
        <f t="shared" si="114"/>
        <v>0</v>
      </c>
      <c r="BB255" s="68">
        <f t="shared" si="114"/>
        <v>34</v>
      </c>
      <c r="BC255" s="68">
        <f t="shared" si="114"/>
        <v>0</v>
      </c>
      <c r="BD255" s="68">
        <f t="shared" si="114"/>
        <v>0</v>
      </c>
      <c r="BE255" s="15">
        <f t="shared" si="114"/>
        <v>0</v>
      </c>
      <c r="BF255" s="6">
        <f t="shared" si="114"/>
        <v>2110</v>
      </c>
      <c r="BG255" s="41">
        <f t="shared" si="114"/>
        <v>1190</v>
      </c>
      <c r="BH255" s="42">
        <f t="shared" si="114"/>
        <v>920</v>
      </c>
      <c r="BI255" s="42">
        <f t="shared" si="114"/>
        <v>0</v>
      </c>
      <c r="BJ255" s="42">
        <f t="shared" si="114"/>
        <v>0</v>
      </c>
      <c r="BK255" s="42">
        <f t="shared" si="114"/>
        <v>0</v>
      </c>
      <c r="BL255" s="42">
        <f t="shared" si="114"/>
        <v>0</v>
      </c>
      <c r="BM255" s="15">
        <f t="shared" si="114"/>
        <v>0</v>
      </c>
    </row>
    <row r="256" spans="1:65" outlineLevel="2" x14ac:dyDescent="0.3">
      <c r="A256" s="158" t="s">
        <v>19</v>
      </c>
      <c r="B256" s="159"/>
      <c r="C256" s="51">
        <f>IFERROR(SUBTOTAL(1,C223:C253),"")</f>
        <v>424030.45161290321</v>
      </c>
      <c r="D256" s="61">
        <f t="shared" ref="D256:BM256" si="115">IFERROR(SUBTOTAL(1,D223:D253),"")</f>
        <v>33.416666666666664</v>
      </c>
      <c r="E256" s="12">
        <f t="shared" si="115"/>
        <v>33.666666666666664</v>
      </c>
      <c r="F256" s="12">
        <f t="shared" si="115"/>
        <v>33.166666666666664</v>
      </c>
      <c r="G256" s="12" t="str">
        <f t="shared" si="115"/>
        <v/>
      </c>
      <c r="H256" s="12" t="str">
        <f t="shared" si="115"/>
        <v/>
      </c>
      <c r="I256" s="12" t="str">
        <f t="shared" si="115"/>
        <v/>
      </c>
      <c r="J256" s="12" t="str">
        <f t="shared" si="115"/>
        <v/>
      </c>
      <c r="K256" s="12" t="str">
        <f t="shared" si="115"/>
        <v/>
      </c>
      <c r="L256" s="12" t="str">
        <f t="shared" si="115"/>
        <v/>
      </c>
      <c r="M256" s="72">
        <f t="shared" si="115"/>
        <v>7.125</v>
      </c>
      <c r="N256" s="83">
        <f t="shared" si="115"/>
        <v>7.16</v>
      </c>
      <c r="O256" s="83">
        <f t="shared" si="115"/>
        <v>7.1325000000000003</v>
      </c>
      <c r="P256" s="83" t="str">
        <f t="shared" si="115"/>
        <v/>
      </c>
      <c r="Q256" s="83" t="str">
        <f t="shared" si="115"/>
        <v/>
      </c>
      <c r="R256" s="83" t="str">
        <f t="shared" si="115"/>
        <v/>
      </c>
      <c r="S256" s="83" t="str">
        <f t="shared" si="115"/>
        <v/>
      </c>
      <c r="T256" s="83" t="str">
        <f t="shared" si="115"/>
        <v/>
      </c>
      <c r="U256" s="83" t="str">
        <f t="shared" si="115"/>
        <v/>
      </c>
      <c r="V256" s="6" t="str">
        <f t="shared" si="115"/>
        <v/>
      </c>
      <c r="W256" s="41" t="str">
        <f t="shared" si="115"/>
        <v/>
      </c>
      <c r="X256" s="41" t="str">
        <f t="shared" si="115"/>
        <v/>
      </c>
      <c r="Y256" s="41" t="str">
        <f t="shared" si="115"/>
        <v/>
      </c>
      <c r="Z256" s="41" t="str">
        <f t="shared" si="115"/>
        <v/>
      </c>
      <c r="AA256" s="41" t="str">
        <f t="shared" si="115"/>
        <v/>
      </c>
      <c r="AB256" s="41" t="str">
        <f t="shared" si="115"/>
        <v/>
      </c>
      <c r="AC256" s="41" t="str">
        <f t="shared" si="115"/>
        <v/>
      </c>
      <c r="AD256" s="41" t="str">
        <f t="shared" si="115"/>
        <v/>
      </c>
      <c r="AE256" s="6" t="str">
        <f t="shared" si="115"/>
        <v/>
      </c>
      <c r="AF256" s="41" t="str">
        <f t="shared" si="115"/>
        <v/>
      </c>
      <c r="AG256" s="41" t="str">
        <f t="shared" si="115"/>
        <v/>
      </c>
      <c r="AH256" s="41" t="str">
        <f t="shared" si="115"/>
        <v/>
      </c>
      <c r="AI256" s="41" t="str">
        <f t="shared" si="115"/>
        <v/>
      </c>
      <c r="AJ256" s="41" t="str">
        <f t="shared" si="115"/>
        <v/>
      </c>
      <c r="AK256" s="41" t="str">
        <f t="shared" si="115"/>
        <v/>
      </c>
      <c r="AL256" s="41" t="str">
        <f t="shared" si="115"/>
        <v/>
      </c>
      <c r="AM256" s="41" t="str">
        <f t="shared" si="115"/>
        <v/>
      </c>
      <c r="AN256" s="41">
        <f t="shared" si="115"/>
        <v>21.424838385140756</v>
      </c>
      <c r="AO256" s="41">
        <f t="shared" si="115"/>
        <v>1022.8387096774194</v>
      </c>
      <c r="AP256" s="110">
        <f t="shared" si="115"/>
        <v>4.0175000000000001</v>
      </c>
      <c r="AQ256" s="111">
        <f t="shared" si="115"/>
        <v>2.4124999999999996</v>
      </c>
      <c r="AR256" s="112">
        <f t="shared" si="115"/>
        <v>60.33832818313028</v>
      </c>
      <c r="AS256" s="112">
        <f t="shared" si="115"/>
        <v>39.661671816869728</v>
      </c>
      <c r="AT256" s="113">
        <f t="shared" si="115"/>
        <v>1159.1935483870968</v>
      </c>
      <c r="AU256" s="114">
        <f t="shared" si="115"/>
        <v>3.112857142857143</v>
      </c>
      <c r="AV256" s="115">
        <f t="shared" si="115"/>
        <v>1.5725</v>
      </c>
      <c r="AW256" s="112">
        <f t="shared" si="115"/>
        <v>45.841426598522418</v>
      </c>
      <c r="AX256" s="112">
        <f t="shared" si="115"/>
        <v>54.158573401477582</v>
      </c>
      <c r="AY256" s="61">
        <f t="shared" si="115"/>
        <v>42.55843040993166</v>
      </c>
      <c r="AZ256" s="97">
        <f t="shared" si="115"/>
        <v>74.800476190476189</v>
      </c>
      <c r="BA256" s="68" t="str">
        <f t="shared" si="115"/>
        <v/>
      </c>
      <c r="BB256" s="68">
        <f t="shared" si="115"/>
        <v>34</v>
      </c>
      <c r="BC256" s="68" t="str">
        <f t="shared" si="115"/>
        <v/>
      </c>
      <c r="BD256" s="68" t="str">
        <f t="shared" si="115"/>
        <v/>
      </c>
      <c r="BE256" s="15" t="str">
        <f>IFERROR(SUBTOTAL(1,BE223:BE253),"")</f>
        <v/>
      </c>
      <c r="BF256" s="6">
        <f t="shared" si="115"/>
        <v>4792.4838709677415</v>
      </c>
      <c r="BG256" s="41">
        <f t="shared" si="115"/>
        <v>4584.916666666667</v>
      </c>
      <c r="BH256" s="42">
        <f t="shared" si="115"/>
        <v>2963.7692307692309</v>
      </c>
      <c r="BI256" s="42" t="str">
        <f t="shared" si="115"/>
        <v/>
      </c>
      <c r="BJ256" s="42" t="str">
        <f t="shared" si="115"/>
        <v/>
      </c>
      <c r="BK256" s="42" t="str">
        <f t="shared" si="115"/>
        <v/>
      </c>
      <c r="BL256" s="42" t="str">
        <f t="shared" si="115"/>
        <v/>
      </c>
      <c r="BM256" s="15" t="str">
        <f t="shared" si="115"/>
        <v/>
      </c>
    </row>
    <row r="257" spans="1:65" ht="17.25" outlineLevel="1" thickBot="1" x14ac:dyDescent="0.35">
      <c r="A257" s="160" t="s">
        <v>54</v>
      </c>
      <c r="B257" s="161"/>
      <c r="C257" s="52">
        <f>SUBTOTAL(9,C223:C253)</f>
        <v>13144944</v>
      </c>
      <c r="D257" s="62"/>
      <c r="E257" s="30"/>
      <c r="F257" s="30"/>
      <c r="G257" s="30"/>
      <c r="H257" s="30"/>
      <c r="I257" s="30"/>
      <c r="J257" s="30"/>
      <c r="K257" s="30"/>
      <c r="L257" s="30"/>
      <c r="M257" s="73"/>
      <c r="N257" s="84"/>
      <c r="O257" s="84"/>
      <c r="P257" s="84"/>
      <c r="Q257" s="84"/>
      <c r="R257" s="84"/>
      <c r="S257" s="84"/>
      <c r="T257" s="84"/>
      <c r="U257" s="84"/>
      <c r="V257" s="93"/>
      <c r="W257" s="94"/>
      <c r="X257" s="94"/>
      <c r="Y257" s="94"/>
      <c r="Z257" s="94"/>
      <c r="AA257" s="94"/>
      <c r="AB257" s="94"/>
      <c r="AC257" s="94"/>
      <c r="AD257" s="94"/>
      <c r="AE257" s="93"/>
      <c r="AF257" s="94"/>
      <c r="AG257" s="94"/>
      <c r="AH257" s="94"/>
      <c r="AI257" s="94"/>
      <c r="AJ257" s="94"/>
      <c r="AK257" s="94"/>
      <c r="AL257" s="94"/>
      <c r="AM257" s="94"/>
      <c r="AN257" s="94"/>
      <c r="AO257" s="43">
        <f>SUBTOTAL(9,AO223:AO253)</f>
        <v>31708</v>
      </c>
      <c r="AP257" s="116"/>
      <c r="AQ257" s="117"/>
      <c r="AR257" s="118"/>
      <c r="AS257" s="118"/>
      <c r="AT257" s="119">
        <f>SUBTOTAL(9,AT223:AT253)</f>
        <v>35935</v>
      </c>
      <c r="AU257" s="120"/>
      <c r="AV257" s="121"/>
      <c r="AW257" s="118"/>
      <c r="AX257" s="118"/>
      <c r="AY257" s="62"/>
      <c r="AZ257" s="98"/>
      <c r="BA257" s="69"/>
      <c r="BB257" s="69"/>
      <c r="BC257" s="69"/>
      <c r="BD257" s="69"/>
      <c r="BE257" s="16">
        <f>SUBTOTAL(9,BE223:BE253)</f>
        <v>0</v>
      </c>
      <c r="BF257" s="7">
        <f t="shared" ref="BF257:BM257" si="116">SUBTOTAL(9,BF223:BF253)</f>
        <v>148567</v>
      </c>
      <c r="BG257" s="43">
        <f t="shared" si="116"/>
        <v>110038</v>
      </c>
      <c r="BH257" s="44">
        <f t="shared" si="116"/>
        <v>38529</v>
      </c>
      <c r="BI257" s="44">
        <f t="shared" si="116"/>
        <v>0</v>
      </c>
      <c r="BJ257" s="44">
        <f t="shared" si="116"/>
        <v>0</v>
      </c>
      <c r="BK257" s="44">
        <f t="shared" si="116"/>
        <v>0</v>
      </c>
      <c r="BL257" s="44">
        <f t="shared" si="116"/>
        <v>0</v>
      </c>
      <c r="BM257" s="16">
        <f t="shared" si="116"/>
        <v>0</v>
      </c>
    </row>
    <row r="258" spans="1:65" outlineLevel="5" x14ac:dyDescent="0.3">
      <c r="A258" s="21">
        <f t="shared" si="112"/>
        <v>8</v>
      </c>
      <c r="B258" s="33">
        <f>B253+1</f>
        <v>42583</v>
      </c>
      <c r="C258" s="51">
        <v>395552</v>
      </c>
      <c r="D258" s="64" t="str">
        <f t="shared" ref="D258:D288" si="117">IFERROR(ROUND(AVERAGE(E258:L258),1),"")</f>
        <v/>
      </c>
      <c r="E258" s="12" t="s">
        <v>103</v>
      </c>
      <c r="F258" s="12" t="s">
        <v>103</v>
      </c>
      <c r="G258" s="12"/>
      <c r="H258" s="12"/>
      <c r="I258" s="12"/>
      <c r="J258" s="12"/>
      <c r="K258" s="12"/>
      <c r="L258" s="12"/>
      <c r="M258" s="74" t="str">
        <f t="shared" ref="M258:M288" si="118">IFERROR(ROUND(AVERAGE(N258:U258),1),"")</f>
        <v/>
      </c>
      <c r="N258" s="83" t="s">
        <v>103</v>
      </c>
      <c r="O258" s="83" t="s">
        <v>103</v>
      </c>
      <c r="P258" s="83"/>
      <c r="Q258" s="83"/>
      <c r="R258" s="83"/>
      <c r="S258" s="83"/>
      <c r="T258" s="83"/>
      <c r="U258" s="83"/>
      <c r="V258" s="5" t="str">
        <f t="shared" ref="V258:V288" si="119">IFERROR(ROUND(AVERAGE(W258:AD258),1),"")</f>
        <v/>
      </c>
      <c r="W258" s="41"/>
      <c r="X258" s="41"/>
      <c r="Y258" s="41"/>
      <c r="Z258" s="41"/>
      <c r="AA258" s="41"/>
      <c r="AB258" s="41"/>
      <c r="AC258" s="41"/>
      <c r="AD258" s="41"/>
      <c r="AE258" s="5" t="str">
        <f t="shared" ref="AE258:AE288" si="120">IFERROR(ROUND(AVERAGE(AF258:AM258),1),"")</f>
        <v/>
      </c>
      <c r="AF258" s="41"/>
      <c r="AG258" s="41"/>
      <c r="AH258" s="41"/>
      <c r="AI258" s="41"/>
      <c r="AJ258" s="41"/>
      <c r="AK258" s="41"/>
      <c r="AL258" s="41"/>
      <c r="AM258" s="41"/>
      <c r="AN258" s="41">
        <f>21000/AO258</f>
        <v>20.076481835564053</v>
      </c>
      <c r="AO258" s="41">
        <v>1046</v>
      </c>
      <c r="AP258" s="110" t="s">
        <v>103</v>
      </c>
      <c r="AQ258" s="111" t="s">
        <v>103</v>
      </c>
      <c r="AR258" s="126" t="str">
        <f t="shared" ref="AR258:AR288" si="121">IFERROR(AQ258/AP258*100,"")</f>
        <v/>
      </c>
      <c r="AS258" s="126" t="str">
        <f t="shared" ref="AS258:AS288" si="122">IFERROR(100-AR258,"")</f>
        <v/>
      </c>
      <c r="AT258" s="127">
        <v>969</v>
      </c>
      <c r="AU258" s="128">
        <v>2.4</v>
      </c>
      <c r="AV258" s="129" t="s">
        <v>103</v>
      </c>
      <c r="AW258" s="126" t="str">
        <f t="shared" ref="AW258:AW288" si="123">IFERROR(AV258/AU258*100,"")</f>
        <v/>
      </c>
      <c r="AX258" s="126" t="str">
        <f t="shared" ref="AX258:AX288" si="124">IFERROR(100-AW258,"")</f>
        <v/>
      </c>
      <c r="AY258" s="64" t="str">
        <f t="shared" ref="AY258:AY288" si="125">IFERROR((1-((AW258*AS258)/(AX258*AR258)))*100,"")</f>
        <v/>
      </c>
      <c r="AZ258" s="97">
        <v>75.66</v>
      </c>
      <c r="BA258" s="68"/>
      <c r="BB258" s="68"/>
      <c r="BC258" s="68"/>
      <c r="BD258" s="68"/>
      <c r="BE258" s="15"/>
      <c r="BF258" s="5">
        <f t="shared" ref="BF258:BF288" si="126">IF(SUM(BG258:BM258)=0,"",SUM(BG258:BM258))</f>
        <v>6591</v>
      </c>
      <c r="BG258" s="42">
        <v>4760</v>
      </c>
      <c r="BH258" s="42">
        <v>1831</v>
      </c>
      <c r="BI258" s="42"/>
      <c r="BJ258" s="42"/>
      <c r="BK258" s="42"/>
      <c r="BL258" s="42"/>
      <c r="BM258" s="15"/>
    </row>
    <row r="259" spans="1:65" outlineLevel="5" x14ac:dyDescent="0.3">
      <c r="A259" s="22">
        <f t="shared" si="112"/>
        <v>8</v>
      </c>
      <c r="B259" s="9">
        <f t="shared" si="110"/>
        <v>42584</v>
      </c>
      <c r="C259" s="51">
        <v>391086</v>
      </c>
      <c r="D259" s="64" t="str">
        <f t="shared" si="117"/>
        <v/>
      </c>
      <c r="E259" s="12" t="s">
        <v>103</v>
      </c>
      <c r="F259" s="12" t="s">
        <v>103</v>
      </c>
      <c r="G259" s="12"/>
      <c r="H259" s="12"/>
      <c r="I259" s="12"/>
      <c r="J259" s="12"/>
      <c r="K259" s="12"/>
      <c r="L259" s="12"/>
      <c r="M259" s="74">
        <f t="shared" si="118"/>
        <v>7.2</v>
      </c>
      <c r="N259" s="83">
        <v>7.25</v>
      </c>
      <c r="O259" s="83">
        <v>7.23</v>
      </c>
      <c r="P259" s="83"/>
      <c r="Q259" s="83"/>
      <c r="R259" s="83"/>
      <c r="S259" s="83"/>
      <c r="T259" s="83"/>
      <c r="U259" s="83"/>
      <c r="V259" s="5" t="str">
        <f t="shared" si="119"/>
        <v/>
      </c>
      <c r="W259" s="41"/>
      <c r="X259" s="41"/>
      <c r="Y259" s="41"/>
      <c r="Z259" s="41"/>
      <c r="AA259" s="41"/>
      <c r="AB259" s="41"/>
      <c r="AC259" s="41"/>
      <c r="AD259" s="41"/>
      <c r="AE259" s="5" t="str">
        <f t="shared" si="120"/>
        <v/>
      </c>
      <c r="AF259" s="41"/>
      <c r="AG259" s="41"/>
      <c r="AH259" s="41"/>
      <c r="AI259" s="41"/>
      <c r="AJ259" s="41"/>
      <c r="AK259" s="41"/>
      <c r="AL259" s="41"/>
      <c r="AM259" s="41"/>
      <c r="AN259" s="41">
        <f t="shared" ref="AN259:AN288" si="127">21000/AO259</f>
        <v>20.95808383233533</v>
      </c>
      <c r="AO259" s="41">
        <v>1002</v>
      </c>
      <c r="AP259" s="110">
        <v>4.4400000000000004</v>
      </c>
      <c r="AQ259" s="111">
        <v>2.92</v>
      </c>
      <c r="AR259" s="126">
        <f t="shared" si="121"/>
        <v>65.765765765765764</v>
      </c>
      <c r="AS259" s="126">
        <f t="shared" si="122"/>
        <v>34.234234234234236</v>
      </c>
      <c r="AT259" s="127">
        <v>1051</v>
      </c>
      <c r="AU259" s="128">
        <v>3.2</v>
      </c>
      <c r="AV259" s="129">
        <v>1.95</v>
      </c>
      <c r="AW259" s="126">
        <f t="shared" si="123"/>
        <v>60.9375</v>
      </c>
      <c r="AX259" s="126">
        <f t="shared" si="124"/>
        <v>39.0625</v>
      </c>
      <c r="AY259" s="64">
        <f t="shared" si="125"/>
        <v>18.794520547945194</v>
      </c>
      <c r="AZ259" s="97">
        <v>73.2</v>
      </c>
      <c r="BA259" s="68"/>
      <c r="BB259" s="68"/>
      <c r="BC259" s="68"/>
      <c r="BD259" s="68"/>
      <c r="BE259" s="15"/>
      <c r="BF259" s="5">
        <f t="shared" si="126"/>
        <v>9440</v>
      </c>
      <c r="BG259" s="42">
        <v>8160</v>
      </c>
      <c r="BH259" s="42">
        <v>1280</v>
      </c>
      <c r="BI259" s="42"/>
      <c r="BJ259" s="42"/>
      <c r="BK259" s="42"/>
      <c r="BL259" s="42"/>
      <c r="BM259" s="15"/>
    </row>
    <row r="260" spans="1:65" outlineLevel="5" x14ac:dyDescent="0.3">
      <c r="A260" s="22">
        <f t="shared" si="112"/>
        <v>8</v>
      </c>
      <c r="B260" s="9">
        <f t="shared" si="110"/>
        <v>42585</v>
      </c>
      <c r="C260" s="51">
        <v>384836</v>
      </c>
      <c r="D260" s="64" t="str">
        <f t="shared" si="117"/>
        <v/>
      </c>
      <c r="E260" s="12" t="s">
        <v>103</v>
      </c>
      <c r="F260" s="12" t="s">
        <v>103</v>
      </c>
      <c r="G260" s="12"/>
      <c r="H260" s="12"/>
      <c r="I260" s="12"/>
      <c r="J260" s="12"/>
      <c r="K260" s="12"/>
      <c r="L260" s="12"/>
      <c r="M260" s="74" t="str">
        <f t="shared" si="118"/>
        <v/>
      </c>
      <c r="N260" s="83" t="s">
        <v>103</v>
      </c>
      <c r="O260" s="83" t="s">
        <v>103</v>
      </c>
      <c r="P260" s="83"/>
      <c r="Q260" s="83"/>
      <c r="R260" s="83"/>
      <c r="S260" s="83"/>
      <c r="T260" s="83"/>
      <c r="U260" s="83"/>
      <c r="V260" s="5" t="str">
        <f t="shared" si="119"/>
        <v/>
      </c>
      <c r="W260" s="41"/>
      <c r="X260" s="41"/>
      <c r="Y260" s="41"/>
      <c r="Z260" s="41"/>
      <c r="AA260" s="41"/>
      <c r="AB260" s="41"/>
      <c r="AC260" s="41"/>
      <c r="AD260" s="41"/>
      <c r="AE260" s="5" t="str">
        <f t="shared" si="120"/>
        <v/>
      </c>
      <c r="AF260" s="41"/>
      <c r="AG260" s="41"/>
      <c r="AH260" s="41"/>
      <c r="AI260" s="41"/>
      <c r="AJ260" s="41"/>
      <c r="AK260" s="41"/>
      <c r="AL260" s="41"/>
      <c r="AM260" s="41"/>
      <c r="AN260" s="41">
        <f t="shared" si="127"/>
        <v>19.319227230910762</v>
      </c>
      <c r="AO260" s="41">
        <v>1087</v>
      </c>
      <c r="AP260" s="110" t="s">
        <v>103</v>
      </c>
      <c r="AQ260" s="111" t="s">
        <v>103</v>
      </c>
      <c r="AR260" s="126" t="str">
        <f t="shared" si="121"/>
        <v/>
      </c>
      <c r="AS260" s="126" t="str">
        <f t="shared" si="122"/>
        <v/>
      </c>
      <c r="AT260" s="127">
        <v>1193</v>
      </c>
      <c r="AU260" s="128">
        <v>2.42</v>
      </c>
      <c r="AV260" s="129" t="s">
        <v>103</v>
      </c>
      <c r="AW260" s="126" t="str">
        <f t="shared" si="123"/>
        <v/>
      </c>
      <c r="AX260" s="126" t="str">
        <f t="shared" si="124"/>
        <v/>
      </c>
      <c r="AY260" s="64" t="str">
        <f t="shared" si="125"/>
        <v/>
      </c>
      <c r="AZ260" s="97">
        <v>73.86</v>
      </c>
      <c r="BA260" s="68"/>
      <c r="BB260" s="68"/>
      <c r="BC260" s="68"/>
      <c r="BD260" s="68"/>
      <c r="BE260" s="15"/>
      <c r="BF260" s="5">
        <f t="shared" si="126"/>
        <v>11534</v>
      </c>
      <c r="BG260" s="42">
        <v>8160</v>
      </c>
      <c r="BH260" s="42">
        <v>3374</v>
      </c>
      <c r="BI260" s="42"/>
      <c r="BJ260" s="42"/>
      <c r="BK260" s="42"/>
      <c r="BL260" s="42"/>
      <c r="BM260" s="15"/>
    </row>
    <row r="261" spans="1:65" outlineLevel="5" x14ac:dyDescent="0.3">
      <c r="A261" s="22">
        <f t="shared" si="112"/>
        <v>8</v>
      </c>
      <c r="B261" s="9">
        <f t="shared" si="110"/>
        <v>42586</v>
      </c>
      <c r="C261" s="51">
        <v>401656</v>
      </c>
      <c r="D261" s="64" t="str">
        <f t="shared" si="117"/>
        <v/>
      </c>
      <c r="E261" s="12" t="s">
        <v>103</v>
      </c>
      <c r="F261" s="12" t="s">
        <v>103</v>
      </c>
      <c r="G261" s="12"/>
      <c r="H261" s="12"/>
      <c r="I261" s="12"/>
      <c r="J261" s="12"/>
      <c r="K261" s="12"/>
      <c r="L261" s="12"/>
      <c r="M261" s="74" t="str">
        <f t="shared" si="118"/>
        <v/>
      </c>
      <c r="N261" s="83" t="s">
        <v>103</v>
      </c>
      <c r="O261" s="83" t="s">
        <v>103</v>
      </c>
      <c r="P261" s="83"/>
      <c r="Q261" s="83"/>
      <c r="R261" s="83"/>
      <c r="S261" s="83"/>
      <c r="T261" s="83"/>
      <c r="U261" s="83"/>
      <c r="V261" s="5" t="str">
        <f t="shared" si="119"/>
        <v/>
      </c>
      <c r="W261" s="41"/>
      <c r="X261" s="41"/>
      <c r="Y261" s="41"/>
      <c r="Z261" s="41"/>
      <c r="AA261" s="41"/>
      <c r="AB261" s="41"/>
      <c r="AC261" s="41"/>
      <c r="AD261" s="41"/>
      <c r="AE261" s="5" t="str">
        <f t="shared" si="120"/>
        <v/>
      </c>
      <c r="AF261" s="41"/>
      <c r="AG261" s="41"/>
      <c r="AH261" s="41"/>
      <c r="AI261" s="41"/>
      <c r="AJ261" s="41"/>
      <c r="AK261" s="41"/>
      <c r="AL261" s="41"/>
      <c r="AM261" s="41"/>
      <c r="AN261" s="41">
        <f t="shared" si="127"/>
        <v>17.128874388254488</v>
      </c>
      <c r="AO261" s="41">
        <v>1226</v>
      </c>
      <c r="AP261" s="110" t="s">
        <v>103</v>
      </c>
      <c r="AQ261" s="111" t="s">
        <v>103</v>
      </c>
      <c r="AR261" s="126" t="str">
        <f t="shared" si="121"/>
        <v/>
      </c>
      <c r="AS261" s="126" t="str">
        <f t="shared" si="122"/>
        <v/>
      </c>
      <c r="AT261" s="127">
        <v>1583</v>
      </c>
      <c r="AU261" s="128">
        <v>2.38</v>
      </c>
      <c r="AV261" s="129" t="s">
        <v>103</v>
      </c>
      <c r="AW261" s="126" t="str">
        <f t="shared" si="123"/>
        <v/>
      </c>
      <c r="AX261" s="126" t="str">
        <f t="shared" si="124"/>
        <v/>
      </c>
      <c r="AY261" s="64" t="str">
        <f t="shared" si="125"/>
        <v/>
      </c>
      <c r="AZ261" s="97">
        <v>74.010000000000005</v>
      </c>
      <c r="BA261" s="68"/>
      <c r="BB261" s="68"/>
      <c r="BC261" s="68"/>
      <c r="BD261" s="68"/>
      <c r="BE261" s="15"/>
      <c r="BF261" s="5">
        <f t="shared" si="126"/>
        <v>12710</v>
      </c>
      <c r="BG261" s="42">
        <v>7850</v>
      </c>
      <c r="BH261" s="42">
        <v>4860</v>
      </c>
      <c r="BI261" s="42"/>
      <c r="BJ261" s="42"/>
      <c r="BK261" s="42"/>
      <c r="BL261" s="42"/>
      <c r="BM261" s="15"/>
    </row>
    <row r="262" spans="1:65" outlineLevel="5" x14ac:dyDescent="0.3">
      <c r="A262" s="22">
        <f t="shared" si="112"/>
        <v>8</v>
      </c>
      <c r="B262" s="9">
        <f t="shared" si="110"/>
        <v>42587</v>
      </c>
      <c r="C262" s="51">
        <v>392976</v>
      </c>
      <c r="D262" s="64">
        <f t="shared" si="117"/>
        <v>30.5</v>
      </c>
      <c r="E262" s="12">
        <v>30</v>
      </c>
      <c r="F262" s="12">
        <v>31</v>
      </c>
      <c r="G262" s="12"/>
      <c r="H262" s="12"/>
      <c r="I262" s="12"/>
      <c r="J262" s="12"/>
      <c r="K262" s="12"/>
      <c r="L262" s="12"/>
      <c r="M262" s="74" t="str">
        <f t="shared" si="118"/>
        <v/>
      </c>
      <c r="N262" s="83" t="s">
        <v>103</v>
      </c>
      <c r="O262" s="83" t="s">
        <v>103</v>
      </c>
      <c r="P262" s="83"/>
      <c r="Q262" s="83"/>
      <c r="R262" s="83"/>
      <c r="S262" s="83"/>
      <c r="T262" s="83"/>
      <c r="U262" s="83"/>
      <c r="V262" s="5" t="str">
        <f t="shared" si="119"/>
        <v/>
      </c>
      <c r="W262" s="41"/>
      <c r="X262" s="41"/>
      <c r="Y262" s="41"/>
      <c r="Z262" s="41"/>
      <c r="AA262" s="41"/>
      <c r="AB262" s="41"/>
      <c r="AC262" s="41"/>
      <c r="AD262" s="41"/>
      <c r="AE262" s="5" t="str">
        <f t="shared" si="120"/>
        <v/>
      </c>
      <c r="AF262" s="41"/>
      <c r="AG262" s="41"/>
      <c r="AH262" s="41"/>
      <c r="AI262" s="41"/>
      <c r="AJ262" s="41"/>
      <c r="AK262" s="41"/>
      <c r="AL262" s="41"/>
      <c r="AM262" s="41"/>
      <c r="AN262" s="41">
        <f t="shared" si="127"/>
        <v>16.291698991466252</v>
      </c>
      <c r="AO262" s="41">
        <v>1289</v>
      </c>
      <c r="AP262" s="110" t="s">
        <v>103</v>
      </c>
      <c r="AQ262" s="111" t="s">
        <v>103</v>
      </c>
      <c r="AR262" s="126" t="str">
        <f t="shared" si="121"/>
        <v/>
      </c>
      <c r="AS262" s="126" t="str">
        <f t="shared" si="122"/>
        <v/>
      </c>
      <c r="AT262" s="127">
        <v>1523</v>
      </c>
      <c r="AU262" s="128">
        <v>2.15</v>
      </c>
      <c r="AV262" s="129" t="s">
        <v>103</v>
      </c>
      <c r="AW262" s="126" t="str">
        <f t="shared" si="123"/>
        <v/>
      </c>
      <c r="AX262" s="126" t="str">
        <f t="shared" si="124"/>
        <v/>
      </c>
      <c r="AY262" s="64" t="str">
        <f t="shared" si="125"/>
        <v/>
      </c>
      <c r="AZ262" s="97">
        <v>72.41</v>
      </c>
      <c r="BA262" s="68"/>
      <c r="BB262" s="68"/>
      <c r="BC262" s="68"/>
      <c r="BD262" s="68"/>
      <c r="BE262" s="15"/>
      <c r="BF262" s="5">
        <f t="shared" si="126"/>
        <v>7889</v>
      </c>
      <c r="BG262" s="42">
        <v>4267</v>
      </c>
      <c r="BH262" s="42">
        <v>3622</v>
      </c>
      <c r="BI262" s="42"/>
      <c r="BJ262" s="42"/>
      <c r="BK262" s="42"/>
      <c r="BL262" s="42"/>
      <c r="BM262" s="15"/>
    </row>
    <row r="263" spans="1:65" outlineLevel="5" x14ac:dyDescent="0.3">
      <c r="A263" s="22">
        <f t="shared" si="112"/>
        <v>8</v>
      </c>
      <c r="B263" s="9">
        <f t="shared" si="110"/>
        <v>42588</v>
      </c>
      <c r="C263" s="51">
        <v>391530</v>
      </c>
      <c r="D263" s="64">
        <f t="shared" si="117"/>
        <v>34.5</v>
      </c>
      <c r="E263" s="12">
        <v>35</v>
      </c>
      <c r="F263" s="12">
        <v>34</v>
      </c>
      <c r="G263" s="12"/>
      <c r="H263" s="12"/>
      <c r="I263" s="12"/>
      <c r="J263" s="12"/>
      <c r="K263" s="12"/>
      <c r="L263" s="12"/>
      <c r="M263" s="74" t="str">
        <f t="shared" si="118"/>
        <v/>
      </c>
      <c r="N263" s="83" t="s">
        <v>103</v>
      </c>
      <c r="O263" s="83" t="s">
        <v>103</v>
      </c>
      <c r="P263" s="83"/>
      <c r="Q263" s="83"/>
      <c r="R263" s="83"/>
      <c r="S263" s="83"/>
      <c r="T263" s="83"/>
      <c r="U263" s="83"/>
      <c r="V263" s="5" t="str">
        <f t="shared" si="119"/>
        <v/>
      </c>
      <c r="W263" s="41"/>
      <c r="X263" s="41"/>
      <c r="Y263" s="41"/>
      <c r="Z263" s="41"/>
      <c r="AA263" s="41"/>
      <c r="AB263" s="41"/>
      <c r="AC263" s="41"/>
      <c r="AD263" s="41"/>
      <c r="AE263" s="5" t="str">
        <f t="shared" si="120"/>
        <v/>
      </c>
      <c r="AF263" s="41"/>
      <c r="AG263" s="41"/>
      <c r="AH263" s="41"/>
      <c r="AI263" s="41"/>
      <c r="AJ263" s="41"/>
      <c r="AK263" s="41"/>
      <c r="AL263" s="41"/>
      <c r="AM263" s="41"/>
      <c r="AN263" s="41">
        <f t="shared" si="127"/>
        <v>20.750988142292488</v>
      </c>
      <c r="AO263" s="41">
        <v>1012</v>
      </c>
      <c r="AP263" s="110" t="s">
        <v>103</v>
      </c>
      <c r="AQ263" s="111" t="s">
        <v>103</v>
      </c>
      <c r="AR263" s="126" t="str">
        <f t="shared" si="121"/>
        <v/>
      </c>
      <c r="AS263" s="126" t="str">
        <f t="shared" si="122"/>
        <v/>
      </c>
      <c r="AT263" s="127">
        <v>1186</v>
      </c>
      <c r="AU263" s="128" t="s">
        <v>103</v>
      </c>
      <c r="AV263" s="129" t="s">
        <v>103</v>
      </c>
      <c r="AW263" s="126" t="str">
        <f t="shared" si="123"/>
        <v/>
      </c>
      <c r="AX263" s="126" t="str">
        <f t="shared" si="124"/>
        <v/>
      </c>
      <c r="AY263" s="64" t="str">
        <f t="shared" si="125"/>
        <v/>
      </c>
      <c r="AZ263" s="97" t="s">
        <v>103</v>
      </c>
      <c r="BA263" s="68"/>
      <c r="BB263" s="68"/>
      <c r="BC263" s="68"/>
      <c r="BD263" s="68"/>
      <c r="BE263" s="15"/>
      <c r="BF263" s="5">
        <f t="shared" si="126"/>
        <v>12264</v>
      </c>
      <c r="BG263" s="42">
        <v>5446</v>
      </c>
      <c r="BH263" s="42">
        <v>6818</v>
      </c>
      <c r="BI263" s="42"/>
      <c r="BJ263" s="42"/>
      <c r="BK263" s="42"/>
      <c r="BL263" s="42"/>
      <c r="BM263" s="15"/>
    </row>
    <row r="264" spans="1:65" outlineLevel="5" x14ac:dyDescent="0.3">
      <c r="A264" s="22">
        <f t="shared" si="112"/>
        <v>8</v>
      </c>
      <c r="B264" s="9">
        <f t="shared" si="110"/>
        <v>42589</v>
      </c>
      <c r="C264" s="51">
        <v>393785</v>
      </c>
      <c r="D264" s="64">
        <f t="shared" si="117"/>
        <v>34</v>
      </c>
      <c r="E264" s="12">
        <v>34</v>
      </c>
      <c r="F264" s="12">
        <v>34</v>
      </c>
      <c r="G264" s="12"/>
      <c r="H264" s="12"/>
      <c r="I264" s="12"/>
      <c r="J264" s="12"/>
      <c r="K264" s="12"/>
      <c r="L264" s="12"/>
      <c r="M264" s="74" t="str">
        <f t="shared" si="118"/>
        <v/>
      </c>
      <c r="N264" s="83" t="s">
        <v>103</v>
      </c>
      <c r="O264" s="83" t="s">
        <v>103</v>
      </c>
      <c r="P264" s="83"/>
      <c r="Q264" s="83"/>
      <c r="R264" s="83"/>
      <c r="S264" s="83"/>
      <c r="T264" s="83"/>
      <c r="U264" s="83"/>
      <c r="V264" s="5" t="str">
        <f t="shared" si="119"/>
        <v/>
      </c>
      <c r="W264" s="41"/>
      <c r="X264" s="41"/>
      <c r="Y264" s="41"/>
      <c r="Z264" s="41"/>
      <c r="AA264" s="41"/>
      <c r="AB264" s="41"/>
      <c r="AC264" s="41"/>
      <c r="AD264" s="41"/>
      <c r="AE264" s="5" t="str">
        <f t="shared" si="120"/>
        <v/>
      </c>
      <c r="AF264" s="41"/>
      <c r="AG264" s="41"/>
      <c r="AH264" s="41"/>
      <c r="AI264" s="41"/>
      <c r="AJ264" s="41"/>
      <c r="AK264" s="41"/>
      <c r="AL264" s="41"/>
      <c r="AM264" s="41"/>
      <c r="AN264" s="41">
        <f t="shared" si="127"/>
        <v>21.428571428571427</v>
      </c>
      <c r="AO264" s="41">
        <v>980</v>
      </c>
      <c r="AP264" s="110" t="s">
        <v>103</v>
      </c>
      <c r="AQ264" s="111" t="s">
        <v>103</v>
      </c>
      <c r="AR264" s="126" t="str">
        <f t="shared" si="121"/>
        <v/>
      </c>
      <c r="AS264" s="126" t="str">
        <f t="shared" si="122"/>
        <v/>
      </c>
      <c r="AT264" s="127">
        <v>1138</v>
      </c>
      <c r="AU264" s="128" t="s">
        <v>103</v>
      </c>
      <c r="AV264" s="129" t="s">
        <v>103</v>
      </c>
      <c r="AW264" s="126" t="str">
        <f t="shared" si="123"/>
        <v/>
      </c>
      <c r="AX264" s="126" t="str">
        <f t="shared" si="124"/>
        <v/>
      </c>
      <c r="AY264" s="64" t="str">
        <f t="shared" si="125"/>
        <v/>
      </c>
      <c r="AZ264" s="97" t="s">
        <v>103</v>
      </c>
      <c r="BA264" s="68"/>
      <c r="BB264" s="68"/>
      <c r="BC264" s="68"/>
      <c r="BD264" s="68"/>
      <c r="BE264" s="15"/>
      <c r="BF264" s="5">
        <f t="shared" si="126"/>
        <v>7891</v>
      </c>
      <c r="BG264" s="42">
        <v>2644</v>
      </c>
      <c r="BH264" s="42">
        <v>5247</v>
      </c>
      <c r="BI264" s="42"/>
      <c r="BJ264" s="42"/>
      <c r="BK264" s="42"/>
      <c r="BL264" s="42"/>
      <c r="BM264" s="15"/>
    </row>
    <row r="265" spans="1:65" outlineLevel="5" x14ac:dyDescent="0.3">
      <c r="A265" s="22">
        <f t="shared" si="112"/>
        <v>8</v>
      </c>
      <c r="B265" s="9">
        <f t="shared" si="110"/>
        <v>42590</v>
      </c>
      <c r="C265" s="51">
        <v>371250</v>
      </c>
      <c r="D265" s="64">
        <f t="shared" si="117"/>
        <v>34</v>
      </c>
      <c r="E265" s="12">
        <v>34</v>
      </c>
      <c r="F265" s="12">
        <v>34</v>
      </c>
      <c r="G265" s="12"/>
      <c r="H265" s="12"/>
      <c r="I265" s="12"/>
      <c r="J265" s="12"/>
      <c r="K265" s="12"/>
      <c r="L265" s="12"/>
      <c r="M265" s="74" t="str">
        <f t="shared" si="118"/>
        <v/>
      </c>
      <c r="N265" s="83" t="s">
        <v>103</v>
      </c>
      <c r="O265" s="83" t="s">
        <v>103</v>
      </c>
      <c r="P265" s="83"/>
      <c r="Q265" s="83"/>
      <c r="R265" s="83"/>
      <c r="S265" s="83"/>
      <c r="T265" s="83"/>
      <c r="U265" s="83"/>
      <c r="V265" s="5" t="str">
        <f t="shared" si="119"/>
        <v/>
      </c>
      <c r="W265" s="41"/>
      <c r="X265" s="41"/>
      <c r="Y265" s="41"/>
      <c r="Z265" s="41"/>
      <c r="AA265" s="41"/>
      <c r="AB265" s="41"/>
      <c r="AC265" s="41"/>
      <c r="AD265" s="41"/>
      <c r="AE265" s="5" t="str">
        <f t="shared" si="120"/>
        <v/>
      </c>
      <c r="AF265" s="41"/>
      <c r="AG265" s="41"/>
      <c r="AH265" s="41"/>
      <c r="AI265" s="41"/>
      <c r="AJ265" s="41"/>
      <c r="AK265" s="41"/>
      <c r="AL265" s="41"/>
      <c r="AM265" s="41"/>
      <c r="AN265" s="41">
        <f t="shared" si="127"/>
        <v>20.710059171597631</v>
      </c>
      <c r="AO265" s="41">
        <v>1014</v>
      </c>
      <c r="AP265" s="110" t="s">
        <v>103</v>
      </c>
      <c r="AQ265" s="111" t="s">
        <v>103</v>
      </c>
      <c r="AR265" s="126" t="str">
        <f t="shared" si="121"/>
        <v/>
      </c>
      <c r="AS265" s="126" t="str">
        <f t="shared" si="122"/>
        <v/>
      </c>
      <c r="AT265" s="127">
        <v>1098</v>
      </c>
      <c r="AU265" s="128">
        <v>2.44</v>
      </c>
      <c r="AV265" s="129" t="s">
        <v>103</v>
      </c>
      <c r="AW265" s="126" t="str">
        <f t="shared" si="123"/>
        <v/>
      </c>
      <c r="AX265" s="126" t="str">
        <f t="shared" si="124"/>
        <v/>
      </c>
      <c r="AY265" s="64" t="str">
        <f t="shared" si="125"/>
        <v/>
      </c>
      <c r="AZ265" s="97">
        <v>75.55</v>
      </c>
      <c r="BA265" s="68"/>
      <c r="BB265" s="68"/>
      <c r="BC265" s="68"/>
      <c r="BD265" s="68"/>
      <c r="BE265" s="15"/>
      <c r="BF265" s="5">
        <f t="shared" si="126"/>
        <v>8233</v>
      </c>
      <c r="BG265" s="42">
        <v>145</v>
      </c>
      <c r="BH265" s="42">
        <v>8088</v>
      </c>
      <c r="BI265" s="42"/>
      <c r="BJ265" s="42"/>
      <c r="BK265" s="42"/>
      <c r="BL265" s="42"/>
      <c r="BM265" s="15"/>
    </row>
    <row r="266" spans="1:65" outlineLevel="5" x14ac:dyDescent="0.3">
      <c r="A266" s="22">
        <f t="shared" si="112"/>
        <v>8</v>
      </c>
      <c r="B266" s="9">
        <f t="shared" si="110"/>
        <v>42591</v>
      </c>
      <c r="C266" s="51">
        <v>341319</v>
      </c>
      <c r="D266" s="64" t="str">
        <f t="shared" si="117"/>
        <v/>
      </c>
      <c r="E266" s="12" t="s">
        <v>103</v>
      </c>
      <c r="F266" s="12" t="s">
        <v>103</v>
      </c>
      <c r="G266" s="12"/>
      <c r="H266" s="12"/>
      <c r="I266" s="12"/>
      <c r="J266" s="12"/>
      <c r="K266" s="12"/>
      <c r="L266" s="12"/>
      <c r="M266" s="74">
        <f t="shared" si="118"/>
        <v>7.3</v>
      </c>
      <c r="N266" s="83">
        <v>7.37</v>
      </c>
      <c r="O266" s="83">
        <v>7.26</v>
      </c>
      <c r="P266" s="83"/>
      <c r="Q266" s="83"/>
      <c r="R266" s="83"/>
      <c r="S266" s="83"/>
      <c r="T266" s="83"/>
      <c r="U266" s="83"/>
      <c r="V266" s="5" t="str">
        <f t="shared" si="119"/>
        <v/>
      </c>
      <c r="W266" s="41"/>
      <c r="X266" s="41"/>
      <c r="Y266" s="41"/>
      <c r="Z266" s="41"/>
      <c r="AA266" s="41"/>
      <c r="AB266" s="41"/>
      <c r="AC266" s="41"/>
      <c r="AD266" s="41"/>
      <c r="AE266" s="5" t="str">
        <f t="shared" si="120"/>
        <v/>
      </c>
      <c r="AF266" s="41"/>
      <c r="AG266" s="41"/>
      <c r="AH266" s="41"/>
      <c r="AI266" s="41"/>
      <c r="AJ266" s="41"/>
      <c r="AK266" s="41"/>
      <c r="AL266" s="41"/>
      <c r="AM266" s="41"/>
      <c r="AN266" s="41">
        <f t="shared" si="127"/>
        <v>19.480519480519479</v>
      </c>
      <c r="AO266" s="41">
        <v>1078</v>
      </c>
      <c r="AP266" s="110">
        <v>4.5</v>
      </c>
      <c r="AQ266" s="111">
        <v>2.63</v>
      </c>
      <c r="AR266" s="126">
        <f t="shared" si="121"/>
        <v>58.444444444444443</v>
      </c>
      <c r="AS266" s="126">
        <f t="shared" si="122"/>
        <v>41.555555555555557</v>
      </c>
      <c r="AT266" s="127">
        <v>1131</v>
      </c>
      <c r="AU266" s="128">
        <v>2.4</v>
      </c>
      <c r="AV266" s="129">
        <v>1.21</v>
      </c>
      <c r="AW266" s="126">
        <f t="shared" si="123"/>
        <v>50.416666666666664</v>
      </c>
      <c r="AX266" s="126">
        <f t="shared" si="124"/>
        <v>49.583333333333336</v>
      </c>
      <c r="AY266" s="64">
        <f t="shared" si="125"/>
        <v>27.702335687126567</v>
      </c>
      <c r="AZ266" s="97">
        <v>73.81</v>
      </c>
      <c r="BA266" s="68"/>
      <c r="BB266" s="68"/>
      <c r="BC266" s="68"/>
      <c r="BD266" s="68"/>
      <c r="BE266" s="15"/>
      <c r="BF266" s="5">
        <f t="shared" si="126"/>
        <v>7655</v>
      </c>
      <c r="BG266" s="42">
        <v>2518</v>
      </c>
      <c r="BH266" s="42">
        <v>5137</v>
      </c>
      <c r="BI266" s="42"/>
      <c r="BJ266" s="42"/>
      <c r="BK266" s="42"/>
      <c r="BL266" s="42"/>
      <c r="BM266" s="15"/>
    </row>
    <row r="267" spans="1:65" outlineLevel="5" x14ac:dyDescent="0.3">
      <c r="A267" s="22">
        <f t="shared" si="112"/>
        <v>8</v>
      </c>
      <c r="B267" s="9">
        <f t="shared" si="110"/>
        <v>42592</v>
      </c>
      <c r="C267" s="51">
        <v>366286</v>
      </c>
      <c r="D267" s="64" t="str">
        <f t="shared" si="117"/>
        <v/>
      </c>
      <c r="E267" s="12" t="s">
        <v>103</v>
      </c>
      <c r="F267" s="12" t="s">
        <v>103</v>
      </c>
      <c r="G267" s="12"/>
      <c r="H267" s="12"/>
      <c r="I267" s="12"/>
      <c r="J267" s="12"/>
      <c r="K267" s="12"/>
      <c r="L267" s="12"/>
      <c r="M267" s="74" t="str">
        <f t="shared" si="118"/>
        <v/>
      </c>
      <c r="N267" s="83" t="s">
        <v>103</v>
      </c>
      <c r="O267" s="83" t="s">
        <v>103</v>
      </c>
      <c r="P267" s="83"/>
      <c r="Q267" s="83"/>
      <c r="R267" s="83"/>
      <c r="S267" s="83"/>
      <c r="T267" s="83"/>
      <c r="U267" s="83"/>
      <c r="V267" s="5" t="str">
        <f t="shared" si="119"/>
        <v/>
      </c>
      <c r="W267" s="41"/>
      <c r="X267" s="41"/>
      <c r="Y267" s="41"/>
      <c r="Z267" s="41"/>
      <c r="AA267" s="41"/>
      <c r="AB267" s="41"/>
      <c r="AC267" s="41"/>
      <c r="AD267" s="41"/>
      <c r="AE267" s="5" t="str">
        <f t="shared" si="120"/>
        <v/>
      </c>
      <c r="AF267" s="41"/>
      <c r="AG267" s="41"/>
      <c r="AH267" s="41"/>
      <c r="AI267" s="41"/>
      <c r="AJ267" s="41"/>
      <c r="AK267" s="41"/>
      <c r="AL267" s="41"/>
      <c r="AM267" s="41"/>
      <c r="AN267" s="41">
        <f t="shared" si="127"/>
        <v>19.073569482288828</v>
      </c>
      <c r="AO267" s="41">
        <v>1101</v>
      </c>
      <c r="AP267" s="110" t="s">
        <v>103</v>
      </c>
      <c r="AQ267" s="111" t="s">
        <v>103</v>
      </c>
      <c r="AR267" s="126" t="str">
        <f t="shared" si="121"/>
        <v/>
      </c>
      <c r="AS267" s="126" t="str">
        <f t="shared" si="122"/>
        <v/>
      </c>
      <c r="AT267" s="127">
        <v>1236</v>
      </c>
      <c r="AU267" s="128">
        <v>2.82</v>
      </c>
      <c r="AV267" s="129" t="s">
        <v>103</v>
      </c>
      <c r="AW267" s="126" t="str">
        <f t="shared" si="123"/>
        <v/>
      </c>
      <c r="AX267" s="126" t="str">
        <f t="shared" si="124"/>
        <v/>
      </c>
      <c r="AY267" s="64" t="str">
        <f t="shared" si="125"/>
        <v/>
      </c>
      <c r="AZ267" s="97">
        <v>73.489999999999995</v>
      </c>
      <c r="BA267" s="68"/>
      <c r="BB267" s="68"/>
      <c r="BC267" s="68"/>
      <c r="BD267" s="68"/>
      <c r="BE267" s="15"/>
      <c r="BF267" s="5">
        <f t="shared" si="126"/>
        <v>6684</v>
      </c>
      <c r="BG267" s="42" t="s">
        <v>103</v>
      </c>
      <c r="BH267" s="42">
        <v>6684</v>
      </c>
      <c r="BI267" s="42"/>
      <c r="BJ267" s="42"/>
      <c r="BK267" s="42"/>
      <c r="BL267" s="42"/>
      <c r="BM267" s="15"/>
    </row>
    <row r="268" spans="1:65" outlineLevel="5" x14ac:dyDescent="0.3">
      <c r="A268" s="22">
        <f t="shared" si="112"/>
        <v>8</v>
      </c>
      <c r="B268" s="9">
        <f t="shared" si="110"/>
        <v>42593</v>
      </c>
      <c r="C268" s="51">
        <v>385669</v>
      </c>
      <c r="D268" s="64" t="str">
        <f t="shared" si="117"/>
        <v/>
      </c>
      <c r="E268" s="12" t="s">
        <v>103</v>
      </c>
      <c r="F268" s="12" t="s">
        <v>103</v>
      </c>
      <c r="G268" s="12"/>
      <c r="H268" s="12"/>
      <c r="I268" s="12"/>
      <c r="J268" s="12"/>
      <c r="K268" s="12"/>
      <c r="L268" s="12"/>
      <c r="M268" s="74" t="str">
        <f t="shared" si="118"/>
        <v/>
      </c>
      <c r="N268" s="83" t="s">
        <v>103</v>
      </c>
      <c r="O268" s="83" t="s">
        <v>103</v>
      </c>
      <c r="P268" s="83"/>
      <c r="Q268" s="83"/>
      <c r="R268" s="83"/>
      <c r="S268" s="83"/>
      <c r="T268" s="83"/>
      <c r="U268" s="83"/>
      <c r="V268" s="5" t="str">
        <f t="shared" si="119"/>
        <v/>
      </c>
      <c r="W268" s="41"/>
      <c r="X268" s="41"/>
      <c r="Y268" s="41"/>
      <c r="Z268" s="41"/>
      <c r="AA268" s="41"/>
      <c r="AB268" s="41"/>
      <c r="AC268" s="41"/>
      <c r="AD268" s="41"/>
      <c r="AE268" s="5" t="str">
        <f t="shared" si="120"/>
        <v/>
      </c>
      <c r="AF268" s="41"/>
      <c r="AG268" s="41"/>
      <c r="AH268" s="41"/>
      <c r="AI268" s="41"/>
      <c r="AJ268" s="41"/>
      <c r="AK268" s="41"/>
      <c r="AL268" s="41"/>
      <c r="AM268" s="41"/>
      <c r="AN268" s="41">
        <f t="shared" si="127"/>
        <v>15.777610818933132</v>
      </c>
      <c r="AO268" s="41">
        <v>1331</v>
      </c>
      <c r="AP268" s="110" t="s">
        <v>103</v>
      </c>
      <c r="AQ268" s="111" t="s">
        <v>103</v>
      </c>
      <c r="AR268" s="126" t="str">
        <f t="shared" si="121"/>
        <v/>
      </c>
      <c r="AS268" s="126" t="str">
        <f t="shared" si="122"/>
        <v/>
      </c>
      <c r="AT268" s="127">
        <v>1567</v>
      </c>
      <c r="AU268" s="128">
        <v>2.57</v>
      </c>
      <c r="AV268" s="129" t="s">
        <v>103</v>
      </c>
      <c r="AW268" s="126" t="str">
        <f t="shared" si="123"/>
        <v/>
      </c>
      <c r="AX268" s="126" t="str">
        <f t="shared" si="124"/>
        <v/>
      </c>
      <c r="AY268" s="64" t="str">
        <f t="shared" si="125"/>
        <v/>
      </c>
      <c r="AZ268" s="97">
        <v>75.650000000000006</v>
      </c>
      <c r="BA268" s="68"/>
      <c r="BB268" s="68"/>
      <c r="BC268" s="68"/>
      <c r="BD268" s="68"/>
      <c r="BE268" s="15"/>
      <c r="BF268" s="5">
        <f t="shared" si="126"/>
        <v>4819</v>
      </c>
      <c r="BG268" s="42" t="s">
        <v>103</v>
      </c>
      <c r="BH268" s="42">
        <v>4819</v>
      </c>
      <c r="BI268" s="42"/>
      <c r="BJ268" s="42"/>
      <c r="BK268" s="42"/>
      <c r="BL268" s="42"/>
      <c r="BM268" s="15"/>
    </row>
    <row r="269" spans="1:65" outlineLevel="5" x14ac:dyDescent="0.3">
      <c r="A269" s="22">
        <f t="shared" si="112"/>
        <v>8</v>
      </c>
      <c r="B269" s="9">
        <f t="shared" si="110"/>
        <v>42594</v>
      </c>
      <c r="C269" s="51">
        <v>380258</v>
      </c>
      <c r="D269" s="64" t="str">
        <f t="shared" si="117"/>
        <v/>
      </c>
      <c r="E269" s="12" t="s">
        <v>103</v>
      </c>
      <c r="F269" s="12" t="s">
        <v>103</v>
      </c>
      <c r="G269" s="12"/>
      <c r="H269" s="12"/>
      <c r="I269" s="12"/>
      <c r="J269" s="12"/>
      <c r="K269" s="12"/>
      <c r="L269" s="12"/>
      <c r="M269" s="74" t="str">
        <f t="shared" si="118"/>
        <v/>
      </c>
      <c r="N269" s="83" t="s">
        <v>103</v>
      </c>
      <c r="O269" s="83" t="s">
        <v>103</v>
      </c>
      <c r="P269" s="83"/>
      <c r="Q269" s="83"/>
      <c r="R269" s="83"/>
      <c r="S269" s="83"/>
      <c r="T269" s="83"/>
      <c r="U269" s="83"/>
      <c r="V269" s="5" t="str">
        <f t="shared" si="119"/>
        <v/>
      </c>
      <c r="W269" s="41"/>
      <c r="X269" s="41"/>
      <c r="Y269" s="41"/>
      <c r="Z269" s="41"/>
      <c r="AA269" s="41"/>
      <c r="AB269" s="41"/>
      <c r="AC269" s="41"/>
      <c r="AD269" s="41"/>
      <c r="AE269" s="5" t="str">
        <f t="shared" si="120"/>
        <v/>
      </c>
      <c r="AF269" s="41"/>
      <c r="AG269" s="41"/>
      <c r="AH269" s="41"/>
      <c r="AI269" s="41"/>
      <c r="AJ269" s="41"/>
      <c r="AK269" s="41"/>
      <c r="AL269" s="41"/>
      <c r="AM269" s="41"/>
      <c r="AN269" s="41">
        <f t="shared" si="127"/>
        <v>13.496143958868895</v>
      </c>
      <c r="AO269" s="41">
        <v>1556</v>
      </c>
      <c r="AP269" s="110" t="s">
        <v>103</v>
      </c>
      <c r="AQ269" s="111" t="s">
        <v>103</v>
      </c>
      <c r="AR269" s="126" t="str">
        <f t="shared" si="121"/>
        <v/>
      </c>
      <c r="AS269" s="126" t="str">
        <f t="shared" si="122"/>
        <v/>
      </c>
      <c r="AT269" s="127">
        <v>1479</v>
      </c>
      <c r="AU269" s="128">
        <v>2.63</v>
      </c>
      <c r="AV269" s="129" t="s">
        <v>103</v>
      </c>
      <c r="AW269" s="126" t="str">
        <f t="shared" si="123"/>
        <v/>
      </c>
      <c r="AX269" s="126" t="str">
        <f t="shared" si="124"/>
        <v/>
      </c>
      <c r="AY269" s="64" t="str">
        <f t="shared" si="125"/>
        <v/>
      </c>
      <c r="AZ269" s="97">
        <v>72.92</v>
      </c>
      <c r="BA269" s="68"/>
      <c r="BB269" s="68"/>
      <c r="BC269" s="68"/>
      <c r="BD269" s="68"/>
      <c r="BE269" s="15"/>
      <c r="BF269" s="5">
        <f t="shared" si="126"/>
        <v>6786</v>
      </c>
      <c r="BG269" s="42">
        <v>640</v>
      </c>
      <c r="BH269" s="42">
        <v>6146</v>
      </c>
      <c r="BI269" s="42"/>
      <c r="BJ269" s="42"/>
      <c r="BK269" s="42"/>
      <c r="BL269" s="42"/>
      <c r="BM269" s="15"/>
    </row>
    <row r="270" spans="1:65" outlineLevel="5" x14ac:dyDescent="0.3">
      <c r="A270" s="22">
        <f t="shared" si="112"/>
        <v>8</v>
      </c>
      <c r="B270" s="9">
        <f t="shared" si="110"/>
        <v>42595</v>
      </c>
      <c r="C270" s="51">
        <v>398520</v>
      </c>
      <c r="D270" s="64" t="str">
        <f t="shared" si="117"/>
        <v/>
      </c>
      <c r="E270" s="12" t="s">
        <v>103</v>
      </c>
      <c r="F270" s="12" t="s">
        <v>103</v>
      </c>
      <c r="G270" s="12"/>
      <c r="H270" s="12"/>
      <c r="I270" s="12"/>
      <c r="J270" s="12"/>
      <c r="K270" s="12"/>
      <c r="L270" s="12"/>
      <c r="M270" s="74" t="str">
        <f t="shared" si="118"/>
        <v/>
      </c>
      <c r="N270" s="83" t="s">
        <v>103</v>
      </c>
      <c r="O270" s="83" t="s">
        <v>103</v>
      </c>
      <c r="P270" s="83"/>
      <c r="Q270" s="83"/>
      <c r="R270" s="83"/>
      <c r="S270" s="83"/>
      <c r="T270" s="83"/>
      <c r="U270" s="83"/>
      <c r="V270" s="5" t="str">
        <f t="shared" si="119"/>
        <v/>
      </c>
      <c r="W270" s="41"/>
      <c r="X270" s="41"/>
      <c r="Y270" s="41"/>
      <c r="Z270" s="41"/>
      <c r="AA270" s="41"/>
      <c r="AB270" s="41"/>
      <c r="AC270" s="41"/>
      <c r="AD270" s="41"/>
      <c r="AE270" s="5" t="str">
        <f t="shared" si="120"/>
        <v/>
      </c>
      <c r="AF270" s="41"/>
      <c r="AG270" s="41"/>
      <c r="AH270" s="41"/>
      <c r="AI270" s="41"/>
      <c r="AJ270" s="41"/>
      <c r="AK270" s="41"/>
      <c r="AL270" s="41"/>
      <c r="AM270" s="41"/>
      <c r="AN270" s="41">
        <f t="shared" si="127"/>
        <v>15.441176470588236</v>
      </c>
      <c r="AO270" s="41">
        <v>1360</v>
      </c>
      <c r="AP270" s="110" t="s">
        <v>103</v>
      </c>
      <c r="AQ270" s="111" t="s">
        <v>103</v>
      </c>
      <c r="AR270" s="126" t="str">
        <f t="shared" si="121"/>
        <v/>
      </c>
      <c r="AS270" s="126" t="str">
        <f t="shared" si="122"/>
        <v/>
      </c>
      <c r="AT270" s="127">
        <v>1453</v>
      </c>
      <c r="AU270" s="128" t="s">
        <v>103</v>
      </c>
      <c r="AV270" s="129" t="s">
        <v>103</v>
      </c>
      <c r="AW270" s="126" t="str">
        <f t="shared" si="123"/>
        <v/>
      </c>
      <c r="AX270" s="126" t="str">
        <f t="shared" si="124"/>
        <v/>
      </c>
      <c r="AY270" s="64" t="str">
        <f t="shared" si="125"/>
        <v/>
      </c>
      <c r="AZ270" s="97" t="s">
        <v>103</v>
      </c>
      <c r="BA270" s="68"/>
      <c r="BB270" s="68"/>
      <c r="BC270" s="68"/>
      <c r="BD270" s="68"/>
      <c r="BE270" s="15"/>
      <c r="BF270" s="5">
        <f t="shared" si="126"/>
        <v>4266</v>
      </c>
      <c r="BG270" s="42">
        <v>1304</v>
      </c>
      <c r="BH270" s="42">
        <v>2962</v>
      </c>
      <c r="BI270" s="42"/>
      <c r="BJ270" s="42"/>
      <c r="BK270" s="42"/>
      <c r="BL270" s="42"/>
      <c r="BM270" s="15"/>
    </row>
    <row r="271" spans="1:65" outlineLevel="5" x14ac:dyDescent="0.3">
      <c r="A271" s="22">
        <f t="shared" si="112"/>
        <v>8</v>
      </c>
      <c r="B271" s="9">
        <f t="shared" si="110"/>
        <v>42596</v>
      </c>
      <c r="C271" s="51">
        <v>363589</v>
      </c>
      <c r="D271" s="64" t="str">
        <f t="shared" si="117"/>
        <v/>
      </c>
      <c r="E271" s="12" t="s">
        <v>103</v>
      </c>
      <c r="F271" s="12" t="s">
        <v>103</v>
      </c>
      <c r="G271" s="12"/>
      <c r="H271" s="12"/>
      <c r="I271" s="12"/>
      <c r="J271" s="12"/>
      <c r="K271" s="12"/>
      <c r="L271" s="12"/>
      <c r="M271" s="74" t="str">
        <f t="shared" si="118"/>
        <v/>
      </c>
      <c r="N271" s="83" t="s">
        <v>103</v>
      </c>
      <c r="O271" s="83" t="s">
        <v>103</v>
      </c>
      <c r="P271" s="83"/>
      <c r="Q271" s="83"/>
      <c r="R271" s="83"/>
      <c r="S271" s="83"/>
      <c r="T271" s="83"/>
      <c r="U271" s="83"/>
      <c r="V271" s="5" t="str">
        <f t="shared" si="119"/>
        <v/>
      </c>
      <c r="W271" s="41"/>
      <c r="X271" s="41"/>
      <c r="Y271" s="41"/>
      <c r="Z271" s="41"/>
      <c r="AA271" s="41"/>
      <c r="AB271" s="41"/>
      <c r="AC271" s="41"/>
      <c r="AD271" s="41"/>
      <c r="AE271" s="5" t="str">
        <f t="shared" si="120"/>
        <v/>
      </c>
      <c r="AF271" s="41"/>
      <c r="AG271" s="41"/>
      <c r="AH271" s="41"/>
      <c r="AI271" s="41"/>
      <c r="AJ271" s="41"/>
      <c r="AK271" s="41"/>
      <c r="AL271" s="41"/>
      <c r="AM271" s="41"/>
      <c r="AN271" s="41">
        <f t="shared" si="127"/>
        <v>19.42645698427382</v>
      </c>
      <c r="AO271" s="41">
        <v>1081</v>
      </c>
      <c r="AP271" s="110" t="s">
        <v>103</v>
      </c>
      <c r="AQ271" s="111" t="s">
        <v>103</v>
      </c>
      <c r="AR271" s="126" t="str">
        <f t="shared" si="121"/>
        <v/>
      </c>
      <c r="AS271" s="126" t="str">
        <f t="shared" si="122"/>
        <v/>
      </c>
      <c r="AT271" s="127">
        <v>1097</v>
      </c>
      <c r="AU271" s="128" t="s">
        <v>103</v>
      </c>
      <c r="AV271" s="129" t="s">
        <v>103</v>
      </c>
      <c r="AW271" s="126" t="str">
        <f t="shared" si="123"/>
        <v/>
      </c>
      <c r="AX271" s="126" t="str">
        <f t="shared" si="124"/>
        <v/>
      </c>
      <c r="AY271" s="64" t="str">
        <f t="shared" si="125"/>
        <v/>
      </c>
      <c r="AZ271" s="97" t="s">
        <v>103</v>
      </c>
      <c r="BA271" s="68"/>
      <c r="BB271" s="68"/>
      <c r="BC271" s="68"/>
      <c r="BD271" s="68"/>
      <c r="BE271" s="15"/>
      <c r="BF271" s="5">
        <f t="shared" si="126"/>
        <v>3431</v>
      </c>
      <c r="BG271" s="42">
        <v>3431</v>
      </c>
      <c r="BH271" s="42" t="s">
        <v>103</v>
      </c>
      <c r="BI271" s="42"/>
      <c r="BJ271" s="42"/>
      <c r="BK271" s="42"/>
      <c r="BL271" s="42"/>
      <c r="BM271" s="15"/>
    </row>
    <row r="272" spans="1:65" outlineLevel="5" x14ac:dyDescent="0.3">
      <c r="A272" s="22">
        <f t="shared" si="112"/>
        <v>8</v>
      </c>
      <c r="B272" s="9">
        <f t="shared" si="110"/>
        <v>42597</v>
      </c>
      <c r="C272" s="51">
        <v>385705</v>
      </c>
      <c r="D272" s="64">
        <f t="shared" si="117"/>
        <v>35</v>
      </c>
      <c r="E272" s="12">
        <v>35</v>
      </c>
      <c r="F272" s="12">
        <v>35</v>
      </c>
      <c r="G272" s="12"/>
      <c r="H272" s="12"/>
      <c r="I272" s="12"/>
      <c r="J272" s="12"/>
      <c r="K272" s="12"/>
      <c r="L272" s="12"/>
      <c r="M272" s="74" t="str">
        <f t="shared" si="118"/>
        <v/>
      </c>
      <c r="N272" s="83" t="s">
        <v>103</v>
      </c>
      <c r="O272" s="83" t="s">
        <v>103</v>
      </c>
      <c r="P272" s="83"/>
      <c r="Q272" s="83"/>
      <c r="R272" s="83"/>
      <c r="S272" s="83"/>
      <c r="T272" s="83"/>
      <c r="U272" s="83"/>
      <c r="V272" s="5" t="str">
        <f t="shared" si="119"/>
        <v/>
      </c>
      <c r="W272" s="41"/>
      <c r="X272" s="41"/>
      <c r="Y272" s="41"/>
      <c r="Z272" s="41"/>
      <c r="AA272" s="41"/>
      <c r="AB272" s="41"/>
      <c r="AC272" s="41"/>
      <c r="AD272" s="41"/>
      <c r="AE272" s="5" t="str">
        <f t="shared" si="120"/>
        <v/>
      </c>
      <c r="AF272" s="41"/>
      <c r="AG272" s="41"/>
      <c r="AH272" s="41"/>
      <c r="AI272" s="41"/>
      <c r="AJ272" s="41"/>
      <c r="AK272" s="41"/>
      <c r="AL272" s="41"/>
      <c r="AM272" s="41"/>
      <c r="AN272" s="41">
        <f t="shared" si="127"/>
        <v>21.875</v>
      </c>
      <c r="AO272" s="41">
        <v>960</v>
      </c>
      <c r="AP272" s="110" t="s">
        <v>103</v>
      </c>
      <c r="AQ272" s="111" t="s">
        <v>103</v>
      </c>
      <c r="AR272" s="126" t="str">
        <f t="shared" si="121"/>
        <v/>
      </c>
      <c r="AS272" s="126" t="str">
        <f t="shared" si="122"/>
        <v/>
      </c>
      <c r="AT272" s="127">
        <v>1150</v>
      </c>
      <c r="AU272" s="128" t="s">
        <v>103</v>
      </c>
      <c r="AV272" s="129" t="s">
        <v>103</v>
      </c>
      <c r="AW272" s="126" t="str">
        <f t="shared" si="123"/>
        <v/>
      </c>
      <c r="AX272" s="126" t="str">
        <f t="shared" si="124"/>
        <v/>
      </c>
      <c r="AY272" s="64" t="str">
        <f t="shared" si="125"/>
        <v/>
      </c>
      <c r="AZ272" s="97" t="s">
        <v>103</v>
      </c>
      <c r="BA272" s="68"/>
      <c r="BB272" s="68"/>
      <c r="BC272" s="68"/>
      <c r="BD272" s="68"/>
      <c r="BE272" s="15"/>
      <c r="BF272" s="5">
        <f t="shared" si="126"/>
        <v>3227</v>
      </c>
      <c r="BG272" s="42">
        <v>3227</v>
      </c>
      <c r="BH272" s="42" t="s">
        <v>103</v>
      </c>
      <c r="BI272" s="42"/>
      <c r="BJ272" s="42"/>
      <c r="BK272" s="42"/>
      <c r="BL272" s="42"/>
      <c r="BM272" s="15"/>
    </row>
    <row r="273" spans="1:65" outlineLevel="5" x14ac:dyDescent="0.3">
      <c r="A273" s="22">
        <f t="shared" si="112"/>
        <v>8</v>
      </c>
      <c r="B273" s="9">
        <f t="shared" si="110"/>
        <v>42598</v>
      </c>
      <c r="C273" s="51">
        <v>418858</v>
      </c>
      <c r="D273" s="64">
        <f t="shared" si="117"/>
        <v>35.5</v>
      </c>
      <c r="E273" s="12">
        <v>36</v>
      </c>
      <c r="F273" s="12">
        <v>35</v>
      </c>
      <c r="G273" s="12"/>
      <c r="H273" s="12"/>
      <c r="I273" s="12"/>
      <c r="J273" s="12"/>
      <c r="K273" s="12"/>
      <c r="L273" s="12"/>
      <c r="M273" s="74">
        <f t="shared" si="118"/>
        <v>7.4</v>
      </c>
      <c r="N273" s="83">
        <v>7.45</v>
      </c>
      <c r="O273" s="83">
        <v>7.42</v>
      </c>
      <c r="P273" s="83"/>
      <c r="Q273" s="83"/>
      <c r="R273" s="83"/>
      <c r="S273" s="83"/>
      <c r="T273" s="83"/>
      <c r="U273" s="83"/>
      <c r="V273" s="5" t="str">
        <f t="shared" si="119"/>
        <v/>
      </c>
      <c r="W273" s="41"/>
      <c r="X273" s="41"/>
      <c r="Y273" s="41"/>
      <c r="Z273" s="41"/>
      <c r="AA273" s="41"/>
      <c r="AB273" s="41"/>
      <c r="AC273" s="41"/>
      <c r="AD273" s="41"/>
      <c r="AE273" s="5" t="str">
        <f t="shared" si="120"/>
        <v/>
      </c>
      <c r="AF273" s="41"/>
      <c r="AG273" s="41"/>
      <c r="AH273" s="41"/>
      <c r="AI273" s="41"/>
      <c r="AJ273" s="41"/>
      <c r="AK273" s="41"/>
      <c r="AL273" s="41"/>
      <c r="AM273" s="41"/>
      <c r="AN273" s="41">
        <f t="shared" si="127"/>
        <v>18.38879159369527</v>
      </c>
      <c r="AO273" s="41">
        <v>1142</v>
      </c>
      <c r="AP273" s="110">
        <v>3.31</v>
      </c>
      <c r="AQ273" s="111">
        <v>2.09</v>
      </c>
      <c r="AR273" s="126">
        <f t="shared" si="121"/>
        <v>63.141993957703924</v>
      </c>
      <c r="AS273" s="126">
        <f t="shared" si="122"/>
        <v>36.858006042296076</v>
      </c>
      <c r="AT273" s="127">
        <v>1349</v>
      </c>
      <c r="AU273" s="128">
        <v>2.39</v>
      </c>
      <c r="AV273" s="129">
        <v>1.26</v>
      </c>
      <c r="AW273" s="126">
        <f t="shared" si="123"/>
        <v>52.71966527196652</v>
      </c>
      <c r="AX273" s="126">
        <f t="shared" si="124"/>
        <v>47.28033472803348</v>
      </c>
      <c r="AY273" s="64">
        <f t="shared" si="125"/>
        <v>34.911292712876332</v>
      </c>
      <c r="AZ273" s="97">
        <v>76.540000000000006</v>
      </c>
      <c r="BA273" s="68"/>
      <c r="BB273" s="68"/>
      <c r="BC273" s="68"/>
      <c r="BD273" s="68"/>
      <c r="BE273" s="15"/>
      <c r="BF273" s="5">
        <f t="shared" si="126"/>
        <v>4702</v>
      </c>
      <c r="BG273" s="42">
        <v>4138</v>
      </c>
      <c r="BH273" s="42">
        <v>564</v>
      </c>
      <c r="BI273" s="42"/>
      <c r="BJ273" s="42"/>
      <c r="BK273" s="42"/>
      <c r="BL273" s="42"/>
      <c r="BM273" s="15"/>
    </row>
    <row r="274" spans="1:65" outlineLevel="5" x14ac:dyDescent="0.3">
      <c r="A274" s="22">
        <f t="shared" si="112"/>
        <v>8</v>
      </c>
      <c r="B274" s="9">
        <f t="shared" si="110"/>
        <v>42599</v>
      </c>
      <c r="C274" s="51">
        <v>367410</v>
      </c>
      <c r="D274" s="64" t="str">
        <f t="shared" si="117"/>
        <v/>
      </c>
      <c r="E274" s="12" t="s">
        <v>103</v>
      </c>
      <c r="F274" s="12" t="s">
        <v>103</v>
      </c>
      <c r="G274" s="12"/>
      <c r="H274" s="12"/>
      <c r="I274" s="12"/>
      <c r="J274" s="12"/>
      <c r="K274" s="12"/>
      <c r="L274" s="12"/>
      <c r="M274" s="74" t="str">
        <f t="shared" si="118"/>
        <v/>
      </c>
      <c r="N274" s="83" t="s">
        <v>103</v>
      </c>
      <c r="O274" s="83" t="s">
        <v>103</v>
      </c>
      <c r="P274" s="83"/>
      <c r="Q274" s="83"/>
      <c r="R274" s="83"/>
      <c r="S274" s="83"/>
      <c r="T274" s="83"/>
      <c r="U274" s="83"/>
      <c r="V274" s="5" t="str">
        <f t="shared" si="119"/>
        <v/>
      </c>
      <c r="W274" s="41"/>
      <c r="X274" s="41"/>
      <c r="Y274" s="41"/>
      <c r="Z274" s="41"/>
      <c r="AA274" s="41"/>
      <c r="AB274" s="41"/>
      <c r="AC274" s="41"/>
      <c r="AD274" s="41"/>
      <c r="AE274" s="5" t="str">
        <f t="shared" si="120"/>
        <v/>
      </c>
      <c r="AF274" s="41"/>
      <c r="AG274" s="41"/>
      <c r="AH274" s="41"/>
      <c r="AI274" s="41"/>
      <c r="AJ274" s="41"/>
      <c r="AK274" s="41"/>
      <c r="AL274" s="41"/>
      <c r="AM274" s="41"/>
      <c r="AN274" s="41">
        <f t="shared" si="127"/>
        <v>19.195612431444243</v>
      </c>
      <c r="AO274" s="41">
        <v>1094</v>
      </c>
      <c r="AP274" s="110" t="s">
        <v>103</v>
      </c>
      <c r="AQ274" s="111" t="s">
        <v>103</v>
      </c>
      <c r="AR274" s="126" t="str">
        <f t="shared" si="121"/>
        <v/>
      </c>
      <c r="AS274" s="126" t="str">
        <f t="shared" si="122"/>
        <v/>
      </c>
      <c r="AT274" s="127">
        <v>1413</v>
      </c>
      <c r="AU274" s="128">
        <v>2.59</v>
      </c>
      <c r="AV274" s="129" t="s">
        <v>103</v>
      </c>
      <c r="AW274" s="126" t="str">
        <f t="shared" si="123"/>
        <v/>
      </c>
      <c r="AX274" s="126" t="str">
        <f t="shared" si="124"/>
        <v/>
      </c>
      <c r="AY274" s="64" t="str">
        <f t="shared" si="125"/>
        <v/>
      </c>
      <c r="AZ274" s="97">
        <v>75.19</v>
      </c>
      <c r="BA274" s="68"/>
      <c r="BB274" s="68"/>
      <c r="BC274" s="68"/>
      <c r="BD274" s="68"/>
      <c r="BE274" s="15"/>
      <c r="BF274" s="5">
        <f t="shared" si="126"/>
        <v>6560</v>
      </c>
      <c r="BG274" s="42">
        <v>3249</v>
      </c>
      <c r="BH274" s="42">
        <v>3311</v>
      </c>
      <c r="BI274" s="42"/>
      <c r="BJ274" s="42"/>
      <c r="BK274" s="42"/>
      <c r="BL274" s="42"/>
      <c r="BM274" s="15"/>
    </row>
    <row r="275" spans="1:65" outlineLevel="5" x14ac:dyDescent="0.3">
      <c r="A275" s="22">
        <f t="shared" si="112"/>
        <v>8</v>
      </c>
      <c r="B275" s="9">
        <f t="shared" si="110"/>
        <v>42600</v>
      </c>
      <c r="C275" s="51">
        <v>382669</v>
      </c>
      <c r="D275" s="64" t="str">
        <f t="shared" si="117"/>
        <v/>
      </c>
      <c r="E275" s="12" t="s">
        <v>103</v>
      </c>
      <c r="F275" s="12" t="s">
        <v>103</v>
      </c>
      <c r="G275" s="12"/>
      <c r="H275" s="12"/>
      <c r="I275" s="12"/>
      <c r="J275" s="12"/>
      <c r="K275" s="12"/>
      <c r="L275" s="12"/>
      <c r="M275" s="74" t="str">
        <f t="shared" si="118"/>
        <v/>
      </c>
      <c r="N275" s="83" t="s">
        <v>103</v>
      </c>
      <c r="O275" s="83" t="s">
        <v>103</v>
      </c>
      <c r="P275" s="83"/>
      <c r="Q275" s="83"/>
      <c r="R275" s="83"/>
      <c r="S275" s="83"/>
      <c r="T275" s="83"/>
      <c r="U275" s="83"/>
      <c r="V275" s="5" t="str">
        <f t="shared" si="119"/>
        <v/>
      </c>
      <c r="W275" s="41"/>
      <c r="X275" s="41"/>
      <c r="Y275" s="41"/>
      <c r="Z275" s="41"/>
      <c r="AA275" s="41"/>
      <c r="AB275" s="41"/>
      <c r="AC275" s="41"/>
      <c r="AD275" s="41"/>
      <c r="AE275" s="5" t="str">
        <f t="shared" si="120"/>
        <v/>
      </c>
      <c r="AF275" s="41"/>
      <c r="AG275" s="41"/>
      <c r="AH275" s="41"/>
      <c r="AI275" s="41"/>
      <c r="AJ275" s="41"/>
      <c r="AK275" s="41"/>
      <c r="AL275" s="41"/>
      <c r="AM275" s="41"/>
      <c r="AN275" s="41">
        <f t="shared" si="127"/>
        <v>16.840417000801924</v>
      </c>
      <c r="AO275" s="41">
        <v>1247</v>
      </c>
      <c r="AP275" s="110" t="s">
        <v>103</v>
      </c>
      <c r="AQ275" s="111" t="s">
        <v>103</v>
      </c>
      <c r="AR275" s="126" t="str">
        <f t="shared" si="121"/>
        <v/>
      </c>
      <c r="AS275" s="126" t="str">
        <f t="shared" si="122"/>
        <v/>
      </c>
      <c r="AT275" s="127">
        <v>1506</v>
      </c>
      <c r="AU275" s="128">
        <v>2.37</v>
      </c>
      <c r="AV275" s="129" t="s">
        <v>103</v>
      </c>
      <c r="AW275" s="126" t="str">
        <f t="shared" si="123"/>
        <v/>
      </c>
      <c r="AX275" s="126" t="str">
        <f t="shared" si="124"/>
        <v/>
      </c>
      <c r="AY275" s="64" t="str">
        <f t="shared" si="125"/>
        <v/>
      </c>
      <c r="AZ275" s="97">
        <v>76.77</v>
      </c>
      <c r="BA275" s="68"/>
      <c r="BB275" s="68"/>
      <c r="BC275" s="68"/>
      <c r="BD275" s="68"/>
      <c r="BE275" s="15"/>
      <c r="BF275" s="5">
        <f t="shared" si="126"/>
        <v>9645</v>
      </c>
      <c r="BG275" s="42">
        <v>2379</v>
      </c>
      <c r="BH275" s="42">
        <v>7266</v>
      </c>
      <c r="BI275" s="42"/>
      <c r="BJ275" s="42"/>
      <c r="BK275" s="42"/>
      <c r="BL275" s="42"/>
      <c r="BM275" s="15"/>
    </row>
    <row r="276" spans="1:65" outlineLevel="5" x14ac:dyDescent="0.3">
      <c r="A276" s="22">
        <f t="shared" si="112"/>
        <v>8</v>
      </c>
      <c r="B276" s="9">
        <f t="shared" si="110"/>
        <v>42601</v>
      </c>
      <c r="C276" s="51">
        <v>373688</v>
      </c>
      <c r="D276" s="64" t="str">
        <f t="shared" si="117"/>
        <v/>
      </c>
      <c r="E276" s="12" t="s">
        <v>103</v>
      </c>
      <c r="F276" s="12" t="s">
        <v>103</v>
      </c>
      <c r="G276" s="12"/>
      <c r="H276" s="12"/>
      <c r="I276" s="12"/>
      <c r="J276" s="12"/>
      <c r="K276" s="12"/>
      <c r="L276" s="12"/>
      <c r="M276" s="74" t="str">
        <f t="shared" si="118"/>
        <v/>
      </c>
      <c r="N276" s="83" t="s">
        <v>103</v>
      </c>
      <c r="O276" s="83" t="s">
        <v>103</v>
      </c>
      <c r="P276" s="83"/>
      <c r="Q276" s="83"/>
      <c r="R276" s="83"/>
      <c r="S276" s="83"/>
      <c r="T276" s="83"/>
      <c r="U276" s="83"/>
      <c r="V276" s="5" t="str">
        <f t="shared" si="119"/>
        <v/>
      </c>
      <c r="W276" s="41"/>
      <c r="X276" s="41"/>
      <c r="Y276" s="41"/>
      <c r="Z276" s="41"/>
      <c r="AA276" s="41"/>
      <c r="AB276" s="41"/>
      <c r="AC276" s="41"/>
      <c r="AD276" s="41"/>
      <c r="AE276" s="5" t="str">
        <f t="shared" si="120"/>
        <v/>
      </c>
      <c r="AF276" s="41"/>
      <c r="AG276" s="41"/>
      <c r="AH276" s="41"/>
      <c r="AI276" s="41"/>
      <c r="AJ276" s="41"/>
      <c r="AK276" s="41"/>
      <c r="AL276" s="41"/>
      <c r="AM276" s="41"/>
      <c r="AN276" s="41">
        <f t="shared" si="127"/>
        <v>16.091954022988507</v>
      </c>
      <c r="AO276" s="41">
        <v>1305</v>
      </c>
      <c r="AP276" s="110" t="s">
        <v>103</v>
      </c>
      <c r="AQ276" s="111" t="s">
        <v>103</v>
      </c>
      <c r="AR276" s="126" t="str">
        <f t="shared" si="121"/>
        <v/>
      </c>
      <c r="AS276" s="126" t="str">
        <f t="shared" si="122"/>
        <v/>
      </c>
      <c r="AT276" s="127">
        <v>1417</v>
      </c>
      <c r="AU276" s="128">
        <v>2.4700000000000002</v>
      </c>
      <c r="AV276" s="129" t="s">
        <v>103</v>
      </c>
      <c r="AW276" s="126" t="str">
        <f t="shared" si="123"/>
        <v/>
      </c>
      <c r="AX276" s="126" t="str">
        <f t="shared" si="124"/>
        <v/>
      </c>
      <c r="AY276" s="64" t="str">
        <f t="shared" si="125"/>
        <v/>
      </c>
      <c r="AZ276" s="97">
        <v>75.48</v>
      </c>
      <c r="BA276" s="68"/>
      <c r="BB276" s="68"/>
      <c r="BC276" s="68"/>
      <c r="BD276" s="68"/>
      <c r="BE276" s="15"/>
      <c r="BF276" s="5">
        <f t="shared" si="126"/>
        <v>7284</v>
      </c>
      <c r="BG276" s="42" t="s">
        <v>103</v>
      </c>
      <c r="BH276" s="42">
        <v>7284</v>
      </c>
      <c r="BI276" s="42"/>
      <c r="BJ276" s="42"/>
      <c r="BK276" s="42"/>
      <c r="BL276" s="42"/>
      <c r="BM276" s="15"/>
    </row>
    <row r="277" spans="1:65" outlineLevel="5" x14ac:dyDescent="0.3">
      <c r="A277" s="22">
        <f t="shared" si="112"/>
        <v>8</v>
      </c>
      <c r="B277" s="9">
        <f t="shared" si="110"/>
        <v>42602</v>
      </c>
      <c r="C277" s="51">
        <v>387797</v>
      </c>
      <c r="D277" s="64" t="str">
        <f t="shared" si="117"/>
        <v/>
      </c>
      <c r="E277" s="12" t="s">
        <v>103</v>
      </c>
      <c r="F277" s="12" t="s">
        <v>103</v>
      </c>
      <c r="G277" s="12"/>
      <c r="H277" s="12"/>
      <c r="I277" s="12"/>
      <c r="J277" s="12"/>
      <c r="K277" s="12"/>
      <c r="L277" s="12"/>
      <c r="M277" s="74" t="str">
        <f t="shared" si="118"/>
        <v/>
      </c>
      <c r="N277" s="83" t="s">
        <v>103</v>
      </c>
      <c r="O277" s="83" t="s">
        <v>103</v>
      </c>
      <c r="P277" s="83"/>
      <c r="Q277" s="83"/>
      <c r="R277" s="83"/>
      <c r="S277" s="83"/>
      <c r="T277" s="83"/>
      <c r="U277" s="83"/>
      <c r="V277" s="5" t="str">
        <f t="shared" si="119"/>
        <v/>
      </c>
      <c r="W277" s="41"/>
      <c r="X277" s="41"/>
      <c r="Y277" s="41"/>
      <c r="Z277" s="41"/>
      <c r="AA277" s="41"/>
      <c r="AB277" s="41"/>
      <c r="AC277" s="41"/>
      <c r="AD277" s="41"/>
      <c r="AE277" s="5" t="str">
        <f t="shared" si="120"/>
        <v/>
      </c>
      <c r="AF277" s="41"/>
      <c r="AG277" s="41"/>
      <c r="AH277" s="41"/>
      <c r="AI277" s="41"/>
      <c r="AJ277" s="41"/>
      <c r="AK277" s="41"/>
      <c r="AL277" s="41"/>
      <c r="AM277" s="41"/>
      <c r="AN277" s="41">
        <f t="shared" si="127"/>
        <v>19.213174748398902</v>
      </c>
      <c r="AO277" s="41">
        <v>1093</v>
      </c>
      <c r="AP277" s="110" t="s">
        <v>103</v>
      </c>
      <c r="AQ277" s="111" t="s">
        <v>103</v>
      </c>
      <c r="AR277" s="126" t="str">
        <f t="shared" si="121"/>
        <v/>
      </c>
      <c r="AS277" s="126" t="str">
        <f t="shared" si="122"/>
        <v/>
      </c>
      <c r="AT277" s="127">
        <v>1034</v>
      </c>
      <c r="AU277" s="128" t="s">
        <v>103</v>
      </c>
      <c r="AV277" s="129" t="s">
        <v>103</v>
      </c>
      <c r="AW277" s="126" t="str">
        <f t="shared" si="123"/>
        <v/>
      </c>
      <c r="AX277" s="126" t="str">
        <f t="shared" si="124"/>
        <v/>
      </c>
      <c r="AY277" s="64" t="str">
        <f t="shared" si="125"/>
        <v/>
      </c>
      <c r="AZ277" s="97" t="s">
        <v>103</v>
      </c>
      <c r="BA277" s="68"/>
      <c r="BB277" s="68"/>
      <c r="BC277" s="68"/>
      <c r="BD277" s="68"/>
      <c r="BE277" s="15"/>
      <c r="BF277" s="5">
        <f t="shared" si="126"/>
        <v>6804</v>
      </c>
      <c r="BG277" s="42" t="s">
        <v>103</v>
      </c>
      <c r="BH277" s="42">
        <v>6804</v>
      </c>
      <c r="BI277" s="42"/>
      <c r="BJ277" s="42"/>
      <c r="BK277" s="42"/>
      <c r="BL277" s="42"/>
      <c r="BM277" s="15"/>
    </row>
    <row r="278" spans="1:65" outlineLevel="5" x14ac:dyDescent="0.3">
      <c r="A278" s="22">
        <f t="shared" si="112"/>
        <v>8</v>
      </c>
      <c r="B278" s="9">
        <f t="shared" si="110"/>
        <v>42603</v>
      </c>
      <c r="C278" s="51">
        <v>379503</v>
      </c>
      <c r="D278" s="64" t="str">
        <f t="shared" si="117"/>
        <v/>
      </c>
      <c r="E278" s="12" t="s">
        <v>103</v>
      </c>
      <c r="F278" s="12" t="s">
        <v>103</v>
      </c>
      <c r="G278" s="12"/>
      <c r="H278" s="12"/>
      <c r="I278" s="12"/>
      <c r="J278" s="12"/>
      <c r="K278" s="12"/>
      <c r="L278" s="12"/>
      <c r="M278" s="74" t="str">
        <f t="shared" si="118"/>
        <v/>
      </c>
      <c r="N278" s="83" t="s">
        <v>103</v>
      </c>
      <c r="O278" s="83" t="s">
        <v>103</v>
      </c>
      <c r="P278" s="83"/>
      <c r="Q278" s="83"/>
      <c r="R278" s="83"/>
      <c r="S278" s="83"/>
      <c r="T278" s="83"/>
      <c r="U278" s="83"/>
      <c r="V278" s="5" t="str">
        <f t="shared" si="119"/>
        <v/>
      </c>
      <c r="W278" s="41"/>
      <c r="X278" s="41"/>
      <c r="Y278" s="41"/>
      <c r="Z278" s="41"/>
      <c r="AA278" s="41"/>
      <c r="AB278" s="41"/>
      <c r="AC278" s="41"/>
      <c r="AD278" s="41"/>
      <c r="AE278" s="5" t="str">
        <f t="shared" si="120"/>
        <v/>
      </c>
      <c r="AF278" s="41"/>
      <c r="AG278" s="41"/>
      <c r="AH278" s="41"/>
      <c r="AI278" s="41"/>
      <c r="AJ278" s="41"/>
      <c r="AK278" s="41"/>
      <c r="AL278" s="41"/>
      <c r="AM278" s="41"/>
      <c r="AN278" s="41">
        <f t="shared" si="127"/>
        <v>21.627188465499486</v>
      </c>
      <c r="AO278" s="41">
        <v>971</v>
      </c>
      <c r="AP278" s="110" t="s">
        <v>103</v>
      </c>
      <c r="AQ278" s="111" t="s">
        <v>103</v>
      </c>
      <c r="AR278" s="126" t="str">
        <f t="shared" si="121"/>
        <v/>
      </c>
      <c r="AS278" s="126" t="str">
        <f t="shared" si="122"/>
        <v/>
      </c>
      <c r="AT278" s="127">
        <v>1047</v>
      </c>
      <c r="AU278" s="128" t="s">
        <v>103</v>
      </c>
      <c r="AV278" s="129" t="s">
        <v>103</v>
      </c>
      <c r="AW278" s="126" t="str">
        <f t="shared" si="123"/>
        <v/>
      </c>
      <c r="AX278" s="126" t="str">
        <f t="shared" si="124"/>
        <v/>
      </c>
      <c r="AY278" s="64" t="str">
        <f t="shared" si="125"/>
        <v/>
      </c>
      <c r="AZ278" s="97" t="s">
        <v>103</v>
      </c>
      <c r="BA278" s="68"/>
      <c r="BB278" s="68"/>
      <c r="BC278" s="68"/>
      <c r="BD278" s="68"/>
      <c r="BE278" s="15"/>
      <c r="BF278" s="5">
        <f t="shared" si="126"/>
        <v>4982</v>
      </c>
      <c r="BG278" s="42" t="s">
        <v>103</v>
      </c>
      <c r="BH278" s="42">
        <v>4982</v>
      </c>
      <c r="BI278" s="42"/>
      <c r="BJ278" s="42"/>
      <c r="BK278" s="42"/>
      <c r="BL278" s="42"/>
      <c r="BM278" s="15"/>
    </row>
    <row r="279" spans="1:65" outlineLevel="5" x14ac:dyDescent="0.3">
      <c r="A279" s="22">
        <f t="shared" si="112"/>
        <v>8</v>
      </c>
      <c r="B279" s="9">
        <f t="shared" si="110"/>
        <v>42604</v>
      </c>
      <c r="C279" s="51">
        <v>381972</v>
      </c>
      <c r="D279" s="64" t="str">
        <f t="shared" si="117"/>
        <v/>
      </c>
      <c r="E279" s="12" t="s">
        <v>103</v>
      </c>
      <c r="F279" s="12" t="s">
        <v>103</v>
      </c>
      <c r="G279" s="12"/>
      <c r="H279" s="12"/>
      <c r="I279" s="12"/>
      <c r="J279" s="12"/>
      <c r="K279" s="12"/>
      <c r="L279" s="12"/>
      <c r="M279" s="74" t="str">
        <f t="shared" si="118"/>
        <v/>
      </c>
      <c r="N279" s="83" t="s">
        <v>103</v>
      </c>
      <c r="O279" s="83" t="s">
        <v>103</v>
      </c>
      <c r="P279" s="83"/>
      <c r="Q279" s="83"/>
      <c r="R279" s="83"/>
      <c r="S279" s="83"/>
      <c r="T279" s="83"/>
      <c r="U279" s="83"/>
      <c r="V279" s="5" t="str">
        <f t="shared" si="119"/>
        <v/>
      </c>
      <c r="W279" s="41"/>
      <c r="X279" s="41"/>
      <c r="Y279" s="41"/>
      <c r="Z279" s="41"/>
      <c r="AA279" s="41"/>
      <c r="AB279" s="41"/>
      <c r="AC279" s="41"/>
      <c r="AD279" s="41"/>
      <c r="AE279" s="5" t="str">
        <f t="shared" si="120"/>
        <v/>
      </c>
      <c r="AF279" s="41"/>
      <c r="AG279" s="41"/>
      <c r="AH279" s="41"/>
      <c r="AI279" s="41"/>
      <c r="AJ279" s="41"/>
      <c r="AK279" s="41"/>
      <c r="AL279" s="41"/>
      <c r="AM279" s="41"/>
      <c r="AN279" s="41">
        <f t="shared" si="127"/>
        <v>21.148036253776436</v>
      </c>
      <c r="AO279" s="41">
        <v>993</v>
      </c>
      <c r="AP279" s="110" t="s">
        <v>103</v>
      </c>
      <c r="AQ279" s="111" t="s">
        <v>103</v>
      </c>
      <c r="AR279" s="126" t="str">
        <f t="shared" si="121"/>
        <v/>
      </c>
      <c r="AS279" s="126" t="str">
        <f t="shared" si="122"/>
        <v/>
      </c>
      <c r="AT279" s="127">
        <v>875</v>
      </c>
      <c r="AU279" s="128">
        <v>2.46</v>
      </c>
      <c r="AV279" s="129" t="s">
        <v>103</v>
      </c>
      <c r="AW279" s="126" t="str">
        <f t="shared" si="123"/>
        <v/>
      </c>
      <c r="AX279" s="126" t="str">
        <f t="shared" si="124"/>
        <v/>
      </c>
      <c r="AY279" s="64" t="str">
        <f t="shared" si="125"/>
        <v/>
      </c>
      <c r="AZ279" s="97">
        <v>73.790000000000006</v>
      </c>
      <c r="BA279" s="68"/>
      <c r="BB279" s="68"/>
      <c r="BC279" s="68"/>
      <c r="BD279" s="68"/>
      <c r="BE279" s="15"/>
      <c r="BF279" s="5">
        <f t="shared" si="126"/>
        <v>1423</v>
      </c>
      <c r="BG279" s="42">
        <v>1188</v>
      </c>
      <c r="BH279" s="42">
        <v>235</v>
      </c>
      <c r="BI279" s="42"/>
      <c r="BJ279" s="42"/>
      <c r="BK279" s="42"/>
      <c r="BL279" s="42"/>
      <c r="BM279" s="15"/>
    </row>
    <row r="280" spans="1:65" outlineLevel="5" x14ac:dyDescent="0.3">
      <c r="A280" s="22">
        <f t="shared" si="112"/>
        <v>8</v>
      </c>
      <c r="B280" s="9">
        <f t="shared" si="110"/>
        <v>42605</v>
      </c>
      <c r="C280" s="51">
        <v>359843</v>
      </c>
      <c r="D280" s="64" t="str">
        <f t="shared" si="117"/>
        <v/>
      </c>
      <c r="E280" s="12" t="s">
        <v>103</v>
      </c>
      <c r="F280" s="12" t="s">
        <v>103</v>
      </c>
      <c r="G280" s="12"/>
      <c r="H280" s="12"/>
      <c r="I280" s="12"/>
      <c r="J280" s="12"/>
      <c r="K280" s="12"/>
      <c r="L280" s="12"/>
      <c r="M280" s="74">
        <f t="shared" si="118"/>
        <v>7.4</v>
      </c>
      <c r="N280" s="83">
        <v>7.35</v>
      </c>
      <c r="O280" s="83">
        <v>7.38</v>
      </c>
      <c r="P280" s="83"/>
      <c r="Q280" s="83"/>
      <c r="R280" s="83"/>
      <c r="S280" s="83"/>
      <c r="T280" s="83"/>
      <c r="U280" s="83"/>
      <c r="V280" s="5" t="str">
        <f t="shared" si="119"/>
        <v/>
      </c>
      <c r="W280" s="41"/>
      <c r="X280" s="41"/>
      <c r="Y280" s="41"/>
      <c r="Z280" s="41"/>
      <c r="AA280" s="41"/>
      <c r="AB280" s="41"/>
      <c r="AC280" s="41"/>
      <c r="AD280" s="41"/>
      <c r="AE280" s="5" t="str">
        <f t="shared" si="120"/>
        <v/>
      </c>
      <c r="AF280" s="41"/>
      <c r="AG280" s="41"/>
      <c r="AH280" s="41"/>
      <c r="AI280" s="41"/>
      <c r="AJ280" s="41"/>
      <c r="AK280" s="41"/>
      <c r="AL280" s="41"/>
      <c r="AM280" s="41"/>
      <c r="AN280" s="41">
        <f t="shared" si="127"/>
        <v>21.319796954314722</v>
      </c>
      <c r="AO280" s="41">
        <v>985</v>
      </c>
      <c r="AP280" s="110">
        <v>4.0999999999999996</v>
      </c>
      <c r="AQ280" s="111">
        <v>2.77</v>
      </c>
      <c r="AR280" s="126">
        <f t="shared" si="121"/>
        <v>67.560975609756099</v>
      </c>
      <c r="AS280" s="126">
        <f t="shared" si="122"/>
        <v>32.439024390243901</v>
      </c>
      <c r="AT280" s="127">
        <v>854</v>
      </c>
      <c r="AU280" s="128">
        <v>2.81</v>
      </c>
      <c r="AV280" s="129">
        <v>1.4</v>
      </c>
      <c r="AW280" s="126">
        <f t="shared" si="123"/>
        <v>49.822064056939496</v>
      </c>
      <c r="AX280" s="126">
        <f t="shared" si="124"/>
        <v>50.177935943060504</v>
      </c>
      <c r="AY280" s="64">
        <f t="shared" si="125"/>
        <v>52.326087513121863</v>
      </c>
      <c r="AZ280" s="97">
        <v>75.12</v>
      </c>
      <c r="BA280" s="68"/>
      <c r="BB280" s="68"/>
      <c r="BC280" s="68"/>
      <c r="BD280" s="68"/>
      <c r="BE280" s="15"/>
      <c r="BF280" s="5">
        <f t="shared" si="126"/>
        <v>9126</v>
      </c>
      <c r="BG280" s="42">
        <v>3264</v>
      </c>
      <c r="BH280" s="42">
        <v>5862</v>
      </c>
      <c r="BI280" s="42"/>
      <c r="BJ280" s="42"/>
      <c r="BK280" s="42"/>
      <c r="BL280" s="42"/>
      <c r="BM280" s="15"/>
    </row>
    <row r="281" spans="1:65" outlineLevel="5" x14ac:dyDescent="0.3">
      <c r="A281" s="22">
        <f t="shared" si="112"/>
        <v>8</v>
      </c>
      <c r="B281" s="9">
        <f t="shared" si="110"/>
        <v>42606</v>
      </c>
      <c r="C281" s="51">
        <v>367870</v>
      </c>
      <c r="D281" s="64">
        <f t="shared" si="117"/>
        <v>35.5</v>
      </c>
      <c r="E281" s="12">
        <v>35</v>
      </c>
      <c r="F281" s="12">
        <v>36</v>
      </c>
      <c r="G281" s="12"/>
      <c r="H281" s="12"/>
      <c r="I281" s="12"/>
      <c r="J281" s="12"/>
      <c r="K281" s="12"/>
      <c r="L281" s="12"/>
      <c r="M281" s="74" t="str">
        <f t="shared" si="118"/>
        <v/>
      </c>
      <c r="N281" s="83" t="s">
        <v>103</v>
      </c>
      <c r="O281" s="83" t="s">
        <v>103</v>
      </c>
      <c r="P281" s="83"/>
      <c r="Q281" s="83"/>
      <c r="R281" s="83"/>
      <c r="S281" s="83"/>
      <c r="T281" s="83"/>
      <c r="U281" s="83"/>
      <c r="V281" s="5" t="str">
        <f t="shared" si="119"/>
        <v/>
      </c>
      <c r="W281" s="41"/>
      <c r="X281" s="41"/>
      <c r="Y281" s="41"/>
      <c r="Z281" s="41"/>
      <c r="AA281" s="41"/>
      <c r="AB281" s="41"/>
      <c r="AC281" s="41"/>
      <c r="AD281" s="41"/>
      <c r="AE281" s="5" t="str">
        <f t="shared" si="120"/>
        <v/>
      </c>
      <c r="AF281" s="41"/>
      <c r="AG281" s="41"/>
      <c r="AH281" s="41"/>
      <c r="AI281" s="41"/>
      <c r="AJ281" s="41"/>
      <c r="AK281" s="41"/>
      <c r="AL281" s="41"/>
      <c r="AM281" s="41"/>
      <c r="AN281" s="41">
        <f t="shared" si="127"/>
        <v>21.694214876033058</v>
      </c>
      <c r="AO281" s="41">
        <v>968</v>
      </c>
      <c r="AP281" s="110" t="s">
        <v>103</v>
      </c>
      <c r="AQ281" s="111" t="s">
        <v>103</v>
      </c>
      <c r="AR281" s="126" t="str">
        <f t="shared" si="121"/>
        <v/>
      </c>
      <c r="AS281" s="126" t="str">
        <f t="shared" si="122"/>
        <v/>
      </c>
      <c r="AT281" s="127">
        <v>856</v>
      </c>
      <c r="AU281" s="128">
        <v>2.93</v>
      </c>
      <c r="AV281" s="129" t="s">
        <v>103</v>
      </c>
      <c r="AW281" s="126" t="str">
        <f t="shared" si="123"/>
        <v/>
      </c>
      <c r="AX281" s="126" t="str">
        <f t="shared" si="124"/>
        <v/>
      </c>
      <c r="AY281" s="64" t="str">
        <f t="shared" si="125"/>
        <v/>
      </c>
      <c r="AZ281" s="97">
        <v>74.12</v>
      </c>
      <c r="BA281" s="68"/>
      <c r="BB281" s="68"/>
      <c r="BC281" s="68"/>
      <c r="BD281" s="68"/>
      <c r="BE281" s="15"/>
      <c r="BF281" s="5">
        <f t="shared" si="126"/>
        <v>3995</v>
      </c>
      <c r="BG281" s="42">
        <v>3389</v>
      </c>
      <c r="BH281" s="42">
        <v>606</v>
      </c>
      <c r="BI281" s="42"/>
      <c r="BJ281" s="42"/>
      <c r="BK281" s="42"/>
      <c r="BL281" s="42"/>
      <c r="BM281" s="15"/>
    </row>
    <row r="282" spans="1:65" outlineLevel="5" x14ac:dyDescent="0.3">
      <c r="A282" s="22">
        <f t="shared" si="112"/>
        <v>8</v>
      </c>
      <c r="B282" s="9">
        <f t="shared" si="110"/>
        <v>42607</v>
      </c>
      <c r="C282" s="51">
        <v>351390</v>
      </c>
      <c r="D282" s="64" t="str">
        <f t="shared" si="117"/>
        <v/>
      </c>
      <c r="E282" s="12" t="s">
        <v>103</v>
      </c>
      <c r="F282" s="12" t="s">
        <v>103</v>
      </c>
      <c r="G282" s="12"/>
      <c r="H282" s="12"/>
      <c r="I282" s="12"/>
      <c r="J282" s="12"/>
      <c r="K282" s="12"/>
      <c r="L282" s="12"/>
      <c r="M282" s="74" t="str">
        <f t="shared" si="118"/>
        <v/>
      </c>
      <c r="N282" s="83" t="s">
        <v>103</v>
      </c>
      <c r="O282" s="83" t="s">
        <v>103</v>
      </c>
      <c r="P282" s="83"/>
      <c r="Q282" s="83"/>
      <c r="R282" s="83"/>
      <c r="S282" s="83"/>
      <c r="T282" s="83"/>
      <c r="U282" s="83"/>
      <c r="V282" s="5" t="str">
        <f t="shared" si="119"/>
        <v/>
      </c>
      <c r="W282" s="41"/>
      <c r="X282" s="41"/>
      <c r="Y282" s="41"/>
      <c r="Z282" s="41"/>
      <c r="AA282" s="41"/>
      <c r="AB282" s="41"/>
      <c r="AC282" s="41"/>
      <c r="AD282" s="41"/>
      <c r="AE282" s="5" t="str">
        <f t="shared" si="120"/>
        <v/>
      </c>
      <c r="AF282" s="41"/>
      <c r="AG282" s="41"/>
      <c r="AH282" s="41"/>
      <c r="AI282" s="41"/>
      <c r="AJ282" s="41"/>
      <c r="AK282" s="41"/>
      <c r="AL282" s="41"/>
      <c r="AM282" s="41"/>
      <c r="AN282" s="41">
        <f t="shared" si="127"/>
        <v>22.012578616352201</v>
      </c>
      <c r="AO282" s="41">
        <v>954</v>
      </c>
      <c r="AP282" s="110" t="s">
        <v>103</v>
      </c>
      <c r="AQ282" s="111" t="s">
        <v>103</v>
      </c>
      <c r="AR282" s="126" t="str">
        <f t="shared" si="121"/>
        <v/>
      </c>
      <c r="AS282" s="126" t="str">
        <f t="shared" si="122"/>
        <v/>
      </c>
      <c r="AT282" s="127">
        <v>822</v>
      </c>
      <c r="AU282" s="128">
        <v>3.04</v>
      </c>
      <c r="AV282" s="129" t="s">
        <v>103</v>
      </c>
      <c r="AW282" s="126" t="str">
        <f t="shared" si="123"/>
        <v/>
      </c>
      <c r="AX282" s="126" t="str">
        <f t="shared" si="124"/>
        <v/>
      </c>
      <c r="AY282" s="64" t="str">
        <f t="shared" si="125"/>
        <v/>
      </c>
      <c r="AZ282" s="97">
        <v>75.55</v>
      </c>
      <c r="BA282" s="68"/>
      <c r="BB282" s="68"/>
      <c r="BC282" s="68"/>
      <c r="BD282" s="68"/>
      <c r="BE282" s="15"/>
      <c r="BF282" s="5">
        <f t="shared" si="126"/>
        <v>5491</v>
      </c>
      <c r="BG282" s="42">
        <v>3334</v>
      </c>
      <c r="BH282" s="42">
        <v>2157</v>
      </c>
      <c r="BI282" s="42"/>
      <c r="BJ282" s="42"/>
      <c r="BK282" s="42"/>
      <c r="BL282" s="42"/>
      <c r="BM282" s="15"/>
    </row>
    <row r="283" spans="1:65" outlineLevel="5" x14ac:dyDescent="0.3">
      <c r="A283" s="22">
        <f t="shared" si="112"/>
        <v>8</v>
      </c>
      <c r="B283" s="9">
        <f t="shared" si="110"/>
        <v>42608</v>
      </c>
      <c r="C283" s="51">
        <v>353435</v>
      </c>
      <c r="D283" s="64" t="str">
        <f t="shared" si="117"/>
        <v/>
      </c>
      <c r="E283" s="12" t="s">
        <v>103</v>
      </c>
      <c r="F283" s="12" t="s">
        <v>103</v>
      </c>
      <c r="G283" s="12"/>
      <c r="H283" s="12"/>
      <c r="I283" s="12"/>
      <c r="J283" s="12"/>
      <c r="K283" s="12"/>
      <c r="L283" s="12"/>
      <c r="M283" s="74" t="str">
        <f t="shared" si="118"/>
        <v/>
      </c>
      <c r="N283" s="83" t="s">
        <v>103</v>
      </c>
      <c r="O283" s="83" t="s">
        <v>103</v>
      </c>
      <c r="P283" s="83"/>
      <c r="Q283" s="83"/>
      <c r="R283" s="83"/>
      <c r="S283" s="83"/>
      <c r="T283" s="83"/>
      <c r="U283" s="83"/>
      <c r="V283" s="5" t="str">
        <f t="shared" si="119"/>
        <v/>
      </c>
      <c r="W283" s="41"/>
      <c r="X283" s="41"/>
      <c r="Y283" s="41"/>
      <c r="Z283" s="41"/>
      <c r="AA283" s="41"/>
      <c r="AB283" s="41"/>
      <c r="AC283" s="41"/>
      <c r="AD283" s="41"/>
      <c r="AE283" s="5" t="str">
        <f t="shared" si="120"/>
        <v/>
      </c>
      <c r="AF283" s="41"/>
      <c r="AG283" s="41"/>
      <c r="AH283" s="41"/>
      <c r="AI283" s="41"/>
      <c r="AJ283" s="41"/>
      <c r="AK283" s="41"/>
      <c r="AL283" s="41"/>
      <c r="AM283" s="41"/>
      <c r="AN283" s="41">
        <f t="shared" si="127"/>
        <v>21.233569261880689</v>
      </c>
      <c r="AO283" s="41">
        <v>989</v>
      </c>
      <c r="AP283" s="110" t="s">
        <v>103</v>
      </c>
      <c r="AQ283" s="111" t="s">
        <v>103</v>
      </c>
      <c r="AR283" s="126" t="str">
        <f t="shared" si="121"/>
        <v/>
      </c>
      <c r="AS283" s="126" t="str">
        <f t="shared" si="122"/>
        <v/>
      </c>
      <c r="AT283" s="127">
        <v>811</v>
      </c>
      <c r="AU283" s="128">
        <v>2.95</v>
      </c>
      <c r="AV283" s="129" t="s">
        <v>103</v>
      </c>
      <c r="AW283" s="126" t="str">
        <f t="shared" si="123"/>
        <v/>
      </c>
      <c r="AX283" s="126" t="str">
        <f t="shared" si="124"/>
        <v/>
      </c>
      <c r="AY283" s="64" t="str">
        <f t="shared" si="125"/>
        <v/>
      </c>
      <c r="AZ283" s="97">
        <v>73.44</v>
      </c>
      <c r="BA283" s="68"/>
      <c r="BB283" s="68"/>
      <c r="BC283" s="68"/>
      <c r="BD283" s="68"/>
      <c r="BE283" s="15"/>
      <c r="BF283" s="5">
        <f t="shared" si="126"/>
        <v>4993</v>
      </c>
      <c r="BG283" s="42">
        <v>3403</v>
      </c>
      <c r="BH283" s="42">
        <v>1590</v>
      </c>
      <c r="BI283" s="42"/>
      <c r="BJ283" s="42"/>
      <c r="BK283" s="42"/>
      <c r="BL283" s="42"/>
      <c r="BM283" s="15"/>
    </row>
    <row r="284" spans="1:65" outlineLevel="5" x14ac:dyDescent="0.3">
      <c r="A284" s="22">
        <f t="shared" si="112"/>
        <v>8</v>
      </c>
      <c r="B284" s="9">
        <f t="shared" si="110"/>
        <v>42609</v>
      </c>
      <c r="C284" s="51">
        <v>369677</v>
      </c>
      <c r="D284" s="64" t="str">
        <f t="shared" si="117"/>
        <v/>
      </c>
      <c r="E284" s="12" t="s">
        <v>103</v>
      </c>
      <c r="F284" s="12" t="s">
        <v>103</v>
      </c>
      <c r="G284" s="12"/>
      <c r="H284" s="12"/>
      <c r="I284" s="12"/>
      <c r="J284" s="12"/>
      <c r="K284" s="12"/>
      <c r="L284" s="12"/>
      <c r="M284" s="74" t="str">
        <f t="shared" si="118"/>
        <v/>
      </c>
      <c r="N284" s="83" t="s">
        <v>103</v>
      </c>
      <c r="O284" s="83" t="s">
        <v>103</v>
      </c>
      <c r="P284" s="83"/>
      <c r="Q284" s="83"/>
      <c r="R284" s="83"/>
      <c r="S284" s="83"/>
      <c r="T284" s="83"/>
      <c r="U284" s="83"/>
      <c r="V284" s="5" t="str">
        <f t="shared" si="119"/>
        <v/>
      </c>
      <c r="W284" s="41"/>
      <c r="X284" s="41"/>
      <c r="Y284" s="41"/>
      <c r="Z284" s="41"/>
      <c r="AA284" s="41"/>
      <c r="AB284" s="41"/>
      <c r="AC284" s="41"/>
      <c r="AD284" s="41"/>
      <c r="AE284" s="5" t="str">
        <f t="shared" si="120"/>
        <v/>
      </c>
      <c r="AF284" s="41"/>
      <c r="AG284" s="41"/>
      <c r="AH284" s="41"/>
      <c r="AI284" s="41"/>
      <c r="AJ284" s="41"/>
      <c r="AK284" s="41"/>
      <c r="AL284" s="41"/>
      <c r="AM284" s="41"/>
      <c r="AN284" s="41">
        <f t="shared" si="127"/>
        <v>20.388349514563107</v>
      </c>
      <c r="AO284" s="41">
        <v>1030</v>
      </c>
      <c r="AP284" s="110" t="s">
        <v>103</v>
      </c>
      <c r="AQ284" s="111" t="s">
        <v>103</v>
      </c>
      <c r="AR284" s="126" t="str">
        <f t="shared" si="121"/>
        <v/>
      </c>
      <c r="AS284" s="126" t="str">
        <f t="shared" si="122"/>
        <v/>
      </c>
      <c r="AT284" s="127">
        <v>753</v>
      </c>
      <c r="AU284" s="128" t="s">
        <v>103</v>
      </c>
      <c r="AV284" s="129" t="s">
        <v>103</v>
      </c>
      <c r="AW284" s="126" t="str">
        <f t="shared" si="123"/>
        <v/>
      </c>
      <c r="AX284" s="126" t="str">
        <f t="shared" si="124"/>
        <v/>
      </c>
      <c r="AY284" s="64" t="str">
        <f t="shared" si="125"/>
        <v/>
      </c>
      <c r="AZ284" s="97" t="s">
        <v>103</v>
      </c>
      <c r="BA284" s="68"/>
      <c r="BB284" s="68"/>
      <c r="BC284" s="68"/>
      <c r="BD284" s="68"/>
      <c r="BE284" s="15"/>
      <c r="BF284" s="5">
        <f t="shared" si="126"/>
        <v>4276</v>
      </c>
      <c r="BG284" s="42">
        <v>3422</v>
      </c>
      <c r="BH284" s="42">
        <v>854</v>
      </c>
      <c r="BI284" s="42"/>
      <c r="BJ284" s="42"/>
      <c r="BK284" s="42"/>
      <c r="BL284" s="42"/>
      <c r="BM284" s="15"/>
    </row>
    <row r="285" spans="1:65" outlineLevel="5" x14ac:dyDescent="0.3">
      <c r="A285" s="22">
        <f t="shared" si="112"/>
        <v>8</v>
      </c>
      <c r="B285" s="9">
        <f t="shared" si="110"/>
        <v>42610</v>
      </c>
      <c r="C285" s="51">
        <v>399427</v>
      </c>
      <c r="D285" s="64" t="str">
        <f t="shared" si="117"/>
        <v/>
      </c>
      <c r="E285" s="12" t="s">
        <v>103</v>
      </c>
      <c r="F285" s="12" t="s">
        <v>103</v>
      </c>
      <c r="G285" s="12"/>
      <c r="H285" s="12"/>
      <c r="I285" s="12"/>
      <c r="J285" s="12"/>
      <c r="K285" s="12"/>
      <c r="L285" s="12"/>
      <c r="M285" s="74" t="str">
        <f t="shared" si="118"/>
        <v/>
      </c>
      <c r="N285" s="83" t="s">
        <v>103</v>
      </c>
      <c r="O285" s="83" t="s">
        <v>103</v>
      </c>
      <c r="P285" s="83"/>
      <c r="Q285" s="83"/>
      <c r="R285" s="83"/>
      <c r="S285" s="83"/>
      <c r="T285" s="83"/>
      <c r="U285" s="83"/>
      <c r="V285" s="5" t="str">
        <f t="shared" si="119"/>
        <v/>
      </c>
      <c r="W285" s="41"/>
      <c r="X285" s="41"/>
      <c r="Y285" s="41"/>
      <c r="Z285" s="41"/>
      <c r="AA285" s="41"/>
      <c r="AB285" s="41"/>
      <c r="AC285" s="41"/>
      <c r="AD285" s="41"/>
      <c r="AE285" s="5" t="str">
        <f t="shared" si="120"/>
        <v/>
      </c>
      <c r="AF285" s="41"/>
      <c r="AG285" s="41"/>
      <c r="AH285" s="41"/>
      <c r="AI285" s="41"/>
      <c r="AJ285" s="41"/>
      <c r="AK285" s="41"/>
      <c r="AL285" s="41"/>
      <c r="AM285" s="41"/>
      <c r="AN285" s="41">
        <f t="shared" si="127"/>
        <v>21.406727828746178</v>
      </c>
      <c r="AO285" s="41">
        <v>981</v>
      </c>
      <c r="AP285" s="110" t="s">
        <v>103</v>
      </c>
      <c r="AQ285" s="111" t="s">
        <v>103</v>
      </c>
      <c r="AR285" s="126" t="str">
        <f t="shared" si="121"/>
        <v/>
      </c>
      <c r="AS285" s="126" t="str">
        <f t="shared" si="122"/>
        <v/>
      </c>
      <c r="AT285" s="127">
        <v>778</v>
      </c>
      <c r="AU285" s="128" t="s">
        <v>103</v>
      </c>
      <c r="AV285" s="129" t="s">
        <v>103</v>
      </c>
      <c r="AW285" s="126" t="str">
        <f t="shared" si="123"/>
        <v/>
      </c>
      <c r="AX285" s="126" t="str">
        <f t="shared" si="124"/>
        <v/>
      </c>
      <c r="AY285" s="64" t="str">
        <f t="shared" si="125"/>
        <v/>
      </c>
      <c r="AZ285" s="97" t="s">
        <v>103</v>
      </c>
      <c r="BA285" s="68"/>
      <c r="BB285" s="68"/>
      <c r="BC285" s="68"/>
      <c r="BD285" s="68"/>
      <c r="BE285" s="15"/>
      <c r="BF285" s="5">
        <f t="shared" si="126"/>
        <v>6252</v>
      </c>
      <c r="BG285" s="42">
        <v>2338</v>
      </c>
      <c r="BH285" s="42">
        <v>3914</v>
      </c>
      <c r="BI285" s="42"/>
      <c r="BJ285" s="42"/>
      <c r="BK285" s="42"/>
      <c r="BL285" s="42"/>
      <c r="BM285" s="15"/>
    </row>
    <row r="286" spans="1:65" outlineLevel="5" x14ac:dyDescent="0.3">
      <c r="A286" s="22">
        <f t="shared" si="112"/>
        <v>8</v>
      </c>
      <c r="B286" s="9">
        <f t="shared" si="110"/>
        <v>42611</v>
      </c>
      <c r="C286" s="51">
        <v>455378</v>
      </c>
      <c r="D286" s="64" t="str">
        <f t="shared" si="117"/>
        <v/>
      </c>
      <c r="E286" s="12" t="s">
        <v>103</v>
      </c>
      <c r="F286" s="12" t="s">
        <v>103</v>
      </c>
      <c r="G286" s="12"/>
      <c r="H286" s="12"/>
      <c r="I286" s="12"/>
      <c r="J286" s="12"/>
      <c r="K286" s="12"/>
      <c r="L286" s="12"/>
      <c r="M286" s="74" t="str">
        <f t="shared" si="118"/>
        <v/>
      </c>
      <c r="N286" s="83" t="s">
        <v>103</v>
      </c>
      <c r="O286" s="83" t="s">
        <v>103</v>
      </c>
      <c r="P286" s="83"/>
      <c r="Q286" s="83"/>
      <c r="R286" s="83"/>
      <c r="S286" s="83"/>
      <c r="T286" s="83"/>
      <c r="U286" s="83"/>
      <c r="V286" s="5" t="str">
        <f t="shared" si="119"/>
        <v/>
      </c>
      <c r="W286" s="41"/>
      <c r="X286" s="41"/>
      <c r="Y286" s="41"/>
      <c r="Z286" s="41"/>
      <c r="AA286" s="41"/>
      <c r="AB286" s="41"/>
      <c r="AC286" s="41"/>
      <c r="AD286" s="41"/>
      <c r="AE286" s="5" t="str">
        <f t="shared" si="120"/>
        <v/>
      </c>
      <c r="AF286" s="41"/>
      <c r="AG286" s="41"/>
      <c r="AH286" s="41"/>
      <c r="AI286" s="41"/>
      <c r="AJ286" s="41"/>
      <c r="AK286" s="41"/>
      <c r="AL286" s="41"/>
      <c r="AM286" s="41"/>
      <c r="AN286" s="41">
        <f t="shared" si="127"/>
        <v>21.169354838709676</v>
      </c>
      <c r="AO286" s="41">
        <v>992</v>
      </c>
      <c r="AP286" s="110" t="s">
        <v>103</v>
      </c>
      <c r="AQ286" s="111" t="s">
        <v>103</v>
      </c>
      <c r="AR286" s="126" t="str">
        <f t="shared" si="121"/>
        <v/>
      </c>
      <c r="AS286" s="126" t="str">
        <f t="shared" si="122"/>
        <v/>
      </c>
      <c r="AT286" s="127">
        <v>900</v>
      </c>
      <c r="AU286" s="128">
        <v>2.95</v>
      </c>
      <c r="AV286" s="129" t="s">
        <v>103</v>
      </c>
      <c r="AW286" s="126" t="str">
        <f t="shared" si="123"/>
        <v/>
      </c>
      <c r="AX286" s="126" t="str">
        <f t="shared" si="124"/>
        <v/>
      </c>
      <c r="AY286" s="64" t="str">
        <f t="shared" si="125"/>
        <v/>
      </c>
      <c r="AZ286" s="97">
        <v>78.8</v>
      </c>
      <c r="BA286" s="68"/>
      <c r="BB286" s="68"/>
      <c r="BC286" s="68"/>
      <c r="BD286" s="68"/>
      <c r="BE286" s="15"/>
      <c r="BF286" s="5">
        <f t="shared" si="126"/>
        <v>6892</v>
      </c>
      <c r="BG286" s="42">
        <v>3514</v>
      </c>
      <c r="BH286" s="42">
        <v>3378</v>
      </c>
      <c r="BI286" s="42"/>
      <c r="BJ286" s="42"/>
      <c r="BK286" s="42"/>
      <c r="BL286" s="42"/>
      <c r="BM286" s="15"/>
    </row>
    <row r="287" spans="1:65" outlineLevel="5" x14ac:dyDescent="0.3">
      <c r="A287" s="22">
        <f t="shared" si="112"/>
        <v>8</v>
      </c>
      <c r="B287" s="9">
        <f t="shared" si="110"/>
        <v>42612</v>
      </c>
      <c r="C287" s="51">
        <v>348898</v>
      </c>
      <c r="D287" s="64" t="str">
        <f t="shared" si="117"/>
        <v/>
      </c>
      <c r="E287" s="12" t="s">
        <v>103</v>
      </c>
      <c r="F287" s="12" t="s">
        <v>103</v>
      </c>
      <c r="G287" s="12"/>
      <c r="H287" s="12"/>
      <c r="I287" s="12"/>
      <c r="J287" s="12"/>
      <c r="K287" s="12"/>
      <c r="L287" s="12"/>
      <c r="M287" s="74">
        <f t="shared" si="118"/>
        <v>7.3</v>
      </c>
      <c r="N287" s="83">
        <v>7.33</v>
      </c>
      <c r="O287" s="83">
        <v>7.35</v>
      </c>
      <c r="P287" s="83"/>
      <c r="Q287" s="83"/>
      <c r="R287" s="83"/>
      <c r="S287" s="83"/>
      <c r="T287" s="83"/>
      <c r="U287" s="83"/>
      <c r="V287" s="5" t="str">
        <f t="shared" si="119"/>
        <v/>
      </c>
      <c r="W287" s="41"/>
      <c r="X287" s="41"/>
      <c r="Y287" s="41"/>
      <c r="Z287" s="41"/>
      <c r="AA287" s="41"/>
      <c r="AB287" s="41"/>
      <c r="AC287" s="41"/>
      <c r="AD287" s="41"/>
      <c r="AE287" s="5" t="str">
        <f t="shared" si="120"/>
        <v/>
      </c>
      <c r="AF287" s="41"/>
      <c r="AG287" s="41"/>
      <c r="AH287" s="41"/>
      <c r="AI287" s="41"/>
      <c r="AJ287" s="41"/>
      <c r="AK287" s="41"/>
      <c r="AL287" s="41"/>
      <c r="AM287" s="41"/>
      <c r="AN287" s="41">
        <f t="shared" si="127"/>
        <v>14.266304347826088</v>
      </c>
      <c r="AO287" s="41">
        <v>1472</v>
      </c>
      <c r="AP287" s="110">
        <v>3.55</v>
      </c>
      <c r="AQ287" s="111">
        <v>2.41</v>
      </c>
      <c r="AR287" s="126">
        <f t="shared" si="121"/>
        <v>67.887323943661983</v>
      </c>
      <c r="AS287" s="126">
        <f t="shared" si="122"/>
        <v>32.112676056338017</v>
      </c>
      <c r="AT287" s="127">
        <v>1315</v>
      </c>
      <c r="AU287" s="128">
        <v>2.88</v>
      </c>
      <c r="AV287" s="129">
        <v>1.58</v>
      </c>
      <c r="AW287" s="126">
        <f t="shared" si="123"/>
        <v>54.861111111111114</v>
      </c>
      <c r="AX287" s="126">
        <f t="shared" si="124"/>
        <v>45.138888888888886</v>
      </c>
      <c r="AY287" s="64">
        <f t="shared" si="125"/>
        <v>42.50877752952443</v>
      </c>
      <c r="AZ287" s="97">
        <v>74.78</v>
      </c>
      <c r="BA287" s="68"/>
      <c r="BB287" s="68">
        <v>33.5</v>
      </c>
      <c r="BC287" s="68"/>
      <c r="BD287" s="68"/>
      <c r="BE287" s="15"/>
      <c r="BF287" s="5">
        <f t="shared" si="126"/>
        <v>9376</v>
      </c>
      <c r="BG287" s="42">
        <v>4206</v>
      </c>
      <c r="BH287" s="42">
        <v>5170</v>
      </c>
      <c r="BI287" s="42"/>
      <c r="BJ287" s="42"/>
      <c r="BK287" s="42"/>
      <c r="BL287" s="42"/>
      <c r="BM287" s="15"/>
    </row>
    <row r="288" spans="1:65" ht="17.25" outlineLevel="5" thickBot="1" x14ac:dyDescent="0.35">
      <c r="A288" s="31">
        <f t="shared" si="112"/>
        <v>8</v>
      </c>
      <c r="B288" s="32">
        <f t="shared" ref="B288:B351" si="128">B287+1</f>
        <v>42613</v>
      </c>
      <c r="C288" s="51">
        <v>352790</v>
      </c>
      <c r="D288" s="64">
        <f t="shared" si="117"/>
        <v>36.5</v>
      </c>
      <c r="E288" s="12">
        <v>36</v>
      </c>
      <c r="F288" s="12">
        <v>37</v>
      </c>
      <c r="G288" s="12"/>
      <c r="H288" s="12"/>
      <c r="I288" s="12"/>
      <c r="J288" s="12"/>
      <c r="K288" s="12"/>
      <c r="L288" s="12"/>
      <c r="M288" s="74" t="str">
        <f t="shared" si="118"/>
        <v/>
      </c>
      <c r="N288" s="83" t="s">
        <v>103</v>
      </c>
      <c r="O288" s="83" t="s">
        <v>103</v>
      </c>
      <c r="P288" s="83"/>
      <c r="Q288" s="83"/>
      <c r="R288" s="83"/>
      <c r="S288" s="83"/>
      <c r="T288" s="83"/>
      <c r="U288" s="83"/>
      <c r="V288" s="5" t="str">
        <f t="shared" si="119"/>
        <v/>
      </c>
      <c r="W288" s="41"/>
      <c r="X288" s="41"/>
      <c r="Y288" s="41"/>
      <c r="Z288" s="41"/>
      <c r="AA288" s="41"/>
      <c r="AB288" s="41"/>
      <c r="AC288" s="41"/>
      <c r="AD288" s="41"/>
      <c r="AE288" s="5" t="str">
        <f t="shared" si="120"/>
        <v/>
      </c>
      <c r="AF288" s="41"/>
      <c r="AG288" s="41"/>
      <c r="AH288" s="41"/>
      <c r="AI288" s="41"/>
      <c r="AJ288" s="41"/>
      <c r="AK288" s="41"/>
      <c r="AL288" s="41"/>
      <c r="AM288" s="41"/>
      <c r="AN288" s="41">
        <f t="shared" si="127"/>
        <v>16.153846153846153</v>
      </c>
      <c r="AO288" s="41">
        <v>1300</v>
      </c>
      <c r="AP288" s="110" t="s">
        <v>103</v>
      </c>
      <c r="AQ288" s="111" t="s">
        <v>103</v>
      </c>
      <c r="AR288" s="126" t="str">
        <f t="shared" si="121"/>
        <v/>
      </c>
      <c r="AS288" s="126" t="str">
        <f t="shared" si="122"/>
        <v/>
      </c>
      <c r="AT288" s="127">
        <v>845</v>
      </c>
      <c r="AU288" s="128">
        <v>2.88</v>
      </c>
      <c r="AV288" s="129" t="s">
        <v>103</v>
      </c>
      <c r="AW288" s="126" t="str">
        <f t="shared" si="123"/>
        <v/>
      </c>
      <c r="AX288" s="126" t="str">
        <f t="shared" si="124"/>
        <v/>
      </c>
      <c r="AY288" s="64" t="str">
        <f t="shared" si="125"/>
        <v/>
      </c>
      <c r="AZ288" s="97">
        <v>74.5</v>
      </c>
      <c r="BA288" s="68"/>
      <c r="BB288" s="68"/>
      <c r="BC288" s="68"/>
      <c r="BD288" s="68"/>
      <c r="BE288" s="15"/>
      <c r="BF288" s="5">
        <f t="shared" si="126"/>
        <v>9520</v>
      </c>
      <c r="BG288" s="42">
        <v>4104</v>
      </c>
      <c r="BH288" s="42">
        <v>5416</v>
      </c>
      <c r="BI288" s="42"/>
      <c r="BJ288" s="42"/>
      <c r="BK288" s="42"/>
      <c r="BL288" s="42"/>
      <c r="BM288" s="15"/>
    </row>
    <row r="289" spans="1:65" outlineLevel="4" x14ac:dyDescent="0.3">
      <c r="A289" s="156" t="s">
        <v>42</v>
      </c>
      <c r="B289" s="157"/>
      <c r="C289" s="50">
        <f t="shared" ref="C289:BM289" si="129">SUBTOTAL(4,C258:C288)</f>
        <v>455378</v>
      </c>
      <c r="D289" s="60">
        <f t="shared" si="129"/>
        <v>36.5</v>
      </c>
      <c r="E289" s="28">
        <f t="shared" si="129"/>
        <v>36</v>
      </c>
      <c r="F289" s="28">
        <f t="shared" si="129"/>
        <v>37</v>
      </c>
      <c r="G289" s="28">
        <f t="shared" si="129"/>
        <v>0</v>
      </c>
      <c r="H289" s="28">
        <f t="shared" si="129"/>
        <v>0</v>
      </c>
      <c r="I289" s="28">
        <f t="shared" si="129"/>
        <v>0</v>
      </c>
      <c r="J289" s="28">
        <f t="shared" si="129"/>
        <v>0</v>
      </c>
      <c r="K289" s="28">
        <f t="shared" si="129"/>
        <v>0</v>
      </c>
      <c r="L289" s="28">
        <f t="shared" si="129"/>
        <v>0</v>
      </c>
      <c r="M289" s="71">
        <f t="shared" si="129"/>
        <v>7.4</v>
      </c>
      <c r="N289" s="82">
        <f t="shared" si="129"/>
        <v>7.45</v>
      </c>
      <c r="O289" s="82">
        <f t="shared" si="129"/>
        <v>7.42</v>
      </c>
      <c r="P289" s="82">
        <f t="shared" si="129"/>
        <v>0</v>
      </c>
      <c r="Q289" s="82">
        <f t="shared" si="129"/>
        <v>0</v>
      </c>
      <c r="R289" s="82">
        <f t="shared" si="129"/>
        <v>0</v>
      </c>
      <c r="S289" s="82">
        <f t="shared" si="129"/>
        <v>0</v>
      </c>
      <c r="T289" s="82">
        <f t="shared" si="129"/>
        <v>0</v>
      </c>
      <c r="U289" s="82">
        <f t="shared" si="129"/>
        <v>0</v>
      </c>
      <c r="V289" s="29">
        <f t="shared" si="129"/>
        <v>0</v>
      </c>
      <c r="W289" s="39">
        <f t="shared" si="129"/>
        <v>0</v>
      </c>
      <c r="X289" s="39">
        <f t="shared" si="129"/>
        <v>0</v>
      </c>
      <c r="Y289" s="39">
        <f t="shared" si="129"/>
        <v>0</v>
      </c>
      <c r="Z289" s="39">
        <f t="shared" si="129"/>
        <v>0</v>
      </c>
      <c r="AA289" s="39">
        <f t="shared" si="129"/>
        <v>0</v>
      </c>
      <c r="AB289" s="39">
        <f t="shared" si="129"/>
        <v>0</v>
      </c>
      <c r="AC289" s="39">
        <f t="shared" si="129"/>
        <v>0</v>
      </c>
      <c r="AD289" s="39">
        <f t="shared" si="129"/>
        <v>0</v>
      </c>
      <c r="AE289" s="29">
        <f t="shared" si="129"/>
        <v>0</v>
      </c>
      <c r="AF289" s="39">
        <f t="shared" si="129"/>
        <v>0</v>
      </c>
      <c r="AG289" s="39">
        <f t="shared" si="129"/>
        <v>0</v>
      </c>
      <c r="AH289" s="39">
        <f t="shared" si="129"/>
        <v>0</v>
      </c>
      <c r="AI289" s="39">
        <f t="shared" si="129"/>
        <v>0</v>
      </c>
      <c r="AJ289" s="39">
        <f t="shared" si="129"/>
        <v>0</v>
      </c>
      <c r="AK289" s="39">
        <f t="shared" si="129"/>
        <v>0</v>
      </c>
      <c r="AL289" s="39">
        <f t="shared" si="129"/>
        <v>0</v>
      </c>
      <c r="AM289" s="39">
        <f t="shared" si="129"/>
        <v>0</v>
      </c>
      <c r="AN289" s="39">
        <f t="shared" si="129"/>
        <v>22.012578616352201</v>
      </c>
      <c r="AO289" s="39">
        <f t="shared" si="129"/>
        <v>1556</v>
      </c>
      <c r="AP289" s="104">
        <f t="shared" si="129"/>
        <v>4.5</v>
      </c>
      <c r="AQ289" s="105">
        <f t="shared" si="129"/>
        <v>2.92</v>
      </c>
      <c r="AR289" s="106">
        <f t="shared" si="129"/>
        <v>67.887323943661983</v>
      </c>
      <c r="AS289" s="106">
        <f t="shared" si="129"/>
        <v>41.555555555555557</v>
      </c>
      <c r="AT289" s="107">
        <f t="shared" si="129"/>
        <v>1583</v>
      </c>
      <c r="AU289" s="108">
        <f t="shared" si="129"/>
        <v>3.2</v>
      </c>
      <c r="AV289" s="109">
        <f t="shared" si="129"/>
        <v>1.95</v>
      </c>
      <c r="AW289" s="106">
        <f t="shared" si="129"/>
        <v>60.9375</v>
      </c>
      <c r="AX289" s="106">
        <f t="shared" si="129"/>
        <v>50.177935943060504</v>
      </c>
      <c r="AY289" s="60">
        <f t="shared" si="129"/>
        <v>52.326087513121863</v>
      </c>
      <c r="AZ289" s="96">
        <f t="shared" si="129"/>
        <v>78.8</v>
      </c>
      <c r="BA289" s="67">
        <f t="shared" si="129"/>
        <v>0</v>
      </c>
      <c r="BB289" s="67">
        <f t="shared" si="129"/>
        <v>33.5</v>
      </c>
      <c r="BC289" s="67">
        <f t="shared" si="129"/>
        <v>0</v>
      </c>
      <c r="BD289" s="67">
        <f t="shared" si="129"/>
        <v>0</v>
      </c>
      <c r="BE289" s="27">
        <f t="shared" si="129"/>
        <v>0</v>
      </c>
      <c r="BF289" s="29">
        <f t="shared" si="129"/>
        <v>12710</v>
      </c>
      <c r="BG289" s="39">
        <f t="shared" si="129"/>
        <v>8160</v>
      </c>
      <c r="BH289" s="40">
        <f t="shared" si="129"/>
        <v>8088</v>
      </c>
      <c r="BI289" s="40">
        <f t="shared" si="129"/>
        <v>0</v>
      </c>
      <c r="BJ289" s="40">
        <f t="shared" si="129"/>
        <v>0</v>
      </c>
      <c r="BK289" s="40">
        <f t="shared" si="129"/>
        <v>0</v>
      </c>
      <c r="BL289" s="40">
        <f t="shared" si="129"/>
        <v>0</v>
      </c>
      <c r="BM289" s="27">
        <f t="shared" si="129"/>
        <v>0</v>
      </c>
    </row>
    <row r="290" spans="1:65" outlineLevel="3" x14ac:dyDescent="0.3">
      <c r="A290" s="158" t="s">
        <v>31</v>
      </c>
      <c r="B290" s="159"/>
      <c r="C290" s="51">
        <f t="shared" ref="C290:BM290" si="130">SUBTOTAL(5,C258:C288)</f>
        <v>341319</v>
      </c>
      <c r="D290" s="61">
        <f t="shared" si="130"/>
        <v>30.5</v>
      </c>
      <c r="E290" s="12">
        <f t="shared" si="130"/>
        <v>30</v>
      </c>
      <c r="F290" s="12">
        <f t="shared" si="130"/>
        <v>31</v>
      </c>
      <c r="G290" s="12">
        <f t="shared" si="130"/>
        <v>0</v>
      </c>
      <c r="H290" s="12">
        <f t="shared" si="130"/>
        <v>0</v>
      </c>
      <c r="I290" s="12">
        <f t="shared" si="130"/>
        <v>0</v>
      </c>
      <c r="J290" s="12">
        <f t="shared" si="130"/>
        <v>0</v>
      </c>
      <c r="K290" s="12">
        <f t="shared" si="130"/>
        <v>0</v>
      </c>
      <c r="L290" s="12">
        <f t="shared" si="130"/>
        <v>0</v>
      </c>
      <c r="M290" s="72">
        <f t="shared" si="130"/>
        <v>7.2</v>
      </c>
      <c r="N290" s="83">
        <f t="shared" si="130"/>
        <v>7.25</v>
      </c>
      <c r="O290" s="83">
        <f t="shared" si="130"/>
        <v>7.23</v>
      </c>
      <c r="P290" s="83">
        <f t="shared" si="130"/>
        <v>0</v>
      </c>
      <c r="Q290" s="83">
        <f t="shared" si="130"/>
        <v>0</v>
      </c>
      <c r="R290" s="83">
        <f t="shared" si="130"/>
        <v>0</v>
      </c>
      <c r="S290" s="83">
        <f t="shared" si="130"/>
        <v>0</v>
      </c>
      <c r="T290" s="83">
        <f t="shared" si="130"/>
        <v>0</v>
      </c>
      <c r="U290" s="83">
        <f t="shared" si="130"/>
        <v>0</v>
      </c>
      <c r="V290" s="6">
        <f t="shared" si="130"/>
        <v>0</v>
      </c>
      <c r="W290" s="41">
        <f t="shared" si="130"/>
        <v>0</v>
      </c>
      <c r="X290" s="41">
        <f t="shared" si="130"/>
        <v>0</v>
      </c>
      <c r="Y290" s="41">
        <f t="shared" si="130"/>
        <v>0</v>
      </c>
      <c r="Z290" s="41">
        <f t="shared" si="130"/>
        <v>0</v>
      </c>
      <c r="AA290" s="41">
        <f t="shared" si="130"/>
        <v>0</v>
      </c>
      <c r="AB290" s="41">
        <f t="shared" si="130"/>
        <v>0</v>
      </c>
      <c r="AC290" s="41">
        <f t="shared" si="130"/>
        <v>0</v>
      </c>
      <c r="AD290" s="41">
        <f t="shared" si="130"/>
        <v>0</v>
      </c>
      <c r="AE290" s="6">
        <f t="shared" si="130"/>
        <v>0</v>
      </c>
      <c r="AF290" s="41">
        <f t="shared" si="130"/>
        <v>0</v>
      </c>
      <c r="AG290" s="41">
        <f t="shared" si="130"/>
        <v>0</v>
      </c>
      <c r="AH290" s="41">
        <f t="shared" si="130"/>
        <v>0</v>
      </c>
      <c r="AI290" s="41">
        <f t="shared" si="130"/>
        <v>0</v>
      </c>
      <c r="AJ290" s="41">
        <f t="shared" si="130"/>
        <v>0</v>
      </c>
      <c r="AK290" s="41">
        <f t="shared" si="130"/>
        <v>0</v>
      </c>
      <c r="AL290" s="41">
        <f t="shared" si="130"/>
        <v>0</v>
      </c>
      <c r="AM290" s="41">
        <f t="shared" si="130"/>
        <v>0</v>
      </c>
      <c r="AN290" s="41">
        <f t="shared" si="130"/>
        <v>13.496143958868895</v>
      </c>
      <c r="AO290" s="41">
        <f t="shared" si="130"/>
        <v>954</v>
      </c>
      <c r="AP290" s="110">
        <f t="shared" si="130"/>
        <v>3.31</v>
      </c>
      <c r="AQ290" s="111">
        <f t="shared" si="130"/>
        <v>2.09</v>
      </c>
      <c r="AR290" s="112">
        <f t="shared" si="130"/>
        <v>58.444444444444443</v>
      </c>
      <c r="AS290" s="112">
        <f t="shared" si="130"/>
        <v>32.112676056338017</v>
      </c>
      <c r="AT290" s="113">
        <f t="shared" si="130"/>
        <v>753</v>
      </c>
      <c r="AU290" s="114">
        <f t="shared" si="130"/>
        <v>2.15</v>
      </c>
      <c r="AV290" s="115">
        <f t="shared" si="130"/>
        <v>1.21</v>
      </c>
      <c r="AW290" s="112">
        <f t="shared" si="130"/>
        <v>49.822064056939496</v>
      </c>
      <c r="AX290" s="112">
        <f t="shared" si="130"/>
        <v>39.0625</v>
      </c>
      <c r="AY290" s="61">
        <f t="shared" si="130"/>
        <v>18.794520547945194</v>
      </c>
      <c r="AZ290" s="97">
        <f t="shared" si="130"/>
        <v>72.41</v>
      </c>
      <c r="BA290" s="68">
        <f t="shared" si="130"/>
        <v>0</v>
      </c>
      <c r="BB290" s="68">
        <f t="shared" si="130"/>
        <v>33.5</v>
      </c>
      <c r="BC290" s="68">
        <f t="shared" si="130"/>
        <v>0</v>
      </c>
      <c r="BD290" s="68">
        <f t="shared" si="130"/>
        <v>0</v>
      </c>
      <c r="BE290" s="15">
        <f t="shared" si="130"/>
        <v>0</v>
      </c>
      <c r="BF290" s="6">
        <f t="shared" si="130"/>
        <v>1423</v>
      </c>
      <c r="BG290" s="41">
        <f t="shared" si="130"/>
        <v>145</v>
      </c>
      <c r="BH290" s="42">
        <f t="shared" si="130"/>
        <v>235</v>
      </c>
      <c r="BI290" s="42">
        <f t="shared" si="130"/>
        <v>0</v>
      </c>
      <c r="BJ290" s="42">
        <f t="shared" si="130"/>
        <v>0</v>
      </c>
      <c r="BK290" s="42">
        <f t="shared" si="130"/>
        <v>0</v>
      </c>
      <c r="BL290" s="42">
        <f t="shared" si="130"/>
        <v>0</v>
      </c>
      <c r="BM290" s="15">
        <f t="shared" si="130"/>
        <v>0</v>
      </c>
    </row>
    <row r="291" spans="1:65" outlineLevel="2" x14ac:dyDescent="0.3">
      <c r="A291" s="158" t="s">
        <v>20</v>
      </c>
      <c r="B291" s="159"/>
      <c r="C291" s="51">
        <f>IFERROR(SUBTOTAL(1,C258:C288),"")</f>
        <v>380471.67741935485</v>
      </c>
      <c r="D291" s="61">
        <f t="shared" ref="D291:BM291" si="131">IFERROR(SUBTOTAL(1,D258:D288),"")</f>
        <v>34.4375</v>
      </c>
      <c r="E291" s="12">
        <f t="shared" si="131"/>
        <v>34.375</v>
      </c>
      <c r="F291" s="12">
        <f t="shared" si="131"/>
        <v>34.5</v>
      </c>
      <c r="G291" s="12" t="str">
        <f t="shared" si="131"/>
        <v/>
      </c>
      <c r="H291" s="12" t="str">
        <f t="shared" si="131"/>
        <v/>
      </c>
      <c r="I291" s="12" t="str">
        <f t="shared" si="131"/>
        <v/>
      </c>
      <c r="J291" s="12" t="str">
        <f t="shared" si="131"/>
        <v/>
      </c>
      <c r="K291" s="12" t="str">
        <f t="shared" si="131"/>
        <v/>
      </c>
      <c r="L291" s="12" t="str">
        <f t="shared" si="131"/>
        <v/>
      </c>
      <c r="M291" s="72">
        <f t="shared" si="131"/>
        <v>7.3199999999999985</v>
      </c>
      <c r="N291" s="83">
        <f t="shared" si="131"/>
        <v>7.35</v>
      </c>
      <c r="O291" s="83">
        <f t="shared" si="131"/>
        <v>7.3280000000000003</v>
      </c>
      <c r="P291" s="83" t="str">
        <f t="shared" si="131"/>
        <v/>
      </c>
      <c r="Q291" s="83" t="str">
        <f t="shared" si="131"/>
        <v/>
      </c>
      <c r="R291" s="83" t="str">
        <f t="shared" si="131"/>
        <v/>
      </c>
      <c r="S291" s="83" t="str">
        <f t="shared" si="131"/>
        <v/>
      </c>
      <c r="T291" s="83" t="str">
        <f t="shared" si="131"/>
        <v/>
      </c>
      <c r="U291" s="83" t="str">
        <f t="shared" si="131"/>
        <v/>
      </c>
      <c r="V291" s="6" t="str">
        <f t="shared" si="131"/>
        <v/>
      </c>
      <c r="W291" s="41" t="str">
        <f t="shared" si="131"/>
        <v/>
      </c>
      <c r="X291" s="41" t="str">
        <f t="shared" si="131"/>
        <v/>
      </c>
      <c r="Y291" s="41" t="str">
        <f t="shared" si="131"/>
        <v/>
      </c>
      <c r="Z291" s="41" t="str">
        <f t="shared" si="131"/>
        <v/>
      </c>
      <c r="AA291" s="41" t="str">
        <f t="shared" si="131"/>
        <v/>
      </c>
      <c r="AB291" s="41" t="str">
        <f t="shared" si="131"/>
        <v/>
      </c>
      <c r="AC291" s="41" t="str">
        <f t="shared" si="131"/>
        <v/>
      </c>
      <c r="AD291" s="41" t="str">
        <f t="shared" si="131"/>
        <v/>
      </c>
      <c r="AE291" s="6" t="str">
        <f t="shared" si="131"/>
        <v/>
      </c>
      <c r="AF291" s="41" t="str">
        <f t="shared" si="131"/>
        <v/>
      </c>
      <c r="AG291" s="41" t="str">
        <f t="shared" si="131"/>
        <v/>
      </c>
      <c r="AH291" s="41" t="str">
        <f t="shared" si="131"/>
        <v/>
      </c>
      <c r="AI291" s="41" t="str">
        <f t="shared" si="131"/>
        <v/>
      </c>
      <c r="AJ291" s="41" t="str">
        <f t="shared" si="131"/>
        <v/>
      </c>
      <c r="AK291" s="41" t="str">
        <f t="shared" si="131"/>
        <v/>
      </c>
      <c r="AL291" s="41" t="str">
        <f t="shared" si="131"/>
        <v/>
      </c>
      <c r="AM291" s="41" t="str">
        <f t="shared" si="131"/>
        <v/>
      </c>
      <c r="AN291" s="41">
        <f t="shared" si="131"/>
        <v>19.141431584688434</v>
      </c>
      <c r="AO291" s="41">
        <f t="shared" si="131"/>
        <v>1117.3870967741937</v>
      </c>
      <c r="AP291" s="110">
        <f t="shared" si="131"/>
        <v>3.9800000000000004</v>
      </c>
      <c r="AQ291" s="111">
        <f t="shared" si="131"/>
        <v>2.5640000000000001</v>
      </c>
      <c r="AR291" s="112">
        <f t="shared" si="131"/>
        <v>64.56010074426645</v>
      </c>
      <c r="AS291" s="112">
        <f t="shared" si="131"/>
        <v>35.439899255733557</v>
      </c>
      <c r="AT291" s="113">
        <f t="shared" si="131"/>
        <v>1142.8709677419354</v>
      </c>
      <c r="AU291" s="114">
        <f t="shared" si="131"/>
        <v>2.6422727272727276</v>
      </c>
      <c r="AV291" s="115">
        <f t="shared" si="131"/>
        <v>1.48</v>
      </c>
      <c r="AW291" s="112">
        <f t="shared" si="131"/>
        <v>53.751401421336752</v>
      </c>
      <c r="AX291" s="112">
        <f t="shared" si="131"/>
        <v>46.248598578663241</v>
      </c>
      <c r="AY291" s="61">
        <f t="shared" si="131"/>
        <v>35.248602798118874</v>
      </c>
      <c r="AZ291" s="97">
        <f t="shared" si="131"/>
        <v>74.756363636363616</v>
      </c>
      <c r="BA291" s="68" t="str">
        <f t="shared" si="131"/>
        <v/>
      </c>
      <c r="BB291" s="68">
        <f t="shared" si="131"/>
        <v>33.5</v>
      </c>
      <c r="BC291" s="68" t="str">
        <f t="shared" si="131"/>
        <v/>
      </c>
      <c r="BD291" s="68" t="str">
        <f t="shared" si="131"/>
        <v/>
      </c>
      <c r="BE291" s="15" t="str">
        <f>IFERROR(SUBTOTAL(1,BE258:BE288),"")</f>
        <v/>
      </c>
      <c r="BF291" s="6">
        <f t="shared" si="131"/>
        <v>6927.1290322580644</v>
      </c>
      <c r="BG291" s="41">
        <f t="shared" si="131"/>
        <v>3633.8461538461538</v>
      </c>
      <c r="BH291" s="42">
        <f t="shared" si="131"/>
        <v>4146.9310344827591</v>
      </c>
      <c r="BI291" s="42" t="str">
        <f t="shared" si="131"/>
        <v/>
      </c>
      <c r="BJ291" s="42" t="str">
        <f t="shared" si="131"/>
        <v/>
      </c>
      <c r="BK291" s="42" t="str">
        <f t="shared" si="131"/>
        <v/>
      </c>
      <c r="BL291" s="42" t="str">
        <f t="shared" si="131"/>
        <v/>
      </c>
      <c r="BM291" s="15" t="str">
        <f t="shared" si="131"/>
        <v/>
      </c>
    </row>
    <row r="292" spans="1:65" ht="17.25" outlineLevel="1" thickBot="1" x14ac:dyDescent="0.35">
      <c r="A292" s="160" t="s">
        <v>53</v>
      </c>
      <c r="B292" s="161"/>
      <c r="C292" s="52">
        <f>SUBTOTAL(9,C258:C288)</f>
        <v>11794622</v>
      </c>
      <c r="D292" s="62"/>
      <c r="E292" s="30"/>
      <c r="F292" s="30"/>
      <c r="G292" s="30"/>
      <c r="H292" s="30"/>
      <c r="I292" s="30"/>
      <c r="J292" s="30"/>
      <c r="K292" s="30"/>
      <c r="L292" s="30"/>
      <c r="M292" s="73"/>
      <c r="N292" s="84"/>
      <c r="O292" s="84"/>
      <c r="P292" s="84"/>
      <c r="Q292" s="84"/>
      <c r="R292" s="84"/>
      <c r="S292" s="84"/>
      <c r="T292" s="84"/>
      <c r="U292" s="84"/>
      <c r="V292" s="93"/>
      <c r="W292" s="94"/>
      <c r="X292" s="94"/>
      <c r="Y292" s="94"/>
      <c r="Z292" s="94"/>
      <c r="AA292" s="94"/>
      <c r="AB292" s="94"/>
      <c r="AC292" s="94"/>
      <c r="AD292" s="94"/>
      <c r="AE292" s="93"/>
      <c r="AF292" s="94"/>
      <c r="AG292" s="94"/>
      <c r="AH292" s="94"/>
      <c r="AI292" s="94"/>
      <c r="AJ292" s="94"/>
      <c r="AK292" s="94"/>
      <c r="AL292" s="94"/>
      <c r="AM292" s="94"/>
      <c r="AN292" s="94"/>
      <c r="AO292" s="43">
        <f>SUBTOTAL(9,AO258:AO288)</f>
        <v>34639</v>
      </c>
      <c r="AP292" s="116"/>
      <c r="AQ292" s="117"/>
      <c r="AR292" s="118"/>
      <c r="AS292" s="118"/>
      <c r="AT292" s="119">
        <f>SUBTOTAL(9,AT258:AT288)</f>
        <v>35429</v>
      </c>
      <c r="AU292" s="120"/>
      <c r="AV292" s="121"/>
      <c r="AW292" s="118"/>
      <c r="AX292" s="118"/>
      <c r="AY292" s="62"/>
      <c r="AZ292" s="98"/>
      <c r="BA292" s="69"/>
      <c r="BB292" s="69"/>
      <c r="BC292" s="69"/>
      <c r="BD292" s="69"/>
      <c r="BE292" s="16">
        <f>SUBTOTAL(9,BE258:BE288)</f>
        <v>0</v>
      </c>
      <c r="BF292" s="7">
        <f t="shared" ref="BF292:BM292" si="132">SUBTOTAL(9,BF258:BF288)</f>
        <v>214741</v>
      </c>
      <c r="BG292" s="43">
        <f t="shared" si="132"/>
        <v>94480</v>
      </c>
      <c r="BH292" s="44">
        <f t="shared" si="132"/>
        <v>120261</v>
      </c>
      <c r="BI292" s="44">
        <f t="shared" si="132"/>
        <v>0</v>
      </c>
      <c r="BJ292" s="44">
        <f t="shared" si="132"/>
        <v>0</v>
      </c>
      <c r="BK292" s="44">
        <f t="shared" si="132"/>
        <v>0</v>
      </c>
      <c r="BL292" s="44">
        <f t="shared" si="132"/>
        <v>0</v>
      </c>
      <c r="BM292" s="16">
        <f t="shared" si="132"/>
        <v>0</v>
      </c>
    </row>
    <row r="293" spans="1:65" outlineLevel="5" x14ac:dyDescent="0.3">
      <c r="A293" s="21">
        <f t="shared" si="112"/>
        <v>9</v>
      </c>
      <c r="B293" s="33">
        <f>B288+1</f>
        <v>42614</v>
      </c>
      <c r="C293" s="51">
        <v>369977</v>
      </c>
      <c r="D293" s="64">
        <f t="shared" ref="D293:D322" si="133">IFERROR(ROUND(AVERAGE(E293:L293),1),"")</f>
        <v>35.5</v>
      </c>
      <c r="E293" s="12">
        <v>35</v>
      </c>
      <c r="F293" s="12">
        <v>36</v>
      </c>
      <c r="G293" s="12"/>
      <c r="H293" s="12"/>
      <c r="I293" s="12"/>
      <c r="J293" s="12"/>
      <c r="K293" s="12"/>
      <c r="L293" s="12"/>
      <c r="M293" s="74" t="str">
        <f t="shared" ref="M293:M322" si="134">IFERROR(ROUND(AVERAGE(N293:U293),1),"")</f>
        <v/>
      </c>
      <c r="N293" s="83" t="s">
        <v>103</v>
      </c>
      <c r="O293" s="83" t="s">
        <v>103</v>
      </c>
      <c r="P293" s="83"/>
      <c r="Q293" s="83"/>
      <c r="R293" s="83"/>
      <c r="S293" s="83"/>
      <c r="T293" s="83"/>
      <c r="U293" s="83"/>
      <c r="V293" s="5" t="str">
        <f t="shared" ref="V293:V322" si="135">IFERROR(ROUND(AVERAGE(W293:AD293),1),"")</f>
        <v/>
      </c>
      <c r="W293" s="41"/>
      <c r="X293" s="41"/>
      <c r="Y293" s="41"/>
      <c r="Z293" s="41"/>
      <c r="AA293" s="41"/>
      <c r="AB293" s="41"/>
      <c r="AC293" s="41"/>
      <c r="AD293" s="41"/>
      <c r="AE293" s="5" t="str">
        <f t="shared" ref="AE293:AE322" si="136">IFERROR(ROUND(AVERAGE(AF293:AM293),1),"")</f>
        <v/>
      </c>
      <c r="AF293" s="41"/>
      <c r="AG293" s="41"/>
      <c r="AH293" s="41"/>
      <c r="AI293" s="41"/>
      <c r="AJ293" s="41"/>
      <c r="AK293" s="41"/>
      <c r="AL293" s="41"/>
      <c r="AM293" s="41"/>
      <c r="AN293" s="41">
        <f>21000/AO293</f>
        <v>18.056749785038694</v>
      </c>
      <c r="AO293" s="41">
        <v>1163</v>
      </c>
      <c r="AP293" s="110" t="s">
        <v>103</v>
      </c>
      <c r="AQ293" s="111" t="s">
        <v>103</v>
      </c>
      <c r="AR293" s="126" t="str">
        <f t="shared" ref="AR293:AR322" si="137">IFERROR(AQ293/AP293*100,"")</f>
        <v/>
      </c>
      <c r="AS293" s="126" t="str">
        <f t="shared" ref="AS293:AS322" si="138">IFERROR(100-AR293,"")</f>
        <v/>
      </c>
      <c r="AT293" s="127">
        <v>743</v>
      </c>
      <c r="AU293" s="128">
        <v>2.9</v>
      </c>
      <c r="AV293" s="129" t="s">
        <v>103</v>
      </c>
      <c r="AW293" s="126" t="str">
        <f t="shared" ref="AW293:AW322" si="139">IFERROR(AV293/AU293*100,"")</f>
        <v/>
      </c>
      <c r="AX293" s="126" t="str">
        <f t="shared" ref="AX293:AX322" si="140">IFERROR(100-AW293,"")</f>
        <v/>
      </c>
      <c r="AY293" s="64" t="str">
        <f t="shared" ref="AY293:AY322" si="141">IFERROR((1-((AW293*AS293)/(AX293*AR293)))*100,"")</f>
        <v/>
      </c>
      <c r="AZ293" s="97">
        <v>74.55</v>
      </c>
      <c r="BA293" s="68"/>
      <c r="BB293" s="68"/>
      <c r="BC293" s="68"/>
      <c r="BD293" s="68"/>
      <c r="BE293" s="15"/>
      <c r="BF293" s="5">
        <f t="shared" ref="BF293:BF322" si="142">IF(SUM(BG293:BM293)=0,"",SUM(BG293:BM293))</f>
        <v>7978</v>
      </c>
      <c r="BG293" s="42">
        <v>3245</v>
      </c>
      <c r="BH293" s="42">
        <v>4733</v>
      </c>
      <c r="BI293" s="42"/>
      <c r="BJ293" s="42"/>
      <c r="BK293" s="42"/>
      <c r="BL293" s="42"/>
      <c r="BM293" s="15"/>
    </row>
    <row r="294" spans="1:65" outlineLevel="5" x14ac:dyDescent="0.3">
      <c r="A294" s="22">
        <f t="shared" si="112"/>
        <v>9</v>
      </c>
      <c r="B294" s="9">
        <f t="shared" si="128"/>
        <v>42615</v>
      </c>
      <c r="C294" s="51">
        <v>404637</v>
      </c>
      <c r="D294" s="64" t="str">
        <f t="shared" si="133"/>
        <v/>
      </c>
      <c r="E294" s="12" t="s">
        <v>103</v>
      </c>
      <c r="F294" s="12" t="s">
        <v>103</v>
      </c>
      <c r="G294" s="12"/>
      <c r="H294" s="12"/>
      <c r="I294" s="12"/>
      <c r="J294" s="12"/>
      <c r="K294" s="12"/>
      <c r="L294" s="12"/>
      <c r="M294" s="74" t="str">
        <f t="shared" si="134"/>
        <v/>
      </c>
      <c r="N294" s="83" t="s">
        <v>103</v>
      </c>
      <c r="O294" s="83" t="s">
        <v>103</v>
      </c>
      <c r="P294" s="83"/>
      <c r="Q294" s="83"/>
      <c r="R294" s="83"/>
      <c r="S294" s="83"/>
      <c r="T294" s="83"/>
      <c r="U294" s="83"/>
      <c r="V294" s="5" t="str">
        <f t="shared" si="135"/>
        <v/>
      </c>
      <c r="W294" s="41"/>
      <c r="X294" s="41"/>
      <c r="Y294" s="41"/>
      <c r="Z294" s="41"/>
      <c r="AA294" s="41"/>
      <c r="AB294" s="41"/>
      <c r="AC294" s="41"/>
      <c r="AD294" s="41"/>
      <c r="AE294" s="5" t="str">
        <f t="shared" si="136"/>
        <v/>
      </c>
      <c r="AF294" s="41"/>
      <c r="AG294" s="41"/>
      <c r="AH294" s="41"/>
      <c r="AI294" s="41"/>
      <c r="AJ294" s="41"/>
      <c r="AK294" s="41"/>
      <c r="AL294" s="41"/>
      <c r="AM294" s="41"/>
      <c r="AN294" s="41">
        <f t="shared" ref="AN294:AN322" si="143">21000/AO294</f>
        <v>19.589552238805972</v>
      </c>
      <c r="AO294" s="41">
        <v>1072</v>
      </c>
      <c r="AP294" s="110" t="s">
        <v>103</v>
      </c>
      <c r="AQ294" s="111" t="s">
        <v>103</v>
      </c>
      <c r="AR294" s="126" t="str">
        <f t="shared" si="137"/>
        <v/>
      </c>
      <c r="AS294" s="126" t="str">
        <f t="shared" si="138"/>
        <v/>
      </c>
      <c r="AT294" s="127">
        <v>733</v>
      </c>
      <c r="AU294" s="128">
        <v>2.95</v>
      </c>
      <c r="AV294" s="129" t="s">
        <v>103</v>
      </c>
      <c r="AW294" s="126" t="str">
        <f t="shared" si="139"/>
        <v/>
      </c>
      <c r="AX294" s="126" t="str">
        <f t="shared" si="140"/>
        <v/>
      </c>
      <c r="AY294" s="64" t="str">
        <f t="shared" si="141"/>
        <v/>
      </c>
      <c r="AZ294" s="97">
        <v>75.5</v>
      </c>
      <c r="BA294" s="68"/>
      <c r="BB294" s="68"/>
      <c r="BC294" s="68"/>
      <c r="BD294" s="68"/>
      <c r="BE294" s="15"/>
      <c r="BF294" s="5">
        <f t="shared" si="142"/>
        <v>5286</v>
      </c>
      <c r="BG294" s="42">
        <v>308</v>
      </c>
      <c r="BH294" s="42">
        <v>4978</v>
      </c>
      <c r="BI294" s="42"/>
      <c r="BJ294" s="42"/>
      <c r="BK294" s="42"/>
      <c r="BL294" s="42"/>
      <c r="BM294" s="15"/>
    </row>
    <row r="295" spans="1:65" outlineLevel="5" x14ac:dyDescent="0.3">
      <c r="A295" s="22">
        <f t="shared" si="112"/>
        <v>9</v>
      </c>
      <c r="B295" s="9">
        <f t="shared" si="128"/>
        <v>42616</v>
      </c>
      <c r="C295" s="51">
        <v>418801</v>
      </c>
      <c r="D295" s="64" t="str">
        <f t="shared" si="133"/>
        <v/>
      </c>
      <c r="E295" s="12" t="s">
        <v>103</v>
      </c>
      <c r="F295" s="12" t="s">
        <v>103</v>
      </c>
      <c r="G295" s="12"/>
      <c r="H295" s="12"/>
      <c r="I295" s="12"/>
      <c r="J295" s="12"/>
      <c r="K295" s="12"/>
      <c r="L295" s="12"/>
      <c r="M295" s="74" t="str">
        <f t="shared" si="134"/>
        <v/>
      </c>
      <c r="N295" s="83" t="s">
        <v>103</v>
      </c>
      <c r="O295" s="83" t="s">
        <v>103</v>
      </c>
      <c r="P295" s="83"/>
      <c r="Q295" s="83"/>
      <c r="R295" s="83"/>
      <c r="S295" s="83"/>
      <c r="T295" s="83"/>
      <c r="U295" s="83"/>
      <c r="V295" s="5" t="str">
        <f t="shared" si="135"/>
        <v/>
      </c>
      <c r="W295" s="41"/>
      <c r="X295" s="41"/>
      <c r="Y295" s="41"/>
      <c r="Z295" s="41"/>
      <c r="AA295" s="41"/>
      <c r="AB295" s="41"/>
      <c r="AC295" s="41"/>
      <c r="AD295" s="41"/>
      <c r="AE295" s="5" t="str">
        <f t="shared" si="136"/>
        <v/>
      </c>
      <c r="AF295" s="41"/>
      <c r="AG295" s="41"/>
      <c r="AH295" s="41"/>
      <c r="AI295" s="41"/>
      <c r="AJ295" s="41"/>
      <c r="AK295" s="41"/>
      <c r="AL295" s="41"/>
      <c r="AM295" s="41"/>
      <c r="AN295" s="41">
        <f t="shared" si="143"/>
        <v>20</v>
      </c>
      <c r="AO295" s="41">
        <v>1050</v>
      </c>
      <c r="AP295" s="110" t="s">
        <v>103</v>
      </c>
      <c r="AQ295" s="111" t="s">
        <v>103</v>
      </c>
      <c r="AR295" s="126" t="str">
        <f t="shared" si="137"/>
        <v/>
      </c>
      <c r="AS295" s="126" t="str">
        <f t="shared" si="138"/>
        <v/>
      </c>
      <c r="AT295" s="127">
        <v>718</v>
      </c>
      <c r="AU295" s="128" t="s">
        <v>103</v>
      </c>
      <c r="AV295" s="129" t="s">
        <v>103</v>
      </c>
      <c r="AW295" s="126" t="str">
        <f t="shared" si="139"/>
        <v/>
      </c>
      <c r="AX295" s="126" t="str">
        <f t="shared" si="140"/>
        <v/>
      </c>
      <c r="AY295" s="64" t="str">
        <f t="shared" si="141"/>
        <v/>
      </c>
      <c r="AZ295" s="97" t="s">
        <v>103</v>
      </c>
      <c r="BA295" s="68"/>
      <c r="BB295" s="68"/>
      <c r="BC295" s="68"/>
      <c r="BD295" s="68"/>
      <c r="BE295" s="15"/>
      <c r="BF295" s="5">
        <f t="shared" si="142"/>
        <v>7728</v>
      </c>
      <c r="BG295" s="42">
        <v>3530</v>
      </c>
      <c r="BH295" s="42">
        <v>4198</v>
      </c>
      <c r="BI295" s="42"/>
      <c r="BJ295" s="42"/>
      <c r="BK295" s="42"/>
      <c r="BL295" s="42"/>
      <c r="BM295" s="15"/>
    </row>
    <row r="296" spans="1:65" outlineLevel="5" x14ac:dyDescent="0.3">
      <c r="A296" s="22">
        <f t="shared" si="112"/>
        <v>9</v>
      </c>
      <c r="B296" s="9">
        <f t="shared" si="128"/>
        <v>42617</v>
      </c>
      <c r="C296" s="51">
        <v>414668</v>
      </c>
      <c r="D296" s="64" t="str">
        <f t="shared" si="133"/>
        <v/>
      </c>
      <c r="E296" s="12" t="s">
        <v>103</v>
      </c>
      <c r="F296" s="12" t="s">
        <v>103</v>
      </c>
      <c r="G296" s="12"/>
      <c r="H296" s="12"/>
      <c r="I296" s="12"/>
      <c r="J296" s="12"/>
      <c r="K296" s="12"/>
      <c r="L296" s="12"/>
      <c r="M296" s="74" t="str">
        <f t="shared" si="134"/>
        <v/>
      </c>
      <c r="N296" s="83" t="s">
        <v>103</v>
      </c>
      <c r="O296" s="83" t="s">
        <v>103</v>
      </c>
      <c r="P296" s="83"/>
      <c r="Q296" s="83"/>
      <c r="R296" s="83"/>
      <c r="S296" s="83"/>
      <c r="T296" s="83"/>
      <c r="U296" s="83"/>
      <c r="V296" s="5" t="str">
        <f t="shared" si="135"/>
        <v/>
      </c>
      <c r="W296" s="41"/>
      <c r="X296" s="41"/>
      <c r="Y296" s="41"/>
      <c r="Z296" s="41"/>
      <c r="AA296" s="41"/>
      <c r="AB296" s="41"/>
      <c r="AC296" s="41"/>
      <c r="AD296" s="41"/>
      <c r="AE296" s="5" t="str">
        <f t="shared" si="136"/>
        <v/>
      </c>
      <c r="AF296" s="41"/>
      <c r="AG296" s="41"/>
      <c r="AH296" s="41"/>
      <c r="AI296" s="41"/>
      <c r="AJ296" s="41"/>
      <c r="AK296" s="41"/>
      <c r="AL296" s="41"/>
      <c r="AM296" s="41"/>
      <c r="AN296" s="41">
        <f t="shared" si="143"/>
        <v>19.867549668874172</v>
      </c>
      <c r="AO296" s="41">
        <v>1057</v>
      </c>
      <c r="AP296" s="110" t="s">
        <v>103</v>
      </c>
      <c r="AQ296" s="111" t="s">
        <v>103</v>
      </c>
      <c r="AR296" s="126" t="str">
        <f t="shared" si="137"/>
        <v/>
      </c>
      <c r="AS296" s="126" t="str">
        <f t="shared" si="138"/>
        <v/>
      </c>
      <c r="AT296" s="127">
        <v>734</v>
      </c>
      <c r="AU296" s="128" t="s">
        <v>103</v>
      </c>
      <c r="AV296" s="129" t="s">
        <v>103</v>
      </c>
      <c r="AW296" s="126" t="str">
        <f t="shared" si="139"/>
        <v/>
      </c>
      <c r="AX296" s="126" t="str">
        <f t="shared" si="140"/>
        <v/>
      </c>
      <c r="AY296" s="64" t="str">
        <f t="shared" si="141"/>
        <v/>
      </c>
      <c r="AZ296" s="97" t="s">
        <v>103</v>
      </c>
      <c r="BA296" s="68"/>
      <c r="BB296" s="68"/>
      <c r="BC296" s="68"/>
      <c r="BD296" s="68"/>
      <c r="BE296" s="15"/>
      <c r="BF296" s="5">
        <f t="shared" si="142"/>
        <v>6450</v>
      </c>
      <c r="BG296" s="42">
        <v>3290</v>
      </c>
      <c r="BH296" s="42">
        <v>3160</v>
      </c>
      <c r="BI296" s="42"/>
      <c r="BJ296" s="42"/>
      <c r="BK296" s="42"/>
      <c r="BL296" s="42"/>
      <c r="BM296" s="15"/>
    </row>
    <row r="297" spans="1:65" outlineLevel="5" x14ac:dyDescent="0.3">
      <c r="A297" s="22">
        <f t="shared" si="112"/>
        <v>9</v>
      </c>
      <c r="B297" s="9">
        <f t="shared" si="128"/>
        <v>42618</v>
      </c>
      <c r="C297" s="51">
        <v>406601</v>
      </c>
      <c r="D297" s="64" t="str">
        <f t="shared" si="133"/>
        <v/>
      </c>
      <c r="E297" s="12" t="s">
        <v>103</v>
      </c>
      <c r="F297" s="12" t="s">
        <v>103</v>
      </c>
      <c r="G297" s="12"/>
      <c r="H297" s="12"/>
      <c r="I297" s="12"/>
      <c r="J297" s="12"/>
      <c r="K297" s="12"/>
      <c r="L297" s="12"/>
      <c r="M297" s="74" t="str">
        <f t="shared" si="134"/>
        <v/>
      </c>
      <c r="N297" s="83" t="s">
        <v>103</v>
      </c>
      <c r="O297" s="83" t="s">
        <v>103</v>
      </c>
      <c r="P297" s="83"/>
      <c r="Q297" s="83"/>
      <c r="R297" s="83"/>
      <c r="S297" s="83"/>
      <c r="T297" s="83"/>
      <c r="U297" s="83"/>
      <c r="V297" s="5" t="str">
        <f t="shared" si="135"/>
        <v/>
      </c>
      <c r="W297" s="41"/>
      <c r="X297" s="41"/>
      <c r="Y297" s="41"/>
      <c r="Z297" s="41"/>
      <c r="AA297" s="41"/>
      <c r="AB297" s="41"/>
      <c r="AC297" s="41"/>
      <c r="AD297" s="41"/>
      <c r="AE297" s="5" t="str">
        <f t="shared" si="136"/>
        <v/>
      </c>
      <c r="AF297" s="41"/>
      <c r="AG297" s="41"/>
      <c r="AH297" s="41"/>
      <c r="AI297" s="41"/>
      <c r="AJ297" s="41"/>
      <c r="AK297" s="41"/>
      <c r="AL297" s="41"/>
      <c r="AM297" s="41"/>
      <c r="AN297" s="41">
        <f t="shared" si="143"/>
        <v>16.153846153846153</v>
      </c>
      <c r="AO297" s="41">
        <v>1300</v>
      </c>
      <c r="AP297" s="110" t="s">
        <v>103</v>
      </c>
      <c r="AQ297" s="111" t="s">
        <v>103</v>
      </c>
      <c r="AR297" s="126" t="str">
        <f t="shared" si="137"/>
        <v/>
      </c>
      <c r="AS297" s="126" t="str">
        <f t="shared" si="138"/>
        <v/>
      </c>
      <c r="AT297" s="127">
        <v>826</v>
      </c>
      <c r="AU297" s="128">
        <v>2.33</v>
      </c>
      <c r="AV297" s="129" t="s">
        <v>103</v>
      </c>
      <c r="AW297" s="126" t="str">
        <f t="shared" si="139"/>
        <v/>
      </c>
      <c r="AX297" s="126" t="str">
        <f t="shared" si="140"/>
        <v/>
      </c>
      <c r="AY297" s="64" t="str">
        <f t="shared" si="141"/>
        <v/>
      </c>
      <c r="AZ297" s="97">
        <v>74</v>
      </c>
      <c r="BA297" s="68"/>
      <c r="BB297" s="68"/>
      <c r="BC297" s="68"/>
      <c r="BD297" s="68"/>
      <c r="BE297" s="15"/>
      <c r="BF297" s="5">
        <f t="shared" si="142"/>
        <v>6334</v>
      </c>
      <c r="BG297" s="42">
        <v>1973</v>
      </c>
      <c r="BH297" s="42">
        <v>4361</v>
      </c>
      <c r="BI297" s="42"/>
      <c r="BJ297" s="42"/>
      <c r="BK297" s="42"/>
      <c r="BL297" s="42"/>
      <c r="BM297" s="15"/>
    </row>
    <row r="298" spans="1:65" outlineLevel="5" x14ac:dyDescent="0.3">
      <c r="A298" s="22">
        <f t="shared" si="112"/>
        <v>9</v>
      </c>
      <c r="B298" s="9">
        <f t="shared" si="128"/>
        <v>42619</v>
      </c>
      <c r="C298" s="51">
        <v>419662</v>
      </c>
      <c r="D298" s="64" t="str">
        <f t="shared" si="133"/>
        <v/>
      </c>
      <c r="E298" s="12" t="s">
        <v>103</v>
      </c>
      <c r="F298" s="12" t="s">
        <v>103</v>
      </c>
      <c r="G298" s="12"/>
      <c r="H298" s="12"/>
      <c r="I298" s="12"/>
      <c r="J298" s="12"/>
      <c r="K298" s="12"/>
      <c r="L298" s="12"/>
      <c r="M298" s="74">
        <f t="shared" si="134"/>
        <v>7.5</v>
      </c>
      <c r="N298" s="83">
        <v>7.56</v>
      </c>
      <c r="O298" s="83">
        <v>7.44</v>
      </c>
      <c r="P298" s="83"/>
      <c r="Q298" s="83"/>
      <c r="R298" s="83"/>
      <c r="S298" s="83"/>
      <c r="T298" s="83"/>
      <c r="U298" s="83"/>
      <c r="V298" s="5" t="str">
        <f t="shared" si="135"/>
        <v/>
      </c>
      <c r="W298" s="41"/>
      <c r="X298" s="41"/>
      <c r="Y298" s="41"/>
      <c r="Z298" s="41"/>
      <c r="AA298" s="41"/>
      <c r="AB298" s="41"/>
      <c r="AC298" s="41"/>
      <c r="AD298" s="41"/>
      <c r="AE298" s="5" t="str">
        <f t="shared" si="136"/>
        <v/>
      </c>
      <c r="AF298" s="41"/>
      <c r="AG298" s="41"/>
      <c r="AH298" s="41"/>
      <c r="AI298" s="41"/>
      <c r="AJ298" s="41"/>
      <c r="AK298" s="41"/>
      <c r="AL298" s="41"/>
      <c r="AM298" s="41"/>
      <c r="AN298" s="41">
        <f t="shared" si="143"/>
        <v>16.522423288749017</v>
      </c>
      <c r="AO298" s="41">
        <v>1271</v>
      </c>
      <c r="AP298" s="110">
        <v>3</v>
      </c>
      <c r="AQ298" s="111">
        <v>2.0499999999999998</v>
      </c>
      <c r="AR298" s="126">
        <f t="shared" si="137"/>
        <v>68.333333333333329</v>
      </c>
      <c r="AS298" s="126">
        <f t="shared" si="138"/>
        <v>31.666666666666671</v>
      </c>
      <c r="AT298" s="127">
        <v>724</v>
      </c>
      <c r="AU298" s="128">
        <v>2.11</v>
      </c>
      <c r="AV298" s="129">
        <v>1.21</v>
      </c>
      <c r="AW298" s="126">
        <f t="shared" si="139"/>
        <v>57.345971563981045</v>
      </c>
      <c r="AX298" s="126">
        <f t="shared" si="140"/>
        <v>42.654028436018955</v>
      </c>
      <c r="AY298" s="64">
        <f t="shared" si="141"/>
        <v>37.69647696476963</v>
      </c>
      <c r="AZ298" s="97">
        <v>76.150000000000006</v>
      </c>
      <c r="BA298" s="68"/>
      <c r="BB298" s="68"/>
      <c r="BC298" s="68"/>
      <c r="BD298" s="68"/>
      <c r="BE298" s="15"/>
      <c r="BF298" s="5">
        <f t="shared" si="142"/>
        <v>5047</v>
      </c>
      <c r="BG298" s="42" t="s">
        <v>103</v>
      </c>
      <c r="BH298" s="42">
        <v>5047</v>
      </c>
      <c r="BI298" s="42"/>
      <c r="BJ298" s="42"/>
      <c r="BK298" s="42"/>
      <c r="BL298" s="42"/>
      <c r="BM298" s="15"/>
    </row>
    <row r="299" spans="1:65" outlineLevel="5" x14ac:dyDescent="0.3">
      <c r="A299" s="22">
        <f t="shared" si="112"/>
        <v>9</v>
      </c>
      <c r="B299" s="9">
        <f t="shared" si="128"/>
        <v>42620</v>
      </c>
      <c r="C299" s="51">
        <v>403428</v>
      </c>
      <c r="D299" s="64" t="str">
        <f t="shared" si="133"/>
        <v/>
      </c>
      <c r="E299" s="12" t="s">
        <v>103</v>
      </c>
      <c r="F299" s="12" t="s">
        <v>103</v>
      </c>
      <c r="G299" s="12"/>
      <c r="H299" s="12"/>
      <c r="I299" s="12"/>
      <c r="J299" s="12"/>
      <c r="K299" s="12"/>
      <c r="L299" s="12"/>
      <c r="M299" s="74" t="str">
        <f t="shared" si="134"/>
        <v/>
      </c>
      <c r="N299" s="83" t="s">
        <v>103</v>
      </c>
      <c r="O299" s="83" t="s">
        <v>103</v>
      </c>
      <c r="P299" s="83"/>
      <c r="Q299" s="83"/>
      <c r="R299" s="83"/>
      <c r="S299" s="83"/>
      <c r="T299" s="83"/>
      <c r="U299" s="83"/>
      <c r="V299" s="5" t="str">
        <f t="shared" si="135"/>
        <v/>
      </c>
      <c r="W299" s="41"/>
      <c r="X299" s="41"/>
      <c r="Y299" s="41"/>
      <c r="Z299" s="41"/>
      <c r="AA299" s="41"/>
      <c r="AB299" s="41"/>
      <c r="AC299" s="41"/>
      <c r="AD299" s="41"/>
      <c r="AE299" s="5" t="str">
        <f t="shared" si="136"/>
        <v/>
      </c>
      <c r="AF299" s="41"/>
      <c r="AG299" s="41"/>
      <c r="AH299" s="41"/>
      <c r="AI299" s="41"/>
      <c r="AJ299" s="41"/>
      <c r="AK299" s="41"/>
      <c r="AL299" s="41"/>
      <c r="AM299" s="41"/>
      <c r="AN299" s="41">
        <f t="shared" si="143"/>
        <v>18.867924528301888</v>
      </c>
      <c r="AO299" s="41">
        <v>1113</v>
      </c>
      <c r="AP299" s="110" t="s">
        <v>103</v>
      </c>
      <c r="AQ299" s="111" t="s">
        <v>103</v>
      </c>
      <c r="AR299" s="126" t="str">
        <f t="shared" si="137"/>
        <v/>
      </c>
      <c r="AS299" s="126" t="str">
        <f t="shared" si="138"/>
        <v/>
      </c>
      <c r="AT299" s="127">
        <v>369</v>
      </c>
      <c r="AU299" s="128">
        <v>2.4500000000000002</v>
      </c>
      <c r="AV299" s="129" t="s">
        <v>103</v>
      </c>
      <c r="AW299" s="126" t="str">
        <f t="shared" si="139"/>
        <v/>
      </c>
      <c r="AX299" s="126" t="str">
        <f t="shared" si="140"/>
        <v/>
      </c>
      <c r="AY299" s="64" t="str">
        <f t="shared" si="141"/>
        <v/>
      </c>
      <c r="AZ299" s="97">
        <v>74.55</v>
      </c>
      <c r="BA299" s="68"/>
      <c r="BB299" s="68"/>
      <c r="BC299" s="68"/>
      <c r="BD299" s="68"/>
      <c r="BE299" s="15"/>
      <c r="BF299" s="5">
        <f t="shared" si="142"/>
        <v>5227</v>
      </c>
      <c r="BG299" s="42" t="s">
        <v>103</v>
      </c>
      <c r="BH299" s="42">
        <v>5227</v>
      </c>
      <c r="BI299" s="42"/>
      <c r="BJ299" s="42"/>
      <c r="BK299" s="42"/>
      <c r="BL299" s="42"/>
      <c r="BM299" s="15"/>
    </row>
    <row r="300" spans="1:65" outlineLevel="5" x14ac:dyDescent="0.3">
      <c r="A300" s="22">
        <f t="shared" si="112"/>
        <v>9</v>
      </c>
      <c r="B300" s="9">
        <f t="shared" si="128"/>
        <v>42621</v>
      </c>
      <c r="C300" s="51">
        <v>416596</v>
      </c>
      <c r="D300" s="64">
        <f t="shared" si="133"/>
        <v>34.5</v>
      </c>
      <c r="E300" s="12">
        <v>34</v>
      </c>
      <c r="F300" s="12">
        <v>35</v>
      </c>
      <c r="G300" s="12"/>
      <c r="H300" s="12"/>
      <c r="I300" s="12"/>
      <c r="J300" s="12"/>
      <c r="K300" s="12"/>
      <c r="L300" s="12"/>
      <c r="M300" s="74" t="str">
        <f t="shared" si="134"/>
        <v/>
      </c>
      <c r="N300" s="83" t="s">
        <v>103</v>
      </c>
      <c r="O300" s="83" t="s">
        <v>103</v>
      </c>
      <c r="P300" s="83"/>
      <c r="Q300" s="83"/>
      <c r="R300" s="83"/>
      <c r="S300" s="83"/>
      <c r="T300" s="83"/>
      <c r="U300" s="83"/>
      <c r="V300" s="5" t="str">
        <f t="shared" si="135"/>
        <v/>
      </c>
      <c r="W300" s="41"/>
      <c r="X300" s="41"/>
      <c r="Y300" s="41"/>
      <c r="Z300" s="41"/>
      <c r="AA300" s="41"/>
      <c r="AB300" s="41"/>
      <c r="AC300" s="41"/>
      <c r="AD300" s="41"/>
      <c r="AE300" s="5" t="str">
        <f t="shared" si="136"/>
        <v/>
      </c>
      <c r="AF300" s="41"/>
      <c r="AG300" s="41"/>
      <c r="AH300" s="41"/>
      <c r="AI300" s="41"/>
      <c r="AJ300" s="41"/>
      <c r="AK300" s="41"/>
      <c r="AL300" s="41"/>
      <c r="AM300" s="41"/>
      <c r="AN300" s="41">
        <f t="shared" si="143"/>
        <v>25.423728813559322</v>
      </c>
      <c r="AO300" s="41">
        <v>826</v>
      </c>
      <c r="AP300" s="110" t="s">
        <v>103</v>
      </c>
      <c r="AQ300" s="111" t="s">
        <v>103</v>
      </c>
      <c r="AR300" s="126" t="str">
        <f t="shared" si="137"/>
        <v/>
      </c>
      <c r="AS300" s="126" t="str">
        <f t="shared" si="138"/>
        <v/>
      </c>
      <c r="AT300" s="127">
        <v>750</v>
      </c>
      <c r="AU300" s="128">
        <v>2.23</v>
      </c>
      <c r="AV300" s="129" t="s">
        <v>103</v>
      </c>
      <c r="AW300" s="126" t="str">
        <f t="shared" si="139"/>
        <v/>
      </c>
      <c r="AX300" s="126" t="str">
        <f t="shared" si="140"/>
        <v/>
      </c>
      <c r="AY300" s="64" t="str">
        <f t="shared" si="141"/>
        <v/>
      </c>
      <c r="AZ300" s="97">
        <v>74.55</v>
      </c>
      <c r="BA300" s="68"/>
      <c r="BB300" s="68"/>
      <c r="BC300" s="68"/>
      <c r="BD300" s="68"/>
      <c r="BE300" s="15"/>
      <c r="BF300" s="5">
        <f t="shared" si="142"/>
        <v>5421</v>
      </c>
      <c r="BG300" s="42">
        <v>1900</v>
      </c>
      <c r="BH300" s="42">
        <v>3521</v>
      </c>
      <c r="BI300" s="42"/>
      <c r="BJ300" s="42"/>
      <c r="BK300" s="42"/>
      <c r="BL300" s="42"/>
      <c r="BM300" s="15"/>
    </row>
    <row r="301" spans="1:65" outlineLevel="5" x14ac:dyDescent="0.3">
      <c r="A301" s="22">
        <f t="shared" si="112"/>
        <v>9</v>
      </c>
      <c r="B301" s="9">
        <f t="shared" si="128"/>
        <v>42622</v>
      </c>
      <c r="C301" s="51">
        <v>405851</v>
      </c>
      <c r="D301" s="64">
        <f t="shared" si="133"/>
        <v>34.5</v>
      </c>
      <c r="E301" s="12">
        <v>33</v>
      </c>
      <c r="F301" s="12">
        <v>36</v>
      </c>
      <c r="G301" s="12"/>
      <c r="H301" s="12"/>
      <c r="I301" s="12"/>
      <c r="J301" s="12"/>
      <c r="K301" s="12"/>
      <c r="L301" s="12"/>
      <c r="M301" s="74" t="str">
        <f t="shared" si="134"/>
        <v/>
      </c>
      <c r="N301" s="83" t="s">
        <v>103</v>
      </c>
      <c r="O301" s="83" t="s">
        <v>103</v>
      </c>
      <c r="P301" s="83"/>
      <c r="Q301" s="83"/>
      <c r="R301" s="83"/>
      <c r="S301" s="83"/>
      <c r="T301" s="83"/>
      <c r="U301" s="83"/>
      <c r="V301" s="5" t="str">
        <f t="shared" si="135"/>
        <v/>
      </c>
      <c r="W301" s="41"/>
      <c r="X301" s="41"/>
      <c r="Y301" s="41"/>
      <c r="Z301" s="41"/>
      <c r="AA301" s="41"/>
      <c r="AB301" s="41"/>
      <c r="AC301" s="41"/>
      <c r="AD301" s="41"/>
      <c r="AE301" s="5" t="str">
        <f t="shared" si="136"/>
        <v/>
      </c>
      <c r="AF301" s="41"/>
      <c r="AG301" s="41"/>
      <c r="AH301" s="41"/>
      <c r="AI301" s="41"/>
      <c r="AJ301" s="41"/>
      <c r="AK301" s="41"/>
      <c r="AL301" s="41"/>
      <c r="AM301" s="41"/>
      <c r="AN301" s="41">
        <f t="shared" si="143"/>
        <v>21.53846153846154</v>
      </c>
      <c r="AO301" s="41">
        <v>975</v>
      </c>
      <c r="AP301" s="110" t="s">
        <v>103</v>
      </c>
      <c r="AQ301" s="111" t="s">
        <v>103</v>
      </c>
      <c r="AR301" s="126" t="str">
        <f t="shared" si="137"/>
        <v/>
      </c>
      <c r="AS301" s="126" t="str">
        <f t="shared" si="138"/>
        <v/>
      </c>
      <c r="AT301" s="127">
        <v>780</v>
      </c>
      <c r="AU301" s="128">
        <v>2.44</v>
      </c>
      <c r="AV301" s="129" t="s">
        <v>103</v>
      </c>
      <c r="AW301" s="126" t="str">
        <f t="shared" si="139"/>
        <v/>
      </c>
      <c r="AX301" s="126" t="str">
        <f t="shared" si="140"/>
        <v/>
      </c>
      <c r="AY301" s="64" t="str">
        <f t="shared" si="141"/>
        <v/>
      </c>
      <c r="AZ301" s="97">
        <v>72.5</v>
      </c>
      <c r="BA301" s="68"/>
      <c r="BB301" s="68"/>
      <c r="BC301" s="68"/>
      <c r="BD301" s="68"/>
      <c r="BE301" s="15"/>
      <c r="BF301" s="5">
        <f t="shared" si="142"/>
        <v>2408</v>
      </c>
      <c r="BG301" s="42">
        <v>2408</v>
      </c>
      <c r="BH301" s="42" t="s">
        <v>103</v>
      </c>
      <c r="BI301" s="42"/>
      <c r="BJ301" s="42"/>
      <c r="BK301" s="42"/>
      <c r="BL301" s="42"/>
      <c r="BM301" s="15"/>
    </row>
    <row r="302" spans="1:65" outlineLevel="5" x14ac:dyDescent="0.3">
      <c r="A302" s="22">
        <f t="shared" si="112"/>
        <v>9</v>
      </c>
      <c r="B302" s="9">
        <f t="shared" si="128"/>
        <v>42623</v>
      </c>
      <c r="C302" s="51">
        <v>375842</v>
      </c>
      <c r="D302" s="64" t="str">
        <f t="shared" si="133"/>
        <v/>
      </c>
      <c r="E302" s="12" t="s">
        <v>103</v>
      </c>
      <c r="F302" s="12" t="s">
        <v>103</v>
      </c>
      <c r="G302" s="12"/>
      <c r="H302" s="12"/>
      <c r="I302" s="12"/>
      <c r="J302" s="12"/>
      <c r="K302" s="12"/>
      <c r="L302" s="12"/>
      <c r="M302" s="74" t="str">
        <f t="shared" si="134"/>
        <v/>
      </c>
      <c r="N302" s="83" t="s">
        <v>103</v>
      </c>
      <c r="O302" s="83" t="s">
        <v>103</v>
      </c>
      <c r="P302" s="83"/>
      <c r="Q302" s="83"/>
      <c r="R302" s="83"/>
      <c r="S302" s="83"/>
      <c r="T302" s="83"/>
      <c r="U302" s="83"/>
      <c r="V302" s="5" t="str">
        <f t="shared" si="135"/>
        <v/>
      </c>
      <c r="W302" s="41"/>
      <c r="X302" s="41"/>
      <c r="Y302" s="41"/>
      <c r="Z302" s="41"/>
      <c r="AA302" s="41"/>
      <c r="AB302" s="41"/>
      <c r="AC302" s="41"/>
      <c r="AD302" s="41"/>
      <c r="AE302" s="5" t="str">
        <f t="shared" si="136"/>
        <v/>
      </c>
      <c r="AF302" s="41"/>
      <c r="AG302" s="41"/>
      <c r="AH302" s="41"/>
      <c r="AI302" s="41"/>
      <c r="AJ302" s="41"/>
      <c r="AK302" s="41"/>
      <c r="AL302" s="41"/>
      <c r="AM302" s="41"/>
      <c r="AN302" s="41">
        <f t="shared" si="143"/>
        <v>13.65409622886866</v>
      </c>
      <c r="AO302" s="41">
        <v>1538</v>
      </c>
      <c r="AP302" s="110" t="s">
        <v>103</v>
      </c>
      <c r="AQ302" s="111" t="s">
        <v>103</v>
      </c>
      <c r="AR302" s="126" t="str">
        <f t="shared" si="137"/>
        <v/>
      </c>
      <c r="AS302" s="126" t="str">
        <f t="shared" si="138"/>
        <v/>
      </c>
      <c r="AT302" s="127">
        <v>730</v>
      </c>
      <c r="AU302" s="128" t="s">
        <v>103</v>
      </c>
      <c r="AV302" s="129" t="s">
        <v>103</v>
      </c>
      <c r="AW302" s="126" t="str">
        <f t="shared" si="139"/>
        <v/>
      </c>
      <c r="AX302" s="126" t="str">
        <f t="shared" si="140"/>
        <v/>
      </c>
      <c r="AY302" s="64" t="str">
        <f t="shared" si="141"/>
        <v/>
      </c>
      <c r="AZ302" s="97" t="s">
        <v>103</v>
      </c>
      <c r="BA302" s="68"/>
      <c r="BB302" s="68"/>
      <c r="BC302" s="68"/>
      <c r="BD302" s="68"/>
      <c r="BE302" s="15"/>
      <c r="BF302" s="5">
        <f t="shared" si="142"/>
        <v>6489</v>
      </c>
      <c r="BG302" s="42">
        <v>5520</v>
      </c>
      <c r="BH302" s="42">
        <v>969</v>
      </c>
      <c r="BI302" s="42"/>
      <c r="BJ302" s="42"/>
      <c r="BK302" s="42"/>
      <c r="BL302" s="42"/>
      <c r="BM302" s="15"/>
    </row>
    <row r="303" spans="1:65" outlineLevel="5" x14ac:dyDescent="0.3">
      <c r="A303" s="22">
        <f t="shared" si="112"/>
        <v>9</v>
      </c>
      <c r="B303" s="9">
        <f t="shared" si="128"/>
        <v>42624</v>
      </c>
      <c r="C303" s="51">
        <v>392351</v>
      </c>
      <c r="D303" s="64" t="str">
        <f t="shared" si="133"/>
        <v/>
      </c>
      <c r="E303" s="12" t="s">
        <v>103</v>
      </c>
      <c r="F303" s="12" t="s">
        <v>103</v>
      </c>
      <c r="G303" s="12"/>
      <c r="H303" s="12"/>
      <c r="I303" s="12"/>
      <c r="J303" s="12"/>
      <c r="K303" s="12"/>
      <c r="L303" s="12"/>
      <c r="M303" s="74" t="str">
        <f t="shared" si="134"/>
        <v/>
      </c>
      <c r="N303" s="83" t="s">
        <v>103</v>
      </c>
      <c r="O303" s="83" t="s">
        <v>103</v>
      </c>
      <c r="P303" s="83"/>
      <c r="Q303" s="83"/>
      <c r="R303" s="83"/>
      <c r="S303" s="83"/>
      <c r="T303" s="83"/>
      <c r="U303" s="83"/>
      <c r="V303" s="5" t="str">
        <f t="shared" si="135"/>
        <v/>
      </c>
      <c r="W303" s="41"/>
      <c r="X303" s="41"/>
      <c r="Y303" s="41"/>
      <c r="Z303" s="41"/>
      <c r="AA303" s="41"/>
      <c r="AB303" s="41"/>
      <c r="AC303" s="41"/>
      <c r="AD303" s="41"/>
      <c r="AE303" s="5" t="str">
        <f t="shared" si="136"/>
        <v/>
      </c>
      <c r="AF303" s="41"/>
      <c r="AG303" s="41"/>
      <c r="AH303" s="41"/>
      <c r="AI303" s="41"/>
      <c r="AJ303" s="41"/>
      <c r="AK303" s="41"/>
      <c r="AL303" s="41"/>
      <c r="AM303" s="41"/>
      <c r="AN303" s="41">
        <f t="shared" si="143"/>
        <v>18.502202643171806</v>
      </c>
      <c r="AO303" s="41">
        <v>1135</v>
      </c>
      <c r="AP303" s="110" t="s">
        <v>103</v>
      </c>
      <c r="AQ303" s="111" t="s">
        <v>103</v>
      </c>
      <c r="AR303" s="126" t="str">
        <f t="shared" si="137"/>
        <v/>
      </c>
      <c r="AS303" s="126" t="str">
        <f t="shared" si="138"/>
        <v/>
      </c>
      <c r="AT303" s="127">
        <v>768</v>
      </c>
      <c r="AU303" s="128" t="s">
        <v>103</v>
      </c>
      <c r="AV303" s="129" t="s">
        <v>103</v>
      </c>
      <c r="AW303" s="126" t="str">
        <f t="shared" si="139"/>
        <v/>
      </c>
      <c r="AX303" s="126" t="str">
        <f t="shared" si="140"/>
        <v/>
      </c>
      <c r="AY303" s="64" t="str">
        <f t="shared" si="141"/>
        <v/>
      </c>
      <c r="AZ303" s="97" t="s">
        <v>103</v>
      </c>
      <c r="BA303" s="68"/>
      <c r="BB303" s="68"/>
      <c r="BC303" s="68"/>
      <c r="BD303" s="68"/>
      <c r="BE303" s="15"/>
      <c r="BF303" s="5">
        <f t="shared" si="142"/>
        <v>9347</v>
      </c>
      <c r="BG303" s="42">
        <v>5630</v>
      </c>
      <c r="BH303" s="42">
        <v>3717</v>
      </c>
      <c r="BI303" s="42"/>
      <c r="BJ303" s="42"/>
      <c r="BK303" s="42"/>
      <c r="BL303" s="42"/>
      <c r="BM303" s="15"/>
    </row>
    <row r="304" spans="1:65" outlineLevel="5" x14ac:dyDescent="0.3">
      <c r="A304" s="22">
        <f t="shared" si="112"/>
        <v>9</v>
      </c>
      <c r="B304" s="9">
        <f t="shared" si="128"/>
        <v>42625</v>
      </c>
      <c r="C304" s="51">
        <v>364787</v>
      </c>
      <c r="D304" s="64" t="str">
        <f t="shared" si="133"/>
        <v/>
      </c>
      <c r="E304" s="12" t="s">
        <v>103</v>
      </c>
      <c r="F304" s="12" t="s">
        <v>103</v>
      </c>
      <c r="G304" s="12"/>
      <c r="H304" s="12"/>
      <c r="I304" s="12"/>
      <c r="J304" s="12"/>
      <c r="K304" s="12"/>
      <c r="L304" s="12"/>
      <c r="M304" s="74" t="str">
        <f t="shared" si="134"/>
        <v/>
      </c>
      <c r="N304" s="83" t="s">
        <v>103</v>
      </c>
      <c r="O304" s="83" t="s">
        <v>103</v>
      </c>
      <c r="P304" s="83"/>
      <c r="Q304" s="83"/>
      <c r="R304" s="83"/>
      <c r="S304" s="83"/>
      <c r="T304" s="83"/>
      <c r="U304" s="83"/>
      <c r="V304" s="5" t="str">
        <f t="shared" si="135"/>
        <v/>
      </c>
      <c r="W304" s="41"/>
      <c r="X304" s="41"/>
      <c r="Y304" s="41"/>
      <c r="Z304" s="41"/>
      <c r="AA304" s="41"/>
      <c r="AB304" s="41"/>
      <c r="AC304" s="41"/>
      <c r="AD304" s="41"/>
      <c r="AE304" s="5" t="str">
        <f t="shared" si="136"/>
        <v/>
      </c>
      <c r="AF304" s="41"/>
      <c r="AG304" s="41"/>
      <c r="AH304" s="41"/>
      <c r="AI304" s="41"/>
      <c r="AJ304" s="41"/>
      <c r="AK304" s="41"/>
      <c r="AL304" s="41"/>
      <c r="AM304" s="41"/>
      <c r="AN304" s="41">
        <f t="shared" si="143"/>
        <v>18.34061135371179</v>
      </c>
      <c r="AO304" s="41">
        <v>1145</v>
      </c>
      <c r="AP304" s="110" t="s">
        <v>103</v>
      </c>
      <c r="AQ304" s="111" t="s">
        <v>103</v>
      </c>
      <c r="AR304" s="126" t="str">
        <f t="shared" si="137"/>
        <v/>
      </c>
      <c r="AS304" s="126" t="str">
        <f t="shared" si="138"/>
        <v/>
      </c>
      <c r="AT304" s="127">
        <v>1152</v>
      </c>
      <c r="AU304" s="128">
        <v>2.59</v>
      </c>
      <c r="AV304" s="129" t="s">
        <v>103</v>
      </c>
      <c r="AW304" s="126" t="str">
        <f t="shared" si="139"/>
        <v/>
      </c>
      <c r="AX304" s="126" t="str">
        <f t="shared" si="140"/>
        <v/>
      </c>
      <c r="AY304" s="64" t="str">
        <f t="shared" si="141"/>
        <v/>
      </c>
      <c r="AZ304" s="97">
        <v>74.2</v>
      </c>
      <c r="BA304" s="68"/>
      <c r="BB304" s="68"/>
      <c r="BC304" s="68"/>
      <c r="BD304" s="68"/>
      <c r="BE304" s="15"/>
      <c r="BF304" s="5">
        <f t="shared" si="142"/>
        <v>7957</v>
      </c>
      <c r="BG304" s="42">
        <v>5520</v>
      </c>
      <c r="BH304" s="42">
        <v>2437</v>
      </c>
      <c r="BI304" s="42"/>
      <c r="BJ304" s="42"/>
      <c r="BK304" s="42"/>
      <c r="BL304" s="42"/>
      <c r="BM304" s="15"/>
    </row>
    <row r="305" spans="1:65" outlineLevel="5" x14ac:dyDescent="0.3">
      <c r="A305" s="22">
        <f t="shared" si="112"/>
        <v>9</v>
      </c>
      <c r="B305" s="9">
        <f t="shared" si="128"/>
        <v>42626</v>
      </c>
      <c r="C305" s="51">
        <v>424948</v>
      </c>
      <c r="D305" s="64" t="str">
        <f t="shared" si="133"/>
        <v/>
      </c>
      <c r="E305" s="12" t="s">
        <v>103</v>
      </c>
      <c r="F305" s="12" t="s">
        <v>103</v>
      </c>
      <c r="G305" s="12"/>
      <c r="H305" s="12"/>
      <c r="I305" s="12"/>
      <c r="J305" s="12"/>
      <c r="K305" s="12"/>
      <c r="L305" s="12"/>
      <c r="M305" s="74">
        <f t="shared" si="134"/>
        <v>7.4</v>
      </c>
      <c r="N305" s="83">
        <v>7.44</v>
      </c>
      <c r="O305" s="83">
        <v>7.4</v>
      </c>
      <c r="P305" s="83"/>
      <c r="Q305" s="83"/>
      <c r="R305" s="83"/>
      <c r="S305" s="83"/>
      <c r="T305" s="83"/>
      <c r="U305" s="83"/>
      <c r="V305" s="5" t="str">
        <f t="shared" si="135"/>
        <v/>
      </c>
      <c r="W305" s="41"/>
      <c r="X305" s="41"/>
      <c r="Y305" s="41"/>
      <c r="Z305" s="41"/>
      <c r="AA305" s="41"/>
      <c r="AB305" s="41"/>
      <c r="AC305" s="41"/>
      <c r="AD305" s="41"/>
      <c r="AE305" s="5" t="str">
        <f t="shared" si="136"/>
        <v/>
      </c>
      <c r="AF305" s="41"/>
      <c r="AG305" s="41"/>
      <c r="AH305" s="41"/>
      <c r="AI305" s="41"/>
      <c r="AJ305" s="41"/>
      <c r="AK305" s="41"/>
      <c r="AL305" s="41"/>
      <c r="AM305" s="41"/>
      <c r="AN305" s="41">
        <f t="shared" si="143"/>
        <v>20.038167938931299</v>
      </c>
      <c r="AO305" s="41">
        <v>1048</v>
      </c>
      <c r="AP305" s="110">
        <v>3.31</v>
      </c>
      <c r="AQ305" s="111">
        <v>2.19</v>
      </c>
      <c r="AR305" s="126">
        <f t="shared" si="137"/>
        <v>66.163141993957694</v>
      </c>
      <c r="AS305" s="126">
        <f t="shared" si="138"/>
        <v>33.836858006042306</v>
      </c>
      <c r="AT305" s="127">
        <v>1152</v>
      </c>
      <c r="AU305" s="128">
        <v>2.15</v>
      </c>
      <c r="AV305" s="129">
        <v>1.18</v>
      </c>
      <c r="AW305" s="126">
        <f t="shared" si="139"/>
        <v>54.883720930232563</v>
      </c>
      <c r="AX305" s="126">
        <f t="shared" si="140"/>
        <v>45.116279069767437</v>
      </c>
      <c r="AY305" s="64">
        <f t="shared" si="141"/>
        <v>37.786564986113035</v>
      </c>
      <c r="AZ305" s="97">
        <v>72.45</v>
      </c>
      <c r="BA305" s="68"/>
      <c r="BB305" s="68"/>
      <c r="BC305" s="68"/>
      <c r="BD305" s="68"/>
      <c r="BE305" s="15"/>
      <c r="BF305" s="5">
        <f t="shared" si="142"/>
        <v>9848</v>
      </c>
      <c r="BG305" s="42">
        <v>5520</v>
      </c>
      <c r="BH305" s="42">
        <v>4328</v>
      </c>
      <c r="BI305" s="42"/>
      <c r="BJ305" s="42"/>
      <c r="BK305" s="42"/>
      <c r="BL305" s="42"/>
      <c r="BM305" s="15"/>
    </row>
    <row r="306" spans="1:65" outlineLevel="5" x14ac:dyDescent="0.3">
      <c r="A306" s="22">
        <f t="shared" si="112"/>
        <v>9</v>
      </c>
      <c r="B306" s="9">
        <f t="shared" si="128"/>
        <v>42627</v>
      </c>
      <c r="C306" s="51">
        <v>416131</v>
      </c>
      <c r="D306" s="64" t="str">
        <f t="shared" si="133"/>
        <v/>
      </c>
      <c r="E306" s="12" t="s">
        <v>103</v>
      </c>
      <c r="F306" s="12" t="s">
        <v>103</v>
      </c>
      <c r="G306" s="12"/>
      <c r="H306" s="12"/>
      <c r="I306" s="12"/>
      <c r="J306" s="12"/>
      <c r="K306" s="12"/>
      <c r="L306" s="12"/>
      <c r="M306" s="74" t="str">
        <f t="shared" si="134"/>
        <v/>
      </c>
      <c r="N306" s="83" t="s">
        <v>103</v>
      </c>
      <c r="O306" s="83" t="s">
        <v>103</v>
      </c>
      <c r="P306" s="83"/>
      <c r="Q306" s="83"/>
      <c r="R306" s="83"/>
      <c r="S306" s="83"/>
      <c r="T306" s="83"/>
      <c r="U306" s="83"/>
      <c r="V306" s="5" t="str">
        <f t="shared" si="135"/>
        <v/>
      </c>
      <c r="W306" s="41"/>
      <c r="X306" s="41"/>
      <c r="Y306" s="41"/>
      <c r="Z306" s="41"/>
      <c r="AA306" s="41"/>
      <c r="AB306" s="41"/>
      <c r="AC306" s="41"/>
      <c r="AD306" s="41"/>
      <c r="AE306" s="5" t="str">
        <f t="shared" si="136"/>
        <v/>
      </c>
      <c r="AF306" s="41"/>
      <c r="AG306" s="41"/>
      <c r="AH306" s="41"/>
      <c r="AI306" s="41"/>
      <c r="AJ306" s="41"/>
      <c r="AK306" s="41"/>
      <c r="AL306" s="41"/>
      <c r="AM306" s="41"/>
      <c r="AN306" s="41">
        <f t="shared" si="143"/>
        <v>20.408163265306122</v>
      </c>
      <c r="AO306" s="41">
        <v>1029</v>
      </c>
      <c r="AP306" s="110" t="s">
        <v>103</v>
      </c>
      <c r="AQ306" s="111" t="s">
        <v>103</v>
      </c>
      <c r="AR306" s="126" t="str">
        <f t="shared" si="137"/>
        <v/>
      </c>
      <c r="AS306" s="126" t="str">
        <f t="shared" si="138"/>
        <v/>
      </c>
      <c r="AT306" s="127">
        <v>1152</v>
      </c>
      <c r="AU306" s="128" t="s">
        <v>103</v>
      </c>
      <c r="AV306" s="129" t="s">
        <v>103</v>
      </c>
      <c r="AW306" s="126" t="str">
        <f t="shared" si="139"/>
        <v/>
      </c>
      <c r="AX306" s="126" t="str">
        <f t="shared" si="140"/>
        <v/>
      </c>
      <c r="AY306" s="64" t="str">
        <f t="shared" si="141"/>
        <v/>
      </c>
      <c r="AZ306" s="97" t="s">
        <v>103</v>
      </c>
      <c r="BA306" s="68"/>
      <c r="BB306" s="68"/>
      <c r="BC306" s="68"/>
      <c r="BD306" s="68"/>
      <c r="BE306" s="15"/>
      <c r="BF306" s="5">
        <f t="shared" si="142"/>
        <v>8370</v>
      </c>
      <c r="BG306" s="42">
        <v>5510</v>
      </c>
      <c r="BH306" s="42">
        <v>2860</v>
      </c>
      <c r="BI306" s="42"/>
      <c r="BJ306" s="42"/>
      <c r="BK306" s="42"/>
      <c r="BL306" s="42"/>
      <c r="BM306" s="15"/>
    </row>
    <row r="307" spans="1:65" outlineLevel="5" x14ac:dyDescent="0.3">
      <c r="A307" s="22">
        <f t="shared" ref="A307:A378" si="144">MONTH(B307)</f>
        <v>9</v>
      </c>
      <c r="B307" s="9">
        <f t="shared" si="128"/>
        <v>42628</v>
      </c>
      <c r="C307" s="51">
        <v>388176</v>
      </c>
      <c r="D307" s="64" t="str">
        <f t="shared" si="133"/>
        <v/>
      </c>
      <c r="E307" s="12" t="s">
        <v>103</v>
      </c>
      <c r="F307" s="12" t="s">
        <v>103</v>
      </c>
      <c r="G307" s="12"/>
      <c r="H307" s="12"/>
      <c r="I307" s="12"/>
      <c r="J307" s="12"/>
      <c r="K307" s="12"/>
      <c r="L307" s="12"/>
      <c r="M307" s="74" t="str">
        <f t="shared" si="134"/>
        <v/>
      </c>
      <c r="N307" s="83" t="s">
        <v>103</v>
      </c>
      <c r="O307" s="83" t="s">
        <v>103</v>
      </c>
      <c r="P307" s="83"/>
      <c r="Q307" s="83"/>
      <c r="R307" s="83"/>
      <c r="S307" s="83"/>
      <c r="T307" s="83"/>
      <c r="U307" s="83"/>
      <c r="V307" s="5" t="str">
        <f t="shared" si="135"/>
        <v/>
      </c>
      <c r="W307" s="41"/>
      <c r="X307" s="41"/>
      <c r="Y307" s="41"/>
      <c r="Z307" s="41"/>
      <c r="AA307" s="41"/>
      <c r="AB307" s="41"/>
      <c r="AC307" s="41"/>
      <c r="AD307" s="41"/>
      <c r="AE307" s="5" t="str">
        <f t="shared" si="136"/>
        <v/>
      </c>
      <c r="AF307" s="41"/>
      <c r="AG307" s="41"/>
      <c r="AH307" s="41"/>
      <c r="AI307" s="41"/>
      <c r="AJ307" s="41"/>
      <c r="AK307" s="41"/>
      <c r="AL307" s="41"/>
      <c r="AM307" s="41"/>
      <c r="AN307" s="41">
        <f t="shared" si="143"/>
        <v>19.867549668874172</v>
      </c>
      <c r="AO307" s="41">
        <v>1057</v>
      </c>
      <c r="AP307" s="110" t="s">
        <v>103</v>
      </c>
      <c r="AQ307" s="111" t="s">
        <v>103</v>
      </c>
      <c r="AR307" s="126" t="str">
        <f t="shared" si="137"/>
        <v/>
      </c>
      <c r="AS307" s="126" t="str">
        <f t="shared" si="138"/>
        <v/>
      </c>
      <c r="AT307" s="127">
        <v>1152</v>
      </c>
      <c r="AU307" s="128" t="s">
        <v>103</v>
      </c>
      <c r="AV307" s="129" t="s">
        <v>103</v>
      </c>
      <c r="AW307" s="126" t="str">
        <f t="shared" si="139"/>
        <v/>
      </c>
      <c r="AX307" s="126" t="str">
        <f t="shared" si="140"/>
        <v/>
      </c>
      <c r="AY307" s="64" t="str">
        <f t="shared" si="141"/>
        <v/>
      </c>
      <c r="AZ307" s="97" t="s">
        <v>103</v>
      </c>
      <c r="BA307" s="68"/>
      <c r="BB307" s="68"/>
      <c r="BC307" s="68"/>
      <c r="BD307" s="68"/>
      <c r="BE307" s="15"/>
      <c r="BF307" s="5">
        <f t="shared" si="142"/>
        <v>10356</v>
      </c>
      <c r="BG307" s="42">
        <v>3800</v>
      </c>
      <c r="BH307" s="42">
        <v>6556</v>
      </c>
      <c r="BI307" s="42"/>
      <c r="BJ307" s="42"/>
      <c r="BK307" s="42"/>
      <c r="BL307" s="42"/>
      <c r="BM307" s="15"/>
    </row>
    <row r="308" spans="1:65" outlineLevel="5" x14ac:dyDescent="0.3">
      <c r="A308" s="22">
        <f t="shared" si="144"/>
        <v>9</v>
      </c>
      <c r="B308" s="9">
        <f t="shared" si="128"/>
        <v>42629</v>
      </c>
      <c r="C308" s="51">
        <v>376349</v>
      </c>
      <c r="D308" s="64">
        <f t="shared" si="133"/>
        <v>35</v>
      </c>
      <c r="E308" s="12">
        <v>35</v>
      </c>
      <c r="F308" s="12">
        <v>35</v>
      </c>
      <c r="G308" s="12"/>
      <c r="H308" s="12"/>
      <c r="I308" s="12"/>
      <c r="J308" s="12"/>
      <c r="K308" s="12"/>
      <c r="L308" s="12"/>
      <c r="M308" s="74" t="str">
        <f t="shared" si="134"/>
        <v/>
      </c>
      <c r="N308" s="83" t="s">
        <v>103</v>
      </c>
      <c r="O308" s="83" t="s">
        <v>103</v>
      </c>
      <c r="P308" s="83"/>
      <c r="Q308" s="83"/>
      <c r="R308" s="83"/>
      <c r="S308" s="83"/>
      <c r="T308" s="83"/>
      <c r="U308" s="83"/>
      <c r="V308" s="5" t="str">
        <f t="shared" si="135"/>
        <v/>
      </c>
      <c r="W308" s="41"/>
      <c r="X308" s="41"/>
      <c r="Y308" s="41"/>
      <c r="Z308" s="41"/>
      <c r="AA308" s="41"/>
      <c r="AB308" s="41"/>
      <c r="AC308" s="41"/>
      <c r="AD308" s="41"/>
      <c r="AE308" s="5" t="str">
        <f t="shared" si="136"/>
        <v/>
      </c>
      <c r="AF308" s="41"/>
      <c r="AG308" s="41"/>
      <c r="AH308" s="41"/>
      <c r="AI308" s="41"/>
      <c r="AJ308" s="41"/>
      <c r="AK308" s="41"/>
      <c r="AL308" s="41"/>
      <c r="AM308" s="41"/>
      <c r="AN308" s="41">
        <f t="shared" si="143"/>
        <v>20.874751491053679</v>
      </c>
      <c r="AO308" s="41">
        <v>1006</v>
      </c>
      <c r="AP308" s="110" t="s">
        <v>103</v>
      </c>
      <c r="AQ308" s="111" t="s">
        <v>103</v>
      </c>
      <c r="AR308" s="126" t="str">
        <f t="shared" si="137"/>
        <v/>
      </c>
      <c r="AS308" s="126" t="str">
        <f t="shared" si="138"/>
        <v/>
      </c>
      <c r="AT308" s="127">
        <v>1176</v>
      </c>
      <c r="AU308" s="128" t="s">
        <v>103</v>
      </c>
      <c r="AV308" s="129" t="s">
        <v>103</v>
      </c>
      <c r="AW308" s="126" t="str">
        <f t="shared" si="139"/>
        <v/>
      </c>
      <c r="AX308" s="126" t="str">
        <f t="shared" si="140"/>
        <v/>
      </c>
      <c r="AY308" s="64" t="str">
        <f t="shared" si="141"/>
        <v/>
      </c>
      <c r="AZ308" s="97" t="s">
        <v>103</v>
      </c>
      <c r="BA308" s="68"/>
      <c r="BB308" s="68"/>
      <c r="BC308" s="68"/>
      <c r="BD308" s="68"/>
      <c r="BE308" s="15"/>
      <c r="BF308" s="5">
        <f t="shared" si="142"/>
        <v>7671</v>
      </c>
      <c r="BG308" s="42" t="s">
        <v>103</v>
      </c>
      <c r="BH308" s="42">
        <v>7671</v>
      </c>
      <c r="BI308" s="42"/>
      <c r="BJ308" s="42"/>
      <c r="BK308" s="42"/>
      <c r="BL308" s="42"/>
      <c r="BM308" s="15"/>
    </row>
    <row r="309" spans="1:65" outlineLevel="5" x14ac:dyDescent="0.3">
      <c r="A309" s="22">
        <f t="shared" si="144"/>
        <v>9</v>
      </c>
      <c r="B309" s="9">
        <f t="shared" si="128"/>
        <v>42630</v>
      </c>
      <c r="C309" s="51">
        <v>422613</v>
      </c>
      <c r="D309" s="64">
        <f t="shared" si="133"/>
        <v>34.5</v>
      </c>
      <c r="E309" s="12">
        <v>34</v>
      </c>
      <c r="F309" s="12">
        <v>35</v>
      </c>
      <c r="G309" s="12"/>
      <c r="H309" s="12"/>
      <c r="I309" s="12"/>
      <c r="J309" s="12"/>
      <c r="K309" s="12"/>
      <c r="L309" s="12"/>
      <c r="M309" s="74" t="str">
        <f t="shared" si="134"/>
        <v/>
      </c>
      <c r="N309" s="83" t="s">
        <v>103</v>
      </c>
      <c r="O309" s="83" t="s">
        <v>103</v>
      </c>
      <c r="P309" s="83"/>
      <c r="Q309" s="83"/>
      <c r="R309" s="83"/>
      <c r="S309" s="83"/>
      <c r="T309" s="83"/>
      <c r="U309" s="83"/>
      <c r="V309" s="5" t="str">
        <f t="shared" si="135"/>
        <v/>
      </c>
      <c r="W309" s="41"/>
      <c r="X309" s="41"/>
      <c r="Y309" s="41"/>
      <c r="Z309" s="41"/>
      <c r="AA309" s="41"/>
      <c r="AB309" s="41"/>
      <c r="AC309" s="41"/>
      <c r="AD309" s="41"/>
      <c r="AE309" s="5" t="str">
        <f t="shared" si="136"/>
        <v/>
      </c>
      <c r="AF309" s="41"/>
      <c r="AG309" s="41"/>
      <c r="AH309" s="41"/>
      <c r="AI309" s="41"/>
      <c r="AJ309" s="41"/>
      <c r="AK309" s="41"/>
      <c r="AL309" s="41"/>
      <c r="AM309" s="41"/>
      <c r="AN309" s="41">
        <f t="shared" si="143"/>
        <v>20.95808383233533</v>
      </c>
      <c r="AO309" s="41">
        <v>1002</v>
      </c>
      <c r="AP309" s="110" t="s">
        <v>103</v>
      </c>
      <c r="AQ309" s="111" t="s">
        <v>103</v>
      </c>
      <c r="AR309" s="126" t="str">
        <f t="shared" si="137"/>
        <v/>
      </c>
      <c r="AS309" s="126" t="str">
        <f t="shared" si="138"/>
        <v/>
      </c>
      <c r="AT309" s="127">
        <v>1128</v>
      </c>
      <c r="AU309" s="128" t="s">
        <v>103</v>
      </c>
      <c r="AV309" s="129" t="s">
        <v>103</v>
      </c>
      <c r="AW309" s="126" t="str">
        <f t="shared" si="139"/>
        <v/>
      </c>
      <c r="AX309" s="126" t="str">
        <f t="shared" si="140"/>
        <v/>
      </c>
      <c r="AY309" s="64" t="str">
        <f t="shared" si="141"/>
        <v/>
      </c>
      <c r="AZ309" s="97" t="s">
        <v>103</v>
      </c>
      <c r="BA309" s="68"/>
      <c r="BB309" s="68"/>
      <c r="BC309" s="68"/>
      <c r="BD309" s="68"/>
      <c r="BE309" s="15"/>
      <c r="BF309" s="5">
        <f t="shared" si="142"/>
        <v>7478</v>
      </c>
      <c r="BG309" s="42" t="s">
        <v>103</v>
      </c>
      <c r="BH309" s="42">
        <v>7478</v>
      </c>
      <c r="BI309" s="42"/>
      <c r="BJ309" s="42"/>
      <c r="BK309" s="42"/>
      <c r="BL309" s="42"/>
      <c r="BM309" s="15"/>
    </row>
    <row r="310" spans="1:65" outlineLevel="5" x14ac:dyDescent="0.3">
      <c r="A310" s="22">
        <f t="shared" si="144"/>
        <v>9</v>
      </c>
      <c r="B310" s="9">
        <f t="shared" si="128"/>
        <v>42631</v>
      </c>
      <c r="C310" s="51">
        <v>438571</v>
      </c>
      <c r="D310" s="64" t="str">
        <f t="shared" si="133"/>
        <v/>
      </c>
      <c r="E310" s="12" t="s">
        <v>103</v>
      </c>
      <c r="F310" s="12" t="s">
        <v>103</v>
      </c>
      <c r="G310" s="12"/>
      <c r="H310" s="12"/>
      <c r="I310" s="12"/>
      <c r="J310" s="12"/>
      <c r="K310" s="12"/>
      <c r="L310" s="12"/>
      <c r="M310" s="74" t="str">
        <f t="shared" si="134"/>
        <v/>
      </c>
      <c r="N310" s="83" t="s">
        <v>103</v>
      </c>
      <c r="O310" s="83" t="s">
        <v>103</v>
      </c>
      <c r="P310" s="83"/>
      <c r="Q310" s="83"/>
      <c r="R310" s="83"/>
      <c r="S310" s="83"/>
      <c r="T310" s="83"/>
      <c r="U310" s="83"/>
      <c r="V310" s="5" t="str">
        <f t="shared" si="135"/>
        <v/>
      </c>
      <c r="W310" s="41"/>
      <c r="X310" s="41"/>
      <c r="Y310" s="41"/>
      <c r="Z310" s="41"/>
      <c r="AA310" s="41"/>
      <c r="AB310" s="41"/>
      <c r="AC310" s="41"/>
      <c r="AD310" s="41"/>
      <c r="AE310" s="5" t="str">
        <f t="shared" si="136"/>
        <v/>
      </c>
      <c r="AF310" s="41"/>
      <c r="AG310" s="41"/>
      <c r="AH310" s="41"/>
      <c r="AI310" s="41"/>
      <c r="AJ310" s="41"/>
      <c r="AK310" s="41"/>
      <c r="AL310" s="41"/>
      <c r="AM310" s="41"/>
      <c r="AN310" s="41">
        <f t="shared" si="143"/>
        <v>20.64896755162242</v>
      </c>
      <c r="AO310" s="41">
        <v>1017</v>
      </c>
      <c r="AP310" s="110" t="s">
        <v>103</v>
      </c>
      <c r="AQ310" s="111" t="s">
        <v>103</v>
      </c>
      <c r="AR310" s="126" t="str">
        <f t="shared" si="137"/>
        <v/>
      </c>
      <c r="AS310" s="126" t="str">
        <f t="shared" si="138"/>
        <v/>
      </c>
      <c r="AT310" s="127">
        <v>1152</v>
      </c>
      <c r="AU310" s="128" t="s">
        <v>103</v>
      </c>
      <c r="AV310" s="129" t="s">
        <v>103</v>
      </c>
      <c r="AW310" s="126" t="str">
        <f t="shared" si="139"/>
        <v/>
      </c>
      <c r="AX310" s="126" t="str">
        <f t="shared" si="140"/>
        <v/>
      </c>
      <c r="AY310" s="64" t="str">
        <f t="shared" si="141"/>
        <v/>
      </c>
      <c r="AZ310" s="97" t="s">
        <v>103</v>
      </c>
      <c r="BA310" s="68"/>
      <c r="BB310" s="68"/>
      <c r="BC310" s="68"/>
      <c r="BD310" s="68"/>
      <c r="BE310" s="15"/>
      <c r="BF310" s="5">
        <f t="shared" si="142"/>
        <v>8036</v>
      </c>
      <c r="BG310" s="42">
        <v>1140</v>
      </c>
      <c r="BH310" s="42">
        <v>6896</v>
      </c>
      <c r="BI310" s="42"/>
      <c r="BJ310" s="42"/>
      <c r="BK310" s="42"/>
      <c r="BL310" s="42"/>
      <c r="BM310" s="15"/>
    </row>
    <row r="311" spans="1:65" outlineLevel="5" x14ac:dyDescent="0.3">
      <c r="A311" s="22">
        <f t="shared" si="144"/>
        <v>9</v>
      </c>
      <c r="B311" s="9">
        <f t="shared" si="128"/>
        <v>42632</v>
      </c>
      <c r="C311" s="51">
        <v>423849</v>
      </c>
      <c r="D311" s="64" t="str">
        <f t="shared" si="133"/>
        <v/>
      </c>
      <c r="E311" s="12" t="s">
        <v>103</v>
      </c>
      <c r="F311" s="12" t="s">
        <v>103</v>
      </c>
      <c r="G311" s="12"/>
      <c r="H311" s="12"/>
      <c r="I311" s="12"/>
      <c r="J311" s="12"/>
      <c r="K311" s="12"/>
      <c r="L311" s="12"/>
      <c r="M311" s="74" t="str">
        <f t="shared" si="134"/>
        <v/>
      </c>
      <c r="N311" s="83" t="s">
        <v>103</v>
      </c>
      <c r="O311" s="83" t="s">
        <v>103</v>
      </c>
      <c r="P311" s="83"/>
      <c r="Q311" s="83"/>
      <c r="R311" s="83"/>
      <c r="S311" s="83"/>
      <c r="T311" s="83"/>
      <c r="U311" s="83"/>
      <c r="V311" s="5" t="str">
        <f t="shared" si="135"/>
        <v/>
      </c>
      <c r="W311" s="41"/>
      <c r="X311" s="41"/>
      <c r="Y311" s="41"/>
      <c r="Z311" s="41"/>
      <c r="AA311" s="41"/>
      <c r="AB311" s="41"/>
      <c r="AC311" s="41"/>
      <c r="AD311" s="41"/>
      <c r="AE311" s="5" t="str">
        <f t="shared" si="136"/>
        <v/>
      </c>
      <c r="AF311" s="41"/>
      <c r="AG311" s="41"/>
      <c r="AH311" s="41"/>
      <c r="AI311" s="41"/>
      <c r="AJ311" s="41"/>
      <c r="AK311" s="41"/>
      <c r="AL311" s="41"/>
      <c r="AM311" s="41"/>
      <c r="AN311" s="41">
        <f t="shared" si="143"/>
        <v>19.213174748398902</v>
      </c>
      <c r="AO311" s="41">
        <v>1093</v>
      </c>
      <c r="AP311" s="110" t="s">
        <v>103</v>
      </c>
      <c r="AQ311" s="111" t="s">
        <v>103</v>
      </c>
      <c r="AR311" s="126" t="str">
        <f t="shared" si="137"/>
        <v/>
      </c>
      <c r="AS311" s="126" t="str">
        <f t="shared" si="138"/>
        <v/>
      </c>
      <c r="AT311" s="127">
        <v>1152</v>
      </c>
      <c r="AU311" s="128">
        <v>2.75</v>
      </c>
      <c r="AV311" s="129" t="s">
        <v>103</v>
      </c>
      <c r="AW311" s="126" t="str">
        <f t="shared" si="139"/>
        <v/>
      </c>
      <c r="AX311" s="126" t="str">
        <f t="shared" si="140"/>
        <v/>
      </c>
      <c r="AY311" s="64" t="str">
        <f t="shared" si="141"/>
        <v/>
      </c>
      <c r="AZ311" s="97">
        <v>76.2</v>
      </c>
      <c r="BA311" s="68"/>
      <c r="BB311" s="68"/>
      <c r="BC311" s="68"/>
      <c r="BD311" s="68"/>
      <c r="BE311" s="15"/>
      <c r="BF311" s="5">
        <f t="shared" si="142"/>
        <v>6199</v>
      </c>
      <c r="BG311" s="42">
        <v>4320</v>
      </c>
      <c r="BH311" s="42">
        <v>1879</v>
      </c>
      <c r="BI311" s="42"/>
      <c r="BJ311" s="42"/>
      <c r="BK311" s="42"/>
      <c r="BL311" s="42"/>
      <c r="BM311" s="15"/>
    </row>
    <row r="312" spans="1:65" outlineLevel="5" x14ac:dyDescent="0.3">
      <c r="A312" s="22">
        <f t="shared" si="144"/>
        <v>9</v>
      </c>
      <c r="B312" s="9">
        <f t="shared" si="128"/>
        <v>42633</v>
      </c>
      <c r="C312" s="51">
        <v>426565</v>
      </c>
      <c r="D312" s="64" t="str">
        <f t="shared" si="133"/>
        <v/>
      </c>
      <c r="E312" s="12" t="s">
        <v>103</v>
      </c>
      <c r="F312" s="12" t="s">
        <v>103</v>
      </c>
      <c r="G312" s="12"/>
      <c r="H312" s="12"/>
      <c r="I312" s="12"/>
      <c r="J312" s="12"/>
      <c r="K312" s="12"/>
      <c r="L312" s="12"/>
      <c r="M312" s="74">
        <f t="shared" si="134"/>
        <v>7.8</v>
      </c>
      <c r="N312" s="83">
        <v>7.77</v>
      </c>
      <c r="O312" s="83">
        <v>7.76</v>
      </c>
      <c r="P312" s="83"/>
      <c r="Q312" s="83"/>
      <c r="R312" s="83"/>
      <c r="S312" s="83"/>
      <c r="T312" s="83"/>
      <c r="U312" s="83"/>
      <c r="V312" s="5" t="str">
        <f t="shared" si="135"/>
        <v/>
      </c>
      <c r="W312" s="41"/>
      <c r="X312" s="41"/>
      <c r="Y312" s="41"/>
      <c r="Z312" s="41"/>
      <c r="AA312" s="41"/>
      <c r="AB312" s="41"/>
      <c r="AC312" s="41"/>
      <c r="AD312" s="41"/>
      <c r="AE312" s="5" t="str">
        <f t="shared" si="136"/>
        <v/>
      </c>
      <c r="AF312" s="41"/>
      <c r="AG312" s="41"/>
      <c r="AH312" s="41"/>
      <c r="AI312" s="41"/>
      <c r="AJ312" s="41"/>
      <c r="AK312" s="41"/>
      <c r="AL312" s="41"/>
      <c r="AM312" s="41"/>
      <c r="AN312" s="41">
        <f t="shared" si="143"/>
        <v>21.25506072874494</v>
      </c>
      <c r="AO312" s="41">
        <v>988</v>
      </c>
      <c r="AP312" s="110">
        <v>2.36</v>
      </c>
      <c r="AQ312" s="111">
        <v>1.64</v>
      </c>
      <c r="AR312" s="126">
        <f t="shared" si="137"/>
        <v>69.491525423728817</v>
      </c>
      <c r="AS312" s="126">
        <f t="shared" si="138"/>
        <v>30.508474576271183</v>
      </c>
      <c r="AT312" s="127">
        <v>1096</v>
      </c>
      <c r="AU312" s="128">
        <v>2.17</v>
      </c>
      <c r="AV312" s="129">
        <v>1.28</v>
      </c>
      <c r="AW312" s="126">
        <f t="shared" si="139"/>
        <v>58.986175115207374</v>
      </c>
      <c r="AX312" s="126">
        <f t="shared" si="140"/>
        <v>41.013824884792626</v>
      </c>
      <c r="AY312" s="64">
        <f t="shared" si="141"/>
        <v>36.859413537955611</v>
      </c>
      <c r="AZ312" s="97">
        <v>77.88</v>
      </c>
      <c r="BA312" s="68"/>
      <c r="BB312" s="68"/>
      <c r="BC312" s="68"/>
      <c r="BD312" s="68"/>
      <c r="BE312" s="15"/>
      <c r="BF312" s="5">
        <f t="shared" si="142"/>
        <v>7933</v>
      </c>
      <c r="BG312" s="42">
        <v>4320</v>
      </c>
      <c r="BH312" s="42">
        <v>3613</v>
      </c>
      <c r="BI312" s="42"/>
      <c r="BJ312" s="42"/>
      <c r="BK312" s="42"/>
      <c r="BL312" s="42"/>
      <c r="BM312" s="15"/>
    </row>
    <row r="313" spans="1:65" outlineLevel="5" x14ac:dyDescent="0.3">
      <c r="A313" s="22">
        <f t="shared" si="144"/>
        <v>9</v>
      </c>
      <c r="B313" s="9">
        <f t="shared" si="128"/>
        <v>42634</v>
      </c>
      <c r="C313" s="51">
        <v>420615</v>
      </c>
      <c r="D313" s="64" t="str">
        <f t="shared" si="133"/>
        <v/>
      </c>
      <c r="E313" s="12" t="s">
        <v>103</v>
      </c>
      <c r="F313" s="12" t="s">
        <v>103</v>
      </c>
      <c r="G313" s="12"/>
      <c r="H313" s="12"/>
      <c r="I313" s="12"/>
      <c r="J313" s="12"/>
      <c r="K313" s="12"/>
      <c r="L313" s="12"/>
      <c r="M313" s="74" t="str">
        <f t="shared" si="134"/>
        <v/>
      </c>
      <c r="N313" s="83" t="s">
        <v>103</v>
      </c>
      <c r="O313" s="83" t="s">
        <v>103</v>
      </c>
      <c r="P313" s="83"/>
      <c r="Q313" s="83"/>
      <c r="R313" s="83"/>
      <c r="S313" s="83"/>
      <c r="T313" s="83"/>
      <c r="U313" s="83"/>
      <c r="V313" s="5" t="str">
        <f t="shared" si="135"/>
        <v/>
      </c>
      <c r="W313" s="41"/>
      <c r="X313" s="41"/>
      <c r="Y313" s="41"/>
      <c r="Z313" s="41"/>
      <c r="AA313" s="41"/>
      <c r="AB313" s="41"/>
      <c r="AC313" s="41"/>
      <c r="AD313" s="41"/>
      <c r="AE313" s="5" t="str">
        <f t="shared" si="136"/>
        <v/>
      </c>
      <c r="AF313" s="41"/>
      <c r="AG313" s="41"/>
      <c r="AH313" s="41"/>
      <c r="AI313" s="41"/>
      <c r="AJ313" s="41"/>
      <c r="AK313" s="41"/>
      <c r="AL313" s="41"/>
      <c r="AM313" s="41"/>
      <c r="AN313" s="41">
        <f t="shared" si="143"/>
        <v>23.026315789473685</v>
      </c>
      <c r="AO313" s="41">
        <v>912</v>
      </c>
      <c r="AP313" s="110" t="s">
        <v>103</v>
      </c>
      <c r="AQ313" s="111" t="s">
        <v>103</v>
      </c>
      <c r="AR313" s="126" t="str">
        <f t="shared" si="137"/>
        <v/>
      </c>
      <c r="AS313" s="126" t="str">
        <f t="shared" si="138"/>
        <v/>
      </c>
      <c r="AT313" s="127">
        <v>1084</v>
      </c>
      <c r="AU313" s="128">
        <v>2.82</v>
      </c>
      <c r="AV313" s="129" t="s">
        <v>103</v>
      </c>
      <c r="AW313" s="126" t="str">
        <f t="shared" si="139"/>
        <v/>
      </c>
      <c r="AX313" s="126" t="str">
        <f t="shared" si="140"/>
        <v/>
      </c>
      <c r="AY313" s="64" t="str">
        <f t="shared" si="141"/>
        <v/>
      </c>
      <c r="AZ313" s="97">
        <v>73.489999999999995</v>
      </c>
      <c r="BA313" s="68"/>
      <c r="BB313" s="68"/>
      <c r="BC313" s="68"/>
      <c r="BD313" s="68"/>
      <c r="BE313" s="15"/>
      <c r="BF313" s="5">
        <f t="shared" si="142"/>
        <v>5937</v>
      </c>
      <c r="BG313" s="42">
        <v>4320</v>
      </c>
      <c r="BH313" s="42">
        <v>1617</v>
      </c>
      <c r="BI313" s="42"/>
      <c r="BJ313" s="42"/>
      <c r="BK313" s="42"/>
      <c r="BL313" s="42"/>
      <c r="BM313" s="15"/>
    </row>
    <row r="314" spans="1:65" outlineLevel="5" x14ac:dyDescent="0.3">
      <c r="A314" s="22">
        <f t="shared" si="144"/>
        <v>9</v>
      </c>
      <c r="B314" s="9">
        <f t="shared" si="128"/>
        <v>42635</v>
      </c>
      <c r="C314" s="51">
        <v>398928</v>
      </c>
      <c r="D314" s="64" t="str">
        <f t="shared" si="133"/>
        <v/>
      </c>
      <c r="E314" s="12" t="s">
        <v>103</v>
      </c>
      <c r="F314" s="12" t="s">
        <v>103</v>
      </c>
      <c r="G314" s="12"/>
      <c r="H314" s="12"/>
      <c r="I314" s="12"/>
      <c r="J314" s="12"/>
      <c r="K314" s="12"/>
      <c r="L314" s="12"/>
      <c r="M314" s="74" t="str">
        <f t="shared" si="134"/>
        <v/>
      </c>
      <c r="N314" s="83" t="s">
        <v>103</v>
      </c>
      <c r="O314" s="83" t="s">
        <v>103</v>
      </c>
      <c r="P314" s="83"/>
      <c r="Q314" s="83"/>
      <c r="R314" s="83"/>
      <c r="S314" s="83"/>
      <c r="T314" s="83"/>
      <c r="U314" s="83"/>
      <c r="V314" s="5" t="str">
        <f t="shared" si="135"/>
        <v/>
      </c>
      <c r="W314" s="41"/>
      <c r="X314" s="41"/>
      <c r="Y314" s="41"/>
      <c r="Z314" s="41"/>
      <c r="AA314" s="41"/>
      <c r="AB314" s="41"/>
      <c r="AC314" s="41"/>
      <c r="AD314" s="41"/>
      <c r="AE314" s="5" t="str">
        <f t="shared" si="136"/>
        <v/>
      </c>
      <c r="AF314" s="41"/>
      <c r="AG314" s="41"/>
      <c r="AH314" s="41"/>
      <c r="AI314" s="41"/>
      <c r="AJ314" s="41"/>
      <c r="AK314" s="41"/>
      <c r="AL314" s="41"/>
      <c r="AM314" s="41"/>
      <c r="AN314" s="41">
        <f t="shared" si="143"/>
        <v>19.961977186311788</v>
      </c>
      <c r="AO314" s="41">
        <v>1052</v>
      </c>
      <c r="AP314" s="110" t="s">
        <v>103</v>
      </c>
      <c r="AQ314" s="111" t="s">
        <v>103</v>
      </c>
      <c r="AR314" s="126" t="str">
        <f t="shared" si="137"/>
        <v/>
      </c>
      <c r="AS314" s="126" t="str">
        <f t="shared" si="138"/>
        <v/>
      </c>
      <c r="AT314" s="127">
        <v>1152</v>
      </c>
      <c r="AU314" s="128">
        <v>2.21</v>
      </c>
      <c r="AV314" s="129" t="s">
        <v>103</v>
      </c>
      <c r="AW314" s="126" t="str">
        <f t="shared" si="139"/>
        <v/>
      </c>
      <c r="AX314" s="126" t="str">
        <f t="shared" si="140"/>
        <v/>
      </c>
      <c r="AY314" s="64" t="str">
        <f t="shared" si="141"/>
        <v/>
      </c>
      <c r="AZ314" s="97">
        <v>78.5</v>
      </c>
      <c r="BA314" s="68"/>
      <c r="BB314" s="68"/>
      <c r="BC314" s="68"/>
      <c r="BD314" s="68"/>
      <c r="BE314" s="15"/>
      <c r="BF314" s="5">
        <f t="shared" si="142"/>
        <v>6683</v>
      </c>
      <c r="BG314" s="42">
        <v>5520</v>
      </c>
      <c r="BH314" s="42">
        <v>1163</v>
      </c>
      <c r="BI314" s="42"/>
      <c r="BJ314" s="42"/>
      <c r="BK314" s="42"/>
      <c r="BL314" s="42"/>
      <c r="BM314" s="15"/>
    </row>
    <row r="315" spans="1:65" outlineLevel="5" x14ac:dyDescent="0.3">
      <c r="A315" s="22">
        <f t="shared" si="144"/>
        <v>9</v>
      </c>
      <c r="B315" s="9">
        <f t="shared" si="128"/>
        <v>42636</v>
      </c>
      <c r="C315" s="51">
        <v>385521</v>
      </c>
      <c r="D315" s="64" t="str">
        <f t="shared" si="133"/>
        <v/>
      </c>
      <c r="E315" s="12" t="s">
        <v>103</v>
      </c>
      <c r="F315" s="12" t="s">
        <v>103</v>
      </c>
      <c r="G315" s="12"/>
      <c r="H315" s="12"/>
      <c r="I315" s="12"/>
      <c r="J315" s="12"/>
      <c r="K315" s="12"/>
      <c r="L315" s="12"/>
      <c r="M315" s="74" t="str">
        <f t="shared" si="134"/>
        <v/>
      </c>
      <c r="N315" s="83" t="s">
        <v>103</v>
      </c>
      <c r="O315" s="83" t="s">
        <v>103</v>
      </c>
      <c r="P315" s="83"/>
      <c r="Q315" s="83"/>
      <c r="R315" s="83"/>
      <c r="S315" s="83"/>
      <c r="T315" s="83"/>
      <c r="U315" s="83"/>
      <c r="V315" s="5" t="str">
        <f t="shared" si="135"/>
        <v/>
      </c>
      <c r="W315" s="41"/>
      <c r="X315" s="41"/>
      <c r="Y315" s="41"/>
      <c r="Z315" s="41"/>
      <c r="AA315" s="41"/>
      <c r="AB315" s="41"/>
      <c r="AC315" s="41"/>
      <c r="AD315" s="41"/>
      <c r="AE315" s="5" t="str">
        <f t="shared" si="136"/>
        <v/>
      </c>
      <c r="AF315" s="41"/>
      <c r="AG315" s="41"/>
      <c r="AH315" s="41"/>
      <c r="AI315" s="41"/>
      <c r="AJ315" s="41"/>
      <c r="AK315" s="41"/>
      <c r="AL315" s="41"/>
      <c r="AM315" s="41"/>
      <c r="AN315" s="41">
        <f t="shared" si="143"/>
        <v>17.573221757322177</v>
      </c>
      <c r="AO315" s="41">
        <v>1195</v>
      </c>
      <c r="AP315" s="110" t="s">
        <v>103</v>
      </c>
      <c r="AQ315" s="111" t="s">
        <v>103</v>
      </c>
      <c r="AR315" s="126" t="str">
        <f t="shared" si="137"/>
        <v/>
      </c>
      <c r="AS315" s="126" t="str">
        <f t="shared" si="138"/>
        <v/>
      </c>
      <c r="AT315" s="127">
        <v>1152</v>
      </c>
      <c r="AU315" s="128">
        <v>2.2200000000000002</v>
      </c>
      <c r="AV315" s="129" t="s">
        <v>103</v>
      </c>
      <c r="AW315" s="126" t="str">
        <f t="shared" si="139"/>
        <v/>
      </c>
      <c r="AX315" s="126" t="str">
        <f t="shared" si="140"/>
        <v/>
      </c>
      <c r="AY315" s="64" t="str">
        <f t="shared" si="141"/>
        <v/>
      </c>
      <c r="AZ315" s="97">
        <v>75.05</v>
      </c>
      <c r="BA315" s="68"/>
      <c r="BB315" s="68"/>
      <c r="BC315" s="68"/>
      <c r="BD315" s="68"/>
      <c r="BE315" s="15"/>
      <c r="BF315" s="5">
        <f t="shared" si="142"/>
        <v>12553</v>
      </c>
      <c r="BG315" s="42">
        <v>5640</v>
      </c>
      <c r="BH315" s="42">
        <v>6913</v>
      </c>
      <c r="BI315" s="42"/>
      <c r="BJ315" s="42"/>
      <c r="BK315" s="42"/>
      <c r="BL315" s="42"/>
      <c r="BM315" s="15"/>
    </row>
    <row r="316" spans="1:65" outlineLevel="5" x14ac:dyDescent="0.3">
      <c r="A316" s="22">
        <f t="shared" si="144"/>
        <v>9</v>
      </c>
      <c r="B316" s="9">
        <f t="shared" si="128"/>
        <v>42637</v>
      </c>
      <c r="C316" s="51">
        <v>394542</v>
      </c>
      <c r="D316" s="64">
        <f t="shared" si="133"/>
        <v>35</v>
      </c>
      <c r="E316" s="12">
        <v>36</v>
      </c>
      <c r="F316" s="12">
        <v>34</v>
      </c>
      <c r="G316" s="12"/>
      <c r="H316" s="12"/>
      <c r="I316" s="12"/>
      <c r="J316" s="12"/>
      <c r="K316" s="12"/>
      <c r="L316" s="12"/>
      <c r="M316" s="74" t="str">
        <f t="shared" si="134"/>
        <v/>
      </c>
      <c r="N316" s="83" t="s">
        <v>103</v>
      </c>
      <c r="O316" s="83" t="s">
        <v>103</v>
      </c>
      <c r="P316" s="83"/>
      <c r="Q316" s="83"/>
      <c r="R316" s="83"/>
      <c r="S316" s="83"/>
      <c r="T316" s="83"/>
      <c r="U316" s="83"/>
      <c r="V316" s="5" t="str">
        <f t="shared" si="135"/>
        <v/>
      </c>
      <c r="W316" s="41"/>
      <c r="X316" s="41"/>
      <c r="Y316" s="41"/>
      <c r="Z316" s="41"/>
      <c r="AA316" s="41"/>
      <c r="AB316" s="41"/>
      <c r="AC316" s="41"/>
      <c r="AD316" s="41"/>
      <c r="AE316" s="5" t="str">
        <f t="shared" si="136"/>
        <v/>
      </c>
      <c r="AF316" s="41"/>
      <c r="AG316" s="41"/>
      <c r="AH316" s="41"/>
      <c r="AI316" s="41"/>
      <c r="AJ316" s="41"/>
      <c r="AK316" s="41"/>
      <c r="AL316" s="41"/>
      <c r="AM316" s="41"/>
      <c r="AN316" s="41">
        <f t="shared" si="143"/>
        <v>22.925764192139738</v>
      </c>
      <c r="AO316" s="41">
        <v>916</v>
      </c>
      <c r="AP316" s="110" t="s">
        <v>103</v>
      </c>
      <c r="AQ316" s="111" t="s">
        <v>103</v>
      </c>
      <c r="AR316" s="126" t="str">
        <f t="shared" si="137"/>
        <v/>
      </c>
      <c r="AS316" s="126" t="str">
        <f t="shared" si="138"/>
        <v/>
      </c>
      <c r="AT316" s="127">
        <v>1128</v>
      </c>
      <c r="AU316" s="128" t="s">
        <v>103</v>
      </c>
      <c r="AV316" s="129" t="s">
        <v>103</v>
      </c>
      <c r="AW316" s="126" t="str">
        <f t="shared" si="139"/>
        <v/>
      </c>
      <c r="AX316" s="126" t="str">
        <f t="shared" si="140"/>
        <v/>
      </c>
      <c r="AY316" s="64" t="str">
        <f t="shared" si="141"/>
        <v/>
      </c>
      <c r="AZ316" s="97" t="s">
        <v>103</v>
      </c>
      <c r="BA316" s="68"/>
      <c r="BB316" s="68"/>
      <c r="BC316" s="68"/>
      <c r="BD316" s="68"/>
      <c r="BE316" s="15"/>
      <c r="BF316" s="5">
        <f t="shared" si="142"/>
        <v>11507</v>
      </c>
      <c r="BG316" s="42">
        <v>5236</v>
      </c>
      <c r="BH316" s="42">
        <v>6271</v>
      </c>
      <c r="BI316" s="42"/>
      <c r="BJ316" s="42"/>
      <c r="BK316" s="42"/>
      <c r="BL316" s="42"/>
      <c r="BM316" s="15"/>
    </row>
    <row r="317" spans="1:65" outlineLevel="5" x14ac:dyDescent="0.3">
      <c r="A317" s="22">
        <f t="shared" si="144"/>
        <v>9</v>
      </c>
      <c r="B317" s="9">
        <f t="shared" si="128"/>
        <v>42638</v>
      </c>
      <c r="C317" s="51">
        <v>379866</v>
      </c>
      <c r="D317" s="64">
        <f t="shared" si="133"/>
        <v>35.5</v>
      </c>
      <c r="E317" s="12">
        <v>36</v>
      </c>
      <c r="F317" s="12">
        <v>35</v>
      </c>
      <c r="G317" s="12"/>
      <c r="H317" s="12"/>
      <c r="I317" s="12"/>
      <c r="J317" s="12"/>
      <c r="K317" s="12"/>
      <c r="L317" s="12"/>
      <c r="M317" s="74" t="str">
        <f t="shared" si="134"/>
        <v/>
      </c>
      <c r="N317" s="83" t="s">
        <v>103</v>
      </c>
      <c r="O317" s="83" t="s">
        <v>103</v>
      </c>
      <c r="P317" s="83"/>
      <c r="Q317" s="83"/>
      <c r="R317" s="83"/>
      <c r="S317" s="83"/>
      <c r="T317" s="83"/>
      <c r="U317" s="83"/>
      <c r="V317" s="5" t="str">
        <f t="shared" si="135"/>
        <v/>
      </c>
      <c r="W317" s="41"/>
      <c r="X317" s="41"/>
      <c r="Y317" s="41"/>
      <c r="Z317" s="41"/>
      <c r="AA317" s="41"/>
      <c r="AB317" s="41"/>
      <c r="AC317" s="41"/>
      <c r="AD317" s="41"/>
      <c r="AE317" s="5" t="str">
        <f t="shared" si="136"/>
        <v/>
      </c>
      <c r="AF317" s="41"/>
      <c r="AG317" s="41"/>
      <c r="AH317" s="41"/>
      <c r="AI317" s="41"/>
      <c r="AJ317" s="41"/>
      <c r="AK317" s="41"/>
      <c r="AL317" s="41"/>
      <c r="AM317" s="41"/>
      <c r="AN317" s="41">
        <f t="shared" si="143"/>
        <v>22.316684378320936</v>
      </c>
      <c r="AO317" s="41">
        <v>941</v>
      </c>
      <c r="AP317" s="110" t="s">
        <v>103</v>
      </c>
      <c r="AQ317" s="111" t="s">
        <v>103</v>
      </c>
      <c r="AR317" s="126" t="str">
        <f t="shared" si="137"/>
        <v/>
      </c>
      <c r="AS317" s="126" t="str">
        <f t="shared" si="138"/>
        <v/>
      </c>
      <c r="AT317" s="127">
        <v>1176</v>
      </c>
      <c r="AU317" s="128" t="s">
        <v>103</v>
      </c>
      <c r="AV317" s="129" t="s">
        <v>103</v>
      </c>
      <c r="AW317" s="126" t="str">
        <f t="shared" si="139"/>
        <v/>
      </c>
      <c r="AX317" s="126" t="str">
        <f t="shared" si="140"/>
        <v/>
      </c>
      <c r="AY317" s="64" t="str">
        <f t="shared" si="141"/>
        <v/>
      </c>
      <c r="AZ317" s="97" t="s">
        <v>103</v>
      </c>
      <c r="BA317" s="68"/>
      <c r="BB317" s="68"/>
      <c r="BC317" s="68"/>
      <c r="BD317" s="68"/>
      <c r="BE317" s="15"/>
      <c r="BF317" s="5">
        <f t="shared" si="142"/>
        <v>10791</v>
      </c>
      <c r="BG317" s="42">
        <v>5489</v>
      </c>
      <c r="BH317" s="42">
        <v>5302</v>
      </c>
      <c r="BI317" s="42"/>
      <c r="BJ317" s="42"/>
      <c r="BK317" s="42"/>
      <c r="BL317" s="42"/>
      <c r="BM317" s="15"/>
    </row>
    <row r="318" spans="1:65" outlineLevel="5" x14ac:dyDescent="0.3">
      <c r="A318" s="22">
        <f t="shared" si="144"/>
        <v>9</v>
      </c>
      <c r="B318" s="9">
        <f t="shared" si="128"/>
        <v>42639</v>
      </c>
      <c r="C318" s="51">
        <v>393072</v>
      </c>
      <c r="D318" s="64" t="str">
        <f t="shared" si="133"/>
        <v/>
      </c>
      <c r="E318" s="12" t="s">
        <v>103</v>
      </c>
      <c r="F318" s="12" t="s">
        <v>103</v>
      </c>
      <c r="G318" s="12"/>
      <c r="H318" s="12"/>
      <c r="I318" s="12"/>
      <c r="J318" s="12"/>
      <c r="K318" s="12"/>
      <c r="L318" s="12"/>
      <c r="M318" s="74" t="str">
        <f t="shared" si="134"/>
        <v/>
      </c>
      <c r="N318" s="83" t="s">
        <v>103</v>
      </c>
      <c r="O318" s="83" t="s">
        <v>103</v>
      </c>
      <c r="P318" s="83"/>
      <c r="Q318" s="83"/>
      <c r="R318" s="83"/>
      <c r="S318" s="83"/>
      <c r="T318" s="83"/>
      <c r="U318" s="83"/>
      <c r="V318" s="5" t="str">
        <f t="shared" si="135"/>
        <v/>
      </c>
      <c r="W318" s="41"/>
      <c r="X318" s="41"/>
      <c r="Y318" s="41"/>
      <c r="Z318" s="41"/>
      <c r="AA318" s="41"/>
      <c r="AB318" s="41"/>
      <c r="AC318" s="41"/>
      <c r="AD318" s="41"/>
      <c r="AE318" s="5" t="str">
        <f t="shared" si="136"/>
        <v/>
      </c>
      <c r="AF318" s="41"/>
      <c r="AG318" s="41"/>
      <c r="AH318" s="41"/>
      <c r="AI318" s="41"/>
      <c r="AJ318" s="41"/>
      <c r="AK318" s="41"/>
      <c r="AL318" s="41"/>
      <c r="AM318" s="41"/>
      <c r="AN318" s="41">
        <f t="shared" si="143"/>
        <v>18.181818181818183</v>
      </c>
      <c r="AO318" s="41">
        <v>1155</v>
      </c>
      <c r="AP318" s="110" t="s">
        <v>103</v>
      </c>
      <c r="AQ318" s="111" t="s">
        <v>103</v>
      </c>
      <c r="AR318" s="126" t="str">
        <f t="shared" si="137"/>
        <v/>
      </c>
      <c r="AS318" s="126" t="str">
        <f t="shared" si="138"/>
        <v/>
      </c>
      <c r="AT318" s="127">
        <v>1152</v>
      </c>
      <c r="AU318" s="128">
        <v>2.1</v>
      </c>
      <c r="AV318" s="129" t="s">
        <v>103</v>
      </c>
      <c r="AW318" s="126" t="str">
        <f t="shared" si="139"/>
        <v/>
      </c>
      <c r="AX318" s="126" t="str">
        <f t="shared" si="140"/>
        <v/>
      </c>
      <c r="AY318" s="64" t="str">
        <f t="shared" si="141"/>
        <v/>
      </c>
      <c r="AZ318" s="97">
        <v>78.5</v>
      </c>
      <c r="BA318" s="68"/>
      <c r="BB318" s="68"/>
      <c r="BC318" s="68"/>
      <c r="BD318" s="68"/>
      <c r="BE318" s="15"/>
      <c r="BF318" s="5">
        <f t="shared" si="142"/>
        <v>6304</v>
      </c>
      <c r="BG318" s="42">
        <v>912</v>
      </c>
      <c r="BH318" s="42">
        <v>5392</v>
      </c>
      <c r="BI318" s="42"/>
      <c r="BJ318" s="42"/>
      <c r="BK318" s="42"/>
      <c r="BL318" s="42"/>
      <c r="BM318" s="15"/>
    </row>
    <row r="319" spans="1:65" outlineLevel="5" x14ac:dyDescent="0.3">
      <c r="A319" s="22">
        <f t="shared" si="144"/>
        <v>9</v>
      </c>
      <c r="B319" s="9">
        <f t="shared" si="128"/>
        <v>42640</v>
      </c>
      <c r="C319" s="51">
        <v>384936</v>
      </c>
      <c r="D319" s="64" t="str">
        <f t="shared" si="133"/>
        <v/>
      </c>
      <c r="E319" s="12" t="s">
        <v>103</v>
      </c>
      <c r="F319" s="12" t="s">
        <v>103</v>
      </c>
      <c r="G319" s="12"/>
      <c r="H319" s="12"/>
      <c r="I319" s="12"/>
      <c r="J319" s="12"/>
      <c r="K319" s="12"/>
      <c r="L319" s="12"/>
      <c r="M319" s="74">
        <f t="shared" si="134"/>
        <v>6.9</v>
      </c>
      <c r="N319" s="83">
        <v>7.02</v>
      </c>
      <c r="O319" s="83">
        <v>6.87</v>
      </c>
      <c r="P319" s="83"/>
      <c r="Q319" s="83"/>
      <c r="R319" s="83"/>
      <c r="S319" s="83"/>
      <c r="T319" s="83"/>
      <c r="U319" s="83"/>
      <c r="V319" s="5" t="str">
        <f t="shared" si="135"/>
        <v/>
      </c>
      <c r="W319" s="41"/>
      <c r="X319" s="41"/>
      <c r="Y319" s="41"/>
      <c r="Z319" s="41"/>
      <c r="AA319" s="41"/>
      <c r="AB319" s="41"/>
      <c r="AC319" s="41"/>
      <c r="AD319" s="41"/>
      <c r="AE319" s="5" t="str">
        <f t="shared" si="136"/>
        <v/>
      </c>
      <c r="AF319" s="41"/>
      <c r="AG319" s="41"/>
      <c r="AH319" s="41"/>
      <c r="AI319" s="41"/>
      <c r="AJ319" s="41"/>
      <c r="AK319" s="41"/>
      <c r="AL319" s="41"/>
      <c r="AM319" s="41"/>
      <c r="AN319" s="41">
        <f t="shared" si="143"/>
        <v>16.746411483253588</v>
      </c>
      <c r="AO319" s="41">
        <v>1254</v>
      </c>
      <c r="AP319" s="110">
        <v>2.35</v>
      </c>
      <c r="AQ319" s="111">
        <v>1.45</v>
      </c>
      <c r="AR319" s="126">
        <f t="shared" si="137"/>
        <v>61.702127659574465</v>
      </c>
      <c r="AS319" s="126">
        <f t="shared" si="138"/>
        <v>38.297872340425535</v>
      </c>
      <c r="AT319" s="127">
        <v>1632</v>
      </c>
      <c r="AU319" s="128">
        <v>2.1</v>
      </c>
      <c r="AV319" s="129">
        <v>1.2</v>
      </c>
      <c r="AW319" s="126">
        <f t="shared" si="139"/>
        <v>57.142857142857139</v>
      </c>
      <c r="AX319" s="126">
        <f t="shared" si="140"/>
        <v>42.857142857142861</v>
      </c>
      <c r="AY319" s="64">
        <f t="shared" si="141"/>
        <v>17.24137931034484</v>
      </c>
      <c r="AZ319" s="97">
        <v>76.5</v>
      </c>
      <c r="BA319" s="68"/>
      <c r="BB319" s="68">
        <v>37</v>
      </c>
      <c r="BC319" s="68"/>
      <c r="BD319" s="68"/>
      <c r="BE319" s="15"/>
      <c r="BF319" s="5">
        <f t="shared" si="142"/>
        <v>8062</v>
      </c>
      <c r="BG319" s="42">
        <v>5625</v>
      </c>
      <c r="BH319" s="42">
        <v>2437</v>
      </c>
      <c r="BI319" s="42"/>
      <c r="BJ319" s="42"/>
      <c r="BK319" s="42"/>
      <c r="BL319" s="42"/>
      <c r="BM319" s="15"/>
    </row>
    <row r="320" spans="1:65" outlineLevel="5" x14ac:dyDescent="0.3">
      <c r="A320" s="22">
        <f t="shared" si="144"/>
        <v>9</v>
      </c>
      <c r="B320" s="9">
        <f t="shared" si="128"/>
        <v>42641</v>
      </c>
      <c r="C320" s="51">
        <v>393897</v>
      </c>
      <c r="D320" s="64" t="str">
        <f t="shared" si="133"/>
        <v/>
      </c>
      <c r="E320" s="12" t="s">
        <v>103</v>
      </c>
      <c r="F320" s="12" t="s">
        <v>103</v>
      </c>
      <c r="G320" s="12"/>
      <c r="H320" s="12"/>
      <c r="I320" s="12"/>
      <c r="J320" s="12"/>
      <c r="K320" s="12"/>
      <c r="L320" s="12"/>
      <c r="M320" s="74" t="str">
        <f t="shared" si="134"/>
        <v/>
      </c>
      <c r="N320" s="83" t="s">
        <v>103</v>
      </c>
      <c r="O320" s="83" t="s">
        <v>103</v>
      </c>
      <c r="P320" s="83"/>
      <c r="Q320" s="83"/>
      <c r="R320" s="83"/>
      <c r="S320" s="83"/>
      <c r="T320" s="83"/>
      <c r="U320" s="83"/>
      <c r="V320" s="5" t="str">
        <f t="shared" si="135"/>
        <v/>
      </c>
      <c r="W320" s="41"/>
      <c r="X320" s="41"/>
      <c r="Y320" s="41"/>
      <c r="Z320" s="41"/>
      <c r="AA320" s="41"/>
      <c r="AB320" s="41"/>
      <c r="AC320" s="41"/>
      <c r="AD320" s="41"/>
      <c r="AE320" s="5" t="str">
        <f t="shared" si="136"/>
        <v/>
      </c>
      <c r="AF320" s="41"/>
      <c r="AG320" s="41"/>
      <c r="AH320" s="41"/>
      <c r="AI320" s="41"/>
      <c r="AJ320" s="41"/>
      <c r="AK320" s="41"/>
      <c r="AL320" s="41"/>
      <c r="AM320" s="41"/>
      <c r="AN320" s="41">
        <f t="shared" si="143"/>
        <v>18.584070796460178</v>
      </c>
      <c r="AO320" s="41">
        <v>1130</v>
      </c>
      <c r="AP320" s="110" t="s">
        <v>103</v>
      </c>
      <c r="AQ320" s="111" t="s">
        <v>103</v>
      </c>
      <c r="AR320" s="126" t="str">
        <f t="shared" si="137"/>
        <v/>
      </c>
      <c r="AS320" s="126" t="str">
        <f t="shared" si="138"/>
        <v/>
      </c>
      <c r="AT320" s="127">
        <v>2136</v>
      </c>
      <c r="AU320" s="128">
        <v>2.15</v>
      </c>
      <c r="AV320" s="129" t="s">
        <v>103</v>
      </c>
      <c r="AW320" s="126" t="str">
        <f t="shared" si="139"/>
        <v/>
      </c>
      <c r="AX320" s="126" t="str">
        <f t="shared" si="140"/>
        <v/>
      </c>
      <c r="AY320" s="64" t="str">
        <f t="shared" si="141"/>
        <v/>
      </c>
      <c r="AZ320" s="97">
        <v>75.5</v>
      </c>
      <c r="BA320" s="68"/>
      <c r="BB320" s="68"/>
      <c r="BC320" s="68"/>
      <c r="BD320" s="68"/>
      <c r="BE320" s="15"/>
      <c r="BF320" s="5">
        <f t="shared" si="142"/>
        <v>7613</v>
      </c>
      <c r="BG320" s="42">
        <v>5520</v>
      </c>
      <c r="BH320" s="42">
        <v>2093</v>
      </c>
      <c r="BI320" s="42"/>
      <c r="BJ320" s="42"/>
      <c r="BK320" s="42"/>
      <c r="BL320" s="42"/>
      <c r="BM320" s="15"/>
    </row>
    <row r="321" spans="1:65" outlineLevel="5" x14ac:dyDescent="0.3">
      <c r="A321" s="22">
        <f t="shared" si="144"/>
        <v>9</v>
      </c>
      <c r="B321" s="9">
        <f t="shared" si="128"/>
        <v>42642</v>
      </c>
      <c r="C321" s="51">
        <v>397820</v>
      </c>
      <c r="D321" s="64" t="str">
        <f t="shared" si="133"/>
        <v/>
      </c>
      <c r="E321" s="12" t="s">
        <v>103</v>
      </c>
      <c r="F321" s="12" t="s">
        <v>103</v>
      </c>
      <c r="G321" s="12"/>
      <c r="H321" s="12"/>
      <c r="I321" s="12"/>
      <c r="J321" s="12"/>
      <c r="K321" s="12"/>
      <c r="L321" s="12"/>
      <c r="M321" s="74" t="str">
        <f t="shared" si="134"/>
        <v/>
      </c>
      <c r="N321" s="83" t="s">
        <v>103</v>
      </c>
      <c r="O321" s="83" t="s">
        <v>103</v>
      </c>
      <c r="P321" s="83"/>
      <c r="Q321" s="83"/>
      <c r="R321" s="83"/>
      <c r="S321" s="83"/>
      <c r="T321" s="83"/>
      <c r="U321" s="83"/>
      <c r="V321" s="5" t="str">
        <f t="shared" si="135"/>
        <v/>
      </c>
      <c r="W321" s="41"/>
      <c r="X321" s="41"/>
      <c r="Y321" s="41"/>
      <c r="Z321" s="41"/>
      <c r="AA321" s="41"/>
      <c r="AB321" s="41"/>
      <c r="AC321" s="41"/>
      <c r="AD321" s="41"/>
      <c r="AE321" s="5" t="str">
        <f t="shared" si="136"/>
        <v/>
      </c>
      <c r="AF321" s="41"/>
      <c r="AG321" s="41"/>
      <c r="AH321" s="41"/>
      <c r="AI321" s="41"/>
      <c r="AJ321" s="41"/>
      <c r="AK321" s="41"/>
      <c r="AL321" s="41"/>
      <c r="AM321" s="41"/>
      <c r="AN321" s="41">
        <f t="shared" si="143"/>
        <v>17.412935323383085</v>
      </c>
      <c r="AO321" s="41">
        <v>1206</v>
      </c>
      <c r="AP321" s="110" t="s">
        <v>103</v>
      </c>
      <c r="AQ321" s="111" t="s">
        <v>103</v>
      </c>
      <c r="AR321" s="126" t="str">
        <f t="shared" si="137"/>
        <v/>
      </c>
      <c r="AS321" s="126" t="str">
        <f t="shared" si="138"/>
        <v/>
      </c>
      <c r="AT321" s="127">
        <v>2136</v>
      </c>
      <c r="AU321" s="128">
        <v>2.52</v>
      </c>
      <c r="AV321" s="129" t="s">
        <v>103</v>
      </c>
      <c r="AW321" s="126" t="str">
        <f t="shared" si="139"/>
        <v/>
      </c>
      <c r="AX321" s="126" t="str">
        <f t="shared" si="140"/>
        <v/>
      </c>
      <c r="AY321" s="64" t="str">
        <f t="shared" si="141"/>
        <v/>
      </c>
      <c r="AZ321" s="97">
        <v>78.72</v>
      </c>
      <c r="BA321" s="68"/>
      <c r="BB321" s="68"/>
      <c r="BC321" s="68"/>
      <c r="BD321" s="68"/>
      <c r="BE321" s="15"/>
      <c r="BF321" s="5">
        <f t="shared" si="142"/>
        <v>10011</v>
      </c>
      <c r="BG321" s="42">
        <v>5520</v>
      </c>
      <c r="BH321" s="42">
        <v>4491</v>
      </c>
      <c r="BI321" s="42"/>
      <c r="BJ321" s="42"/>
      <c r="BK321" s="42"/>
      <c r="BL321" s="42"/>
      <c r="BM321" s="15"/>
    </row>
    <row r="322" spans="1:65" ht="17.25" outlineLevel="5" thickBot="1" x14ac:dyDescent="0.35">
      <c r="A322" s="31">
        <f t="shared" si="144"/>
        <v>9</v>
      </c>
      <c r="B322" s="32">
        <f t="shared" si="128"/>
        <v>42643</v>
      </c>
      <c r="C322" s="51">
        <v>400331</v>
      </c>
      <c r="D322" s="64" t="str">
        <f t="shared" si="133"/>
        <v/>
      </c>
      <c r="E322" s="12" t="s">
        <v>103</v>
      </c>
      <c r="F322" s="12" t="s">
        <v>103</v>
      </c>
      <c r="G322" s="12"/>
      <c r="H322" s="12"/>
      <c r="I322" s="12"/>
      <c r="J322" s="12"/>
      <c r="K322" s="12"/>
      <c r="L322" s="12"/>
      <c r="M322" s="74" t="str">
        <f t="shared" si="134"/>
        <v/>
      </c>
      <c r="N322" s="83" t="s">
        <v>103</v>
      </c>
      <c r="O322" s="83" t="s">
        <v>103</v>
      </c>
      <c r="P322" s="83"/>
      <c r="Q322" s="83"/>
      <c r="R322" s="83"/>
      <c r="S322" s="83"/>
      <c r="T322" s="83"/>
      <c r="U322" s="83"/>
      <c r="V322" s="5" t="str">
        <f t="shared" si="135"/>
        <v/>
      </c>
      <c r="W322" s="41"/>
      <c r="X322" s="41"/>
      <c r="Y322" s="41"/>
      <c r="Z322" s="41"/>
      <c r="AA322" s="41"/>
      <c r="AB322" s="41"/>
      <c r="AC322" s="41"/>
      <c r="AD322" s="41"/>
      <c r="AE322" s="5" t="str">
        <f t="shared" si="136"/>
        <v/>
      </c>
      <c r="AF322" s="41"/>
      <c r="AG322" s="41"/>
      <c r="AH322" s="41"/>
      <c r="AI322" s="41"/>
      <c r="AJ322" s="41"/>
      <c r="AK322" s="41"/>
      <c r="AL322" s="41"/>
      <c r="AM322" s="41"/>
      <c r="AN322" s="41">
        <f t="shared" si="143"/>
        <v>20.669291338582678</v>
      </c>
      <c r="AO322" s="41">
        <v>1016</v>
      </c>
      <c r="AP322" s="110" t="s">
        <v>103</v>
      </c>
      <c r="AQ322" s="111" t="s">
        <v>103</v>
      </c>
      <c r="AR322" s="126" t="str">
        <f t="shared" si="137"/>
        <v/>
      </c>
      <c r="AS322" s="126" t="str">
        <f t="shared" si="138"/>
        <v/>
      </c>
      <c r="AT322" s="127">
        <v>1106</v>
      </c>
      <c r="AU322" s="128">
        <v>2.41</v>
      </c>
      <c r="AV322" s="129" t="s">
        <v>103</v>
      </c>
      <c r="AW322" s="126" t="str">
        <f t="shared" si="139"/>
        <v/>
      </c>
      <c r="AX322" s="126" t="str">
        <f t="shared" si="140"/>
        <v/>
      </c>
      <c r="AY322" s="64" t="str">
        <f t="shared" si="141"/>
        <v/>
      </c>
      <c r="AZ322" s="97">
        <v>78</v>
      </c>
      <c r="BA322" s="68"/>
      <c r="BB322" s="68"/>
      <c r="BC322" s="68"/>
      <c r="BD322" s="68"/>
      <c r="BE322" s="15"/>
      <c r="BF322" s="5">
        <f t="shared" si="142"/>
        <v>8901</v>
      </c>
      <c r="BG322" s="42">
        <v>5100</v>
      </c>
      <c r="BH322" s="42">
        <v>3801</v>
      </c>
      <c r="BI322" s="42"/>
      <c r="BJ322" s="42"/>
      <c r="BK322" s="42"/>
      <c r="BL322" s="42"/>
      <c r="BM322" s="15"/>
    </row>
    <row r="323" spans="1:65" outlineLevel="4" x14ac:dyDescent="0.3">
      <c r="A323" s="156" t="s">
        <v>43</v>
      </c>
      <c r="B323" s="157"/>
      <c r="C323" s="50">
        <f t="shared" ref="C323:BM323" si="145">SUBTOTAL(4,C293:C322)</f>
        <v>438571</v>
      </c>
      <c r="D323" s="60">
        <f t="shared" si="145"/>
        <v>35.5</v>
      </c>
      <c r="E323" s="28">
        <f t="shared" si="145"/>
        <v>36</v>
      </c>
      <c r="F323" s="28">
        <f t="shared" si="145"/>
        <v>36</v>
      </c>
      <c r="G323" s="28">
        <f t="shared" si="145"/>
        <v>0</v>
      </c>
      <c r="H323" s="28">
        <f t="shared" si="145"/>
        <v>0</v>
      </c>
      <c r="I323" s="28">
        <f t="shared" si="145"/>
        <v>0</v>
      </c>
      <c r="J323" s="28">
        <f t="shared" si="145"/>
        <v>0</v>
      </c>
      <c r="K323" s="28">
        <f t="shared" si="145"/>
        <v>0</v>
      </c>
      <c r="L323" s="28">
        <f t="shared" si="145"/>
        <v>0</v>
      </c>
      <c r="M323" s="71">
        <f t="shared" si="145"/>
        <v>7.8</v>
      </c>
      <c r="N323" s="82">
        <f t="shared" si="145"/>
        <v>7.77</v>
      </c>
      <c r="O323" s="82">
        <f t="shared" si="145"/>
        <v>7.76</v>
      </c>
      <c r="P323" s="82">
        <f t="shared" si="145"/>
        <v>0</v>
      </c>
      <c r="Q323" s="82">
        <f t="shared" si="145"/>
        <v>0</v>
      </c>
      <c r="R323" s="82">
        <f t="shared" si="145"/>
        <v>0</v>
      </c>
      <c r="S323" s="82">
        <f t="shared" si="145"/>
        <v>0</v>
      </c>
      <c r="T323" s="82">
        <f t="shared" si="145"/>
        <v>0</v>
      </c>
      <c r="U323" s="82">
        <f t="shared" si="145"/>
        <v>0</v>
      </c>
      <c r="V323" s="29">
        <f t="shared" si="145"/>
        <v>0</v>
      </c>
      <c r="W323" s="39">
        <f t="shared" si="145"/>
        <v>0</v>
      </c>
      <c r="X323" s="39">
        <f t="shared" si="145"/>
        <v>0</v>
      </c>
      <c r="Y323" s="39">
        <f t="shared" si="145"/>
        <v>0</v>
      </c>
      <c r="Z323" s="39">
        <f t="shared" si="145"/>
        <v>0</v>
      </c>
      <c r="AA323" s="39">
        <f t="shared" si="145"/>
        <v>0</v>
      </c>
      <c r="AB323" s="39">
        <f t="shared" si="145"/>
        <v>0</v>
      </c>
      <c r="AC323" s="39">
        <f t="shared" si="145"/>
        <v>0</v>
      </c>
      <c r="AD323" s="39">
        <f t="shared" si="145"/>
        <v>0</v>
      </c>
      <c r="AE323" s="29">
        <f t="shared" si="145"/>
        <v>0</v>
      </c>
      <c r="AF323" s="39">
        <f t="shared" si="145"/>
        <v>0</v>
      </c>
      <c r="AG323" s="39">
        <f t="shared" si="145"/>
        <v>0</v>
      </c>
      <c r="AH323" s="39">
        <f t="shared" si="145"/>
        <v>0</v>
      </c>
      <c r="AI323" s="39">
        <f t="shared" si="145"/>
        <v>0</v>
      </c>
      <c r="AJ323" s="39">
        <f t="shared" si="145"/>
        <v>0</v>
      </c>
      <c r="AK323" s="39">
        <f t="shared" si="145"/>
        <v>0</v>
      </c>
      <c r="AL323" s="39">
        <f t="shared" si="145"/>
        <v>0</v>
      </c>
      <c r="AM323" s="39">
        <f t="shared" si="145"/>
        <v>0</v>
      </c>
      <c r="AN323" s="39">
        <f>SUBTOTAL(4,AN293:AN322)</f>
        <v>25.423728813559322</v>
      </c>
      <c r="AO323" s="39">
        <f t="shared" ref="AO323:AX323" si="146">SUBTOTAL(4,AO293:AO322)</f>
        <v>1538</v>
      </c>
      <c r="AP323" s="104">
        <f t="shared" si="146"/>
        <v>3.31</v>
      </c>
      <c r="AQ323" s="105">
        <f t="shared" si="146"/>
        <v>2.19</v>
      </c>
      <c r="AR323" s="106">
        <f t="shared" si="146"/>
        <v>69.491525423728817</v>
      </c>
      <c r="AS323" s="106">
        <f t="shared" si="146"/>
        <v>38.297872340425535</v>
      </c>
      <c r="AT323" s="107">
        <f t="shared" si="146"/>
        <v>2136</v>
      </c>
      <c r="AU323" s="108">
        <f t="shared" si="146"/>
        <v>2.95</v>
      </c>
      <c r="AV323" s="109">
        <f t="shared" si="146"/>
        <v>1.28</v>
      </c>
      <c r="AW323" s="106">
        <f t="shared" si="146"/>
        <v>58.986175115207374</v>
      </c>
      <c r="AX323" s="106">
        <f t="shared" si="146"/>
        <v>45.116279069767437</v>
      </c>
      <c r="AY323" s="60">
        <f t="shared" si="145"/>
        <v>37.786564986113035</v>
      </c>
      <c r="AZ323" s="96">
        <f t="shared" si="145"/>
        <v>78.72</v>
      </c>
      <c r="BA323" s="67">
        <f t="shared" si="145"/>
        <v>0</v>
      </c>
      <c r="BB323" s="67">
        <f t="shared" si="145"/>
        <v>37</v>
      </c>
      <c r="BC323" s="67">
        <f t="shared" si="145"/>
        <v>0</v>
      </c>
      <c r="BD323" s="67">
        <f t="shared" si="145"/>
        <v>0</v>
      </c>
      <c r="BE323" s="27">
        <f t="shared" si="145"/>
        <v>0</v>
      </c>
      <c r="BF323" s="29">
        <f t="shared" si="145"/>
        <v>12553</v>
      </c>
      <c r="BG323" s="39">
        <f t="shared" si="145"/>
        <v>5640</v>
      </c>
      <c r="BH323" s="40">
        <f t="shared" si="145"/>
        <v>7671</v>
      </c>
      <c r="BI323" s="40">
        <f t="shared" si="145"/>
        <v>0</v>
      </c>
      <c r="BJ323" s="40">
        <f t="shared" si="145"/>
        <v>0</v>
      </c>
      <c r="BK323" s="40">
        <f t="shared" si="145"/>
        <v>0</v>
      </c>
      <c r="BL323" s="40">
        <f t="shared" si="145"/>
        <v>0</v>
      </c>
      <c r="BM323" s="27">
        <f t="shared" si="145"/>
        <v>0</v>
      </c>
    </row>
    <row r="324" spans="1:65" outlineLevel="3" x14ac:dyDescent="0.3">
      <c r="A324" s="158" t="s">
        <v>32</v>
      </c>
      <c r="B324" s="159"/>
      <c r="C324" s="51">
        <f t="shared" ref="C324:BM324" si="147">SUBTOTAL(5,C293:C322)</f>
        <v>364787</v>
      </c>
      <c r="D324" s="61">
        <f t="shared" si="147"/>
        <v>34.5</v>
      </c>
      <c r="E324" s="12">
        <f t="shared" si="147"/>
        <v>33</v>
      </c>
      <c r="F324" s="12">
        <f t="shared" si="147"/>
        <v>34</v>
      </c>
      <c r="G324" s="12">
        <f t="shared" si="147"/>
        <v>0</v>
      </c>
      <c r="H324" s="12">
        <f t="shared" si="147"/>
        <v>0</v>
      </c>
      <c r="I324" s="12">
        <f t="shared" si="147"/>
        <v>0</v>
      </c>
      <c r="J324" s="12">
        <f t="shared" si="147"/>
        <v>0</v>
      </c>
      <c r="K324" s="12">
        <f t="shared" si="147"/>
        <v>0</v>
      </c>
      <c r="L324" s="12">
        <f t="shared" si="147"/>
        <v>0</v>
      </c>
      <c r="M324" s="72">
        <f t="shared" si="147"/>
        <v>6.9</v>
      </c>
      <c r="N324" s="83">
        <f t="shared" si="147"/>
        <v>7.02</v>
      </c>
      <c r="O324" s="83">
        <f t="shared" si="147"/>
        <v>6.87</v>
      </c>
      <c r="P324" s="83">
        <f t="shared" si="147"/>
        <v>0</v>
      </c>
      <c r="Q324" s="83">
        <f t="shared" si="147"/>
        <v>0</v>
      </c>
      <c r="R324" s="83">
        <f t="shared" si="147"/>
        <v>0</v>
      </c>
      <c r="S324" s="83">
        <f t="shared" si="147"/>
        <v>0</v>
      </c>
      <c r="T324" s="83">
        <f t="shared" si="147"/>
        <v>0</v>
      </c>
      <c r="U324" s="83">
        <f t="shared" si="147"/>
        <v>0</v>
      </c>
      <c r="V324" s="6">
        <f t="shared" si="147"/>
        <v>0</v>
      </c>
      <c r="W324" s="41">
        <f t="shared" si="147"/>
        <v>0</v>
      </c>
      <c r="X324" s="41">
        <f t="shared" si="147"/>
        <v>0</v>
      </c>
      <c r="Y324" s="41">
        <f t="shared" si="147"/>
        <v>0</v>
      </c>
      <c r="Z324" s="41">
        <f t="shared" si="147"/>
        <v>0</v>
      </c>
      <c r="AA324" s="41">
        <f t="shared" si="147"/>
        <v>0</v>
      </c>
      <c r="AB324" s="41">
        <f t="shared" si="147"/>
        <v>0</v>
      </c>
      <c r="AC324" s="41">
        <f t="shared" si="147"/>
        <v>0</v>
      </c>
      <c r="AD324" s="41">
        <f t="shared" si="147"/>
        <v>0</v>
      </c>
      <c r="AE324" s="6">
        <f t="shared" si="147"/>
        <v>0</v>
      </c>
      <c r="AF324" s="41">
        <f t="shared" si="147"/>
        <v>0</v>
      </c>
      <c r="AG324" s="41">
        <f t="shared" si="147"/>
        <v>0</v>
      </c>
      <c r="AH324" s="41">
        <f t="shared" si="147"/>
        <v>0</v>
      </c>
      <c r="AI324" s="41">
        <f t="shared" si="147"/>
        <v>0</v>
      </c>
      <c r="AJ324" s="41">
        <f t="shared" si="147"/>
        <v>0</v>
      </c>
      <c r="AK324" s="41">
        <f t="shared" si="147"/>
        <v>0</v>
      </c>
      <c r="AL324" s="41">
        <f t="shared" si="147"/>
        <v>0</v>
      </c>
      <c r="AM324" s="41">
        <f t="shared" si="147"/>
        <v>0</v>
      </c>
      <c r="AN324" s="41">
        <f>SUBTOTAL(5,AN293:AN322)</f>
        <v>13.65409622886866</v>
      </c>
      <c r="AO324" s="41">
        <f t="shared" ref="AO324:AX324" si="148">SUBTOTAL(5,AO293:AO322)</f>
        <v>826</v>
      </c>
      <c r="AP324" s="110">
        <f t="shared" si="148"/>
        <v>2.35</v>
      </c>
      <c r="AQ324" s="111">
        <f t="shared" si="148"/>
        <v>1.45</v>
      </c>
      <c r="AR324" s="112">
        <f t="shared" si="148"/>
        <v>61.702127659574465</v>
      </c>
      <c r="AS324" s="112">
        <f t="shared" si="148"/>
        <v>30.508474576271183</v>
      </c>
      <c r="AT324" s="113">
        <f t="shared" si="148"/>
        <v>369</v>
      </c>
      <c r="AU324" s="114">
        <f t="shared" si="148"/>
        <v>2.1</v>
      </c>
      <c r="AV324" s="115">
        <f t="shared" si="148"/>
        <v>1.18</v>
      </c>
      <c r="AW324" s="112">
        <f t="shared" si="148"/>
        <v>54.883720930232563</v>
      </c>
      <c r="AX324" s="112">
        <f t="shared" si="148"/>
        <v>41.013824884792626</v>
      </c>
      <c r="AY324" s="61">
        <f t="shared" si="147"/>
        <v>17.24137931034484</v>
      </c>
      <c r="AZ324" s="97">
        <f t="shared" si="147"/>
        <v>72.45</v>
      </c>
      <c r="BA324" s="68">
        <f t="shared" si="147"/>
        <v>0</v>
      </c>
      <c r="BB324" s="68">
        <f t="shared" si="147"/>
        <v>37</v>
      </c>
      <c r="BC324" s="68">
        <f t="shared" si="147"/>
        <v>0</v>
      </c>
      <c r="BD324" s="68">
        <f t="shared" si="147"/>
        <v>0</v>
      </c>
      <c r="BE324" s="15">
        <f t="shared" si="147"/>
        <v>0</v>
      </c>
      <c r="BF324" s="6">
        <f t="shared" si="147"/>
        <v>2408</v>
      </c>
      <c r="BG324" s="41">
        <f t="shared" si="147"/>
        <v>308</v>
      </c>
      <c r="BH324" s="42">
        <f t="shared" si="147"/>
        <v>969</v>
      </c>
      <c r="BI324" s="42">
        <f t="shared" si="147"/>
        <v>0</v>
      </c>
      <c r="BJ324" s="42">
        <f t="shared" si="147"/>
        <v>0</v>
      </c>
      <c r="BK324" s="42">
        <f t="shared" si="147"/>
        <v>0</v>
      </c>
      <c r="BL324" s="42">
        <f t="shared" si="147"/>
        <v>0</v>
      </c>
      <c r="BM324" s="15">
        <f t="shared" si="147"/>
        <v>0</v>
      </c>
    </row>
    <row r="325" spans="1:65" outlineLevel="2" x14ac:dyDescent="0.3">
      <c r="A325" s="158" t="s">
        <v>21</v>
      </c>
      <c r="B325" s="159"/>
      <c r="C325" s="51">
        <f>IFERROR(SUBTOTAL(1,C293:C322),"")</f>
        <v>401997.7</v>
      </c>
      <c r="D325" s="61">
        <f t="shared" ref="D325:BM325" si="149">IFERROR(SUBTOTAL(1,D293:D322),"")</f>
        <v>34.928571428571431</v>
      </c>
      <c r="E325" s="12">
        <f t="shared" si="149"/>
        <v>34.714285714285715</v>
      </c>
      <c r="F325" s="12">
        <f t="shared" si="149"/>
        <v>35.142857142857146</v>
      </c>
      <c r="G325" s="12" t="str">
        <f t="shared" si="149"/>
        <v/>
      </c>
      <c r="H325" s="12" t="str">
        <f t="shared" si="149"/>
        <v/>
      </c>
      <c r="I325" s="12" t="str">
        <f t="shared" si="149"/>
        <v/>
      </c>
      <c r="J325" s="12" t="str">
        <f t="shared" si="149"/>
        <v/>
      </c>
      <c r="K325" s="12" t="str">
        <f t="shared" si="149"/>
        <v/>
      </c>
      <c r="L325" s="12" t="str">
        <f t="shared" si="149"/>
        <v/>
      </c>
      <c r="M325" s="72">
        <f t="shared" si="149"/>
        <v>7.4</v>
      </c>
      <c r="N325" s="83">
        <f t="shared" si="149"/>
        <v>7.4474999999999998</v>
      </c>
      <c r="O325" s="83">
        <f t="shared" si="149"/>
        <v>7.3675000000000006</v>
      </c>
      <c r="P325" s="83" t="str">
        <f t="shared" si="149"/>
        <v/>
      </c>
      <c r="Q325" s="83" t="str">
        <f t="shared" si="149"/>
        <v/>
      </c>
      <c r="R325" s="83" t="str">
        <f t="shared" si="149"/>
        <v/>
      </c>
      <c r="S325" s="83" t="str">
        <f t="shared" si="149"/>
        <v/>
      </c>
      <c r="T325" s="83" t="str">
        <f t="shared" si="149"/>
        <v/>
      </c>
      <c r="U325" s="83" t="str">
        <f t="shared" si="149"/>
        <v/>
      </c>
      <c r="V325" s="6" t="str">
        <f t="shared" si="149"/>
        <v/>
      </c>
      <c r="W325" s="41" t="str">
        <f t="shared" si="149"/>
        <v/>
      </c>
      <c r="X325" s="41" t="str">
        <f t="shared" si="149"/>
        <v/>
      </c>
      <c r="Y325" s="41" t="str">
        <f t="shared" si="149"/>
        <v/>
      </c>
      <c r="Z325" s="41" t="str">
        <f t="shared" si="149"/>
        <v/>
      </c>
      <c r="AA325" s="41" t="str">
        <f t="shared" si="149"/>
        <v/>
      </c>
      <c r="AB325" s="41" t="str">
        <f t="shared" si="149"/>
        <v/>
      </c>
      <c r="AC325" s="41" t="str">
        <f t="shared" si="149"/>
        <v/>
      </c>
      <c r="AD325" s="41" t="str">
        <f t="shared" si="149"/>
        <v/>
      </c>
      <c r="AE325" s="6" t="str">
        <f t="shared" si="149"/>
        <v/>
      </c>
      <c r="AF325" s="41" t="str">
        <f t="shared" si="149"/>
        <v/>
      </c>
      <c r="AG325" s="41" t="str">
        <f t="shared" si="149"/>
        <v/>
      </c>
      <c r="AH325" s="41" t="str">
        <f t="shared" si="149"/>
        <v/>
      </c>
      <c r="AI325" s="41" t="str">
        <f t="shared" si="149"/>
        <v/>
      </c>
      <c r="AJ325" s="41" t="str">
        <f t="shared" si="149"/>
        <v/>
      </c>
      <c r="AK325" s="41" t="str">
        <f t="shared" si="149"/>
        <v/>
      </c>
      <c r="AL325" s="41" t="str">
        <f t="shared" si="149"/>
        <v/>
      </c>
      <c r="AM325" s="41" t="str">
        <f t="shared" si="149"/>
        <v/>
      </c>
      <c r="AN325" s="41">
        <f>IFERROR(SUBTOTAL(1,AN293:AN322),"")</f>
        <v>19.572651863124065</v>
      </c>
      <c r="AO325" s="41">
        <f t="shared" si="149"/>
        <v>1088.7333333333333</v>
      </c>
      <c r="AP325" s="110">
        <f t="shared" si="149"/>
        <v>2.7549999999999999</v>
      </c>
      <c r="AQ325" s="111">
        <f t="shared" si="149"/>
        <v>1.8325</v>
      </c>
      <c r="AR325" s="112">
        <f t="shared" si="149"/>
        <v>66.422532102648574</v>
      </c>
      <c r="AS325" s="112">
        <f t="shared" si="149"/>
        <v>33.577467897351426</v>
      </c>
      <c r="AT325" s="113">
        <f t="shared" si="149"/>
        <v>1068.0333333333333</v>
      </c>
      <c r="AU325" s="114">
        <f t="shared" si="149"/>
        <v>2.4000000000000004</v>
      </c>
      <c r="AV325" s="115">
        <f t="shared" si="149"/>
        <v>1.2175</v>
      </c>
      <c r="AW325" s="112">
        <f t="shared" si="149"/>
        <v>57.089681188069527</v>
      </c>
      <c r="AX325" s="112">
        <f t="shared" si="149"/>
        <v>42.910318811930473</v>
      </c>
      <c r="AY325" s="61">
        <f t="shared" si="149"/>
        <v>32.395958699795784</v>
      </c>
      <c r="AZ325" s="97">
        <f t="shared" si="149"/>
        <v>75.62052631578949</v>
      </c>
      <c r="BA325" s="68" t="str">
        <f t="shared" si="149"/>
        <v/>
      </c>
      <c r="BB325" s="68">
        <f t="shared" si="149"/>
        <v>37</v>
      </c>
      <c r="BC325" s="68" t="str">
        <f t="shared" si="149"/>
        <v/>
      </c>
      <c r="BD325" s="68" t="str">
        <f t="shared" si="149"/>
        <v/>
      </c>
      <c r="BE325" s="15" t="str">
        <f>IFERROR(SUBTOTAL(1,BE293:BE322),"")</f>
        <v/>
      </c>
      <c r="BF325" s="6">
        <f t="shared" si="149"/>
        <v>7664.166666666667</v>
      </c>
      <c r="BG325" s="41">
        <f t="shared" si="149"/>
        <v>4108.3076923076924</v>
      </c>
      <c r="BH325" s="42">
        <f t="shared" si="149"/>
        <v>4245.1379310344828</v>
      </c>
      <c r="BI325" s="42" t="str">
        <f t="shared" si="149"/>
        <v/>
      </c>
      <c r="BJ325" s="42" t="str">
        <f t="shared" si="149"/>
        <v/>
      </c>
      <c r="BK325" s="42" t="str">
        <f t="shared" si="149"/>
        <v/>
      </c>
      <c r="BL325" s="42" t="str">
        <f t="shared" si="149"/>
        <v/>
      </c>
      <c r="BM325" s="15" t="str">
        <f t="shared" si="149"/>
        <v/>
      </c>
    </row>
    <row r="326" spans="1:65" ht="17.25" outlineLevel="1" thickBot="1" x14ac:dyDescent="0.35">
      <c r="A326" s="160" t="s">
        <v>52</v>
      </c>
      <c r="B326" s="161"/>
      <c r="C326" s="52">
        <f>SUBTOTAL(9,C293:C322)</f>
        <v>12059931</v>
      </c>
      <c r="D326" s="62"/>
      <c r="E326" s="30"/>
      <c r="F326" s="30"/>
      <c r="G326" s="30"/>
      <c r="H326" s="30"/>
      <c r="I326" s="30"/>
      <c r="J326" s="30"/>
      <c r="K326" s="30"/>
      <c r="L326" s="30"/>
      <c r="M326" s="73"/>
      <c r="N326" s="84"/>
      <c r="O326" s="84"/>
      <c r="P326" s="84"/>
      <c r="Q326" s="84"/>
      <c r="R326" s="84"/>
      <c r="S326" s="84"/>
      <c r="T326" s="84"/>
      <c r="U326" s="84"/>
      <c r="V326" s="93"/>
      <c r="W326" s="94"/>
      <c r="X326" s="94"/>
      <c r="Y326" s="94"/>
      <c r="Z326" s="94"/>
      <c r="AA326" s="94"/>
      <c r="AB326" s="94"/>
      <c r="AC326" s="94"/>
      <c r="AD326" s="94"/>
      <c r="AE326" s="93"/>
      <c r="AF326" s="94"/>
      <c r="AG326" s="94"/>
      <c r="AH326" s="94"/>
      <c r="AI326" s="94"/>
      <c r="AJ326" s="94"/>
      <c r="AK326" s="94"/>
      <c r="AL326" s="94"/>
      <c r="AM326" s="94"/>
      <c r="AN326" s="94"/>
      <c r="AO326" s="43">
        <f>SUBTOTAL(9,AO293:AO322)</f>
        <v>32662</v>
      </c>
      <c r="AP326" s="116"/>
      <c r="AQ326" s="117"/>
      <c r="AR326" s="118"/>
      <c r="AS326" s="118"/>
      <c r="AT326" s="119">
        <f>SUBTOTAL(9,AT293:AT322)</f>
        <v>32041</v>
      </c>
      <c r="AU326" s="120"/>
      <c r="AV326" s="121"/>
      <c r="AW326" s="118"/>
      <c r="AX326" s="118"/>
      <c r="AY326" s="62"/>
      <c r="AZ326" s="98"/>
      <c r="BA326" s="69"/>
      <c r="BB326" s="69"/>
      <c r="BC326" s="69"/>
      <c r="BD326" s="69"/>
      <c r="BE326" s="16">
        <f>SUBTOTAL(9,BE293:BE322)</f>
        <v>0</v>
      </c>
      <c r="BF326" s="7">
        <f t="shared" ref="BF326:BM326" si="150">SUBTOTAL(9,BF293:BF322)</f>
        <v>229925</v>
      </c>
      <c r="BG326" s="43">
        <f t="shared" si="150"/>
        <v>106816</v>
      </c>
      <c r="BH326" s="44">
        <f t="shared" si="150"/>
        <v>123109</v>
      </c>
      <c r="BI326" s="44">
        <f t="shared" si="150"/>
        <v>0</v>
      </c>
      <c r="BJ326" s="44">
        <f t="shared" si="150"/>
        <v>0</v>
      </c>
      <c r="BK326" s="44">
        <f t="shared" si="150"/>
        <v>0</v>
      </c>
      <c r="BL326" s="44">
        <f t="shared" si="150"/>
        <v>0</v>
      </c>
      <c r="BM326" s="16">
        <f t="shared" si="150"/>
        <v>0</v>
      </c>
    </row>
    <row r="327" spans="1:65" outlineLevel="5" x14ac:dyDescent="0.3">
      <c r="A327" s="21">
        <f t="shared" si="144"/>
        <v>10</v>
      </c>
      <c r="B327" s="33">
        <f>B322+1</f>
        <v>42644</v>
      </c>
      <c r="C327" s="51">
        <v>394128</v>
      </c>
      <c r="D327" s="64" t="str">
        <f t="shared" ref="D327:D357" si="151">IFERROR(ROUND(AVERAGE(E327:L327),1),"")</f>
        <v/>
      </c>
      <c r="E327" s="12" t="s">
        <v>103</v>
      </c>
      <c r="F327" s="12" t="s">
        <v>103</v>
      </c>
      <c r="G327" s="12"/>
      <c r="H327" s="12"/>
      <c r="I327" s="12"/>
      <c r="J327" s="12"/>
      <c r="K327" s="12"/>
      <c r="L327" s="12"/>
      <c r="M327" s="74" t="str">
        <f t="shared" ref="M327:M357" si="152">IFERROR(ROUND(AVERAGE(N327:U327),1),"")</f>
        <v/>
      </c>
      <c r="N327" s="83" t="s">
        <v>103</v>
      </c>
      <c r="O327" s="83" t="s">
        <v>103</v>
      </c>
      <c r="P327" s="83"/>
      <c r="Q327" s="83"/>
      <c r="R327" s="83"/>
      <c r="S327" s="83"/>
      <c r="T327" s="83"/>
      <c r="U327" s="83"/>
      <c r="V327" s="5" t="str">
        <f t="shared" ref="V327:V357" si="153">IFERROR(ROUND(AVERAGE(W327:AD327),1),"")</f>
        <v/>
      </c>
      <c r="W327" s="41"/>
      <c r="X327" s="41"/>
      <c r="Y327" s="41"/>
      <c r="Z327" s="41"/>
      <c r="AA327" s="41"/>
      <c r="AB327" s="41"/>
      <c r="AC327" s="41"/>
      <c r="AD327" s="41"/>
      <c r="AE327" s="5" t="str">
        <f t="shared" ref="AE327:AE357" si="154">IFERROR(ROUND(AVERAGE(AF327:AM327),1),"")</f>
        <v/>
      </c>
      <c r="AF327" s="41"/>
      <c r="AG327" s="41"/>
      <c r="AH327" s="41"/>
      <c r="AI327" s="41"/>
      <c r="AJ327" s="41"/>
      <c r="AK327" s="41"/>
      <c r="AL327" s="41"/>
      <c r="AM327" s="41"/>
      <c r="AN327" s="41">
        <f>21000/AO327</f>
        <v>24.734982332155479</v>
      </c>
      <c r="AO327" s="41">
        <v>849</v>
      </c>
      <c r="AP327" s="110" t="s">
        <v>103</v>
      </c>
      <c r="AQ327" s="111" t="s">
        <v>103</v>
      </c>
      <c r="AR327" s="126" t="str">
        <f t="shared" ref="AR327:AR357" si="155">IFERROR(AQ327/AP327*100,"")</f>
        <v/>
      </c>
      <c r="AS327" s="126" t="str">
        <f t="shared" ref="AS327:AS357" si="156">IFERROR(100-AR327,"")</f>
        <v/>
      </c>
      <c r="AT327" s="127">
        <v>1128</v>
      </c>
      <c r="AU327" s="128" t="s">
        <v>103</v>
      </c>
      <c r="AV327" s="129" t="s">
        <v>103</v>
      </c>
      <c r="AW327" s="126" t="str">
        <f t="shared" ref="AW327:AW357" si="157">IFERROR(AV327/AU327*100,"")</f>
        <v/>
      </c>
      <c r="AX327" s="126" t="str">
        <f t="shared" ref="AX327:AX357" si="158">IFERROR(100-AW327,"")</f>
        <v/>
      </c>
      <c r="AY327" s="64" t="str">
        <f t="shared" ref="AY327:AY357" si="159">IFERROR((1-((AW327*AS327)/(AX327*AR327)))*100,"")</f>
        <v/>
      </c>
      <c r="AZ327" s="97" t="s">
        <v>103</v>
      </c>
      <c r="BA327" s="68"/>
      <c r="BB327" s="68"/>
      <c r="BC327" s="68"/>
      <c r="BD327" s="68"/>
      <c r="BE327" s="15"/>
      <c r="BF327" s="5">
        <f t="shared" ref="BF327:BF357" si="160">IF(SUM(BG327:BM327)=0,"",SUM(BG327:BM327))</f>
        <v>6501</v>
      </c>
      <c r="BG327" s="41">
        <v>2250</v>
      </c>
      <c r="BH327" s="42">
        <v>4251</v>
      </c>
      <c r="BI327" s="42"/>
      <c r="BJ327" s="42"/>
      <c r="BK327" s="42"/>
      <c r="BL327" s="42"/>
      <c r="BM327" s="15"/>
    </row>
    <row r="328" spans="1:65" outlineLevel="5" x14ac:dyDescent="0.3">
      <c r="A328" s="22">
        <f t="shared" si="144"/>
        <v>10</v>
      </c>
      <c r="B328" s="9">
        <f t="shared" si="128"/>
        <v>42645</v>
      </c>
      <c r="C328" s="51">
        <v>407408</v>
      </c>
      <c r="D328" s="64">
        <f t="shared" si="151"/>
        <v>35</v>
      </c>
      <c r="E328" s="12">
        <v>35</v>
      </c>
      <c r="F328" s="12">
        <v>35</v>
      </c>
      <c r="G328" s="12"/>
      <c r="H328" s="12"/>
      <c r="I328" s="12"/>
      <c r="J328" s="12"/>
      <c r="K328" s="12"/>
      <c r="L328" s="12"/>
      <c r="M328" s="74" t="str">
        <f t="shared" si="152"/>
        <v/>
      </c>
      <c r="N328" s="83" t="s">
        <v>103</v>
      </c>
      <c r="O328" s="83" t="s">
        <v>103</v>
      </c>
      <c r="P328" s="83"/>
      <c r="Q328" s="83"/>
      <c r="R328" s="83"/>
      <c r="S328" s="83"/>
      <c r="T328" s="83"/>
      <c r="U328" s="83"/>
      <c r="V328" s="5" t="str">
        <f t="shared" si="153"/>
        <v/>
      </c>
      <c r="W328" s="41"/>
      <c r="X328" s="41"/>
      <c r="Y328" s="41"/>
      <c r="Z328" s="41"/>
      <c r="AA328" s="41"/>
      <c r="AB328" s="41"/>
      <c r="AC328" s="41"/>
      <c r="AD328" s="41"/>
      <c r="AE328" s="5" t="str">
        <f t="shared" si="154"/>
        <v/>
      </c>
      <c r="AF328" s="41"/>
      <c r="AG328" s="41"/>
      <c r="AH328" s="41"/>
      <c r="AI328" s="41"/>
      <c r="AJ328" s="41"/>
      <c r="AK328" s="41"/>
      <c r="AL328" s="41"/>
      <c r="AM328" s="41"/>
      <c r="AN328" s="41">
        <f t="shared" ref="AN328:AN357" si="161">21000/AO328</f>
        <v>27.30819245773732</v>
      </c>
      <c r="AO328" s="41">
        <v>769</v>
      </c>
      <c r="AP328" s="110" t="s">
        <v>103</v>
      </c>
      <c r="AQ328" s="111" t="s">
        <v>103</v>
      </c>
      <c r="AR328" s="126" t="str">
        <f t="shared" si="155"/>
        <v/>
      </c>
      <c r="AS328" s="126" t="str">
        <f t="shared" si="156"/>
        <v/>
      </c>
      <c r="AT328" s="127">
        <v>1128</v>
      </c>
      <c r="AU328" s="128" t="s">
        <v>103</v>
      </c>
      <c r="AV328" s="129" t="s">
        <v>103</v>
      </c>
      <c r="AW328" s="126" t="str">
        <f t="shared" si="157"/>
        <v/>
      </c>
      <c r="AX328" s="126" t="str">
        <f t="shared" si="158"/>
        <v/>
      </c>
      <c r="AY328" s="64" t="str">
        <f t="shared" si="159"/>
        <v/>
      </c>
      <c r="AZ328" s="97" t="s">
        <v>103</v>
      </c>
      <c r="BA328" s="68"/>
      <c r="BB328" s="68"/>
      <c r="BC328" s="68"/>
      <c r="BD328" s="68"/>
      <c r="BE328" s="15"/>
      <c r="BF328" s="5">
        <f t="shared" si="160"/>
        <v>7014</v>
      </c>
      <c r="BG328" s="41">
        <v>2560</v>
      </c>
      <c r="BH328" s="42">
        <v>4454</v>
      </c>
      <c r="BI328" s="42"/>
      <c r="BJ328" s="42"/>
      <c r="BK328" s="42"/>
      <c r="BL328" s="42"/>
      <c r="BM328" s="15"/>
    </row>
    <row r="329" spans="1:65" outlineLevel="5" x14ac:dyDescent="0.3">
      <c r="A329" s="22">
        <f t="shared" si="144"/>
        <v>10</v>
      </c>
      <c r="B329" s="9">
        <f t="shared" si="128"/>
        <v>42646</v>
      </c>
      <c r="C329" s="51">
        <v>398658</v>
      </c>
      <c r="D329" s="64">
        <f t="shared" si="151"/>
        <v>35.5</v>
      </c>
      <c r="E329" s="12">
        <v>36</v>
      </c>
      <c r="F329" s="12">
        <v>35</v>
      </c>
      <c r="G329" s="12"/>
      <c r="H329" s="12"/>
      <c r="I329" s="12"/>
      <c r="J329" s="12"/>
      <c r="K329" s="12"/>
      <c r="L329" s="12"/>
      <c r="M329" s="74" t="str">
        <f t="shared" si="152"/>
        <v/>
      </c>
      <c r="N329" s="83" t="s">
        <v>103</v>
      </c>
      <c r="O329" s="83" t="s">
        <v>103</v>
      </c>
      <c r="P329" s="83"/>
      <c r="Q329" s="83"/>
      <c r="R329" s="83"/>
      <c r="S329" s="83"/>
      <c r="T329" s="83"/>
      <c r="U329" s="83"/>
      <c r="V329" s="5" t="str">
        <f t="shared" si="153"/>
        <v/>
      </c>
      <c r="W329" s="41"/>
      <c r="X329" s="41"/>
      <c r="Y329" s="41"/>
      <c r="Z329" s="41"/>
      <c r="AA329" s="41"/>
      <c r="AB329" s="41"/>
      <c r="AC329" s="41"/>
      <c r="AD329" s="41"/>
      <c r="AE329" s="5" t="str">
        <f t="shared" si="154"/>
        <v/>
      </c>
      <c r="AF329" s="41"/>
      <c r="AG329" s="41"/>
      <c r="AH329" s="41"/>
      <c r="AI329" s="41"/>
      <c r="AJ329" s="41"/>
      <c r="AK329" s="41"/>
      <c r="AL329" s="41"/>
      <c r="AM329" s="41"/>
      <c r="AN329" s="41">
        <f t="shared" si="161"/>
        <v>26.992287917737791</v>
      </c>
      <c r="AO329" s="41">
        <v>778</v>
      </c>
      <c r="AP329" s="110" t="s">
        <v>103</v>
      </c>
      <c r="AQ329" s="111" t="s">
        <v>103</v>
      </c>
      <c r="AR329" s="126" t="str">
        <f t="shared" si="155"/>
        <v/>
      </c>
      <c r="AS329" s="126" t="str">
        <f t="shared" si="156"/>
        <v/>
      </c>
      <c r="AT329" s="127">
        <v>1128</v>
      </c>
      <c r="AU329" s="128" t="s">
        <v>103</v>
      </c>
      <c r="AV329" s="129" t="s">
        <v>103</v>
      </c>
      <c r="AW329" s="126" t="str">
        <f t="shared" si="157"/>
        <v/>
      </c>
      <c r="AX329" s="126" t="str">
        <f t="shared" si="158"/>
        <v/>
      </c>
      <c r="AY329" s="64" t="str">
        <f t="shared" si="159"/>
        <v/>
      </c>
      <c r="AZ329" s="97" t="s">
        <v>103</v>
      </c>
      <c r="BA329" s="68"/>
      <c r="BB329" s="68"/>
      <c r="BC329" s="68"/>
      <c r="BD329" s="68"/>
      <c r="BE329" s="15"/>
      <c r="BF329" s="5">
        <f t="shared" si="160"/>
        <v>3692</v>
      </c>
      <c r="BG329" s="41">
        <v>2350</v>
      </c>
      <c r="BH329" s="42">
        <v>1342</v>
      </c>
      <c r="BI329" s="42"/>
      <c r="BJ329" s="42"/>
      <c r="BK329" s="42"/>
      <c r="BL329" s="42"/>
      <c r="BM329" s="15"/>
    </row>
    <row r="330" spans="1:65" outlineLevel="5" x14ac:dyDescent="0.3">
      <c r="A330" s="22">
        <f t="shared" si="144"/>
        <v>10</v>
      </c>
      <c r="B330" s="9">
        <f t="shared" si="128"/>
        <v>42647</v>
      </c>
      <c r="C330" s="51">
        <v>381635</v>
      </c>
      <c r="D330" s="64" t="str">
        <f t="shared" si="151"/>
        <v/>
      </c>
      <c r="E330" s="12" t="s">
        <v>103</v>
      </c>
      <c r="F330" s="12" t="s">
        <v>103</v>
      </c>
      <c r="G330" s="12"/>
      <c r="H330" s="12"/>
      <c r="I330" s="12"/>
      <c r="J330" s="12"/>
      <c r="K330" s="12"/>
      <c r="L330" s="12"/>
      <c r="M330" s="74">
        <f t="shared" si="152"/>
        <v>7.3</v>
      </c>
      <c r="N330" s="83">
        <v>7.22</v>
      </c>
      <c r="O330" s="83">
        <v>7.32</v>
      </c>
      <c r="P330" s="83"/>
      <c r="Q330" s="83"/>
      <c r="R330" s="83"/>
      <c r="S330" s="83"/>
      <c r="T330" s="83"/>
      <c r="U330" s="83"/>
      <c r="V330" s="5" t="str">
        <f t="shared" si="153"/>
        <v/>
      </c>
      <c r="W330" s="41"/>
      <c r="X330" s="41"/>
      <c r="Y330" s="41"/>
      <c r="Z330" s="41"/>
      <c r="AA330" s="41"/>
      <c r="AB330" s="41"/>
      <c r="AC330" s="41"/>
      <c r="AD330" s="41"/>
      <c r="AE330" s="5" t="str">
        <f t="shared" si="154"/>
        <v/>
      </c>
      <c r="AF330" s="41"/>
      <c r="AG330" s="41"/>
      <c r="AH330" s="41"/>
      <c r="AI330" s="41"/>
      <c r="AJ330" s="41"/>
      <c r="AK330" s="41"/>
      <c r="AL330" s="41"/>
      <c r="AM330" s="41"/>
      <c r="AN330" s="41">
        <f t="shared" si="161"/>
        <v>23.728813559322035</v>
      </c>
      <c r="AO330" s="41">
        <v>885</v>
      </c>
      <c r="AP330" s="110">
        <v>3.23</v>
      </c>
      <c r="AQ330" s="111">
        <v>1.98</v>
      </c>
      <c r="AR330" s="126">
        <f t="shared" si="155"/>
        <v>61.300309597523217</v>
      </c>
      <c r="AS330" s="126">
        <f t="shared" si="156"/>
        <v>38.699690402476783</v>
      </c>
      <c r="AT330" s="127">
        <v>1488</v>
      </c>
      <c r="AU330" s="128">
        <v>2.42</v>
      </c>
      <c r="AV330" s="129">
        <v>1.1299999999999999</v>
      </c>
      <c r="AW330" s="126">
        <f t="shared" si="157"/>
        <v>46.694214876033051</v>
      </c>
      <c r="AX330" s="126">
        <f t="shared" si="158"/>
        <v>53.305785123966949</v>
      </c>
      <c r="AY330" s="64">
        <f t="shared" si="159"/>
        <v>44.698927257066799</v>
      </c>
      <c r="AZ330" s="97">
        <v>79.52</v>
      </c>
      <c r="BA330" s="68"/>
      <c r="BB330" s="68"/>
      <c r="BC330" s="68"/>
      <c r="BD330" s="68"/>
      <c r="BE330" s="15"/>
      <c r="BF330" s="5">
        <f t="shared" si="160"/>
        <v>7301</v>
      </c>
      <c r="BG330" s="41">
        <v>2375</v>
      </c>
      <c r="BH330" s="42">
        <v>4926</v>
      </c>
      <c r="BI330" s="42"/>
      <c r="BJ330" s="42"/>
      <c r="BK330" s="42"/>
      <c r="BL330" s="42"/>
      <c r="BM330" s="15"/>
    </row>
    <row r="331" spans="1:65" outlineLevel="5" x14ac:dyDescent="0.3">
      <c r="A331" s="22">
        <f t="shared" si="144"/>
        <v>10</v>
      </c>
      <c r="B331" s="9">
        <f t="shared" si="128"/>
        <v>42648</v>
      </c>
      <c r="C331" s="51">
        <v>396733</v>
      </c>
      <c r="D331" s="64" t="str">
        <f t="shared" si="151"/>
        <v/>
      </c>
      <c r="E331" s="12" t="s">
        <v>103</v>
      </c>
      <c r="F331" s="12" t="s">
        <v>103</v>
      </c>
      <c r="G331" s="12"/>
      <c r="H331" s="12"/>
      <c r="I331" s="12"/>
      <c r="J331" s="12"/>
      <c r="K331" s="12"/>
      <c r="L331" s="12"/>
      <c r="M331" s="74" t="str">
        <f t="shared" si="152"/>
        <v/>
      </c>
      <c r="N331" s="83" t="s">
        <v>103</v>
      </c>
      <c r="O331" s="83" t="s">
        <v>103</v>
      </c>
      <c r="P331" s="83"/>
      <c r="Q331" s="83"/>
      <c r="R331" s="83"/>
      <c r="S331" s="83"/>
      <c r="T331" s="83"/>
      <c r="U331" s="83"/>
      <c r="V331" s="5" t="str">
        <f t="shared" si="153"/>
        <v/>
      </c>
      <c r="W331" s="41"/>
      <c r="X331" s="41"/>
      <c r="Y331" s="41"/>
      <c r="Z331" s="41"/>
      <c r="AA331" s="41"/>
      <c r="AB331" s="41"/>
      <c r="AC331" s="41"/>
      <c r="AD331" s="41"/>
      <c r="AE331" s="5" t="str">
        <f t="shared" si="154"/>
        <v/>
      </c>
      <c r="AF331" s="41"/>
      <c r="AG331" s="41"/>
      <c r="AH331" s="41"/>
      <c r="AI331" s="41"/>
      <c r="AJ331" s="41"/>
      <c r="AK331" s="41"/>
      <c r="AL331" s="41"/>
      <c r="AM331" s="41"/>
      <c r="AN331" s="41">
        <f t="shared" si="161"/>
        <v>17.3841059602649</v>
      </c>
      <c r="AO331" s="41">
        <v>1208</v>
      </c>
      <c r="AP331" s="110" t="s">
        <v>103</v>
      </c>
      <c r="AQ331" s="111" t="s">
        <v>103</v>
      </c>
      <c r="AR331" s="126" t="str">
        <f t="shared" si="155"/>
        <v/>
      </c>
      <c r="AS331" s="126" t="str">
        <f t="shared" si="156"/>
        <v/>
      </c>
      <c r="AT331" s="127">
        <v>1704</v>
      </c>
      <c r="AU331" s="128">
        <v>2.15</v>
      </c>
      <c r="AV331" s="129" t="s">
        <v>103</v>
      </c>
      <c r="AW331" s="126" t="str">
        <f t="shared" si="157"/>
        <v/>
      </c>
      <c r="AX331" s="126" t="str">
        <f t="shared" si="158"/>
        <v/>
      </c>
      <c r="AY331" s="64" t="str">
        <f t="shared" si="159"/>
        <v/>
      </c>
      <c r="AZ331" s="97">
        <v>78.849999999999994</v>
      </c>
      <c r="BA331" s="68"/>
      <c r="BB331" s="68"/>
      <c r="BC331" s="68"/>
      <c r="BD331" s="68"/>
      <c r="BE331" s="15"/>
      <c r="BF331" s="5">
        <f t="shared" si="160"/>
        <v>3872</v>
      </c>
      <c r="BG331" s="41">
        <v>700</v>
      </c>
      <c r="BH331" s="42">
        <v>3172</v>
      </c>
      <c r="BI331" s="42"/>
      <c r="BJ331" s="42"/>
      <c r="BK331" s="42"/>
      <c r="BL331" s="42"/>
      <c r="BM331" s="15"/>
    </row>
    <row r="332" spans="1:65" outlineLevel="5" x14ac:dyDescent="0.3">
      <c r="A332" s="22">
        <f t="shared" si="144"/>
        <v>10</v>
      </c>
      <c r="B332" s="9">
        <f t="shared" si="128"/>
        <v>42649</v>
      </c>
      <c r="C332" s="51">
        <v>399421</v>
      </c>
      <c r="D332" s="64" t="str">
        <f t="shared" si="151"/>
        <v/>
      </c>
      <c r="E332" s="12" t="s">
        <v>103</v>
      </c>
      <c r="F332" s="12" t="s">
        <v>103</v>
      </c>
      <c r="G332" s="12"/>
      <c r="H332" s="12"/>
      <c r="I332" s="12"/>
      <c r="J332" s="12"/>
      <c r="K332" s="12"/>
      <c r="L332" s="12"/>
      <c r="M332" s="74" t="str">
        <f t="shared" si="152"/>
        <v/>
      </c>
      <c r="N332" s="83" t="s">
        <v>103</v>
      </c>
      <c r="O332" s="83" t="s">
        <v>103</v>
      </c>
      <c r="P332" s="83"/>
      <c r="Q332" s="83"/>
      <c r="R332" s="83"/>
      <c r="S332" s="83"/>
      <c r="T332" s="83"/>
      <c r="U332" s="83"/>
      <c r="V332" s="5" t="str">
        <f t="shared" si="153"/>
        <v/>
      </c>
      <c r="W332" s="41"/>
      <c r="X332" s="41"/>
      <c r="Y332" s="41"/>
      <c r="Z332" s="41"/>
      <c r="AA332" s="41"/>
      <c r="AB332" s="41"/>
      <c r="AC332" s="41"/>
      <c r="AD332" s="41"/>
      <c r="AE332" s="5" t="str">
        <f t="shared" si="154"/>
        <v/>
      </c>
      <c r="AF332" s="41"/>
      <c r="AG332" s="41"/>
      <c r="AH332" s="41"/>
      <c r="AI332" s="41"/>
      <c r="AJ332" s="41"/>
      <c r="AK332" s="41"/>
      <c r="AL332" s="41"/>
      <c r="AM332" s="41"/>
      <c r="AN332" s="41">
        <f t="shared" si="161"/>
        <v>18.766756032171582</v>
      </c>
      <c r="AO332" s="41">
        <v>1119</v>
      </c>
      <c r="AP332" s="110" t="s">
        <v>103</v>
      </c>
      <c r="AQ332" s="111" t="s">
        <v>103</v>
      </c>
      <c r="AR332" s="126" t="str">
        <f t="shared" si="155"/>
        <v/>
      </c>
      <c r="AS332" s="126" t="str">
        <f t="shared" si="156"/>
        <v/>
      </c>
      <c r="AT332" s="127">
        <v>1396</v>
      </c>
      <c r="AU332" s="128">
        <v>1.88</v>
      </c>
      <c r="AV332" s="129" t="s">
        <v>103</v>
      </c>
      <c r="AW332" s="126" t="str">
        <f t="shared" si="157"/>
        <v/>
      </c>
      <c r="AX332" s="126" t="str">
        <f t="shared" si="158"/>
        <v/>
      </c>
      <c r="AY332" s="64" t="str">
        <f t="shared" si="159"/>
        <v/>
      </c>
      <c r="AZ332" s="97">
        <v>78.2</v>
      </c>
      <c r="BA332" s="68"/>
      <c r="BB332" s="68"/>
      <c r="BC332" s="68"/>
      <c r="BD332" s="68"/>
      <c r="BE332" s="15"/>
      <c r="BF332" s="5">
        <f t="shared" si="160"/>
        <v>7800</v>
      </c>
      <c r="BG332" s="41">
        <v>4560</v>
      </c>
      <c r="BH332" s="42">
        <v>3240</v>
      </c>
      <c r="BI332" s="42"/>
      <c r="BJ332" s="42"/>
      <c r="BK332" s="42"/>
      <c r="BL332" s="42"/>
      <c r="BM332" s="15"/>
    </row>
    <row r="333" spans="1:65" outlineLevel="5" x14ac:dyDescent="0.3">
      <c r="A333" s="22">
        <f t="shared" si="144"/>
        <v>10</v>
      </c>
      <c r="B333" s="9">
        <f t="shared" si="128"/>
        <v>42650</v>
      </c>
      <c r="C333" s="51">
        <v>390256</v>
      </c>
      <c r="D333" s="64" t="str">
        <f t="shared" si="151"/>
        <v/>
      </c>
      <c r="E333" s="12" t="s">
        <v>103</v>
      </c>
      <c r="F333" s="12" t="s">
        <v>103</v>
      </c>
      <c r="G333" s="12"/>
      <c r="H333" s="12"/>
      <c r="I333" s="12"/>
      <c r="J333" s="12"/>
      <c r="K333" s="12"/>
      <c r="L333" s="12"/>
      <c r="M333" s="74" t="str">
        <f t="shared" si="152"/>
        <v/>
      </c>
      <c r="N333" s="83" t="s">
        <v>103</v>
      </c>
      <c r="O333" s="83" t="s">
        <v>103</v>
      </c>
      <c r="P333" s="83"/>
      <c r="Q333" s="83"/>
      <c r="R333" s="83"/>
      <c r="S333" s="83"/>
      <c r="T333" s="83"/>
      <c r="U333" s="83"/>
      <c r="V333" s="5" t="str">
        <f t="shared" si="153"/>
        <v/>
      </c>
      <c r="W333" s="41"/>
      <c r="X333" s="41"/>
      <c r="Y333" s="41"/>
      <c r="Z333" s="41"/>
      <c r="AA333" s="41"/>
      <c r="AB333" s="41"/>
      <c r="AC333" s="41"/>
      <c r="AD333" s="41"/>
      <c r="AE333" s="5" t="str">
        <f t="shared" si="154"/>
        <v/>
      </c>
      <c r="AF333" s="41"/>
      <c r="AG333" s="41"/>
      <c r="AH333" s="41"/>
      <c r="AI333" s="41"/>
      <c r="AJ333" s="41"/>
      <c r="AK333" s="41"/>
      <c r="AL333" s="41"/>
      <c r="AM333" s="41"/>
      <c r="AN333" s="41">
        <f t="shared" si="161"/>
        <v>16.191210485736313</v>
      </c>
      <c r="AO333" s="41">
        <v>1297</v>
      </c>
      <c r="AP333" s="110" t="s">
        <v>103</v>
      </c>
      <c r="AQ333" s="111" t="s">
        <v>103</v>
      </c>
      <c r="AR333" s="126" t="str">
        <f t="shared" si="155"/>
        <v/>
      </c>
      <c r="AS333" s="126" t="str">
        <f t="shared" si="156"/>
        <v/>
      </c>
      <c r="AT333" s="127">
        <v>1469</v>
      </c>
      <c r="AU333" s="128">
        <v>1.88</v>
      </c>
      <c r="AV333" s="129" t="s">
        <v>103</v>
      </c>
      <c r="AW333" s="126" t="str">
        <f t="shared" si="157"/>
        <v/>
      </c>
      <c r="AX333" s="126" t="str">
        <f t="shared" si="158"/>
        <v/>
      </c>
      <c r="AY333" s="64" t="str">
        <f t="shared" si="159"/>
        <v/>
      </c>
      <c r="AZ333" s="97">
        <v>78.400000000000006</v>
      </c>
      <c r="BA333" s="68"/>
      <c r="BB333" s="68"/>
      <c r="BC333" s="68"/>
      <c r="BD333" s="68"/>
      <c r="BE333" s="15"/>
      <c r="BF333" s="5">
        <f t="shared" si="160"/>
        <v>4812</v>
      </c>
      <c r="BG333" s="41">
        <v>4560</v>
      </c>
      <c r="BH333" s="42">
        <v>252</v>
      </c>
      <c r="BI333" s="42"/>
      <c r="BJ333" s="42"/>
      <c r="BK333" s="42"/>
      <c r="BL333" s="42"/>
      <c r="BM333" s="15"/>
    </row>
    <row r="334" spans="1:65" outlineLevel="5" x14ac:dyDescent="0.3">
      <c r="A334" s="22">
        <f t="shared" si="144"/>
        <v>10</v>
      </c>
      <c r="B334" s="9">
        <f t="shared" si="128"/>
        <v>42651</v>
      </c>
      <c r="C334" s="51">
        <v>390754</v>
      </c>
      <c r="D334" s="64" t="str">
        <f t="shared" si="151"/>
        <v/>
      </c>
      <c r="E334" s="12" t="s">
        <v>103</v>
      </c>
      <c r="F334" s="12" t="s">
        <v>103</v>
      </c>
      <c r="G334" s="12"/>
      <c r="H334" s="12"/>
      <c r="I334" s="12"/>
      <c r="J334" s="12"/>
      <c r="K334" s="12"/>
      <c r="L334" s="12"/>
      <c r="M334" s="74" t="str">
        <f t="shared" si="152"/>
        <v/>
      </c>
      <c r="N334" s="83" t="s">
        <v>103</v>
      </c>
      <c r="O334" s="83" t="s">
        <v>103</v>
      </c>
      <c r="P334" s="83"/>
      <c r="Q334" s="83"/>
      <c r="R334" s="83"/>
      <c r="S334" s="83"/>
      <c r="T334" s="83"/>
      <c r="U334" s="83"/>
      <c r="V334" s="5" t="str">
        <f t="shared" si="153"/>
        <v/>
      </c>
      <c r="W334" s="41"/>
      <c r="X334" s="41"/>
      <c r="Y334" s="41"/>
      <c r="Z334" s="41"/>
      <c r="AA334" s="41"/>
      <c r="AB334" s="41"/>
      <c r="AC334" s="41"/>
      <c r="AD334" s="41"/>
      <c r="AE334" s="5" t="str">
        <f t="shared" si="154"/>
        <v/>
      </c>
      <c r="AF334" s="41"/>
      <c r="AG334" s="41"/>
      <c r="AH334" s="41"/>
      <c r="AI334" s="41"/>
      <c r="AJ334" s="41"/>
      <c r="AK334" s="41"/>
      <c r="AL334" s="41"/>
      <c r="AM334" s="41"/>
      <c r="AN334" s="41">
        <f t="shared" si="161"/>
        <v>14.046822742474916</v>
      </c>
      <c r="AO334" s="41">
        <v>1495</v>
      </c>
      <c r="AP334" s="110" t="s">
        <v>103</v>
      </c>
      <c r="AQ334" s="111" t="s">
        <v>103</v>
      </c>
      <c r="AR334" s="126" t="str">
        <f t="shared" si="155"/>
        <v/>
      </c>
      <c r="AS334" s="126" t="str">
        <f t="shared" si="156"/>
        <v/>
      </c>
      <c r="AT334" s="127">
        <v>1704</v>
      </c>
      <c r="AU334" s="128" t="s">
        <v>103</v>
      </c>
      <c r="AV334" s="129" t="s">
        <v>103</v>
      </c>
      <c r="AW334" s="126" t="str">
        <f t="shared" si="157"/>
        <v/>
      </c>
      <c r="AX334" s="126" t="str">
        <f t="shared" si="158"/>
        <v/>
      </c>
      <c r="AY334" s="64" t="str">
        <f t="shared" si="159"/>
        <v/>
      </c>
      <c r="AZ334" s="97" t="s">
        <v>103</v>
      </c>
      <c r="BA334" s="68"/>
      <c r="BB334" s="68"/>
      <c r="BC334" s="68"/>
      <c r="BD334" s="68"/>
      <c r="BE334" s="15"/>
      <c r="BF334" s="5">
        <f t="shared" si="160"/>
        <v>8906</v>
      </c>
      <c r="BG334" s="41">
        <v>5500</v>
      </c>
      <c r="BH334" s="42">
        <v>3406</v>
      </c>
      <c r="BI334" s="42"/>
      <c r="BJ334" s="42"/>
      <c r="BK334" s="42"/>
      <c r="BL334" s="42"/>
      <c r="BM334" s="15"/>
    </row>
    <row r="335" spans="1:65" outlineLevel="5" x14ac:dyDescent="0.3">
      <c r="A335" s="22">
        <f t="shared" si="144"/>
        <v>10</v>
      </c>
      <c r="B335" s="9">
        <f t="shared" si="128"/>
        <v>42652</v>
      </c>
      <c r="C335" s="51">
        <v>408182</v>
      </c>
      <c r="D335" s="64" t="str">
        <f t="shared" si="151"/>
        <v/>
      </c>
      <c r="E335" s="12" t="s">
        <v>103</v>
      </c>
      <c r="F335" s="12" t="s">
        <v>103</v>
      </c>
      <c r="G335" s="12"/>
      <c r="H335" s="12"/>
      <c r="I335" s="12"/>
      <c r="J335" s="12"/>
      <c r="K335" s="12"/>
      <c r="L335" s="12"/>
      <c r="M335" s="74" t="str">
        <f t="shared" si="152"/>
        <v/>
      </c>
      <c r="N335" s="83" t="s">
        <v>103</v>
      </c>
      <c r="O335" s="83" t="s">
        <v>103</v>
      </c>
      <c r="P335" s="83"/>
      <c r="Q335" s="83"/>
      <c r="R335" s="83"/>
      <c r="S335" s="83"/>
      <c r="T335" s="83"/>
      <c r="U335" s="83"/>
      <c r="V335" s="5" t="str">
        <f t="shared" si="153"/>
        <v/>
      </c>
      <c r="W335" s="41"/>
      <c r="X335" s="41"/>
      <c r="Y335" s="41"/>
      <c r="Z335" s="41"/>
      <c r="AA335" s="41"/>
      <c r="AB335" s="41"/>
      <c r="AC335" s="41"/>
      <c r="AD335" s="41"/>
      <c r="AE335" s="5" t="str">
        <f t="shared" si="154"/>
        <v/>
      </c>
      <c r="AF335" s="41"/>
      <c r="AG335" s="41"/>
      <c r="AH335" s="41"/>
      <c r="AI335" s="41"/>
      <c r="AJ335" s="41"/>
      <c r="AK335" s="41"/>
      <c r="AL335" s="41"/>
      <c r="AM335" s="41"/>
      <c r="AN335" s="41">
        <f t="shared" si="161"/>
        <v>16.894609814963797</v>
      </c>
      <c r="AO335" s="41">
        <v>1243</v>
      </c>
      <c r="AP335" s="110" t="s">
        <v>103</v>
      </c>
      <c r="AQ335" s="111" t="s">
        <v>103</v>
      </c>
      <c r="AR335" s="126" t="str">
        <f t="shared" si="155"/>
        <v/>
      </c>
      <c r="AS335" s="126" t="str">
        <f t="shared" si="156"/>
        <v/>
      </c>
      <c r="AT335" s="127">
        <v>1704</v>
      </c>
      <c r="AU335" s="128" t="s">
        <v>103</v>
      </c>
      <c r="AV335" s="129" t="s">
        <v>103</v>
      </c>
      <c r="AW335" s="126" t="str">
        <f t="shared" si="157"/>
        <v/>
      </c>
      <c r="AX335" s="126" t="str">
        <f t="shared" si="158"/>
        <v/>
      </c>
      <c r="AY335" s="64" t="str">
        <f t="shared" si="159"/>
        <v/>
      </c>
      <c r="AZ335" s="97" t="s">
        <v>103</v>
      </c>
      <c r="BA335" s="68"/>
      <c r="BB335" s="68"/>
      <c r="BC335" s="68"/>
      <c r="BD335" s="68"/>
      <c r="BE335" s="15"/>
      <c r="BF335" s="5">
        <f t="shared" si="160"/>
        <v>6023</v>
      </c>
      <c r="BG335" s="41">
        <v>2185</v>
      </c>
      <c r="BH335" s="42">
        <v>3838</v>
      </c>
      <c r="BI335" s="42"/>
      <c r="BJ335" s="42"/>
      <c r="BK335" s="42"/>
      <c r="BL335" s="42"/>
      <c r="BM335" s="15"/>
    </row>
    <row r="336" spans="1:65" outlineLevel="5" x14ac:dyDescent="0.3">
      <c r="A336" s="22">
        <f t="shared" si="144"/>
        <v>10</v>
      </c>
      <c r="B336" s="9">
        <f t="shared" si="128"/>
        <v>42653</v>
      </c>
      <c r="C336" s="51">
        <v>404391</v>
      </c>
      <c r="D336" s="64">
        <f t="shared" si="151"/>
        <v>32</v>
      </c>
      <c r="E336" s="12">
        <v>32</v>
      </c>
      <c r="F336" s="12">
        <v>32</v>
      </c>
      <c r="G336" s="12"/>
      <c r="H336" s="12"/>
      <c r="I336" s="12"/>
      <c r="J336" s="12"/>
      <c r="K336" s="12"/>
      <c r="L336" s="12"/>
      <c r="M336" s="74" t="str">
        <f t="shared" si="152"/>
        <v/>
      </c>
      <c r="N336" s="83" t="s">
        <v>103</v>
      </c>
      <c r="O336" s="83" t="s">
        <v>103</v>
      </c>
      <c r="P336" s="83"/>
      <c r="Q336" s="83"/>
      <c r="R336" s="83"/>
      <c r="S336" s="83"/>
      <c r="T336" s="83"/>
      <c r="U336" s="83"/>
      <c r="V336" s="5" t="str">
        <f t="shared" si="153"/>
        <v/>
      </c>
      <c r="W336" s="41"/>
      <c r="X336" s="41"/>
      <c r="Y336" s="41"/>
      <c r="Z336" s="41"/>
      <c r="AA336" s="41"/>
      <c r="AB336" s="41"/>
      <c r="AC336" s="41"/>
      <c r="AD336" s="41"/>
      <c r="AE336" s="5" t="str">
        <f t="shared" si="154"/>
        <v/>
      </c>
      <c r="AF336" s="41"/>
      <c r="AG336" s="41"/>
      <c r="AH336" s="41"/>
      <c r="AI336" s="41"/>
      <c r="AJ336" s="41"/>
      <c r="AK336" s="41"/>
      <c r="AL336" s="41"/>
      <c r="AM336" s="41"/>
      <c r="AN336" s="41">
        <f t="shared" si="161"/>
        <v>23.001095290251918</v>
      </c>
      <c r="AO336" s="41">
        <v>913</v>
      </c>
      <c r="AP336" s="110" t="s">
        <v>103</v>
      </c>
      <c r="AQ336" s="111" t="s">
        <v>103</v>
      </c>
      <c r="AR336" s="126" t="str">
        <f t="shared" si="155"/>
        <v/>
      </c>
      <c r="AS336" s="126" t="str">
        <f t="shared" si="156"/>
        <v/>
      </c>
      <c r="AT336" s="127">
        <v>1704</v>
      </c>
      <c r="AU336" s="128">
        <v>1.83</v>
      </c>
      <c r="AV336" s="129" t="s">
        <v>103</v>
      </c>
      <c r="AW336" s="126" t="str">
        <f t="shared" si="157"/>
        <v/>
      </c>
      <c r="AX336" s="126" t="str">
        <f t="shared" si="158"/>
        <v/>
      </c>
      <c r="AY336" s="64" t="str">
        <f t="shared" si="159"/>
        <v/>
      </c>
      <c r="AZ336" s="97">
        <v>80.17</v>
      </c>
      <c r="BA336" s="68"/>
      <c r="BB336" s="68"/>
      <c r="BC336" s="68"/>
      <c r="BD336" s="68"/>
      <c r="BE336" s="15"/>
      <c r="BF336" s="5">
        <f t="shared" si="160"/>
        <v>4340</v>
      </c>
      <c r="BG336" s="41">
        <v>2650</v>
      </c>
      <c r="BH336" s="42">
        <v>1690</v>
      </c>
      <c r="BI336" s="42"/>
      <c r="BJ336" s="42"/>
      <c r="BK336" s="42"/>
      <c r="BL336" s="42"/>
      <c r="BM336" s="15"/>
    </row>
    <row r="337" spans="1:65" outlineLevel="5" x14ac:dyDescent="0.3">
      <c r="A337" s="22">
        <f t="shared" si="144"/>
        <v>10</v>
      </c>
      <c r="B337" s="9">
        <f t="shared" si="128"/>
        <v>42654</v>
      </c>
      <c r="C337" s="51">
        <v>381785</v>
      </c>
      <c r="D337" s="64">
        <f t="shared" si="151"/>
        <v>32.5</v>
      </c>
      <c r="E337" s="12">
        <v>32</v>
      </c>
      <c r="F337" s="12">
        <v>33</v>
      </c>
      <c r="G337" s="12"/>
      <c r="H337" s="12"/>
      <c r="I337" s="12"/>
      <c r="J337" s="12"/>
      <c r="K337" s="12"/>
      <c r="L337" s="12"/>
      <c r="M337" s="74">
        <f t="shared" si="152"/>
        <v>7.2</v>
      </c>
      <c r="N337" s="83">
        <v>7.25</v>
      </c>
      <c r="O337" s="83">
        <v>7.24</v>
      </c>
      <c r="P337" s="83"/>
      <c r="Q337" s="83"/>
      <c r="R337" s="83"/>
      <c r="S337" s="83"/>
      <c r="T337" s="83"/>
      <c r="U337" s="83"/>
      <c r="V337" s="5" t="str">
        <f t="shared" si="153"/>
        <v/>
      </c>
      <c r="W337" s="41"/>
      <c r="X337" s="41"/>
      <c r="Y337" s="41"/>
      <c r="Z337" s="41"/>
      <c r="AA337" s="41"/>
      <c r="AB337" s="41"/>
      <c r="AC337" s="41"/>
      <c r="AD337" s="41"/>
      <c r="AE337" s="5" t="str">
        <f t="shared" si="154"/>
        <v/>
      </c>
      <c r="AF337" s="41"/>
      <c r="AG337" s="41"/>
      <c r="AH337" s="41"/>
      <c r="AI337" s="41"/>
      <c r="AJ337" s="41"/>
      <c r="AK337" s="41"/>
      <c r="AL337" s="41"/>
      <c r="AM337" s="41"/>
      <c r="AN337" s="41">
        <f t="shared" si="161"/>
        <v>28.727770177838579</v>
      </c>
      <c r="AO337" s="41">
        <v>731</v>
      </c>
      <c r="AP337" s="110">
        <v>2.21</v>
      </c>
      <c r="AQ337" s="111">
        <v>1.55</v>
      </c>
      <c r="AR337" s="126">
        <f t="shared" si="155"/>
        <v>70.135746606334848</v>
      </c>
      <c r="AS337" s="126">
        <f t="shared" si="156"/>
        <v>29.864253393665152</v>
      </c>
      <c r="AT337" s="127">
        <v>1640</v>
      </c>
      <c r="AU337" s="128">
        <v>1.48</v>
      </c>
      <c r="AV337" s="129">
        <v>0.88</v>
      </c>
      <c r="AW337" s="126">
        <f t="shared" si="157"/>
        <v>59.45945945945946</v>
      </c>
      <c r="AX337" s="126">
        <f t="shared" si="158"/>
        <v>40.54054054054054</v>
      </c>
      <c r="AY337" s="64">
        <f t="shared" si="159"/>
        <v>37.548387096774213</v>
      </c>
      <c r="AZ337" s="97">
        <v>78.37</v>
      </c>
      <c r="BA337" s="68"/>
      <c r="BB337" s="68"/>
      <c r="BC337" s="68"/>
      <c r="BD337" s="68"/>
      <c r="BE337" s="15"/>
      <c r="BF337" s="5">
        <f t="shared" si="160"/>
        <v>2520</v>
      </c>
      <c r="BG337" s="41">
        <v>2520</v>
      </c>
      <c r="BH337" s="42" t="s">
        <v>103</v>
      </c>
      <c r="BI337" s="42"/>
      <c r="BJ337" s="42"/>
      <c r="BK337" s="42"/>
      <c r="BL337" s="42"/>
      <c r="BM337" s="15"/>
    </row>
    <row r="338" spans="1:65" outlineLevel="5" x14ac:dyDescent="0.3">
      <c r="A338" s="22">
        <f t="shared" si="144"/>
        <v>10</v>
      </c>
      <c r="B338" s="9">
        <f t="shared" si="128"/>
        <v>42655</v>
      </c>
      <c r="C338" s="51">
        <v>391210</v>
      </c>
      <c r="D338" s="64" t="str">
        <f t="shared" si="151"/>
        <v/>
      </c>
      <c r="E338" s="12" t="s">
        <v>103</v>
      </c>
      <c r="F338" s="12" t="s">
        <v>103</v>
      </c>
      <c r="G338" s="12"/>
      <c r="H338" s="12"/>
      <c r="I338" s="12"/>
      <c r="J338" s="12"/>
      <c r="K338" s="12"/>
      <c r="L338" s="12"/>
      <c r="M338" s="74" t="str">
        <f t="shared" si="152"/>
        <v/>
      </c>
      <c r="N338" s="83" t="s">
        <v>103</v>
      </c>
      <c r="O338" s="83" t="s">
        <v>103</v>
      </c>
      <c r="P338" s="83"/>
      <c r="Q338" s="83"/>
      <c r="R338" s="83"/>
      <c r="S338" s="83"/>
      <c r="T338" s="83"/>
      <c r="U338" s="83"/>
      <c r="V338" s="5" t="str">
        <f t="shared" si="153"/>
        <v/>
      </c>
      <c r="W338" s="41"/>
      <c r="X338" s="41"/>
      <c r="Y338" s="41"/>
      <c r="Z338" s="41"/>
      <c r="AA338" s="41"/>
      <c r="AB338" s="41"/>
      <c r="AC338" s="41"/>
      <c r="AD338" s="41"/>
      <c r="AE338" s="5" t="str">
        <f t="shared" si="154"/>
        <v/>
      </c>
      <c r="AF338" s="41"/>
      <c r="AG338" s="41"/>
      <c r="AH338" s="41"/>
      <c r="AI338" s="41"/>
      <c r="AJ338" s="41"/>
      <c r="AK338" s="41"/>
      <c r="AL338" s="41"/>
      <c r="AM338" s="41"/>
      <c r="AN338" s="41">
        <f t="shared" si="161"/>
        <v>18.75</v>
      </c>
      <c r="AO338" s="41">
        <v>1120</v>
      </c>
      <c r="AP338" s="110" t="s">
        <v>103</v>
      </c>
      <c r="AQ338" s="111" t="s">
        <v>103</v>
      </c>
      <c r="AR338" s="126" t="str">
        <f t="shared" si="155"/>
        <v/>
      </c>
      <c r="AS338" s="126" t="str">
        <f t="shared" si="156"/>
        <v/>
      </c>
      <c r="AT338" s="127">
        <v>1642</v>
      </c>
      <c r="AU338" s="128">
        <v>1.88</v>
      </c>
      <c r="AV338" s="129" t="s">
        <v>103</v>
      </c>
      <c r="AW338" s="126" t="str">
        <f t="shared" si="157"/>
        <v/>
      </c>
      <c r="AX338" s="126" t="str">
        <f t="shared" si="158"/>
        <v/>
      </c>
      <c r="AY338" s="64" t="str">
        <f t="shared" si="159"/>
        <v/>
      </c>
      <c r="AZ338" s="97">
        <v>80.5</v>
      </c>
      <c r="BA338" s="68"/>
      <c r="BB338" s="68"/>
      <c r="BC338" s="68"/>
      <c r="BD338" s="68"/>
      <c r="BE338" s="15"/>
      <c r="BF338" s="5">
        <f t="shared" si="160"/>
        <v>4532</v>
      </c>
      <c r="BG338" s="41">
        <v>4530</v>
      </c>
      <c r="BH338" s="42">
        <v>2</v>
      </c>
      <c r="BI338" s="42"/>
      <c r="BJ338" s="42"/>
      <c r="BK338" s="42"/>
      <c r="BL338" s="42"/>
      <c r="BM338" s="15"/>
    </row>
    <row r="339" spans="1:65" outlineLevel="5" x14ac:dyDescent="0.3">
      <c r="A339" s="22">
        <f t="shared" si="144"/>
        <v>10</v>
      </c>
      <c r="B339" s="9">
        <f t="shared" si="128"/>
        <v>42656</v>
      </c>
      <c r="C339" s="51">
        <v>393053</v>
      </c>
      <c r="D339" s="64" t="str">
        <f t="shared" si="151"/>
        <v/>
      </c>
      <c r="E339" s="12" t="s">
        <v>103</v>
      </c>
      <c r="F339" s="12" t="s">
        <v>103</v>
      </c>
      <c r="G339" s="12"/>
      <c r="H339" s="12"/>
      <c r="I339" s="12"/>
      <c r="J339" s="12"/>
      <c r="K339" s="12"/>
      <c r="L339" s="12"/>
      <c r="M339" s="74" t="str">
        <f t="shared" si="152"/>
        <v/>
      </c>
      <c r="N339" s="83" t="s">
        <v>103</v>
      </c>
      <c r="O339" s="83" t="s">
        <v>103</v>
      </c>
      <c r="P339" s="83"/>
      <c r="Q339" s="83"/>
      <c r="R339" s="83"/>
      <c r="S339" s="83"/>
      <c r="T339" s="83"/>
      <c r="U339" s="83"/>
      <c r="V339" s="5" t="str">
        <f t="shared" si="153"/>
        <v/>
      </c>
      <c r="W339" s="41"/>
      <c r="X339" s="41"/>
      <c r="Y339" s="41"/>
      <c r="Z339" s="41"/>
      <c r="AA339" s="41"/>
      <c r="AB339" s="41"/>
      <c r="AC339" s="41"/>
      <c r="AD339" s="41"/>
      <c r="AE339" s="5" t="str">
        <f t="shared" si="154"/>
        <v/>
      </c>
      <c r="AF339" s="41"/>
      <c r="AG339" s="41"/>
      <c r="AH339" s="41"/>
      <c r="AI339" s="41"/>
      <c r="AJ339" s="41"/>
      <c r="AK339" s="41"/>
      <c r="AL339" s="41"/>
      <c r="AM339" s="41"/>
      <c r="AN339" s="41">
        <f t="shared" si="161"/>
        <v>18.75</v>
      </c>
      <c r="AO339" s="41">
        <v>1120</v>
      </c>
      <c r="AP339" s="110" t="s">
        <v>103</v>
      </c>
      <c r="AQ339" s="111" t="s">
        <v>103</v>
      </c>
      <c r="AR339" s="126" t="str">
        <f t="shared" si="155"/>
        <v/>
      </c>
      <c r="AS339" s="126" t="str">
        <f t="shared" si="156"/>
        <v/>
      </c>
      <c r="AT339" s="127">
        <v>1656</v>
      </c>
      <c r="AU339" s="128">
        <v>1.9</v>
      </c>
      <c r="AV339" s="129" t="s">
        <v>103</v>
      </c>
      <c r="AW339" s="126" t="str">
        <f t="shared" si="157"/>
        <v/>
      </c>
      <c r="AX339" s="126" t="str">
        <f t="shared" si="158"/>
        <v/>
      </c>
      <c r="AY339" s="64" t="str">
        <f t="shared" si="159"/>
        <v/>
      </c>
      <c r="AZ339" s="97">
        <v>80.22</v>
      </c>
      <c r="BA339" s="68"/>
      <c r="BB339" s="68"/>
      <c r="BC339" s="68"/>
      <c r="BD339" s="68"/>
      <c r="BE339" s="15"/>
      <c r="BF339" s="5">
        <f t="shared" si="160"/>
        <v>5320</v>
      </c>
      <c r="BG339" s="41">
        <v>5320</v>
      </c>
      <c r="BH339" s="42" t="s">
        <v>103</v>
      </c>
      <c r="BI339" s="42"/>
      <c r="BJ339" s="42"/>
      <c r="BK339" s="42"/>
      <c r="BL339" s="42"/>
      <c r="BM339" s="15"/>
    </row>
    <row r="340" spans="1:65" outlineLevel="5" x14ac:dyDescent="0.3">
      <c r="A340" s="22">
        <f t="shared" si="144"/>
        <v>10</v>
      </c>
      <c r="B340" s="9">
        <f t="shared" si="128"/>
        <v>42657</v>
      </c>
      <c r="C340" s="51">
        <v>391644</v>
      </c>
      <c r="D340" s="64" t="str">
        <f t="shared" si="151"/>
        <v/>
      </c>
      <c r="E340" s="12" t="s">
        <v>103</v>
      </c>
      <c r="F340" s="12" t="s">
        <v>103</v>
      </c>
      <c r="G340" s="12"/>
      <c r="H340" s="12"/>
      <c r="I340" s="12"/>
      <c r="J340" s="12"/>
      <c r="K340" s="12"/>
      <c r="L340" s="12"/>
      <c r="M340" s="74" t="str">
        <f t="shared" si="152"/>
        <v/>
      </c>
      <c r="N340" s="83" t="s">
        <v>103</v>
      </c>
      <c r="O340" s="83" t="s">
        <v>103</v>
      </c>
      <c r="P340" s="83"/>
      <c r="Q340" s="83"/>
      <c r="R340" s="83"/>
      <c r="S340" s="83"/>
      <c r="T340" s="83"/>
      <c r="U340" s="83"/>
      <c r="V340" s="5" t="str">
        <f t="shared" si="153"/>
        <v/>
      </c>
      <c r="W340" s="41"/>
      <c r="X340" s="41"/>
      <c r="Y340" s="41"/>
      <c r="Z340" s="41"/>
      <c r="AA340" s="41"/>
      <c r="AB340" s="41"/>
      <c r="AC340" s="41"/>
      <c r="AD340" s="41"/>
      <c r="AE340" s="5" t="str">
        <f t="shared" si="154"/>
        <v/>
      </c>
      <c r="AF340" s="41"/>
      <c r="AG340" s="41"/>
      <c r="AH340" s="41"/>
      <c r="AI340" s="41"/>
      <c r="AJ340" s="41"/>
      <c r="AK340" s="41"/>
      <c r="AL340" s="41"/>
      <c r="AM340" s="41"/>
      <c r="AN340" s="41">
        <f t="shared" si="161"/>
        <v>18.75</v>
      </c>
      <c r="AO340" s="41">
        <v>1120</v>
      </c>
      <c r="AP340" s="110" t="s">
        <v>103</v>
      </c>
      <c r="AQ340" s="111" t="s">
        <v>103</v>
      </c>
      <c r="AR340" s="126" t="str">
        <f t="shared" si="155"/>
        <v/>
      </c>
      <c r="AS340" s="126" t="str">
        <f t="shared" si="156"/>
        <v/>
      </c>
      <c r="AT340" s="127">
        <v>1656</v>
      </c>
      <c r="AU340" s="128">
        <v>1.98</v>
      </c>
      <c r="AV340" s="129" t="s">
        <v>103</v>
      </c>
      <c r="AW340" s="126" t="str">
        <f t="shared" si="157"/>
        <v/>
      </c>
      <c r="AX340" s="126" t="str">
        <f t="shared" si="158"/>
        <v/>
      </c>
      <c r="AY340" s="64" t="str">
        <f t="shared" si="159"/>
        <v/>
      </c>
      <c r="AZ340" s="97">
        <v>80.7</v>
      </c>
      <c r="BA340" s="68"/>
      <c r="BB340" s="68"/>
      <c r="BC340" s="68"/>
      <c r="BD340" s="68"/>
      <c r="BE340" s="15"/>
      <c r="BF340" s="5">
        <f t="shared" si="160"/>
        <v>5320</v>
      </c>
      <c r="BG340" s="41">
        <v>5320</v>
      </c>
      <c r="BH340" s="42" t="s">
        <v>103</v>
      </c>
      <c r="BI340" s="42"/>
      <c r="BJ340" s="42"/>
      <c r="BK340" s="42"/>
      <c r="BL340" s="42"/>
      <c r="BM340" s="15"/>
    </row>
    <row r="341" spans="1:65" outlineLevel="5" x14ac:dyDescent="0.3">
      <c r="A341" s="22">
        <f t="shared" si="144"/>
        <v>10</v>
      </c>
      <c r="B341" s="9">
        <f t="shared" si="128"/>
        <v>42658</v>
      </c>
      <c r="C341" s="51">
        <v>375636</v>
      </c>
      <c r="D341" s="64" t="str">
        <f t="shared" si="151"/>
        <v/>
      </c>
      <c r="E341" s="12" t="s">
        <v>103</v>
      </c>
      <c r="F341" s="12" t="s">
        <v>103</v>
      </c>
      <c r="G341" s="12"/>
      <c r="H341" s="12"/>
      <c r="I341" s="12"/>
      <c r="J341" s="12"/>
      <c r="K341" s="12"/>
      <c r="L341" s="12"/>
      <c r="M341" s="74" t="str">
        <f t="shared" si="152"/>
        <v/>
      </c>
      <c r="N341" s="83" t="s">
        <v>103</v>
      </c>
      <c r="O341" s="83" t="s">
        <v>103</v>
      </c>
      <c r="P341" s="83"/>
      <c r="Q341" s="83"/>
      <c r="R341" s="83"/>
      <c r="S341" s="83"/>
      <c r="T341" s="83"/>
      <c r="U341" s="83"/>
      <c r="V341" s="5" t="str">
        <f t="shared" si="153"/>
        <v/>
      </c>
      <c r="W341" s="41"/>
      <c r="X341" s="41"/>
      <c r="Y341" s="41"/>
      <c r="Z341" s="41"/>
      <c r="AA341" s="41"/>
      <c r="AB341" s="41"/>
      <c r="AC341" s="41"/>
      <c r="AD341" s="41"/>
      <c r="AE341" s="5" t="str">
        <f t="shared" si="154"/>
        <v/>
      </c>
      <c r="AF341" s="41"/>
      <c r="AG341" s="41"/>
      <c r="AH341" s="41"/>
      <c r="AI341" s="41"/>
      <c r="AJ341" s="41"/>
      <c r="AK341" s="41"/>
      <c r="AL341" s="41"/>
      <c r="AM341" s="41"/>
      <c r="AN341" s="41">
        <f t="shared" si="161"/>
        <v>19.056261343012704</v>
      </c>
      <c r="AO341" s="41">
        <v>1102</v>
      </c>
      <c r="AP341" s="110" t="s">
        <v>103</v>
      </c>
      <c r="AQ341" s="111" t="s">
        <v>103</v>
      </c>
      <c r="AR341" s="126" t="str">
        <f t="shared" si="155"/>
        <v/>
      </c>
      <c r="AS341" s="126" t="str">
        <f t="shared" si="156"/>
        <v/>
      </c>
      <c r="AT341" s="127">
        <v>1639</v>
      </c>
      <c r="AU341" s="128" t="s">
        <v>103</v>
      </c>
      <c r="AV341" s="129" t="s">
        <v>103</v>
      </c>
      <c r="AW341" s="126" t="str">
        <f t="shared" si="157"/>
        <v/>
      </c>
      <c r="AX341" s="126" t="str">
        <f t="shared" si="158"/>
        <v/>
      </c>
      <c r="AY341" s="64" t="str">
        <f t="shared" si="159"/>
        <v/>
      </c>
      <c r="AZ341" s="97" t="s">
        <v>103</v>
      </c>
      <c r="BA341" s="68"/>
      <c r="BB341" s="68"/>
      <c r="BC341" s="68"/>
      <c r="BD341" s="68"/>
      <c r="BE341" s="15"/>
      <c r="BF341" s="5">
        <f t="shared" si="160"/>
        <v>5320</v>
      </c>
      <c r="BG341" s="41">
        <v>5320</v>
      </c>
      <c r="BH341" s="42" t="s">
        <v>103</v>
      </c>
      <c r="BI341" s="42"/>
      <c r="BJ341" s="42"/>
      <c r="BK341" s="42"/>
      <c r="BL341" s="42"/>
      <c r="BM341" s="15"/>
    </row>
    <row r="342" spans="1:65" outlineLevel="5" x14ac:dyDescent="0.3">
      <c r="A342" s="22">
        <f t="shared" si="144"/>
        <v>10</v>
      </c>
      <c r="B342" s="9">
        <f t="shared" si="128"/>
        <v>42659</v>
      </c>
      <c r="C342" s="51">
        <v>384498</v>
      </c>
      <c r="D342" s="64" t="str">
        <f t="shared" si="151"/>
        <v/>
      </c>
      <c r="E342" s="12" t="s">
        <v>103</v>
      </c>
      <c r="F342" s="12" t="s">
        <v>103</v>
      </c>
      <c r="G342" s="12"/>
      <c r="H342" s="12"/>
      <c r="I342" s="12"/>
      <c r="J342" s="12"/>
      <c r="K342" s="12"/>
      <c r="L342" s="12"/>
      <c r="M342" s="74" t="str">
        <f t="shared" si="152"/>
        <v/>
      </c>
      <c r="N342" s="83" t="s">
        <v>103</v>
      </c>
      <c r="O342" s="83" t="s">
        <v>103</v>
      </c>
      <c r="P342" s="83"/>
      <c r="Q342" s="83"/>
      <c r="R342" s="83"/>
      <c r="S342" s="83"/>
      <c r="T342" s="83"/>
      <c r="U342" s="83"/>
      <c r="V342" s="5" t="str">
        <f t="shared" si="153"/>
        <v/>
      </c>
      <c r="W342" s="41"/>
      <c r="X342" s="41"/>
      <c r="Y342" s="41"/>
      <c r="Z342" s="41"/>
      <c r="AA342" s="41"/>
      <c r="AB342" s="41"/>
      <c r="AC342" s="41"/>
      <c r="AD342" s="41"/>
      <c r="AE342" s="5" t="str">
        <f t="shared" si="154"/>
        <v/>
      </c>
      <c r="AF342" s="41"/>
      <c r="AG342" s="41"/>
      <c r="AH342" s="41"/>
      <c r="AI342" s="41"/>
      <c r="AJ342" s="41"/>
      <c r="AK342" s="41"/>
      <c r="AL342" s="41"/>
      <c r="AM342" s="41"/>
      <c r="AN342" s="41">
        <f t="shared" si="161"/>
        <v>18.584070796460178</v>
      </c>
      <c r="AO342" s="41">
        <v>1130</v>
      </c>
      <c r="AP342" s="110" t="s">
        <v>103</v>
      </c>
      <c r="AQ342" s="111" t="s">
        <v>103</v>
      </c>
      <c r="AR342" s="126" t="str">
        <f t="shared" si="155"/>
        <v/>
      </c>
      <c r="AS342" s="126" t="str">
        <f t="shared" si="156"/>
        <v/>
      </c>
      <c r="AT342" s="127" t="s">
        <v>103</v>
      </c>
      <c r="AU342" s="128" t="s">
        <v>103</v>
      </c>
      <c r="AV342" s="129" t="s">
        <v>103</v>
      </c>
      <c r="AW342" s="126" t="str">
        <f t="shared" si="157"/>
        <v/>
      </c>
      <c r="AX342" s="126" t="str">
        <f t="shared" si="158"/>
        <v/>
      </c>
      <c r="AY342" s="64" t="str">
        <f t="shared" si="159"/>
        <v/>
      </c>
      <c r="AZ342" s="97" t="s">
        <v>103</v>
      </c>
      <c r="BA342" s="68"/>
      <c r="BB342" s="68"/>
      <c r="BC342" s="68"/>
      <c r="BD342" s="68"/>
      <c r="BE342" s="15"/>
      <c r="BF342" s="5">
        <f t="shared" si="160"/>
        <v>5280</v>
      </c>
      <c r="BG342" s="41">
        <v>5280</v>
      </c>
      <c r="BH342" s="42" t="s">
        <v>103</v>
      </c>
      <c r="BI342" s="42"/>
      <c r="BJ342" s="42"/>
      <c r="BK342" s="42"/>
      <c r="BL342" s="42"/>
      <c r="BM342" s="15"/>
    </row>
    <row r="343" spans="1:65" outlineLevel="5" x14ac:dyDescent="0.3">
      <c r="A343" s="22">
        <f t="shared" si="144"/>
        <v>10</v>
      </c>
      <c r="B343" s="9">
        <f t="shared" si="128"/>
        <v>42660</v>
      </c>
      <c r="C343" s="51">
        <v>409438</v>
      </c>
      <c r="D343" s="64" t="str">
        <f t="shared" si="151"/>
        <v/>
      </c>
      <c r="E343" s="12" t="s">
        <v>103</v>
      </c>
      <c r="F343" s="12" t="s">
        <v>103</v>
      </c>
      <c r="G343" s="12"/>
      <c r="H343" s="12"/>
      <c r="I343" s="12"/>
      <c r="J343" s="12"/>
      <c r="K343" s="12"/>
      <c r="L343" s="12"/>
      <c r="M343" s="74" t="str">
        <f t="shared" si="152"/>
        <v/>
      </c>
      <c r="N343" s="83" t="s">
        <v>103</v>
      </c>
      <c r="O343" s="83" t="s">
        <v>103</v>
      </c>
      <c r="P343" s="83"/>
      <c r="Q343" s="83"/>
      <c r="R343" s="83"/>
      <c r="S343" s="83"/>
      <c r="T343" s="83"/>
      <c r="U343" s="83"/>
      <c r="V343" s="5" t="str">
        <f t="shared" si="153"/>
        <v/>
      </c>
      <c r="W343" s="41"/>
      <c r="X343" s="41"/>
      <c r="Y343" s="41"/>
      <c r="Z343" s="41"/>
      <c r="AA343" s="41"/>
      <c r="AB343" s="41"/>
      <c r="AC343" s="41"/>
      <c r="AD343" s="41"/>
      <c r="AE343" s="5" t="str">
        <f t="shared" si="154"/>
        <v/>
      </c>
      <c r="AF343" s="41"/>
      <c r="AG343" s="41"/>
      <c r="AH343" s="41"/>
      <c r="AI343" s="41"/>
      <c r="AJ343" s="41"/>
      <c r="AK343" s="41"/>
      <c r="AL343" s="41"/>
      <c r="AM343" s="41"/>
      <c r="AN343" s="41">
        <f t="shared" si="161"/>
        <v>21</v>
      </c>
      <c r="AO343" s="41">
        <v>1000</v>
      </c>
      <c r="AP343" s="110" t="s">
        <v>103</v>
      </c>
      <c r="AQ343" s="111" t="s">
        <v>103</v>
      </c>
      <c r="AR343" s="126" t="str">
        <f t="shared" si="155"/>
        <v/>
      </c>
      <c r="AS343" s="126" t="str">
        <f t="shared" si="156"/>
        <v/>
      </c>
      <c r="AT343" s="127">
        <v>1502</v>
      </c>
      <c r="AU343" s="128">
        <v>2.0099999999999998</v>
      </c>
      <c r="AV343" s="129" t="s">
        <v>103</v>
      </c>
      <c r="AW343" s="126" t="str">
        <f t="shared" si="157"/>
        <v/>
      </c>
      <c r="AX343" s="126" t="str">
        <f t="shared" si="158"/>
        <v/>
      </c>
      <c r="AY343" s="64" t="str">
        <f t="shared" si="159"/>
        <v/>
      </c>
      <c r="AZ343" s="97">
        <v>78.5</v>
      </c>
      <c r="BA343" s="68"/>
      <c r="BB343" s="68"/>
      <c r="BC343" s="68"/>
      <c r="BD343" s="68"/>
      <c r="BE343" s="15"/>
      <c r="BF343" s="5">
        <f t="shared" si="160"/>
        <v>3159</v>
      </c>
      <c r="BG343" s="41">
        <v>1610</v>
      </c>
      <c r="BH343" s="42">
        <v>1549</v>
      </c>
      <c r="BI343" s="42"/>
      <c r="BJ343" s="42"/>
      <c r="BK343" s="42"/>
      <c r="BL343" s="42"/>
      <c r="BM343" s="15"/>
    </row>
    <row r="344" spans="1:65" outlineLevel="5" x14ac:dyDescent="0.3">
      <c r="A344" s="22">
        <f t="shared" si="144"/>
        <v>10</v>
      </c>
      <c r="B344" s="9">
        <f t="shared" si="128"/>
        <v>42661</v>
      </c>
      <c r="C344" s="51">
        <v>382494</v>
      </c>
      <c r="D344" s="64">
        <f t="shared" si="151"/>
        <v>27</v>
      </c>
      <c r="E344" s="12">
        <v>27</v>
      </c>
      <c r="F344" s="12">
        <v>27</v>
      </c>
      <c r="G344" s="12"/>
      <c r="H344" s="12"/>
      <c r="I344" s="12"/>
      <c r="J344" s="12"/>
      <c r="K344" s="12"/>
      <c r="L344" s="12"/>
      <c r="M344" s="74">
        <f t="shared" si="152"/>
        <v>7.1</v>
      </c>
      <c r="N344" s="83">
        <v>7.1</v>
      </c>
      <c r="O344" s="83">
        <v>7.11</v>
      </c>
      <c r="P344" s="83"/>
      <c r="Q344" s="83"/>
      <c r="R344" s="83"/>
      <c r="S344" s="83"/>
      <c r="T344" s="83"/>
      <c r="U344" s="83"/>
      <c r="V344" s="5" t="str">
        <f t="shared" si="153"/>
        <v/>
      </c>
      <c r="W344" s="41"/>
      <c r="X344" s="41"/>
      <c r="Y344" s="41"/>
      <c r="Z344" s="41"/>
      <c r="AA344" s="41"/>
      <c r="AB344" s="41"/>
      <c r="AC344" s="41"/>
      <c r="AD344" s="41"/>
      <c r="AE344" s="5" t="str">
        <f t="shared" si="154"/>
        <v/>
      </c>
      <c r="AF344" s="41"/>
      <c r="AG344" s="41"/>
      <c r="AH344" s="41"/>
      <c r="AI344" s="41"/>
      <c r="AJ344" s="41"/>
      <c r="AK344" s="41"/>
      <c r="AL344" s="41"/>
      <c r="AM344" s="41"/>
      <c r="AN344" s="41">
        <f t="shared" si="161"/>
        <v>18.75</v>
      </c>
      <c r="AO344" s="41">
        <v>1120</v>
      </c>
      <c r="AP344" s="110">
        <v>3.29</v>
      </c>
      <c r="AQ344" s="111">
        <v>2.35</v>
      </c>
      <c r="AR344" s="126">
        <f t="shared" si="155"/>
        <v>71.428571428571431</v>
      </c>
      <c r="AS344" s="126">
        <f t="shared" si="156"/>
        <v>28.571428571428569</v>
      </c>
      <c r="AT344" s="127">
        <v>1632</v>
      </c>
      <c r="AU344" s="128">
        <v>1.97</v>
      </c>
      <c r="AV344" s="129">
        <v>1.22</v>
      </c>
      <c r="AW344" s="126">
        <f t="shared" si="157"/>
        <v>61.928934010152282</v>
      </c>
      <c r="AX344" s="126">
        <f t="shared" si="158"/>
        <v>38.071065989847718</v>
      </c>
      <c r="AY344" s="64">
        <f t="shared" si="159"/>
        <v>34.933333333333337</v>
      </c>
      <c r="AZ344" s="97">
        <v>78.55</v>
      </c>
      <c r="BA344" s="68"/>
      <c r="BB344" s="68"/>
      <c r="BC344" s="68"/>
      <c r="BD344" s="68"/>
      <c r="BE344" s="15"/>
      <c r="BF344" s="5" t="str">
        <f t="shared" si="160"/>
        <v/>
      </c>
      <c r="BG344" s="41" t="s">
        <v>103</v>
      </c>
      <c r="BH344" s="42" t="s">
        <v>103</v>
      </c>
      <c r="BI344" s="42"/>
      <c r="BJ344" s="42"/>
      <c r="BK344" s="42"/>
      <c r="BL344" s="42"/>
      <c r="BM344" s="15"/>
    </row>
    <row r="345" spans="1:65" outlineLevel="5" x14ac:dyDescent="0.3">
      <c r="A345" s="22">
        <f t="shared" si="144"/>
        <v>10</v>
      </c>
      <c r="B345" s="9">
        <f t="shared" si="128"/>
        <v>42662</v>
      </c>
      <c r="C345" s="51">
        <v>388195</v>
      </c>
      <c r="D345" s="64">
        <f t="shared" si="151"/>
        <v>25</v>
      </c>
      <c r="E345" s="12">
        <v>24</v>
      </c>
      <c r="F345" s="12">
        <v>26</v>
      </c>
      <c r="G345" s="12"/>
      <c r="H345" s="12"/>
      <c r="I345" s="12"/>
      <c r="J345" s="12"/>
      <c r="K345" s="12"/>
      <c r="L345" s="12"/>
      <c r="M345" s="74" t="str">
        <f t="shared" si="152"/>
        <v/>
      </c>
      <c r="N345" s="83" t="s">
        <v>103</v>
      </c>
      <c r="O345" s="83" t="s">
        <v>103</v>
      </c>
      <c r="P345" s="83"/>
      <c r="Q345" s="83"/>
      <c r="R345" s="83"/>
      <c r="S345" s="83"/>
      <c r="T345" s="83"/>
      <c r="U345" s="83"/>
      <c r="V345" s="5" t="str">
        <f t="shared" si="153"/>
        <v/>
      </c>
      <c r="W345" s="41"/>
      <c r="X345" s="41"/>
      <c r="Y345" s="41"/>
      <c r="Z345" s="41"/>
      <c r="AA345" s="41"/>
      <c r="AB345" s="41"/>
      <c r="AC345" s="41"/>
      <c r="AD345" s="41"/>
      <c r="AE345" s="5" t="str">
        <f t="shared" si="154"/>
        <v/>
      </c>
      <c r="AF345" s="41"/>
      <c r="AG345" s="41"/>
      <c r="AH345" s="41"/>
      <c r="AI345" s="41"/>
      <c r="AJ345" s="41"/>
      <c r="AK345" s="41"/>
      <c r="AL345" s="41"/>
      <c r="AM345" s="41"/>
      <c r="AN345" s="41">
        <f t="shared" si="161"/>
        <v>18.584070796460178</v>
      </c>
      <c r="AO345" s="41">
        <v>1130</v>
      </c>
      <c r="AP345" s="110" t="s">
        <v>103</v>
      </c>
      <c r="AQ345" s="111" t="s">
        <v>103</v>
      </c>
      <c r="AR345" s="126" t="str">
        <f t="shared" si="155"/>
        <v/>
      </c>
      <c r="AS345" s="126" t="str">
        <f t="shared" si="156"/>
        <v/>
      </c>
      <c r="AT345" s="127">
        <v>1630</v>
      </c>
      <c r="AU345" s="128">
        <v>1.95</v>
      </c>
      <c r="AV345" s="129" t="s">
        <v>103</v>
      </c>
      <c r="AW345" s="126" t="str">
        <f t="shared" si="157"/>
        <v/>
      </c>
      <c r="AX345" s="126" t="str">
        <f t="shared" si="158"/>
        <v/>
      </c>
      <c r="AY345" s="64" t="str">
        <f t="shared" si="159"/>
        <v/>
      </c>
      <c r="AZ345" s="97">
        <v>77.08</v>
      </c>
      <c r="BA345" s="68"/>
      <c r="BB345" s="68"/>
      <c r="BC345" s="68"/>
      <c r="BD345" s="68"/>
      <c r="BE345" s="15"/>
      <c r="BF345" s="5" t="str">
        <f t="shared" si="160"/>
        <v/>
      </c>
      <c r="BG345" s="41" t="s">
        <v>103</v>
      </c>
      <c r="BH345" s="42" t="s">
        <v>103</v>
      </c>
      <c r="BI345" s="42"/>
      <c r="BJ345" s="42"/>
      <c r="BK345" s="42"/>
      <c r="BL345" s="42"/>
      <c r="BM345" s="15"/>
    </row>
    <row r="346" spans="1:65" outlineLevel="5" x14ac:dyDescent="0.3">
      <c r="A346" s="22">
        <f t="shared" si="144"/>
        <v>10</v>
      </c>
      <c r="B346" s="9">
        <f t="shared" si="128"/>
        <v>42663</v>
      </c>
      <c r="C346" s="51">
        <v>346041</v>
      </c>
      <c r="D346" s="64" t="str">
        <f t="shared" si="151"/>
        <v/>
      </c>
      <c r="E346" s="12" t="s">
        <v>103</v>
      </c>
      <c r="F346" s="12" t="s">
        <v>103</v>
      </c>
      <c r="G346" s="12"/>
      <c r="H346" s="12"/>
      <c r="I346" s="12"/>
      <c r="J346" s="12"/>
      <c r="K346" s="12"/>
      <c r="L346" s="12"/>
      <c r="M346" s="74" t="str">
        <f t="shared" si="152"/>
        <v/>
      </c>
      <c r="N346" s="83" t="s">
        <v>103</v>
      </c>
      <c r="O346" s="83" t="s">
        <v>103</v>
      </c>
      <c r="P346" s="83"/>
      <c r="Q346" s="83"/>
      <c r="R346" s="83"/>
      <c r="S346" s="83"/>
      <c r="T346" s="83"/>
      <c r="U346" s="83"/>
      <c r="V346" s="5" t="str">
        <f t="shared" si="153"/>
        <v/>
      </c>
      <c r="W346" s="41"/>
      <c r="X346" s="41"/>
      <c r="Y346" s="41"/>
      <c r="Z346" s="41"/>
      <c r="AA346" s="41"/>
      <c r="AB346" s="41"/>
      <c r="AC346" s="41"/>
      <c r="AD346" s="41"/>
      <c r="AE346" s="5" t="str">
        <f t="shared" si="154"/>
        <v/>
      </c>
      <c r="AF346" s="41"/>
      <c r="AG346" s="41"/>
      <c r="AH346" s="41"/>
      <c r="AI346" s="41"/>
      <c r="AJ346" s="41"/>
      <c r="AK346" s="41"/>
      <c r="AL346" s="41"/>
      <c r="AM346" s="41"/>
      <c r="AN346" s="41">
        <f t="shared" si="161"/>
        <v>18.71657754010695</v>
      </c>
      <c r="AO346" s="41">
        <v>1122</v>
      </c>
      <c r="AP346" s="110" t="s">
        <v>103</v>
      </c>
      <c r="AQ346" s="111" t="s">
        <v>103</v>
      </c>
      <c r="AR346" s="126" t="str">
        <f t="shared" si="155"/>
        <v/>
      </c>
      <c r="AS346" s="126" t="str">
        <f t="shared" si="156"/>
        <v/>
      </c>
      <c r="AT346" s="127">
        <v>1632</v>
      </c>
      <c r="AU346" s="128">
        <v>1.93</v>
      </c>
      <c r="AV346" s="129" t="s">
        <v>103</v>
      </c>
      <c r="AW346" s="126" t="str">
        <f t="shared" si="157"/>
        <v/>
      </c>
      <c r="AX346" s="126" t="str">
        <f t="shared" si="158"/>
        <v/>
      </c>
      <c r="AY346" s="64" t="str">
        <f t="shared" si="159"/>
        <v/>
      </c>
      <c r="AZ346" s="97">
        <v>71.58</v>
      </c>
      <c r="BA346" s="68"/>
      <c r="BB346" s="68"/>
      <c r="BC346" s="68"/>
      <c r="BD346" s="68"/>
      <c r="BE346" s="15"/>
      <c r="BF346" s="5">
        <f t="shared" si="160"/>
        <v>3000</v>
      </c>
      <c r="BG346" s="41">
        <v>3000</v>
      </c>
      <c r="BH346" s="42" t="s">
        <v>103</v>
      </c>
      <c r="BI346" s="42"/>
      <c r="BJ346" s="42"/>
      <c r="BK346" s="42"/>
      <c r="BL346" s="42"/>
      <c r="BM346" s="15"/>
    </row>
    <row r="347" spans="1:65" outlineLevel="5" x14ac:dyDescent="0.3">
      <c r="A347" s="22">
        <f t="shared" si="144"/>
        <v>10</v>
      </c>
      <c r="B347" s="9">
        <f t="shared" si="128"/>
        <v>42664</v>
      </c>
      <c r="C347" s="51">
        <v>367273</v>
      </c>
      <c r="D347" s="64" t="str">
        <f t="shared" si="151"/>
        <v/>
      </c>
      <c r="E347" s="12" t="s">
        <v>103</v>
      </c>
      <c r="F347" s="12" t="s">
        <v>103</v>
      </c>
      <c r="G347" s="12"/>
      <c r="H347" s="12"/>
      <c r="I347" s="12"/>
      <c r="J347" s="12"/>
      <c r="K347" s="12"/>
      <c r="L347" s="12"/>
      <c r="M347" s="74" t="str">
        <f t="shared" si="152"/>
        <v/>
      </c>
      <c r="N347" s="83" t="s">
        <v>103</v>
      </c>
      <c r="O347" s="83" t="s">
        <v>103</v>
      </c>
      <c r="P347" s="83"/>
      <c r="Q347" s="83"/>
      <c r="R347" s="83"/>
      <c r="S347" s="83"/>
      <c r="T347" s="83"/>
      <c r="U347" s="83"/>
      <c r="V347" s="5" t="str">
        <f t="shared" si="153"/>
        <v/>
      </c>
      <c r="W347" s="41"/>
      <c r="X347" s="41"/>
      <c r="Y347" s="41"/>
      <c r="Z347" s="41"/>
      <c r="AA347" s="41"/>
      <c r="AB347" s="41"/>
      <c r="AC347" s="41"/>
      <c r="AD347" s="41"/>
      <c r="AE347" s="5" t="str">
        <f t="shared" si="154"/>
        <v/>
      </c>
      <c r="AF347" s="41"/>
      <c r="AG347" s="41"/>
      <c r="AH347" s="41"/>
      <c r="AI347" s="41"/>
      <c r="AJ347" s="41"/>
      <c r="AK347" s="41"/>
      <c r="AL347" s="41"/>
      <c r="AM347" s="41"/>
      <c r="AN347" s="41">
        <f t="shared" si="161"/>
        <v>17.796610169491526</v>
      </c>
      <c r="AO347" s="41">
        <v>1180</v>
      </c>
      <c r="AP347" s="110" t="s">
        <v>103</v>
      </c>
      <c r="AQ347" s="111" t="s">
        <v>103</v>
      </c>
      <c r="AR347" s="126" t="str">
        <f t="shared" si="155"/>
        <v/>
      </c>
      <c r="AS347" s="126" t="str">
        <f t="shared" si="156"/>
        <v/>
      </c>
      <c r="AT347" s="127">
        <v>1692</v>
      </c>
      <c r="AU347" s="128">
        <v>1.8</v>
      </c>
      <c r="AV347" s="129" t="s">
        <v>103</v>
      </c>
      <c r="AW347" s="126" t="str">
        <f t="shared" si="157"/>
        <v/>
      </c>
      <c r="AX347" s="126" t="str">
        <f t="shared" si="158"/>
        <v/>
      </c>
      <c r="AY347" s="64" t="str">
        <f t="shared" si="159"/>
        <v/>
      </c>
      <c r="AZ347" s="97">
        <v>77.22</v>
      </c>
      <c r="BA347" s="68"/>
      <c r="BB347" s="68"/>
      <c r="BC347" s="68"/>
      <c r="BD347" s="68"/>
      <c r="BE347" s="15"/>
      <c r="BF347" s="5">
        <f t="shared" si="160"/>
        <v>680</v>
      </c>
      <c r="BG347" s="41">
        <v>680</v>
      </c>
      <c r="BH347" s="42" t="s">
        <v>103</v>
      </c>
      <c r="BI347" s="42"/>
      <c r="BJ347" s="42"/>
      <c r="BK347" s="42"/>
      <c r="BL347" s="42"/>
      <c r="BM347" s="15"/>
    </row>
    <row r="348" spans="1:65" outlineLevel="5" x14ac:dyDescent="0.3">
      <c r="A348" s="22">
        <f t="shared" si="144"/>
        <v>10</v>
      </c>
      <c r="B348" s="9">
        <f t="shared" si="128"/>
        <v>42665</v>
      </c>
      <c r="C348" s="51">
        <v>342420</v>
      </c>
      <c r="D348" s="64" t="str">
        <f t="shared" si="151"/>
        <v/>
      </c>
      <c r="E348" s="12" t="s">
        <v>103</v>
      </c>
      <c r="F348" s="12" t="s">
        <v>103</v>
      </c>
      <c r="G348" s="12"/>
      <c r="H348" s="12"/>
      <c r="I348" s="12"/>
      <c r="J348" s="12"/>
      <c r="K348" s="12"/>
      <c r="L348" s="12"/>
      <c r="M348" s="74" t="str">
        <f t="shared" si="152"/>
        <v/>
      </c>
      <c r="N348" s="83" t="s">
        <v>103</v>
      </c>
      <c r="O348" s="83" t="s">
        <v>103</v>
      </c>
      <c r="P348" s="83"/>
      <c r="Q348" s="83"/>
      <c r="R348" s="83"/>
      <c r="S348" s="83"/>
      <c r="T348" s="83"/>
      <c r="U348" s="83"/>
      <c r="V348" s="5" t="str">
        <f t="shared" si="153"/>
        <v/>
      </c>
      <c r="W348" s="41"/>
      <c r="X348" s="41"/>
      <c r="Y348" s="41"/>
      <c r="Z348" s="41"/>
      <c r="AA348" s="41"/>
      <c r="AB348" s="41"/>
      <c r="AC348" s="41"/>
      <c r="AD348" s="41"/>
      <c r="AE348" s="5" t="str">
        <f t="shared" si="154"/>
        <v/>
      </c>
      <c r="AF348" s="41"/>
      <c r="AG348" s="41"/>
      <c r="AH348" s="41"/>
      <c r="AI348" s="41"/>
      <c r="AJ348" s="41"/>
      <c r="AK348" s="41"/>
      <c r="AL348" s="41"/>
      <c r="AM348" s="41"/>
      <c r="AN348" s="41">
        <f t="shared" si="161"/>
        <v>18.356643356643357</v>
      </c>
      <c r="AO348" s="41">
        <v>1144</v>
      </c>
      <c r="AP348" s="110" t="s">
        <v>103</v>
      </c>
      <c r="AQ348" s="111" t="s">
        <v>103</v>
      </c>
      <c r="AR348" s="126" t="str">
        <f t="shared" si="155"/>
        <v/>
      </c>
      <c r="AS348" s="126" t="str">
        <f t="shared" si="156"/>
        <v/>
      </c>
      <c r="AT348" s="127">
        <v>1644</v>
      </c>
      <c r="AU348" s="128" t="s">
        <v>103</v>
      </c>
      <c r="AV348" s="129" t="s">
        <v>103</v>
      </c>
      <c r="AW348" s="126" t="str">
        <f t="shared" si="157"/>
        <v/>
      </c>
      <c r="AX348" s="126" t="str">
        <f t="shared" si="158"/>
        <v/>
      </c>
      <c r="AY348" s="64" t="str">
        <f t="shared" si="159"/>
        <v/>
      </c>
      <c r="AZ348" s="97" t="s">
        <v>103</v>
      </c>
      <c r="BA348" s="68"/>
      <c r="BB348" s="68"/>
      <c r="BC348" s="68"/>
      <c r="BD348" s="68"/>
      <c r="BE348" s="15"/>
      <c r="BF348" s="5">
        <f t="shared" si="160"/>
        <v>3756</v>
      </c>
      <c r="BG348" s="41">
        <v>3756</v>
      </c>
      <c r="BH348" s="42" t="s">
        <v>103</v>
      </c>
      <c r="BI348" s="42"/>
      <c r="BJ348" s="42"/>
      <c r="BK348" s="42"/>
      <c r="BL348" s="42"/>
      <c r="BM348" s="15"/>
    </row>
    <row r="349" spans="1:65" outlineLevel="5" x14ac:dyDescent="0.3">
      <c r="A349" s="22">
        <f t="shared" si="144"/>
        <v>10</v>
      </c>
      <c r="B349" s="9">
        <f t="shared" si="128"/>
        <v>42666</v>
      </c>
      <c r="C349" s="51">
        <v>342202</v>
      </c>
      <c r="D349" s="64" t="str">
        <f t="shared" si="151"/>
        <v/>
      </c>
      <c r="E349" s="12" t="s">
        <v>103</v>
      </c>
      <c r="F349" s="12" t="s">
        <v>103</v>
      </c>
      <c r="G349" s="12"/>
      <c r="H349" s="12"/>
      <c r="I349" s="12"/>
      <c r="J349" s="12"/>
      <c r="K349" s="12"/>
      <c r="L349" s="12"/>
      <c r="M349" s="74" t="str">
        <f t="shared" si="152"/>
        <v/>
      </c>
      <c r="N349" s="83" t="s">
        <v>103</v>
      </c>
      <c r="O349" s="83" t="s">
        <v>103</v>
      </c>
      <c r="P349" s="83"/>
      <c r="Q349" s="83"/>
      <c r="R349" s="83"/>
      <c r="S349" s="83"/>
      <c r="T349" s="83"/>
      <c r="U349" s="83"/>
      <c r="V349" s="5" t="str">
        <f t="shared" si="153"/>
        <v/>
      </c>
      <c r="W349" s="41"/>
      <c r="X349" s="41"/>
      <c r="Y349" s="41"/>
      <c r="Z349" s="41"/>
      <c r="AA349" s="41"/>
      <c r="AB349" s="41"/>
      <c r="AC349" s="41"/>
      <c r="AD349" s="41"/>
      <c r="AE349" s="5" t="str">
        <f t="shared" si="154"/>
        <v/>
      </c>
      <c r="AF349" s="41"/>
      <c r="AG349" s="41"/>
      <c r="AH349" s="41"/>
      <c r="AI349" s="41"/>
      <c r="AJ349" s="41"/>
      <c r="AK349" s="41"/>
      <c r="AL349" s="41"/>
      <c r="AM349" s="41"/>
      <c r="AN349" s="41">
        <f t="shared" si="161"/>
        <v>21.875</v>
      </c>
      <c r="AO349" s="41">
        <v>960</v>
      </c>
      <c r="AP349" s="110" t="s">
        <v>103</v>
      </c>
      <c r="AQ349" s="111" t="s">
        <v>103</v>
      </c>
      <c r="AR349" s="126" t="str">
        <f t="shared" si="155"/>
        <v/>
      </c>
      <c r="AS349" s="126" t="str">
        <f t="shared" si="156"/>
        <v/>
      </c>
      <c r="AT349" s="127">
        <v>1152</v>
      </c>
      <c r="AU349" s="128" t="s">
        <v>103</v>
      </c>
      <c r="AV349" s="129" t="s">
        <v>103</v>
      </c>
      <c r="AW349" s="126" t="str">
        <f t="shared" si="157"/>
        <v/>
      </c>
      <c r="AX349" s="126" t="str">
        <f t="shared" si="158"/>
        <v/>
      </c>
      <c r="AY349" s="64" t="str">
        <f t="shared" si="159"/>
        <v/>
      </c>
      <c r="AZ349" s="97" t="s">
        <v>103</v>
      </c>
      <c r="BA349" s="68"/>
      <c r="BB349" s="68"/>
      <c r="BC349" s="68"/>
      <c r="BD349" s="68"/>
      <c r="BE349" s="15"/>
      <c r="BF349" s="5">
        <f t="shared" si="160"/>
        <v>1174</v>
      </c>
      <c r="BG349" s="41">
        <v>1174</v>
      </c>
      <c r="BH349" s="42" t="s">
        <v>103</v>
      </c>
      <c r="BI349" s="42"/>
      <c r="BJ349" s="42"/>
      <c r="BK349" s="42"/>
      <c r="BL349" s="42"/>
      <c r="BM349" s="15"/>
    </row>
    <row r="350" spans="1:65" outlineLevel="5" x14ac:dyDescent="0.3">
      <c r="A350" s="22">
        <f t="shared" si="144"/>
        <v>10</v>
      </c>
      <c r="B350" s="9">
        <f t="shared" si="128"/>
        <v>42667</v>
      </c>
      <c r="C350" s="51">
        <v>343209</v>
      </c>
      <c r="D350" s="64" t="str">
        <f t="shared" si="151"/>
        <v/>
      </c>
      <c r="E350" s="12" t="s">
        <v>103</v>
      </c>
      <c r="F350" s="12" t="s">
        <v>103</v>
      </c>
      <c r="G350" s="12"/>
      <c r="H350" s="12"/>
      <c r="I350" s="12"/>
      <c r="J350" s="12"/>
      <c r="K350" s="12"/>
      <c r="L350" s="12"/>
      <c r="M350" s="74" t="str">
        <f t="shared" si="152"/>
        <v/>
      </c>
      <c r="N350" s="83" t="s">
        <v>103</v>
      </c>
      <c r="O350" s="83" t="s">
        <v>103</v>
      </c>
      <c r="P350" s="83"/>
      <c r="Q350" s="83"/>
      <c r="R350" s="83"/>
      <c r="S350" s="83"/>
      <c r="T350" s="83"/>
      <c r="U350" s="83"/>
      <c r="V350" s="5" t="str">
        <f t="shared" si="153"/>
        <v/>
      </c>
      <c r="W350" s="41"/>
      <c r="X350" s="41"/>
      <c r="Y350" s="41"/>
      <c r="Z350" s="41"/>
      <c r="AA350" s="41"/>
      <c r="AB350" s="41"/>
      <c r="AC350" s="41"/>
      <c r="AD350" s="41"/>
      <c r="AE350" s="5" t="str">
        <f t="shared" si="154"/>
        <v/>
      </c>
      <c r="AF350" s="41"/>
      <c r="AG350" s="41"/>
      <c r="AH350" s="41"/>
      <c r="AI350" s="41"/>
      <c r="AJ350" s="41"/>
      <c r="AK350" s="41"/>
      <c r="AL350" s="41"/>
      <c r="AM350" s="41"/>
      <c r="AN350" s="41">
        <f t="shared" si="161"/>
        <v>21.875</v>
      </c>
      <c r="AO350" s="41">
        <v>960</v>
      </c>
      <c r="AP350" s="110" t="s">
        <v>103</v>
      </c>
      <c r="AQ350" s="111" t="s">
        <v>103</v>
      </c>
      <c r="AR350" s="126" t="str">
        <f t="shared" si="155"/>
        <v/>
      </c>
      <c r="AS350" s="126" t="str">
        <f t="shared" si="156"/>
        <v/>
      </c>
      <c r="AT350" s="127">
        <v>1152</v>
      </c>
      <c r="AU350" s="128">
        <v>1.88</v>
      </c>
      <c r="AV350" s="129" t="s">
        <v>103</v>
      </c>
      <c r="AW350" s="126" t="str">
        <f t="shared" si="157"/>
        <v/>
      </c>
      <c r="AX350" s="126" t="str">
        <f t="shared" si="158"/>
        <v/>
      </c>
      <c r="AY350" s="64" t="str">
        <f t="shared" si="159"/>
        <v/>
      </c>
      <c r="AZ350" s="97">
        <v>78.5</v>
      </c>
      <c r="BA350" s="68"/>
      <c r="BB350" s="68"/>
      <c r="BC350" s="68"/>
      <c r="BD350" s="68"/>
      <c r="BE350" s="15"/>
      <c r="BF350" s="5">
        <f t="shared" si="160"/>
        <v>2106</v>
      </c>
      <c r="BG350" s="41">
        <v>2106</v>
      </c>
      <c r="BH350" s="42" t="s">
        <v>103</v>
      </c>
      <c r="BI350" s="42"/>
      <c r="BJ350" s="42"/>
      <c r="BK350" s="42"/>
      <c r="BL350" s="42"/>
      <c r="BM350" s="15"/>
    </row>
    <row r="351" spans="1:65" outlineLevel="5" x14ac:dyDescent="0.3">
      <c r="A351" s="22">
        <f t="shared" si="144"/>
        <v>10</v>
      </c>
      <c r="B351" s="9">
        <f t="shared" si="128"/>
        <v>42668</v>
      </c>
      <c r="C351" s="51">
        <v>363609</v>
      </c>
      <c r="D351" s="64" t="str">
        <f t="shared" si="151"/>
        <v/>
      </c>
      <c r="E351" s="12" t="s">
        <v>103</v>
      </c>
      <c r="F351" s="12" t="s">
        <v>103</v>
      </c>
      <c r="G351" s="12"/>
      <c r="H351" s="12"/>
      <c r="I351" s="12"/>
      <c r="J351" s="12"/>
      <c r="K351" s="12"/>
      <c r="L351" s="12"/>
      <c r="M351" s="74">
        <f t="shared" si="152"/>
        <v>7.2</v>
      </c>
      <c r="N351" s="83">
        <v>7.2</v>
      </c>
      <c r="O351" s="83">
        <v>7.24</v>
      </c>
      <c r="P351" s="83"/>
      <c r="Q351" s="83"/>
      <c r="R351" s="83"/>
      <c r="S351" s="83"/>
      <c r="T351" s="83"/>
      <c r="U351" s="83"/>
      <c r="V351" s="5" t="str">
        <f t="shared" si="153"/>
        <v/>
      </c>
      <c r="W351" s="41"/>
      <c r="X351" s="41"/>
      <c r="Y351" s="41"/>
      <c r="Z351" s="41"/>
      <c r="AA351" s="41"/>
      <c r="AB351" s="41"/>
      <c r="AC351" s="41"/>
      <c r="AD351" s="41"/>
      <c r="AE351" s="5" t="str">
        <f t="shared" si="154"/>
        <v/>
      </c>
      <c r="AF351" s="41"/>
      <c r="AG351" s="41"/>
      <c r="AH351" s="41"/>
      <c r="AI351" s="41"/>
      <c r="AJ351" s="41"/>
      <c r="AK351" s="41"/>
      <c r="AL351" s="41"/>
      <c r="AM351" s="41"/>
      <c r="AN351" s="41">
        <f t="shared" si="161"/>
        <v>22.340425531914892</v>
      </c>
      <c r="AO351" s="41">
        <v>940</v>
      </c>
      <c r="AP351" s="110">
        <v>2.2200000000000002</v>
      </c>
      <c r="AQ351" s="111">
        <v>1.47</v>
      </c>
      <c r="AR351" s="126">
        <f t="shared" si="155"/>
        <v>66.21621621621621</v>
      </c>
      <c r="AS351" s="126">
        <f t="shared" si="156"/>
        <v>33.78378378378379</v>
      </c>
      <c r="AT351" s="127">
        <v>940</v>
      </c>
      <c r="AU351" s="128">
        <v>2</v>
      </c>
      <c r="AV351" s="129">
        <v>1.03</v>
      </c>
      <c r="AW351" s="126">
        <f t="shared" si="157"/>
        <v>51.5</v>
      </c>
      <c r="AX351" s="126">
        <f t="shared" si="158"/>
        <v>48.5</v>
      </c>
      <c r="AY351" s="64">
        <f t="shared" si="159"/>
        <v>45.823690300862594</v>
      </c>
      <c r="AZ351" s="97">
        <v>78.55</v>
      </c>
      <c r="BA351" s="68"/>
      <c r="BB351" s="68"/>
      <c r="BC351" s="68"/>
      <c r="BD351" s="68"/>
      <c r="BE351" s="15"/>
      <c r="BF351" s="5">
        <f t="shared" si="160"/>
        <v>2184</v>
      </c>
      <c r="BG351" s="41">
        <v>2184</v>
      </c>
      <c r="BH351" s="42" t="s">
        <v>103</v>
      </c>
      <c r="BI351" s="42"/>
      <c r="BJ351" s="42"/>
      <c r="BK351" s="42"/>
      <c r="BL351" s="42"/>
      <c r="BM351" s="15"/>
    </row>
    <row r="352" spans="1:65" outlineLevel="5" x14ac:dyDescent="0.3">
      <c r="A352" s="22">
        <f t="shared" si="144"/>
        <v>10</v>
      </c>
      <c r="B352" s="9">
        <f t="shared" ref="B352:B415" si="162">B351+1</f>
        <v>42669</v>
      </c>
      <c r="C352" s="51">
        <v>345824</v>
      </c>
      <c r="D352" s="64">
        <f t="shared" si="151"/>
        <v>26.5</v>
      </c>
      <c r="E352" s="12">
        <v>23</v>
      </c>
      <c r="F352" s="12">
        <v>30</v>
      </c>
      <c r="G352" s="12"/>
      <c r="H352" s="12"/>
      <c r="I352" s="12"/>
      <c r="J352" s="12"/>
      <c r="K352" s="12"/>
      <c r="L352" s="12"/>
      <c r="M352" s="74" t="str">
        <f t="shared" si="152"/>
        <v/>
      </c>
      <c r="N352" s="83" t="s">
        <v>103</v>
      </c>
      <c r="O352" s="83" t="s">
        <v>103</v>
      </c>
      <c r="P352" s="83"/>
      <c r="Q352" s="83"/>
      <c r="R352" s="83"/>
      <c r="S352" s="83"/>
      <c r="T352" s="83"/>
      <c r="U352" s="83"/>
      <c r="V352" s="5" t="str">
        <f t="shared" si="153"/>
        <v/>
      </c>
      <c r="W352" s="41"/>
      <c r="X352" s="41"/>
      <c r="Y352" s="41"/>
      <c r="Z352" s="41"/>
      <c r="AA352" s="41"/>
      <c r="AB352" s="41"/>
      <c r="AC352" s="41"/>
      <c r="AD352" s="41"/>
      <c r="AE352" s="5" t="str">
        <f t="shared" si="154"/>
        <v/>
      </c>
      <c r="AF352" s="41"/>
      <c r="AG352" s="41"/>
      <c r="AH352" s="41"/>
      <c r="AI352" s="41"/>
      <c r="AJ352" s="41"/>
      <c r="AK352" s="41"/>
      <c r="AL352" s="41"/>
      <c r="AM352" s="41"/>
      <c r="AN352" s="41">
        <f t="shared" si="161"/>
        <v>20.5078125</v>
      </c>
      <c r="AO352" s="41">
        <v>1024</v>
      </c>
      <c r="AP352" s="110" t="s">
        <v>103</v>
      </c>
      <c r="AQ352" s="111" t="s">
        <v>103</v>
      </c>
      <c r="AR352" s="126" t="str">
        <f t="shared" si="155"/>
        <v/>
      </c>
      <c r="AS352" s="126" t="str">
        <f t="shared" si="156"/>
        <v/>
      </c>
      <c r="AT352" s="127">
        <v>1224</v>
      </c>
      <c r="AU352" s="128">
        <v>2.0099999999999998</v>
      </c>
      <c r="AV352" s="129" t="s">
        <v>103</v>
      </c>
      <c r="AW352" s="126" t="str">
        <f t="shared" si="157"/>
        <v/>
      </c>
      <c r="AX352" s="126" t="str">
        <f t="shared" si="158"/>
        <v/>
      </c>
      <c r="AY352" s="64" t="str">
        <f t="shared" si="159"/>
        <v/>
      </c>
      <c r="AZ352" s="97">
        <v>79.5</v>
      </c>
      <c r="BA352" s="68"/>
      <c r="BB352" s="68"/>
      <c r="BC352" s="68"/>
      <c r="BD352" s="68"/>
      <c r="BE352" s="15"/>
      <c r="BF352" s="5">
        <f t="shared" si="160"/>
        <v>1950</v>
      </c>
      <c r="BG352" s="41">
        <v>1950</v>
      </c>
      <c r="BH352" s="42" t="s">
        <v>103</v>
      </c>
      <c r="BI352" s="42"/>
      <c r="BJ352" s="42"/>
      <c r="BK352" s="42"/>
      <c r="BL352" s="42"/>
      <c r="BM352" s="15"/>
    </row>
    <row r="353" spans="1:65" outlineLevel="5" x14ac:dyDescent="0.3">
      <c r="A353" s="22">
        <f t="shared" si="144"/>
        <v>10</v>
      </c>
      <c r="B353" s="9">
        <f t="shared" si="162"/>
        <v>42670</v>
      </c>
      <c r="C353" s="51">
        <v>333160</v>
      </c>
      <c r="D353" s="64">
        <f t="shared" si="151"/>
        <v>26.5</v>
      </c>
      <c r="E353" s="12">
        <v>23</v>
      </c>
      <c r="F353" s="12">
        <v>30</v>
      </c>
      <c r="G353" s="12"/>
      <c r="H353" s="12"/>
      <c r="I353" s="12"/>
      <c r="J353" s="12"/>
      <c r="K353" s="12"/>
      <c r="L353" s="12"/>
      <c r="M353" s="74" t="str">
        <f t="shared" si="152"/>
        <v/>
      </c>
      <c r="N353" s="83" t="s">
        <v>103</v>
      </c>
      <c r="O353" s="83" t="s">
        <v>103</v>
      </c>
      <c r="P353" s="83"/>
      <c r="Q353" s="83"/>
      <c r="R353" s="83"/>
      <c r="S353" s="83"/>
      <c r="T353" s="83"/>
      <c r="U353" s="83"/>
      <c r="V353" s="5" t="str">
        <f t="shared" si="153"/>
        <v/>
      </c>
      <c r="W353" s="41"/>
      <c r="X353" s="41"/>
      <c r="Y353" s="41"/>
      <c r="Z353" s="41"/>
      <c r="AA353" s="41"/>
      <c r="AB353" s="41"/>
      <c r="AC353" s="41"/>
      <c r="AD353" s="41"/>
      <c r="AE353" s="5" t="str">
        <f t="shared" si="154"/>
        <v/>
      </c>
      <c r="AF353" s="41"/>
      <c r="AG353" s="41"/>
      <c r="AH353" s="41"/>
      <c r="AI353" s="41"/>
      <c r="AJ353" s="41"/>
      <c r="AK353" s="41"/>
      <c r="AL353" s="41"/>
      <c r="AM353" s="41"/>
      <c r="AN353" s="41">
        <f t="shared" si="161"/>
        <v>18.421052631578949</v>
      </c>
      <c r="AO353" s="41">
        <v>1140</v>
      </c>
      <c r="AP353" s="110" t="s">
        <v>103</v>
      </c>
      <c r="AQ353" s="111" t="s">
        <v>103</v>
      </c>
      <c r="AR353" s="126" t="str">
        <f t="shared" si="155"/>
        <v/>
      </c>
      <c r="AS353" s="126" t="str">
        <f t="shared" si="156"/>
        <v/>
      </c>
      <c r="AT353" s="127">
        <v>1440</v>
      </c>
      <c r="AU353" s="128">
        <v>2.11</v>
      </c>
      <c r="AV353" s="129" t="s">
        <v>103</v>
      </c>
      <c r="AW353" s="126" t="str">
        <f t="shared" si="157"/>
        <v/>
      </c>
      <c r="AX353" s="126" t="str">
        <f t="shared" si="158"/>
        <v/>
      </c>
      <c r="AY353" s="64" t="str">
        <f t="shared" si="159"/>
        <v/>
      </c>
      <c r="AZ353" s="97">
        <v>78.8</v>
      </c>
      <c r="BA353" s="68"/>
      <c r="BB353" s="68"/>
      <c r="BC353" s="68"/>
      <c r="BD353" s="68"/>
      <c r="BE353" s="15"/>
      <c r="BF353" s="5">
        <f t="shared" si="160"/>
        <v>2190</v>
      </c>
      <c r="BG353" s="41">
        <v>2190</v>
      </c>
      <c r="BH353" s="42" t="s">
        <v>103</v>
      </c>
      <c r="BI353" s="42"/>
      <c r="BJ353" s="42"/>
      <c r="BK353" s="42"/>
      <c r="BL353" s="42"/>
      <c r="BM353" s="15"/>
    </row>
    <row r="354" spans="1:65" outlineLevel="5" x14ac:dyDescent="0.3">
      <c r="A354" s="22">
        <f t="shared" si="144"/>
        <v>10</v>
      </c>
      <c r="B354" s="9">
        <f t="shared" si="162"/>
        <v>42671</v>
      </c>
      <c r="C354" s="51">
        <v>369732</v>
      </c>
      <c r="D354" s="64" t="str">
        <f t="shared" si="151"/>
        <v/>
      </c>
      <c r="E354" s="12" t="s">
        <v>103</v>
      </c>
      <c r="F354" s="12" t="s">
        <v>103</v>
      </c>
      <c r="G354" s="12"/>
      <c r="H354" s="12"/>
      <c r="I354" s="12"/>
      <c r="J354" s="12"/>
      <c r="K354" s="12"/>
      <c r="L354" s="12"/>
      <c r="M354" s="74" t="str">
        <f t="shared" si="152"/>
        <v/>
      </c>
      <c r="N354" s="83" t="s">
        <v>103</v>
      </c>
      <c r="O354" s="83" t="s">
        <v>103</v>
      </c>
      <c r="P354" s="83"/>
      <c r="Q354" s="83"/>
      <c r="R354" s="83"/>
      <c r="S354" s="83"/>
      <c r="T354" s="83"/>
      <c r="U354" s="83"/>
      <c r="V354" s="5" t="str">
        <f t="shared" si="153"/>
        <v/>
      </c>
      <c r="W354" s="41"/>
      <c r="X354" s="41"/>
      <c r="Y354" s="41"/>
      <c r="Z354" s="41"/>
      <c r="AA354" s="41"/>
      <c r="AB354" s="41"/>
      <c r="AC354" s="41"/>
      <c r="AD354" s="41"/>
      <c r="AE354" s="5" t="str">
        <f t="shared" si="154"/>
        <v/>
      </c>
      <c r="AF354" s="41"/>
      <c r="AG354" s="41"/>
      <c r="AH354" s="41"/>
      <c r="AI354" s="41"/>
      <c r="AJ354" s="41"/>
      <c r="AK354" s="41"/>
      <c r="AL354" s="41"/>
      <c r="AM354" s="41"/>
      <c r="AN354" s="41">
        <f t="shared" si="161"/>
        <v>17.341040462427745</v>
      </c>
      <c r="AO354" s="41">
        <v>1211</v>
      </c>
      <c r="AP354" s="110" t="s">
        <v>103</v>
      </c>
      <c r="AQ354" s="111" t="s">
        <v>103</v>
      </c>
      <c r="AR354" s="126" t="str">
        <f t="shared" si="155"/>
        <v/>
      </c>
      <c r="AS354" s="126" t="str">
        <f t="shared" si="156"/>
        <v/>
      </c>
      <c r="AT354" s="127">
        <v>1572</v>
      </c>
      <c r="AU354" s="128">
        <v>2</v>
      </c>
      <c r="AV354" s="129" t="s">
        <v>103</v>
      </c>
      <c r="AW354" s="126" t="str">
        <f t="shared" si="157"/>
        <v/>
      </c>
      <c r="AX354" s="126" t="str">
        <f t="shared" si="158"/>
        <v/>
      </c>
      <c r="AY354" s="64" t="str">
        <f t="shared" si="159"/>
        <v/>
      </c>
      <c r="AZ354" s="97">
        <v>79.5</v>
      </c>
      <c r="BA354" s="68"/>
      <c r="BB354" s="68"/>
      <c r="BC354" s="68"/>
      <c r="BD354" s="68"/>
      <c r="BE354" s="15"/>
      <c r="BF354" s="5">
        <f t="shared" si="160"/>
        <v>1880</v>
      </c>
      <c r="BG354" s="41">
        <v>1880</v>
      </c>
      <c r="BH354" s="42" t="s">
        <v>103</v>
      </c>
      <c r="BI354" s="42"/>
      <c r="BJ354" s="42"/>
      <c r="BK354" s="42"/>
      <c r="BL354" s="42"/>
      <c r="BM354" s="15"/>
    </row>
    <row r="355" spans="1:65" outlineLevel="5" x14ac:dyDescent="0.3">
      <c r="A355" s="22">
        <f t="shared" si="144"/>
        <v>10</v>
      </c>
      <c r="B355" s="9">
        <f t="shared" si="162"/>
        <v>42672</v>
      </c>
      <c r="C355" s="51">
        <v>345273</v>
      </c>
      <c r="D355" s="64" t="str">
        <f t="shared" si="151"/>
        <v/>
      </c>
      <c r="E355" s="12" t="s">
        <v>103</v>
      </c>
      <c r="F355" s="12" t="s">
        <v>103</v>
      </c>
      <c r="G355" s="12"/>
      <c r="H355" s="12"/>
      <c r="I355" s="12"/>
      <c r="J355" s="12"/>
      <c r="K355" s="12"/>
      <c r="L355" s="12"/>
      <c r="M355" s="74" t="str">
        <f t="shared" si="152"/>
        <v/>
      </c>
      <c r="N355" s="83" t="s">
        <v>103</v>
      </c>
      <c r="O355" s="83" t="s">
        <v>103</v>
      </c>
      <c r="P355" s="83"/>
      <c r="Q355" s="83"/>
      <c r="R355" s="83"/>
      <c r="S355" s="83"/>
      <c r="T355" s="83"/>
      <c r="U355" s="83"/>
      <c r="V355" s="5" t="str">
        <f t="shared" si="153"/>
        <v/>
      </c>
      <c r="W355" s="41"/>
      <c r="X355" s="41"/>
      <c r="Y355" s="41"/>
      <c r="Z355" s="41"/>
      <c r="AA355" s="41"/>
      <c r="AB355" s="41"/>
      <c r="AC355" s="41"/>
      <c r="AD355" s="41"/>
      <c r="AE355" s="5" t="str">
        <f t="shared" si="154"/>
        <v/>
      </c>
      <c r="AF355" s="41"/>
      <c r="AG355" s="41"/>
      <c r="AH355" s="41"/>
      <c r="AI355" s="41"/>
      <c r="AJ355" s="41"/>
      <c r="AK355" s="41"/>
      <c r="AL355" s="41"/>
      <c r="AM355" s="41"/>
      <c r="AN355" s="41">
        <f t="shared" si="161"/>
        <v>22.316684378320936</v>
      </c>
      <c r="AO355" s="41">
        <v>941</v>
      </c>
      <c r="AP355" s="110" t="s">
        <v>103</v>
      </c>
      <c r="AQ355" s="111" t="s">
        <v>103</v>
      </c>
      <c r="AR355" s="126" t="str">
        <f t="shared" si="155"/>
        <v/>
      </c>
      <c r="AS355" s="126" t="str">
        <f t="shared" si="156"/>
        <v/>
      </c>
      <c r="AT355" s="127">
        <v>1176</v>
      </c>
      <c r="AU355" s="128" t="s">
        <v>103</v>
      </c>
      <c r="AV355" s="129" t="s">
        <v>103</v>
      </c>
      <c r="AW355" s="126" t="str">
        <f t="shared" si="157"/>
        <v/>
      </c>
      <c r="AX355" s="126" t="str">
        <f t="shared" si="158"/>
        <v/>
      </c>
      <c r="AY355" s="64" t="str">
        <f t="shared" si="159"/>
        <v/>
      </c>
      <c r="AZ355" s="97" t="s">
        <v>103</v>
      </c>
      <c r="BA355" s="68"/>
      <c r="BB355" s="68"/>
      <c r="BC355" s="68"/>
      <c r="BD355" s="68"/>
      <c r="BE355" s="15"/>
      <c r="BF355" s="5">
        <f t="shared" si="160"/>
        <v>1810</v>
      </c>
      <c r="BG355" s="41">
        <v>1810</v>
      </c>
      <c r="BH355" s="42" t="s">
        <v>103</v>
      </c>
      <c r="BI355" s="42"/>
      <c r="BJ355" s="42"/>
      <c r="BK355" s="42"/>
      <c r="BL355" s="42"/>
      <c r="BM355" s="15"/>
    </row>
    <row r="356" spans="1:65" outlineLevel="5" x14ac:dyDescent="0.3">
      <c r="A356" s="22">
        <f t="shared" si="144"/>
        <v>10</v>
      </c>
      <c r="B356" s="9">
        <f t="shared" si="162"/>
        <v>42673</v>
      </c>
      <c r="C356" s="51">
        <v>323989</v>
      </c>
      <c r="D356" s="64" t="str">
        <f t="shared" si="151"/>
        <v/>
      </c>
      <c r="E356" s="12" t="s">
        <v>103</v>
      </c>
      <c r="F356" s="12" t="s">
        <v>103</v>
      </c>
      <c r="G356" s="12"/>
      <c r="H356" s="12"/>
      <c r="I356" s="12"/>
      <c r="J356" s="12"/>
      <c r="K356" s="12"/>
      <c r="L356" s="12"/>
      <c r="M356" s="74" t="str">
        <f t="shared" si="152"/>
        <v/>
      </c>
      <c r="N356" s="83" t="s">
        <v>103</v>
      </c>
      <c r="O356" s="83" t="s">
        <v>103</v>
      </c>
      <c r="P356" s="83"/>
      <c r="Q356" s="83"/>
      <c r="R356" s="83"/>
      <c r="S356" s="83"/>
      <c r="T356" s="83"/>
      <c r="U356" s="83"/>
      <c r="V356" s="5" t="str">
        <f t="shared" si="153"/>
        <v/>
      </c>
      <c r="W356" s="41"/>
      <c r="X356" s="41"/>
      <c r="Y356" s="41"/>
      <c r="Z356" s="41"/>
      <c r="AA356" s="41"/>
      <c r="AB356" s="41"/>
      <c r="AC356" s="41"/>
      <c r="AD356" s="41"/>
      <c r="AE356" s="5" t="str">
        <f t="shared" si="154"/>
        <v/>
      </c>
      <c r="AF356" s="41"/>
      <c r="AG356" s="41"/>
      <c r="AH356" s="41"/>
      <c r="AI356" s="41"/>
      <c r="AJ356" s="41"/>
      <c r="AK356" s="41"/>
      <c r="AL356" s="41"/>
      <c r="AM356" s="41"/>
      <c r="AN356" s="41">
        <f t="shared" si="161"/>
        <v>23.307436182019977</v>
      </c>
      <c r="AO356" s="41">
        <v>901</v>
      </c>
      <c r="AP356" s="110" t="s">
        <v>103</v>
      </c>
      <c r="AQ356" s="111" t="s">
        <v>103</v>
      </c>
      <c r="AR356" s="126" t="str">
        <f t="shared" si="155"/>
        <v/>
      </c>
      <c r="AS356" s="126" t="str">
        <f t="shared" si="156"/>
        <v/>
      </c>
      <c r="AT356" s="127">
        <v>1176</v>
      </c>
      <c r="AU356" s="128" t="s">
        <v>103</v>
      </c>
      <c r="AV356" s="129" t="s">
        <v>103</v>
      </c>
      <c r="AW356" s="126" t="str">
        <f t="shared" si="157"/>
        <v/>
      </c>
      <c r="AX356" s="126" t="str">
        <f t="shared" si="158"/>
        <v/>
      </c>
      <c r="AY356" s="64" t="str">
        <f t="shared" si="159"/>
        <v/>
      </c>
      <c r="AZ356" s="97" t="s">
        <v>103</v>
      </c>
      <c r="BA356" s="68"/>
      <c r="BB356" s="68"/>
      <c r="BC356" s="68"/>
      <c r="BD356" s="68"/>
      <c r="BE356" s="15"/>
      <c r="BF356" s="5">
        <f t="shared" si="160"/>
        <v>626</v>
      </c>
      <c r="BG356" s="41">
        <v>626</v>
      </c>
      <c r="BH356" s="42" t="s">
        <v>103</v>
      </c>
      <c r="BI356" s="42"/>
      <c r="BJ356" s="42"/>
      <c r="BK356" s="42"/>
      <c r="BL356" s="42"/>
      <c r="BM356" s="15"/>
    </row>
    <row r="357" spans="1:65" ht="17.25" outlineLevel="5" thickBot="1" x14ac:dyDescent="0.35">
      <c r="A357" s="31">
        <f t="shared" si="144"/>
        <v>10</v>
      </c>
      <c r="B357" s="32">
        <f t="shared" si="162"/>
        <v>42674</v>
      </c>
      <c r="C357" s="51">
        <v>333249</v>
      </c>
      <c r="D357" s="64" t="str">
        <f t="shared" si="151"/>
        <v/>
      </c>
      <c r="E357" s="12" t="s">
        <v>103</v>
      </c>
      <c r="F357" s="12" t="s">
        <v>103</v>
      </c>
      <c r="G357" s="12"/>
      <c r="H357" s="12"/>
      <c r="I357" s="12"/>
      <c r="J357" s="12"/>
      <c r="K357" s="12"/>
      <c r="L357" s="12"/>
      <c r="M357" s="74" t="str">
        <f t="shared" si="152"/>
        <v/>
      </c>
      <c r="N357" s="83" t="s">
        <v>103</v>
      </c>
      <c r="O357" s="83" t="s">
        <v>103</v>
      </c>
      <c r="P357" s="83"/>
      <c r="Q357" s="83"/>
      <c r="R357" s="83"/>
      <c r="S357" s="83"/>
      <c r="T357" s="83"/>
      <c r="U357" s="83"/>
      <c r="V357" s="5" t="str">
        <f t="shared" si="153"/>
        <v/>
      </c>
      <c r="W357" s="41"/>
      <c r="X357" s="41"/>
      <c r="Y357" s="41"/>
      <c r="Z357" s="41"/>
      <c r="AA357" s="41"/>
      <c r="AB357" s="41"/>
      <c r="AC357" s="41"/>
      <c r="AD357" s="41"/>
      <c r="AE357" s="5" t="str">
        <f t="shared" si="154"/>
        <v/>
      </c>
      <c r="AF357" s="41"/>
      <c r="AG357" s="41"/>
      <c r="AH357" s="41"/>
      <c r="AI357" s="41"/>
      <c r="AJ357" s="41"/>
      <c r="AK357" s="41"/>
      <c r="AL357" s="41"/>
      <c r="AM357" s="41"/>
      <c r="AN357" s="41">
        <f t="shared" si="161"/>
        <v>24.676850763807284</v>
      </c>
      <c r="AO357" s="41">
        <v>851</v>
      </c>
      <c r="AP357" s="110" t="s">
        <v>103</v>
      </c>
      <c r="AQ357" s="111" t="s">
        <v>103</v>
      </c>
      <c r="AR357" s="126" t="str">
        <f t="shared" si="155"/>
        <v/>
      </c>
      <c r="AS357" s="126" t="str">
        <f t="shared" si="156"/>
        <v/>
      </c>
      <c r="AT357" s="127">
        <v>1440</v>
      </c>
      <c r="AU357" s="128">
        <v>1.9</v>
      </c>
      <c r="AV357" s="129" t="s">
        <v>103</v>
      </c>
      <c r="AW357" s="126" t="str">
        <f t="shared" si="157"/>
        <v/>
      </c>
      <c r="AX357" s="126" t="str">
        <f t="shared" si="158"/>
        <v/>
      </c>
      <c r="AY357" s="64" t="str">
        <f t="shared" si="159"/>
        <v/>
      </c>
      <c r="AZ357" s="97">
        <v>79.8</v>
      </c>
      <c r="BA357" s="68"/>
      <c r="BB357" s="68"/>
      <c r="BC357" s="68"/>
      <c r="BD357" s="68"/>
      <c r="BE357" s="15"/>
      <c r="BF357" s="5">
        <f t="shared" si="160"/>
        <v>1096</v>
      </c>
      <c r="BG357" s="41">
        <v>1096</v>
      </c>
      <c r="BH357" s="42" t="s">
        <v>103</v>
      </c>
      <c r="BI357" s="42"/>
      <c r="BJ357" s="42"/>
      <c r="BK357" s="42"/>
      <c r="BL357" s="42"/>
      <c r="BM357" s="15"/>
    </row>
    <row r="358" spans="1:65" outlineLevel="4" x14ac:dyDescent="0.3">
      <c r="A358" s="156" t="s">
        <v>48</v>
      </c>
      <c r="B358" s="157"/>
      <c r="C358" s="50">
        <f t="shared" ref="C358:BM358" si="163">SUBTOTAL(4,C327:C357)</f>
        <v>409438</v>
      </c>
      <c r="D358" s="60">
        <f t="shared" si="163"/>
        <v>35.5</v>
      </c>
      <c r="E358" s="28">
        <f t="shared" si="163"/>
        <v>36</v>
      </c>
      <c r="F358" s="28">
        <f t="shared" si="163"/>
        <v>35</v>
      </c>
      <c r="G358" s="28">
        <f t="shared" si="163"/>
        <v>0</v>
      </c>
      <c r="H358" s="28">
        <f t="shared" si="163"/>
        <v>0</v>
      </c>
      <c r="I358" s="28">
        <f t="shared" si="163"/>
        <v>0</v>
      </c>
      <c r="J358" s="28">
        <f t="shared" si="163"/>
        <v>0</v>
      </c>
      <c r="K358" s="28">
        <f t="shared" si="163"/>
        <v>0</v>
      </c>
      <c r="L358" s="28">
        <f t="shared" si="163"/>
        <v>0</v>
      </c>
      <c r="M358" s="71">
        <f t="shared" si="163"/>
        <v>7.3</v>
      </c>
      <c r="N358" s="82">
        <f t="shared" si="163"/>
        <v>7.25</v>
      </c>
      <c r="O358" s="82">
        <f t="shared" si="163"/>
        <v>7.32</v>
      </c>
      <c r="P358" s="82">
        <f t="shared" si="163"/>
        <v>0</v>
      </c>
      <c r="Q358" s="82">
        <f t="shared" si="163"/>
        <v>0</v>
      </c>
      <c r="R358" s="82">
        <f t="shared" si="163"/>
        <v>0</v>
      </c>
      <c r="S358" s="82">
        <f t="shared" si="163"/>
        <v>0</v>
      </c>
      <c r="T358" s="82">
        <f t="shared" si="163"/>
        <v>0</v>
      </c>
      <c r="U358" s="82">
        <f t="shared" si="163"/>
        <v>0</v>
      </c>
      <c r="V358" s="29">
        <f t="shared" si="163"/>
        <v>0</v>
      </c>
      <c r="W358" s="39">
        <f t="shared" si="163"/>
        <v>0</v>
      </c>
      <c r="X358" s="39">
        <f t="shared" si="163"/>
        <v>0</v>
      </c>
      <c r="Y358" s="39">
        <f t="shared" si="163"/>
        <v>0</v>
      </c>
      <c r="Z358" s="39">
        <f t="shared" si="163"/>
        <v>0</v>
      </c>
      <c r="AA358" s="39">
        <f t="shared" si="163"/>
        <v>0</v>
      </c>
      <c r="AB358" s="39">
        <f t="shared" si="163"/>
        <v>0</v>
      </c>
      <c r="AC358" s="39">
        <f t="shared" si="163"/>
        <v>0</v>
      </c>
      <c r="AD358" s="39">
        <f t="shared" si="163"/>
        <v>0</v>
      </c>
      <c r="AE358" s="29">
        <f t="shared" si="163"/>
        <v>0</v>
      </c>
      <c r="AF358" s="39">
        <f t="shared" si="163"/>
        <v>0</v>
      </c>
      <c r="AG358" s="39">
        <f t="shared" si="163"/>
        <v>0</v>
      </c>
      <c r="AH358" s="39">
        <f t="shared" si="163"/>
        <v>0</v>
      </c>
      <c r="AI358" s="39">
        <f t="shared" si="163"/>
        <v>0</v>
      </c>
      <c r="AJ358" s="39">
        <f t="shared" si="163"/>
        <v>0</v>
      </c>
      <c r="AK358" s="39">
        <f t="shared" si="163"/>
        <v>0</v>
      </c>
      <c r="AL358" s="39">
        <f t="shared" si="163"/>
        <v>0</v>
      </c>
      <c r="AM358" s="39">
        <f t="shared" si="163"/>
        <v>0</v>
      </c>
      <c r="AN358" s="39">
        <f t="shared" si="163"/>
        <v>28.727770177838579</v>
      </c>
      <c r="AO358" s="39">
        <f t="shared" si="163"/>
        <v>1495</v>
      </c>
      <c r="AP358" s="104">
        <f t="shared" si="163"/>
        <v>3.29</v>
      </c>
      <c r="AQ358" s="105">
        <f t="shared" si="163"/>
        <v>2.35</v>
      </c>
      <c r="AR358" s="106">
        <f t="shared" si="163"/>
        <v>71.428571428571431</v>
      </c>
      <c r="AS358" s="106">
        <f t="shared" si="163"/>
        <v>38.699690402476783</v>
      </c>
      <c r="AT358" s="107">
        <f t="shared" si="163"/>
        <v>1704</v>
      </c>
      <c r="AU358" s="108">
        <f t="shared" si="163"/>
        <v>2.42</v>
      </c>
      <c r="AV358" s="109">
        <f t="shared" si="163"/>
        <v>1.22</v>
      </c>
      <c r="AW358" s="106">
        <f t="shared" si="163"/>
        <v>61.928934010152282</v>
      </c>
      <c r="AX358" s="106">
        <f t="shared" si="163"/>
        <v>53.305785123966949</v>
      </c>
      <c r="AY358" s="60">
        <f t="shared" si="163"/>
        <v>45.823690300862594</v>
      </c>
      <c r="AZ358" s="96">
        <f t="shared" si="163"/>
        <v>80.7</v>
      </c>
      <c r="BA358" s="67">
        <f t="shared" si="163"/>
        <v>0</v>
      </c>
      <c r="BB358" s="67">
        <f t="shared" si="163"/>
        <v>0</v>
      </c>
      <c r="BC358" s="67">
        <f t="shared" si="163"/>
        <v>0</v>
      </c>
      <c r="BD358" s="67">
        <f t="shared" si="163"/>
        <v>0</v>
      </c>
      <c r="BE358" s="27">
        <f t="shared" si="163"/>
        <v>0</v>
      </c>
      <c r="BF358" s="29">
        <f t="shared" si="163"/>
        <v>8906</v>
      </c>
      <c r="BG358" s="39">
        <f t="shared" si="163"/>
        <v>5500</v>
      </c>
      <c r="BH358" s="40">
        <f t="shared" si="163"/>
        <v>4926</v>
      </c>
      <c r="BI358" s="40">
        <f t="shared" si="163"/>
        <v>0</v>
      </c>
      <c r="BJ358" s="40">
        <f t="shared" si="163"/>
        <v>0</v>
      </c>
      <c r="BK358" s="40">
        <f t="shared" si="163"/>
        <v>0</v>
      </c>
      <c r="BL358" s="40">
        <f t="shared" si="163"/>
        <v>0</v>
      </c>
      <c r="BM358" s="27">
        <f t="shared" si="163"/>
        <v>0</v>
      </c>
    </row>
    <row r="359" spans="1:65" outlineLevel="3" x14ac:dyDescent="0.3">
      <c r="A359" s="158" t="s">
        <v>49</v>
      </c>
      <c r="B359" s="159"/>
      <c r="C359" s="51">
        <f t="shared" ref="C359:BM359" si="164">SUBTOTAL(5,C327:C357)</f>
        <v>323989</v>
      </c>
      <c r="D359" s="61">
        <f t="shared" si="164"/>
        <v>25</v>
      </c>
      <c r="E359" s="12">
        <f t="shared" si="164"/>
        <v>23</v>
      </c>
      <c r="F359" s="12">
        <f t="shared" si="164"/>
        <v>26</v>
      </c>
      <c r="G359" s="12">
        <f t="shared" si="164"/>
        <v>0</v>
      </c>
      <c r="H359" s="12">
        <f t="shared" si="164"/>
        <v>0</v>
      </c>
      <c r="I359" s="12">
        <f t="shared" si="164"/>
        <v>0</v>
      </c>
      <c r="J359" s="12">
        <f t="shared" si="164"/>
        <v>0</v>
      </c>
      <c r="K359" s="12">
        <f t="shared" si="164"/>
        <v>0</v>
      </c>
      <c r="L359" s="12">
        <f t="shared" si="164"/>
        <v>0</v>
      </c>
      <c r="M359" s="72">
        <f t="shared" si="164"/>
        <v>7.1</v>
      </c>
      <c r="N359" s="83">
        <f t="shared" si="164"/>
        <v>7.1</v>
      </c>
      <c r="O359" s="83">
        <f t="shared" si="164"/>
        <v>7.11</v>
      </c>
      <c r="P359" s="83">
        <f t="shared" si="164"/>
        <v>0</v>
      </c>
      <c r="Q359" s="83">
        <f t="shared" si="164"/>
        <v>0</v>
      </c>
      <c r="R359" s="83">
        <f t="shared" si="164"/>
        <v>0</v>
      </c>
      <c r="S359" s="83">
        <f t="shared" si="164"/>
        <v>0</v>
      </c>
      <c r="T359" s="83">
        <f t="shared" si="164"/>
        <v>0</v>
      </c>
      <c r="U359" s="83">
        <f t="shared" si="164"/>
        <v>0</v>
      </c>
      <c r="V359" s="6">
        <f t="shared" si="164"/>
        <v>0</v>
      </c>
      <c r="W359" s="41">
        <f t="shared" si="164"/>
        <v>0</v>
      </c>
      <c r="X359" s="41">
        <f t="shared" si="164"/>
        <v>0</v>
      </c>
      <c r="Y359" s="41">
        <f t="shared" si="164"/>
        <v>0</v>
      </c>
      <c r="Z359" s="41">
        <f t="shared" si="164"/>
        <v>0</v>
      </c>
      <c r="AA359" s="41">
        <f t="shared" si="164"/>
        <v>0</v>
      </c>
      <c r="AB359" s="41">
        <f t="shared" si="164"/>
        <v>0</v>
      </c>
      <c r="AC359" s="41">
        <f t="shared" si="164"/>
        <v>0</v>
      </c>
      <c r="AD359" s="41">
        <f t="shared" si="164"/>
        <v>0</v>
      </c>
      <c r="AE359" s="6">
        <f t="shared" si="164"/>
        <v>0</v>
      </c>
      <c r="AF359" s="41">
        <f t="shared" si="164"/>
        <v>0</v>
      </c>
      <c r="AG359" s="41">
        <f t="shared" si="164"/>
        <v>0</v>
      </c>
      <c r="AH359" s="41">
        <f t="shared" si="164"/>
        <v>0</v>
      </c>
      <c r="AI359" s="41">
        <f t="shared" si="164"/>
        <v>0</v>
      </c>
      <c r="AJ359" s="41">
        <f t="shared" si="164"/>
        <v>0</v>
      </c>
      <c r="AK359" s="41">
        <f t="shared" si="164"/>
        <v>0</v>
      </c>
      <c r="AL359" s="41">
        <f t="shared" si="164"/>
        <v>0</v>
      </c>
      <c r="AM359" s="41">
        <f t="shared" si="164"/>
        <v>0</v>
      </c>
      <c r="AN359" s="41">
        <f t="shared" si="164"/>
        <v>14.046822742474916</v>
      </c>
      <c r="AO359" s="41">
        <f t="shared" si="164"/>
        <v>731</v>
      </c>
      <c r="AP359" s="110">
        <f t="shared" si="164"/>
        <v>2.21</v>
      </c>
      <c r="AQ359" s="111">
        <f t="shared" si="164"/>
        <v>1.47</v>
      </c>
      <c r="AR359" s="112">
        <f t="shared" si="164"/>
        <v>61.300309597523217</v>
      </c>
      <c r="AS359" s="112">
        <f t="shared" si="164"/>
        <v>28.571428571428569</v>
      </c>
      <c r="AT359" s="113">
        <f t="shared" si="164"/>
        <v>940</v>
      </c>
      <c r="AU359" s="114">
        <f t="shared" si="164"/>
        <v>1.48</v>
      </c>
      <c r="AV359" s="115">
        <f t="shared" si="164"/>
        <v>0.88</v>
      </c>
      <c r="AW359" s="112">
        <f t="shared" si="164"/>
        <v>46.694214876033051</v>
      </c>
      <c r="AX359" s="112">
        <f t="shared" si="164"/>
        <v>38.071065989847718</v>
      </c>
      <c r="AY359" s="61">
        <f t="shared" si="164"/>
        <v>34.933333333333337</v>
      </c>
      <c r="AZ359" s="97">
        <f t="shared" si="164"/>
        <v>71.58</v>
      </c>
      <c r="BA359" s="68">
        <f t="shared" si="164"/>
        <v>0</v>
      </c>
      <c r="BB359" s="68">
        <f t="shared" si="164"/>
        <v>0</v>
      </c>
      <c r="BC359" s="68">
        <f t="shared" si="164"/>
        <v>0</v>
      </c>
      <c r="BD359" s="68">
        <f t="shared" si="164"/>
        <v>0</v>
      </c>
      <c r="BE359" s="15">
        <f t="shared" si="164"/>
        <v>0</v>
      </c>
      <c r="BF359" s="6">
        <f t="shared" si="164"/>
        <v>626</v>
      </c>
      <c r="BG359" s="41">
        <f t="shared" si="164"/>
        <v>626</v>
      </c>
      <c r="BH359" s="42">
        <f t="shared" si="164"/>
        <v>2</v>
      </c>
      <c r="BI359" s="42">
        <f t="shared" si="164"/>
        <v>0</v>
      </c>
      <c r="BJ359" s="42">
        <f t="shared" si="164"/>
        <v>0</v>
      </c>
      <c r="BK359" s="42">
        <f t="shared" si="164"/>
        <v>0</v>
      </c>
      <c r="BL359" s="42">
        <f t="shared" si="164"/>
        <v>0</v>
      </c>
      <c r="BM359" s="15">
        <f t="shared" si="164"/>
        <v>0</v>
      </c>
    </row>
    <row r="360" spans="1:65" outlineLevel="2" x14ac:dyDescent="0.3">
      <c r="A360" s="158" t="s">
        <v>50</v>
      </c>
      <c r="B360" s="159"/>
      <c r="C360" s="51">
        <f>IFERROR(SUBTOTAL(1,C327:C357),"")</f>
        <v>375016.12903225806</v>
      </c>
      <c r="D360" s="61">
        <f t="shared" ref="D360:BM360" si="165">IFERROR(SUBTOTAL(1,D327:D357),"")</f>
        <v>30</v>
      </c>
      <c r="E360" s="12">
        <f t="shared" si="165"/>
        <v>29</v>
      </c>
      <c r="F360" s="12">
        <f t="shared" si="165"/>
        <v>31</v>
      </c>
      <c r="G360" s="12" t="str">
        <f t="shared" si="165"/>
        <v/>
      </c>
      <c r="H360" s="12" t="str">
        <f t="shared" si="165"/>
        <v/>
      </c>
      <c r="I360" s="12" t="str">
        <f t="shared" si="165"/>
        <v/>
      </c>
      <c r="J360" s="12" t="str">
        <f t="shared" si="165"/>
        <v/>
      </c>
      <c r="K360" s="12" t="str">
        <f t="shared" si="165"/>
        <v/>
      </c>
      <c r="L360" s="12" t="str">
        <f t="shared" si="165"/>
        <v/>
      </c>
      <c r="M360" s="72">
        <f t="shared" si="165"/>
        <v>7.2</v>
      </c>
      <c r="N360" s="83">
        <f t="shared" si="165"/>
        <v>7.1924999999999999</v>
      </c>
      <c r="O360" s="83">
        <f t="shared" si="165"/>
        <v>7.2275000000000009</v>
      </c>
      <c r="P360" s="83" t="str">
        <f t="shared" si="165"/>
        <v/>
      </c>
      <c r="Q360" s="83" t="str">
        <f t="shared" si="165"/>
        <v/>
      </c>
      <c r="R360" s="83" t="str">
        <f t="shared" si="165"/>
        <v/>
      </c>
      <c r="S360" s="83" t="str">
        <f t="shared" si="165"/>
        <v/>
      </c>
      <c r="T360" s="83" t="str">
        <f t="shared" si="165"/>
        <v/>
      </c>
      <c r="U360" s="83" t="str">
        <f t="shared" si="165"/>
        <v/>
      </c>
      <c r="V360" s="6" t="str">
        <f t="shared" si="165"/>
        <v/>
      </c>
      <c r="W360" s="41" t="str">
        <f t="shared" si="165"/>
        <v/>
      </c>
      <c r="X360" s="41" t="str">
        <f t="shared" si="165"/>
        <v/>
      </c>
      <c r="Y360" s="41" t="str">
        <f t="shared" si="165"/>
        <v/>
      </c>
      <c r="Z360" s="41" t="str">
        <f t="shared" si="165"/>
        <v/>
      </c>
      <c r="AA360" s="41" t="str">
        <f t="shared" si="165"/>
        <v/>
      </c>
      <c r="AB360" s="41" t="str">
        <f t="shared" si="165"/>
        <v/>
      </c>
      <c r="AC360" s="41" t="str">
        <f t="shared" si="165"/>
        <v/>
      </c>
      <c r="AD360" s="41" t="str">
        <f t="shared" si="165"/>
        <v/>
      </c>
      <c r="AE360" s="6" t="str">
        <f t="shared" si="165"/>
        <v/>
      </c>
      <c r="AF360" s="41" t="str">
        <f t="shared" si="165"/>
        <v/>
      </c>
      <c r="AG360" s="41" t="str">
        <f t="shared" si="165"/>
        <v/>
      </c>
      <c r="AH360" s="41" t="str">
        <f t="shared" si="165"/>
        <v/>
      </c>
      <c r="AI360" s="41" t="str">
        <f t="shared" si="165"/>
        <v/>
      </c>
      <c r="AJ360" s="41" t="str">
        <f t="shared" si="165"/>
        <v/>
      </c>
      <c r="AK360" s="41" t="str">
        <f t="shared" si="165"/>
        <v/>
      </c>
      <c r="AL360" s="41" t="str">
        <f t="shared" si="165"/>
        <v/>
      </c>
      <c r="AM360" s="41" t="str">
        <f t="shared" si="165"/>
        <v/>
      </c>
      <c r="AN360" s="41">
        <f t="shared" si="165"/>
        <v>20.565554297512879</v>
      </c>
      <c r="AO360" s="41">
        <f t="shared" si="165"/>
        <v>1048.483870967742</v>
      </c>
      <c r="AP360" s="110">
        <f t="shared" si="165"/>
        <v>2.7375000000000003</v>
      </c>
      <c r="AQ360" s="111">
        <f t="shared" si="165"/>
        <v>1.8375000000000001</v>
      </c>
      <c r="AR360" s="112">
        <f t="shared" si="165"/>
        <v>67.270210962161428</v>
      </c>
      <c r="AS360" s="112">
        <f t="shared" si="165"/>
        <v>32.729789037838572</v>
      </c>
      <c r="AT360" s="113">
        <f t="shared" si="165"/>
        <v>1459.6666666666667</v>
      </c>
      <c r="AU360" s="114">
        <f t="shared" si="165"/>
        <v>1.9479999999999997</v>
      </c>
      <c r="AV360" s="115">
        <f t="shared" si="165"/>
        <v>1.0649999999999999</v>
      </c>
      <c r="AW360" s="112">
        <f t="shared" si="165"/>
        <v>54.895652086411197</v>
      </c>
      <c r="AX360" s="112">
        <f t="shared" si="165"/>
        <v>45.104347913588803</v>
      </c>
      <c r="AY360" s="61">
        <f t="shared" si="165"/>
        <v>40.751084497009231</v>
      </c>
      <c r="AZ360" s="97">
        <f t="shared" si="165"/>
        <v>78.625500000000002</v>
      </c>
      <c r="BA360" s="68" t="str">
        <f t="shared" si="165"/>
        <v/>
      </c>
      <c r="BB360" s="68" t="str">
        <f t="shared" si="165"/>
        <v/>
      </c>
      <c r="BC360" s="68" t="str">
        <f t="shared" si="165"/>
        <v/>
      </c>
      <c r="BD360" s="68" t="str">
        <f t="shared" si="165"/>
        <v/>
      </c>
      <c r="BE360" s="15" t="str">
        <f>IFERROR(SUBTOTAL(1,BE327:BE357),"")</f>
        <v/>
      </c>
      <c r="BF360" s="6">
        <f t="shared" si="165"/>
        <v>3936.6896551724139</v>
      </c>
      <c r="BG360" s="41">
        <f t="shared" si="165"/>
        <v>2829.0344827586205</v>
      </c>
      <c r="BH360" s="42">
        <f t="shared" si="165"/>
        <v>2676.8333333333335</v>
      </c>
      <c r="BI360" s="42" t="str">
        <f t="shared" si="165"/>
        <v/>
      </c>
      <c r="BJ360" s="42" t="str">
        <f t="shared" si="165"/>
        <v/>
      </c>
      <c r="BK360" s="42" t="str">
        <f t="shared" si="165"/>
        <v/>
      </c>
      <c r="BL360" s="42" t="str">
        <f t="shared" si="165"/>
        <v/>
      </c>
      <c r="BM360" s="15" t="str">
        <f t="shared" si="165"/>
        <v/>
      </c>
    </row>
    <row r="361" spans="1:65" ht="17.25" outlineLevel="1" thickBot="1" x14ac:dyDescent="0.35">
      <c r="A361" s="160" t="s">
        <v>51</v>
      </c>
      <c r="B361" s="161"/>
      <c r="C361" s="52">
        <f>SUBTOTAL(9,C327:C357)</f>
        <v>11625500</v>
      </c>
      <c r="D361" s="62"/>
      <c r="E361" s="30"/>
      <c r="F361" s="30"/>
      <c r="G361" s="30"/>
      <c r="H361" s="30"/>
      <c r="I361" s="30"/>
      <c r="J361" s="30"/>
      <c r="K361" s="30"/>
      <c r="L361" s="30"/>
      <c r="M361" s="73"/>
      <c r="N361" s="84"/>
      <c r="O361" s="84"/>
      <c r="P361" s="84"/>
      <c r="Q361" s="84"/>
      <c r="R361" s="84"/>
      <c r="S361" s="84"/>
      <c r="T361" s="84"/>
      <c r="U361" s="84"/>
      <c r="V361" s="93"/>
      <c r="W361" s="94"/>
      <c r="X361" s="94"/>
      <c r="Y361" s="94"/>
      <c r="Z361" s="94"/>
      <c r="AA361" s="94"/>
      <c r="AB361" s="94"/>
      <c r="AC361" s="94"/>
      <c r="AD361" s="94"/>
      <c r="AE361" s="93"/>
      <c r="AF361" s="94"/>
      <c r="AG361" s="94"/>
      <c r="AH361" s="94"/>
      <c r="AI361" s="94"/>
      <c r="AJ361" s="94"/>
      <c r="AK361" s="94"/>
      <c r="AL361" s="94"/>
      <c r="AM361" s="94"/>
      <c r="AN361" s="94"/>
      <c r="AO361" s="43">
        <f>SUBTOTAL(9,AO327:AO357)</f>
        <v>32503</v>
      </c>
      <c r="AP361" s="116"/>
      <c r="AQ361" s="117"/>
      <c r="AR361" s="118"/>
      <c r="AS361" s="118"/>
      <c r="AT361" s="119">
        <f>SUBTOTAL(9,AT327:AT357)</f>
        <v>43790</v>
      </c>
      <c r="AU361" s="120"/>
      <c r="AV361" s="121"/>
      <c r="AW361" s="118"/>
      <c r="AX361" s="118"/>
      <c r="AY361" s="62"/>
      <c r="AZ361" s="98"/>
      <c r="BA361" s="69"/>
      <c r="BB361" s="69"/>
      <c r="BC361" s="69"/>
      <c r="BD361" s="69"/>
      <c r="BE361" s="16">
        <f>SUBTOTAL(9,BE327:BE357)</f>
        <v>0</v>
      </c>
      <c r="BF361" s="7">
        <f t="shared" ref="BF361:BM361" si="166">SUBTOTAL(9,BF327:BF357)</f>
        <v>114164</v>
      </c>
      <c r="BG361" s="43">
        <f t="shared" si="166"/>
        <v>82042</v>
      </c>
      <c r="BH361" s="44">
        <f t="shared" si="166"/>
        <v>32122</v>
      </c>
      <c r="BI361" s="44">
        <f t="shared" si="166"/>
        <v>0</v>
      </c>
      <c r="BJ361" s="44">
        <f t="shared" si="166"/>
        <v>0</v>
      </c>
      <c r="BK361" s="44">
        <f t="shared" si="166"/>
        <v>0</v>
      </c>
      <c r="BL361" s="44">
        <f t="shared" si="166"/>
        <v>0</v>
      </c>
      <c r="BM361" s="16">
        <f t="shared" si="166"/>
        <v>0</v>
      </c>
    </row>
    <row r="362" spans="1:65" outlineLevel="5" x14ac:dyDescent="0.3">
      <c r="A362" s="21">
        <f t="shared" si="144"/>
        <v>11</v>
      </c>
      <c r="B362" s="33">
        <f>B357+1</f>
        <v>42675</v>
      </c>
      <c r="C362" s="51">
        <v>321230</v>
      </c>
      <c r="D362" s="64" t="str">
        <f t="shared" ref="D362:D391" si="167">IFERROR(ROUND(AVERAGE(E362:L362),1),"")</f>
        <v/>
      </c>
      <c r="E362" s="12" t="s">
        <v>103</v>
      </c>
      <c r="F362" s="12" t="s">
        <v>103</v>
      </c>
      <c r="G362" s="12"/>
      <c r="H362" s="12"/>
      <c r="I362" s="12"/>
      <c r="J362" s="12"/>
      <c r="K362" s="12"/>
      <c r="L362" s="12"/>
      <c r="M362" s="74">
        <f t="shared" ref="M362:M391" si="168">IFERROR(ROUND(AVERAGE(N362:U362),1),"")</f>
        <v>7</v>
      </c>
      <c r="N362" s="83" t="s">
        <v>103</v>
      </c>
      <c r="O362" s="83">
        <v>7.01</v>
      </c>
      <c r="P362" s="83"/>
      <c r="Q362" s="83"/>
      <c r="R362" s="83"/>
      <c r="S362" s="83"/>
      <c r="T362" s="83"/>
      <c r="U362" s="83"/>
      <c r="V362" s="5" t="str">
        <f t="shared" ref="V362:V391" si="169">IFERROR(ROUND(AVERAGE(W362:AD362),1),"")</f>
        <v/>
      </c>
      <c r="W362" s="41"/>
      <c r="X362" s="41"/>
      <c r="Y362" s="41"/>
      <c r="Z362" s="41"/>
      <c r="AA362" s="41"/>
      <c r="AB362" s="41"/>
      <c r="AC362" s="41"/>
      <c r="AD362" s="41"/>
      <c r="AE362" s="5" t="str">
        <f t="shared" ref="AE362:AE391" si="170">IFERROR(ROUND(AVERAGE(AF362:AM362),1),"")</f>
        <v/>
      </c>
      <c r="AF362" s="41"/>
      <c r="AG362" s="41"/>
      <c r="AH362" s="41"/>
      <c r="AI362" s="41"/>
      <c r="AJ362" s="41"/>
      <c r="AK362" s="41"/>
      <c r="AL362" s="41"/>
      <c r="AM362" s="41"/>
      <c r="AN362" s="41">
        <f>21000/AO362</f>
        <v>15.283842794759826</v>
      </c>
      <c r="AO362" s="41">
        <v>1374</v>
      </c>
      <c r="AP362" s="110">
        <v>2.25</v>
      </c>
      <c r="AQ362" s="111">
        <v>1.33</v>
      </c>
      <c r="AR362" s="126">
        <f t="shared" ref="AR362:AR391" si="171">IFERROR(AQ362/AP362*100,"")</f>
        <v>59.111111111111114</v>
      </c>
      <c r="AS362" s="126">
        <f t="shared" ref="AS362:AS391" si="172">IFERROR(100-AR362,"")</f>
        <v>40.888888888888886</v>
      </c>
      <c r="AT362" s="127">
        <v>912</v>
      </c>
      <c r="AU362" s="128">
        <v>2.0099999999999998</v>
      </c>
      <c r="AV362" s="129">
        <v>1.35</v>
      </c>
      <c r="AW362" s="126">
        <f t="shared" ref="AW362:AW391" si="173">IFERROR(AV362/AU362*100,"")</f>
        <v>67.164179104477626</v>
      </c>
      <c r="AX362" s="126">
        <f t="shared" ref="AX362:AX391" si="174">IFERROR(100-AW362,"")</f>
        <v>32.835820895522374</v>
      </c>
      <c r="AY362" s="64">
        <f t="shared" ref="AY362:AY391" si="175">IFERROR((1-((AW362*AS362)/(AX362*AR362)))*100,"")</f>
        <v>-41.490088858509978</v>
      </c>
      <c r="AZ362" s="97">
        <v>79.540000000000006</v>
      </c>
      <c r="BA362" s="68"/>
      <c r="BB362" s="68"/>
      <c r="BC362" s="68"/>
      <c r="BD362" s="68"/>
      <c r="BE362" s="15"/>
      <c r="BF362" s="5">
        <f t="shared" ref="BF362:BF391" si="176">IF(SUM(BG362:BM362)=0,"",SUM(BG362:BM362))</f>
        <v>1565</v>
      </c>
      <c r="BG362" s="41">
        <v>1565</v>
      </c>
      <c r="BH362" s="42" t="s">
        <v>103</v>
      </c>
      <c r="BI362" s="42"/>
      <c r="BJ362" s="42"/>
      <c r="BK362" s="42"/>
      <c r="BL362" s="42"/>
      <c r="BM362" s="15"/>
    </row>
    <row r="363" spans="1:65" outlineLevel="5" x14ac:dyDescent="0.3">
      <c r="A363" s="22">
        <f t="shared" si="144"/>
        <v>11</v>
      </c>
      <c r="B363" s="9">
        <f t="shared" si="162"/>
        <v>42676</v>
      </c>
      <c r="C363" s="51">
        <v>319325</v>
      </c>
      <c r="D363" s="64" t="str">
        <f t="shared" si="167"/>
        <v/>
      </c>
      <c r="E363" s="12" t="s">
        <v>103</v>
      </c>
      <c r="F363" s="12" t="s">
        <v>103</v>
      </c>
      <c r="G363" s="12"/>
      <c r="H363" s="12"/>
      <c r="I363" s="12"/>
      <c r="J363" s="12"/>
      <c r="K363" s="12"/>
      <c r="L363" s="12"/>
      <c r="M363" s="74" t="str">
        <f t="shared" si="168"/>
        <v/>
      </c>
      <c r="N363" s="83" t="s">
        <v>103</v>
      </c>
      <c r="O363" s="83" t="s">
        <v>103</v>
      </c>
      <c r="P363" s="83"/>
      <c r="Q363" s="83"/>
      <c r="R363" s="83"/>
      <c r="S363" s="83"/>
      <c r="T363" s="83"/>
      <c r="U363" s="83"/>
      <c r="V363" s="5" t="str">
        <f t="shared" si="169"/>
        <v/>
      </c>
      <c r="W363" s="41"/>
      <c r="X363" s="41"/>
      <c r="Y363" s="41"/>
      <c r="Z363" s="41"/>
      <c r="AA363" s="41"/>
      <c r="AB363" s="41"/>
      <c r="AC363" s="41"/>
      <c r="AD363" s="41"/>
      <c r="AE363" s="5" t="str">
        <f t="shared" si="170"/>
        <v/>
      </c>
      <c r="AF363" s="41"/>
      <c r="AG363" s="41"/>
      <c r="AH363" s="41"/>
      <c r="AI363" s="41"/>
      <c r="AJ363" s="41"/>
      <c r="AK363" s="41"/>
      <c r="AL363" s="41"/>
      <c r="AM363" s="41"/>
      <c r="AN363" s="41">
        <f t="shared" ref="AN363:AN391" si="177">21000/AO363</f>
        <v>16.867469879518072</v>
      </c>
      <c r="AO363" s="41">
        <v>1245</v>
      </c>
      <c r="AP363" s="110" t="s">
        <v>103</v>
      </c>
      <c r="AQ363" s="111" t="s">
        <v>103</v>
      </c>
      <c r="AR363" s="126" t="str">
        <f t="shared" si="171"/>
        <v/>
      </c>
      <c r="AS363" s="126" t="str">
        <f t="shared" si="172"/>
        <v/>
      </c>
      <c r="AT363" s="127">
        <v>992</v>
      </c>
      <c r="AU363" s="128">
        <v>1.95</v>
      </c>
      <c r="AV363" s="129" t="s">
        <v>103</v>
      </c>
      <c r="AW363" s="126" t="str">
        <f t="shared" si="173"/>
        <v/>
      </c>
      <c r="AX363" s="126" t="str">
        <f t="shared" si="174"/>
        <v/>
      </c>
      <c r="AY363" s="64" t="str">
        <f t="shared" si="175"/>
        <v/>
      </c>
      <c r="AZ363" s="97">
        <v>79.95</v>
      </c>
      <c r="BA363" s="68"/>
      <c r="BB363" s="68"/>
      <c r="BC363" s="68"/>
      <c r="BD363" s="68"/>
      <c r="BE363" s="15"/>
      <c r="BF363" s="5" t="str">
        <f t="shared" si="176"/>
        <v/>
      </c>
      <c r="BG363" s="41" t="s">
        <v>103</v>
      </c>
      <c r="BH363" s="42" t="s">
        <v>103</v>
      </c>
      <c r="BI363" s="42"/>
      <c r="BJ363" s="42"/>
      <c r="BK363" s="42"/>
      <c r="BL363" s="42"/>
      <c r="BM363" s="15"/>
    </row>
    <row r="364" spans="1:65" outlineLevel="5" x14ac:dyDescent="0.3">
      <c r="A364" s="22">
        <f t="shared" si="144"/>
        <v>11</v>
      </c>
      <c r="B364" s="9">
        <f t="shared" si="162"/>
        <v>42677</v>
      </c>
      <c r="C364" s="51">
        <v>323699</v>
      </c>
      <c r="D364" s="64">
        <f t="shared" si="167"/>
        <v>22</v>
      </c>
      <c r="E364" s="12">
        <v>18</v>
      </c>
      <c r="F364" s="12">
        <v>26</v>
      </c>
      <c r="G364" s="12"/>
      <c r="H364" s="12"/>
      <c r="I364" s="12"/>
      <c r="J364" s="12"/>
      <c r="K364" s="12"/>
      <c r="L364" s="12"/>
      <c r="M364" s="74" t="str">
        <f t="shared" si="168"/>
        <v/>
      </c>
      <c r="N364" s="83" t="s">
        <v>103</v>
      </c>
      <c r="O364" s="83" t="s">
        <v>103</v>
      </c>
      <c r="P364" s="83"/>
      <c r="Q364" s="83"/>
      <c r="R364" s="83"/>
      <c r="S364" s="83"/>
      <c r="T364" s="83"/>
      <c r="U364" s="83"/>
      <c r="V364" s="5" t="str">
        <f t="shared" si="169"/>
        <v/>
      </c>
      <c r="W364" s="41"/>
      <c r="X364" s="41"/>
      <c r="Y364" s="41"/>
      <c r="Z364" s="41"/>
      <c r="AA364" s="41"/>
      <c r="AB364" s="41"/>
      <c r="AC364" s="41"/>
      <c r="AD364" s="41"/>
      <c r="AE364" s="5" t="str">
        <f t="shared" si="170"/>
        <v/>
      </c>
      <c r="AF364" s="41"/>
      <c r="AG364" s="41"/>
      <c r="AH364" s="41"/>
      <c r="AI364" s="41"/>
      <c r="AJ364" s="41"/>
      <c r="AK364" s="41"/>
      <c r="AL364" s="41"/>
      <c r="AM364" s="41"/>
      <c r="AN364" s="41">
        <f t="shared" si="177"/>
        <v>18.935978358881876</v>
      </c>
      <c r="AO364" s="41">
        <v>1109</v>
      </c>
      <c r="AP364" s="110" t="s">
        <v>103</v>
      </c>
      <c r="AQ364" s="111" t="s">
        <v>103</v>
      </c>
      <c r="AR364" s="126" t="str">
        <f t="shared" si="171"/>
        <v/>
      </c>
      <c r="AS364" s="126" t="str">
        <f t="shared" si="172"/>
        <v/>
      </c>
      <c r="AT364" s="127">
        <v>636</v>
      </c>
      <c r="AU364" s="128">
        <v>2.02</v>
      </c>
      <c r="AV364" s="129" t="s">
        <v>103</v>
      </c>
      <c r="AW364" s="126" t="str">
        <f t="shared" si="173"/>
        <v/>
      </c>
      <c r="AX364" s="126" t="str">
        <f t="shared" si="174"/>
        <v/>
      </c>
      <c r="AY364" s="64" t="str">
        <f t="shared" si="175"/>
        <v/>
      </c>
      <c r="AZ364" s="97">
        <v>80.099999999999994</v>
      </c>
      <c r="BA364" s="68"/>
      <c r="BB364" s="68"/>
      <c r="BC364" s="68"/>
      <c r="BD364" s="68"/>
      <c r="BE364" s="15"/>
      <c r="BF364" s="5">
        <f t="shared" si="176"/>
        <v>525</v>
      </c>
      <c r="BG364" s="41">
        <v>525</v>
      </c>
      <c r="BH364" s="42" t="s">
        <v>103</v>
      </c>
      <c r="BI364" s="42"/>
      <c r="BJ364" s="42"/>
      <c r="BK364" s="42"/>
      <c r="BL364" s="42"/>
      <c r="BM364" s="15"/>
    </row>
    <row r="365" spans="1:65" outlineLevel="5" x14ac:dyDescent="0.3">
      <c r="A365" s="22">
        <f t="shared" si="144"/>
        <v>11</v>
      </c>
      <c r="B365" s="9">
        <f t="shared" si="162"/>
        <v>42678</v>
      </c>
      <c r="C365" s="51">
        <v>320211</v>
      </c>
      <c r="D365" s="64">
        <f t="shared" si="167"/>
        <v>22.5</v>
      </c>
      <c r="E365" s="12">
        <v>19</v>
      </c>
      <c r="F365" s="12">
        <v>26</v>
      </c>
      <c r="G365" s="12"/>
      <c r="H365" s="12"/>
      <c r="I365" s="12"/>
      <c r="J365" s="12"/>
      <c r="K365" s="12"/>
      <c r="L365" s="12"/>
      <c r="M365" s="74" t="str">
        <f t="shared" si="168"/>
        <v/>
      </c>
      <c r="N365" s="83" t="s">
        <v>103</v>
      </c>
      <c r="O365" s="83" t="s">
        <v>103</v>
      </c>
      <c r="P365" s="83"/>
      <c r="Q365" s="83"/>
      <c r="R365" s="83"/>
      <c r="S365" s="83"/>
      <c r="T365" s="83"/>
      <c r="U365" s="83"/>
      <c r="V365" s="5" t="str">
        <f t="shared" si="169"/>
        <v/>
      </c>
      <c r="W365" s="41"/>
      <c r="X365" s="41"/>
      <c r="Y365" s="41"/>
      <c r="Z365" s="41"/>
      <c r="AA365" s="41"/>
      <c r="AB365" s="41"/>
      <c r="AC365" s="41"/>
      <c r="AD365" s="41"/>
      <c r="AE365" s="5" t="str">
        <f t="shared" si="170"/>
        <v/>
      </c>
      <c r="AF365" s="41"/>
      <c r="AG365" s="41"/>
      <c r="AH365" s="41"/>
      <c r="AI365" s="41"/>
      <c r="AJ365" s="41"/>
      <c r="AK365" s="41"/>
      <c r="AL365" s="41"/>
      <c r="AM365" s="41"/>
      <c r="AN365" s="41">
        <f t="shared" si="177"/>
        <v>23.917995444191344</v>
      </c>
      <c r="AO365" s="41">
        <v>878</v>
      </c>
      <c r="AP365" s="110" t="s">
        <v>103</v>
      </c>
      <c r="AQ365" s="111" t="s">
        <v>103</v>
      </c>
      <c r="AR365" s="126" t="str">
        <f t="shared" si="171"/>
        <v/>
      </c>
      <c r="AS365" s="126" t="str">
        <f t="shared" si="172"/>
        <v/>
      </c>
      <c r="AT365" s="127">
        <v>1152</v>
      </c>
      <c r="AU365" s="128">
        <v>2.89</v>
      </c>
      <c r="AV365" s="129" t="s">
        <v>103</v>
      </c>
      <c r="AW365" s="126" t="str">
        <f t="shared" si="173"/>
        <v/>
      </c>
      <c r="AX365" s="126" t="str">
        <f t="shared" si="174"/>
        <v/>
      </c>
      <c r="AY365" s="64" t="str">
        <f t="shared" si="175"/>
        <v/>
      </c>
      <c r="AZ365" s="97">
        <v>81.22</v>
      </c>
      <c r="BA365" s="68"/>
      <c r="BB365" s="68"/>
      <c r="BC365" s="68"/>
      <c r="BD365" s="68"/>
      <c r="BE365" s="15"/>
      <c r="BF365" s="5">
        <f t="shared" si="176"/>
        <v>910</v>
      </c>
      <c r="BG365" s="41">
        <v>910</v>
      </c>
      <c r="BH365" s="42" t="s">
        <v>103</v>
      </c>
      <c r="BI365" s="42"/>
      <c r="BJ365" s="42"/>
      <c r="BK365" s="42"/>
      <c r="BL365" s="42"/>
      <c r="BM365" s="15"/>
    </row>
    <row r="366" spans="1:65" outlineLevel="5" x14ac:dyDescent="0.3">
      <c r="A366" s="22">
        <f t="shared" si="144"/>
        <v>11</v>
      </c>
      <c r="B366" s="9">
        <f t="shared" si="162"/>
        <v>42679</v>
      </c>
      <c r="C366" s="51">
        <v>322559</v>
      </c>
      <c r="D366" s="64" t="str">
        <f t="shared" si="167"/>
        <v/>
      </c>
      <c r="E366" s="12" t="s">
        <v>103</v>
      </c>
      <c r="F366" s="12" t="s">
        <v>103</v>
      </c>
      <c r="G366" s="12"/>
      <c r="H366" s="12"/>
      <c r="I366" s="12"/>
      <c r="J366" s="12"/>
      <c r="K366" s="12"/>
      <c r="L366" s="12"/>
      <c r="M366" s="74" t="str">
        <f t="shared" si="168"/>
        <v/>
      </c>
      <c r="N366" s="83" t="s">
        <v>103</v>
      </c>
      <c r="O366" s="83" t="s">
        <v>103</v>
      </c>
      <c r="P366" s="83"/>
      <c r="Q366" s="83"/>
      <c r="R366" s="83"/>
      <c r="S366" s="83"/>
      <c r="T366" s="83"/>
      <c r="U366" s="83"/>
      <c r="V366" s="5" t="str">
        <f t="shared" si="169"/>
        <v/>
      </c>
      <c r="W366" s="41"/>
      <c r="X366" s="41"/>
      <c r="Y366" s="41"/>
      <c r="Z366" s="41"/>
      <c r="AA366" s="41"/>
      <c r="AB366" s="41"/>
      <c r="AC366" s="41"/>
      <c r="AD366" s="41"/>
      <c r="AE366" s="5" t="str">
        <f t="shared" si="170"/>
        <v/>
      </c>
      <c r="AF366" s="41"/>
      <c r="AG366" s="41"/>
      <c r="AH366" s="41"/>
      <c r="AI366" s="41"/>
      <c r="AJ366" s="41"/>
      <c r="AK366" s="41"/>
      <c r="AL366" s="41"/>
      <c r="AM366" s="41"/>
      <c r="AN366" s="41">
        <f t="shared" si="177"/>
        <v>19.90521327014218</v>
      </c>
      <c r="AO366" s="41">
        <v>1055</v>
      </c>
      <c r="AP366" s="110" t="s">
        <v>103</v>
      </c>
      <c r="AQ366" s="111" t="s">
        <v>103</v>
      </c>
      <c r="AR366" s="126" t="str">
        <f t="shared" si="171"/>
        <v/>
      </c>
      <c r="AS366" s="126" t="str">
        <f t="shared" si="172"/>
        <v/>
      </c>
      <c r="AT366" s="127">
        <v>1055</v>
      </c>
      <c r="AU366" s="128" t="s">
        <v>103</v>
      </c>
      <c r="AV366" s="129" t="s">
        <v>103</v>
      </c>
      <c r="AW366" s="126" t="str">
        <f t="shared" si="173"/>
        <v/>
      </c>
      <c r="AX366" s="126" t="str">
        <f t="shared" si="174"/>
        <v/>
      </c>
      <c r="AY366" s="64" t="str">
        <f t="shared" si="175"/>
        <v/>
      </c>
      <c r="AZ366" s="97" t="s">
        <v>103</v>
      </c>
      <c r="BA366" s="68"/>
      <c r="BB366" s="68"/>
      <c r="BC366" s="68"/>
      <c r="BD366" s="68"/>
      <c r="BE366" s="15"/>
      <c r="BF366" s="5">
        <f t="shared" si="176"/>
        <v>2533</v>
      </c>
      <c r="BG366" s="41">
        <v>2533</v>
      </c>
      <c r="BH366" s="42" t="s">
        <v>103</v>
      </c>
      <c r="BI366" s="42"/>
      <c r="BJ366" s="42"/>
      <c r="BK366" s="42"/>
      <c r="BL366" s="42"/>
      <c r="BM366" s="15"/>
    </row>
    <row r="367" spans="1:65" outlineLevel="5" x14ac:dyDescent="0.3">
      <c r="A367" s="22">
        <f t="shared" si="144"/>
        <v>11</v>
      </c>
      <c r="B367" s="9">
        <f t="shared" si="162"/>
        <v>42680</v>
      </c>
      <c r="C367" s="51">
        <v>322527</v>
      </c>
      <c r="D367" s="64" t="str">
        <f t="shared" si="167"/>
        <v/>
      </c>
      <c r="E367" s="12" t="s">
        <v>103</v>
      </c>
      <c r="F367" s="12" t="s">
        <v>103</v>
      </c>
      <c r="G367" s="12"/>
      <c r="H367" s="12"/>
      <c r="I367" s="12"/>
      <c r="J367" s="12"/>
      <c r="K367" s="12"/>
      <c r="L367" s="12"/>
      <c r="M367" s="74" t="str">
        <f t="shared" si="168"/>
        <v/>
      </c>
      <c r="N367" s="83" t="s">
        <v>103</v>
      </c>
      <c r="O367" s="83" t="s">
        <v>103</v>
      </c>
      <c r="P367" s="83"/>
      <c r="Q367" s="83"/>
      <c r="R367" s="83"/>
      <c r="S367" s="83"/>
      <c r="T367" s="83"/>
      <c r="U367" s="83"/>
      <c r="V367" s="5" t="str">
        <f t="shared" si="169"/>
        <v/>
      </c>
      <c r="W367" s="41"/>
      <c r="X367" s="41"/>
      <c r="Y367" s="41"/>
      <c r="Z367" s="41"/>
      <c r="AA367" s="41"/>
      <c r="AB367" s="41"/>
      <c r="AC367" s="41"/>
      <c r="AD367" s="41"/>
      <c r="AE367" s="5" t="str">
        <f t="shared" si="170"/>
        <v/>
      </c>
      <c r="AF367" s="41"/>
      <c r="AG367" s="41"/>
      <c r="AH367" s="41"/>
      <c r="AI367" s="41"/>
      <c r="AJ367" s="41"/>
      <c r="AK367" s="41"/>
      <c r="AL367" s="41"/>
      <c r="AM367" s="41"/>
      <c r="AN367" s="41">
        <f t="shared" si="177"/>
        <v>21.649484536082475</v>
      </c>
      <c r="AO367" s="41">
        <v>970</v>
      </c>
      <c r="AP367" s="110" t="s">
        <v>103</v>
      </c>
      <c r="AQ367" s="111" t="s">
        <v>103</v>
      </c>
      <c r="AR367" s="126" t="str">
        <f t="shared" si="171"/>
        <v/>
      </c>
      <c r="AS367" s="126" t="str">
        <f t="shared" si="172"/>
        <v/>
      </c>
      <c r="AT367" s="127">
        <v>1080</v>
      </c>
      <c r="AU367" s="128" t="s">
        <v>103</v>
      </c>
      <c r="AV367" s="129" t="s">
        <v>103</v>
      </c>
      <c r="AW367" s="126" t="str">
        <f t="shared" si="173"/>
        <v/>
      </c>
      <c r="AX367" s="126" t="str">
        <f t="shared" si="174"/>
        <v/>
      </c>
      <c r="AY367" s="64" t="str">
        <f t="shared" si="175"/>
        <v/>
      </c>
      <c r="AZ367" s="97" t="s">
        <v>103</v>
      </c>
      <c r="BA367" s="68"/>
      <c r="BB367" s="68"/>
      <c r="BC367" s="68"/>
      <c r="BD367" s="68"/>
      <c r="BE367" s="15"/>
      <c r="BF367" s="5">
        <f t="shared" si="176"/>
        <v>5280</v>
      </c>
      <c r="BG367" s="41">
        <v>5280</v>
      </c>
      <c r="BH367" s="42" t="s">
        <v>103</v>
      </c>
      <c r="BI367" s="42"/>
      <c r="BJ367" s="42"/>
      <c r="BK367" s="42"/>
      <c r="BL367" s="42"/>
      <c r="BM367" s="15"/>
    </row>
    <row r="368" spans="1:65" outlineLevel="5" x14ac:dyDescent="0.3">
      <c r="A368" s="22">
        <f t="shared" si="144"/>
        <v>11</v>
      </c>
      <c r="B368" s="9">
        <f t="shared" si="162"/>
        <v>42681</v>
      </c>
      <c r="C368" s="51">
        <v>301781</v>
      </c>
      <c r="D368" s="64" t="str">
        <f t="shared" si="167"/>
        <v/>
      </c>
      <c r="E368" s="12" t="s">
        <v>103</v>
      </c>
      <c r="F368" s="12" t="s">
        <v>103</v>
      </c>
      <c r="G368" s="12"/>
      <c r="H368" s="12"/>
      <c r="I368" s="12"/>
      <c r="J368" s="12"/>
      <c r="K368" s="12"/>
      <c r="L368" s="12"/>
      <c r="M368" s="74" t="str">
        <f t="shared" si="168"/>
        <v/>
      </c>
      <c r="N368" s="83" t="s">
        <v>103</v>
      </c>
      <c r="O368" s="83" t="s">
        <v>103</v>
      </c>
      <c r="P368" s="83"/>
      <c r="Q368" s="83"/>
      <c r="R368" s="83"/>
      <c r="S368" s="83"/>
      <c r="T368" s="83"/>
      <c r="U368" s="83"/>
      <c r="V368" s="5" t="str">
        <f t="shared" si="169"/>
        <v/>
      </c>
      <c r="W368" s="41"/>
      <c r="X368" s="41"/>
      <c r="Y368" s="41"/>
      <c r="Z368" s="41"/>
      <c r="AA368" s="41"/>
      <c r="AB368" s="41"/>
      <c r="AC368" s="41"/>
      <c r="AD368" s="41"/>
      <c r="AE368" s="5" t="str">
        <f t="shared" si="170"/>
        <v/>
      </c>
      <c r="AF368" s="41"/>
      <c r="AG368" s="41"/>
      <c r="AH368" s="41"/>
      <c r="AI368" s="41"/>
      <c r="AJ368" s="41"/>
      <c r="AK368" s="41"/>
      <c r="AL368" s="41"/>
      <c r="AM368" s="41"/>
      <c r="AN368" s="41">
        <f t="shared" si="177"/>
        <v>23.001095290251918</v>
      </c>
      <c r="AO368" s="41">
        <v>913</v>
      </c>
      <c r="AP368" s="110" t="s">
        <v>103</v>
      </c>
      <c r="AQ368" s="111" t="s">
        <v>103</v>
      </c>
      <c r="AR368" s="126" t="str">
        <f t="shared" si="171"/>
        <v/>
      </c>
      <c r="AS368" s="126" t="str">
        <f t="shared" si="172"/>
        <v/>
      </c>
      <c r="AT368" s="127">
        <v>936</v>
      </c>
      <c r="AU368" s="128">
        <v>2.15</v>
      </c>
      <c r="AV368" s="129" t="s">
        <v>103</v>
      </c>
      <c r="AW368" s="126" t="str">
        <f t="shared" si="173"/>
        <v/>
      </c>
      <c r="AX368" s="126" t="str">
        <f t="shared" si="174"/>
        <v/>
      </c>
      <c r="AY368" s="64" t="str">
        <f t="shared" si="175"/>
        <v/>
      </c>
      <c r="AZ368" s="97">
        <v>80.5</v>
      </c>
      <c r="BA368" s="68"/>
      <c r="BB368" s="68"/>
      <c r="BC368" s="68"/>
      <c r="BD368" s="68"/>
      <c r="BE368" s="15"/>
      <c r="BF368" s="5">
        <f t="shared" si="176"/>
        <v>7680</v>
      </c>
      <c r="BG368" s="41">
        <v>7680</v>
      </c>
      <c r="BH368" s="42" t="s">
        <v>103</v>
      </c>
      <c r="BI368" s="42"/>
      <c r="BJ368" s="42"/>
      <c r="BK368" s="42"/>
      <c r="BL368" s="42"/>
      <c r="BM368" s="15"/>
    </row>
    <row r="369" spans="1:65" outlineLevel="5" x14ac:dyDescent="0.3">
      <c r="A369" s="22">
        <f t="shared" si="144"/>
        <v>11</v>
      </c>
      <c r="B369" s="9">
        <f t="shared" si="162"/>
        <v>42682</v>
      </c>
      <c r="C369" s="51">
        <v>323970</v>
      </c>
      <c r="D369" s="64" t="str">
        <f t="shared" si="167"/>
        <v/>
      </c>
      <c r="E369" s="12" t="s">
        <v>103</v>
      </c>
      <c r="F369" s="12" t="s">
        <v>103</v>
      </c>
      <c r="G369" s="12"/>
      <c r="H369" s="12"/>
      <c r="I369" s="12"/>
      <c r="J369" s="12"/>
      <c r="K369" s="12"/>
      <c r="L369" s="12"/>
      <c r="M369" s="74">
        <f t="shared" si="168"/>
        <v>7</v>
      </c>
      <c r="N369" s="83" t="s">
        <v>103</v>
      </c>
      <c r="O369" s="83">
        <v>6.96</v>
      </c>
      <c r="P369" s="83"/>
      <c r="Q369" s="83"/>
      <c r="R369" s="83"/>
      <c r="S369" s="83"/>
      <c r="T369" s="83"/>
      <c r="U369" s="83"/>
      <c r="V369" s="5" t="str">
        <f t="shared" si="169"/>
        <v/>
      </c>
      <c r="W369" s="41"/>
      <c r="X369" s="41"/>
      <c r="Y369" s="41"/>
      <c r="Z369" s="41"/>
      <c r="AA369" s="41"/>
      <c r="AB369" s="41"/>
      <c r="AC369" s="41"/>
      <c r="AD369" s="41"/>
      <c r="AE369" s="5" t="str">
        <f t="shared" si="170"/>
        <v/>
      </c>
      <c r="AF369" s="41"/>
      <c r="AG369" s="41"/>
      <c r="AH369" s="41"/>
      <c r="AI369" s="41"/>
      <c r="AJ369" s="41"/>
      <c r="AK369" s="41"/>
      <c r="AL369" s="41"/>
      <c r="AM369" s="41"/>
      <c r="AN369" s="41">
        <f t="shared" si="177"/>
        <v>20.588235294117649</v>
      </c>
      <c r="AO369" s="41">
        <v>1020</v>
      </c>
      <c r="AP369" s="110">
        <v>2.15</v>
      </c>
      <c r="AQ369" s="111">
        <v>1.59</v>
      </c>
      <c r="AR369" s="126">
        <f t="shared" si="171"/>
        <v>73.953488372093034</v>
      </c>
      <c r="AS369" s="126">
        <f t="shared" si="172"/>
        <v>26.046511627906966</v>
      </c>
      <c r="AT369" s="127">
        <v>1152</v>
      </c>
      <c r="AU369" s="128">
        <v>1.97</v>
      </c>
      <c r="AV369" s="129">
        <v>1.29</v>
      </c>
      <c r="AW369" s="126">
        <f t="shared" si="173"/>
        <v>65.48223350253808</v>
      </c>
      <c r="AX369" s="126">
        <f t="shared" si="174"/>
        <v>34.51776649746192</v>
      </c>
      <c r="AY369" s="64">
        <f t="shared" si="175"/>
        <v>33.185349611542748</v>
      </c>
      <c r="AZ369" s="97">
        <v>79.709999999999994</v>
      </c>
      <c r="BA369" s="68"/>
      <c r="BB369" s="68"/>
      <c r="BC369" s="68"/>
      <c r="BD369" s="68"/>
      <c r="BE369" s="15"/>
      <c r="BF369" s="5">
        <f t="shared" si="176"/>
        <v>7680</v>
      </c>
      <c r="BG369" s="41">
        <v>7680</v>
      </c>
      <c r="BH369" s="42" t="s">
        <v>103</v>
      </c>
      <c r="BI369" s="42"/>
      <c r="BJ369" s="42"/>
      <c r="BK369" s="42"/>
      <c r="BL369" s="42"/>
      <c r="BM369" s="15"/>
    </row>
    <row r="370" spans="1:65" outlineLevel="5" x14ac:dyDescent="0.3">
      <c r="A370" s="22">
        <f t="shared" si="144"/>
        <v>11</v>
      </c>
      <c r="B370" s="9">
        <f t="shared" si="162"/>
        <v>42683</v>
      </c>
      <c r="C370" s="51">
        <v>277839</v>
      </c>
      <c r="D370" s="64" t="str">
        <f t="shared" si="167"/>
        <v/>
      </c>
      <c r="E370" s="12" t="s">
        <v>103</v>
      </c>
      <c r="F370" s="12" t="s">
        <v>103</v>
      </c>
      <c r="G370" s="12"/>
      <c r="H370" s="12"/>
      <c r="I370" s="12"/>
      <c r="J370" s="12"/>
      <c r="K370" s="12"/>
      <c r="L370" s="12"/>
      <c r="M370" s="74" t="str">
        <f t="shared" si="168"/>
        <v/>
      </c>
      <c r="N370" s="83" t="s">
        <v>103</v>
      </c>
      <c r="O370" s="83" t="s">
        <v>103</v>
      </c>
      <c r="P370" s="83"/>
      <c r="Q370" s="83"/>
      <c r="R370" s="83"/>
      <c r="S370" s="83"/>
      <c r="T370" s="83"/>
      <c r="U370" s="83"/>
      <c r="V370" s="5" t="str">
        <f t="shared" si="169"/>
        <v/>
      </c>
      <c r="W370" s="41"/>
      <c r="X370" s="41"/>
      <c r="Y370" s="41"/>
      <c r="Z370" s="41"/>
      <c r="AA370" s="41"/>
      <c r="AB370" s="41"/>
      <c r="AC370" s="41"/>
      <c r="AD370" s="41"/>
      <c r="AE370" s="5" t="str">
        <f t="shared" si="170"/>
        <v/>
      </c>
      <c r="AF370" s="41"/>
      <c r="AG370" s="41"/>
      <c r="AH370" s="41"/>
      <c r="AI370" s="41"/>
      <c r="AJ370" s="41"/>
      <c r="AK370" s="41"/>
      <c r="AL370" s="41"/>
      <c r="AM370" s="41"/>
      <c r="AN370" s="41">
        <f t="shared" si="177"/>
        <v>25.331724969843183</v>
      </c>
      <c r="AO370" s="41">
        <v>829</v>
      </c>
      <c r="AP370" s="110" t="s">
        <v>103</v>
      </c>
      <c r="AQ370" s="111" t="s">
        <v>103</v>
      </c>
      <c r="AR370" s="126" t="str">
        <f t="shared" si="171"/>
        <v/>
      </c>
      <c r="AS370" s="126" t="str">
        <f t="shared" si="172"/>
        <v/>
      </c>
      <c r="AT370" s="127">
        <v>840</v>
      </c>
      <c r="AU370" s="128">
        <v>1.98</v>
      </c>
      <c r="AV370" s="129" t="s">
        <v>103</v>
      </c>
      <c r="AW370" s="126" t="str">
        <f t="shared" si="173"/>
        <v/>
      </c>
      <c r="AX370" s="126" t="str">
        <f t="shared" si="174"/>
        <v/>
      </c>
      <c r="AY370" s="64" t="str">
        <f t="shared" si="175"/>
        <v/>
      </c>
      <c r="AZ370" s="97">
        <v>79.709999999999994</v>
      </c>
      <c r="BA370" s="68"/>
      <c r="BB370" s="68"/>
      <c r="BC370" s="68"/>
      <c r="BD370" s="68"/>
      <c r="BE370" s="15"/>
      <c r="BF370" s="5">
        <f t="shared" si="176"/>
        <v>7560</v>
      </c>
      <c r="BG370" s="41">
        <v>7560</v>
      </c>
      <c r="BH370" s="42" t="s">
        <v>103</v>
      </c>
      <c r="BI370" s="42"/>
      <c r="BJ370" s="42"/>
      <c r="BK370" s="42"/>
      <c r="BL370" s="42"/>
      <c r="BM370" s="15"/>
    </row>
    <row r="371" spans="1:65" outlineLevel="5" x14ac:dyDescent="0.3">
      <c r="A371" s="22">
        <f t="shared" si="144"/>
        <v>11</v>
      </c>
      <c r="B371" s="9">
        <f t="shared" si="162"/>
        <v>42684</v>
      </c>
      <c r="C371" s="51">
        <v>322943</v>
      </c>
      <c r="D371" s="64" t="str">
        <f t="shared" si="167"/>
        <v/>
      </c>
      <c r="E371" s="12" t="s">
        <v>103</v>
      </c>
      <c r="F371" s="12" t="s">
        <v>103</v>
      </c>
      <c r="G371" s="12"/>
      <c r="H371" s="12"/>
      <c r="I371" s="12"/>
      <c r="J371" s="12"/>
      <c r="K371" s="12"/>
      <c r="L371" s="12"/>
      <c r="M371" s="74" t="str">
        <f t="shared" si="168"/>
        <v/>
      </c>
      <c r="N371" s="83" t="s">
        <v>103</v>
      </c>
      <c r="O371" s="83" t="s">
        <v>103</v>
      </c>
      <c r="P371" s="83"/>
      <c r="Q371" s="83"/>
      <c r="R371" s="83"/>
      <c r="S371" s="83"/>
      <c r="T371" s="83"/>
      <c r="U371" s="83"/>
      <c r="V371" s="5" t="str">
        <f t="shared" si="169"/>
        <v/>
      </c>
      <c r="W371" s="41"/>
      <c r="X371" s="41"/>
      <c r="Y371" s="41"/>
      <c r="Z371" s="41"/>
      <c r="AA371" s="41"/>
      <c r="AB371" s="41"/>
      <c r="AC371" s="41"/>
      <c r="AD371" s="41"/>
      <c r="AE371" s="5" t="str">
        <f t="shared" si="170"/>
        <v/>
      </c>
      <c r="AF371" s="41"/>
      <c r="AG371" s="41"/>
      <c r="AH371" s="41"/>
      <c r="AI371" s="41"/>
      <c r="AJ371" s="41"/>
      <c r="AK371" s="41"/>
      <c r="AL371" s="41"/>
      <c r="AM371" s="41"/>
      <c r="AN371" s="41">
        <f t="shared" si="177"/>
        <v>17.841971112999151</v>
      </c>
      <c r="AO371" s="41">
        <v>1177</v>
      </c>
      <c r="AP371" s="110" t="s">
        <v>103</v>
      </c>
      <c r="AQ371" s="111" t="s">
        <v>103</v>
      </c>
      <c r="AR371" s="126" t="str">
        <f t="shared" si="171"/>
        <v/>
      </c>
      <c r="AS371" s="126" t="str">
        <f t="shared" si="172"/>
        <v/>
      </c>
      <c r="AT371" s="127">
        <v>1107</v>
      </c>
      <c r="AU371" s="128">
        <v>1.95</v>
      </c>
      <c r="AV371" s="129" t="s">
        <v>103</v>
      </c>
      <c r="AW371" s="126" t="str">
        <f t="shared" si="173"/>
        <v/>
      </c>
      <c r="AX371" s="126" t="str">
        <f t="shared" si="174"/>
        <v/>
      </c>
      <c r="AY371" s="64" t="str">
        <f t="shared" si="175"/>
        <v/>
      </c>
      <c r="AZ371" s="97">
        <v>80</v>
      </c>
      <c r="BA371" s="68"/>
      <c r="BB371" s="68"/>
      <c r="BC371" s="68"/>
      <c r="BD371" s="68"/>
      <c r="BE371" s="15"/>
      <c r="BF371" s="5">
        <f t="shared" si="176"/>
        <v>8580</v>
      </c>
      <c r="BG371" s="41">
        <v>4710</v>
      </c>
      <c r="BH371" s="42">
        <v>3870</v>
      </c>
      <c r="BI371" s="42"/>
      <c r="BJ371" s="42"/>
      <c r="BK371" s="42"/>
      <c r="BL371" s="42"/>
      <c r="BM371" s="15"/>
    </row>
    <row r="372" spans="1:65" outlineLevel="5" x14ac:dyDescent="0.3">
      <c r="A372" s="22">
        <f t="shared" si="144"/>
        <v>11</v>
      </c>
      <c r="B372" s="9">
        <f t="shared" si="162"/>
        <v>42685</v>
      </c>
      <c r="C372" s="51">
        <v>314952</v>
      </c>
      <c r="D372" s="64">
        <f t="shared" si="167"/>
        <v>28</v>
      </c>
      <c r="E372" s="12">
        <v>20</v>
      </c>
      <c r="F372" s="12">
        <v>36</v>
      </c>
      <c r="G372" s="12"/>
      <c r="H372" s="12"/>
      <c r="I372" s="12"/>
      <c r="J372" s="12"/>
      <c r="K372" s="12"/>
      <c r="L372" s="12"/>
      <c r="M372" s="74" t="str">
        <f t="shared" si="168"/>
        <v/>
      </c>
      <c r="N372" s="83" t="s">
        <v>103</v>
      </c>
      <c r="O372" s="83" t="s">
        <v>103</v>
      </c>
      <c r="P372" s="83"/>
      <c r="Q372" s="83"/>
      <c r="R372" s="83"/>
      <c r="S372" s="83"/>
      <c r="T372" s="83"/>
      <c r="U372" s="83"/>
      <c r="V372" s="5" t="str">
        <f t="shared" si="169"/>
        <v/>
      </c>
      <c r="W372" s="41"/>
      <c r="X372" s="41"/>
      <c r="Y372" s="41"/>
      <c r="Z372" s="41"/>
      <c r="AA372" s="41"/>
      <c r="AB372" s="41"/>
      <c r="AC372" s="41"/>
      <c r="AD372" s="41"/>
      <c r="AE372" s="5" t="str">
        <f t="shared" si="170"/>
        <v/>
      </c>
      <c r="AF372" s="41"/>
      <c r="AG372" s="41"/>
      <c r="AH372" s="41"/>
      <c r="AI372" s="41"/>
      <c r="AJ372" s="41"/>
      <c r="AK372" s="41"/>
      <c r="AL372" s="41"/>
      <c r="AM372" s="41"/>
      <c r="AN372" s="41">
        <f t="shared" si="177"/>
        <v>18.32460732984293</v>
      </c>
      <c r="AO372" s="41">
        <v>1146</v>
      </c>
      <c r="AP372" s="110" t="s">
        <v>103</v>
      </c>
      <c r="AQ372" s="111" t="s">
        <v>103</v>
      </c>
      <c r="AR372" s="126" t="str">
        <f t="shared" si="171"/>
        <v/>
      </c>
      <c r="AS372" s="126" t="str">
        <f t="shared" si="172"/>
        <v/>
      </c>
      <c r="AT372" s="127">
        <v>1056</v>
      </c>
      <c r="AU372" s="128">
        <v>1.95</v>
      </c>
      <c r="AV372" s="129" t="s">
        <v>103</v>
      </c>
      <c r="AW372" s="126" t="str">
        <f t="shared" si="173"/>
        <v/>
      </c>
      <c r="AX372" s="126" t="str">
        <f t="shared" si="174"/>
        <v/>
      </c>
      <c r="AY372" s="64" t="str">
        <f t="shared" si="175"/>
        <v/>
      </c>
      <c r="AZ372" s="97">
        <v>80.5</v>
      </c>
      <c r="BA372" s="68"/>
      <c r="BB372" s="68"/>
      <c r="BC372" s="68"/>
      <c r="BD372" s="68"/>
      <c r="BE372" s="15"/>
      <c r="BF372" s="5">
        <f t="shared" si="176"/>
        <v>8665</v>
      </c>
      <c r="BG372" s="41">
        <v>4600</v>
      </c>
      <c r="BH372" s="42">
        <v>4065</v>
      </c>
      <c r="BI372" s="42"/>
      <c r="BJ372" s="42"/>
      <c r="BK372" s="42"/>
      <c r="BL372" s="42"/>
      <c r="BM372" s="15"/>
    </row>
    <row r="373" spans="1:65" outlineLevel="5" x14ac:dyDescent="0.3">
      <c r="A373" s="22">
        <f t="shared" si="144"/>
        <v>11</v>
      </c>
      <c r="B373" s="9">
        <f t="shared" si="162"/>
        <v>42686</v>
      </c>
      <c r="C373" s="51">
        <v>322419</v>
      </c>
      <c r="D373" s="64">
        <f t="shared" si="167"/>
        <v>28.5</v>
      </c>
      <c r="E373" s="12">
        <v>21</v>
      </c>
      <c r="F373" s="12">
        <v>36</v>
      </c>
      <c r="G373" s="12"/>
      <c r="H373" s="12"/>
      <c r="I373" s="12"/>
      <c r="J373" s="12"/>
      <c r="K373" s="12"/>
      <c r="L373" s="12"/>
      <c r="M373" s="74" t="str">
        <f t="shared" si="168"/>
        <v/>
      </c>
      <c r="N373" s="83" t="s">
        <v>103</v>
      </c>
      <c r="O373" s="83" t="s">
        <v>103</v>
      </c>
      <c r="P373" s="83"/>
      <c r="Q373" s="83"/>
      <c r="R373" s="83"/>
      <c r="S373" s="83"/>
      <c r="T373" s="83"/>
      <c r="U373" s="83"/>
      <c r="V373" s="5" t="str">
        <f t="shared" si="169"/>
        <v/>
      </c>
      <c r="W373" s="41"/>
      <c r="X373" s="41"/>
      <c r="Y373" s="41"/>
      <c r="Z373" s="41"/>
      <c r="AA373" s="41"/>
      <c r="AB373" s="41"/>
      <c r="AC373" s="41"/>
      <c r="AD373" s="41"/>
      <c r="AE373" s="5" t="str">
        <f t="shared" si="170"/>
        <v/>
      </c>
      <c r="AF373" s="41"/>
      <c r="AG373" s="41"/>
      <c r="AH373" s="41"/>
      <c r="AI373" s="41"/>
      <c r="AJ373" s="41"/>
      <c r="AK373" s="41"/>
      <c r="AL373" s="41"/>
      <c r="AM373" s="41"/>
      <c r="AN373" s="41">
        <f t="shared" si="177"/>
        <v>21.671826625386998</v>
      </c>
      <c r="AO373" s="41">
        <v>969</v>
      </c>
      <c r="AP373" s="110" t="s">
        <v>103</v>
      </c>
      <c r="AQ373" s="111" t="s">
        <v>103</v>
      </c>
      <c r="AR373" s="126" t="str">
        <f t="shared" si="171"/>
        <v/>
      </c>
      <c r="AS373" s="126" t="str">
        <f t="shared" si="172"/>
        <v/>
      </c>
      <c r="AT373" s="127">
        <v>1056</v>
      </c>
      <c r="AU373" s="128" t="s">
        <v>103</v>
      </c>
      <c r="AV373" s="129" t="s">
        <v>103</v>
      </c>
      <c r="AW373" s="126" t="str">
        <f t="shared" si="173"/>
        <v/>
      </c>
      <c r="AX373" s="126" t="str">
        <f t="shared" si="174"/>
        <v/>
      </c>
      <c r="AY373" s="64" t="str">
        <f t="shared" si="175"/>
        <v/>
      </c>
      <c r="AZ373" s="97" t="s">
        <v>103</v>
      </c>
      <c r="BA373" s="68"/>
      <c r="BB373" s="68"/>
      <c r="BC373" s="68"/>
      <c r="BD373" s="68"/>
      <c r="BE373" s="15"/>
      <c r="BF373" s="5">
        <f t="shared" si="176"/>
        <v>5650</v>
      </c>
      <c r="BG373" s="41">
        <v>5650</v>
      </c>
      <c r="BH373" s="42" t="s">
        <v>103</v>
      </c>
      <c r="BI373" s="42"/>
      <c r="BJ373" s="42"/>
      <c r="BK373" s="42"/>
      <c r="BL373" s="42"/>
      <c r="BM373" s="15"/>
    </row>
    <row r="374" spans="1:65" outlineLevel="5" x14ac:dyDescent="0.3">
      <c r="A374" s="22">
        <f t="shared" si="144"/>
        <v>11</v>
      </c>
      <c r="B374" s="9">
        <f t="shared" si="162"/>
        <v>42687</v>
      </c>
      <c r="C374" s="51">
        <v>324393</v>
      </c>
      <c r="D374" s="64" t="str">
        <f t="shared" si="167"/>
        <v/>
      </c>
      <c r="E374" s="12" t="s">
        <v>103</v>
      </c>
      <c r="F374" s="12" t="s">
        <v>103</v>
      </c>
      <c r="G374" s="12"/>
      <c r="H374" s="12"/>
      <c r="I374" s="12"/>
      <c r="J374" s="12"/>
      <c r="K374" s="12"/>
      <c r="L374" s="12"/>
      <c r="M374" s="74" t="str">
        <f t="shared" si="168"/>
        <v/>
      </c>
      <c r="N374" s="83" t="s">
        <v>103</v>
      </c>
      <c r="O374" s="83" t="s">
        <v>103</v>
      </c>
      <c r="P374" s="83"/>
      <c r="Q374" s="83"/>
      <c r="R374" s="83"/>
      <c r="S374" s="83"/>
      <c r="T374" s="83"/>
      <c r="U374" s="83"/>
      <c r="V374" s="5" t="str">
        <f t="shared" si="169"/>
        <v/>
      </c>
      <c r="W374" s="41"/>
      <c r="X374" s="41"/>
      <c r="Y374" s="41"/>
      <c r="Z374" s="41"/>
      <c r="AA374" s="41"/>
      <c r="AB374" s="41"/>
      <c r="AC374" s="41"/>
      <c r="AD374" s="41"/>
      <c r="AE374" s="5" t="str">
        <f t="shared" si="170"/>
        <v/>
      </c>
      <c r="AF374" s="41"/>
      <c r="AG374" s="41"/>
      <c r="AH374" s="41"/>
      <c r="AI374" s="41"/>
      <c r="AJ374" s="41"/>
      <c r="AK374" s="41"/>
      <c r="AL374" s="41"/>
      <c r="AM374" s="41"/>
      <c r="AN374" s="41">
        <f t="shared" si="177"/>
        <v>18.633540372670808</v>
      </c>
      <c r="AO374" s="41">
        <v>1127</v>
      </c>
      <c r="AP374" s="110" t="s">
        <v>103</v>
      </c>
      <c r="AQ374" s="111" t="s">
        <v>103</v>
      </c>
      <c r="AR374" s="126" t="str">
        <f t="shared" si="171"/>
        <v/>
      </c>
      <c r="AS374" s="126" t="str">
        <f t="shared" si="172"/>
        <v/>
      </c>
      <c r="AT374" s="127">
        <v>984</v>
      </c>
      <c r="AU374" s="128" t="s">
        <v>103</v>
      </c>
      <c r="AV374" s="129" t="s">
        <v>103</v>
      </c>
      <c r="AW374" s="126" t="str">
        <f t="shared" si="173"/>
        <v/>
      </c>
      <c r="AX374" s="126" t="str">
        <f t="shared" si="174"/>
        <v/>
      </c>
      <c r="AY374" s="64" t="str">
        <f t="shared" si="175"/>
        <v/>
      </c>
      <c r="AZ374" s="97" t="s">
        <v>103</v>
      </c>
      <c r="BA374" s="68"/>
      <c r="BB374" s="68"/>
      <c r="BC374" s="68"/>
      <c r="BD374" s="68"/>
      <c r="BE374" s="15"/>
      <c r="BF374" s="5">
        <f t="shared" si="176"/>
        <v>5645</v>
      </c>
      <c r="BG374" s="41">
        <v>2470</v>
      </c>
      <c r="BH374" s="42">
        <v>3175</v>
      </c>
      <c r="BI374" s="42"/>
      <c r="BJ374" s="42"/>
      <c r="BK374" s="42"/>
      <c r="BL374" s="42"/>
      <c r="BM374" s="15"/>
    </row>
    <row r="375" spans="1:65" outlineLevel="5" x14ac:dyDescent="0.3">
      <c r="A375" s="22">
        <f t="shared" si="144"/>
        <v>11</v>
      </c>
      <c r="B375" s="9">
        <f t="shared" si="162"/>
        <v>42688</v>
      </c>
      <c r="C375" s="51">
        <v>350626</v>
      </c>
      <c r="D375" s="64" t="str">
        <f t="shared" si="167"/>
        <v/>
      </c>
      <c r="E375" s="12" t="s">
        <v>103</v>
      </c>
      <c r="F375" s="12" t="s">
        <v>103</v>
      </c>
      <c r="G375" s="12"/>
      <c r="H375" s="12"/>
      <c r="I375" s="12"/>
      <c r="J375" s="12"/>
      <c r="K375" s="12"/>
      <c r="L375" s="12"/>
      <c r="M375" s="74" t="str">
        <f t="shared" si="168"/>
        <v/>
      </c>
      <c r="N375" s="83" t="s">
        <v>103</v>
      </c>
      <c r="O375" s="83" t="s">
        <v>103</v>
      </c>
      <c r="P375" s="83"/>
      <c r="Q375" s="83"/>
      <c r="R375" s="83"/>
      <c r="S375" s="83"/>
      <c r="T375" s="83"/>
      <c r="U375" s="83"/>
      <c r="V375" s="5" t="str">
        <f t="shared" si="169"/>
        <v/>
      </c>
      <c r="W375" s="41"/>
      <c r="X375" s="41"/>
      <c r="Y375" s="41"/>
      <c r="Z375" s="41"/>
      <c r="AA375" s="41"/>
      <c r="AB375" s="41"/>
      <c r="AC375" s="41"/>
      <c r="AD375" s="41"/>
      <c r="AE375" s="5" t="str">
        <f t="shared" si="170"/>
        <v/>
      </c>
      <c r="AF375" s="41"/>
      <c r="AG375" s="41"/>
      <c r="AH375" s="41"/>
      <c r="AI375" s="41"/>
      <c r="AJ375" s="41"/>
      <c r="AK375" s="41"/>
      <c r="AL375" s="41"/>
      <c r="AM375" s="41"/>
      <c r="AN375" s="41">
        <f t="shared" si="177"/>
        <v>25.149700598802394</v>
      </c>
      <c r="AO375" s="41">
        <v>835</v>
      </c>
      <c r="AP375" s="110" t="s">
        <v>103</v>
      </c>
      <c r="AQ375" s="111" t="s">
        <v>103</v>
      </c>
      <c r="AR375" s="126" t="str">
        <f t="shared" si="171"/>
        <v/>
      </c>
      <c r="AS375" s="126" t="str">
        <f t="shared" si="172"/>
        <v/>
      </c>
      <c r="AT375" s="127">
        <v>902</v>
      </c>
      <c r="AU375" s="128">
        <v>2.0499999999999998</v>
      </c>
      <c r="AV375" s="129" t="s">
        <v>103</v>
      </c>
      <c r="AW375" s="126" t="str">
        <f t="shared" si="173"/>
        <v/>
      </c>
      <c r="AX375" s="126" t="str">
        <f t="shared" si="174"/>
        <v/>
      </c>
      <c r="AY375" s="64" t="str">
        <f t="shared" si="175"/>
        <v/>
      </c>
      <c r="AZ375" s="97">
        <v>80.099999999999994</v>
      </c>
      <c r="BA375" s="68"/>
      <c r="BB375" s="68"/>
      <c r="BC375" s="68"/>
      <c r="BD375" s="68"/>
      <c r="BE375" s="15"/>
      <c r="BF375" s="5">
        <f t="shared" si="176"/>
        <v>5553</v>
      </c>
      <c r="BG375" s="41">
        <v>4560</v>
      </c>
      <c r="BH375" s="42">
        <v>993</v>
      </c>
      <c r="BI375" s="42"/>
      <c r="BJ375" s="42"/>
      <c r="BK375" s="42"/>
      <c r="BL375" s="42"/>
      <c r="BM375" s="15"/>
    </row>
    <row r="376" spans="1:65" outlineLevel="5" x14ac:dyDescent="0.3">
      <c r="A376" s="22">
        <f t="shared" si="144"/>
        <v>11</v>
      </c>
      <c r="B376" s="9">
        <f t="shared" si="162"/>
        <v>42689</v>
      </c>
      <c r="C376" s="51">
        <v>339553</v>
      </c>
      <c r="D376" s="64" t="str">
        <f t="shared" si="167"/>
        <v/>
      </c>
      <c r="E376" s="12" t="s">
        <v>103</v>
      </c>
      <c r="F376" s="12" t="s">
        <v>103</v>
      </c>
      <c r="G376" s="12"/>
      <c r="H376" s="12"/>
      <c r="I376" s="12"/>
      <c r="J376" s="12"/>
      <c r="K376" s="12"/>
      <c r="L376" s="12"/>
      <c r="M376" s="74">
        <f t="shared" si="168"/>
        <v>7</v>
      </c>
      <c r="N376" s="83" t="s">
        <v>103</v>
      </c>
      <c r="O376" s="83">
        <v>7.04</v>
      </c>
      <c r="P376" s="83"/>
      <c r="Q376" s="83"/>
      <c r="R376" s="83"/>
      <c r="S376" s="83"/>
      <c r="T376" s="83"/>
      <c r="U376" s="83"/>
      <c r="V376" s="5" t="str">
        <f t="shared" si="169"/>
        <v/>
      </c>
      <c r="W376" s="41"/>
      <c r="X376" s="41"/>
      <c r="Y376" s="41"/>
      <c r="Z376" s="41"/>
      <c r="AA376" s="41"/>
      <c r="AB376" s="41"/>
      <c r="AC376" s="41"/>
      <c r="AD376" s="41"/>
      <c r="AE376" s="5" t="str">
        <f t="shared" si="170"/>
        <v/>
      </c>
      <c r="AF376" s="41"/>
      <c r="AG376" s="41"/>
      <c r="AH376" s="41"/>
      <c r="AI376" s="41"/>
      <c r="AJ376" s="41"/>
      <c r="AK376" s="41"/>
      <c r="AL376" s="41"/>
      <c r="AM376" s="41"/>
      <c r="AN376" s="41">
        <f t="shared" si="177"/>
        <v>22.925764192139738</v>
      </c>
      <c r="AO376" s="41">
        <v>916</v>
      </c>
      <c r="AP376" s="110">
        <v>3.37</v>
      </c>
      <c r="AQ376" s="111">
        <v>2.2999999999999998</v>
      </c>
      <c r="AR376" s="126">
        <f t="shared" si="171"/>
        <v>68.249258160237375</v>
      </c>
      <c r="AS376" s="126">
        <f t="shared" si="172"/>
        <v>31.750741839762625</v>
      </c>
      <c r="AT376" s="127">
        <v>1056</v>
      </c>
      <c r="AU376" s="128">
        <v>1.92</v>
      </c>
      <c r="AV376" s="129">
        <v>1.31</v>
      </c>
      <c r="AW376" s="126">
        <f t="shared" si="173"/>
        <v>68.229166666666671</v>
      </c>
      <c r="AX376" s="126">
        <f t="shared" si="174"/>
        <v>31.770833333333329</v>
      </c>
      <c r="AY376" s="64">
        <f t="shared" si="175"/>
        <v>9.2658588738325776E-2</v>
      </c>
      <c r="AZ376" s="97">
        <v>79.95</v>
      </c>
      <c r="BA376" s="68"/>
      <c r="BB376" s="68"/>
      <c r="BC376" s="68"/>
      <c r="BD376" s="68"/>
      <c r="BE376" s="15"/>
      <c r="BF376" s="5">
        <f t="shared" si="176"/>
        <v>6480</v>
      </c>
      <c r="BG376" s="41">
        <v>3840</v>
      </c>
      <c r="BH376" s="42">
        <v>2640</v>
      </c>
      <c r="BI376" s="42"/>
      <c r="BJ376" s="42"/>
      <c r="BK376" s="42"/>
      <c r="BL376" s="42"/>
      <c r="BM376" s="15"/>
    </row>
    <row r="377" spans="1:65" outlineLevel="5" x14ac:dyDescent="0.3">
      <c r="A377" s="22">
        <f t="shared" si="144"/>
        <v>11</v>
      </c>
      <c r="B377" s="9">
        <f t="shared" si="162"/>
        <v>42690</v>
      </c>
      <c r="C377" s="51">
        <v>322058</v>
      </c>
      <c r="D377" s="64" t="str">
        <f t="shared" si="167"/>
        <v/>
      </c>
      <c r="E377" s="12" t="s">
        <v>103</v>
      </c>
      <c r="F377" s="12" t="s">
        <v>103</v>
      </c>
      <c r="G377" s="12"/>
      <c r="H377" s="12"/>
      <c r="I377" s="12"/>
      <c r="J377" s="12"/>
      <c r="K377" s="12"/>
      <c r="L377" s="12"/>
      <c r="M377" s="74" t="str">
        <f t="shared" si="168"/>
        <v/>
      </c>
      <c r="N377" s="83" t="s">
        <v>103</v>
      </c>
      <c r="O377" s="83" t="s">
        <v>103</v>
      </c>
      <c r="P377" s="83"/>
      <c r="Q377" s="83"/>
      <c r="R377" s="83"/>
      <c r="S377" s="83"/>
      <c r="T377" s="83"/>
      <c r="U377" s="83"/>
      <c r="V377" s="5" t="str">
        <f t="shared" si="169"/>
        <v/>
      </c>
      <c r="W377" s="41"/>
      <c r="X377" s="41"/>
      <c r="Y377" s="41"/>
      <c r="Z377" s="41"/>
      <c r="AA377" s="41"/>
      <c r="AB377" s="41"/>
      <c r="AC377" s="41"/>
      <c r="AD377" s="41"/>
      <c r="AE377" s="5" t="str">
        <f t="shared" si="170"/>
        <v/>
      </c>
      <c r="AF377" s="41"/>
      <c r="AG377" s="41"/>
      <c r="AH377" s="41"/>
      <c r="AI377" s="41"/>
      <c r="AJ377" s="41"/>
      <c r="AK377" s="41"/>
      <c r="AL377" s="41"/>
      <c r="AM377" s="41"/>
      <c r="AN377" s="41">
        <f t="shared" si="177"/>
        <v>19.681349578256796</v>
      </c>
      <c r="AO377" s="41">
        <v>1067</v>
      </c>
      <c r="AP377" s="110" t="s">
        <v>103</v>
      </c>
      <c r="AQ377" s="111" t="s">
        <v>103</v>
      </c>
      <c r="AR377" s="126" t="str">
        <f t="shared" si="171"/>
        <v/>
      </c>
      <c r="AS377" s="126" t="str">
        <f t="shared" si="172"/>
        <v/>
      </c>
      <c r="AT377" s="127">
        <v>1052</v>
      </c>
      <c r="AU377" s="128">
        <v>2.02</v>
      </c>
      <c r="AV377" s="129" t="s">
        <v>103</v>
      </c>
      <c r="AW377" s="126" t="str">
        <f t="shared" si="173"/>
        <v/>
      </c>
      <c r="AX377" s="126" t="str">
        <f t="shared" si="174"/>
        <v/>
      </c>
      <c r="AY377" s="64" t="str">
        <f t="shared" si="175"/>
        <v/>
      </c>
      <c r="AZ377" s="97">
        <v>78.88</v>
      </c>
      <c r="BA377" s="68"/>
      <c r="BB377" s="68"/>
      <c r="BC377" s="68"/>
      <c r="BD377" s="68"/>
      <c r="BE377" s="15"/>
      <c r="BF377" s="5">
        <f t="shared" si="176"/>
        <v>6909</v>
      </c>
      <c r="BG377" s="41">
        <v>3840</v>
      </c>
      <c r="BH377" s="42">
        <v>3069</v>
      </c>
      <c r="BI377" s="42"/>
      <c r="BJ377" s="42"/>
      <c r="BK377" s="42"/>
      <c r="BL377" s="42"/>
      <c r="BM377" s="15"/>
    </row>
    <row r="378" spans="1:65" outlineLevel="5" x14ac:dyDescent="0.3">
      <c r="A378" s="22">
        <f t="shared" si="144"/>
        <v>11</v>
      </c>
      <c r="B378" s="9">
        <f t="shared" si="162"/>
        <v>42691</v>
      </c>
      <c r="C378" s="51">
        <v>310942</v>
      </c>
      <c r="D378" s="64" t="str">
        <f t="shared" si="167"/>
        <v/>
      </c>
      <c r="E378" s="12" t="s">
        <v>103</v>
      </c>
      <c r="F378" s="12" t="s">
        <v>103</v>
      </c>
      <c r="G378" s="12"/>
      <c r="H378" s="12"/>
      <c r="I378" s="12"/>
      <c r="J378" s="12"/>
      <c r="K378" s="12"/>
      <c r="L378" s="12"/>
      <c r="M378" s="74" t="str">
        <f t="shared" si="168"/>
        <v/>
      </c>
      <c r="N378" s="83" t="s">
        <v>103</v>
      </c>
      <c r="O378" s="83" t="s">
        <v>103</v>
      </c>
      <c r="P378" s="83"/>
      <c r="Q378" s="83"/>
      <c r="R378" s="83"/>
      <c r="S378" s="83"/>
      <c r="T378" s="83"/>
      <c r="U378" s="83"/>
      <c r="V378" s="5" t="str">
        <f t="shared" si="169"/>
        <v/>
      </c>
      <c r="W378" s="41"/>
      <c r="X378" s="41"/>
      <c r="Y378" s="41"/>
      <c r="Z378" s="41"/>
      <c r="AA378" s="41"/>
      <c r="AB378" s="41"/>
      <c r="AC378" s="41"/>
      <c r="AD378" s="41"/>
      <c r="AE378" s="5" t="str">
        <f t="shared" si="170"/>
        <v/>
      </c>
      <c r="AF378" s="41"/>
      <c r="AG378" s="41"/>
      <c r="AH378" s="41"/>
      <c r="AI378" s="41"/>
      <c r="AJ378" s="41"/>
      <c r="AK378" s="41"/>
      <c r="AL378" s="41"/>
      <c r="AM378" s="41"/>
      <c r="AN378" s="41">
        <f t="shared" si="177"/>
        <v>17.543859649122808</v>
      </c>
      <c r="AO378" s="41">
        <v>1197</v>
      </c>
      <c r="AP378" s="110" t="s">
        <v>103</v>
      </c>
      <c r="AQ378" s="111" t="s">
        <v>103</v>
      </c>
      <c r="AR378" s="126" t="str">
        <f t="shared" si="171"/>
        <v/>
      </c>
      <c r="AS378" s="126" t="str">
        <f t="shared" si="172"/>
        <v/>
      </c>
      <c r="AT378" s="127">
        <v>1016</v>
      </c>
      <c r="AU378" s="128">
        <v>2.11</v>
      </c>
      <c r="AV378" s="129" t="s">
        <v>103</v>
      </c>
      <c r="AW378" s="126" t="str">
        <f t="shared" si="173"/>
        <v/>
      </c>
      <c r="AX378" s="126" t="str">
        <f t="shared" si="174"/>
        <v/>
      </c>
      <c r="AY378" s="64" t="str">
        <f t="shared" si="175"/>
        <v/>
      </c>
      <c r="AZ378" s="97">
        <v>80.5</v>
      </c>
      <c r="BA378" s="68"/>
      <c r="BB378" s="68"/>
      <c r="BC378" s="68"/>
      <c r="BD378" s="68"/>
      <c r="BE378" s="15"/>
      <c r="BF378" s="5">
        <f t="shared" si="176"/>
        <v>6525</v>
      </c>
      <c r="BG378" s="41">
        <v>3744</v>
      </c>
      <c r="BH378" s="42">
        <v>2781</v>
      </c>
      <c r="BI378" s="42"/>
      <c r="BJ378" s="42"/>
      <c r="BK378" s="42"/>
      <c r="BL378" s="42"/>
      <c r="BM378" s="15"/>
    </row>
    <row r="379" spans="1:65" outlineLevel="5" x14ac:dyDescent="0.3">
      <c r="A379" s="22">
        <f t="shared" ref="A379:A426" si="178">MONTH(B379)</f>
        <v>11</v>
      </c>
      <c r="B379" s="9">
        <f t="shared" si="162"/>
        <v>42692</v>
      </c>
      <c r="C379" s="51">
        <v>335368</v>
      </c>
      <c r="D379" s="64" t="str">
        <f t="shared" si="167"/>
        <v/>
      </c>
      <c r="E379" s="12" t="s">
        <v>103</v>
      </c>
      <c r="F379" s="12" t="s">
        <v>103</v>
      </c>
      <c r="G379" s="12"/>
      <c r="H379" s="12"/>
      <c r="I379" s="12"/>
      <c r="J379" s="12"/>
      <c r="K379" s="12"/>
      <c r="L379" s="12"/>
      <c r="M379" s="74" t="str">
        <f t="shared" si="168"/>
        <v/>
      </c>
      <c r="N379" s="83" t="s">
        <v>103</v>
      </c>
      <c r="O379" s="83" t="s">
        <v>103</v>
      </c>
      <c r="P379" s="83"/>
      <c r="Q379" s="83"/>
      <c r="R379" s="83"/>
      <c r="S379" s="83"/>
      <c r="T379" s="83"/>
      <c r="U379" s="83"/>
      <c r="V379" s="5" t="str">
        <f t="shared" si="169"/>
        <v/>
      </c>
      <c r="W379" s="41"/>
      <c r="X379" s="41"/>
      <c r="Y379" s="41"/>
      <c r="Z379" s="41"/>
      <c r="AA379" s="41"/>
      <c r="AB379" s="41"/>
      <c r="AC379" s="41"/>
      <c r="AD379" s="41"/>
      <c r="AE379" s="5" t="str">
        <f t="shared" si="170"/>
        <v/>
      </c>
      <c r="AF379" s="41"/>
      <c r="AG379" s="41"/>
      <c r="AH379" s="41"/>
      <c r="AI379" s="41"/>
      <c r="AJ379" s="41"/>
      <c r="AK379" s="41"/>
      <c r="AL379" s="41"/>
      <c r="AM379" s="41"/>
      <c r="AN379" s="41">
        <f t="shared" si="177"/>
        <v>19.75540921919097</v>
      </c>
      <c r="AO379" s="41">
        <v>1063</v>
      </c>
      <c r="AP379" s="110" t="s">
        <v>103</v>
      </c>
      <c r="AQ379" s="111" t="s">
        <v>103</v>
      </c>
      <c r="AR379" s="126" t="str">
        <f t="shared" si="171"/>
        <v/>
      </c>
      <c r="AS379" s="126" t="str">
        <f t="shared" si="172"/>
        <v/>
      </c>
      <c r="AT379" s="127">
        <v>1100</v>
      </c>
      <c r="AU379" s="128">
        <v>2.19</v>
      </c>
      <c r="AV379" s="129" t="s">
        <v>103</v>
      </c>
      <c r="AW379" s="126" t="str">
        <f t="shared" si="173"/>
        <v/>
      </c>
      <c r="AX379" s="126" t="str">
        <f t="shared" si="174"/>
        <v/>
      </c>
      <c r="AY379" s="64" t="str">
        <f t="shared" si="175"/>
        <v/>
      </c>
      <c r="AZ379" s="97">
        <v>80</v>
      </c>
      <c r="BA379" s="68"/>
      <c r="BB379" s="68"/>
      <c r="BC379" s="68"/>
      <c r="BD379" s="68"/>
      <c r="BE379" s="15"/>
      <c r="BF379" s="5">
        <f t="shared" si="176"/>
        <v>7362</v>
      </c>
      <c r="BG379" s="41">
        <v>3768</v>
      </c>
      <c r="BH379" s="42">
        <v>3594</v>
      </c>
      <c r="BI379" s="42"/>
      <c r="BJ379" s="42"/>
      <c r="BK379" s="42"/>
      <c r="BL379" s="42"/>
      <c r="BM379" s="15"/>
    </row>
    <row r="380" spans="1:65" outlineLevel="5" x14ac:dyDescent="0.3">
      <c r="A380" s="22">
        <f t="shared" si="178"/>
        <v>11</v>
      </c>
      <c r="B380" s="9">
        <f t="shared" si="162"/>
        <v>42693</v>
      </c>
      <c r="C380" s="51">
        <v>395992</v>
      </c>
      <c r="D380" s="64">
        <f t="shared" si="167"/>
        <v>29</v>
      </c>
      <c r="E380" s="12">
        <v>22</v>
      </c>
      <c r="F380" s="12">
        <v>36</v>
      </c>
      <c r="G380" s="12"/>
      <c r="H380" s="12"/>
      <c r="I380" s="12"/>
      <c r="J380" s="12"/>
      <c r="K380" s="12"/>
      <c r="L380" s="12"/>
      <c r="M380" s="74" t="str">
        <f t="shared" si="168"/>
        <v/>
      </c>
      <c r="N380" s="83" t="s">
        <v>103</v>
      </c>
      <c r="O380" s="83" t="s">
        <v>103</v>
      </c>
      <c r="P380" s="83"/>
      <c r="Q380" s="83"/>
      <c r="R380" s="83"/>
      <c r="S380" s="83"/>
      <c r="T380" s="83"/>
      <c r="U380" s="83"/>
      <c r="V380" s="5" t="str">
        <f t="shared" si="169"/>
        <v/>
      </c>
      <c r="W380" s="41"/>
      <c r="X380" s="41"/>
      <c r="Y380" s="41"/>
      <c r="Z380" s="41"/>
      <c r="AA380" s="41"/>
      <c r="AB380" s="41"/>
      <c r="AC380" s="41"/>
      <c r="AD380" s="41"/>
      <c r="AE380" s="5" t="str">
        <f t="shared" si="170"/>
        <v/>
      </c>
      <c r="AF380" s="41"/>
      <c r="AG380" s="41"/>
      <c r="AH380" s="41"/>
      <c r="AI380" s="41"/>
      <c r="AJ380" s="41"/>
      <c r="AK380" s="41"/>
      <c r="AL380" s="41"/>
      <c r="AM380" s="41"/>
      <c r="AN380" s="41">
        <f t="shared" si="177"/>
        <v>17.721518987341771</v>
      </c>
      <c r="AO380" s="41">
        <v>1185</v>
      </c>
      <c r="AP380" s="110" t="s">
        <v>103</v>
      </c>
      <c r="AQ380" s="111" t="s">
        <v>103</v>
      </c>
      <c r="AR380" s="126" t="str">
        <f t="shared" si="171"/>
        <v/>
      </c>
      <c r="AS380" s="126" t="str">
        <f t="shared" si="172"/>
        <v/>
      </c>
      <c r="AT380" s="127">
        <v>1240</v>
      </c>
      <c r="AU380" s="128" t="s">
        <v>103</v>
      </c>
      <c r="AV380" s="129" t="s">
        <v>103</v>
      </c>
      <c r="AW380" s="126" t="str">
        <f t="shared" si="173"/>
        <v/>
      </c>
      <c r="AX380" s="126" t="str">
        <f t="shared" si="174"/>
        <v/>
      </c>
      <c r="AY380" s="64" t="str">
        <f t="shared" si="175"/>
        <v/>
      </c>
      <c r="AZ380" s="97" t="s">
        <v>103</v>
      </c>
      <c r="BA380" s="68"/>
      <c r="BB380" s="68"/>
      <c r="BC380" s="68"/>
      <c r="BD380" s="68"/>
      <c r="BE380" s="15"/>
      <c r="BF380" s="5">
        <f t="shared" si="176"/>
        <v>9998</v>
      </c>
      <c r="BG380" s="41">
        <v>3700</v>
      </c>
      <c r="BH380" s="42">
        <v>6298</v>
      </c>
      <c r="BI380" s="42"/>
      <c r="BJ380" s="42"/>
      <c r="BK380" s="42"/>
      <c r="BL380" s="42"/>
      <c r="BM380" s="15"/>
    </row>
    <row r="381" spans="1:65" outlineLevel="5" x14ac:dyDescent="0.3">
      <c r="A381" s="22">
        <f t="shared" si="178"/>
        <v>11</v>
      </c>
      <c r="B381" s="9">
        <f t="shared" si="162"/>
        <v>42694</v>
      </c>
      <c r="C381" s="51">
        <v>370714</v>
      </c>
      <c r="D381" s="64">
        <f t="shared" si="167"/>
        <v>29</v>
      </c>
      <c r="E381" s="12">
        <v>22</v>
      </c>
      <c r="F381" s="12">
        <v>36</v>
      </c>
      <c r="G381" s="12"/>
      <c r="H381" s="12"/>
      <c r="I381" s="12"/>
      <c r="J381" s="12"/>
      <c r="K381" s="12"/>
      <c r="L381" s="12"/>
      <c r="M381" s="74" t="str">
        <f t="shared" si="168"/>
        <v/>
      </c>
      <c r="N381" s="83" t="s">
        <v>103</v>
      </c>
      <c r="O381" s="83" t="s">
        <v>103</v>
      </c>
      <c r="P381" s="83"/>
      <c r="Q381" s="83"/>
      <c r="R381" s="83"/>
      <c r="S381" s="83"/>
      <c r="T381" s="83"/>
      <c r="U381" s="83"/>
      <c r="V381" s="5" t="str">
        <f t="shared" si="169"/>
        <v/>
      </c>
      <c r="W381" s="41"/>
      <c r="X381" s="41"/>
      <c r="Y381" s="41"/>
      <c r="Z381" s="41"/>
      <c r="AA381" s="41"/>
      <c r="AB381" s="41"/>
      <c r="AC381" s="41"/>
      <c r="AD381" s="41"/>
      <c r="AE381" s="5" t="str">
        <f t="shared" si="170"/>
        <v/>
      </c>
      <c r="AF381" s="41"/>
      <c r="AG381" s="41"/>
      <c r="AH381" s="41"/>
      <c r="AI381" s="41"/>
      <c r="AJ381" s="41"/>
      <c r="AK381" s="41"/>
      <c r="AL381" s="41"/>
      <c r="AM381" s="41"/>
      <c r="AN381" s="41">
        <f t="shared" si="177"/>
        <v>20.408163265306122</v>
      </c>
      <c r="AO381" s="41">
        <v>1029</v>
      </c>
      <c r="AP381" s="110" t="s">
        <v>103</v>
      </c>
      <c r="AQ381" s="111" t="s">
        <v>103</v>
      </c>
      <c r="AR381" s="126" t="str">
        <f t="shared" si="171"/>
        <v/>
      </c>
      <c r="AS381" s="126" t="str">
        <f t="shared" si="172"/>
        <v/>
      </c>
      <c r="AT381" s="127">
        <v>1056</v>
      </c>
      <c r="AU381" s="128" t="s">
        <v>103</v>
      </c>
      <c r="AV381" s="129" t="s">
        <v>103</v>
      </c>
      <c r="AW381" s="126" t="str">
        <f t="shared" si="173"/>
        <v/>
      </c>
      <c r="AX381" s="126" t="str">
        <f t="shared" si="174"/>
        <v/>
      </c>
      <c r="AY381" s="64" t="str">
        <f t="shared" si="175"/>
        <v/>
      </c>
      <c r="AZ381" s="97" t="s">
        <v>103</v>
      </c>
      <c r="BA381" s="68"/>
      <c r="BB381" s="68"/>
      <c r="BC381" s="68"/>
      <c r="BD381" s="68"/>
      <c r="BE381" s="15"/>
      <c r="BF381" s="5">
        <f t="shared" si="176"/>
        <v>9162</v>
      </c>
      <c r="BG381" s="41">
        <v>3700</v>
      </c>
      <c r="BH381" s="42">
        <v>5462</v>
      </c>
      <c r="BI381" s="42"/>
      <c r="BJ381" s="42"/>
      <c r="BK381" s="42"/>
      <c r="BL381" s="42"/>
      <c r="BM381" s="15"/>
    </row>
    <row r="382" spans="1:65" outlineLevel="5" x14ac:dyDescent="0.3">
      <c r="A382" s="22">
        <f t="shared" si="178"/>
        <v>11</v>
      </c>
      <c r="B382" s="9">
        <f t="shared" si="162"/>
        <v>42695</v>
      </c>
      <c r="C382" s="51">
        <v>338201</v>
      </c>
      <c r="D382" s="64" t="str">
        <f t="shared" si="167"/>
        <v/>
      </c>
      <c r="E382" s="12" t="s">
        <v>103</v>
      </c>
      <c r="F382" s="12" t="s">
        <v>103</v>
      </c>
      <c r="G382" s="12"/>
      <c r="H382" s="12"/>
      <c r="I382" s="12"/>
      <c r="J382" s="12"/>
      <c r="K382" s="12"/>
      <c r="L382" s="12"/>
      <c r="M382" s="74" t="str">
        <f t="shared" si="168"/>
        <v/>
      </c>
      <c r="N382" s="83" t="s">
        <v>103</v>
      </c>
      <c r="O382" s="83" t="s">
        <v>103</v>
      </c>
      <c r="P382" s="83"/>
      <c r="Q382" s="83"/>
      <c r="R382" s="83"/>
      <c r="S382" s="83"/>
      <c r="T382" s="83"/>
      <c r="U382" s="83"/>
      <c r="V382" s="5" t="str">
        <f t="shared" si="169"/>
        <v/>
      </c>
      <c r="W382" s="41"/>
      <c r="X382" s="41"/>
      <c r="Y382" s="41"/>
      <c r="Z382" s="41"/>
      <c r="AA382" s="41"/>
      <c r="AB382" s="41"/>
      <c r="AC382" s="41"/>
      <c r="AD382" s="41"/>
      <c r="AE382" s="5" t="str">
        <f t="shared" si="170"/>
        <v/>
      </c>
      <c r="AF382" s="41"/>
      <c r="AG382" s="41"/>
      <c r="AH382" s="41"/>
      <c r="AI382" s="41"/>
      <c r="AJ382" s="41"/>
      <c r="AK382" s="41"/>
      <c r="AL382" s="41"/>
      <c r="AM382" s="41"/>
      <c r="AN382" s="41">
        <f t="shared" si="177"/>
        <v>20.710059171597631</v>
      </c>
      <c r="AO382" s="41">
        <v>1014</v>
      </c>
      <c r="AP382" s="110" t="s">
        <v>103</v>
      </c>
      <c r="AQ382" s="111" t="s">
        <v>103</v>
      </c>
      <c r="AR382" s="126" t="str">
        <f t="shared" si="171"/>
        <v/>
      </c>
      <c r="AS382" s="126" t="str">
        <f t="shared" si="172"/>
        <v/>
      </c>
      <c r="AT382" s="127">
        <v>1056</v>
      </c>
      <c r="AU382" s="128">
        <v>2.2000000000000002</v>
      </c>
      <c r="AV382" s="129" t="s">
        <v>103</v>
      </c>
      <c r="AW382" s="126" t="str">
        <f t="shared" si="173"/>
        <v/>
      </c>
      <c r="AX382" s="126" t="str">
        <f t="shared" si="174"/>
        <v/>
      </c>
      <c r="AY382" s="64" t="str">
        <f t="shared" si="175"/>
        <v/>
      </c>
      <c r="AZ382" s="97">
        <v>78.989999999999995</v>
      </c>
      <c r="BA382" s="68"/>
      <c r="BB382" s="68"/>
      <c r="BC382" s="68"/>
      <c r="BD382" s="68"/>
      <c r="BE382" s="15"/>
      <c r="BF382" s="5">
        <f t="shared" si="176"/>
        <v>7276</v>
      </c>
      <c r="BG382" s="41">
        <v>3003</v>
      </c>
      <c r="BH382" s="42">
        <v>4273</v>
      </c>
      <c r="BI382" s="42"/>
      <c r="BJ382" s="42"/>
      <c r="BK382" s="42"/>
      <c r="BL382" s="42"/>
      <c r="BM382" s="15"/>
    </row>
    <row r="383" spans="1:65" outlineLevel="5" x14ac:dyDescent="0.3">
      <c r="A383" s="22">
        <f t="shared" si="178"/>
        <v>11</v>
      </c>
      <c r="B383" s="9">
        <f t="shared" si="162"/>
        <v>42696</v>
      </c>
      <c r="C383" s="51">
        <v>336755</v>
      </c>
      <c r="D383" s="64" t="str">
        <f t="shared" si="167"/>
        <v/>
      </c>
      <c r="E383" s="12" t="s">
        <v>103</v>
      </c>
      <c r="F383" s="12" t="s">
        <v>103</v>
      </c>
      <c r="G383" s="12"/>
      <c r="H383" s="12"/>
      <c r="I383" s="12"/>
      <c r="J383" s="12"/>
      <c r="K383" s="12"/>
      <c r="L383" s="12"/>
      <c r="M383" s="74">
        <f t="shared" si="168"/>
        <v>7.1</v>
      </c>
      <c r="N383" s="83" t="s">
        <v>103</v>
      </c>
      <c r="O383" s="83">
        <v>7.12</v>
      </c>
      <c r="P383" s="83"/>
      <c r="Q383" s="83"/>
      <c r="R383" s="83"/>
      <c r="S383" s="83"/>
      <c r="T383" s="83"/>
      <c r="U383" s="83"/>
      <c r="V383" s="5" t="str">
        <f t="shared" si="169"/>
        <v/>
      </c>
      <c r="W383" s="41"/>
      <c r="X383" s="41"/>
      <c r="Y383" s="41"/>
      <c r="Z383" s="41"/>
      <c r="AA383" s="41"/>
      <c r="AB383" s="41"/>
      <c r="AC383" s="41"/>
      <c r="AD383" s="41"/>
      <c r="AE383" s="5" t="str">
        <f t="shared" si="170"/>
        <v/>
      </c>
      <c r="AF383" s="41"/>
      <c r="AG383" s="41"/>
      <c r="AH383" s="41"/>
      <c r="AI383" s="41"/>
      <c r="AJ383" s="41"/>
      <c r="AK383" s="41"/>
      <c r="AL383" s="41"/>
      <c r="AM383" s="41"/>
      <c r="AN383" s="41">
        <f t="shared" si="177"/>
        <v>19.553072625698324</v>
      </c>
      <c r="AO383" s="41">
        <v>1074</v>
      </c>
      <c r="AP383" s="110">
        <v>3.18</v>
      </c>
      <c r="AQ383" s="111">
        <v>2.2999999999999998</v>
      </c>
      <c r="AR383" s="126">
        <f t="shared" si="171"/>
        <v>72.327044025157221</v>
      </c>
      <c r="AS383" s="126">
        <f t="shared" si="172"/>
        <v>27.672955974842779</v>
      </c>
      <c r="AT383" s="127">
        <v>1032</v>
      </c>
      <c r="AU383" s="128">
        <v>1.88</v>
      </c>
      <c r="AV383" s="129">
        <v>1.24</v>
      </c>
      <c r="AW383" s="126">
        <f t="shared" si="173"/>
        <v>65.957446808510639</v>
      </c>
      <c r="AX383" s="126">
        <f t="shared" si="174"/>
        <v>34.042553191489361</v>
      </c>
      <c r="AY383" s="64">
        <f t="shared" si="175"/>
        <v>25.869565217391255</v>
      </c>
      <c r="AZ383" s="97">
        <v>79.27</v>
      </c>
      <c r="BA383" s="68"/>
      <c r="BB383" s="68"/>
      <c r="BC383" s="68"/>
      <c r="BD383" s="68"/>
      <c r="BE383" s="15"/>
      <c r="BF383" s="5">
        <f t="shared" si="176"/>
        <v>5540</v>
      </c>
      <c r="BG383" s="41">
        <v>2206</v>
      </c>
      <c r="BH383" s="42">
        <v>3334</v>
      </c>
      <c r="BI383" s="42"/>
      <c r="BJ383" s="42"/>
      <c r="BK383" s="42"/>
      <c r="BL383" s="42"/>
      <c r="BM383" s="15"/>
    </row>
    <row r="384" spans="1:65" outlineLevel="5" x14ac:dyDescent="0.3">
      <c r="A384" s="22">
        <f t="shared" si="178"/>
        <v>11</v>
      </c>
      <c r="B384" s="9">
        <f t="shared" si="162"/>
        <v>42697</v>
      </c>
      <c r="C384" s="51">
        <v>337099</v>
      </c>
      <c r="D384" s="64" t="str">
        <f t="shared" si="167"/>
        <v/>
      </c>
      <c r="E384" s="12" t="s">
        <v>103</v>
      </c>
      <c r="F384" s="12" t="s">
        <v>103</v>
      </c>
      <c r="G384" s="12"/>
      <c r="H384" s="12"/>
      <c r="I384" s="12"/>
      <c r="J384" s="12"/>
      <c r="K384" s="12"/>
      <c r="L384" s="12"/>
      <c r="M384" s="74" t="str">
        <f t="shared" si="168"/>
        <v/>
      </c>
      <c r="N384" s="83" t="s">
        <v>103</v>
      </c>
      <c r="O384" s="83" t="s">
        <v>103</v>
      </c>
      <c r="P384" s="83"/>
      <c r="Q384" s="83"/>
      <c r="R384" s="83"/>
      <c r="S384" s="83"/>
      <c r="T384" s="83"/>
      <c r="U384" s="83"/>
      <c r="V384" s="5" t="str">
        <f t="shared" si="169"/>
        <v/>
      </c>
      <c r="W384" s="41"/>
      <c r="X384" s="41"/>
      <c r="Y384" s="41"/>
      <c r="Z384" s="41"/>
      <c r="AA384" s="41"/>
      <c r="AB384" s="41"/>
      <c r="AC384" s="41"/>
      <c r="AD384" s="41"/>
      <c r="AE384" s="5" t="str">
        <f t="shared" si="170"/>
        <v/>
      </c>
      <c r="AF384" s="41"/>
      <c r="AG384" s="41"/>
      <c r="AH384" s="41"/>
      <c r="AI384" s="41"/>
      <c r="AJ384" s="41"/>
      <c r="AK384" s="41"/>
      <c r="AL384" s="41"/>
      <c r="AM384" s="41"/>
      <c r="AN384" s="41">
        <f t="shared" si="177"/>
        <v>15.140591204037491</v>
      </c>
      <c r="AO384" s="41">
        <v>1387</v>
      </c>
      <c r="AP384" s="110" t="s">
        <v>103</v>
      </c>
      <c r="AQ384" s="111" t="s">
        <v>103</v>
      </c>
      <c r="AR384" s="126" t="str">
        <f t="shared" si="171"/>
        <v/>
      </c>
      <c r="AS384" s="126" t="str">
        <f t="shared" si="172"/>
        <v/>
      </c>
      <c r="AT384" s="127">
        <v>1158</v>
      </c>
      <c r="AU384" s="128">
        <v>1.98</v>
      </c>
      <c r="AV384" s="129" t="s">
        <v>103</v>
      </c>
      <c r="AW384" s="126" t="str">
        <f t="shared" si="173"/>
        <v/>
      </c>
      <c r="AX384" s="126" t="str">
        <f t="shared" si="174"/>
        <v/>
      </c>
      <c r="AY384" s="64" t="str">
        <f t="shared" si="175"/>
        <v/>
      </c>
      <c r="AZ384" s="97">
        <v>79.5</v>
      </c>
      <c r="BA384" s="68"/>
      <c r="BB384" s="68"/>
      <c r="BC384" s="68"/>
      <c r="BD384" s="68"/>
      <c r="BE384" s="15"/>
      <c r="BF384" s="5">
        <f t="shared" si="176"/>
        <v>9168</v>
      </c>
      <c r="BG384" s="41">
        <v>4485</v>
      </c>
      <c r="BH384" s="42">
        <v>4683</v>
      </c>
      <c r="BI384" s="42"/>
      <c r="BJ384" s="42"/>
      <c r="BK384" s="42"/>
      <c r="BL384" s="42"/>
      <c r="BM384" s="15"/>
    </row>
    <row r="385" spans="1:65" outlineLevel="5" x14ac:dyDescent="0.3">
      <c r="A385" s="22">
        <f t="shared" si="178"/>
        <v>11</v>
      </c>
      <c r="B385" s="9">
        <f t="shared" si="162"/>
        <v>42698</v>
      </c>
      <c r="C385" s="51">
        <v>296503</v>
      </c>
      <c r="D385" s="64" t="str">
        <f t="shared" si="167"/>
        <v/>
      </c>
      <c r="E385" s="12" t="s">
        <v>103</v>
      </c>
      <c r="F385" s="12" t="s">
        <v>103</v>
      </c>
      <c r="G385" s="12"/>
      <c r="H385" s="12"/>
      <c r="I385" s="12"/>
      <c r="J385" s="12"/>
      <c r="K385" s="12"/>
      <c r="L385" s="12"/>
      <c r="M385" s="74" t="str">
        <f t="shared" si="168"/>
        <v/>
      </c>
      <c r="N385" s="83" t="s">
        <v>103</v>
      </c>
      <c r="O385" s="83" t="s">
        <v>103</v>
      </c>
      <c r="P385" s="83"/>
      <c r="Q385" s="83"/>
      <c r="R385" s="83"/>
      <c r="S385" s="83"/>
      <c r="T385" s="83"/>
      <c r="U385" s="83"/>
      <c r="V385" s="5" t="str">
        <f t="shared" si="169"/>
        <v/>
      </c>
      <c r="W385" s="41"/>
      <c r="X385" s="41"/>
      <c r="Y385" s="41"/>
      <c r="Z385" s="41"/>
      <c r="AA385" s="41"/>
      <c r="AB385" s="41"/>
      <c r="AC385" s="41"/>
      <c r="AD385" s="41"/>
      <c r="AE385" s="5" t="str">
        <f t="shared" si="170"/>
        <v/>
      </c>
      <c r="AF385" s="41"/>
      <c r="AG385" s="41"/>
      <c r="AH385" s="41"/>
      <c r="AI385" s="41"/>
      <c r="AJ385" s="41"/>
      <c r="AK385" s="41"/>
      <c r="AL385" s="41"/>
      <c r="AM385" s="41"/>
      <c r="AN385" s="41">
        <f t="shared" si="177"/>
        <v>21.19071644803229</v>
      </c>
      <c r="AO385" s="41">
        <v>991</v>
      </c>
      <c r="AP385" s="110" t="s">
        <v>103</v>
      </c>
      <c r="AQ385" s="111" t="s">
        <v>103</v>
      </c>
      <c r="AR385" s="126" t="str">
        <f t="shared" si="171"/>
        <v/>
      </c>
      <c r="AS385" s="126" t="str">
        <f t="shared" si="172"/>
        <v/>
      </c>
      <c r="AT385" s="127">
        <v>817</v>
      </c>
      <c r="AU385" s="128">
        <v>1.98</v>
      </c>
      <c r="AV385" s="129" t="s">
        <v>103</v>
      </c>
      <c r="AW385" s="126" t="str">
        <f t="shared" si="173"/>
        <v/>
      </c>
      <c r="AX385" s="126" t="str">
        <f t="shared" si="174"/>
        <v/>
      </c>
      <c r="AY385" s="64" t="str">
        <f t="shared" si="175"/>
        <v/>
      </c>
      <c r="AZ385" s="97">
        <v>78.900000000000006</v>
      </c>
      <c r="BA385" s="68"/>
      <c r="BB385" s="68"/>
      <c r="BC385" s="68"/>
      <c r="BD385" s="68"/>
      <c r="BE385" s="15"/>
      <c r="BF385" s="5">
        <f t="shared" si="176"/>
        <v>11476</v>
      </c>
      <c r="BG385" s="41">
        <v>4789</v>
      </c>
      <c r="BH385" s="42">
        <v>6687</v>
      </c>
      <c r="BI385" s="42"/>
      <c r="BJ385" s="42"/>
      <c r="BK385" s="42"/>
      <c r="BL385" s="42"/>
      <c r="BM385" s="15"/>
    </row>
    <row r="386" spans="1:65" outlineLevel="5" x14ac:dyDescent="0.3">
      <c r="A386" s="22">
        <f t="shared" si="178"/>
        <v>11</v>
      </c>
      <c r="B386" s="9">
        <f t="shared" si="162"/>
        <v>42699</v>
      </c>
      <c r="C386" s="51">
        <v>315882</v>
      </c>
      <c r="D386" s="64" t="str">
        <f t="shared" si="167"/>
        <v/>
      </c>
      <c r="E386" s="12" t="s">
        <v>103</v>
      </c>
      <c r="F386" s="12" t="s">
        <v>103</v>
      </c>
      <c r="G386" s="12"/>
      <c r="H386" s="12"/>
      <c r="I386" s="12"/>
      <c r="J386" s="12"/>
      <c r="K386" s="12"/>
      <c r="L386" s="12"/>
      <c r="M386" s="74" t="str">
        <f t="shared" si="168"/>
        <v/>
      </c>
      <c r="N386" s="83" t="s">
        <v>103</v>
      </c>
      <c r="O386" s="83" t="s">
        <v>103</v>
      </c>
      <c r="P386" s="83"/>
      <c r="Q386" s="83"/>
      <c r="R386" s="83"/>
      <c r="S386" s="83"/>
      <c r="T386" s="83"/>
      <c r="U386" s="83"/>
      <c r="V386" s="5" t="str">
        <f t="shared" si="169"/>
        <v/>
      </c>
      <c r="W386" s="41"/>
      <c r="X386" s="41"/>
      <c r="Y386" s="41"/>
      <c r="Z386" s="41"/>
      <c r="AA386" s="41"/>
      <c r="AB386" s="41"/>
      <c r="AC386" s="41"/>
      <c r="AD386" s="41"/>
      <c r="AE386" s="5" t="str">
        <f t="shared" si="170"/>
        <v/>
      </c>
      <c r="AF386" s="41"/>
      <c r="AG386" s="41"/>
      <c r="AH386" s="41"/>
      <c r="AI386" s="41"/>
      <c r="AJ386" s="41"/>
      <c r="AK386" s="41"/>
      <c r="AL386" s="41"/>
      <c r="AM386" s="41"/>
      <c r="AN386" s="41">
        <f t="shared" si="177"/>
        <v>16.6270783847981</v>
      </c>
      <c r="AO386" s="41">
        <v>1263</v>
      </c>
      <c r="AP386" s="110" t="s">
        <v>103</v>
      </c>
      <c r="AQ386" s="111" t="s">
        <v>103</v>
      </c>
      <c r="AR386" s="126" t="str">
        <f t="shared" si="171"/>
        <v/>
      </c>
      <c r="AS386" s="126" t="str">
        <f t="shared" si="172"/>
        <v/>
      </c>
      <c r="AT386" s="127">
        <v>1032</v>
      </c>
      <c r="AU386" s="128">
        <v>2</v>
      </c>
      <c r="AV386" s="129" t="s">
        <v>103</v>
      </c>
      <c r="AW386" s="126" t="str">
        <f t="shared" si="173"/>
        <v/>
      </c>
      <c r="AX386" s="126" t="str">
        <f t="shared" si="174"/>
        <v/>
      </c>
      <c r="AY386" s="64" t="str">
        <f t="shared" si="175"/>
        <v/>
      </c>
      <c r="AZ386" s="97">
        <v>79.5</v>
      </c>
      <c r="BA386" s="68"/>
      <c r="BB386" s="68"/>
      <c r="BC386" s="68"/>
      <c r="BD386" s="68"/>
      <c r="BE386" s="15"/>
      <c r="BF386" s="5">
        <f t="shared" si="176"/>
        <v>9609</v>
      </c>
      <c r="BG386" s="41">
        <v>4070</v>
      </c>
      <c r="BH386" s="42">
        <v>5539</v>
      </c>
      <c r="BI386" s="42"/>
      <c r="BJ386" s="42"/>
      <c r="BK386" s="42"/>
      <c r="BL386" s="42"/>
      <c r="BM386" s="15"/>
    </row>
    <row r="387" spans="1:65" outlineLevel="5" x14ac:dyDescent="0.3">
      <c r="A387" s="22">
        <f t="shared" si="178"/>
        <v>11</v>
      </c>
      <c r="B387" s="9">
        <f t="shared" si="162"/>
        <v>42700</v>
      </c>
      <c r="C387" s="51">
        <v>333405</v>
      </c>
      <c r="D387" s="64" t="str">
        <f t="shared" si="167"/>
        <v/>
      </c>
      <c r="E387" s="12" t="s">
        <v>103</v>
      </c>
      <c r="F387" s="12" t="s">
        <v>103</v>
      </c>
      <c r="G387" s="12"/>
      <c r="H387" s="12"/>
      <c r="I387" s="12"/>
      <c r="J387" s="12"/>
      <c r="K387" s="12"/>
      <c r="L387" s="12"/>
      <c r="M387" s="74" t="str">
        <f t="shared" si="168"/>
        <v/>
      </c>
      <c r="N387" s="83" t="s">
        <v>103</v>
      </c>
      <c r="O387" s="83" t="s">
        <v>103</v>
      </c>
      <c r="P387" s="83"/>
      <c r="Q387" s="83"/>
      <c r="R387" s="83"/>
      <c r="S387" s="83"/>
      <c r="T387" s="83"/>
      <c r="U387" s="83"/>
      <c r="V387" s="5" t="str">
        <f t="shared" si="169"/>
        <v/>
      </c>
      <c r="W387" s="41"/>
      <c r="X387" s="41"/>
      <c r="Y387" s="41"/>
      <c r="Z387" s="41"/>
      <c r="AA387" s="41"/>
      <c r="AB387" s="41"/>
      <c r="AC387" s="41"/>
      <c r="AD387" s="41"/>
      <c r="AE387" s="5" t="str">
        <f t="shared" si="170"/>
        <v/>
      </c>
      <c r="AF387" s="41"/>
      <c r="AG387" s="41"/>
      <c r="AH387" s="41"/>
      <c r="AI387" s="41"/>
      <c r="AJ387" s="41"/>
      <c r="AK387" s="41"/>
      <c r="AL387" s="41"/>
      <c r="AM387" s="41"/>
      <c r="AN387" s="41">
        <f t="shared" si="177"/>
        <v>16.393442622950818</v>
      </c>
      <c r="AO387" s="41">
        <v>1281</v>
      </c>
      <c r="AP387" s="110" t="s">
        <v>103</v>
      </c>
      <c r="AQ387" s="111" t="s">
        <v>103</v>
      </c>
      <c r="AR387" s="126" t="str">
        <f t="shared" si="171"/>
        <v/>
      </c>
      <c r="AS387" s="126" t="str">
        <f t="shared" si="172"/>
        <v/>
      </c>
      <c r="AT387" s="127">
        <v>1032</v>
      </c>
      <c r="AU387" s="128" t="s">
        <v>103</v>
      </c>
      <c r="AV387" s="129" t="s">
        <v>103</v>
      </c>
      <c r="AW387" s="126" t="str">
        <f t="shared" si="173"/>
        <v/>
      </c>
      <c r="AX387" s="126" t="str">
        <f t="shared" si="174"/>
        <v/>
      </c>
      <c r="AY387" s="64" t="str">
        <f t="shared" si="175"/>
        <v/>
      </c>
      <c r="AZ387" s="97" t="s">
        <v>103</v>
      </c>
      <c r="BA387" s="68"/>
      <c r="BB387" s="68"/>
      <c r="BC387" s="68"/>
      <c r="BD387" s="68"/>
      <c r="BE387" s="15"/>
      <c r="BF387" s="5">
        <f t="shared" si="176"/>
        <v>11611</v>
      </c>
      <c r="BG387" s="41">
        <v>5832</v>
      </c>
      <c r="BH387" s="42">
        <v>5779</v>
      </c>
      <c r="BI387" s="42"/>
      <c r="BJ387" s="42"/>
      <c r="BK387" s="42"/>
      <c r="BL387" s="42"/>
      <c r="BM387" s="15"/>
    </row>
    <row r="388" spans="1:65" outlineLevel="5" x14ac:dyDescent="0.3">
      <c r="A388" s="22">
        <f t="shared" si="178"/>
        <v>11</v>
      </c>
      <c r="B388" s="9">
        <f t="shared" si="162"/>
        <v>42701</v>
      </c>
      <c r="C388" s="51">
        <v>349209</v>
      </c>
      <c r="D388" s="64">
        <f t="shared" si="167"/>
        <v>26</v>
      </c>
      <c r="E388" s="12">
        <v>18</v>
      </c>
      <c r="F388" s="12">
        <v>34</v>
      </c>
      <c r="G388" s="12"/>
      <c r="H388" s="12"/>
      <c r="I388" s="12"/>
      <c r="J388" s="12"/>
      <c r="K388" s="12"/>
      <c r="L388" s="12"/>
      <c r="M388" s="74" t="str">
        <f t="shared" si="168"/>
        <v/>
      </c>
      <c r="N388" s="83" t="s">
        <v>103</v>
      </c>
      <c r="O388" s="83" t="s">
        <v>103</v>
      </c>
      <c r="P388" s="83"/>
      <c r="Q388" s="83"/>
      <c r="R388" s="83"/>
      <c r="S388" s="83"/>
      <c r="T388" s="83"/>
      <c r="U388" s="83"/>
      <c r="V388" s="5" t="str">
        <f t="shared" si="169"/>
        <v/>
      </c>
      <c r="W388" s="41"/>
      <c r="X388" s="41"/>
      <c r="Y388" s="41"/>
      <c r="Z388" s="41"/>
      <c r="AA388" s="41"/>
      <c r="AB388" s="41"/>
      <c r="AC388" s="41"/>
      <c r="AD388" s="41"/>
      <c r="AE388" s="5" t="str">
        <f t="shared" si="170"/>
        <v/>
      </c>
      <c r="AF388" s="41"/>
      <c r="AG388" s="41"/>
      <c r="AH388" s="41"/>
      <c r="AI388" s="41"/>
      <c r="AJ388" s="41"/>
      <c r="AK388" s="41"/>
      <c r="AL388" s="41"/>
      <c r="AM388" s="41"/>
      <c r="AN388" s="41">
        <f t="shared" si="177"/>
        <v>16.921837228041902</v>
      </c>
      <c r="AO388" s="41">
        <v>1241</v>
      </c>
      <c r="AP388" s="110" t="s">
        <v>103</v>
      </c>
      <c r="AQ388" s="111" t="s">
        <v>103</v>
      </c>
      <c r="AR388" s="126" t="str">
        <f t="shared" si="171"/>
        <v/>
      </c>
      <c r="AS388" s="126" t="str">
        <f t="shared" si="172"/>
        <v/>
      </c>
      <c r="AT388" s="127">
        <v>1032</v>
      </c>
      <c r="AU388" s="128" t="s">
        <v>103</v>
      </c>
      <c r="AV388" s="129" t="s">
        <v>103</v>
      </c>
      <c r="AW388" s="126" t="str">
        <f t="shared" si="173"/>
        <v/>
      </c>
      <c r="AX388" s="126" t="str">
        <f t="shared" si="174"/>
        <v/>
      </c>
      <c r="AY388" s="64" t="str">
        <f t="shared" si="175"/>
        <v/>
      </c>
      <c r="AZ388" s="97" t="s">
        <v>103</v>
      </c>
      <c r="BA388" s="68"/>
      <c r="BB388" s="68"/>
      <c r="BC388" s="68"/>
      <c r="BD388" s="68"/>
      <c r="BE388" s="15"/>
      <c r="BF388" s="5">
        <f t="shared" si="176"/>
        <v>13944</v>
      </c>
      <c r="BG388" s="41">
        <v>8160</v>
      </c>
      <c r="BH388" s="42">
        <v>5784</v>
      </c>
      <c r="BI388" s="42"/>
      <c r="BJ388" s="42"/>
      <c r="BK388" s="42"/>
      <c r="BL388" s="42"/>
      <c r="BM388" s="15"/>
    </row>
    <row r="389" spans="1:65" outlineLevel="5" x14ac:dyDescent="0.3">
      <c r="A389" s="22">
        <f t="shared" si="178"/>
        <v>11</v>
      </c>
      <c r="B389" s="9">
        <f t="shared" si="162"/>
        <v>42702</v>
      </c>
      <c r="C389" s="51">
        <v>308149</v>
      </c>
      <c r="D389" s="64">
        <f t="shared" si="167"/>
        <v>26</v>
      </c>
      <c r="E389" s="12">
        <v>17</v>
      </c>
      <c r="F389" s="12">
        <v>35</v>
      </c>
      <c r="G389" s="12"/>
      <c r="H389" s="12"/>
      <c r="I389" s="12"/>
      <c r="J389" s="12"/>
      <c r="K389" s="12"/>
      <c r="L389" s="12"/>
      <c r="M389" s="74" t="str">
        <f t="shared" si="168"/>
        <v/>
      </c>
      <c r="N389" s="83" t="s">
        <v>103</v>
      </c>
      <c r="O389" s="83" t="s">
        <v>103</v>
      </c>
      <c r="P389" s="83"/>
      <c r="Q389" s="83"/>
      <c r="R389" s="83"/>
      <c r="S389" s="83"/>
      <c r="T389" s="83"/>
      <c r="U389" s="83"/>
      <c r="V389" s="5" t="str">
        <f t="shared" si="169"/>
        <v/>
      </c>
      <c r="W389" s="41"/>
      <c r="X389" s="41"/>
      <c r="Y389" s="41"/>
      <c r="Z389" s="41"/>
      <c r="AA389" s="41"/>
      <c r="AB389" s="41"/>
      <c r="AC389" s="41"/>
      <c r="AD389" s="41"/>
      <c r="AE389" s="5" t="str">
        <f t="shared" si="170"/>
        <v/>
      </c>
      <c r="AF389" s="41"/>
      <c r="AG389" s="41"/>
      <c r="AH389" s="41"/>
      <c r="AI389" s="41"/>
      <c r="AJ389" s="41"/>
      <c r="AK389" s="41"/>
      <c r="AL389" s="41"/>
      <c r="AM389" s="41"/>
      <c r="AN389" s="41">
        <f t="shared" si="177"/>
        <v>16.291698991466252</v>
      </c>
      <c r="AO389" s="41">
        <v>1289</v>
      </c>
      <c r="AP389" s="110" t="s">
        <v>103</v>
      </c>
      <c r="AQ389" s="111" t="s">
        <v>103</v>
      </c>
      <c r="AR389" s="126" t="str">
        <f t="shared" si="171"/>
        <v/>
      </c>
      <c r="AS389" s="126" t="str">
        <f t="shared" si="172"/>
        <v/>
      </c>
      <c r="AT389" s="127">
        <v>1032</v>
      </c>
      <c r="AU389" s="128">
        <v>1.9</v>
      </c>
      <c r="AV389" s="129" t="s">
        <v>103</v>
      </c>
      <c r="AW389" s="126" t="str">
        <f t="shared" si="173"/>
        <v/>
      </c>
      <c r="AX389" s="126" t="str">
        <f t="shared" si="174"/>
        <v/>
      </c>
      <c r="AY389" s="64" t="str">
        <f t="shared" si="175"/>
        <v/>
      </c>
      <c r="AZ389" s="97">
        <v>78.08</v>
      </c>
      <c r="BA389" s="68"/>
      <c r="BB389" s="68"/>
      <c r="BC389" s="68"/>
      <c r="BD389" s="68"/>
      <c r="BE389" s="15"/>
      <c r="BF389" s="5">
        <f t="shared" si="176"/>
        <v>14037</v>
      </c>
      <c r="BG389" s="41">
        <v>7728</v>
      </c>
      <c r="BH389" s="42">
        <v>6309</v>
      </c>
      <c r="BI389" s="42"/>
      <c r="BJ389" s="42"/>
      <c r="BK389" s="42"/>
      <c r="BL389" s="42"/>
      <c r="BM389" s="15"/>
    </row>
    <row r="390" spans="1:65" outlineLevel="5" x14ac:dyDescent="0.3">
      <c r="A390" s="22">
        <f t="shared" si="178"/>
        <v>11</v>
      </c>
      <c r="B390" s="9">
        <f t="shared" si="162"/>
        <v>42703</v>
      </c>
      <c r="C390" s="51">
        <v>298711</v>
      </c>
      <c r="D390" s="64" t="str">
        <f t="shared" si="167"/>
        <v/>
      </c>
      <c r="E390" s="12" t="s">
        <v>103</v>
      </c>
      <c r="F390" s="12" t="s">
        <v>103</v>
      </c>
      <c r="G390" s="12"/>
      <c r="H390" s="12"/>
      <c r="I390" s="12"/>
      <c r="J390" s="12"/>
      <c r="K390" s="12"/>
      <c r="L390" s="12"/>
      <c r="M390" s="74">
        <f t="shared" si="168"/>
        <v>7.1</v>
      </c>
      <c r="N390" s="83" t="s">
        <v>103</v>
      </c>
      <c r="O390" s="83">
        <v>7.1</v>
      </c>
      <c r="P390" s="83"/>
      <c r="Q390" s="83"/>
      <c r="R390" s="83"/>
      <c r="S390" s="83"/>
      <c r="T390" s="83"/>
      <c r="U390" s="83"/>
      <c r="V390" s="5" t="str">
        <f t="shared" si="169"/>
        <v/>
      </c>
      <c r="W390" s="41"/>
      <c r="X390" s="41"/>
      <c r="Y390" s="41"/>
      <c r="Z390" s="41"/>
      <c r="AA390" s="41"/>
      <c r="AB390" s="41"/>
      <c r="AC390" s="41"/>
      <c r="AD390" s="41"/>
      <c r="AE390" s="5" t="str">
        <f t="shared" si="170"/>
        <v/>
      </c>
      <c r="AF390" s="41"/>
      <c r="AG390" s="41"/>
      <c r="AH390" s="41"/>
      <c r="AI390" s="41"/>
      <c r="AJ390" s="41"/>
      <c r="AK390" s="41"/>
      <c r="AL390" s="41"/>
      <c r="AM390" s="41"/>
      <c r="AN390" s="41">
        <f t="shared" si="177"/>
        <v>15.463917525773196</v>
      </c>
      <c r="AO390" s="41">
        <v>1358</v>
      </c>
      <c r="AP390" s="110">
        <v>2.4700000000000002</v>
      </c>
      <c r="AQ390" s="111">
        <v>1.61</v>
      </c>
      <c r="AR390" s="126">
        <f t="shared" si="171"/>
        <v>65.182186234817806</v>
      </c>
      <c r="AS390" s="126">
        <f t="shared" si="172"/>
        <v>34.817813765182194</v>
      </c>
      <c r="AT390" s="127">
        <v>1339</v>
      </c>
      <c r="AU390" s="128">
        <v>2.1</v>
      </c>
      <c r="AV390" s="129">
        <v>1.1200000000000001</v>
      </c>
      <c r="AW390" s="126">
        <f t="shared" si="173"/>
        <v>53.333333333333336</v>
      </c>
      <c r="AX390" s="126">
        <f t="shared" si="174"/>
        <v>46.666666666666664</v>
      </c>
      <c r="AY390" s="64">
        <f t="shared" si="175"/>
        <v>38.952972493345136</v>
      </c>
      <c r="AZ390" s="97">
        <v>79.67</v>
      </c>
      <c r="BA390" s="68"/>
      <c r="BB390" s="68"/>
      <c r="BC390" s="68"/>
      <c r="BD390" s="68"/>
      <c r="BE390" s="15"/>
      <c r="BF390" s="5">
        <f t="shared" si="176"/>
        <v>5334</v>
      </c>
      <c r="BG390" s="41">
        <v>5040</v>
      </c>
      <c r="BH390" s="42">
        <v>294</v>
      </c>
      <c r="BI390" s="42"/>
      <c r="BJ390" s="42"/>
      <c r="BK390" s="42"/>
      <c r="BL390" s="42"/>
      <c r="BM390" s="15"/>
    </row>
    <row r="391" spans="1:65" ht="17.25" outlineLevel="5" thickBot="1" x14ac:dyDescent="0.35">
      <c r="A391" s="31">
        <f t="shared" si="178"/>
        <v>11</v>
      </c>
      <c r="B391" s="32">
        <f t="shared" si="162"/>
        <v>42704</v>
      </c>
      <c r="C391" s="51">
        <v>363747</v>
      </c>
      <c r="D391" s="64" t="str">
        <f t="shared" si="167"/>
        <v/>
      </c>
      <c r="E391" s="12" t="s">
        <v>103</v>
      </c>
      <c r="F391" s="12" t="s">
        <v>103</v>
      </c>
      <c r="G391" s="12"/>
      <c r="H391" s="12"/>
      <c r="I391" s="12"/>
      <c r="J391" s="12"/>
      <c r="K391" s="12"/>
      <c r="L391" s="12"/>
      <c r="M391" s="74" t="str">
        <f t="shared" si="168"/>
        <v/>
      </c>
      <c r="N391" s="83" t="s">
        <v>103</v>
      </c>
      <c r="O391" s="83" t="s">
        <v>103</v>
      </c>
      <c r="P391" s="83"/>
      <c r="Q391" s="83"/>
      <c r="R391" s="83"/>
      <c r="S391" s="83"/>
      <c r="T391" s="83"/>
      <c r="U391" s="83"/>
      <c r="V391" s="5" t="str">
        <f t="shared" si="169"/>
        <v/>
      </c>
      <c r="W391" s="41"/>
      <c r="X391" s="41"/>
      <c r="Y391" s="41"/>
      <c r="Z391" s="41"/>
      <c r="AA391" s="41"/>
      <c r="AB391" s="41"/>
      <c r="AC391" s="41"/>
      <c r="AD391" s="41"/>
      <c r="AE391" s="5" t="str">
        <f t="shared" si="170"/>
        <v/>
      </c>
      <c r="AF391" s="41"/>
      <c r="AG391" s="41"/>
      <c r="AH391" s="41"/>
      <c r="AI391" s="41"/>
      <c r="AJ391" s="41"/>
      <c r="AK391" s="41"/>
      <c r="AL391" s="41"/>
      <c r="AM391" s="41"/>
      <c r="AN391" s="41">
        <f t="shared" si="177"/>
        <v>15.555555555555555</v>
      </c>
      <c r="AO391" s="41">
        <v>1350</v>
      </c>
      <c r="AP391" s="110" t="s">
        <v>103</v>
      </c>
      <c r="AQ391" s="111" t="s">
        <v>103</v>
      </c>
      <c r="AR391" s="126" t="str">
        <f t="shared" si="171"/>
        <v/>
      </c>
      <c r="AS391" s="126" t="str">
        <f t="shared" si="172"/>
        <v/>
      </c>
      <c r="AT391" s="127">
        <v>1128</v>
      </c>
      <c r="AU391" s="128">
        <v>2.0099999999999998</v>
      </c>
      <c r="AV391" s="129" t="s">
        <v>103</v>
      </c>
      <c r="AW391" s="126" t="str">
        <f t="shared" si="173"/>
        <v/>
      </c>
      <c r="AX391" s="126" t="str">
        <f t="shared" si="174"/>
        <v/>
      </c>
      <c r="AY391" s="64" t="str">
        <f t="shared" si="175"/>
        <v/>
      </c>
      <c r="AZ391" s="97">
        <v>79.7</v>
      </c>
      <c r="BA391" s="68"/>
      <c r="BB391" s="68"/>
      <c r="BC391" s="68"/>
      <c r="BD391" s="68"/>
      <c r="BE391" s="15"/>
      <c r="BF391" s="5">
        <f t="shared" si="176"/>
        <v>11353</v>
      </c>
      <c r="BG391" s="41">
        <v>7680</v>
      </c>
      <c r="BH391" s="42">
        <v>3673</v>
      </c>
      <c r="BI391" s="42"/>
      <c r="BJ391" s="42"/>
      <c r="BK391" s="42"/>
      <c r="BL391" s="42"/>
      <c r="BM391" s="15"/>
    </row>
    <row r="392" spans="1:65" outlineLevel="4" x14ac:dyDescent="0.3">
      <c r="A392" s="156" t="s">
        <v>44</v>
      </c>
      <c r="B392" s="157"/>
      <c r="C392" s="50">
        <f t="shared" ref="C392:BM392" si="179">SUBTOTAL(4,C362:C391)</f>
        <v>395992</v>
      </c>
      <c r="D392" s="60">
        <f t="shared" si="179"/>
        <v>29</v>
      </c>
      <c r="E392" s="28">
        <f t="shared" si="179"/>
        <v>22</v>
      </c>
      <c r="F392" s="28">
        <f t="shared" si="179"/>
        <v>36</v>
      </c>
      <c r="G392" s="28">
        <f t="shared" si="179"/>
        <v>0</v>
      </c>
      <c r="H392" s="28">
        <f t="shared" si="179"/>
        <v>0</v>
      </c>
      <c r="I392" s="28">
        <f t="shared" si="179"/>
        <v>0</v>
      </c>
      <c r="J392" s="28">
        <f t="shared" si="179"/>
        <v>0</v>
      </c>
      <c r="K392" s="28">
        <f t="shared" si="179"/>
        <v>0</v>
      </c>
      <c r="L392" s="28">
        <f t="shared" si="179"/>
        <v>0</v>
      </c>
      <c r="M392" s="71">
        <f t="shared" si="179"/>
        <v>7.1</v>
      </c>
      <c r="N392" s="82">
        <f t="shared" si="179"/>
        <v>0</v>
      </c>
      <c r="O392" s="82">
        <f t="shared" si="179"/>
        <v>7.12</v>
      </c>
      <c r="P392" s="82">
        <f t="shared" si="179"/>
        <v>0</v>
      </c>
      <c r="Q392" s="82">
        <f t="shared" si="179"/>
        <v>0</v>
      </c>
      <c r="R392" s="82">
        <f t="shared" si="179"/>
        <v>0</v>
      </c>
      <c r="S392" s="82">
        <f t="shared" si="179"/>
        <v>0</v>
      </c>
      <c r="T392" s="82">
        <f t="shared" si="179"/>
        <v>0</v>
      </c>
      <c r="U392" s="82">
        <f t="shared" si="179"/>
        <v>0</v>
      </c>
      <c r="V392" s="29">
        <f t="shared" si="179"/>
        <v>0</v>
      </c>
      <c r="W392" s="39">
        <f t="shared" si="179"/>
        <v>0</v>
      </c>
      <c r="X392" s="39">
        <f t="shared" si="179"/>
        <v>0</v>
      </c>
      <c r="Y392" s="39">
        <f t="shared" si="179"/>
        <v>0</v>
      </c>
      <c r="Z392" s="39">
        <f t="shared" si="179"/>
        <v>0</v>
      </c>
      <c r="AA392" s="39">
        <f t="shared" si="179"/>
        <v>0</v>
      </c>
      <c r="AB392" s="39">
        <f t="shared" si="179"/>
        <v>0</v>
      </c>
      <c r="AC392" s="39">
        <f t="shared" si="179"/>
        <v>0</v>
      </c>
      <c r="AD392" s="39">
        <f t="shared" si="179"/>
        <v>0</v>
      </c>
      <c r="AE392" s="29">
        <f t="shared" si="179"/>
        <v>0</v>
      </c>
      <c r="AF392" s="39">
        <f t="shared" si="179"/>
        <v>0</v>
      </c>
      <c r="AG392" s="39">
        <f t="shared" si="179"/>
        <v>0</v>
      </c>
      <c r="AH392" s="39">
        <f t="shared" si="179"/>
        <v>0</v>
      </c>
      <c r="AI392" s="39">
        <f t="shared" si="179"/>
        <v>0</v>
      </c>
      <c r="AJ392" s="39">
        <f t="shared" si="179"/>
        <v>0</v>
      </c>
      <c r="AK392" s="39">
        <f t="shared" si="179"/>
        <v>0</v>
      </c>
      <c r="AL392" s="39">
        <f t="shared" si="179"/>
        <v>0</v>
      </c>
      <c r="AM392" s="39">
        <f t="shared" si="179"/>
        <v>0</v>
      </c>
      <c r="AN392" s="39">
        <f t="shared" si="179"/>
        <v>25.331724969843183</v>
      </c>
      <c r="AO392" s="39">
        <f t="shared" si="179"/>
        <v>1387</v>
      </c>
      <c r="AP392" s="104">
        <f t="shared" si="179"/>
        <v>3.37</v>
      </c>
      <c r="AQ392" s="105">
        <f t="shared" si="179"/>
        <v>2.2999999999999998</v>
      </c>
      <c r="AR392" s="106">
        <f t="shared" si="179"/>
        <v>73.953488372093034</v>
      </c>
      <c r="AS392" s="106">
        <f t="shared" si="179"/>
        <v>40.888888888888886</v>
      </c>
      <c r="AT392" s="107">
        <f t="shared" si="179"/>
        <v>1339</v>
      </c>
      <c r="AU392" s="108">
        <f t="shared" si="179"/>
        <v>2.89</v>
      </c>
      <c r="AV392" s="109">
        <f t="shared" si="179"/>
        <v>1.35</v>
      </c>
      <c r="AW392" s="106">
        <f t="shared" si="179"/>
        <v>68.229166666666671</v>
      </c>
      <c r="AX392" s="106">
        <f t="shared" si="179"/>
        <v>46.666666666666664</v>
      </c>
      <c r="AY392" s="60">
        <f t="shared" si="179"/>
        <v>38.952972493345136</v>
      </c>
      <c r="AZ392" s="96">
        <f t="shared" si="179"/>
        <v>81.22</v>
      </c>
      <c r="BA392" s="67">
        <f t="shared" si="179"/>
        <v>0</v>
      </c>
      <c r="BB392" s="67">
        <f t="shared" si="179"/>
        <v>0</v>
      </c>
      <c r="BC392" s="67">
        <f t="shared" si="179"/>
        <v>0</v>
      </c>
      <c r="BD392" s="67">
        <f t="shared" si="179"/>
        <v>0</v>
      </c>
      <c r="BE392" s="27">
        <f t="shared" si="179"/>
        <v>0</v>
      </c>
      <c r="BF392" s="29">
        <f t="shared" si="179"/>
        <v>14037</v>
      </c>
      <c r="BG392" s="39">
        <f t="shared" si="179"/>
        <v>8160</v>
      </c>
      <c r="BH392" s="40">
        <f t="shared" si="179"/>
        <v>6687</v>
      </c>
      <c r="BI392" s="40">
        <f t="shared" si="179"/>
        <v>0</v>
      </c>
      <c r="BJ392" s="40">
        <f t="shared" si="179"/>
        <v>0</v>
      </c>
      <c r="BK392" s="40">
        <f t="shared" si="179"/>
        <v>0</v>
      </c>
      <c r="BL392" s="40">
        <f t="shared" si="179"/>
        <v>0</v>
      </c>
      <c r="BM392" s="27">
        <f t="shared" si="179"/>
        <v>0</v>
      </c>
    </row>
    <row r="393" spans="1:65" outlineLevel="3" x14ac:dyDescent="0.3">
      <c r="A393" s="158" t="s">
        <v>33</v>
      </c>
      <c r="B393" s="159"/>
      <c r="C393" s="51">
        <f t="shared" ref="C393:BM393" si="180">SUBTOTAL(5,C362:C391)</f>
        <v>277839</v>
      </c>
      <c r="D393" s="61">
        <f t="shared" si="180"/>
        <v>22</v>
      </c>
      <c r="E393" s="12">
        <f t="shared" si="180"/>
        <v>17</v>
      </c>
      <c r="F393" s="12">
        <f t="shared" si="180"/>
        <v>26</v>
      </c>
      <c r="G393" s="12">
        <f t="shared" si="180"/>
        <v>0</v>
      </c>
      <c r="H393" s="12">
        <f t="shared" si="180"/>
        <v>0</v>
      </c>
      <c r="I393" s="12">
        <f t="shared" si="180"/>
        <v>0</v>
      </c>
      <c r="J393" s="12">
        <f t="shared" si="180"/>
        <v>0</v>
      </c>
      <c r="K393" s="12">
        <f t="shared" si="180"/>
        <v>0</v>
      </c>
      <c r="L393" s="12">
        <f t="shared" si="180"/>
        <v>0</v>
      </c>
      <c r="M393" s="72">
        <f t="shared" si="180"/>
        <v>7</v>
      </c>
      <c r="N393" s="83">
        <f t="shared" si="180"/>
        <v>0</v>
      </c>
      <c r="O393" s="83">
        <f t="shared" si="180"/>
        <v>6.96</v>
      </c>
      <c r="P393" s="83">
        <f t="shared" si="180"/>
        <v>0</v>
      </c>
      <c r="Q393" s="83">
        <f t="shared" si="180"/>
        <v>0</v>
      </c>
      <c r="R393" s="83">
        <f t="shared" si="180"/>
        <v>0</v>
      </c>
      <c r="S393" s="83">
        <f t="shared" si="180"/>
        <v>0</v>
      </c>
      <c r="T393" s="83">
        <f t="shared" si="180"/>
        <v>0</v>
      </c>
      <c r="U393" s="83">
        <f t="shared" si="180"/>
        <v>0</v>
      </c>
      <c r="V393" s="6">
        <f t="shared" si="180"/>
        <v>0</v>
      </c>
      <c r="W393" s="41">
        <f t="shared" si="180"/>
        <v>0</v>
      </c>
      <c r="X393" s="41">
        <f t="shared" si="180"/>
        <v>0</v>
      </c>
      <c r="Y393" s="41">
        <f t="shared" si="180"/>
        <v>0</v>
      </c>
      <c r="Z393" s="41">
        <f t="shared" si="180"/>
        <v>0</v>
      </c>
      <c r="AA393" s="41">
        <f t="shared" si="180"/>
        <v>0</v>
      </c>
      <c r="AB393" s="41">
        <f t="shared" si="180"/>
        <v>0</v>
      </c>
      <c r="AC393" s="41">
        <f t="shared" si="180"/>
        <v>0</v>
      </c>
      <c r="AD393" s="41">
        <f t="shared" si="180"/>
        <v>0</v>
      </c>
      <c r="AE393" s="6">
        <f t="shared" si="180"/>
        <v>0</v>
      </c>
      <c r="AF393" s="41">
        <f t="shared" si="180"/>
        <v>0</v>
      </c>
      <c r="AG393" s="41">
        <f t="shared" si="180"/>
        <v>0</v>
      </c>
      <c r="AH393" s="41">
        <f t="shared" si="180"/>
        <v>0</v>
      </c>
      <c r="AI393" s="41">
        <f t="shared" si="180"/>
        <v>0</v>
      </c>
      <c r="AJ393" s="41">
        <f t="shared" si="180"/>
        <v>0</v>
      </c>
      <c r="AK393" s="41">
        <f t="shared" si="180"/>
        <v>0</v>
      </c>
      <c r="AL393" s="41">
        <f t="shared" si="180"/>
        <v>0</v>
      </c>
      <c r="AM393" s="41">
        <f t="shared" si="180"/>
        <v>0</v>
      </c>
      <c r="AN393" s="41">
        <f t="shared" si="180"/>
        <v>15.140591204037491</v>
      </c>
      <c r="AO393" s="41">
        <f t="shared" si="180"/>
        <v>829</v>
      </c>
      <c r="AP393" s="110">
        <f t="shared" si="180"/>
        <v>2.15</v>
      </c>
      <c r="AQ393" s="111">
        <f t="shared" si="180"/>
        <v>1.33</v>
      </c>
      <c r="AR393" s="112">
        <f t="shared" si="180"/>
        <v>59.111111111111114</v>
      </c>
      <c r="AS393" s="112">
        <f t="shared" si="180"/>
        <v>26.046511627906966</v>
      </c>
      <c r="AT393" s="113">
        <f t="shared" si="180"/>
        <v>636</v>
      </c>
      <c r="AU393" s="114">
        <f t="shared" si="180"/>
        <v>1.88</v>
      </c>
      <c r="AV393" s="115">
        <f t="shared" si="180"/>
        <v>1.1200000000000001</v>
      </c>
      <c r="AW393" s="112">
        <f t="shared" si="180"/>
        <v>53.333333333333336</v>
      </c>
      <c r="AX393" s="112">
        <f t="shared" si="180"/>
        <v>31.770833333333329</v>
      </c>
      <c r="AY393" s="61">
        <f t="shared" si="180"/>
        <v>-41.490088858509978</v>
      </c>
      <c r="AZ393" s="97">
        <f t="shared" si="180"/>
        <v>78.08</v>
      </c>
      <c r="BA393" s="68">
        <f t="shared" si="180"/>
        <v>0</v>
      </c>
      <c r="BB393" s="68">
        <f t="shared" si="180"/>
        <v>0</v>
      </c>
      <c r="BC393" s="68">
        <f t="shared" si="180"/>
        <v>0</v>
      </c>
      <c r="BD393" s="68">
        <f t="shared" si="180"/>
        <v>0</v>
      </c>
      <c r="BE393" s="15">
        <f t="shared" si="180"/>
        <v>0</v>
      </c>
      <c r="BF393" s="6">
        <f t="shared" si="180"/>
        <v>525</v>
      </c>
      <c r="BG393" s="41">
        <f t="shared" si="180"/>
        <v>525</v>
      </c>
      <c r="BH393" s="42">
        <f t="shared" si="180"/>
        <v>294</v>
      </c>
      <c r="BI393" s="42">
        <f t="shared" si="180"/>
        <v>0</v>
      </c>
      <c r="BJ393" s="42">
        <f t="shared" si="180"/>
        <v>0</v>
      </c>
      <c r="BK393" s="42">
        <f t="shared" si="180"/>
        <v>0</v>
      </c>
      <c r="BL393" s="42">
        <f t="shared" si="180"/>
        <v>0</v>
      </c>
      <c r="BM393" s="15">
        <f t="shared" si="180"/>
        <v>0</v>
      </c>
    </row>
    <row r="394" spans="1:65" outlineLevel="2" x14ac:dyDescent="0.3">
      <c r="A394" s="158" t="s">
        <v>22</v>
      </c>
      <c r="B394" s="159"/>
      <c r="C394" s="51">
        <f>IFERROR(SUBTOTAL(1,C362:C391),"")</f>
        <v>327358.73333333334</v>
      </c>
      <c r="D394" s="61">
        <f t="shared" ref="D394:BM394" si="181">IFERROR(SUBTOTAL(1,D362:D391),"")</f>
        <v>26.375</v>
      </c>
      <c r="E394" s="12">
        <f t="shared" si="181"/>
        <v>19.625</v>
      </c>
      <c r="F394" s="12">
        <f t="shared" si="181"/>
        <v>33.125</v>
      </c>
      <c r="G394" s="12" t="str">
        <f t="shared" si="181"/>
        <v/>
      </c>
      <c r="H394" s="12" t="str">
        <f t="shared" si="181"/>
        <v/>
      </c>
      <c r="I394" s="12" t="str">
        <f t="shared" si="181"/>
        <v/>
      </c>
      <c r="J394" s="12" t="str">
        <f t="shared" si="181"/>
        <v/>
      </c>
      <c r="K394" s="12" t="str">
        <f t="shared" si="181"/>
        <v/>
      </c>
      <c r="L394" s="12" t="str">
        <f t="shared" si="181"/>
        <v/>
      </c>
      <c r="M394" s="72">
        <f t="shared" si="181"/>
        <v>7.0400000000000009</v>
      </c>
      <c r="N394" s="83" t="str">
        <f t="shared" si="181"/>
        <v/>
      </c>
      <c r="O394" s="83">
        <f t="shared" si="181"/>
        <v>7.0459999999999994</v>
      </c>
      <c r="P394" s="83" t="str">
        <f t="shared" si="181"/>
        <v/>
      </c>
      <c r="Q394" s="83" t="str">
        <f t="shared" si="181"/>
        <v/>
      </c>
      <c r="R394" s="83" t="str">
        <f t="shared" si="181"/>
        <v/>
      </c>
      <c r="S394" s="83" t="str">
        <f t="shared" si="181"/>
        <v/>
      </c>
      <c r="T394" s="83" t="str">
        <f t="shared" si="181"/>
        <v/>
      </c>
      <c r="U394" s="83" t="str">
        <f t="shared" si="181"/>
        <v/>
      </c>
      <c r="V394" s="6" t="str">
        <f t="shared" si="181"/>
        <v/>
      </c>
      <c r="W394" s="41" t="str">
        <f t="shared" si="181"/>
        <v/>
      </c>
      <c r="X394" s="41" t="str">
        <f t="shared" si="181"/>
        <v/>
      </c>
      <c r="Y394" s="41" t="str">
        <f t="shared" si="181"/>
        <v/>
      </c>
      <c r="Z394" s="41" t="str">
        <f t="shared" si="181"/>
        <v/>
      </c>
      <c r="AA394" s="41" t="str">
        <f t="shared" si="181"/>
        <v/>
      </c>
      <c r="AB394" s="41" t="str">
        <f t="shared" si="181"/>
        <v/>
      </c>
      <c r="AC394" s="41" t="str">
        <f t="shared" si="181"/>
        <v/>
      </c>
      <c r="AD394" s="41" t="str">
        <f t="shared" si="181"/>
        <v/>
      </c>
      <c r="AE394" s="6" t="str">
        <f t="shared" si="181"/>
        <v/>
      </c>
      <c r="AF394" s="41" t="str">
        <f t="shared" si="181"/>
        <v/>
      </c>
      <c r="AG394" s="41" t="str">
        <f t="shared" si="181"/>
        <v/>
      </c>
      <c r="AH394" s="41" t="str">
        <f t="shared" si="181"/>
        <v/>
      </c>
      <c r="AI394" s="41" t="str">
        <f t="shared" si="181"/>
        <v/>
      </c>
      <c r="AJ394" s="41" t="str">
        <f t="shared" si="181"/>
        <v/>
      </c>
      <c r="AK394" s="41" t="str">
        <f t="shared" si="181"/>
        <v/>
      </c>
      <c r="AL394" s="41" t="str">
        <f t="shared" si="181"/>
        <v/>
      </c>
      <c r="AM394" s="41" t="str">
        <f t="shared" si="181"/>
        <v/>
      </c>
      <c r="AN394" s="41">
        <f t="shared" si="181"/>
        <v>19.299557350893352</v>
      </c>
      <c r="AO394" s="41">
        <f t="shared" si="181"/>
        <v>1111.7333333333333</v>
      </c>
      <c r="AP394" s="110">
        <f t="shared" si="181"/>
        <v>2.6840000000000002</v>
      </c>
      <c r="AQ394" s="111">
        <f t="shared" si="181"/>
        <v>1.8259999999999998</v>
      </c>
      <c r="AR394" s="112">
        <f t="shared" si="181"/>
        <v>67.764617580683307</v>
      </c>
      <c r="AS394" s="112">
        <f t="shared" si="181"/>
        <v>32.235382419316693</v>
      </c>
      <c r="AT394" s="113">
        <f t="shared" si="181"/>
        <v>1034.5999999999999</v>
      </c>
      <c r="AU394" s="114">
        <f t="shared" si="181"/>
        <v>2.0549999999999997</v>
      </c>
      <c r="AV394" s="115">
        <f t="shared" si="181"/>
        <v>1.262</v>
      </c>
      <c r="AW394" s="112">
        <f t="shared" si="181"/>
        <v>64.033271883105257</v>
      </c>
      <c r="AX394" s="112">
        <f t="shared" si="181"/>
        <v>35.966728116894728</v>
      </c>
      <c r="AY394" s="61">
        <f t="shared" si="181"/>
        <v>11.322091410501496</v>
      </c>
      <c r="AZ394" s="97">
        <f t="shared" si="181"/>
        <v>79.739545454545464</v>
      </c>
      <c r="BA394" s="68" t="str">
        <f t="shared" si="181"/>
        <v/>
      </c>
      <c r="BB394" s="68" t="str">
        <f t="shared" si="181"/>
        <v/>
      </c>
      <c r="BC394" s="68" t="str">
        <f t="shared" si="181"/>
        <v/>
      </c>
      <c r="BD394" s="68" t="str">
        <f t="shared" si="181"/>
        <v/>
      </c>
      <c r="BE394" s="15" t="str">
        <f>IFERROR(SUBTOTAL(1,BE362:BE391),"")</f>
        <v/>
      </c>
      <c r="BF394" s="6">
        <f t="shared" si="181"/>
        <v>7365.8620689655172</v>
      </c>
      <c r="BG394" s="41">
        <f t="shared" si="181"/>
        <v>4527.8620689655172</v>
      </c>
      <c r="BH394" s="42">
        <f t="shared" si="181"/>
        <v>4115.1000000000004</v>
      </c>
      <c r="BI394" s="42" t="str">
        <f t="shared" si="181"/>
        <v/>
      </c>
      <c r="BJ394" s="42" t="str">
        <f t="shared" si="181"/>
        <v/>
      </c>
      <c r="BK394" s="42" t="str">
        <f t="shared" si="181"/>
        <v/>
      </c>
      <c r="BL394" s="42" t="str">
        <f t="shared" si="181"/>
        <v/>
      </c>
      <c r="BM394" s="15" t="str">
        <f t="shared" si="181"/>
        <v/>
      </c>
    </row>
    <row r="395" spans="1:65" ht="17.25" outlineLevel="1" thickBot="1" x14ac:dyDescent="0.35">
      <c r="A395" s="160" t="s">
        <v>47</v>
      </c>
      <c r="B395" s="161"/>
      <c r="C395" s="52">
        <f>SUBTOTAL(9,C362:C391)</f>
        <v>9820762</v>
      </c>
      <c r="D395" s="62"/>
      <c r="E395" s="30"/>
      <c r="F395" s="30"/>
      <c r="G395" s="30"/>
      <c r="H395" s="30"/>
      <c r="I395" s="30"/>
      <c r="J395" s="30"/>
      <c r="K395" s="30"/>
      <c r="L395" s="30"/>
      <c r="M395" s="73"/>
      <c r="N395" s="84"/>
      <c r="O395" s="84"/>
      <c r="P395" s="84"/>
      <c r="Q395" s="84"/>
      <c r="R395" s="84"/>
      <c r="S395" s="84"/>
      <c r="T395" s="84"/>
      <c r="U395" s="84"/>
      <c r="V395" s="93"/>
      <c r="W395" s="94"/>
      <c r="X395" s="94"/>
      <c r="Y395" s="94"/>
      <c r="Z395" s="94"/>
      <c r="AA395" s="94"/>
      <c r="AB395" s="94"/>
      <c r="AC395" s="94"/>
      <c r="AD395" s="94"/>
      <c r="AE395" s="93"/>
      <c r="AF395" s="94"/>
      <c r="AG395" s="94"/>
      <c r="AH395" s="94"/>
      <c r="AI395" s="94"/>
      <c r="AJ395" s="94"/>
      <c r="AK395" s="94"/>
      <c r="AL395" s="94"/>
      <c r="AM395" s="94"/>
      <c r="AN395" s="94"/>
      <c r="AO395" s="43">
        <f>SUBTOTAL(9,AO362:AO391)</f>
        <v>33352</v>
      </c>
      <c r="AP395" s="116"/>
      <c r="AQ395" s="117"/>
      <c r="AR395" s="118"/>
      <c r="AS395" s="118"/>
      <c r="AT395" s="119">
        <f>SUBTOTAL(9,AT362:AT391)</f>
        <v>31038</v>
      </c>
      <c r="AU395" s="120"/>
      <c r="AV395" s="121"/>
      <c r="AW395" s="118"/>
      <c r="AX395" s="118"/>
      <c r="AY395" s="62"/>
      <c r="AZ395" s="98"/>
      <c r="BA395" s="69"/>
      <c r="BB395" s="69"/>
      <c r="BC395" s="69"/>
      <c r="BD395" s="69"/>
      <c r="BE395" s="16">
        <f>SUBTOTAL(9,BE362:BE391)</f>
        <v>0</v>
      </c>
      <c r="BF395" s="7">
        <f t="shared" ref="BF395:BM395" si="182">SUBTOTAL(9,BF362:BF391)</f>
        <v>213610</v>
      </c>
      <c r="BG395" s="43">
        <f t="shared" si="182"/>
        <v>131308</v>
      </c>
      <c r="BH395" s="44">
        <f t="shared" si="182"/>
        <v>82302</v>
      </c>
      <c r="BI395" s="44">
        <f t="shared" si="182"/>
        <v>0</v>
      </c>
      <c r="BJ395" s="44">
        <f t="shared" si="182"/>
        <v>0</v>
      </c>
      <c r="BK395" s="44">
        <f t="shared" si="182"/>
        <v>0</v>
      </c>
      <c r="BL395" s="44">
        <f t="shared" si="182"/>
        <v>0</v>
      </c>
      <c r="BM395" s="16">
        <f t="shared" si="182"/>
        <v>0</v>
      </c>
    </row>
    <row r="396" spans="1:65" outlineLevel="5" x14ac:dyDescent="0.3">
      <c r="A396" s="21">
        <f t="shared" si="178"/>
        <v>12</v>
      </c>
      <c r="B396" s="33">
        <f>B391+1</f>
        <v>42705</v>
      </c>
      <c r="C396" s="51">
        <v>300541</v>
      </c>
      <c r="D396" s="64" t="str">
        <f t="shared" ref="D396:D426" si="183">IFERROR(ROUND(AVERAGE(E396:L396),1),"")</f>
        <v/>
      </c>
      <c r="E396" s="12" t="s">
        <v>103</v>
      </c>
      <c r="F396" s="12" t="s">
        <v>103</v>
      </c>
      <c r="G396" s="12"/>
      <c r="H396" s="12"/>
      <c r="I396" s="12"/>
      <c r="J396" s="12"/>
      <c r="K396" s="12"/>
      <c r="L396" s="12"/>
      <c r="M396" s="74" t="str">
        <f t="shared" ref="M396:M426" si="184">IFERROR(ROUND(AVERAGE(N396:U396),1),"")</f>
        <v/>
      </c>
      <c r="N396" s="83" t="s">
        <v>103</v>
      </c>
      <c r="O396" s="83" t="s">
        <v>103</v>
      </c>
      <c r="P396" s="83"/>
      <c r="Q396" s="83"/>
      <c r="R396" s="83"/>
      <c r="S396" s="83"/>
      <c r="T396" s="83"/>
      <c r="U396" s="83"/>
      <c r="V396" s="5" t="str">
        <f t="shared" ref="V396:V426" si="185">IFERROR(ROUND(AVERAGE(W396:AD396),1),"")</f>
        <v/>
      </c>
      <c r="W396" s="41"/>
      <c r="X396" s="41"/>
      <c r="Y396" s="41"/>
      <c r="Z396" s="41"/>
      <c r="AA396" s="41"/>
      <c r="AB396" s="41"/>
      <c r="AC396" s="41"/>
      <c r="AD396" s="41"/>
      <c r="AE396" s="5" t="str">
        <f t="shared" ref="AE396:AE426" si="186">IFERROR(ROUND(AVERAGE(AF396:AM396),1),"")</f>
        <v/>
      </c>
      <c r="AF396" s="41"/>
      <c r="AG396" s="41"/>
      <c r="AH396" s="41"/>
      <c r="AI396" s="41"/>
      <c r="AJ396" s="41"/>
      <c r="AK396" s="41"/>
      <c r="AL396" s="41"/>
      <c r="AM396" s="41"/>
      <c r="AN396" s="41">
        <f>21000/AO396</f>
        <v>15.753938484621155</v>
      </c>
      <c r="AO396" s="41">
        <v>1333</v>
      </c>
      <c r="AP396" s="110" t="s">
        <v>103</v>
      </c>
      <c r="AQ396" s="111" t="s">
        <v>103</v>
      </c>
      <c r="AR396" s="126" t="str">
        <f t="shared" ref="AR396:AR426" si="187">IFERROR(AQ396/AP396*100,"")</f>
        <v/>
      </c>
      <c r="AS396" s="126" t="str">
        <f t="shared" ref="AS396:AS426" si="188">IFERROR(100-AR396,"")</f>
        <v/>
      </c>
      <c r="AT396" s="127">
        <v>1128</v>
      </c>
      <c r="AU396" s="128">
        <v>1.98</v>
      </c>
      <c r="AV396" s="129" t="s">
        <v>103</v>
      </c>
      <c r="AW396" s="126" t="str">
        <f t="shared" ref="AW396:AW426" si="189">IFERROR(AV396/AU396*100,"")</f>
        <v/>
      </c>
      <c r="AX396" s="126" t="str">
        <f t="shared" ref="AX396:AX426" si="190">IFERROR(100-AW396,"")</f>
        <v/>
      </c>
      <c r="AY396" s="64" t="str">
        <f t="shared" ref="AY396:AY426" si="191">IFERROR((1-((AW396*AS396)/(AX396*AR396)))*100,"")</f>
        <v/>
      </c>
      <c r="AZ396" s="97">
        <v>80</v>
      </c>
      <c r="BA396" s="68"/>
      <c r="BB396" s="68"/>
      <c r="BC396" s="68"/>
      <c r="BD396" s="68"/>
      <c r="BE396" s="15"/>
      <c r="BF396" s="5">
        <f t="shared" ref="BF396:BF426" si="192">IF(SUM(BG396:BM396)=0,"",SUM(BG396:BM396))</f>
        <v>11680</v>
      </c>
      <c r="BG396" s="41">
        <v>7680</v>
      </c>
      <c r="BH396" s="42">
        <v>4000</v>
      </c>
      <c r="BI396" s="42"/>
      <c r="BJ396" s="42"/>
      <c r="BK396" s="42"/>
      <c r="BL396" s="42"/>
      <c r="BM396" s="15"/>
    </row>
    <row r="397" spans="1:65" outlineLevel="5" x14ac:dyDescent="0.3">
      <c r="A397" s="22">
        <f t="shared" si="178"/>
        <v>12</v>
      </c>
      <c r="B397" s="9">
        <f t="shared" si="162"/>
        <v>42706</v>
      </c>
      <c r="C397" s="51">
        <v>271783</v>
      </c>
      <c r="D397" s="64" t="str">
        <f t="shared" si="183"/>
        <v/>
      </c>
      <c r="E397" s="12" t="s">
        <v>103</v>
      </c>
      <c r="F397" s="12" t="s">
        <v>103</v>
      </c>
      <c r="G397" s="12"/>
      <c r="H397" s="12"/>
      <c r="I397" s="12"/>
      <c r="J397" s="12"/>
      <c r="K397" s="12"/>
      <c r="L397" s="12"/>
      <c r="M397" s="74" t="str">
        <f t="shared" si="184"/>
        <v/>
      </c>
      <c r="N397" s="83" t="s">
        <v>103</v>
      </c>
      <c r="O397" s="83" t="s">
        <v>103</v>
      </c>
      <c r="P397" s="83"/>
      <c r="Q397" s="83"/>
      <c r="R397" s="83"/>
      <c r="S397" s="83"/>
      <c r="T397" s="83"/>
      <c r="U397" s="83"/>
      <c r="V397" s="5" t="str">
        <f t="shared" si="185"/>
        <v/>
      </c>
      <c r="W397" s="41"/>
      <c r="X397" s="41"/>
      <c r="Y397" s="41"/>
      <c r="Z397" s="41"/>
      <c r="AA397" s="41"/>
      <c r="AB397" s="41"/>
      <c r="AC397" s="41"/>
      <c r="AD397" s="41"/>
      <c r="AE397" s="5" t="str">
        <f t="shared" si="186"/>
        <v/>
      </c>
      <c r="AF397" s="41"/>
      <c r="AG397" s="41"/>
      <c r="AH397" s="41"/>
      <c r="AI397" s="41"/>
      <c r="AJ397" s="41"/>
      <c r="AK397" s="41"/>
      <c r="AL397" s="41"/>
      <c r="AM397" s="41"/>
      <c r="AN397" s="41">
        <f t="shared" ref="AN397:AN426" si="193">21000/AO397</f>
        <v>25.925925925925927</v>
      </c>
      <c r="AO397" s="41">
        <v>810</v>
      </c>
      <c r="AP397" s="110" t="s">
        <v>103</v>
      </c>
      <c r="AQ397" s="111" t="s">
        <v>103</v>
      </c>
      <c r="AR397" s="126" t="str">
        <f t="shared" si="187"/>
        <v/>
      </c>
      <c r="AS397" s="126" t="str">
        <f t="shared" si="188"/>
        <v/>
      </c>
      <c r="AT397" s="127">
        <v>838</v>
      </c>
      <c r="AU397" s="128">
        <v>1.98</v>
      </c>
      <c r="AV397" s="129" t="s">
        <v>103</v>
      </c>
      <c r="AW397" s="126" t="str">
        <f t="shared" si="189"/>
        <v/>
      </c>
      <c r="AX397" s="126" t="str">
        <f t="shared" si="190"/>
        <v/>
      </c>
      <c r="AY397" s="64" t="str">
        <f t="shared" si="191"/>
        <v/>
      </c>
      <c r="AZ397" s="97">
        <v>78.08</v>
      </c>
      <c r="BA397" s="68"/>
      <c r="BB397" s="68"/>
      <c r="BC397" s="68"/>
      <c r="BD397" s="68"/>
      <c r="BE397" s="15"/>
      <c r="BF397" s="5">
        <f t="shared" si="192"/>
        <v>7642</v>
      </c>
      <c r="BG397" s="41">
        <v>4560</v>
      </c>
      <c r="BH397" s="42">
        <v>3082</v>
      </c>
      <c r="BI397" s="42"/>
      <c r="BJ397" s="42"/>
      <c r="BK397" s="42"/>
      <c r="BL397" s="42"/>
      <c r="BM397" s="15"/>
    </row>
    <row r="398" spans="1:65" outlineLevel="5" x14ac:dyDescent="0.3">
      <c r="A398" s="22">
        <f t="shared" si="178"/>
        <v>12</v>
      </c>
      <c r="B398" s="9">
        <f t="shared" si="162"/>
        <v>42707</v>
      </c>
      <c r="C398" s="51">
        <v>329008</v>
      </c>
      <c r="D398" s="64" t="str">
        <f t="shared" si="183"/>
        <v/>
      </c>
      <c r="E398" s="12" t="s">
        <v>103</v>
      </c>
      <c r="F398" s="12" t="s">
        <v>103</v>
      </c>
      <c r="G398" s="12"/>
      <c r="H398" s="12"/>
      <c r="I398" s="12"/>
      <c r="J398" s="12"/>
      <c r="K398" s="12"/>
      <c r="L398" s="12"/>
      <c r="M398" s="74" t="str">
        <f t="shared" si="184"/>
        <v/>
      </c>
      <c r="N398" s="83" t="s">
        <v>103</v>
      </c>
      <c r="O398" s="83" t="s">
        <v>103</v>
      </c>
      <c r="P398" s="83"/>
      <c r="Q398" s="83"/>
      <c r="R398" s="83"/>
      <c r="S398" s="83"/>
      <c r="T398" s="83"/>
      <c r="U398" s="83"/>
      <c r="V398" s="5" t="str">
        <f t="shared" si="185"/>
        <v/>
      </c>
      <c r="W398" s="41"/>
      <c r="X398" s="41"/>
      <c r="Y398" s="41"/>
      <c r="Z398" s="41"/>
      <c r="AA398" s="41"/>
      <c r="AB398" s="41"/>
      <c r="AC398" s="41"/>
      <c r="AD398" s="41"/>
      <c r="AE398" s="5" t="str">
        <f t="shared" si="186"/>
        <v/>
      </c>
      <c r="AF398" s="41"/>
      <c r="AG398" s="41"/>
      <c r="AH398" s="41"/>
      <c r="AI398" s="41"/>
      <c r="AJ398" s="41"/>
      <c r="AK398" s="41"/>
      <c r="AL398" s="41"/>
      <c r="AM398" s="41"/>
      <c r="AN398" s="41">
        <f t="shared" si="193"/>
        <v>19.961977186311788</v>
      </c>
      <c r="AO398" s="41">
        <v>1052</v>
      </c>
      <c r="AP398" s="110" t="s">
        <v>103</v>
      </c>
      <c r="AQ398" s="111" t="s">
        <v>103</v>
      </c>
      <c r="AR398" s="126" t="str">
        <f t="shared" si="187"/>
        <v/>
      </c>
      <c r="AS398" s="126" t="str">
        <f t="shared" si="188"/>
        <v/>
      </c>
      <c r="AT398" s="127">
        <v>1104</v>
      </c>
      <c r="AU398" s="128" t="s">
        <v>103</v>
      </c>
      <c r="AV398" s="129" t="s">
        <v>103</v>
      </c>
      <c r="AW398" s="126" t="str">
        <f t="shared" si="189"/>
        <v/>
      </c>
      <c r="AX398" s="126" t="str">
        <f t="shared" si="190"/>
        <v/>
      </c>
      <c r="AY398" s="64" t="str">
        <f t="shared" si="191"/>
        <v/>
      </c>
      <c r="AZ398" s="97" t="s">
        <v>103</v>
      </c>
      <c r="BA398" s="68"/>
      <c r="BB398" s="68"/>
      <c r="BC398" s="68"/>
      <c r="BD398" s="68"/>
      <c r="BE398" s="15"/>
      <c r="BF398" s="5">
        <f t="shared" si="192"/>
        <v>8267</v>
      </c>
      <c r="BG398" s="41">
        <v>4512</v>
      </c>
      <c r="BH398" s="42">
        <v>3755</v>
      </c>
      <c r="BI398" s="42"/>
      <c r="BJ398" s="42"/>
      <c r="BK398" s="42"/>
      <c r="BL398" s="42"/>
      <c r="BM398" s="15"/>
    </row>
    <row r="399" spans="1:65" outlineLevel="5" x14ac:dyDescent="0.3">
      <c r="A399" s="22">
        <f t="shared" si="178"/>
        <v>12</v>
      </c>
      <c r="B399" s="9">
        <f t="shared" si="162"/>
        <v>42708</v>
      </c>
      <c r="C399" s="51">
        <v>317203</v>
      </c>
      <c r="D399" s="64" t="str">
        <f t="shared" si="183"/>
        <v/>
      </c>
      <c r="E399" s="12" t="s">
        <v>103</v>
      </c>
      <c r="F399" s="12" t="s">
        <v>103</v>
      </c>
      <c r="G399" s="12"/>
      <c r="H399" s="12"/>
      <c r="I399" s="12"/>
      <c r="J399" s="12"/>
      <c r="K399" s="12"/>
      <c r="L399" s="12"/>
      <c r="M399" s="74" t="str">
        <f t="shared" si="184"/>
        <v/>
      </c>
      <c r="N399" s="83" t="s">
        <v>103</v>
      </c>
      <c r="O399" s="83" t="s">
        <v>103</v>
      </c>
      <c r="P399" s="83"/>
      <c r="Q399" s="83"/>
      <c r="R399" s="83"/>
      <c r="S399" s="83"/>
      <c r="T399" s="83"/>
      <c r="U399" s="83"/>
      <c r="V399" s="5" t="str">
        <f t="shared" si="185"/>
        <v/>
      </c>
      <c r="W399" s="41"/>
      <c r="X399" s="41"/>
      <c r="Y399" s="41"/>
      <c r="Z399" s="41"/>
      <c r="AA399" s="41"/>
      <c r="AB399" s="41"/>
      <c r="AC399" s="41"/>
      <c r="AD399" s="41"/>
      <c r="AE399" s="5" t="str">
        <f t="shared" si="186"/>
        <v/>
      </c>
      <c r="AF399" s="41"/>
      <c r="AG399" s="41"/>
      <c r="AH399" s="41"/>
      <c r="AI399" s="41"/>
      <c r="AJ399" s="41"/>
      <c r="AK399" s="41"/>
      <c r="AL399" s="41"/>
      <c r="AM399" s="41"/>
      <c r="AN399" s="41">
        <f t="shared" si="193"/>
        <v>20.172910662824208</v>
      </c>
      <c r="AO399" s="41">
        <v>1041</v>
      </c>
      <c r="AP399" s="110" t="s">
        <v>103</v>
      </c>
      <c r="AQ399" s="111" t="s">
        <v>103</v>
      </c>
      <c r="AR399" s="126" t="str">
        <f t="shared" si="187"/>
        <v/>
      </c>
      <c r="AS399" s="126" t="str">
        <f t="shared" si="188"/>
        <v/>
      </c>
      <c r="AT399" s="127">
        <v>1104</v>
      </c>
      <c r="AU399" s="128" t="s">
        <v>103</v>
      </c>
      <c r="AV399" s="129" t="s">
        <v>103</v>
      </c>
      <c r="AW399" s="126" t="str">
        <f t="shared" si="189"/>
        <v/>
      </c>
      <c r="AX399" s="126" t="str">
        <f t="shared" si="190"/>
        <v/>
      </c>
      <c r="AY399" s="64" t="str">
        <f t="shared" si="191"/>
        <v/>
      </c>
      <c r="AZ399" s="97" t="s">
        <v>103</v>
      </c>
      <c r="BA399" s="68"/>
      <c r="BB399" s="68"/>
      <c r="BC399" s="68"/>
      <c r="BD399" s="68"/>
      <c r="BE399" s="15"/>
      <c r="BF399" s="5">
        <f t="shared" si="192"/>
        <v>9708</v>
      </c>
      <c r="BG399" s="41">
        <v>5412</v>
      </c>
      <c r="BH399" s="42">
        <v>4296</v>
      </c>
      <c r="BI399" s="42"/>
      <c r="BJ399" s="42"/>
      <c r="BK399" s="42"/>
      <c r="BL399" s="42"/>
      <c r="BM399" s="15"/>
    </row>
    <row r="400" spans="1:65" outlineLevel="5" x14ac:dyDescent="0.3">
      <c r="A400" s="22">
        <f t="shared" si="178"/>
        <v>12</v>
      </c>
      <c r="B400" s="9">
        <f t="shared" si="162"/>
        <v>42709</v>
      </c>
      <c r="C400" s="51">
        <v>301767</v>
      </c>
      <c r="D400" s="64">
        <f t="shared" si="183"/>
        <v>26.5</v>
      </c>
      <c r="E400" s="12">
        <v>17</v>
      </c>
      <c r="F400" s="12">
        <v>36</v>
      </c>
      <c r="G400" s="12"/>
      <c r="H400" s="12"/>
      <c r="I400" s="12"/>
      <c r="J400" s="12"/>
      <c r="K400" s="12"/>
      <c r="L400" s="12"/>
      <c r="M400" s="74" t="str">
        <f t="shared" si="184"/>
        <v/>
      </c>
      <c r="N400" s="83" t="s">
        <v>103</v>
      </c>
      <c r="O400" s="83" t="s">
        <v>103</v>
      </c>
      <c r="P400" s="83"/>
      <c r="Q400" s="83"/>
      <c r="R400" s="83"/>
      <c r="S400" s="83"/>
      <c r="T400" s="83"/>
      <c r="U400" s="83"/>
      <c r="V400" s="5" t="str">
        <f t="shared" si="185"/>
        <v/>
      </c>
      <c r="W400" s="41"/>
      <c r="X400" s="41"/>
      <c r="Y400" s="41"/>
      <c r="Z400" s="41"/>
      <c r="AA400" s="41"/>
      <c r="AB400" s="41"/>
      <c r="AC400" s="41"/>
      <c r="AD400" s="41"/>
      <c r="AE400" s="5" t="str">
        <f t="shared" si="186"/>
        <v/>
      </c>
      <c r="AF400" s="41"/>
      <c r="AG400" s="41"/>
      <c r="AH400" s="41"/>
      <c r="AI400" s="41"/>
      <c r="AJ400" s="41"/>
      <c r="AK400" s="41"/>
      <c r="AL400" s="41"/>
      <c r="AM400" s="41"/>
      <c r="AN400" s="41">
        <f t="shared" si="193"/>
        <v>18.518518518518519</v>
      </c>
      <c r="AO400" s="41">
        <v>1134</v>
      </c>
      <c r="AP400" s="110" t="s">
        <v>103</v>
      </c>
      <c r="AQ400" s="111" t="s">
        <v>103</v>
      </c>
      <c r="AR400" s="126" t="str">
        <f t="shared" si="187"/>
        <v/>
      </c>
      <c r="AS400" s="126" t="str">
        <f t="shared" si="188"/>
        <v/>
      </c>
      <c r="AT400" s="127">
        <v>1104</v>
      </c>
      <c r="AU400" s="128">
        <v>1.89</v>
      </c>
      <c r="AV400" s="129" t="s">
        <v>103</v>
      </c>
      <c r="AW400" s="126" t="str">
        <f t="shared" si="189"/>
        <v/>
      </c>
      <c r="AX400" s="126" t="str">
        <f t="shared" si="190"/>
        <v/>
      </c>
      <c r="AY400" s="64" t="str">
        <f t="shared" si="191"/>
        <v/>
      </c>
      <c r="AZ400" s="97">
        <v>79.5</v>
      </c>
      <c r="BA400" s="68"/>
      <c r="BB400" s="68"/>
      <c r="BC400" s="68"/>
      <c r="BD400" s="68"/>
      <c r="BE400" s="15"/>
      <c r="BF400" s="5">
        <f t="shared" si="192"/>
        <v>11919</v>
      </c>
      <c r="BG400" s="41">
        <v>7728</v>
      </c>
      <c r="BH400" s="42">
        <v>4191</v>
      </c>
      <c r="BI400" s="42"/>
      <c r="BJ400" s="42"/>
      <c r="BK400" s="42"/>
      <c r="BL400" s="42"/>
      <c r="BM400" s="15"/>
    </row>
    <row r="401" spans="1:65" outlineLevel="5" x14ac:dyDescent="0.3">
      <c r="A401" s="22">
        <f t="shared" si="178"/>
        <v>12</v>
      </c>
      <c r="B401" s="9">
        <f t="shared" si="162"/>
        <v>42710</v>
      </c>
      <c r="C401" s="51">
        <v>302570</v>
      </c>
      <c r="D401" s="64">
        <f t="shared" si="183"/>
        <v>25.5</v>
      </c>
      <c r="E401" s="12">
        <v>15</v>
      </c>
      <c r="F401" s="12">
        <v>36</v>
      </c>
      <c r="G401" s="12"/>
      <c r="H401" s="12"/>
      <c r="I401" s="12"/>
      <c r="J401" s="12"/>
      <c r="K401" s="12"/>
      <c r="L401" s="12"/>
      <c r="M401" s="74">
        <f t="shared" si="184"/>
        <v>7</v>
      </c>
      <c r="N401" s="83" t="s">
        <v>103</v>
      </c>
      <c r="O401" s="83">
        <v>7</v>
      </c>
      <c r="P401" s="83"/>
      <c r="Q401" s="83"/>
      <c r="R401" s="83"/>
      <c r="S401" s="83"/>
      <c r="T401" s="83"/>
      <c r="U401" s="83"/>
      <c r="V401" s="5" t="str">
        <f t="shared" si="185"/>
        <v/>
      </c>
      <c r="W401" s="41"/>
      <c r="X401" s="41"/>
      <c r="Y401" s="41"/>
      <c r="Z401" s="41"/>
      <c r="AA401" s="41"/>
      <c r="AB401" s="41"/>
      <c r="AC401" s="41"/>
      <c r="AD401" s="41"/>
      <c r="AE401" s="5" t="str">
        <f t="shared" si="186"/>
        <v/>
      </c>
      <c r="AF401" s="41"/>
      <c r="AG401" s="41"/>
      <c r="AH401" s="41"/>
      <c r="AI401" s="41"/>
      <c r="AJ401" s="41"/>
      <c r="AK401" s="41"/>
      <c r="AL401" s="41"/>
      <c r="AM401" s="41"/>
      <c r="AN401" s="41">
        <f t="shared" si="193"/>
        <v>19.021739130434781</v>
      </c>
      <c r="AO401" s="41">
        <v>1104</v>
      </c>
      <c r="AP401" s="110">
        <v>2.75</v>
      </c>
      <c r="AQ401" s="111">
        <v>2.0299999999999998</v>
      </c>
      <c r="AR401" s="126">
        <f t="shared" si="187"/>
        <v>73.818181818181813</v>
      </c>
      <c r="AS401" s="126">
        <f t="shared" si="188"/>
        <v>26.181818181818187</v>
      </c>
      <c r="AT401" s="127">
        <v>1104</v>
      </c>
      <c r="AU401" s="128">
        <v>1.8</v>
      </c>
      <c r="AV401" s="129">
        <v>1.1499999999999999</v>
      </c>
      <c r="AW401" s="126">
        <f t="shared" si="189"/>
        <v>63.888888888888886</v>
      </c>
      <c r="AX401" s="126">
        <f t="shared" si="190"/>
        <v>36.111111111111114</v>
      </c>
      <c r="AY401" s="64">
        <f t="shared" si="191"/>
        <v>37.248957938613103</v>
      </c>
      <c r="AZ401" s="97">
        <v>79.7</v>
      </c>
      <c r="BA401" s="68"/>
      <c r="BB401" s="68"/>
      <c r="BC401" s="68"/>
      <c r="BD401" s="68"/>
      <c r="BE401" s="15"/>
      <c r="BF401" s="5">
        <f t="shared" si="192"/>
        <v>10403</v>
      </c>
      <c r="BG401" s="41">
        <v>6000</v>
      </c>
      <c r="BH401" s="42">
        <v>4403</v>
      </c>
      <c r="BI401" s="42"/>
      <c r="BJ401" s="42"/>
      <c r="BK401" s="42"/>
      <c r="BL401" s="42"/>
      <c r="BM401" s="15"/>
    </row>
    <row r="402" spans="1:65" outlineLevel="5" x14ac:dyDescent="0.3">
      <c r="A402" s="22">
        <f t="shared" si="178"/>
        <v>12</v>
      </c>
      <c r="B402" s="9">
        <f t="shared" si="162"/>
        <v>42711</v>
      </c>
      <c r="C402" s="51">
        <v>324274</v>
      </c>
      <c r="D402" s="64" t="str">
        <f t="shared" si="183"/>
        <v/>
      </c>
      <c r="E402" s="12" t="s">
        <v>103</v>
      </c>
      <c r="F402" s="12" t="s">
        <v>103</v>
      </c>
      <c r="G402" s="12"/>
      <c r="H402" s="12"/>
      <c r="I402" s="12"/>
      <c r="J402" s="12"/>
      <c r="K402" s="12"/>
      <c r="L402" s="12"/>
      <c r="M402" s="74" t="str">
        <f t="shared" si="184"/>
        <v/>
      </c>
      <c r="N402" s="83" t="s">
        <v>103</v>
      </c>
      <c r="O402" s="83" t="s">
        <v>103</v>
      </c>
      <c r="P402" s="83"/>
      <c r="Q402" s="83"/>
      <c r="R402" s="83"/>
      <c r="S402" s="83"/>
      <c r="T402" s="83"/>
      <c r="U402" s="83"/>
      <c r="V402" s="5" t="str">
        <f t="shared" si="185"/>
        <v/>
      </c>
      <c r="W402" s="41"/>
      <c r="X402" s="41"/>
      <c r="Y402" s="41"/>
      <c r="Z402" s="41"/>
      <c r="AA402" s="41"/>
      <c r="AB402" s="41"/>
      <c r="AC402" s="41"/>
      <c r="AD402" s="41"/>
      <c r="AE402" s="5" t="str">
        <f t="shared" si="186"/>
        <v/>
      </c>
      <c r="AF402" s="41"/>
      <c r="AG402" s="41"/>
      <c r="AH402" s="41"/>
      <c r="AI402" s="41"/>
      <c r="AJ402" s="41"/>
      <c r="AK402" s="41"/>
      <c r="AL402" s="41"/>
      <c r="AM402" s="41"/>
      <c r="AN402" s="41">
        <f t="shared" si="193"/>
        <v>18.469656992084431</v>
      </c>
      <c r="AO402" s="41">
        <v>1137</v>
      </c>
      <c r="AP402" s="110" t="s">
        <v>103</v>
      </c>
      <c r="AQ402" s="111" t="s">
        <v>103</v>
      </c>
      <c r="AR402" s="126" t="str">
        <f t="shared" si="187"/>
        <v/>
      </c>
      <c r="AS402" s="126" t="str">
        <f t="shared" si="188"/>
        <v/>
      </c>
      <c r="AT402" s="127">
        <v>1128</v>
      </c>
      <c r="AU402" s="128">
        <v>1.98</v>
      </c>
      <c r="AV402" s="129" t="s">
        <v>103</v>
      </c>
      <c r="AW402" s="126" t="str">
        <f t="shared" si="189"/>
        <v/>
      </c>
      <c r="AX402" s="126" t="str">
        <f t="shared" si="190"/>
        <v/>
      </c>
      <c r="AY402" s="64" t="str">
        <f t="shared" si="191"/>
        <v/>
      </c>
      <c r="AZ402" s="97">
        <v>80.5</v>
      </c>
      <c r="BA402" s="68"/>
      <c r="BB402" s="68"/>
      <c r="BC402" s="68"/>
      <c r="BD402" s="68"/>
      <c r="BE402" s="15"/>
      <c r="BF402" s="5">
        <f t="shared" si="192"/>
        <v>8374</v>
      </c>
      <c r="BG402" s="41">
        <v>4560</v>
      </c>
      <c r="BH402" s="42">
        <v>3814</v>
      </c>
      <c r="BI402" s="42"/>
      <c r="BJ402" s="42"/>
      <c r="BK402" s="42"/>
      <c r="BL402" s="42"/>
      <c r="BM402" s="15"/>
    </row>
    <row r="403" spans="1:65" outlineLevel="5" x14ac:dyDescent="0.3">
      <c r="A403" s="22">
        <f t="shared" si="178"/>
        <v>12</v>
      </c>
      <c r="B403" s="9">
        <f t="shared" si="162"/>
        <v>42712</v>
      </c>
      <c r="C403" s="51">
        <v>286722</v>
      </c>
      <c r="D403" s="64" t="str">
        <f t="shared" si="183"/>
        <v/>
      </c>
      <c r="E403" s="12" t="s">
        <v>103</v>
      </c>
      <c r="F403" s="12" t="s">
        <v>103</v>
      </c>
      <c r="G403" s="12"/>
      <c r="H403" s="12"/>
      <c r="I403" s="12"/>
      <c r="J403" s="12"/>
      <c r="K403" s="12"/>
      <c r="L403" s="12"/>
      <c r="M403" s="74" t="str">
        <f t="shared" si="184"/>
        <v/>
      </c>
      <c r="N403" s="83" t="s">
        <v>103</v>
      </c>
      <c r="O403" s="83" t="s">
        <v>103</v>
      </c>
      <c r="P403" s="83"/>
      <c r="Q403" s="83"/>
      <c r="R403" s="83"/>
      <c r="S403" s="83"/>
      <c r="T403" s="83"/>
      <c r="U403" s="83"/>
      <c r="V403" s="5" t="str">
        <f t="shared" si="185"/>
        <v/>
      </c>
      <c r="W403" s="41"/>
      <c r="X403" s="41"/>
      <c r="Y403" s="41"/>
      <c r="Z403" s="41"/>
      <c r="AA403" s="41"/>
      <c r="AB403" s="41"/>
      <c r="AC403" s="41"/>
      <c r="AD403" s="41"/>
      <c r="AE403" s="5" t="str">
        <f t="shared" si="186"/>
        <v/>
      </c>
      <c r="AF403" s="41"/>
      <c r="AG403" s="41"/>
      <c r="AH403" s="41"/>
      <c r="AI403" s="41"/>
      <c r="AJ403" s="41"/>
      <c r="AK403" s="41"/>
      <c r="AL403" s="41"/>
      <c r="AM403" s="41"/>
      <c r="AN403" s="41">
        <f t="shared" si="193"/>
        <v>22.269353128313892</v>
      </c>
      <c r="AO403" s="41">
        <v>943</v>
      </c>
      <c r="AP403" s="110" t="s">
        <v>103</v>
      </c>
      <c r="AQ403" s="111" t="s">
        <v>103</v>
      </c>
      <c r="AR403" s="126" t="str">
        <f t="shared" si="187"/>
        <v/>
      </c>
      <c r="AS403" s="126" t="str">
        <f t="shared" si="188"/>
        <v/>
      </c>
      <c r="AT403" s="127">
        <v>1000</v>
      </c>
      <c r="AU403" s="128">
        <v>1.79</v>
      </c>
      <c r="AV403" s="129" t="s">
        <v>103</v>
      </c>
      <c r="AW403" s="126" t="str">
        <f t="shared" si="189"/>
        <v/>
      </c>
      <c r="AX403" s="126" t="str">
        <f t="shared" si="190"/>
        <v/>
      </c>
      <c r="AY403" s="64" t="str">
        <f t="shared" si="191"/>
        <v/>
      </c>
      <c r="AZ403" s="97">
        <v>79.7</v>
      </c>
      <c r="BA403" s="68"/>
      <c r="BB403" s="68"/>
      <c r="BC403" s="68"/>
      <c r="BD403" s="68"/>
      <c r="BE403" s="15"/>
      <c r="BF403" s="5">
        <f t="shared" si="192"/>
        <v>7879</v>
      </c>
      <c r="BG403" s="41">
        <v>3960</v>
      </c>
      <c r="BH403" s="42">
        <v>3919</v>
      </c>
      <c r="BI403" s="42"/>
      <c r="BJ403" s="42"/>
      <c r="BK403" s="42"/>
      <c r="BL403" s="42"/>
      <c r="BM403" s="15"/>
    </row>
    <row r="404" spans="1:65" outlineLevel="5" x14ac:dyDescent="0.3">
      <c r="A404" s="22">
        <f t="shared" si="178"/>
        <v>12</v>
      </c>
      <c r="B404" s="9">
        <f t="shared" si="162"/>
        <v>42713</v>
      </c>
      <c r="C404" s="51">
        <v>291630</v>
      </c>
      <c r="D404" s="64" t="str">
        <f t="shared" si="183"/>
        <v/>
      </c>
      <c r="E404" s="12" t="s">
        <v>103</v>
      </c>
      <c r="F404" s="12" t="s">
        <v>103</v>
      </c>
      <c r="G404" s="12"/>
      <c r="H404" s="12"/>
      <c r="I404" s="12"/>
      <c r="J404" s="12"/>
      <c r="K404" s="12"/>
      <c r="L404" s="12"/>
      <c r="M404" s="74" t="str">
        <f t="shared" si="184"/>
        <v/>
      </c>
      <c r="N404" s="83" t="s">
        <v>103</v>
      </c>
      <c r="O404" s="83" t="s">
        <v>103</v>
      </c>
      <c r="P404" s="83"/>
      <c r="Q404" s="83"/>
      <c r="R404" s="83"/>
      <c r="S404" s="83"/>
      <c r="T404" s="83"/>
      <c r="U404" s="83"/>
      <c r="V404" s="5" t="str">
        <f t="shared" si="185"/>
        <v/>
      </c>
      <c r="W404" s="41"/>
      <c r="X404" s="41"/>
      <c r="Y404" s="41"/>
      <c r="Z404" s="41"/>
      <c r="AA404" s="41"/>
      <c r="AB404" s="41"/>
      <c r="AC404" s="41"/>
      <c r="AD404" s="41"/>
      <c r="AE404" s="5" t="str">
        <f t="shared" si="186"/>
        <v/>
      </c>
      <c r="AF404" s="41"/>
      <c r="AG404" s="41"/>
      <c r="AH404" s="41"/>
      <c r="AI404" s="41"/>
      <c r="AJ404" s="41"/>
      <c r="AK404" s="41"/>
      <c r="AL404" s="41"/>
      <c r="AM404" s="41"/>
      <c r="AN404" s="41">
        <f t="shared" si="193"/>
        <v>21.212121212121211</v>
      </c>
      <c r="AO404" s="41">
        <v>990</v>
      </c>
      <c r="AP404" s="110" t="s">
        <v>103</v>
      </c>
      <c r="AQ404" s="111" t="s">
        <v>103</v>
      </c>
      <c r="AR404" s="126" t="str">
        <f t="shared" si="187"/>
        <v/>
      </c>
      <c r="AS404" s="126" t="str">
        <f t="shared" si="188"/>
        <v/>
      </c>
      <c r="AT404" s="127">
        <v>1152</v>
      </c>
      <c r="AU404" s="128">
        <v>1.88</v>
      </c>
      <c r="AV404" s="129" t="s">
        <v>103</v>
      </c>
      <c r="AW404" s="126" t="str">
        <f t="shared" si="189"/>
        <v/>
      </c>
      <c r="AX404" s="126" t="str">
        <f t="shared" si="190"/>
        <v/>
      </c>
      <c r="AY404" s="64" t="str">
        <f t="shared" si="191"/>
        <v/>
      </c>
      <c r="AZ404" s="97">
        <v>79.34</v>
      </c>
      <c r="BA404" s="68"/>
      <c r="BB404" s="68"/>
      <c r="BC404" s="68"/>
      <c r="BD404" s="68"/>
      <c r="BE404" s="15"/>
      <c r="BF404" s="5">
        <f t="shared" si="192"/>
        <v>9750</v>
      </c>
      <c r="BG404" s="41">
        <v>5760</v>
      </c>
      <c r="BH404" s="42">
        <v>3990</v>
      </c>
      <c r="BI404" s="42"/>
      <c r="BJ404" s="42"/>
      <c r="BK404" s="42"/>
      <c r="BL404" s="42"/>
      <c r="BM404" s="15"/>
    </row>
    <row r="405" spans="1:65" outlineLevel="5" x14ac:dyDescent="0.3">
      <c r="A405" s="22">
        <f t="shared" si="178"/>
        <v>12</v>
      </c>
      <c r="B405" s="9">
        <f t="shared" si="162"/>
        <v>42714</v>
      </c>
      <c r="C405" s="51">
        <v>307670</v>
      </c>
      <c r="D405" s="64" t="str">
        <f t="shared" si="183"/>
        <v/>
      </c>
      <c r="E405" s="12" t="s">
        <v>103</v>
      </c>
      <c r="F405" s="12" t="s">
        <v>103</v>
      </c>
      <c r="G405" s="12"/>
      <c r="H405" s="12"/>
      <c r="I405" s="12"/>
      <c r="J405" s="12"/>
      <c r="K405" s="12"/>
      <c r="L405" s="12"/>
      <c r="M405" s="74" t="str">
        <f t="shared" si="184"/>
        <v/>
      </c>
      <c r="N405" s="83" t="s">
        <v>103</v>
      </c>
      <c r="O405" s="83" t="s">
        <v>103</v>
      </c>
      <c r="P405" s="83"/>
      <c r="Q405" s="83"/>
      <c r="R405" s="83"/>
      <c r="S405" s="83"/>
      <c r="T405" s="83"/>
      <c r="U405" s="83"/>
      <c r="V405" s="5" t="str">
        <f t="shared" si="185"/>
        <v/>
      </c>
      <c r="W405" s="41"/>
      <c r="X405" s="41"/>
      <c r="Y405" s="41"/>
      <c r="Z405" s="41"/>
      <c r="AA405" s="41"/>
      <c r="AB405" s="41"/>
      <c r="AC405" s="41"/>
      <c r="AD405" s="41"/>
      <c r="AE405" s="5" t="str">
        <f t="shared" si="186"/>
        <v/>
      </c>
      <c r="AF405" s="41"/>
      <c r="AG405" s="41"/>
      <c r="AH405" s="41"/>
      <c r="AI405" s="41"/>
      <c r="AJ405" s="41"/>
      <c r="AK405" s="41"/>
      <c r="AL405" s="41"/>
      <c r="AM405" s="41"/>
      <c r="AN405" s="41">
        <f t="shared" si="193"/>
        <v>15.957446808510639</v>
      </c>
      <c r="AO405" s="41">
        <v>1316</v>
      </c>
      <c r="AP405" s="110" t="s">
        <v>103</v>
      </c>
      <c r="AQ405" s="111" t="s">
        <v>103</v>
      </c>
      <c r="AR405" s="126" t="str">
        <f t="shared" si="187"/>
        <v/>
      </c>
      <c r="AS405" s="126" t="str">
        <f t="shared" si="188"/>
        <v/>
      </c>
      <c r="AT405" s="127">
        <v>1152</v>
      </c>
      <c r="AU405" s="128" t="s">
        <v>103</v>
      </c>
      <c r="AV405" s="129" t="s">
        <v>103</v>
      </c>
      <c r="AW405" s="126" t="str">
        <f t="shared" si="189"/>
        <v/>
      </c>
      <c r="AX405" s="126" t="str">
        <f t="shared" si="190"/>
        <v/>
      </c>
      <c r="AY405" s="64" t="str">
        <f t="shared" si="191"/>
        <v/>
      </c>
      <c r="AZ405" s="97" t="s">
        <v>103</v>
      </c>
      <c r="BA405" s="68"/>
      <c r="BB405" s="68"/>
      <c r="BC405" s="68"/>
      <c r="BD405" s="68"/>
      <c r="BE405" s="15"/>
      <c r="BF405" s="5">
        <f t="shared" si="192"/>
        <v>10077</v>
      </c>
      <c r="BG405" s="41">
        <v>5760</v>
      </c>
      <c r="BH405" s="42">
        <v>4317</v>
      </c>
      <c r="BI405" s="42"/>
      <c r="BJ405" s="42"/>
      <c r="BK405" s="42"/>
      <c r="BL405" s="42"/>
      <c r="BM405" s="15"/>
    </row>
    <row r="406" spans="1:65" outlineLevel="5" x14ac:dyDescent="0.3">
      <c r="A406" s="22">
        <f t="shared" si="178"/>
        <v>12</v>
      </c>
      <c r="B406" s="9">
        <f t="shared" si="162"/>
        <v>42715</v>
      </c>
      <c r="C406" s="51">
        <v>319739</v>
      </c>
      <c r="D406" s="64" t="str">
        <f t="shared" si="183"/>
        <v/>
      </c>
      <c r="E406" s="12" t="s">
        <v>103</v>
      </c>
      <c r="F406" s="12" t="s">
        <v>103</v>
      </c>
      <c r="G406" s="12"/>
      <c r="H406" s="12"/>
      <c r="I406" s="12"/>
      <c r="J406" s="12"/>
      <c r="K406" s="12"/>
      <c r="L406" s="12"/>
      <c r="M406" s="74" t="str">
        <f t="shared" si="184"/>
        <v/>
      </c>
      <c r="N406" s="83" t="s">
        <v>103</v>
      </c>
      <c r="O406" s="83" t="s">
        <v>103</v>
      </c>
      <c r="P406" s="83"/>
      <c r="Q406" s="83"/>
      <c r="R406" s="83"/>
      <c r="S406" s="83"/>
      <c r="T406" s="83"/>
      <c r="U406" s="83"/>
      <c r="V406" s="5" t="str">
        <f t="shared" si="185"/>
        <v/>
      </c>
      <c r="W406" s="41"/>
      <c r="X406" s="41"/>
      <c r="Y406" s="41"/>
      <c r="Z406" s="41"/>
      <c r="AA406" s="41"/>
      <c r="AB406" s="41"/>
      <c r="AC406" s="41"/>
      <c r="AD406" s="41"/>
      <c r="AE406" s="5" t="str">
        <f t="shared" si="186"/>
        <v/>
      </c>
      <c r="AF406" s="41"/>
      <c r="AG406" s="41"/>
      <c r="AH406" s="41"/>
      <c r="AI406" s="41"/>
      <c r="AJ406" s="41"/>
      <c r="AK406" s="41"/>
      <c r="AL406" s="41"/>
      <c r="AM406" s="41"/>
      <c r="AN406" s="41">
        <f t="shared" si="193"/>
        <v>14.482758620689655</v>
      </c>
      <c r="AO406" s="41">
        <v>1450</v>
      </c>
      <c r="AP406" s="110" t="s">
        <v>103</v>
      </c>
      <c r="AQ406" s="111" t="s">
        <v>103</v>
      </c>
      <c r="AR406" s="126" t="str">
        <f t="shared" si="187"/>
        <v/>
      </c>
      <c r="AS406" s="126" t="str">
        <f t="shared" si="188"/>
        <v/>
      </c>
      <c r="AT406" s="127">
        <v>1188</v>
      </c>
      <c r="AU406" s="128" t="s">
        <v>103</v>
      </c>
      <c r="AV406" s="129" t="s">
        <v>103</v>
      </c>
      <c r="AW406" s="126" t="str">
        <f t="shared" si="189"/>
        <v/>
      </c>
      <c r="AX406" s="126" t="str">
        <f t="shared" si="190"/>
        <v/>
      </c>
      <c r="AY406" s="64" t="str">
        <f t="shared" si="191"/>
        <v/>
      </c>
      <c r="AZ406" s="97" t="s">
        <v>103</v>
      </c>
      <c r="BA406" s="68"/>
      <c r="BB406" s="68"/>
      <c r="BC406" s="68"/>
      <c r="BD406" s="68"/>
      <c r="BE406" s="15"/>
      <c r="BF406" s="5">
        <f t="shared" si="192"/>
        <v>9334</v>
      </c>
      <c r="BG406" s="41">
        <v>4776</v>
      </c>
      <c r="BH406" s="42">
        <v>4558</v>
      </c>
      <c r="BI406" s="42"/>
      <c r="BJ406" s="42"/>
      <c r="BK406" s="42"/>
      <c r="BL406" s="42"/>
      <c r="BM406" s="15"/>
    </row>
    <row r="407" spans="1:65" outlineLevel="5" x14ac:dyDescent="0.3">
      <c r="A407" s="22">
        <f t="shared" si="178"/>
        <v>12</v>
      </c>
      <c r="B407" s="9">
        <f t="shared" si="162"/>
        <v>42716</v>
      </c>
      <c r="C407" s="51">
        <v>308738</v>
      </c>
      <c r="D407" s="64" t="str">
        <f t="shared" si="183"/>
        <v/>
      </c>
      <c r="E407" s="12" t="s">
        <v>103</v>
      </c>
      <c r="F407" s="12" t="s">
        <v>103</v>
      </c>
      <c r="G407" s="12"/>
      <c r="H407" s="12"/>
      <c r="I407" s="12"/>
      <c r="J407" s="12"/>
      <c r="K407" s="12"/>
      <c r="L407" s="12"/>
      <c r="M407" s="74" t="str">
        <f t="shared" si="184"/>
        <v/>
      </c>
      <c r="N407" s="83" t="s">
        <v>103</v>
      </c>
      <c r="O407" s="83" t="s">
        <v>103</v>
      </c>
      <c r="P407" s="83"/>
      <c r="Q407" s="83"/>
      <c r="R407" s="83"/>
      <c r="S407" s="83"/>
      <c r="T407" s="83"/>
      <c r="U407" s="83"/>
      <c r="V407" s="5" t="str">
        <f t="shared" si="185"/>
        <v/>
      </c>
      <c r="W407" s="41"/>
      <c r="X407" s="41"/>
      <c r="Y407" s="41"/>
      <c r="Z407" s="41"/>
      <c r="AA407" s="41"/>
      <c r="AB407" s="41"/>
      <c r="AC407" s="41"/>
      <c r="AD407" s="41"/>
      <c r="AE407" s="5" t="str">
        <f t="shared" si="186"/>
        <v/>
      </c>
      <c r="AF407" s="41"/>
      <c r="AG407" s="41"/>
      <c r="AH407" s="41"/>
      <c r="AI407" s="41"/>
      <c r="AJ407" s="41"/>
      <c r="AK407" s="41"/>
      <c r="AL407" s="41"/>
      <c r="AM407" s="41"/>
      <c r="AN407" s="41">
        <f t="shared" si="193"/>
        <v>20.628683693516699</v>
      </c>
      <c r="AO407" s="41">
        <v>1018</v>
      </c>
      <c r="AP407" s="110" t="s">
        <v>103</v>
      </c>
      <c r="AQ407" s="111" t="s">
        <v>103</v>
      </c>
      <c r="AR407" s="126" t="str">
        <f t="shared" si="187"/>
        <v/>
      </c>
      <c r="AS407" s="126" t="str">
        <f t="shared" si="188"/>
        <v/>
      </c>
      <c r="AT407" s="127">
        <v>1018</v>
      </c>
      <c r="AU407" s="128">
        <v>1.76</v>
      </c>
      <c r="AV407" s="129" t="s">
        <v>103</v>
      </c>
      <c r="AW407" s="126" t="str">
        <f t="shared" si="189"/>
        <v/>
      </c>
      <c r="AX407" s="126" t="str">
        <f t="shared" si="190"/>
        <v/>
      </c>
      <c r="AY407" s="64" t="str">
        <f t="shared" si="191"/>
        <v/>
      </c>
      <c r="AZ407" s="97">
        <v>79.680000000000007</v>
      </c>
      <c r="BA407" s="68"/>
      <c r="BB407" s="68"/>
      <c r="BC407" s="68"/>
      <c r="BD407" s="68"/>
      <c r="BE407" s="15"/>
      <c r="BF407" s="5">
        <f t="shared" si="192"/>
        <v>10688</v>
      </c>
      <c r="BG407" s="41">
        <v>7785</v>
      </c>
      <c r="BH407" s="42">
        <v>2903</v>
      </c>
      <c r="BI407" s="42"/>
      <c r="BJ407" s="42"/>
      <c r="BK407" s="42"/>
      <c r="BL407" s="42"/>
      <c r="BM407" s="15"/>
    </row>
    <row r="408" spans="1:65" outlineLevel="5" x14ac:dyDescent="0.3">
      <c r="A408" s="22">
        <f t="shared" si="178"/>
        <v>12</v>
      </c>
      <c r="B408" s="9">
        <f t="shared" si="162"/>
        <v>42717</v>
      </c>
      <c r="C408" s="51">
        <v>298066</v>
      </c>
      <c r="D408" s="64">
        <f t="shared" si="183"/>
        <v>28</v>
      </c>
      <c r="E408" s="12">
        <v>23</v>
      </c>
      <c r="F408" s="12">
        <v>33</v>
      </c>
      <c r="G408" s="12"/>
      <c r="H408" s="12"/>
      <c r="I408" s="12"/>
      <c r="J408" s="12"/>
      <c r="K408" s="12"/>
      <c r="L408" s="12"/>
      <c r="M408" s="74">
        <f t="shared" si="184"/>
        <v>7</v>
      </c>
      <c r="N408" s="83" t="s">
        <v>103</v>
      </c>
      <c r="O408" s="83">
        <v>6.96</v>
      </c>
      <c r="P408" s="83"/>
      <c r="Q408" s="83"/>
      <c r="R408" s="83"/>
      <c r="S408" s="83"/>
      <c r="T408" s="83"/>
      <c r="U408" s="83"/>
      <c r="V408" s="5" t="str">
        <f t="shared" si="185"/>
        <v/>
      </c>
      <c r="W408" s="41"/>
      <c r="X408" s="41"/>
      <c r="Y408" s="41"/>
      <c r="Z408" s="41"/>
      <c r="AA408" s="41"/>
      <c r="AB408" s="41"/>
      <c r="AC408" s="41"/>
      <c r="AD408" s="41"/>
      <c r="AE408" s="5" t="str">
        <f t="shared" si="186"/>
        <v/>
      </c>
      <c r="AF408" s="41"/>
      <c r="AG408" s="41"/>
      <c r="AH408" s="41"/>
      <c r="AI408" s="41"/>
      <c r="AJ408" s="41"/>
      <c r="AK408" s="41"/>
      <c r="AL408" s="41"/>
      <c r="AM408" s="41"/>
      <c r="AN408" s="41">
        <f t="shared" si="193"/>
        <v>23.728813559322035</v>
      </c>
      <c r="AO408" s="41">
        <v>885</v>
      </c>
      <c r="AP408" s="110">
        <v>2.81</v>
      </c>
      <c r="AQ408" s="111">
        <v>2.14</v>
      </c>
      <c r="AR408" s="126">
        <f t="shared" si="187"/>
        <v>76.156583629893234</v>
      </c>
      <c r="AS408" s="126">
        <f t="shared" si="188"/>
        <v>23.843416370106766</v>
      </c>
      <c r="AT408" s="127">
        <v>1050</v>
      </c>
      <c r="AU408" s="128">
        <v>1.75</v>
      </c>
      <c r="AV408" s="129">
        <v>0.94</v>
      </c>
      <c r="AW408" s="126">
        <f t="shared" si="189"/>
        <v>53.714285714285715</v>
      </c>
      <c r="AX408" s="126">
        <f t="shared" si="190"/>
        <v>46.285714285714285</v>
      </c>
      <c r="AY408" s="64">
        <f t="shared" si="191"/>
        <v>63.66678204684434</v>
      </c>
      <c r="AZ408" s="97">
        <v>76.53</v>
      </c>
      <c r="BA408" s="68"/>
      <c r="BB408" s="68"/>
      <c r="BC408" s="68"/>
      <c r="BD408" s="68"/>
      <c r="BE408" s="15"/>
      <c r="BF408" s="5">
        <f t="shared" si="192"/>
        <v>9521</v>
      </c>
      <c r="BG408" s="41">
        <v>9521</v>
      </c>
      <c r="BH408" s="42" t="s">
        <v>103</v>
      </c>
      <c r="BI408" s="42"/>
      <c r="BJ408" s="42"/>
      <c r="BK408" s="42"/>
      <c r="BL408" s="42"/>
      <c r="BM408" s="15"/>
    </row>
    <row r="409" spans="1:65" outlineLevel="5" x14ac:dyDescent="0.3">
      <c r="A409" s="22">
        <f t="shared" si="178"/>
        <v>12</v>
      </c>
      <c r="B409" s="9">
        <f t="shared" si="162"/>
        <v>42718</v>
      </c>
      <c r="C409" s="51">
        <v>309569</v>
      </c>
      <c r="D409" s="64">
        <f t="shared" si="183"/>
        <v>31</v>
      </c>
      <c r="E409" s="12">
        <v>29</v>
      </c>
      <c r="F409" s="12">
        <v>33</v>
      </c>
      <c r="G409" s="12"/>
      <c r="H409" s="12"/>
      <c r="I409" s="12"/>
      <c r="J409" s="12"/>
      <c r="K409" s="12"/>
      <c r="L409" s="12"/>
      <c r="M409" s="74" t="str">
        <f t="shared" si="184"/>
        <v/>
      </c>
      <c r="N409" s="83" t="s">
        <v>103</v>
      </c>
      <c r="O409" s="83" t="s">
        <v>103</v>
      </c>
      <c r="P409" s="83"/>
      <c r="Q409" s="83"/>
      <c r="R409" s="83"/>
      <c r="S409" s="83"/>
      <c r="T409" s="83"/>
      <c r="U409" s="83"/>
      <c r="V409" s="5" t="str">
        <f t="shared" si="185"/>
        <v/>
      </c>
      <c r="W409" s="41"/>
      <c r="X409" s="41"/>
      <c r="Y409" s="41"/>
      <c r="Z409" s="41"/>
      <c r="AA409" s="41"/>
      <c r="AB409" s="41"/>
      <c r="AC409" s="41"/>
      <c r="AD409" s="41"/>
      <c r="AE409" s="5" t="str">
        <f t="shared" si="186"/>
        <v/>
      </c>
      <c r="AF409" s="41"/>
      <c r="AG409" s="41"/>
      <c r="AH409" s="41"/>
      <c r="AI409" s="41"/>
      <c r="AJ409" s="41"/>
      <c r="AK409" s="41"/>
      <c r="AL409" s="41"/>
      <c r="AM409" s="41"/>
      <c r="AN409" s="41">
        <f t="shared" si="193"/>
        <v>18.213356461405031</v>
      </c>
      <c r="AO409" s="41">
        <v>1153</v>
      </c>
      <c r="AP409" s="110" t="s">
        <v>103</v>
      </c>
      <c r="AQ409" s="111" t="s">
        <v>103</v>
      </c>
      <c r="AR409" s="126" t="str">
        <f t="shared" si="187"/>
        <v/>
      </c>
      <c r="AS409" s="126" t="str">
        <f t="shared" si="188"/>
        <v/>
      </c>
      <c r="AT409" s="127">
        <v>1086</v>
      </c>
      <c r="AU409" s="128">
        <v>1.96</v>
      </c>
      <c r="AV409" s="129" t="s">
        <v>103</v>
      </c>
      <c r="AW409" s="126" t="str">
        <f t="shared" si="189"/>
        <v/>
      </c>
      <c r="AX409" s="126" t="str">
        <f t="shared" si="190"/>
        <v/>
      </c>
      <c r="AY409" s="64" t="str">
        <f t="shared" si="191"/>
        <v/>
      </c>
      <c r="AZ409" s="97">
        <v>79.739999999999995</v>
      </c>
      <c r="BA409" s="68"/>
      <c r="BB409" s="68"/>
      <c r="BC409" s="68"/>
      <c r="BD409" s="68"/>
      <c r="BE409" s="15"/>
      <c r="BF409" s="5">
        <f t="shared" si="192"/>
        <v>10786</v>
      </c>
      <c r="BG409" s="41">
        <v>10786</v>
      </c>
      <c r="BH409" s="42" t="s">
        <v>103</v>
      </c>
      <c r="BI409" s="42"/>
      <c r="BJ409" s="42"/>
      <c r="BK409" s="42"/>
      <c r="BL409" s="42"/>
      <c r="BM409" s="15"/>
    </row>
    <row r="410" spans="1:65" outlineLevel="5" x14ac:dyDescent="0.3">
      <c r="A410" s="22">
        <f t="shared" si="178"/>
        <v>12</v>
      </c>
      <c r="B410" s="9">
        <f t="shared" si="162"/>
        <v>42719</v>
      </c>
      <c r="C410" s="51">
        <v>315024</v>
      </c>
      <c r="D410" s="64" t="str">
        <f t="shared" si="183"/>
        <v/>
      </c>
      <c r="E410" s="12" t="s">
        <v>103</v>
      </c>
      <c r="F410" s="12" t="s">
        <v>103</v>
      </c>
      <c r="G410" s="12"/>
      <c r="H410" s="12"/>
      <c r="I410" s="12"/>
      <c r="J410" s="12"/>
      <c r="K410" s="12"/>
      <c r="L410" s="12"/>
      <c r="M410" s="74" t="str">
        <f t="shared" si="184"/>
        <v/>
      </c>
      <c r="N410" s="83" t="s">
        <v>103</v>
      </c>
      <c r="O410" s="83" t="s">
        <v>103</v>
      </c>
      <c r="P410" s="83"/>
      <c r="Q410" s="83"/>
      <c r="R410" s="83"/>
      <c r="S410" s="83"/>
      <c r="T410" s="83"/>
      <c r="U410" s="83"/>
      <c r="V410" s="5" t="str">
        <f t="shared" si="185"/>
        <v/>
      </c>
      <c r="W410" s="41"/>
      <c r="X410" s="41"/>
      <c r="Y410" s="41"/>
      <c r="Z410" s="41"/>
      <c r="AA410" s="41"/>
      <c r="AB410" s="41"/>
      <c r="AC410" s="41"/>
      <c r="AD410" s="41"/>
      <c r="AE410" s="5" t="str">
        <f t="shared" si="186"/>
        <v/>
      </c>
      <c r="AF410" s="41"/>
      <c r="AG410" s="41"/>
      <c r="AH410" s="41"/>
      <c r="AI410" s="41"/>
      <c r="AJ410" s="41"/>
      <c r="AK410" s="41"/>
      <c r="AL410" s="41"/>
      <c r="AM410" s="41"/>
      <c r="AN410" s="41">
        <f t="shared" si="193"/>
        <v>14.122394082044385</v>
      </c>
      <c r="AO410" s="41">
        <v>1487</v>
      </c>
      <c r="AP410" s="110" t="s">
        <v>103</v>
      </c>
      <c r="AQ410" s="111" t="s">
        <v>103</v>
      </c>
      <c r="AR410" s="126" t="str">
        <f t="shared" si="187"/>
        <v/>
      </c>
      <c r="AS410" s="126" t="str">
        <f t="shared" si="188"/>
        <v/>
      </c>
      <c r="AT410" s="127">
        <v>1112</v>
      </c>
      <c r="AU410" s="128">
        <v>1.85</v>
      </c>
      <c r="AV410" s="129" t="s">
        <v>103</v>
      </c>
      <c r="AW410" s="126" t="str">
        <f t="shared" si="189"/>
        <v/>
      </c>
      <c r="AX410" s="126" t="str">
        <f t="shared" si="190"/>
        <v/>
      </c>
      <c r="AY410" s="64" t="str">
        <f t="shared" si="191"/>
        <v/>
      </c>
      <c r="AZ410" s="97">
        <v>78.8</v>
      </c>
      <c r="BA410" s="68"/>
      <c r="BB410" s="68"/>
      <c r="BC410" s="68"/>
      <c r="BD410" s="68"/>
      <c r="BE410" s="15"/>
      <c r="BF410" s="5">
        <f t="shared" si="192"/>
        <v>11218</v>
      </c>
      <c r="BG410" s="41">
        <v>11218</v>
      </c>
      <c r="BH410" s="42" t="s">
        <v>103</v>
      </c>
      <c r="BI410" s="42"/>
      <c r="BJ410" s="42"/>
      <c r="BK410" s="42"/>
      <c r="BL410" s="42"/>
      <c r="BM410" s="15"/>
    </row>
    <row r="411" spans="1:65" outlineLevel="5" x14ac:dyDescent="0.3">
      <c r="A411" s="22">
        <f t="shared" si="178"/>
        <v>12</v>
      </c>
      <c r="B411" s="9">
        <f t="shared" si="162"/>
        <v>42720</v>
      </c>
      <c r="C411" s="51">
        <v>304189</v>
      </c>
      <c r="D411" s="64" t="str">
        <f t="shared" si="183"/>
        <v/>
      </c>
      <c r="E411" s="12" t="s">
        <v>103</v>
      </c>
      <c r="F411" s="12" t="s">
        <v>103</v>
      </c>
      <c r="G411" s="12"/>
      <c r="H411" s="12"/>
      <c r="I411" s="12"/>
      <c r="J411" s="12"/>
      <c r="K411" s="12"/>
      <c r="L411" s="12"/>
      <c r="M411" s="74" t="str">
        <f t="shared" si="184"/>
        <v/>
      </c>
      <c r="N411" s="83" t="s">
        <v>103</v>
      </c>
      <c r="O411" s="83" t="s">
        <v>103</v>
      </c>
      <c r="P411" s="83"/>
      <c r="Q411" s="83"/>
      <c r="R411" s="83"/>
      <c r="S411" s="83"/>
      <c r="T411" s="83"/>
      <c r="U411" s="83"/>
      <c r="V411" s="5" t="str">
        <f t="shared" si="185"/>
        <v/>
      </c>
      <c r="W411" s="41"/>
      <c r="X411" s="41"/>
      <c r="Y411" s="41"/>
      <c r="Z411" s="41"/>
      <c r="AA411" s="41"/>
      <c r="AB411" s="41"/>
      <c r="AC411" s="41"/>
      <c r="AD411" s="41"/>
      <c r="AE411" s="5" t="str">
        <f t="shared" si="186"/>
        <v/>
      </c>
      <c r="AF411" s="41"/>
      <c r="AG411" s="41"/>
      <c r="AH411" s="41"/>
      <c r="AI411" s="41"/>
      <c r="AJ411" s="41"/>
      <c r="AK411" s="41"/>
      <c r="AL411" s="41"/>
      <c r="AM411" s="41"/>
      <c r="AN411" s="41">
        <f t="shared" si="193"/>
        <v>13.299556681443953</v>
      </c>
      <c r="AO411" s="41">
        <v>1579</v>
      </c>
      <c r="AP411" s="110" t="s">
        <v>103</v>
      </c>
      <c r="AQ411" s="111" t="s">
        <v>103</v>
      </c>
      <c r="AR411" s="126" t="str">
        <f t="shared" si="187"/>
        <v/>
      </c>
      <c r="AS411" s="126" t="str">
        <f t="shared" si="188"/>
        <v/>
      </c>
      <c r="AT411" s="127">
        <v>1152</v>
      </c>
      <c r="AU411" s="128">
        <v>1.78</v>
      </c>
      <c r="AV411" s="129" t="s">
        <v>103</v>
      </c>
      <c r="AW411" s="126" t="str">
        <f t="shared" si="189"/>
        <v/>
      </c>
      <c r="AX411" s="126" t="str">
        <f t="shared" si="190"/>
        <v/>
      </c>
      <c r="AY411" s="64" t="str">
        <f t="shared" si="191"/>
        <v/>
      </c>
      <c r="AZ411" s="97">
        <v>80.05</v>
      </c>
      <c r="BA411" s="68"/>
      <c r="BB411" s="68"/>
      <c r="BC411" s="68"/>
      <c r="BD411" s="68"/>
      <c r="BE411" s="15"/>
      <c r="BF411" s="5">
        <f t="shared" si="192"/>
        <v>10128</v>
      </c>
      <c r="BG411" s="41">
        <v>10128</v>
      </c>
      <c r="BH411" s="42" t="s">
        <v>103</v>
      </c>
      <c r="BI411" s="42"/>
      <c r="BJ411" s="42"/>
      <c r="BK411" s="42"/>
      <c r="BL411" s="42"/>
      <c r="BM411" s="15"/>
    </row>
    <row r="412" spans="1:65" outlineLevel="5" x14ac:dyDescent="0.3">
      <c r="A412" s="22">
        <f t="shared" si="178"/>
        <v>12</v>
      </c>
      <c r="B412" s="9">
        <f t="shared" si="162"/>
        <v>42721</v>
      </c>
      <c r="C412" s="51">
        <v>301155</v>
      </c>
      <c r="D412" s="64" t="str">
        <f t="shared" si="183"/>
        <v/>
      </c>
      <c r="E412" s="12" t="s">
        <v>103</v>
      </c>
      <c r="F412" s="12" t="s">
        <v>103</v>
      </c>
      <c r="G412" s="12"/>
      <c r="H412" s="12"/>
      <c r="I412" s="12"/>
      <c r="J412" s="12"/>
      <c r="K412" s="12"/>
      <c r="L412" s="12"/>
      <c r="M412" s="74" t="str">
        <f t="shared" si="184"/>
        <v/>
      </c>
      <c r="N412" s="83" t="s">
        <v>103</v>
      </c>
      <c r="O412" s="83" t="s">
        <v>103</v>
      </c>
      <c r="P412" s="83"/>
      <c r="Q412" s="83"/>
      <c r="R412" s="83"/>
      <c r="S412" s="83"/>
      <c r="T412" s="83"/>
      <c r="U412" s="83"/>
      <c r="V412" s="5" t="str">
        <f t="shared" si="185"/>
        <v/>
      </c>
      <c r="W412" s="41"/>
      <c r="X412" s="41"/>
      <c r="Y412" s="41"/>
      <c r="Z412" s="41"/>
      <c r="AA412" s="41"/>
      <c r="AB412" s="41"/>
      <c r="AC412" s="41"/>
      <c r="AD412" s="41"/>
      <c r="AE412" s="5" t="str">
        <f t="shared" si="186"/>
        <v/>
      </c>
      <c r="AF412" s="41"/>
      <c r="AG412" s="41"/>
      <c r="AH412" s="41"/>
      <c r="AI412" s="41"/>
      <c r="AJ412" s="41"/>
      <c r="AK412" s="41"/>
      <c r="AL412" s="41"/>
      <c r="AM412" s="41"/>
      <c r="AN412" s="41">
        <f t="shared" si="193"/>
        <v>19.480519480519479</v>
      </c>
      <c r="AO412" s="41">
        <v>1078</v>
      </c>
      <c r="AP412" s="110" t="s">
        <v>103</v>
      </c>
      <c r="AQ412" s="111" t="s">
        <v>103</v>
      </c>
      <c r="AR412" s="126" t="str">
        <f t="shared" si="187"/>
        <v/>
      </c>
      <c r="AS412" s="126" t="str">
        <f t="shared" si="188"/>
        <v/>
      </c>
      <c r="AT412" s="127">
        <v>1152</v>
      </c>
      <c r="AU412" s="128" t="s">
        <v>103</v>
      </c>
      <c r="AV412" s="129" t="s">
        <v>103</v>
      </c>
      <c r="AW412" s="126" t="str">
        <f t="shared" si="189"/>
        <v/>
      </c>
      <c r="AX412" s="126" t="str">
        <f t="shared" si="190"/>
        <v/>
      </c>
      <c r="AY412" s="64" t="str">
        <f t="shared" si="191"/>
        <v/>
      </c>
      <c r="AZ412" s="97" t="s">
        <v>103</v>
      </c>
      <c r="BA412" s="68"/>
      <c r="BB412" s="68"/>
      <c r="BC412" s="68"/>
      <c r="BD412" s="68"/>
      <c r="BE412" s="15"/>
      <c r="BF412" s="5">
        <f t="shared" si="192"/>
        <v>6684</v>
      </c>
      <c r="BG412" s="41">
        <v>6684</v>
      </c>
      <c r="BH412" s="42" t="s">
        <v>103</v>
      </c>
      <c r="BI412" s="42"/>
      <c r="BJ412" s="42"/>
      <c r="BK412" s="42"/>
      <c r="BL412" s="42"/>
      <c r="BM412" s="15"/>
    </row>
    <row r="413" spans="1:65" outlineLevel="5" x14ac:dyDescent="0.3">
      <c r="A413" s="22">
        <f t="shared" si="178"/>
        <v>12</v>
      </c>
      <c r="B413" s="9">
        <f t="shared" si="162"/>
        <v>42722</v>
      </c>
      <c r="C413" s="51">
        <v>317780</v>
      </c>
      <c r="D413" s="64" t="str">
        <f t="shared" si="183"/>
        <v/>
      </c>
      <c r="E413" s="12" t="s">
        <v>103</v>
      </c>
      <c r="F413" s="12" t="s">
        <v>103</v>
      </c>
      <c r="G413" s="12"/>
      <c r="H413" s="12"/>
      <c r="I413" s="12"/>
      <c r="J413" s="12"/>
      <c r="K413" s="12"/>
      <c r="L413" s="12"/>
      <c r="M413" s="74" t="str">
        <f t="shared" si="184"/>
        <v/>
      </c>
      <c r="N413" s="83" t="s">
        <v>103</v>
      </c>
      <c r="O413" s="83" t="s">
        <v>103</v>
      </c>
      <c r="P413" s="83"/>
      <c r="Q413" s="83"/>
      <c r="R413" s="83"/>
      <c r="S413" s="83"/>
      <c r="T413" s="83"/>
      <c r="U413" s="83"/>
      <c r="V413" s="5" t="str">
        <f t="shared" si="185"/>
        <v/>
      </c>
      <c r="W413" s="41"/>
      <c r="X413" s="41"/>
      <c r="Y413" s="41"/>
      <c r="Z413" s="41"/>
      <c r="AA413" s="41"/>
      <c r="AB413" s="41"/>
      <c r="AC413" s="41"/>
      <c r="AD413" s="41"/>
      <c r="AE413" s="5" t="str">
        <f t="shared" si="186"/>
        <v/>
      </c>
      <c r="AF413" s="41"/>
      <c r="AG413" s="41"/>
      <c r="AH413" s="41"/>
      <c r="AI413" s="41"/>
      <c r="AJ413" s="41"/>
      <c r="AK413" s="41"/>
      <c r="AL413" s="41"/>
      <c r="AM413" s="41"/>
      <c r="AN413" s="41">
        <f t="shared" si="193"/>
        <v>21.298174442190671</v>
      </c>
      <c r="AO413" s="41">
        <v>986</v>
      </c>
      <c r="AP413" s="110" t="s">
        <v>103</v>
      </c>
      <c r="AQ413" s="111" t="s">
        <v>103</v>
      </c>
      <c r="AR413" s="126" t="str">
        <f t="shared" si="187"/>
        <v/>
      </c>
      <c r="AS413" s="126" t="str">
        <f t="shared" si="188"/>
        <v/>
      </c>
      <c r="AT413" s="127">
        <v>1152</v>
      </c>
      <c r="AU413" s="128" t="s">
        <v>103</v>
      </c>
      <c r="AV413" s="129" t="s">
        <v>103</v>
      </c>
      <c r="AW413" s="126" t="str">
        <f t="shared" si="189"/>
        <v/>
      </c>
      <c r="AX413" s="126" t="str">
        <f t="shared" si="190"/>
        <v/>
      </c>
      <c r="AY413" s="64" t="str">
        <f t="shared" si="191"/>
        <v/>
      </c>
      <c r="AZ413" s="97" t="s">
        <v>103</v>
      </c>
      <c r="BA413" s="68"/>
      <c r="BB413" s="68"/>
      <c r="BC413" s="68"/>
      <c r="BD413" s="68"/>
      <c r="BE413" s="15"/>
      <c r="BF413" s="5">
        <f t="shared" si="192"/>
        <v>9481</v>
      </c>
      <c r="BG413" s="41">
        <v>9481</v>
      </c>
      <c r="BH413" s="42" t="s">
        <v>103</v>
      </c>
      <c r="BI413" s="42"/>
      <c r="BJ413" s="42"/>
      <c r="BK413" s="42"/>
      <c r="BL413" s="42"/>
      <c r="BM413" s="15"/>
    </row>
    <row r="414" spans="1:65" outlineLevel="5" x14ac:dyDescent="0.3">
      <c r="A414" s="22">
        <f t="shared" si="178"/>
        <v>12</v>
      </c>
      <c r="B414" s="9">
        <f t="shared" si="162"/>
        <v>42723</v>
      </c>
      <c r="C414" s="51">
        <v>342658</v>
      </c>
      <c r="D414" s="64" t="str">
        <f t="shared" si="183"/>
        <v/>
      </c>
      <c r="E414" s="12" t="s">
        <v>103</v>
      </c>
      <c r="F414" s="12" t="s">
        <v>103</v>
      </c>
      <c r="G414" s="12"/>
      <c r="H414" s="12"/>
      <c r="I414" s="12"/>
      <c r="J414" s="12"/>
      <c r="K414" s="12"/>
      <c r="L414" s="12"/>
      <c r="M414" s="74" t="str">
        <f t="shared" si="184"/>
        <v/>
      </c>
      <c r="N414" s="83" t="s">
        <v>103</v>
      </c>
      <c r="O414" s="83" t="s">
        <v>103</v>
      </c>
      <c r="P414" s="83"/>
      <c r="Q414" s="83"/>
      <c r="R414" s="83"/>
      <c r="S414" s="83"/>
      <c r="T414" s="83"/>
      <c r="U414" s="83"/>
      <c r="V414" s="5" t="str">
        <f t="shared" si="185"/>
        <v/>
      </c>
      <c r="W414" s="41"/>
      <c r="X414" s="41"/>
      <c r="Y414" s="41"/>
      <c r="Z414" s="41"/>
      <c r="AA414" s="41"/>
      <c r="AB414" s="41"/>
      <c r="AC414" s="41"/>
      <c r="AD414" s="41"/>
      <c r="AE414" s="5" t="str">
        <f t="shared" si="186"/>
        <v/>
      </c>
      <c r="AF414" s="41"/>
      <c r="AG414" s="41"/>
      <c r="AH414" s="41"/>
      <c r="AI414" s="41"/>
      <c r="AJ414" s="41"/>
      <c r="AK414" s="41"/>
      <c r="AL414" s="41"/>
      <c r="AM414" s="41"/>
      <c r="AN414" s="41">
        <f t="shared" si="193"/>
        <v>15.861027190332326</v>
      </c>
      <c r="AO414" s="41">
        <v>1324</v>
      </c>
      <c r="AP414" s="110" t="s">
        <v>103</v>
      </c>
      <c r="AQ414" s="111" t="s">
        <v>103</v>
      </c>
      <c r="AR414" s="126" t="str">
        <f t="shared" si="187"/>
        <v/>
      </c>
      <c r="AS414" s="126" t="str">
        <f t="shared" si="188"/>
        <v/>
      </c>
      <c r="AT414" s="127">
        <v>1404</v>
      </c>
      <c r="AU414" s="128">
        <v>1.88</v>
      </c>
      <c r="AV414" s="129" t="s">
        <v>103</v>
      </c>
      <c r="AW414" s="126" t="str">
        <f t="shared" si="189"/>
        <v/>
      </c>
      <c r="AX414" s="126" t="str">
        <f t="shared" si="190"/>
        <v/>
      </c>
      <c r="AY414" s="64" t="str">
        <f t="shared" si="191"/>
        <v/>
      </c>
      <c r="AZ414" s="97">
        <v>81.5</v>
      </c>
      <c r="BA414" s="68"/>
      <c r="BB414" s="68"/>
      <c r="BC414" s="68"/>
      <c r="BD414" s="68"/>
      <c r="BE414" s="15"/>
      <c r="BF414" s="5">
        <f t="shared" si="192"/>
        <v>8630</v>
      </c>
      <c r="BG414" s="41">
        <v>8630</v>
      </c>
      <c r="BH414" s="42" t="s">
        <v>103</v>
      </c>
      <c r="BI414" s="42"/>
      <c r="BJ414" s="42"/>
      <c r="BK414" s="42"/>
      <c r="BL414" s="42"/>
      <c r="BM414" s="15"/>
    </row>
    <row r="415" spans="1:65" outlineLevel="5" x14ac:dyDescent="0.3">
      <c r="A415" s="22">
        <f t="shared" si="178"/>
        <v>12</v>
      </c>
      <c r="B415" s="9">
        <f t="shared" si="162"/>
        <v>42724</v>
      </c>
      <c r="C415" s="51">
        <v>361282</v>
      </c>
      <c r="D415" s="64" t="str">
        <f t="shared" si="183"/>
        <v/>
      </c>
      <c r="E415" s="12" t="s">
        <v>103</v>
      </c>
      <c r="F415" s="12" t="s">
        <v>103</v>
      </c>
      <c r="G415" s="12"/>
      <c r="H415" s="12"/>
      <c r="I415" s="12"/>
      <c r="J415" s="12"/>
      <c r="K415" s="12"/>
      <c r="L415" s="12"/>
      <c r="M415" s="74">
        <f t="shared" si="184"/>
        <v>7.4</v>
      </c>
      <c r="N415" s="83" t="s">
        <v>103</v>
      </c>
      <c r="O415" s="83">
        <v>7.39</v>
      </c>
      <c r="P415" s="83"/>
      <c r="Q415" s="83"/>
      <c r="R415" s="83"/>
      <c r="S415" s="83"/>
      <c r="T415" s="83"/>
      <c r="U415" s="83"/>
      <c r="V415" s="5" t="str">
        <f t="shared" si="185"/>
        <v/>
      </c>
      <c r="W415" s="41"/>
      <c r="X415" s="41"/>
      <c r="Y415" s="41"/>
      <c r="Z415" s="41"/>
      <c r="AA415" s="41"/>
      <c r="AB415" s="41"/>
      <c r="AC415" s="41"/>
      <c r="AD415" s="41"/>
      <c r="AE415" s="5" t="str">
        <f t="shared" si="186"/>
        <v/>
      </c>
      <c r="AF415" s="41"/>
      <c r="AG415" s="41"/>
      <c r="AH415" s="41"/>
      <c r="AI415" s="41"/>
      <c r="AJ415" s="41"/>
      <c r="AK415" s="41"/>
      <c r="AL415" s="41"/>
      <c r="AM415" s="41"/>
      <c r="AN415" s="41">
        <f t="shared" si="193"/>
        <v>11.837655016910936</v>
      </c>
      <c r="AO415" s="41">
        <v>1774</v>
      </c>
      <c r="AP415" s="110">
        <v>2.93</v>
      </c>
      <c r="AQ415" s="111">
        <v>1.9</v>
      </c>
      <c r="AR415" s="126">
        <f t="shared" si="187"/>
        <v>64.846416382252556</v>
      </c>
      <c r="AS415" s="126">
        <f t="shared" si="188"/>
        <v>35.153583617747444</v>
      </c>
      <c r="AT415" s="127">
        <v>1640</v>
      </c>
      <c r="AU415" s="128">
        <v>1.43</v>
      </c>
      <c r="AV415" s="129">
        <v>0.88</v>
      </c>
      <c r="AW415" s="126">
        <f t="shared" si="189"/>
        <v>61.53846153846154</v>
      </c>
      <c r="AX415" s="126">
        <f t="shared" si="190"/>
        <v>38.46153846153846</v>
      </c>
      <c r="AY415" s="64">
        <f t="shared" si="191"/>
        <v>13.263157894736821</v>
      </c>
      <c r="AZ415" s="97">
        <v>78.11</v>
      </c>
      <c r="BA415" s="68"/>
      <c r="BB415" s="68"/>
      <c r="BC415" s="68"/>
      <c r="BD415" s="68"/>
      <c r="BE415" s="15"/>
      <c r="BF415" s="5">
        <f t="shared" si="192"/>
        <v>14426</v>
      </c>
      <c r="BG415" s="41">
        <v>11088</v>
      </c>
      <c r="BH415" s="42">
        <v>3338</v>
      </c>
      <c r="BI415" s="42"/>
      <c r="BJ415" s="42"/>
      <c r="BK415" s="42"/>
      <c r="BL415" s="42"/>
      <c r="BM415" s="15"/>
    </row>
    <row r="416" spans="1:65" outlineLevel="5" x14ac:dyDescent="0.3">
      <c r="A416" s="22">
        <f t="shared" si="178"/>
        <v>12</v>
      </c>
      <c r="B416" s="9">
        <f t="shared" ref="B416:B426" si="194">B415+1</f>
        <v>42725</v>
      </c>
      <c r="C416" s="51">
        <v>333023</v>
      </c>
      <c r="D416" s="64">
        <f t="shared" si="183"/>
        <v>37</v>
      </c>
      <c r="E416" s="12">
        <v>38</v>
      </c>
      <c r="F416" s="12">
        <v>36</v>
      </c>
      <c r="G416" s="12"/>
      <c r="H416" s="12"/>
      <c r="I416" s="12"/>
      <c r="J416" s="12"/>
      <c r="K416" s="12"/>
      <c r="L416" s="12"/>
      <c r="M416" s="74" t="str">
        <f t="shared" si="184"/>
        <v/>
      </c>
      <c r="N416" s="83" t="s">
        <v>103</v>
      </c>
      <c r="O416" s="83" t="s">
        <v>103</v>
      </c>
      <c r="P416" s="83"/>
      <c r="Q416" s="83"/>
      <c r="R416" s="83"/>
      <c r="S416" s="83"/>
      <c r="T416" s="83"/>
      <c r="U416" s="83"/>
      <c r="V416" s="5" t="str">
        <f t="shared" si="185"/>
        <v/>
      </c>
      <c r="W416" s="41"/>
      <c r="X416" s="41"/>
      <c r="Y416" s="41"/>
      <c r="Z416" s="41"/>
      <c r="AA416" s="41"/>
      <c r="AB416" s="41"/>
      <c r="AC416" s="41"/>
      <c r="AD416" s="41"/>
      <c r="AE416" s="5" t="str">
        <f t="shared" si="186"/>
        <v/>
      </c>
      <c r="AF416" s="41"/>
      <c r="AG416" s="41"/>
      <c r="AH416" s="41"/>
      <c r="AI416" s="41"/>
      <c r="AJ416" s="41"/>
      <c r="AK416" s="41"/>
      <c r="AL416" s="41"/>
      <c r="AM416" s="41"/>
      <c r="AN416" s="41">
        <f t="shared" si="193"/>
        <v>12.055109070034444</v>
      </c>
      <c r="AO416" s="41">
        <v>1742</v>
      </c>
      <c r="AP416" s="110" t="s">
        <v>103</v>
      </c>
      <c r="AQ416" s="111" t="s">
        <v>103</v>
      </c>
      <c r="AR416" s="126" t="str">
        <f t="shared" si="187"/>
        <v/>
      </c>
      <c r="AS416" s="126" t="str">
        <f t="shared" si="188"/>
        <v/>
      </c>
      <c r="AT416" s="127">
        <v>1827</v>
      </c>
      <c r="AU416" s="128">
        <v>1.78</v>
      </c>
      <c r="AV416" s="129" t="s">
        <v>103</v>
      </c>
      <c r="AW416" s="126" t="str">
        <f t="shared" si="189"/>
        <v/>
      </c>
      <c r="AX416" s="126" t="str">
        <f t="shared" si="190"/>
        <v/>
      </c>
      <c r="AY416" s="64" t="str">
        <f t="shared" si="191"/>
        <v/>
      </c>
      <c r="AZ416" s="97">
        <v>78.5</v>
      </c>
      <c r="BA416" s="68"/>
      <c r="BB416" s="68"/>
      <c r="BC416" s="68"/>
      <c r="BD416" s="68"/>
      <c r="BE416" s="15"/>
      <c r="BF416" s="5">
        <f t="shared" si="192"/>
        <v>17397</v>
      </c>
      <c r="BG416" s="41">
        <v>11981</v>
      </c>
      <c r="BH416" s="42">
        <v>5416</v>
      </c>
      <c r="BI416" s="42"/>
      <c r="BJ416" s="42"/>
      <c r="BK416" s="42"/>
      <c r="BL416" s="42"/>
      <c r="BM416" s="15"/>
    </row>
    <row r="417" spans="1:65" outlineLevel="5" x14ac:dyDescent="0.3">
      <c r="A417" s="22">
        <f t="shared" si="178"/>
        <v>12</v>
      </c>
      <c r="B417" s="9">
        <f t="shared" si="194"/>
        <v>42726</v>
      </c>
      <c r="C417" s="51">
        <v>382728</v>
      </c>
      <c r="D417" s="64">
        <f t="shared" si="183"/>
        <v>37</v>
      </c>
      <c r="E417" s="12">
        <v>38</v>
      </c>
      <c r="F417" s="12">
        <v>36</v>
      </c>
      <c r="G417" s="12"/>
      <c r="H417" s="12"/>
      <c r="I417" s="12"/>
      <c r="J417" s="12"/>
      <c r="K417" s="12"/>
      <c r="L417" s="12"/>
      <c r="M417" s="74" t="str">
        <f t="shared" si="184"/>
        <v/>
      </c>
      <c r="N417" s="83" t="s">
        <v>103</v>
      </c>
      <c r="O417" s="83" t="s">
        <v>103</v>
      </c>
      <c r="P417" s="83"/>
      <c r="Q417" s="83"/>
      <c r="R417" s="83"/>
      <c r="S417" s="83"/>
      <c r="T417" s="83"/>
      <c r="U417" s="83"/>
      <c r="V417" s="5" t="str">
        <f t="shared" si="185"/>
        <v/>
      </c>
      <c r="W417" s="41"/>
      <c r="X417" s="41"/>
      <c r="Y417" s="41"/>
      <c r="Z417" s="41"/>
      <c r="AA417" s="41"/>
      <c r="AB417" s="41"/>
      <c r="AC417" s="41"/>
      <c r="AD417" s="41"/>
      <c r="AE417" s="5" t="str">
        <f t="shared" si="186"/>
        <v/>
      </c>
      <c r="AF417" s="41"/>
      <c r="AG417" s="41"/>
      <c r="AH417" s="41"/>
      <c r="AI417" s="41"/>
      <c r="AJ417" s="41"/>
      <c r="AK417" s="41"/>
      <c r="AL417" s="41"/>
      <c r="AM417" s="41"/>
      <c r="AN417" s="41">
        <f t="shared" si="193"/>
        <v>13.689700130378096</v>
      </c>
      <c r="AO417" s="41">
        <v>1534</v>
      </c>
      <c r="AP417" s="110" t="s">
        <v>103</v>
      </c>
      <c r="AQ417" s="111" t="s">
        <v>103</v>
      </c>
      <c r="AR417" s="126" t="str">
        <f t="shared" si="187"/>
        <v/>
      </c>
      <c r="AS417" s="126" t="str">
        <f t="shared" si="188"/>
        <v/>
      </c>
      <c r="AT417" s="127">
        <v>1752</v>
      </c>
      <c r="AU417" s="128">
        <v>1.64</v>
      </c>
      <c r="AV417" s="129" t="s">
        <v>103</v>
      </c>
      <c r="AW417" s="126" t="str">
        <f t="shared" si="189"/>
        <v/>
      </c>
      <c r="AX417" s="126" t="str">
        <f t="shared" si="190"/>
        <v/>
      </c>
      <c r="AY417" s="64" t="str">
        <f t="shared" si="191"/>
        <v/>
      </c>
      <c r="AZ417" s="97">
        <v>78.14</v>
      </c>
      <c r="BA417" s="68"/>
      <c r="BB417" s="68"/>
      <c r="BC417" s="68"/>
      <c r="BD417" s="68"/>
      <c r="BE417" s="15"/>
      <c r="BF417" s="5">
        <f t="shared" si="192"/>
        <v>19791</v>
      </c>
      <c r="BG417" s="41">
        <v>12345</v>
      </c>
      <c r="BH417" s="42">
        <v>7446</v>
      </c>
      <c r="BI417" s="42"/>
      <c r="BJ417" s="42"/>
      <c r="BK417" s="42"/>
      <c r="BL417" s="42"/>
      <c r="BM417" s="15"/>
    </row>
    <row r="418" spans="1:65" outlineLevel="5" x14ac:dyDescent="0.3">
      <c r="A418" s="22">
        <f t="shared" si="178"/>
        <v>12</v>
      </c>
      <c r="B418" s="9">
        <f t="shared" si="194"/>
        <v>42727</v>
      </c>
      <c r="C418" s="51">
        <v>417132</v>
      </c>
      <c r="D418" s="64" t="str">
        <f t="shared" si="183"/>
        <v/>
      </c>
      <c r="E418" s="12" t="s">
        <v>103</v>
      </c>
      <c r="F418" s="12" t="s">
        <v>103</v>
      </c>
      <c r="G418" s="12"/>
      <c r="H418" s="12"/>
      <c r="I418" s="12"/>
      <c r="J418" s="12"/>
      <c r="K418" s="12"/>
      <c r="L418" s="12"/>
      <c r="M418" s="74" t="str">
        <f t="shared" si="184"/>
        <v/>
      </c>
      <c r="N418" s="83" t="s">
        <v>103</v>
      </c>
      <c r="O418" s="83" t="s">
        <v>103</v>
      </c>
      <c r="P418" s="83"/>
      <c r="Q418" s="83"/>
      <c r="R418" s="83"/>
      <c r="S418" s="83"/>
      <c r="T418" s="83"/>
      <c r="U418" s="83"/>
      <c r="V418" s="5" t="str">
        <f t="shared" si="185"/>
        <v/>
      </c>
      <c r="W418" s="41"/>
      <c r="X418" s="41"/>
      <c r="Y418" s="41"/>
      <c r="Z418" s="41"/>
      <c r="AA418" s="41"/>
      <c r="AB418" s="41"/>
      <c r="AC418" s="41"/>
      <c r="AD418" s="41"/>
      <c r="AE418" s="5" t="str">
        <f t="shared" si="186"/>
        <v/>
      </c>
      <c r="AF418" s="41"/>
      <c r="AG418" s="41"/>
      <c r="AH418" s="41"/>
      <c r="AI418" s="41"/>
      <c r="AJ418" s="41"/>
      <c r="AK418" s="41"/>
      <c r="AL418" s="41"/>
      <c r="AM418" s="41"/>
      <c r="AN418" s="41">
        <f t="shared" si="193"/>
        <v>14.256619144602851</v>
      </c>
      <c r="AO418" s="41">
        <v>1473</v>
      </c>
      <c r="AP418" s="110" t="s">
        <v>103</v>
      </c>
      <c r="AQ418" s="111" t="s">
        <v>103</v>
      </c>
      <c r="AR418" s="126" t="str">
        <f t="shared" si="187"/>
        <v/>
      </c>
      <c r="AS418" s="126" t="str">
        <f t="shared" si="188"/>
        <v/>
      </c>
      <c r="AT418" s="127">
        <v>1404</v>
      </c>
      <c r="AU418" s="128">
        <v>1.65</v>
      </c>
      <c r="AV418" s="129" t="s">
        <v>103</v>
      </c>
      <c r="AW418" s="126" t="str">
        <f t="shared" si="189"/>
        <v/>
      </c>
      <c r="AX418" s="126" t="str">
        <f t="shared" si="190"/>
        <v/>
      </c>
      <c r="AY418" s="64" t="str">
        <f t="shared" si="191"/>
        <v/>
      </c>
      <c r="AZ418" s="97">
        <v>78.41</v>
      </c>
      <c r="BA418" s="68"/>
      <c r="BB418" s="68"/>
      <c r="BC418" s="68"/>
      <c r="BD418" s="68"/>
      <c r="BE418" s="15"/>
      <c r="BF418" s="5">
        <f t="shared" si="192"/>
        <v>18666</v>
      </c>
      <c r="BG418" s="41">
        <v>7008</v>
      </c>
      <c r="BH418" s="42">
        <v>11658</v>
      </c>
      <c r="BI418" s="42"/>
      <c r="BJ418" s="42"/>
      <c r="BK418" s="42"/>
      <c r="BL418" s="42"/>
      <c r="BM418" s="15"/>
    </row>
    <row r="419" spans="1:65" outlineLevel="5" x14ac:dyDescent="0.3">
      <c r="A419" s="22">
        <f t="shared" si="178"/>
        <v>12</v>
      </c>
      <c r="B419" s="9">
        <f t="shared" si="194"/>
        <v>42728</v>
      </c>
      <c r="C419" s="51">
        <v>388704</v>
      </c>
      <c r="D419" s="64" t="str">
        <f t="shared" si="183"/>
        <v/>
      </c>
      <c r="E419" s="12" t="s">
        <v>103</v>
      </c>
      <c r="F419" s="12" t="s">
        <v>103</v>
      </c>
      <c r="G419" s="12"/>
      <c r="H419" s="12"/>
      <c r="I419" s="12"/>
      <c r="J419" s="12"/>
      <c r="K419" s="12"/>
      <c r="L419" s="12"/>
      <c r="M419" s="74" t="str">
        <f t="shared" si="184"/>
        <v/>
      </c>
      <c r="N419" s="83" t="s">
        <v>103</v>
      </c>
      <c r="O419" s="83" t="s">
        <v>103</v>
      </c>
      <c r="P419" s="83"/>
      <c r="Q419" s="83"/>
      <c r="R419" s="83"/>
      <c r="S419" s="83"/>
      <c r="T419" s="83"/>
      <c r="U419" s="83"/>
      <c r="V419" s="5" t="str">
        <f t="shared" si="185"/>
        <v/>
      </c>
      <c r="W419" s="41"/>
      <c r="X419" s="41"/>
      <c r="Y419" s="41"/>
      <c r="Z419" s="41"/>
      <c r="AA419" s="41"/>
      <c r="AB419" s="41"/>
      <c r="AC419" s="41"/>
      <c r="AD419" s="41"/>
      <c r="AE419" s="5" t="str">
        <f t="shared" si="186"/>
        <v/>
      </c>
      <c r="AF419" s="41"/>
      <c r="AG419" s="41"/>
      <c r="AH419" s="41"/>
      <c r="AI419" s="41"/>
      <c r="AJ419" s="41"/>
      <c r="AK419" s="41"/>
      <c r="AL419" s="41"/>
      <c r="AM419" s="41"/>
      <c r="AN419" s="41">
        <f t="shared" si="193"/>
        <v>16.317016317016318</v>
      </c>
      <c r="AO419" s="41">
        <v>1287</v>
      </c>
      <c r="AP419" s="110" t="s">
        <v>103</v>
      </c>
      <c r="AQ419" s="111" t="s">
        <v>103</v>
      </c>
      <c r="AR419" s="126" t="str">
        <f t="shared" si="187"/>
        <v/>
      </c>
      <c r="AS419" s="126" t="str">
        <f t="shared" si="188"/>
        <v/>
      </c>
      <c r="AT419" s="127">
        <v>1176</v>
      </c>
      <c r="AU419" s="128" t="s">
        <v>103</v>
      </c>
      <c r="AV419" s="129" t="s">
        <v>103</v>
      </c>
      <c r="AW419" s="126" t="str">
        <f t="shared" si="189"/>
        <v/>
      </c>
      <c r="AX419" s="126" t="str">
        <f t="shared" si="190"/>
        <v/>
      </c>
      <c r="AY419" s="64" t="str">
        <f t="shared" si="191"/>
        <v/>
      </c>
      <c r="AZ419" s="97" t="s">
        <v>103</v>
      </c>
      <c r="BA419" s="68"/>
      <c r="BB419" s="68"/>
      <c r="BC419" s="68"/>
      <c r="BD419" s="68"/>
      <c r="BE419" s="15"/>
      <c r="BF419" s="5">
        <f t="shared" si="192"/>
        <v>15128</v>
      </c>
      <c r="BG419" s="41">
        <v>5237</v>
      </c>
      <c r="BH419" s="42">
        <v>9891</v>
      </c>
      <c r="BI419" s="42"/>
      <c r="BJ419" s="42"/>
      <c r="BK419" s="42"/>
      <c r="BL419" s="42"/>
      <c r="BM419" s="15"/>
    </row>
    <row r="420" spans="1:65" outlineLevel="5" x14ac:dyDescent="0.3">
      <c r="A420" s="22">
        <f t="shared" si="178"/>
        <v>12</v>
      </c>
      <c r="B420" s="9">
        <f t="shared" si="194"/>
        <v>42729</v>
      </c>
      <c r="C420" s="51">
        <v>348684</v>
      </c>
      <c r="D420" s="64" t="str">
        <f t="shared" si="183"/>
        <v/>
      </c>
      <c r="E420" s="12" t="s">
        <v>103</v>
      </c>
      <c r="F420" s="12" t="s">
        <v>103</v>
      </c>
      <c r="G420" s="12"/>
      <c r="H420" s="12"/>
      <c r="I420" s="12"/>
      <c r="J420" s="12"/>
      <c r="K420" s="12"/>
      <c r="L420" s="12"/>
      <c r="M420" s="74" t="str">
        <f t="shared" si="184"/>
        <v/>
      </c>
      <c r="N420" s="83" t="s">
        <v>103</v>
      </c>
      <c r="O420" s="83" t="s">
        <v>103</v>
      </c>
      <c r="P420" s="83"/>
      <c r="Q420" s="83"/>
      <c r="R420" s="83"/>
      <c r="S420" s="83"/>
      <c r="T420" s="83"/>
      <c r="U420" s="83"/>
      <c r="V420" s="5" t="str">
        <f t="shared" si="185"/>
        <v/>
      </c>
      <c r="W420" s="41"/>
      <c r="X420" s="41"/>
      <c r="Y420" s="41"/>
      <c r="Z420" s="41"/>
      <c r="AA420" s="41"/>
      <c r="AB420" s="41"/>
      <c r="AC420" s="41"/>
      <c r="AD420" s="41"/>
      <c r="AE420" s="5" t="str">
        <f t="shared" si="186"/>
        <v/>
      </c>
      <c r="AF420" s="41"/>
      <c r="AG420" s="41"/>
      <c r="AH420" s="41"/>
      <c r="AI420" s="41"/>
      <c r="AJ420" s="41"/>
      <c r="AK420" s="41"/>
      <c r="AL420" s="41"/>
      <c r="AM420" s="41"/>
      <c r="AN420" s="41">
        <f t="shared" si="193"/>
        <v>17.485428809325562</v>
      </c>
      <c r="AO420" s="41">
        <v>1201</v>
      </c>
      <c r="AP420" s="110" t="s">
        <v>103</v>
      </c>
      <c r="AQ420" s="111" t="s">
        <v>103</v>
      </c>
      <c r="AR420" s="126" t="str">
        <f t="shared" si="187"/>
        <v/>
      </c>
      <c r="AS420" s="126" t="str">
        <f t="shared" si="188"/>
        <v/>
      </c>
      <c r="AT420" s="127">
        <v>1176</v>
      </c>
      <c r="AU420" s="128" t="s">
        <v>103</v>
      </c>
      <c r="AV420" s="129" t="s">
        <v>103</v>
      </c>
      <c r="AW420" s="126" t="str">
        <f t="shared" si="189"/>
        <v/>
      </c>
      <c r="AX420" s="126" t="str">
        <f t="shared" si="190"/>
        <v/>
      </c>
      <c r="AY420" s="64" t="str">
        <f t="shared" si="191"/>
        <v/>
      </c>
      <c r="AZ420" s="97" t="s">
        <v>103</v>
      </c>
      <c r="BA420" s="68"/>
      <c r="BB420" s="68"/>
      <c r="BC420" s="68"/>
      <c r="BD420" s="68"/>
      <c r="BE420" s="15"/>
      <c r="BF420" s="5">
        <f t="shared" si="192"/>
        <v>14659</v>
      </c>
      <c r="BG420" s="41">
        <v>10231</v>
      </c>
      <c r="BH420" s="42">
        <v>4428</v>
      </c>
      <c r="BI420" s="42"/>
      <c r="BJ420" s="42"/>
      <c r="BK420" s="42"/>
      <c r="BL420" s="42"/>
      <c r="BM420" s="15"/>
    </row>
    <row r="421" spans="1:65" outlineLevel="5" x14ac:dyDescent="0.3">
      <c r="A421" s="22">
        <f t="shared" si="178"/>
        <v>12</v>
      </c>
      <c r="B421" s="9">
        <f t="shared" si="194"/>
        <v>42730</v>
      </c>
      <c r="C421" s="51">
        <v>355972</v>
      </c>
      <c r="D421" s="64" t="str">
        <f t="shared" si="183"/>
        <v/>
      </c>
      <c r="E421" s="12" t="s">
        <v>103</v>
      </c>
      <c r="F421" s="12" t="s">
        <v>103</v>
      </c>
      <c r="G421" s="12"/>
      <c r="H421" s="12"/>
      <c r="I421" s="12"/>
      <c r="J421" s="12"/>
      <c r="K421" s="12"/>
      <c r="L421" s="12"/>
      <c r="M421" s="74" t="str">
        <f t="shared" si="184"/>
        <v/>
      </c>
      <c r="N421" s="83" t="s">
        <v>103</v>
      </c>
      <c r="O421" s="83" t="s">
        <v>103</v>
      </c>
      <c r="P421" s="83"/>
      <c r="Q421" s="83"/>
      <c r="R421" s="83"/>
      <c r="S421" s="83"/>
      <c r="T421" s="83"/>
      <c r="U421" s="83"/>
      <c r="V421" s="5" t="str">
        <f t="shared" si="185"/>
        <v/>
      </c>
      <c r="W421" s="41"/>
      <c r="X421" s="41"/>
      <c r="Y421" s="41"/>
      <c r="Z421" s="41"/>
      <c r="AA421" s="41"/>
      <c r="AB421" s="41"/>
      <c r="AC421" s="41"/>
      <c r="AD421" s="41"/>
      <c r="AE421" s="5" t="str">
        <f t="shared" si="186"/>
        <v/>
      </c>
      <c r="AF421" s="41"/>
      <c r="AG421" s="41"/>
      <c r="AH421" s="41"/>
      <c r="AI421" s="41"/>
      <c r="AJ421" s="41"/>
      <c r="AK421" s="41"/>
      <c r="AL421" s="41"/>
      <c r="AM421" s="41"/>
      <c r="AN421" s="41">
        <f t="shared" si="193"/>
        <v>13.350286077558804</v>
      </c>
      <c r="AO421" s="41">
        <v>1573</v>
      </c>
      <c r="AP421" s="110" t="s">
        <v>103</v>
      </c>
      <c r="AQ421" s="111" t="s">
        <v>103</v>
      </c>
      <c r="AR421" s="126" t="str">
        <f t="shared" si="187"/>
        <v/>
      </c>
      <c r="AS421" s="126" t="str">
        <f t="shared" si="188"/>
        <v/>
      </c>
      <c r="AT421" s="127">
        <v>1501</v>
      </c>
      <c r="AU421" s="128">
        <v>1.78</v>
      </c>
      <c r="AV421" s="129" t="s">
        <v>103</v>
      </c>
      <c r="AW421" s="126" t="str">
        <f t="shared" si="189"/>
        <v/>
      </c>
      <c r="AX421" s="126" t="str">
        <f t="shared" si="190"/>
        <v/>
      </c>
      <c r="AY421" s="64" t="str">
        <f t="shared" si="191"/>
        <v/>
      </c>
      <c r="AZ421" s="97">
        <v>78.430000000000007</v>
      </c>
      <c r="BA421" s="68"/>
      <c r="BB421" s="68"/>
      <c r="BC421" s="68"/>
      <c r="BD421" s="68"/>
      <c r="BE421" s="15"/>
      <c r="BF421" s="5">
        <f t="shared" si="192"/>
        <v>10424</v>
      </c>
      <c r="BG421" s="41">
        <v>10424</v>
      </c>
      <c r="BH421" s="42" t="s">
        <v>103</v>
      </c>
      <c r="BI421" s="42"/>
      <c r="BJ421" s="42"/>
      <c r="BK421" s="42"/>
      <c r="BL421" s="42"/>
      <c r="BM421" s="15"/>
    </row>
    <row r="422" spans="1:65" outlineLevel="5" x14ac:dyDescent="0.3">
      <c r="A422" s="22">
        <f t="shared" si="178"/>
        <v>12</v>
      </c>
      <c r="B422" s="9">
        <f t="shared" si="194"/>
        <v>42731</v>
      </c>
      <c r="C422" s="51">
        <v>366064</v>
      </c>
      <c r="D422" s="64" t="str">
        <f t="shared" si="183"/>
        <v/>
      </c>
      <c r="E422" s="12" t="s">
        <v>103</v>
      </c>
      <c r="F422" s="12" t="s">
        <v>103</v>
      </c>
      <c r="G422" s="12"/>
      <c r="H422" s="12"/>
      <c r="I422" s="12"/>
      <c r="J422" s="12"/>
      <c r="K422" s="12"/>
      <c r="L422" s="12"/>
      <c r="M422" s="74">
        <f t="shared" si="184"/>
        <v>7</v>
      </c>
      <c r="N422" s="83">
        <v>7.01</v>
      </c>
      <c r="O422" s="83">
        <v>7</v>
      </c>
      <c r="P422" s="83"/>
      <c r="Q422" s="83"/>
      <c r="R422" s="83"/>
      <c r="S422" s="83"/>
      <c r="T422" s="83"/>
      <c r="U422" s="83"/>
      <c r="V422" s="5" t="str">
        <f t="shared" si="185"/>
        <v/>
      </c>
      <c r="W422" s="41"/>
      <c r="X422" s="41"/>
      <c r="Y422" s="41"/>
      <c r="Z422" s="41"/>
      <c r="AA422" s="41"/>
      <c r="AB422" s="41"/>
      <c r="AC422" s="41"/>
      <c r="AD422" s="41"/>
      <c r="AE422" s="5" t="str">
        <f t="shared" si="186"/>
        <v/>
      </c>
      <c r="AF422" s="41"/>
      <c r="AG422" s="41"/>
      <c r="AH422" s="41"/>
      <c r="AI422" s="41"/>
      <c r="AJ422" s="41"/>
      <c r="AK422" s="41"/>
      <c r="AL422" s="41"/>
      <c r="AM422" s="41"/>
      <c r="AN422" s="41">
        <f t="shared" si="193"/>
        <v>13.092269326683292</v>
      </c>
      <c r="AO422" s="41">
        <v>1604</v>
      </c>
      <c r="AP422" s="110">
        <v>1.91</v>
      </c>
      <c r="AQ422" s="111">
        <v>1.31</v>
      </c>
      <c r="AR422" s="126">
        <f t="shared" si="187"/>
        <v>68.586387434554979</v>
      </c>
      <c r="AS422" s="126">
        <f t="shared" si="188"/>
        <v>31.413612565445021</v>
      </c>
      <c r="AT422" s="127">
        <v>1776</v>
      </c>
      <c r="AU422" s="128">
        <v>1.65</v>
      </c>
      <c r="AV422" s="129">
        <v>1.06</v>
      </c>
      <c r="AW422" s="126">
        <f t="shared" si="189"/>
        <v>64.242424242424249</v>
      </c>
      <c r="AX422" s="126">
        <f t="shared" si="190"/>
        <v>35.757575757575751</v>
      </c>
      <c r="AY422" s="64">
        <f t="shared" si="191"/>
        <v>17.712511320998825</v>
      </c>
      <c r="AZ422" s="97">
        <v>81.13</v>
      </c>
      <c r="BA422" s="68"/>
      <c r="BB422" s="68"/>
      <c r="BC422" s="68"/>
      <c r="BD422" s="68"/>
      <c r="BE422" s="15"/>
      <c r="BF422" s="5">
        <f t="shared" si="192"/>
        <v>14404</v>
      </c>
      <c r="BG422" s="41">
        <v>9124</v>
      </c>
      <c r="BH422" s="42">
        <v>5280</v>
      </c>
      <c r="BI422" s="42"/>
      <c r="BJ422" s="42"/>
      <c r="BK422" s="42"/>
      <c r="BL422" s="42"/>
      <c r="BM422" s="15"/>
    </row>
    <row r="423" spans="1:65" outlineLevel="5" x14ac:dyDescent="0.3">
      <c r="A423" s="22">
        <f t="shared" si="178"/>
        <v>12</v>
      </c>
      <c r="B423" s="9">
        <f t="shared" si="194"/>
        <v>42732</v>
      </c>
      <c r="C423" s="51">
        <v>380702</v>
      </c>
      <c r="D423" s="64" t="str">
        <f t="shared" si="183"/>
        <v/>
      </c>
      <c r="E423" s="12" t="s">
        <v>103</v>
      </c>
      <c r="F423" s="12" t="s">
        <v>103</v>
      </c>
      <c r="G423" s="12"/>
      <c r="H423" s="12"/>
      <c r="I423" s="12"/>
      <c r="J423" s="12"/>
      <c r="K423" s="12"/>
      <c r="L423" s="12"/>
      <c r="M423" s="74" t="str">
        <f t="shared" si="184"/>
        <v/>
      </c>
      <c r="N423" s="83" t="s">
        <v>103</v>
      </c>
      <c r="O423" s="83" t="s">
        <v>103</v>
      </c>
      <c r="P423" s="83"/>
      <c r="Q423" s="83"/>
      <c r="R423" s="83"/>
      <c r="S423" s="83"/>
      <c r="T423" s="83"/>
      <c r="U423" s="83"/>
      <c r="V423" s="5" t="str">
        <f t="shared" si="185"/>
        <v/>
      </c>
      <c r="W423" s="41"/>
      <c r="X423" s="41"/>
      <c r="Y423" s="41"/>
      <c r="Z423" s="41"/>
      <c r="AA423" s="41"/>
      <c r="AB423" s="41"/>
      <c r="AC423" s="41"/>
      <c r="AD423" s="41"/>
      <c r="AE423" s="5" t="str">
        <f t="shared" si="186"/>
        <v/>
      </c>
      <c r="AF423" s="41"/>
      <c r="AG423" s="41"/>
      <c r="AH423" s="41"/>
      <c r="AI423" s="41"/>
      <c r="AJ423" s="41"/>
      <c r="AK423" s="41"/>
      <c r="AL423" s="41"/>
      <c r="AM423" s="41"/>
      <c r="AN423" s="41">
        <f t="shared" si="193"/>
        <v>11.904761904761905</v>
      </c>
      <c r="AO423" s="41">
        <v>1764</v>
      </c>
      <c r="AP423" s="110" t="s">
        <v>103</v>
      </c>
      <c r="AQ423" s="111" t="s">
        <v>103</v>
      </c>
      <c r="AR423" s="126" t="str">
        <f t="shared" si="187"/>
        <v/>
      </c>
      <c r="AS423" s="126" t="str">
        <f t="shared" si="188"/>
        <v/>
      </c>
      <c r="AT423" s="127">
        <v>1776</v>
      </c>
      <c r="AU423" s="128">
        <v>1.8</v>
      </c>
      <c r="AV423" s="129" t="s">
        <v>103</v>
      </c>
      <c r="AW423" s="126" t="str">
        <f t="shared" si="189"/>
        <v/>
      </c>
      <c r="AX423" s="126" t="str">
        <f t="shared" si="190"/>
        <v/>
      </c>
      <c r="AY423" s="64" t="str">
        <f t="shared" si="191"/>
        <v/>
      </c>
      <c r="AZ423" s="97">
        <v>80.22</v>
      </c>
      <c r="BA423" s="68"/>
      <c r="BB423" s="68"/>
      <c r="BC423" s="68"/>
      <c r="BD423" s="68"/>
      <c r="BE423" s="15"/>
      <c r="BF423" s="5">
        <f t="shared" si="192"/>
        <v>12344</v>
      </c>
      <c r="BG423" s="41">
        <v>9006</v>
      </c>
      <c r="BH423" s="42">
        <v>3338</v>
      </c>
      <c r="BI423" s="42"/>
      <c r="BJ423" s="42"/>
      <c r="BK423" s="42"/>
      <c r="BL423" s="42"/>
      <c r="BM423" s="15"/>
    </row>
    <row r="424" spans="1:65" outlineLevel="5" x14ac:dyDescent="0.3">
      <c r="A424" s="22">
        <f t="shared" si="178"/>
        <v>12</v>
      </c>
      <c r="B424" s="9">
        <f t="shared" si="194"/>
        <v>42733</v>
      </c>
      <c r="C424" s="51">
        <v>363424</v>
      </c>
      <c r="D424" s="64">
        <f t="shared" si="183"/>
        <v>35.5</v>
      </c>
      <c r="E424" s="12">
        <v>36</v>
      </c>
      <c r="F424" s="12">
        <v>35</v>
      </c>
      <c r="G424" s="12"/>
      <c r="H424" s="12"/>
      <c r="I424" s="12"/>
      <c r="J424" s="12"/>
      <c r="K424" s="12"/>
      <c r="L424" s="12"/>
      <c r="M424" s="74" t="str">
        <f t="shared" si="184"/>
        <v/>
      </c>
      <c r="N424" s="83" t="s">
        <v>103</v>
      </c>
      <c r="O424" s="83" t="s">
        <v>103</v>
      </c>
      <c r="P424" s="83"/>
      <c r="Q424" s="83"/>
      <c r="R424" s="83"/>
      <c r="S424" s="83"/>
      <c r="T424" s="83"/>
      <c r="U424" s="83"/>
      <c r="V424" s="5" t="str">
        <f t="shared" si="185"/>
        <v/>
      </c>
      <c r="W424" s="41"/>
      <c r="X424" s="41"/>
      <c r="Y424" s="41"/>
      <c r="Z424" s="41"/>
      <c r="AA424" s="41"/>
      <c r="AB424" s="41"/>
      <c r="AC424" s="41"/>
      <c r="AD424" s="41"/>
      <c r="AE424" s="5" t="str">
        <f t="shared" si="186"/>
        <v/>
      </c>
      <c r="AF424" s="41"/>
      <c r="AG424" s="41"/>
      <c r="AH424" s="41"/>
      <c r="AI424" s="41"/>
      <c r="AJ424" s="41"/>
      <c r="AK424" s="41"/>
      <c r="AL424" s="41"/>
      <c r="AM424" s="41"/>
      <c r="AN424" s="41">
        <f t="shared" si="193"/>
        <v>12.859767299448867</v>
      </c>
      <c r="AO424" s="41">
        <v>1633</v>
      </c>
      <c r="AP424" s="110" t="s">
        <v>103</v>
      </c>
      <c r="AQ424" s="111" t="s">
        <v>103</v>
      </c>
      <c r="AR424" s="126" t="str">
        <f t="shared" si="187"/>
        <v/>
      </c>
      <c r="AS424" s="126" t="str">
        <f t="shared" si="188"/>
        <v/>
      </c>
      <c r="AT424" s="127">
        <v>1676</v>
      </c>
      <c r="AU424" s="128">
        <v>1.86</v>
      </c>
      <c r="AV424" s="129" t="s">
        <v>103</v>
      </c>
      <c r="AW424" s="126" t="str">
        <f t="shared" si="189"/>
        <v/>
      </c>
      <c r="AX424" s="126" t="str">
        <f t="shared" si="190"/>
        <v/>
      </c>
      <c r="AY424" s="64" t="str">
        <f t="shared" si="191"/>
        <v/>
      </c>
      <c r="AZ424" s="97">
        <v>81</v>
      </c>
      <c r="BA424" s="68"/>
      <c r="BB424" s="68"/>
      <c r="BC424" s="68"/>
      <c r="BD424" s="68"/>
      <c r="BE424" s="15"/>
      <c r="BF424" s="5">
        <f t="shared" si="192"/>
        <v>8299</v>
      </c>
      <c r="BG424" s="41">
        <v>8299</v>
      </c>
      <c r="BH424" s="42" t="s">
        <v>103</v>
      </c>
      <c r="BI424" s="42"/>
      <c r="BJ424" s="42"/>
      <c r="BK424" s="42"/>
      <c r="BL424" s="42"/>
      <c r="BM424" s="15"/>
    </row>
    <row r="425" spans="1:65" outlineLevel="5" x14ac:dyDescent="0.3">
      <c r="A425" s="22">
        <f t="shared" si="178"/>
        <v>12</v>
      </c>
      <c r="B425" s="9">
        <f t="shared" si="194"/>
        <v>42734</v>
      </c>
      <c r="C425" s="51">
        <v>342894</v>
      </c>
      <c r="D425" s="64">
        <f t="shared" si="183"/>
        <v>35.5</v>
      </c>
      <c r="E425" s="12">
        <v>36</v>
      </c>
      <c r="F425" s="12">
        <v>35</v>
      </c>
      <c r="G425" s="12"/>
      <c r="H425" s="12"/>
      <c r="I425" s="12"/>
      <c r="J425" s="12"/>
      <c r="K425" s="12"/>
      <c r="L425" s="12"/>
      <c r="M425" s="74" t="str">
        <f t="shared" si="184"/>
        <v/>
      </c>
      <c r="N425" s="83" t="s">
        <v>103</v>
      </c>
      <c r="O425" s="83" t="s">
        <v>103</v>
      </c>
      <c r="P425" s="83"/>
      <c r="Q425" s="83"/>
      <c r="R425" s="83"/>
      <c r="S425" s="83"/>
      <c r="T425" s="83"/>
      <c r="U425" s="83"/>
      <c r="V425" s="5" t="str">
        <f t="shared" si="185"/>
        <v/>
      </c>
      <c r="W425" s="41"/>
      <c r="X425" s="41"/>
      <c r="Y425" s="41"/>
      <c r="Z425" s="41"/>
      <c r="AA425" s="41"/>
      <c r="AB425" s="41"/>
      <c r="AC425" s="41"/>
      <c r="AD425" s="41"/>
      <c r="AE425" s="5" t="str">
        <f t="shared" si="186"/>
        <v/>
      </c>
      <c r="AF425" s="41"/>
      <c r="AG425" s="41"/>
      <c r="AH425" s="41"/>
      <c r="AI425" s="41"/>
      <c r="AJ425" s="41"/>
      <c r="AK425" s="41"/>
      <c r="AL425" s="41"/>
      <c r="AM425" s="41"/>
      <c r="AN425" s="41">
        <f t="shared" si="193"/>
        <v>13.20754716981132</v>
      </c>
      <c r="AO425" s="41">
        <v>1590</v>
      </c>
      <c r="AP425" s="110" t="s">
        <v>103</v>
      </c>
      <c r="AQ425" s="111" t="s">
        <v>103</v>
      </c>
      <c r="AR425" s="126" t="str">
        <f t="shared" si="187"/>
        <v/>
      </c>
      <c r="AS425" s="126" t="str">
        <f t="shared" si="188"/>
        <v/>
      </c>
      <c r="AT425" s="127">
        <v>1526</v>
      </c>
      <c r="AU425" s="128">
        <v>1.78</v>
      </c>
      <c r="AV425" s="129" t="s">
        <v>103</v>
      </c>
      <c r="AW425" s="126" t="str">
        <f t="shared" si="189"/>
        <v/>
      </c>
      <c r="AX425" s="126" t="str">
        <f t="shared" si="190"/>
        <v/>
      </c>
      <c r="AY425" s="64" t="str">
        <f t="shared" si="191"/>
        <v/>
      </c>
      <c r="AZ425" s="97">
        <v>79.599999999999994</v>
      </c>
      <c r="BA425" s="68"/>
      <c r="BB425" s="68"/>
      <c r="BC425" s="68"/>
      <c r="BD425" s="68"/>
      <c r="BE425" s="15"/>
      <c r="BF425" s="5">
        <f t="shared" si="192"/>
        <v>10174</v>
      </c>
      <c r="BG425" s="41">
        <v>10174</v>
      </c>
      <c r="BH425" s="42" t="s">
        <v>103</v>
      </c>
      <c r="BI425" s="42"/>
      <c r="BJ425" s="42"/>
      <c r="BK425" s="42"/>
      <c r="BL425" s="42"/>
      <c r="BM425" s="15"/>
    </row>
    <row r="426" spans="1:65" ht="17.25" outlineLevel="5" thickBot="1" x14ac:dyDescent="0.35">
      <c r="A426" s="23">
        <f t="shared" si="178"/>
        <v>12</v>
      </c>
      <c r="B426" s="10">
        <f t="shared" si="194"/>
        <v>42735</v>
      </c>
      <c r="C426" s="52">
        <v>359892</v>
      </c>
      <c r="D426" s="64" t="str">
        <f t="shared" si="183"/>
        <v/>
      </c>
      <c r="E426" s="13" t="s">
        <v>103</v>
      </c>
      <c r="F426" s="13" t="s">
        <v>103</v>
      </c>
      <c r="G426" s="13"/>
      <c r="H426" s="13"/>
      <c r="I426" s="13"/>
      <c r="J426" s="13"/>
      <c r="K426" s="13"/>
      <c r="L426" s="13"/>
      <c r="M426" s="74" t="str">
        <f t="shared" si="184"/>
        <v/>
      </c>
      <c r="N426" s="88" t="s">
        <v>103</v>
      </c>
      <c r="O426" s="88" t="s">
        <v>103</v>
      </c>
      <c r="P426" s="88"/>
      <c r="Q426" s="88"/>
      <c r="R426" s="88"/>
      <c r="S426" s="88"/>
      <c r="T426" s="88"/>
      <c r="U426" s="88"/>
      <c r="V426" s="5" t="str">
        <f t="shared" si="185"/>
        <v/>
      </c>
      <c r="W426" s="43"/>
      <c r="X426" s="43"/>
      <c r="Y426" s="43"/>
      <c r="Z426" s="43"/>
      <c r="AA426" s="43"/>
      <c r="AB426" s="43"/>
      <c r="AC426" s="43"/>
      <c r="AD426" s="43"/>
      <c r="AE426" s="5" t="str">
        <f t="shared" si="186"/>
        <v/>
      </c>
      <c r="AF426" s="43"/>
      <c r="AG426" s="43"/>
      <c r="AH426" s="43"/>
      <c r="AI426" s="43"/>
      <c r="AJ426" s="43"/>
      <c r="AK426" s="43"/>
      <c r="AL426" s="43"/>
      <c r="AM426" s="43"/>
      <c r="AN426" s="41">
        <f t="shared" si="193"/>
        <v>15.636634400595682</v>
      </c>
      <c r="AO426" s="43">
        <v>1343</v>
      </c>
      <c r="AP426" s="134" t="s">
        <v>103</v>
      </c>
      <c r="AQ426" s="135" t="s">
        <v>103</v>
      </c>
      <c r="AR426" s="126" t="str">
        <f t="shared" si="187"/>
        <v/>
      </c>
      <c r="AS426" s="126" t="str">
        <f t="shared" si="188"/>
        <v/>
      </c>
      <c r="AT426" s="127">
        <v>1176</v>
      </c>
      <c r="AU426" s="128" t="s">
        <v>103</v>
      </c>
      <c r="AV426" s="129" t="s">
        <v>103</v>
      </c>
      <c r="AW426" s="126" t="str">
        <f t="shared" si="189"/>
        <v/>
      </c>
      <c r="AX426" s="126" t="str">
        <f t="shared" si="190"/>
        <v/>
      </c>
      <c r="AY426" s="64" t="str">
        <f t="shared" si="191"/>
        <v/>
      </c>
      <c r="AZ426" s="99" t="s">
        <v>103</v>
      </c>
      <c r="BA426" s="77"/>
      <c r="BB426" s="77"/>
      <c r="BC426" s="77"/>
      <c r="BD426" s="77"/>
      <c r="BE426" s="16"/>
      <c r="BF426" s="5">
        <f t="shared" si="192"/>
        <v>10333</v>
      </c>
      <c r="BG426" s="43">
        <v>10333</v>
      </c>
      <c r="BH426" s="44" t="s">
        <v>103</v>
      </c>
      <c r="BI426" s="44"/>
      <c r="BJ426" s="44"/>
      <c r="BK426" s="44"/>
      <c r="BL426" s="44"/>
      <c r="BM426" s="16"/>
    </row>
    <row r="427" spans="1:65" outlineLevel="4" x14ac:dyDescent="0.3">
      <c r="A427" s="156" t="s">
        <v>45</v>
      </c>
      <c r="B427" s="157"/>
      <c r="C427" s="50">
        <f t="shared" ref="C427:BM427" si="195">SUBTOTAL(4,C396:C426)</f>
        <v>417132</v>
      </c>
      <c r="D427" s="60">
        <f t="shared" si="195"/>
        <v>37</v>
      </c>
      <c r="E427" s="28">
        <f t="shared" si="195"/>
        <v>38</v>
      </c>
      <c r="F427" s="28">
        <f t="shared" si="195"/>
        <v>36</v>
      </c>
      <c r="G427" s="28">
        <f t="shared" si="195"/>
        <v>0</v>
      </c>
      <c r="H427" s="28">
        <f t="shared" si="195"/>
        <v>0</v>
      </c>
      <c r="I427" s="28">
        <f t="shared" si="195"/>
        <v>0</v>
      </c>
      <c r="J427" s="28">
        <f t="shared" si="195"/>
        <v>0</v>
      </c>
      <c r="K427" s="28">
        <f t="shared" si="195"/>
        <v>0</v>
      </c>
      <c r="L427" s="28">
        <f t="shared" si="195"/>
        <v>0</v>
      </c>
      <c r="M427" s="71">
        <f t="shared" si="195"/>
        <v>7.4</v>
      </c>
      <c r="N427" s="82">
        <f t="shared" si="195"/>
        <v>7.01</v>
      </c>
      <c r="O427" s="82">
        <f t="shared" si="195"/>
        <v>7.39</v>
      </c>
      <c r="P427" s="82">
        <f t="shared" si="195"/>
        <v>0</v>
      </c>
      <c r="Q427" s="82">
        <f t="shared" si="195"/>
        <v>0</v>
      </c>
      <c r="R427" s="82">
        <f t="shared" si="195"/>
        <v>0</v>
      </c>
      <c r="S427" s="82">
        <f t="shared" si="195"/>
        <v>0</v>
      </c>
      <c r="T427" s="82">
        <f t="shared" si="195"/>
        <v>0</v>
      </c>
      <c r="U427" s="82">
        <f t="shared" si="195"/>
        <v>0</v>
      </c>
      <c r="V427" s="29">
        <f t="shared" si="195"/>
        <v>0</v>
      </c>
      <c r="W427" s="39">
        <f t="shared" si="195"/>
        <v>0</v>
      </c>
      <c r="X427" s="39">
        <f t="shared" si="195"/>
        <v>0</v>
      </c>
      <c r="Y427" s="39">
        <f t="shared" si="195"/>
        <v>0</v>
      </c>
      <c r="Z427" s="39">
        <f t="shared" si="195"/>
        <v>0</v>
      </c>
      <c r="AA427" s="39">
        <f t="shared" si="195"/>
        <v>0</v>
      </c>
      <c r="AB427" s="39">
        <f t="shared" si="195"/>
        <v>0</v>
      </c>
      <c r="AC427" s="39">
        <f t="shared" si="195"/>
        <v>0</v>
      </c>
      <c r="AD427" s="39">
        <f t="shared" si="195"/>
        <v>0</v>
      </c>
      <c r="AE427" s="29">
        <f t="shared" si="195"/>
        <v>0</v>
      </c>
      <c r="AF427" s="39">
        <f t="shared" si="195"/>
        <v>0</v>
      </c>
      <c r="AG427" s="39">
        <f t="shared" si="195"/>
        <v>0</v>
      </c>
      <c r="AH427" s="39">
        <f t="shared" si="195"/>
        <v>0</v>
      </c>
      <c r="AI427" s="39">
        <f t="shared" si="195"/>
        <v>0</v>
      </c>
      <c r="AJ427" s="39">
        <f t="shared" si="195"/>
        <v>0</v>
      </c>
      <c r="AK427" s="39">
        <f t="shared" si="195"/>
        <v>0</v>
      </c>
      <c r="AL427" s="39">
        <f t="shared" si="195"/>
        <v>0</v>
      </c>
      <c r="AM427" s="39">
        <f t="shared" si="195"/>
        <v>0</v>
      </c>
      <c r="AN427" s="39">
        <f t="shared" si="195"/>
        <v>25.925925925925927</v>
      </c>
      <c r="AO427" s="39">
        <f t="shared" si="195"/>
        <v>1774</v>
      </c>
      <c r="AP427" s="104">
        <f t="shared" si="195"/>
        <v>2.93</v>
      </c>
      <c r="AQ427" s="105">
        <f t="shared" si="195"/>
        <v>2.14</v>
      </c>
      <c r="AR427" s="106">
        <f t="shared" si="195"/>
        <v>76.156583629893234</v>
      </c>
      <c r="AS427" s="106">
        <f t="shared" si="195"/>
        <v>35.153583617747444</v>
      </c>
      <c r="AT427" s="107">
        <f t="shared" si="195"/>
        <v>1827</v>
      </c>
      <c r="AU427" s="108">
        <f t="shared" si="195"/>
        <v>1.98</v>
      </c>
      <c r="AV427" s="109">
        <f t="shared" si="195"/>
        <v>1.1499999999999999</v>
      </c>
      <c r="AW427" s="106">
        <f t="shared" si="195"/>
        <v>64.242424242424249</v>
      </c>
      <c r="AX427" s="106">
        <f t="shared" si="195"/>
        <v>46.285714285714285</v>
      </c>
      <c r="AY427" s="60">
        <f t="shared" si="195"/>
        <v>63.66678204684434</v>
      </c>
      <c r="AZ427" s="96">
        <f t="shared" si="195"/>
        <v>81.5</v>
      </c>
      <c r="BA427" s="67">
        <f t="shared" si="195"/>
        <v>0</v>
      </c>
      <c r="BB427" s="67">
        <f t="shared" si="195"/>
        <v>0</v>
      </c>
      <c r="BC427" s="67">
        <f t="shared" si="195"/>
        <v>0</v>
      </c>
      <c r="BD427" s="67">
        <f t="shared" si="195"/>
        <v>0</v>
      </c>
      <c r="BE427" s="27">
        <f t="shared" si="195"/>
        <v>0</v>
      </c>
      <c r="BF427" s="29">
        <f t="shared" si="195"/>
        <v>19791</v>
      </c>
      <c r="BG427" s="39">
        <f t="shared" si="195"/>
        <v>12345</v>
      </c>
      <c r="BH427" s="40">
        <f t="shared" si="195"/>
        <v>11658</v>
      </c>
      <c r="BI427" s="40">
        <f t="shared" si="195"/>
        <v>0</v>
      </c>
      <c r="BJ427" s="40">
        <f t="shared" si="195"/>
        <v>0</v>
      </c>
      <c r="BK427" s="40">
        <f t="shared" si="195"/>
        <v>0</v>
      </c>
      <c r="BL427" s="40">
        <f t="shared" si="195"/>
        <v>0</v>
      </c>
      <c r="BM427" s="27">
        <f t="shared" si="195"/>
        <v>0</v>
      </c>
    </row>
    <row r="428" spans="1:65" outlineLevel="3" x14ac:dyDescent="0.3">
      <c r="A428" s="158" t="s">
        <v>34</v>
      </c>
      <c r="B428" s="159"/>
      <c r="C428" s="51">
        <f t="shared" ref="C428:BM428" si="196">SUBTOTAL(5,C396:C426)</f>
        <v>271783</v>
      </c>
      <c r="D428" s="61">
        <f t="shared" si="196"/>
        <v>25.5</v>
      </c>
      <c r="E428" s="12">
        <f t="shared" si="196"/>
        <v>15</v>
      </c>
      <c r="F428" s="12">
        <f t="shared" si="196"/>
        <v>33</v>
      </c>
      <c r="G428" s="12">
        <f t="shared" si="196"/>
        <v>0</v>
      </c>
      <c r="H428" s="12">
        <f t="shared" si="196"/>
        <v>0</v>
      </c>
      <c r="I428" s="12">
        <f t="shared" si="196"/>
        <v>0</v>
      </c>
      <c r="J428" s="12">
        <f t="shared" si="196"/>
        <v>0</v>
      </c>
      <c r="K428" s="12">
        <f t="shared" si="196"/>
        <v>0</v>
      </c>
      <c r="L428" s="12">
        <f t="shared" si="196"/>
        <v>0</v>
      </c>
      <c r="M428" s="72">
        <f t="shared" si="196"/>
        <v>7</v>
      </c>
      <c r="N428" s="83">
        <f t="shared" si="196"/>
        <v>7.01</v>
      </c>
      <c r="O428" s="83">
        <f t="shared" si="196"/>
        <v>6.96</v>
      </c>
      <c r="P428" s="83">
        <f t="shared" si="196"/>
        <v>0</v>
      </c>
      <c r="Q428" s="83">
        <f t="shared" si="196"/>
        <v>0</v>
      </c>
      <c r="R428" s="83">
        <f t="shared" si="196"/>
        <v>0</v>
      </c>
      <c r="S428" s="83">
        <f t="shared" si="196"/>
        <v>0</v>
      </c>
      <c r="T428" s="83">
        <f t="shared" si="196"/>
        <v>0</v>
      </c>
      <c r="U428" s="83">
        <f t="shared" si="196"/>
        <v>0</v>
      </c>
      <c r="V428" s="6">
        <f t="shared" si="196"/>
        <v>0</v>
      </c>
      <c r="W428" s="41">
        <f t="shared" si="196"/>
        <v>0</v>
      </c>
      <c r="X428" s="41">
        <f t="shared" si="196"/>
        <v>0</v>
      </c>
      <c r="Y428" s="41">
        <f t="shared" si="196"/>
        <v>0</v>
      </c>
      <c r="Z428" s="41">
        <f t="shared" si="196"/>
        <v>0</v>
      </c>
      <c r="AA428" s="41">
        <f t="shared" si="196"/>
        <v>0</v>
      </c>
      <c r="AB428" s="41">
        <f t="shared" si="196"/>
        <v>0</v>
      </c>
      <c r="AC428" s="41">
        <f t="shared" si="196"/>
        <v>0</v>
      </c>
      <c r="AD428" s="41">
        <f t="shared" si="196"/>
        <v>0</v>
      </c>
      <c r="AE428" s="6">
        <f t="shared" si="196"/>
        <v>0</v>
      </c>
      <c r="AF428" s="41">
        <f t="shared" si="196"/>
        <v>0</v>
      </c>
      <c r="AG428" s="41">
        <f t="shared" si="196"/>
        <v>0</v>
      </c>
      <c r="AH428" s="41">
        <f t="shared" si="196"/>
        <v>0</v>
      </c>
      <c r="AI428" s="41">
        <f t="shared" si="196"/>
        <v>0</v>
      </c>
      <c r="AJ428" s="41">
        <f t="shared" si="196"/>
        <v>0</v>
      </c>
      <c r="AK428" s="41">
        <f t="shared" si="196"/>
        <v>0</v>
      </c>
      <c r="AL428" s="41">
        <f t="shared" si="196"/>
        <v>0</v>
      </c>
      <c r="AM428" s="41">
        <f t="shared" si="196"/>
        <v>0</v>
      </c>
      <c r="AN428" s="41">
        <f t="shared" si="196"/>
        <v>11.837655016910936</v>
      </c>
      <c r="AO428" s="41">
        <f t="shared" si="196"/>
        <v>810</v>
      </c>
      <c r="AP428" s="110">
        <f t="shared" si="196"/>
        <v>1.91</v>
      </c>
      <c r="AQ428" s="111">
        <f t="shared" si="196"/>
        <v>1.31</v>
      </c>
      <c r="AR428" s="112">
        <f t="shared" si="196"/>
        <v>64.846416382252556</v>
      </c>
      <c r="AS428" s="112">
        <f t="shared" si="196"/>
        <v>23.843416370106766</v>
      </c>
      <c r="AT428" s="113">
        <f t="shared" si="196"/>
        <v>838</v>
      </c>
      <c r="AU428" s="114">
        <f t="shared" si="196"/>
        <v>1.43</v>
      </c>
      <c r="AV428" s="115">
        <f t="shared" si="196"/>
        <v>0.88</v>
      </c>
      <c r="AW428" s="112">
        <f t="shared" si="196"/>
        <v>53.714285714285715</v>
      </c>
      <c r="AX428" s="112">
        <f t="shared" si="196"/>
        <v>35.757575757575751</v>
      </c>
      <c r="AY428" s="61">
        <f t="shared" si="196"/>
        <v>13.263157894736821</v>
      </c>
      <c r="AZ428" s="97">
        <f t="shared" si="196"/>
        <v>76.53</v>
      </c>
      <c r="BA428" s="68">
        <f t="shared" si="196"/>
        <v>0</v>
      </c>
      <c r="BB428" s="68">
        <f t="shared" si="196"/>
        <v>0</v>
      </c>
      <c r="BC428" s="68">
        <f t="shared" si="196"/>
        <v>0</v>
      </c>
      <c r="BD428" s="68">
        <f t="shared" si="196"/>
        <v>0</v>
      </c>
      <c r="BE428" s="15">
        <f t="shared" si="196"/>
        <v>0</v>
      </c>
      <c r="BF428" s="6">
        <f t="shared" si="196"/>
        <v>6684</v>
      </c>
      <c r="BG428" s="41">
        <f t="shared" si="196"/>
        <v>3960</v>
      </c>
      <c r="BH428" s="42">
        <f t="shared" si="196"/>
        <v>2903</v>
      </c>
      <c r="BI428" s="42">
        <f t="shared" si="196"/>
        <v>0</v>
      </c>
      <c r="BJ428" s="42">
        <f t="shared" si="196"/>
        <v>0</v>
      </c>
      <c r="BK428" s="42">
        <f t="shared" si="196"/>
        <v>0</v>
      </c>
      <c r="BL428" s="42">
        <f t="shared" si="196"/>
        <v>0</v>
      </c>
      <c r="BM428" s="15">
        <f t="shared" si="196"/>
        <v>0</v>
      </c>
    </row>
    <row r="429" spans="1:65" outlineLevel="2" x14ac:dyDescent="0.3">
      <c r="A429" s="158" t="s">
        <v>23</v>
      </c>
      <c r="B429" s="159"/>
      <c r="C429" s="51">
        <f>IFERROR(SUBTOTAL(1,C396:C426),"")</f>
        <v>330664.09677419357</v>
      </c>
      <c r="D429" s="61">
        <f t="shared" ref="D429:BM429" si="197">IFERROR(SUBTOTAL(1,D396:D426),"")</f>
        <v>32</v>
      </c>
      <c r="E429" s="12">
        <f t="shared" si="197"/>
        <v>29</v>
      </c>
      <c r="F429" s="12">
        <f t="shared" si="197"/>
        <v>35</v>
      </c>
      <c r="G429" s="12" t="str">
        <f t="shared" si="197"/>
        <v/>
      </c>
      <c r="H429" s="12" t="str">
        <f t="shared" si="197"/>
        <v/>
      </c>
      <c r="I429" s="12" t="str">
        <f t="shared" si="197"/>
        <v/>
      </c>
      <c r="J429" s="12" t="str">
        <f t="shared" si="197"/>
        <v/>
      </c>
      <c r="K429" s="12" t="str">
        <f t="shared" si="197"/>
        <v/>
      </c>
      <c r="L429" s="12" t="str">
        <f t="shared" si="197"/>
        <v/>
      </c>
      <c r="M429" s="72">
        <f t="shared" si="197"/>
        <v>7.1</v>
      </c>
      <c r="N429" s="83">
        <f t="shared" si="197"/>
        <v>7.01</v>
      </c>
      <c r="O429" s="83">
        <f t="shared" si="197"/>
        <v>7.0875000000000004</v>
      </c>
      <c r="P429" s="83" t="str">
        <f t="shared" si="197"/>
        <v/>
      </c>
      <c r="Q429" s="83" t="str">
        <f t="shared" si="197"/>
        <v/>
      </c>
      <c r="R429" s="83" t="str">
        <f t="shared" si="197"/>
        <v/>
      </c>
      <c r="S429" s="83" t="str">
        <f t="shared" si="197"/>
        <v/>
      </c>
      <c r="T429" s="83" t="str">
        <f t="shared" si="197"/>
        <v/>
      </c>
      <c r="U429" s="83" t="str">
        <f t="shared" si="197"/>
        <v/>
      </c>
      <c r="V429" s="6" t="str">
        <f t="shared" si="197"/>
        <v/>
      </c>
      <c r="W429" s="41" t="str">
        <f t="shared" si="197"/>
        <v/>
      </c>
      <c r="X429" s="41" t="str">
        <f t="shared" si="197"/>
        <v/>
      </c>
      <c r="Y429" s="41" t="str">
        <f t="shared" si="197"/>
        <v/>
      </c>
      <c r="Z429" s="41" t="str">
        <f t="shared" si="197"/>
        <v/>
      </c>
      <c r="AA429" s="41" t="str">
        <f t="shared" si="197"/>
        <v/>
      </c>
      <c r="AB429" s="41" t="str">
        <f t="shared" si="197"/>
        <v/>
      </c>
      <c r="AC429" s="41" t="str">
        <f t="shared" si="197"/>
        <v/>
      </c>
      <c r="AD429" s="41" t="str">
        <f t="shared" si="197"/>
        <v/>
      </c>
      <c r="AE429" s="6" t="str">
        <f t="shared" si="197"/>
        <v/>
      </c>
      <c r="AF429" s="41" t="str">
        <f t="shared" si="197"/>
        <v/>
      </c>
      <c r="AG429" s="41" t="str">
        <f t="shared" si="197"/>
        <v/>
      </c>
      <c r="AH429" s="41" t="str">
        <f t="shared" si="197"/>
        <v/>
      </c>
      <c r="AI429" s="41" t="str">
        <f t="shared" si="197"/>
        <v/>
      </c>
      <c r="AJ429" s="41" t="str">
        <f t="shared" si="197"/>
        <v/>
      </c>
      <c r="AK429" s="41" t="str">
        <f t="shared" si="197"/>
        <v/>
      </c>
      <c r="AL429" s="41" t="str">
        <f t="shared" si="197"/>
        <v/>
      </c>
      <c r="AM429" s="41" t="str">
        <f t="shared" si="197"/>
        <v/>
      </c>
      <c r="AN429" s="41">
        <f t="shared" si="197"/>
        <v>16.905537642847065</v>
      </c>
      <c r="AO429" s="41">
        <f t="shared" si="197"/>
        <v>1301.2258064516129</v>
      </c>
      <c r="AP429" s="110">
        <f t="shared" si="197"/>
        <v>2.6</v>
      </c>
      <c r="AQ429" s="111">
        <f t="shared" si="197"/>
        <v>1.8450000000000002</v>
      </c>
      <c r="AR429" s="112">
        <f t="shared" si="197"/>
        <v>70.851892316220642</v>
      </c>
      <c r="AS429" s="112">
        <f t="shared" si="197"/>
        <v>29.148107683779354</v>
      </c>
      <c r="AT429" s="113">
        <f t="shared" si="197"/>
        <v>1275.2903225806451</v>
      </c>
      <c r="AU429" s="114">
        <f t="shared" si="197"/>
        <v>1.8022727272727268</v>
      </c>
      <c r="AV429" s="115">
        <f t="shared" si="197"/>
        <v>1.0074999999999998</v>
      </c>
      <c r="AW429" s="112">
        <f t="shared" si="197"/>
        <v>60.846015096015101</v>
      </c>
      <c r="AX429" s="112">
        <f t="shared" si="197"/>
        <v>39.153984903984899</v>
      </c>
      <c r="AY429" s="61">
        <f t="shared" si="197"/>
        <v>32.972852300298271</v>
      </c>
      <c r="AZ429" s="97">
        <f t="shared" si="197"/>
        <v>79.393636363636361</v>
      </c>
      <c r="BA429" s="68" t="str">
        <f t="shared" si="197"/>
        <v/>
      </c>
      <c r="BB429" s="68" t="str">
        <f t="shared" si="197"/>
        <v/>
      </c>
      <c r="BC429" s="68" t="str">
        <f t="shared" si="197"/>
        <v/>
      </c>
      <c r="BD429" s="68" t="str">
        <f t="shared" si="197"/>
        <v/>
      </c>
      <c r="BE429" s="15" t="str">
        <f>IFERROR(SUBTOTAL(1,BE396:BE426),"")</f>
        <v/>
      </c>
      <c r="BF429" s="6">
        <f t="shared" si="197"/>
        <v>11232.709677419354</v>
      </c>
      <c r="BG429" s="41">
        <f t="shared" si="197"/>
        <v>8070.677419354839</v>
      </c>
      <c r="BH429" s="42">
        <f t="shared" si="197"/>
        <v>4901.1499999999996</v>
      </c>
      <c r="BI429" s="42" t="str">
        <f t="shared" si="197"/>
        <v/>
      </c>
      <c r="BJ429" s="42" t="str">
        <f t="shared" si="197"/>
        <v/>
      </c>
      <c r="BK429" s="42" t="str">
        <f t="shared" si="197"/>
        <v/>
      </c>
      <c r="BL429" s="42" t="str">
        <f t="shared" si="197"/>
        <v/>
      </c>
      <c r="BM429" s="15" t="str">
        <f t="shared" si="197"/>
        <v/>
      </c>
    </row>
    <row r="430" spans="1:65" ht="17.25" outlineLevel="1" thickBot="1" x14ac:dyDescent="0.35">
      <c r="A430" s="160" t="s">
        <v>46</v>
      </c>
      <c r="B430" s="161"/>
      <c r="C430" s="52">
        <f>SUBTOTAL(9,C396:C426)</f>
        <v>10250587</v>
      </c>
      <c r="D430" s="62"/>
      <c r="E430" s="30"/>
      <c r="F430" s="30"/>
      <c r="G430" s="30"/>
      <c r="H430" s="30"/>
      <c r="I430" s="30"/>
      <c r="J430" s="30"/>
      <c r="K430" s="30"/>
      <c r="L430" s="30"/>
      <c r="M430" s="73"/>
      <c r="N430" s="84"/>
      <c r="O430" s="84"/>
      <c r="P430" s="84"/>
      <c r="Q430" s="84"/>
      <c r="R430" s="84"/>
      <c r="S430" s="84"/>
      <c r="T430" s="84"/>
      <c r="U430" s="84"/>
      <c r="V430" s="93"/>
      <c r="W430" s="94"/>
      <c r="X430" s="94"/>
      <c r="Y430" s="94"/>
      <c r="Z430" s="94"/>
      <c r="AA430" s="94"/>
      <c r="AB430" s="94"/>
      <c r="AC430" s="94"/>
      <c r="AD430" s="94"/>
      <c r="AE430" s="93"/>
      <c r="AF430" s="94"/>
      <c r="AG430" s="94"/>
      <c r="AH430" s="94"/>
      <c r="AI430" s="94"/>
      <c r="AJ430" s="94"/>
      <c r="AK430" s="94"/>
      <c r="AL430" s="94"/>
      <c r="AM430" s="94"/>
      <c r="AN430" s="94"/>
      <c r="AO430" s="43">
        <f>SUBTOTAL(9,AO396:AO426)</f>
        <v>40338</v>
      </c>
      <c r="AP430" s="116"/>
      <c r="AQ430" s="117"/>
      <c r="AR430" s="118"/>
      <c r="AS430" s="118"/>
      <c r="AT430" s="119">
        <f>SUBTOTAL(9,AT396:AT426)</f>
        <v>39534</v>
      </c>
      <c r="AU430" s="120"/>
      <c r="AV430" s="121"/>
      <c r="AW430" s="118"/>
      <c r="AX430" s="118"/>
      <c r="AY430" s="62"/>
      <c r="AZ430" s="98"/>
      <c r="BA430" s="69"/>
      <c r="BB430" s="69"/>
      <c r="BC430" s="69"/>
      <c r="BD430" s="69"/>
      <c r="BE430" s="16">
        <f>SUBTOTAL(9,BE396:BE426)</f>
        <v>0</v>
      </c>
      <c r="BF430" s="7">
        <f t="shared" ref="BF430:BM430" si="198">SUBTOTAL(9,BF396:BF426)</f>
        <v>348214</v>
      </c>
      <c r="BG430" s="43">
        <f t="shared" si="198"/>
        <v>250191</v>
      </c>
      <c r="BH430" s="44">
        <f t="shared" si="198"/>
        <v>98023</v>
      </c>
      <c r="BI430" s="44">
        <f t="shared" si="198"/>
        <v>0</v>
      </c>
      <c r="BJ430" s="44">
        <f t="shared" si="198"/>
        <v>0</v>
      </c>
      <c r="BK430" s="44">
        <f t="shared" si="198"/>
        <v>0</v>
      </c>
      <c r="BL430" s="44">
        <f t="shared" si="198"/>
        <v>0</v>
      </c>
      <c r="BM430" s="16">
        <f t="shared" si="198"/>
        <v>0</v>
      </c>
    </row>
    <row r="431" spans="1:65" outlineLevel="1" x14ac:dyDescent="0.3">
      <c r="A431" s="24"/>
      <c r="B431" s="24"/>
      <c r="C431" s="17"/>
      <c r="D431" s="18"/>
      <c r="E431" s="18"/>
      <c r="F431" s="18"/>
      <c r="G431" s="18"/>
      <c r="H431" s="18"/>
      <c r="I431" s="18"/>
      <c r="J431" s="18"/>
      <c r="K431" s="18"/>
      <c r="L431" s="18"/>
      <c r="M431" s="54"/>
      <c r="N431" s="54"/>
      <c r="O431" s="54"/>
      <c r="P431" s="54"/>
      <c r="Q431" s="54"/>
      <c r="R431" s="54"/>
      <c r="S431" s="54"/>
      <c r="T431" s="54"/>
      <c r="U431" s="54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22"/>
      <c r="AQ431" s="122"/>
      <c r="AR431" s="122"/>
      <c r="AS431" s="122"/>
      <c r="AT431" s="136"/>
      <c r="AU431" s="137"/>
      <c r="AV431" s="137"/>
      <c r="AW431" s="122"/>
      <c r="AX431" s="122"/>
      <c r="AY431" s="18"/>
      <c r="AZ431" s="54"/>
      <c r="BA431" s="54"/>
      <c r="BB431" s="54"/>
      <c r="BC431" s="54"/>
      <c r="BD431" s="54"/>
      <c r="BE431" s="17"/>
      <c r="BF431" s="17"/>
      <c r="BG431" s="17"/>
      <c r="BH431" s="17"/>
      <c r="BI431" s="17"/>
      <c r="BJ431" s="17"/>
      <c r="BK431" s="17"/>
      <c r="BL431" s="17"/>
      <c r="BM431" s="17"/>
    </row>
  </sheetData>
  <mergeCells count="112">
    <mergeCell ref="BI6:BI7"/>
    <mergeCell ref="BJ6:BJ7"/>
    <mergeCell ref="BK6:BK7"/>
    <mergeCell ref="BL6:BL7"/>
    <mergeCell ref="BM6:BM7"/>
    <mergeCell ref="A8:B8"/>
    <mergeCell ref="AZ6:AZ7"/>
    <mergeCell ref="BA6:BD6"/>
    <mergeCell ref="BE6:BE7"/>
    <mergeCell ref="BF6:BF7"/>
    <mergeCell ref="BG6:BG7"/>
    <mergeCell ref="BH6:BH7"/>
    <mergeCell ref="AT6:AT7"/>
    <mergeCell ref="AU6:AU7"/>
    <mergeCell ref="AV6:AV7"/>
    <mergeCell ref="AW6:AW7"/>
    <mergeCell ref="AX6:AX7"/>
    <mergeCell ref="AY6:AY7"/>
    <mergeCell ref="AN6:AN7"/>
    <mergeCell ref="AO6:AO7"/>
    <mergeCell ref="AP6:AP7"/>
    <mergeCell ref="AQ6:AQ7"/>
    <mergeCell ref="AR6:AR7"/>
    <mergeCell ref="AS6:AS7"/>
    <mergeCell ref="A6:B7"/>
    <mergeCell ref="C6:C7"/>
    <mergeCell ref="D6:L6"/>
    <mergeCell ref="C15:C16"/>
    <mergeCell ref="D15:L15"/>
    <mergeCell ref="M15:U15"/>
    <mergeCell ref="V15:AD15"/>
    <mergeCell ref="AE15:AM15"/>
    <mergeCell ref="AN15:AN16"/>
    <mergeCell ref="A9:B9"/>
    <mergeCell ref="A10:B10"/>
    <mergeCell ref="A11:B11"/>
    <mergeCell ref="A12:B12"/>
    <mergeCell ref="A15:A16"/>
    <mergeCell ref="B15:B16"/>
    <mergeCell ref="M6:U6"/>
    <mergeCell ref="V6:AD6"/>
    <mergeCell ref="AE6:AM6"/>
    <mergeCell ref="BJ15:BJ16"/>
    <mergeCell ref="BK15:BK16"/>
    <mergeCell ref="BL15:BL16"/>
    <mergeCell ref="BM15:BM16"/>
    <mergeCell ref="A48:B48"/>
    <mergeCell ref="A49:B49"/>
    <mergeCell ref="BA15:BD15"/>
    <mergeCell ref="BE15:BE16"/>
    <mergeCell ref="BF15:BF16"/>
    <mergeCell ref="BG15:BG16"/>
    <mergeCell ref="BH15:BH16"/>
    <mergeCell ref="BI15:BI16"/>
    <mergeCell ref="AU15:AU16"/>
    <mergeCell ref="AV15:AV16"/>
    <mergeCell ref="AW15:AW16"/>
    <mergeCell ref="AX15:AX16"/>
    <mergeCell ref="AY15:AY16"/>
    <mergeCell ref="AZ15:AZ16"/>
    <mergeCell ref="AO15:AO16"/>
    <mergeCell ref="AP15:AP16"/>
    <mergeCell ref="AQ15:AQ16"/>
    <mergeCell ref="AR15:AR16"/>
    <mergeCell ref="AS15:AS16"/>
    <mergeCell ref="AT15:AT16"/>
    <mergeCell ref="A116:B116"/>
    <mergeCell ref="A117:B117"/>
    <mergeCell ref="A118:B118"/>
    <mergeCell ref="A119:B119"/>
    <mergeCell ref="A150:B150"/>
    <mergeCell ref="A151:B151"/>
    <mergeCell ref="A50:B50"/>
    <mergeCell ref="A51:B51"/>
    <mergeCell ref="A81:B81"/>
    <mergeCell ref="A82:B82"/>
    <mergeCell ref="A83:B83"/>
    <mergeCell ref="A84:B84"/>
    <mergeCell ref="A219:B219"/>
    <mergeCell ref="A220:B220"/>
    <mergeCell ref="A221:B221"/>
    <mergeCell ref="A222:B222"/>
    <mergeCell ref="A254:B254"/>
    <mergeCell ref="A255:B255"/>
    <mergeCell ref="A152:B152"/>
    <mergeCell ref="A153:B153"/>
    <mergeCell ref="A185:B185"/>
    <mergeCell ref="A186:B186"/>
    <mergeCell ref="A187:B187"/>
    <mergeCell ref="A188:B188"/>
    <mergeCell ref="A323:B323"/>
    <mergeCell ref="A324:B324"/>
    <mergeCell ref="A325:B325"/>
    <mergeCell ref="A326:B326"/>
    <mergeCell ref="A358:B358"/>
    <mergeCell ref="A359:B359"/>
    <mergeCell ref="A256:B256"/>
    <mergeCell ref="A257:B257"/>
    <mergeCell ref="A289:B289"/>
    <mergeCell ref="A290:B290"/>
    <mergeCell ref="A291:B291"/>
    <mergeCell ref="A292:B292"/>
    <mergeCell ref="A427:B427"/>
    <mergeCell ref="A428:B428"/>
    <mergeCell ref="A429:B429"/>
    <mergeCell ref="A430:B430"/>
    <mergeCell ref="A360:B360"/>
    <mergeCell ref="A361:B361"/>
    <mergeCell ref="A392:B392"/>
    <mergeCell ref="A393:B393"/>
    <mergeCell ref="A394:B394"/>
    <mergeCell ref="A395:B395"/>
  </mergeCells>
  <phoneticPr fontId="1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43" fitToHeight="0" orientation="landscape" horizontalDpi="1200" r:id="rId1"/>
  <rowBreaks count="11" manualBreakCount="11">
    <brk id="51" max="16383" man="1"/>
    <brk id="84" max="16383" man="1"/>
    <brk id="119" max="16383" man="1"/>
    <brk id="153" max="16383" man="1"/>
    <brk id="188" max="16383" man="1"/>
    <brk id="222" max="16383" man="1"/>
    <brk id="257" max="16383" man="1"/>
    <brk id="292" max="16383" man="1"/>
    <brk id="326" max="19" man="1"/>
    <brk id="361" max="16383" man="1"/>
    <brk id="395" max="1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M431"/>
  <sheetViews>
    <sheetView showGridLines="0" zoomScale="55" zoomScaleNormal="55" zoomScaleSheetLayoutView="55" workbookViewId="0">
      <pane xSplit="2" ySplit="16" topLeftCell="C17" activePane="bottomRight" state="frozen"/>
      <selection pane="topRight" activeCell="C1" sqref="C1"/>
      <selection pane="bottomLeft" activeCell="A4" sqref="A4"/>
      <selection pane="bottomRight" activeCell="B17" sqref="B17"/>
    </sheetView>
  </sheetViews>
  <sheetFormatPr defaultRowHeight="16.5" outlineLevelRow="5" outlineLevelCol="1" x14ac:dyDescent="0.3"/>
  <cols>
    <col min="1" max="1" width="6" style="20" bestFit="1" customWidth="1"/>
    <col min="2" max="2" width="11.125" style="2" bestFit="1" customWidth="1"/>
    <col min="3" max="3" width="14.625" style="4" customWidth="1"/>
    <col min="4" max="4" width="9.25" style="3" bestFit="1" customWidth="1"/>
    <col min="5" max="12" width="9.25" style="3" customWidth="1" outlineLevel="1"/>
    <col min="13" max="13" width="9.25" style="53" bestFit="1" customWidth="1"/>
    <col min="14" max="21" width="9.25" style="53" customWidth="1" outlineLevel="1"/>
    <col min="22" max="22" width="9.25" style="4" bestFit="1" customWidth="1"/>
    <col min="23" max="30" width="9.25" style="4" customWidth="1" outlineLevel="1"/>
    <col min="31" max="31" width="14.25" style="4" bestFit="1" customWidth="1"/>
    <col min="32" max="39" width="9.25" style="4" customWidth="1" outlineLevel="1"/>
    <col min="40" max="40" width="13.75" style="4" customWidth="1"/>
    <col min="41" max="41" width="14.625" style="4" customWidth="1"/>
    <col min="42" max="43" width="8.625" style="100" customWidth="1"/>
    <col min="44" max="44" width="10.625" style="100" customWidth="1"/>
    <col min="45" max="45" width="10.625" style="100" bestFit="1" customWidth="1"/>
    <col min="46" max="46" width="14.625" style="101" customWidth="1"/>
    <col min="47" max="48" width="8.625" style="102" customWidth="1"/>
    <col min="49" max="49" width="10.625" style="100" customWidth="1"/>
    <col min="50" max="50" width="10.625" style="100" bestFit="1" customWidth="1"/>
    <col min="51" max="51" width="11.625" style="3" customWidth="1"/>
    <col min="52" max="56" width="11.625" style="53" customWidth="1"/>
    <col min="57" max="57" width="14.625" style="4" customWidth="1"/>
    <col min="58" max="58" width="20.375" style="4" bestFit="1" customWidth="1"/>
    <col min="59" max="59" width="14" style="4" customWidth="1" outlineLevel="1"/>
    <col min="60" max="60" width="20.875" style="4" customWidth="1" outlineLevel="1"/>
    <col min="61" max="61" width="18.875" style="4" customWidth="1" outlineLevel="1"/>
    <col min="62" max="63" width="20.25" style="4" customWidth="1" outlineLevel="1"/>
    <col min="64" max="65" width="20.875" style="4" customWidth="1" outlineLevel="1"/>
  </cols>
  <sheetData>
    <row r="1" spans="1:65" ht="19.5" x14ac:dyDescent="0.3">
      <c r="A1" s="19" t="s">
        <v>106</v>
      </c>
    </row>
    <row r="2" spans="1:65" s="35" customFormat="1" x14ac:dyDescent="0.3">
      <c r="A2" s="138" t="s">
        <v>99</v>
      </c>
      <c r="B2" s="34"/>
      <c r="M2" s="53"/>
      <c r="N2" s="53"/>
      <c r="O2" s="53"/>
      <c r="P2" s="53"/>
      <c r="Q2" s="53"/>
      <c r="R2" s="53"/>
      <c r="S2" s="53"/>
      <c r="T2" s="53"/>
      <c r="U2" s="5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P2" s="100"/>
      <c r="AQ2" s="100"/>
      <c r="AR2" s="100"/>
      <c r="AS2" s="100"/>
      <c r="AT2" s="103"/>
      <c r="AU2" s="103"/>
      <c r="AV2" s="103"/>
      <c r="AW2" s="100"/>
      <c r="AX2" s="100"/>
      <c r="AZ2" s="53"/>
      <c r="BA2" s="53"/>
      <c r="BB2" s="53"/>
      <c r="BC2" s="53"/>
      <c r="BD2" s="53"/>
      <c r="BG2" s="4"/>
      <c r="BH2" s="4"/>
      <c r="BI2" s="4"/>
      <c r="BJ2" s="4"/>
      <c r="BK2" s="4"/>
      <c r="BL2" s="4"/>
      <c r="BM2" s="4"/>
    </row>
    <row r="3" spans="1:65" s="35" customFormat="1" x14ac:dyDescent="0.3">
      <c r="A3" s="139" t="s">
        <v>100</v>
      </c>
      <c r="B3" s="34"/>
      <c r="M3" s="53"/>
      <c r="N3" s="53"/>
      <c r="O3" s="53"/>
      <c r="P3" s="53"/>
      <c r="Q3" s="53"/>
      <c r="R3" s="53"/>
      <c r="S3" s="53"/>
      <c r="T3" s="53"/>
      <c r="U3" s="5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P3" s="100"/>
      <c r="AQ3" s="100"/>
      <c r="AR3" s="100"/>
      <c r="AS3" s="100"/>
      <c r="AT3" s="103"/>
      <c r="AU3" s="103"/>
      <c r="AV3" s="103"/>
      <c r="AW3" s="100"/>
      <c r="AX3" s="100"/>
      <c r="AZ3" s="53"/>
      <c r="BA3" s="53"/>
      <c r="BB3" s="53"/>
      <c r="BC3" s="53"/>
      <c r="BD3" s="53"/>
      <c r="BG3" s="4"/>
      <c r="BH3" s="4"/>
      <c r="BI3" s="4"/>
      <c r="BJ3" s="4"/>
      <c r="BK3" s="4"/>
      <c r="BL3" s="4"/>
      <c r="BM3" s="4"/>
    </row>
    <row r="4" spans="1:65" s="35" customFormat="1" x14ac:dyDescent="0.3">
      <c r="A4" s="140" t="s">
        <v>101</v>
      </c>
      <c r="B4" s="141"/>
      <c r="C4" s="142"/>
      <c r="D4" s="142"/>
      <c r="E4" s="142"/>
      <c r="F4" s="142"/>
      <c r="G4" s="142"/>
      <c r="H4" s="142"/>
      <c r="M4" s="53"/>
      <c r="N4" s="53"/>
      <c r="O4" s="53"/>
      <c r="P4" s="53"/>
      <c r="Q4" s="53"/>
      <c r="R4" s="53"/>
      <c r="S4" s="53"/>
      <c r="T4" s="53"/>
      <c r="U4" s="5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P4" s="100"/>
      <c r="AQ4" s="100"/>
      <c r="AR4" s="100"/>
      <c r="AS4" s="100"/>
      <c r="AT4" s="103"/>
      <c r="AU4" s="103"/>
      <c r="AV4" s="103"/>
      <c r="AW4" s="100"/>
      <c r="AX4" s="100"/>
      <c r="AZ4" s="53"/>
      <c r="BA4" s="53"/>
      <c r="BB4" s="53"/>
      <c r="BC4" s="53"/>
      <c r="BD4" s="53"/>
      <c r="BG4" s="4"/>
      <c r="BH4" s="4"/>
      <c r="BI4" s="4"/>
      <c r="BJ4" s="4"/>
      <c r="BK4" s="4"/>
      <c r="BL4" s="4"/>
      <c r="BM4" s="4"/>
    </row>
    <row r="5" spans="1:65" s="35" customFormat="1" ht="17.25" thickBot="1" x14ac:dyDescent="0.35">
      <c r="A5" s="36"/>
      <c r="B5" s="34"/>
      <c r="M5" s="53"/>
      <c r="N5" s="53"/>
      <c r="O5" s="53"/>
      <c r="P5" s="53"/>
      <c r="Q5" s="53"/>
      <c r="R5" s="53"/>
      <c r="S5" s="53"/>
      <c r="T5" s="53"/>
      <c r="U5" s="53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P5" s="100"/>
      <c r="AQ5" s="100"/>
      <c r="AR5" s="100"/>
      <c r="AS5" s="100"/>
      <c r="AT5" s="103"/>
      <c r="AU5" s="103"/>
      <c r="AV5" s="103"/>
      <c r="AW5" s="100"/>
      <c r="AX5" s="100"/>
      <c r="AZ5" s="53"/>
      <c r="BA5" s="53"/>
      <c r="BB5" s="53"/>
      <c r="BC5" s="53"/>
      <c r="BD5" s="53"/>
      <c r="BG5" s="4"/>
      <c r="BH5" s="4"/>
      <c r="BI5" s="4"/>
      <c r="BJ5" s="4"/>
      <c r="BK5" s="4"/>
      <c r="BL5" s="4"/>
      <c r="BM5" s="4"/>
    </row>
    <row r="6" spans="1:65" s="35" customFormat="1" ht="17.25" customHeight="1" thickBot="1" x14ac:dyDescent="0.35">
      <c r="A6" s="190" t="s">
        <v>61</v>
      </c>
      <c r="B6" s="191"/>
      <c r="C6" s="170" t="s">
        <v>2</v>
      </c>
      <c r="D6" s="194" t="s">
        <v>68</v>
      </c>
      <c r="E6" s="195"/>
      <c r="F6" s="195"/>
      <c r="G6" s="195"/>
      <c r="H6" s="195"/>
      <c r="I6" s="195"/>
      <c r="J6" s="195"/>
      <c r="K6" s="195"/>
      <c r="L6" s="195"/>
      <c r="M6" s="196" t="s">
        <v>77</v>
      </c>
      <c r="N6" s="197"/>
      <c r="O6" s="197"/>
      <c r="P6" s="197"/>
      <c r="Q6" s="197"/>
      <c r="R6" s="197"/>
      <c r="S6" s="197"/>
      <c r="T6" s="197"/>
      <c r="U6" s="197"/>
      <c r="V6" s="174" t="s">
        <v>80</v>
      </c>
      <c r="W6" s="170"/>
      <c r="X6" s="170"/>
      <c r="Y6" s="170"/>
      <c r="Z6" s="170"/>
      <c r="AA6" s="170"/>
      <c r="AB6" s="170"/>
      <c r="AC6" s="170"/>
      <c r="AD6" s="170"/>
      <c r="AE6" s="176" t="s">
        <v>82</v>
      </c>
      <c r="AF6" s="170"/>
      <c r="AG6" s="170"/>
      <c r="AH6" s="170"/>
      <c r="AI6" s="170"/>
      <c r="AJ6" s="170"/>
      <c r="AK6" s="170"/>
      <c r="AL6" s="170"/>
      <c r="AM6" s="170"/>
      <c r="AN6" s="176" t="s">
        <v>67</v>
      </c>
      <c r="AO6" s="174" t="s">
        <v>1</v>
      </c>
      <c r="AP6" s="178" t="s">
        <v>93</v>
      </c>
      <c r="AQ6" s="180" t="s">
        <v>94</v>
      </c>
      <c r="AR6" s="182" t="s">
        <v>95</v>
      </c>
      <c r="AS6" s="182" t="s">
        <v>91</v>
      </c>
      <c r="AT6" s="188" t="s">
        <v>66</v>
      </c>
      <c r="AU6" s="178" t="s">
        <v>96</v>
      </c>
      <c r="AV6" s="180" t="s">
        <v>97</v>
      </c>
      <c r="AW6" s="182" t="s">
        <v>98</v>
      </c>
      <c r="AX6" s="182" t="s">
        <v>92</v>
      </c>
      <c r="AY6" s="184" t="s">
        <v>89</v>
      </c>
      <c r="AZ6" s="186" t="s">
        <v>87</v>
      </c>
      <c r="BA6" s="168" t="s">
        <v>104</v>
      </c>
      <c r="BB6" s="169"/>
      <c r="BC6" s="169"/>
      <c r="BD6" s="169"/>
      <c r="BE6" s="170" t="s">
        <v>102</v>
      </c>
      <c r="BF6" s="172" t="s">
        <v>3</v>
      </c>
      <c r="BG6" s="174" t="s">
        <v>4</v>
      </c>
      <c r="BH6" s="176" t="s">
        <v>7</v>
      </c>
      <c r="BI6" s="176" t="s">
        <v>8</v>
      </c>
      <c r="BJ6" s="176" t="s">
        <v>6</v>
      </c>
      <c r="BK6" s="176" t="s">
        <v>5</v>
      </c>
      <c r="BL6" s="164" t="s">
        <v>108</v>
      </c>
      <c r="BM6" s="166" t="s">
        <v>10</v>
      </c>
    </row>
    <row r="7" spans="1:65" s="1" customFormat="1" ht="35.25" thickBot="1" x14ac:dyDescent="0.35">
      <c r="A7" s="192"/>
      <c r="B7" s="193"/>
      <c r="C7" s="171"/>
      <c r="D7" s="75" t="s">
        <v>78</v>
      </c>
      <c r="E7" s="59" t="s">
        <v>69</v>
      </c>
      <c r="F7" s="58" t="s">
        <v>70</v>
      </c>
      <c r="G7" s="58" t="s">
        <v>71</v>
      </c>
      <c r="H7" s="58" t="s">
        <v>72</v>
      </c>
      <c r="I7" s="58" t="s">
        <v>73</v>
      </c>
      <c r="J7" s="58" t="s">
        <v>74</v>
      </c>
      <c r="K7" s="58" t="s">
        <v>75</v>
      </c>
      <c r="L7" s="58" t="s">
        <v>76</v>
      </c>
      <c r="M7" s="63" t="s">
        <v>79</v>
      </c>
      <c r="N7" s="80" t="s">
        <v>69</v>
      </c>
      <c r="O7" s="81" t="s">
        <v>70</v>
      </c>
      <c r="P7" s="81" t="s">
        <v>71</v>
      </c>
      <c r="Q7" s="81" t="s">
        <v>72</v>
      </c>
      <c r="R7" s="81" t="s">
        <v>73</v>
      </c>
      <c r="S7" s="81" t="s">
        <v>74</v>
      </c>
      <c r="T7" s="81" t="s">
        <v>75</v>
      </c>
      <c r="U7" s="89" t="s">
        <v>76</v>
      </c>
      <c r="V7" s="90" t="s">
        <v>81</v>
      </c>
      <c r="W7" s="91" t="s">
        <v>69</v>
      </c>
      <c r="X7" s="92" t="s">
        <v>70</v>
      </c>
      <c r="Y7" s="92" t="s">
        <v>71</v>
      </c>
      <c r="Z7" s="92" t="s">
        <v>72</v>
      </c>
      <c r="AA7" s="92" t="s">
        <v>73</v>
      </c>
      <c r="AB7" s="92" t="s">
        <v>74</v>
      </c>
      <c r="AC7" s="92" t="s">
        <v>75</v>
      </c>
      <c r="AD7" s="92" t="s">
        <v>76</v>
      </c>
      <c r="AE7" s="90" t="s">
        <v>83</v>
      </c>
      <c r="AF7" s="91" t="s">
        <v>69</v>
      </c>
      <c r="AG7" s="92" t="s">
        <v>70</v>
      </c>
      <c r="AH7" s="92" t="s">
        <v>71</v>
      </c>
      <c r="AI7" s="92" t="s">
        <v>72</v>
      </c>
      <c r="AJ7" s="92" t="s">
        <v>73</v>
      </c>
      <c r="AK7" s="92" t="s">
        <v>74</v>
      </c>
      <c r="AL7" s="92" t="s">
        <v>75</v>
      </c>
      <c r="AM7" s="92" t="s">
        <v>76</v>
      </c>
      <c r="AN7" s="177"/>
      <c r="AO7" s="175"/>
      <c r="AP7" s="179"/>
      <c r="AQ7" s="181"/>
      <c r="AR7" s="183"/>
      <c r="AS7" s="183"/>
      <c r="AT7" s="189"/>
      <c r="AU7" s="179"/>
      <c r="AV7" s="181"/>
      <c r="AW7" s="183"/>
      <c r="AX7" s="183"/>
      <c r="AY7" s="185"/>
      <c r="AZ7" s="187"/>
      <c r="BA7" s="65" t="s">
        <v>84</v>
      </c>
      <c r="BB7" s="65" t="s">
        <v>85</v>
      </c>
      <c r="BC7" s="65" t="s">
        <v>86</v>
      </c>
      <c r="BD7" s="66" t="s">
        <v>90</v>
      </c>
      <c r="BE7" s="171"/>
      <c r="BF7" s="173"/>
      <c r="BG7" s="175"/>
      <c r="BH7" s="177"/>
      <c r="BI7" s="177"/>
      <c r="BJ7" s="177"/>
      <c r="BK7" s="177"/>
      <c r="BL7" s="165"/>
      <c r="BM7" s="167"/>
    </row>
    <row r="8" spans="1:65" x14ac:dyDescent="0.3">
      <c r="A8" s="156" t="s">
        <v>12</v>
      </c>
      <c r="B8" s="157"/>
      <c r="C8" s="50">
        <f t="shared" ref="C8:BM8" si="0">SUBTOTAL(4,C17:C426)</f>
        <v>493322</v>
      </c>
      <c r="D8" s="60">
        <f t="shared" si="0"/>
        <v>37.5</v>
      </c>
      <c r="E8" s="28">
        <f t="shared" si="0"/>
        <v>38</v>
      </c>
      <c r="F8" s="28">
        <f t="shared" si="0"/>
        <v>38</v>
      </c>
      <c r="G8" s="28">
        <f t="shared" si="0"/>
        <v>0</v>
      </c>
      <c r="H8" s="28">
        <f t="shared" si="0"/>
        <v>0</v>
      </c>
      <c r="I8" s="28">
        <f t="shared" si="0"/>
        <v>0</v>
      </c>
      <c r="J8" s="28">
        <f t="shared" si="0"/>
        <v>0</v>
      </c>
      <c r="K8" s="28">
        <f t="shared" si="0"/>
        <v>0</v>
      </c>
      <c r="L8" s="28">
        <f t="shared" si="0"/>
        <v>0</v>
      </c>
      <c r="M8" s="71">
        <f t="shared" si="0"/>
        <v>7.4</v>
      </c>
      <c r="N8" s="82">
        <f t="shared" si="0"/>
        <v>7.29</v>
      </c>
      <c r="O8" s="82">
        <f t="shared" si="0"/>
        <v>7.51</v>
      </c>
      <c r="P8" s="82">
        <f t="shared" si="0"/>
        <v>0</v>
      </c>
      <c r="Q8" s="82">
        <f t="shared" si="0"/>
        <v>0</v>
      </c>
      <c r="R8" s="82">
        <f t="shared" si="0"/>
        <v>0</v>
      </c>
      <c r="S8" s="82">
        <f t="shared" si="0"/>
        <v>0</v>
      </c>
      <c r="T8" s="82">
        <f t="shared" si="0"/>
        <v>0</v>
      </c>
      <c r="U8" s="82">
        <f t="shared" si="0"/>
        <v>0</v>
      </c>
      <c r="V8" s="29">
        <f t="shared" si="0"/>
        <v>0</v>
      </c>
      <c r="W8" s="39">
        <f t="shared" si="0"/>
        <v>0</v>
      </c>
      <c r="X8" s="39">
        <f t="shared" si="0"/>
        <v>0</v>
      </c>
      <c r="Y8" s="39">
        <f t="shared" si="0"/>
        <v>0</v>
      </c>
      <c r="Z8" s="39">
        <f t="shared" si="0"/>
        <v>0</v>
      </c>
      <c r="AA8" s="39">
        <f t="shared" si="0"/>
        <v>0</v>
      </c>
      <c r="AB8" s="39">
        <f t="shared" si="0"/>
        <v>0</v>
      </c>
      <c r="AC8" s="39">
        <f t="shared" si="0"/>
        <v>0</v>
      </c>
      <c r="AD8" s="39">
        <f t="shared" si="0"/>
        <v>0</v>
      </c>
      <c r="AE8" s="29">
        <f t="shared" si="0"/>
        <v>2195</v>
      </c>
      <c r="AF8" s="39">
        <f t="shared" si="0"/>
        <v>2210</v>
      </c>
      <c r="AG8" s="39">
        <f t="shared" si="0"/>
        <v>2240</v>
      </c>
      <c r="AH8" s="39">
        <f t="shared" si="0"/>
        <v>0</v>
      </c>
      <c r="AI8" s="39">
        <f t="shared" si="0"/>
        <v>0</v>
      </c>
      <c r="AJ8" s="39">
        <f t="shared" si="0"/>
        <v>0</v>
      </c>
      <c r="AK8" s="39">
        <f t="shared" si="0"/>
        <v>0</v>
      </c>
      <c r="AL8" s="39">
        <f t="shared" si="0"/>
        <v>0</v>
      </c>
      <c r="AM8" s="39">
        <f t="shared" si="0"/>
        <v>0</v>
      </c>
      <c r="AN8" s="39">
        <f t="shared" si="0"/>
        <v>46.666666666666664</v>
      </c>
      <c r="AO8" s="39">
        <f t="shared" si="0"/>
        <v>1765</v>
      </c>
      <c r="AP8" s="104">
        <f t="shared" si="0"/>
        <v>5.73</v>
      </c>
      <c r="AQ8" s="105">
        <f t="shared" si="0"/>
        <v>4.8099999999999996</v>
      </c>
      <c r="AR8" s="106">
        <f t="shared" si="0"/>
        <v>85.139318885448915</v>
      </c>
      <c r="AS8" s="106">
        <f t="shared" si="0"/>
        <v>45.412844036697251</v>
      </c>
      <c r="AT8" s="107">
        <f t="shared" si="0"/>
        <v>1673</v>
      </c>
      <c r="AU8" s="108">
        <f t="shared" si="0"/>
        <v>3.7</v>
      </c>
      <c r="AV8" s="109">
        <f t="shared" si="0"/>
        <v>1.79</v>
      </c>
      <c r="AW8" s="106">
        <f t="shared" si="0"/>
        <v>70.886075949367083</v>
      </c>
      <c r="AX8" s="106">
        <f t="shared" si="0"/>
        <v>54.314720812182735</v>
      </c>
      <c r="AY8" s="60">
        <f t="shared" si="0"/>
        <v>68.72727272727272</v>
      </c>
      <c r="AZ8" s="96">
        <f t="shared" si="0"/>
        <v>84.2</v>
      </c>
      <c r="BA8" s="67">
        <f t="shared" si="0"/>
        <v>66.5</v>
      </c>
      <c r="BB8" s="67">
        <f t="shared" si="0"/>
        <v>34.5</v>
      </c>
      <c r="BC8" s="67">
        <f t="shared" si="0"/>
        <v>3467</v>
      </c>
      <c r="BD8" s="67">
        <f t="shared" si="0"/>
        <v>0</v>
      </c>
      <c r="BE8" s="27">
        <f t="shared" si="0"/>
        <v>0</v>
      </c>
      <c r="BF8" s="29">
        <f t="shared" si="0"/>
        <v>36136</v>
      </c>
      <c r="BG8" s="39">
        <f t="shared" si="0"/>
        <v>10395</v>
      </c>
      <c r="BH8" s="40">
        <f t="shared" si="0"/>
        <v>13079</v>
      </c>
      <c r="BI8" s="40">
        <f t="shared" si="0"/>
        <v>0</v>
      </c>
      <c r="BJ8" s="40">
        <f t="shared" si="0"/>
        <v>0</v>
      </c>
      <c r="BK8" s="40">
        <f t="shared" si="0"/>
        <v>0</v>
      </c>
      <c r="BL8" s="40">
        <f t="shared" si="0"/>
        <v>29618</v>
      </c>
      <c r="BM8" s="27">
        <f t="shared" si="0"/>
        <v>0</v>
      </c>
    </row>
    <row r="9" spans="1:65" x14ac:dyDescent="0.3">
      <c r="A9" s="158" t="s">
        <v>11</v>
      </c>
      <c r="B9" s="159"/>
      <c r="C9" s="51">
        <f t="shared" ref="C9:BM9" si="1">SUBTOTAL(5,C17:C426)</f>
        <v>275184</v>
      </c>
      <c r="D9" s="61">
        <f t="shared" si="1"/>
        <v>31.5</v>
      </c>
      <c r="E9" s="12">
        <f t="shared" si="1"/>
        <v>31</v>
      </c>
      <c r="F9" s="12">
        <f t="shared" si="1"/>
        <v>32</v>
      </c>
      <c r="G9" s="12">
        <f t="shared" si="1"/>
        <v>0</v>
      </c>
      <c r="H9" s="12">
        <f t="shared" si="1"/>
        <v>0</v>
      </c>
      <c r="I9" s="12">
        <f t="shared" si="1"/>
        <v>0</v>
      </c>
      <c r="J9" s="12">
        <f t="shared" si="1"/>
        <v>0</v>
      </c>
      <c r="K9" s="12">
        <f t="shared" si="1"/>
        <v>0</v>
      </c>
      <c r="L9" s="12">
        <f t="shared" si="1"/>
        <v>0</v>
      </c>
      <c r="M9" s="72">
        <f t="shared" si="1"/>
        <v>6.6</v>
      </c>
      <c r="N9" s="83">
        <f t="shared" si="1"/>
        <v>6.35</v>
      </c>
      <c r="O9" s="83">
        <f t="shared" si="1"/>
        <v>6.76</v>
      </c>
      <c r="P9" s="83">
        <f t="shared" si="1"/>
        <v>0</v>
      </c>
      <c r="Q9" s="83">
        <f t="shared" si="1"/>
        <v>0</v>
      </c>
      <c r="R9" s="83">
        <f t="shared" si="1"/>
        <v>0</v>
      </c>
      <c r="S9" s="83">
        <f t="shared" si="1"/>
        <v>0</v>
      </c>
      <c r="T9" s="83">
        <f t="shared" si="1"/>
        <v>0</v>
      </c>
      <c r="U9" s="83">
        <f t="shared" si="1"/>
        <v>0</v>
      </c>
      <c r="V9" s="6">
        <f t="shared" si="1"/>
        <v>0</v>
      </c>
      <c r="W9" s="41">
        <f t="shared" si="1"/>
        <v>0</v>
      </c>
      <c r="X9" s="41">
        <f t="shared" si="1"/>
        <v>0</v>
      </c>
      <c r="Y9" s="41">
        <f t="shared" si="1"/>
        <v>0</v>
      </c>
      <c r="Z9" s="41">
        <f t="shared" si="1"/>
        <v>0</v>
      </c>
      <c r="AA9" s="41">
        <f t="shared" si="1"/>
        <v>0</v>
      </c>
      <c r="AB9" s="41">
        <f t="shared" si="1"/>
        <v>0</v>
      </c>
      <c r="AC9" s="41">
        <f t="shared" si="1"/>
        <v>0</v>
      </c>
      <c r="AD9" s="41">
        <f t="shared" si="1"/>
        <v>0</v>
      </c>
      <c r="AE9" s="6">
        <f t="shared" si="1"/>
        <v>2135</v>
      </c>
      <c r="AF9" s="41">
        <f t="shared" si="1"/>
        <v>2150</v>
      </c>
      <c r="AG9" s="41">
        <f t="shared" si="1"/>
        <v>2060</v>
      </c>
      <c r="AH9" s="41">
        <f t="shared" si="1"/>
        <v>0</v>
      </c>
      <c r="AI9" s="41">
        <f t="shared" si="1"/>
        <v>0</v>
      </c>
      <c r="AJ9" s="41">
        <f t="shared" si="1"/>
        <v>0</v>
      </c>
      <c r="AK9" s="41">
        <f t="shared" si="1"/>
        <v>0</v>
      </c>
      <c r="AL9" s="41">
        <f t="shared" si="1"/>
        <v>0</v>
      </c>
      <c r="AM9" s="41">
        <f t="shared" si="1"/>
        <v>0</v>
      </c>
      <c r="AN9" s="41">
        <f t="shared" si="1"/>
        <v>11.898016997167138</v>
      </c>
      <c r="AO9" s="41">
        <f t="shared" si="1"/>
        <v>450</v>
      </c>
      <c r="AP9" s="110">
        <f t="shared" si="1"/>
        <v>1.91</v>
      </c>
      <c r="AQ9" s="111">
        <f t="shared" si="1"/>
        <v>1.43</v>
      </c>
      <c r="AR9" s="112">
        <f t="shared" si="1"/>
        <v>54.587155963302749</v>
      </c>
      <c r="AS9" s="112">
        <f t="shared" si="1"/>
        <v>14.860681114551085</v>
      </c>
      <c r="AT9" s="113">
        <f t="shared" si="1"/>
        <v>450</v>
      </c>
      <c r="AU9" s="114">
        <f t="shared" si="1"/>
        <v>1.22</v>
      </c>
      <c r="AV9" s="115">
        <f t="shared" si="1"/>
        <v>0.68</v>
      </c>
      <c r="AW9" s="112">
        <f t="shared" si="1"/>
        <v>45.685279187817265</v>
      </c>
      <c r="AX9" s="112">
        <f t="shared" si="1"/>
        <v>29.113924050632917</v>
      </c>
      <c r="AY9" s="61">
        <f t="shared" si="1"/>
        <v>15.195402298850579</v>
      </c>
      <c r="AZ9" s="97">
        <f t="shared" si="1"/>
        <v>78.11</v>
      </c>
      <c r="BA9" s="68">
        <f t="shared" si="1"/>
        <v>63.5</v>
      </c>
      <c r="BB9" s="68">
        <f t="shared" si="1"/>
        <v>31</v>
      </c>
      <c r="BC9" s="68">
        <f t="shared" si="1"/>
        <v>0.2</v>
      </c>
      <c r="BD9" s="68">
        <f t="shared" si="1"/>
        <v>0</v>
      </c>
      <c r="BE9" s="15">
        <f t="shared" si="1"/>
        <v>0</v>
      </c>
      <c r="BF9" s="6">
        <f t="shared" si="1"/>
        <v>2222</v>
      </c>
      <c r="BG9" s="41">
        <f t="shared" si="1"/>
        <v>0</v>
      </c>
      <c r="BH9" s="42">
        <f t="shared" si="1"/>
        <v>0</v>
      </c>
      <c r="BI9" s="42">
        <f t="shared" si="1"/>
        <v>0</v>
      </c>
      <c r="BJ9" s="42">
        <f t="shared" si="1"/>
        <v>0</v>
      </c>
      <c r="BK9" s="42">
        <f t="shared" si="1"/>
        <v>0</v>
      </c>
      <c r="BL9" s="42">
        <f t="shared" si="1"/>
        <v>358</v>
      </c>
      <c r="BM9" s="15">
        <f t="shared" si="1"/>
        <v>0</v>
      </c>
    </row>
    <row r="10" spans="1:65" x14ac:dyDescent="0.3">
      <c r="A10" s="158" t="s">
        <v>62</v>
      </c>
      <c r="B10" s="159"/>
      <c r="C10" s="51">
        <f>IFERROR(SUBTOTAL(1,C17:C426),"")</f>
        <v>324464.31506849313</v>
      </c>
      <c r="D10" s="61">
        <f t="shared" ref="D10:BM10" si="2">IFERROR(SUBTOTAL(1,D17:D426),"")</f>
        <v>35.265533980582525</v>
      </c>
      <c r="E10" s="12">
        <f t="shared" si="2"/>
        <v>35.372727272727275</v>
      </c>
      <c r="F10" s="12">
        <f t="shared" si="2"/>
        <v>34.959545454545442</v>
      </c>
      <c r="G10" s="12" t="str">
        <f t="shared" si="2"/>
        <v/>
      </c>
      <c r="H10" s="12" t="str">
        <f t="shared" si="2"/>
        <v/>
      </c>
      <c r="I10" s="12" t="str">
        <f t="shared" si="2"/>
        <v/>
      </c>
      <c r="J10" s="12" t="str">
        <f t="shared" si="2"/>
        <v/>
      </c>
      <c r="K10" s="12" t="str">
        <f t="shared" si="2"/>
        <v/>
      </c>
      <c r="L10" s="12" t="str">
        <f t="shared" si="2"/>
        <v/>
      </c>
      <c r="M10" s="72">
        <f t="shared" si="2"/>
        <v>6.9979166666666677</v>
      </c>
      <c r="N10" s="83">
        <f t="shared" si="2"/>
        <v>6.956458333333333</v>
      </c>
      <c r="O10" s="83">
        <f t="shared" si="2"/>
        <v>7.0199999999999969</v>
      </c>
      <c r="P10" s="83" t="str">
        <f t="shared" si="2"/>
        <v/>
      </c>
      <c r="Q10" s="83" t="str">
        <f t="shared" si="2"/>
        <v/>
      </c>
      <c r="R10" s="83" t="str">
        <f t="shared" si="2"/>
        <v/>
      </c>
      <c r="S10" s="83" t="str">
        <f t="shared" si="2"/>
        <v/>
      </c>
      <c r="T10" s="83" t="str">
        <f t="shared" si="2"/>
        <v/>
      </c>
      <c r="U10" s="83" t="str">
        <f t="shared" si="2"/>
        <v/>
      </c>
      <c r="V10" s="6" t="str">
        <f t="shared" si="2"/>
        <v/>
      </c>
      <c r="W10" s="41" t="str">
        <f t="shared" si="2"/>
        <v/>
      </c>
      <c r="X10" s="41" t="str">
        <f t="shared" si="2"/>
        <v/>
      </c>
      <c r="Y10" s="41" t="str">
        <f t="shared" si="2"/>
        <v/>
      </c>
      <c r="Z10" s="41" t="str">
        <f t="shared" si="2"/>
        <v/>
      </c>
      <c r="AA10" s="41" t="str">
        <f t="shared" si="2"/>
        <v/>
      </c>
      <c r="AB10" s="41" t="str">
        <f t="shared" si="2"/>
        <v/>
      </c>
      <c r="AC10" s="41" t="str">
        <f t="shared" si="2"/>
        <v/>
      </c>
      <c r="AD10" s="41" t="str">
        <f t="shared" si="2"/>
        <v/>
      </c>
      <c r="AE10" s="6">
        <f t="shared" si="2"/>
        <v>2165</v>
      </c>
      <c r="AF10" s="41">
        <f t="shared" si="2"/>
        <v>2180</v>
      </c>
      <c r="AG10" s="41">
        <f t="shared" si="2"/>
        <v>2150</v>
      </c>
      <c r="AH10" s="41" t="str">
        <f t="shared" si="2"/>
        <v/>
      </c>
      <c r="AI10" s="41" t="str">
        <f t="shared" si="2"/>
        <v/>
      </c>
      <c r="AJ10" s="41" t="str">
        <f t="shared" si="2"/>
        <v/>
      </c>
      <c r="AK10" s="41" t="str">
        <f t="shared" si="2"/>
        <v/>
      </c>
      <c r="AL10" s="41" t="str">
        <f t="shared" si="2"/>
        <v/>
      </c>
      <c r="AM10" s="41" t="str">
        <f t="shared" si="2"/>
        <v/>
      </c>
      <c r="AN10" s="41">
        <f t="shared" si="2"/>
        <v>18.603109196017897</v>
      </c>
      <c r="AO10" s="41">
        <f t="shared" si="2"/>
        <v>1152.2739726027398</v>
      </c>
      <c r="AP10" s="110">
        <f t="shared" si="2"/>
        <v>3.4112499999999994</v>
      </c>
      <c r="AQ10" s="111">
        <f t="shared" si="2"/>
        <v>2.5229166666666676</v>
      </c>
      <c r="AR10" s="112">
        <f t="shared" si="2"/>
        <v>73.761380377331363</v>
      </c>
      <c r="AS10" s="112">
        <f t="shared" si="2"/>
        <v>26.238619622668637</v>
      </c>
      <c r="AT10" s="113">
        <f t="shared" si="2"/>
        <v>1156.1506849315069</v>
      </c>
      <c r="AU10" s="114">
        <f t="shared" si="2"/>
        <v>2.0166808510638292</v>
      </c>
      <c r="AV10" s="115">
        <f t="shared" si="2"/>
        <v>1.2393750000000001</v>
      </c>
      <c r="AW10" s="112">
        <f t="shared" si="2"/>
        <v>60.93991731016277</v>
      </c>
      <c r="AX10" s="112">
        <f t="shared" si="2"/>
        <v>39.060082689837238</v>
      </c>
      <c r="AY10" s="61">
        <f t="shared" si="2"/>
        <v>44.259283186911887</v>
      </c>
      <c r="AZ10" s="97">
        <f t="shared" si="2"/>
        <v>80.331822033898291</v>
      </c>
      <c r="BA10" s="68">
        <f t="shared" si="2"/>
        <v>64.825000000000003</v>
      </c>
      <c r="BB10" s="68">
        <f t="shared" si="2"/>
        <v>32.766666666666666</v>
      </c>
      <c r="BC10" s="68">
        <f t="shared" si="2"/>
        <v>700.26666666666677</v>
      </c>
      <c r="BD10" s="68" t="str">
        <f t="shared" si="2"/>
        <v/>
      </c>
      <c r="BE10" s="15" t="str">
        <f>IFERROR(SUBTOTAL(1,BE17:BE426),"")</f>
        <v/>
      </c>
      <c r="BF10" s="6">
        <f t="shared" si="2"/>
        <v>9759.936986301369</v>
      </c>
      <c r="BG10" s="41">
        <f t="shared" si="2"/>
        <v>4383.8444444444449</v>
      </c>
      <c r="BH10" s="42">
        <f t="shared" si="2"/>
        <v>5133.6712328767126</v>
      </c>
      <c r="BI10" s="42" t="str">
        <f t="shared" si="2"/>
        <v/>
      </c>
      <c r="BJ10" s="42" t="str">
        <f t="shared" si="2"/>
        <v/>
      </c>
      <c r="BK10" s="42" t="str">
        <f t="shared" si="2"/>
        <v/>
      </c>
      <c r="BL10" s="42">
        <f t="shared" si="2"/>
        <v>4600.125</v>
      </c>
      <c r="BM10" s="15" t="str">
        <f t="shared" si="2"/>
        <v/>
      </c>
    </row>
    <row r="11" spans="1:65" ht="17.25" thickBot="1" x14ac:dyDescent="0.35">
      <c r="A11" s="160" t="s">
        <v>64</v>
      </c>
      <c r="B11" s="161"/>
      <c r="C11" s="52">
        <f>SUBTOTAL(9,C17:C426)</f>
        <v>118429475</v>
      </c>
      <c r="D11" s="62"/>
      <c r="E11" s="30"/>
      <c r="F11" s="30"/>
      <c r="G11" s="30"/>
      <c r="H11" s="30"/>
      <c r="I11" s="30"/>
      <c r="J11" s="30"/>
      <c r="K11" s="30"/>
      <c r="L11" s="30"/>
      <c r="M11" s="73"/>
      <c r="N11" s="84"/>
      <c r="O11" s="84"/>
      <c r="P11" s="84"/>
      <c r="Q11" s="84"/>
      <c r="R11" s="84"/>
      <c r="S11" s="84"/>
      <c r="T11" s="84"/>
      <c r="U11" s="84"/>
      <c r="V11" s="93"/>
      <c r="W11" s="94"/>
      <c r="X11" s="94"/>
      <c r="Y11" s="94"/>
      <c r="Z11" s="94"/>
      <c r="AA11" s="94"/>
      <c r="AB11" s="94"/>
      <c r="AC11" s="94"/>
      <c r="AD11" s="94"/>
      <c r="AE11" s="93"/>
      <c r="AF11" s="94"/>
      <c r="AG11" s="94"/>
      <c r="AH11" s="94"/>
      <c r="AI11" s="94"/>
      <c r="AJ11" s="94"/>
      <c r="AK11" s="94"/>
      <c r="AL11" s="94"/>
      <c r="AM11" s="94"/>
      <c r="AN11" s="94"/>
      <c r="AO11" s="43">
        <f>SUBTOTAL(9,AO17:AO425)</f>
        <v>419588</v>
      </c>
      <c r="AP11" s="116"/>
      <c r="AQ11" s="117"/>
      <c r="AR11" s="118"/>
      <c r="AS11" s="118"/>
      <c r="AT11" s="119">
        <f>SUBTOTAL(9,AT17:AT425)</f>
        <v>421003</v>
      </c>
      <c r="AU11" s="120"/>
      <c r="AV11" s="121"/>
      <c r="AW11" s="118"/>
      <c r="AX11" s="118"/>
      <c r="AY11" s="62"/>
      <c r="AZ11" s="98"/>
      <c r="BA11" s="69"/>
      <c r="BB11" s="69"/>
      <c r="BC11" s="69"/>
      <c r="BD11" s="69"/>
      <c r="BE11" s="16">
        <f>SUBTOTAL(9,BE17:BE425)</f>
        <v>0</v>
      </c>
      <c r="BF11" s="7">
        <f t="shared" ref="BF11:BM11" si="3">SUBTOTAL(9,BF17:BF425)</f>
        <v>3544903</v>
      </c>
      <c r="BG11" s="43">
        <f>SUBTOTAL(9,BG17:BG426)</f>
        <v>1578184</v>
      </c>
      <c r="BH11" s="44">
        <f>SUBTOTAL(9,BH17:BH426)</f>
        <v>1873790</v>
      </c>
      <c r="BI11" s="44">
        <f t="shared" si="3"/>
        <v>0</v>
      </c>
      <c r="BJ11" s="44">
        <f t="shared" si="3"/>
        <v>0</v>
      </c>
      <c r="BK11" s="44">
        <f t="shared" si="3"/>
        <v>0</v>
      </c>
      <c r="BL11" s="44">
        <f>SUBTOTAL(9,BL17:BL426)</f>
        <v>110403</v>
      </c>
      <c r="BM11" s="16">
        <f t="shared" si="3"/>
        <v>0</v>
      </c>
    </row>
    <row r="12" spans="1:65" ht="17.25" thickBot="1" x14ac:dyDescent="0.35">
      <c r="A12" s="160" t="s">
        <v>63</v>
      </c>
      <c r="B12" s="161"/>
      <c r="C12" s="52">
        <f>IFERROR(SUBTOTAL(9,C17:C426)/COUNTA(C17:C47,C52:C80,C85:C115,C120:C149,C154:C184,C189:C218,C223:C253,C258:C288,C293:C322,C327:C357,C362:C391,C396:C426),"")</f>
        <v>324464.31506849313</v>
      </c>
      <c r="D12" s="62"/>
      <c r="E12" s="30"/>
      <c r="F12" s="30"/>
      <c r="G12" s="30"/>
      <c r="H12" s="30"/>
      <c r="I12" s="30"/>
      <c r="J12" s="30"/>
      <c r="K12" s="30"/>
      <c r="L12" s="30"/>
      <c r="M12" s="73"/>
      <c r="N12" s="84"/>
      <c r="O12" s="84"/>
      <c r="P12" s="84"/>
      <c r="Q12" s="84"/>
      <c r="R12" s="84"/>
      <c r="S12" s="84"/>
      <c r="T12" s="84"/>
      <c r="U12" s="84"/>
      <c r="V12" s="93"/>
      <c r="W12" s="94"/>
      <c r="X12" s="94"/>
      <c r="Y12" s="94"/>
      <c r="Z12" s="94"/>
      <c r="AA12" s="94"/>
      <c r="AB12" s="94"/>
      <c r="AC12" s="94"/>
      <c r="AD12" s="94"/>
      <c r="AE12" s="93"/>
      <c r="AF12" s="94"/>
      <c r="AG12" s="94"/>
      <c r="AH12" s="94"/>
      <c r="AI12" s="94"/>
      <c r="AJ12" s="94"/>
      <c r="AK12" s="94"/>
      <c r="AL12" s="94"/>
      <c r="AM12" s="94"/>
      <c r="AN12" s="94"/>
      <c r="AO12" s="43">
        <f>IFERROR(SUBTOTAL(9,AO17:AO426)/COUNTA(AO17:AO47,AO52:AO80,AO85:AO115,AO120:AO149,AO154:AO184,AO189:AO218,AO223:AO253,AO258:AO288,AO293:AO322,AO327:AO357,AO362:AO391,AO396:AO426),"")</f>
        <v>1152.2739726027398</v>
      </c>
      <c r="AP12" s="116"/>
      <c r="AQ12" s="117"/>
      <c r="AR12" s="118"/>
      <c r="AS12" s="118"/>
      <c r="AT12" s="119">
        <f>IFERROR(SUBTOTAL(9,AT17:AT426)/COUNTA(AT17:AT47,AT52:AT80,AT85:AT115,AT120:AT149,AT154:AT184,AT189:AT218,AT223:AT253,AT258:AT288,AT293:AT322,AT327:AT357,AT362:AT391,AT396:AT426),"")</f>
        <v>1156.1506849315069</v>
      </c>
      <c r="AU12" s="120"/>
      <c r="AV12" s="121"/>
      <c r="AW12" s="118"/>
      <c r="AX12" s="118"/>
      <c r="AY12" s="62"/>
      <c r="AZ12" s="98"/>
      <c r="BA12" s="69"/>
      <c r="BB12" s="69"/>
      <c r="BC12" s="69"/>
      <c r="BD12" s="69"/>
      <c r="BE12" s="16" t="str">
        <f>IFERROR(SUBTOTAL(9,BE17:BE426)/COUNTA(BE17:BE47,BE52:BE80,BE85:BE115,BE120:BE149,BE154:BE184,BE189:BE218,BE223:BE253,BE258:BE288,BE293:BE322,BE327:BE357,BE362:BE391,BE396:BE426),"")</f>
        <v/>
      </c>
      <c r="BF12" s="79">
        <f>SUBTOTAL(9,BF17:BF426)/COUNTA(BF17:BF47,BF52:BF80,BF85:BF115,BF120:BF149,BF154:BF184,BF189:BF218,BF223:BF253,BF258:BF288,BF293:BF322,BF327:BF357,BF362:BF391,BF396:BF426)</f>
        <v>9733.2704918032796</v>
      </c>
      <c r="BG12" s="78">
        <f>IFERROR(SUBTOTAL(9,BG17:BG426)/COUNTA(BG17:BG47,BG52:BG80,BG85:BG115,BG120:BG149,BG154:BG184,BG189:BG218,BG223:BG253,BG258:BG288,BG293:BG322,BG327:BG357,BG362:BG391,BG396:BG426),"")</f>
        <v>4323.7917808219181</v>
      </c>
      <c r="BH12" s="37">
        <f t="shared" ref="BH12:BM12" si="4">IFERROR(SUBTOTAL(9,BH17:BH426)/COUNTA(BH17:BH47,BH52:BH80,BH85:BH115,BH120:BH149,BH154:BH184,BH189:BH218,BH223:BH253,BH258:BH288,BH293:BH322,BH327:BH357,BH362:BH391,BH396:BH426),"")</f>
        <v>5133.6712328767126</v>
      </c>
      <c r="BI12" s="37" t="str">
        <f t="shared" si="4"/>
        <v/>
      </c>
      <c r="BJ12" s="37" t="str">
        <f t="shared" si="4"/>
        <v/>
      </c>
      <c r="BK12" s="37" t="str">
        <f t="shared" si="4"/>
        <v/>
      </c>
      <c r="BL12" s="37">
        <f t="shared" si="4"/>
        <v>3680.1</v>
      </c>
      <c r="BM12" s="38" t="str">
        <f t="shared" si="4"/>
        <v/>
      </c>
    </row>
    <row r="13" spans="1:65" s="57" customFormat="1" x14ac:dyDescent="0.3">
      <c r="A13" s="56"/>
      <c r="B13" s="56"/>
      <c r="D13" s="55"/>
      <c r="M13" s="85"/>
      <c r="N13" s="54"/>
      <c r="O13" s="54"/>
      <c r="P13" s="54"/>
      <c r="Q13" s="54"/>
      <c r="R13" s="54"/>
      <c r="S13" s="54"/>
      <c r="T13" s="54"/>
      <c r="U13" s="54"/>
      <c r="V13" s="95"/>
      <c r="W13" s="17"/>
      <c r="X13" s="17"/>
      <c r="Y13" s="17"/>
      <c r="Z13" s="17"/>
      <c r="AA13" s="17"/>
      <c r="AB13" s="17"/>
      <c r="AC13" s="17"/>
      <c r="AD13" s="17"/>
      <c r="AE13" s="95"/>
      <c r="AF13" s="17"/>
      <c r="AG13" s="17"/>
      <c r="AH13" s="17"/>
      <c r="AI13" s="17"/>
      <c r="AJ13" s="17"/>
      <c r="AK13" s="17"/>
      <c r="AL13" s="17"/>
      <c r="AM13" s="17"/>
      <c r="AN13" s="95"/>
      <c r="AO13" s="55"/>
      <c r="AP13" s="122"/>
      <c r="AQ13" s="122"/>
      <c r="AR13" s="122"/>
      <c r="AS13" s="122"/>
      <c r="AT13" s="123"/>
      <c r="AU13" s="123"/>
      <c r="AV13" s="123"/>
      <c r="AW13" s="122"/>
      <c r="AX13" s="122"/>
      <c r="AZ13" s="54"/>
      <c r="BA13" s="54"/>
      <c r="BB13" s="54"/>
      <c r="BC13" s="54"/>
      <c r="BD13" s="54"/>
      <c r="BE13" s="55"/>
      <c r="BG13" s="17"/>
      <c r="BH13" s="17"/>
      <c r="BI13" s="17"/>
      <c r="BJ13" s="17"/>
      <c r="BK13" s="17"/>
      <c r="BL13" s="17"/>
      <c r="BM13" s="17"/>
    </row>
    <row r="14" spans="1:65" s="57" customFormat="1" ht="17.25" thickBot="1" x14ac:dyDescent="0.35">
      <c r="A14" s="56"/>
      <c r="B14" s="56"/>
      <c r="M14" s="54"/>
      <c r="N14" s="54"/>
      <c r="O14" s="54"/>
      <c r="P14" s="54"/>
      <c r="Q14" s="54"/>
      <c r="R14" s="54"/>
      <c r="S14" s="54"/>
      <c r="T14" s="54"/>
      <c r="U14" s="54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P14" s="122"/>
      <c r="AQ14" s="122"/>
      <c r="AR14" s="122"/>
      <c r="AS14" s="122"/>
      <c r="AT14" s="123"/>
      <c r="AU14" s="123"/>
      <c r="AV14" s="123"/>
      <c r="AW14" s="122"/>
      <c r="AX14" s="122"/>
      <c r="AZ14" s="54"/>
      <c r="BA14" s="54"/>
      <c r="BB14" s="54"/>
      <c r="BC14" s="54"/>
      <c r="BD14" s="54"/>
      <c r="BG14" s="17"/>
      <c r="BH14" s="17"/>
      <c r="BI14" s="17"/>
      <c r="BJ14" s="17"/>
      <c r="BK14" s="17"/>
      <c r="BL14" s="17"/>
      <c r="BM14" s="17"/>
    </row>
    <row r="15" spans="1:65" s="35" customFormat="1" ht="17.25" customHeight="1" thickBot="1" x14ac:dyDescent="0.35">
      <c r="A15" s="198" t="s">
        <v>0</v>
      </c>
      <c r="B15" s="200" t="s">
        <v>88</v>
      </c>
      <c r="C15" s="170" t="s">
        <v>2</v>
      </c>
      <c r="D15" s="194" t="s">
        <v>68</v>
      </c>
      <c r="E15" s="195"/>
      <c r="F15" s="195"/>
      <c r="G15" s="195"/>
      <c r="H15" s="195"/>
      <c r="I15" s="195"/>
      <c r="J15" s="195"/>
      <c r="K15" s="195"/>
      <c r="L15" s="195"/>
      <c r="M15" s="196" t="s">
        <v>77</v>
      </c>
      <c r="N15" s="197"/>
      <c r="O15" s="197"/>
      <c r="P15" s="197"/>
      <c r="Q15" s="197"/>
      <c r="R15" s="197"/>
      <c r="S15" s="197"/>
      <c r="T15" s="197"/>
      <c r="U15" s="197"/>
      <c r="V15" s="174" t="s">
        <v>80</v>
      </c>
      <c r="W15" s="170"/>
      <c r="X15" s="170"/>
      <c r="Y15" s="170"/>
      <c r="Z15" s="170"/>
      <c r="AA15" s="170"/>
      <c r="AB15" s="170"/>
      <c r="AC15" s="170"/>
      <c r="AD15" s="170"/>
      <c r="AE15" s="176" t="s">
        <v>82</v>
      </c>
      <c r="AF15" s="170"/>
      <c r="AG15" s="170"/>
      <c r="AH15" s="170"/>
      <c r="AI15" s="170"/>
      <c r="AJ15" s="170"/>
      <c r="AK15" s="170"/>
      <c r="AL15" s="170"/>
      <c r="AM15" s="170"/>
      <c r="AN15" s="176" t="s">
        <v>67</v>
      </c>
      <c r="AO15" s="174" t="s">
        <v>1</v>
      </c>
      <c r="AP15" s="178" t="s">
        <v>93</v>
      </c>
      <c r="AQ15" s="180" t="s">
        <v>94</v>
      </c>
      <c r="AR15" s="182" t="s">
        <v>95</v>
      </c>
      <c r="AS15" s="182" t="s">
        <v>91</v>
      </c>
      <c r="AT15" s="188" t="s">
        <v>66</v>
      </c>
      <c r="AU15" s="178" t="s">
        <v>96</v>
      </c>
      <c r="AV15" s="180" t="s">
        <v>97</v>
      </c>
      <c r="AW15" s="182" t="s">
        <v>98</v>
      </c>
      <c r="AX15" s="182" t="s">
        <v>92</v>
      </c>
      <c r="AY15" s="184" t="s">
        <v>89</v>
      </c>
      <c r="AZ15" s="186" t="s">
        <v>87</v>
      </c>
      <c r="BA15" s="168" t="s">
        <v>105</v>
      </c>
      <c r="BB15" s="169"/>
      <c r="BC15" s="169"/>
      <c r="BD15" s="169"/>
      <c r="BE15" s="170" t="s">
        <v>102</v>
      </c>
      <c r="BF15" s="172" t="s">
        <v>3</v>
      </c>
      <c r="BG15" s="174" t="s">
        <v>4</v>
      </c>
      <c r="BH15" s="176" t="s">
        <v>7</v>
      </c>
      <c r="BI15" s="176" t="s">
        <v>8</v>
      </c>
      <c r="BJ15" s="162" t="s">
        <v>6</v>
      </c>
      <c r="BK15" s="162" t="s">
        <v>5</v>
      </c>
      <c r="BL15" s="202" t="s">
        <v>108</v>
      </c>
      <c r="BM15" s="166" t="s">
        <v>10</v>
      </c>
    </row>
    <row r="16" spans="1:65" s="1" customFormat="1" ht="35.25" thickBot="1" x14ac:dyDescent="0.35">
      <c r="A16" s="199"/>
      <c r="B16" s="201"/>
      <c r="C16" s="171"/>
      <c r="D16" s="75" t="s">
        <v>78</v>
      </c>
      <c r="E16" s="59" t="s">
        <v>69</v>
      </c>
      <c r="F16" s="58" t="s">
        <v>70</v>
      </c>
      <c r="G16" s="58" t="s">
        <v>71</v>
      </c>
      <c r="H16" s="58" t="s">
        <v>72</v>
      </c>
      <c r="I16" s="58" t="s">
        <v>73</v>
      </c>
      <c r="J16" s="58" t="s">
        <v>74</v>
      </c>
      <c r="K16" s="58" t="s">
        <v>75</v>
      </c>
      <c r="L16" s="58" t="s">
        <v>76</v>
      </c>
      <c r="M16" s="63" t="s">
        <v>79</v>
      </c>
      <c r="N16" s="80" t="s">
        <v>69</v>
      </c>
      <c r="O16" s="81" t="s">
        <v>70</v>
      </c>
      <c r="P16" s="81" t="s">
        <v>71</v>
      </c>
      <c r="Q16" s="81" t="s">
        <v>72</v>
      </c>
      <c r="R16" s="81" t="s">
        <v>73</v>
      </c>
      <c r="S16" s="81" t="s">
        <v>74</v>
      </c>
      <c r="T16" s="81" t="s">
        <v>75</v>
      </c>
      <c r="U16" s="89" t="s">
        <v>76</v>
      </c>
      <c r="V16" s="90" t="s">
        <v>81</v>
      </c>
      <c r="W16" s="91" t="s">
        <v>69</v>
      </c>
      <c r="X16" s="92" t="s">
        <v>70</v>
      </c>
      <c r="Y16" s="92" t="s">
        <v>71</v>
      </c>
      <c r="Z16" s="92" t="s">
        <v>72</v>
      </c>
      <c r="AA16" s="92" t="s">
        <v>73</v>
      </c>
      <c r="AB16" s="92" t="s">
        <v>74</v>
      </c>
      <c r="AC16" s="92" t="s">
        <v>75</v>
      </c>
      <c r="AD16" s="92" t="s">
        <v>76</v>
      </c>
      <c r="AE16" s="90" t="s">
        <v>83</v>
      </c>
      <c r="AF16" s="91" t="s">
        <v>69</v>
      </c>
      <c r="AG16" s="92" t="s">
        <v>70</v>
      </c>
      <c r="AH16" s="92" t="s">
        <v>71</v>
      </c>
      <c r="AI16" s="92" t="s">
        <v>72</v>
      </c>
      <c r="AJ16" s="92" t="s">
        <v>73</v>
      </c>
      <c r="AK16" s="92" t="s">
        <v>74</v>
      </c>
      <c r="AL16" s="92" t="s">
        <v>75</v>
      </c>
      <c r="AM16" s="92" t="s">
        <v>76</v>
      </c>
      <c r="AN16" s="177"/>
      <c r="AO16" s="175"/>
      <c r="AP16" s="179"/>
      <c r="AQ16" s="181"/>
      <c r="AR16" s="183"/>
      <c r="AS16" s="183"/>
      <c r="AT16" s="189"/>
      <c r="AU16" s="179"/>
      <c r="AV16" s="181"/>
      <c r="AW16" s="183"/>
      <c r="AX16" s="183"/>
      <c r="AY16" s="185"/>
      <c r="AZ16" s="187"/>
      <c r="BA16" s="65" t="s">
        <v>84</v>
      </c>
      <c r="BB16" s="65" t="s">
        <v>85</v>
      </c>
      <c r="BC16" s="65" t="s">
        <v>86</v>
      </c>
      <c r="BD16" s="66" t="s">
        <v>90</v>
      </c>
      <c r="BE16" s="171"/>
      <c r="BF16" s="173"/>
      <c r="BG16" s="175"/>
      <c r="BH16" s="177"/>
      <c r="BI16" s="177"/>
      <c r="BJ16" s="163"/>
      <c r="BK16" s="163"/>
      <c r="BL16" s="203"/>
      <c r="BM16" s="167"/>
    </row>
    <row r="17" spans="1:65" outlineLevel="5" x14ac:dyDescent="0.3">
      <c r="A17" s="21">
        <f>MONTH(B17)</f>
        <v>1</v>
      </c>
      <c r="B17" s="8">
        <v>42736</v>
      </c>
      <c r="C17" s="51">
        <v>346300</v>
      </c>
      <c r="D17" s="64" t="str">
        <f>IFERROR(ROUND(AVERAGE(E17:L17),1),"")</f>
        <v/>
      </c>
      <c r="E17" s="12" t="s">
        <v>103</v>
      </c>
      <c r="F17" s="12" t="s">
        <v>103</v>
      </c>
      <c r="G17" s="12"/>
      <c r="H17" s="12"/>
      <c r="I17" s="11"/>
      <c r="J17" s="11"/>
      <c r="K17" s="11"/>
      <c r="L17" s="11"/>
      <c r="M17" s="74" t="str">
        <f>IFERROR(ROUND(AVERAGE(N17:U17),1),"")</f>
        <v/>
      </c>
      <c r="N17" s="83" t="s">
        <v>103</v>
      </c>
      <c r="O17" s="83" t="s">
        <v>103</v>
      </c>
      <c r="P17" s="83"/>
      <c r="Q17" s="83"/>
      <c r="R17" s="86"/>
      <c r="S17" s="86"/>
      <c r="T17" s="86"/>
      <c r="U17" s="86"/>
      <c r="V17" s="5" t="str">
        <f>IFERROR(ROUND(AVERAGE(W17:AD17),1),"")</f>
        <v/>
      </c>
      <c r="W17" s="45"/>
      <c r="X17" s="45"/>
      <c r="Y17" s="45"/>
      <c r="Z17" s="45"/>
      <c r="AA17" s="45"/>
      <c r="AB17" s="45"/>
      <c r="AC17" s="45"/>
      <c r="AD17" s="45"/>
      <c r="AE17" s="5" t="str">
        <f>IFERROR(ROUND(AVERAGE(AF17:AM17),1),"")</f>
        <v/>
      </c>
      <c r="AF17" s="45"/>
      <c r="AG17" s="45"/>
      <c r="AH17" s="45"/>
      <c r="AI17" s="45"/>
      <c r="AJ17" s="45"/>
      <c r="AK17" s="45"/>
      <c r="AL17" s="45"/>
      <c r="AM17" s="45"/>
      <c r="AN17" s="45">
        <f>21000/AO17</f>
        <v>16.129032258064516</v>
      </c>
      <c r="AO17" s="41">
        <v>1302</v>
      </c>
      <c r="AP17" s="124" t="s">
        <v>103</v>
      </c>
      <c r="AQ17" s="125" t="s">
        <v>103</v>
      </c>
      <c r="AR17" s="126" t="str">
        <f>IFERROR(AQ17/AP17*100,"")</f>
        <v/>
      </c>
      <c r="AS17" s="126" t="str">
        <f>IFERROR(100-AR17,"")</f>
        <v/>
      </c>
      <c r="AT17" s="127">
        <v>1179</v>
      </c>
      <c r="AU17" s="128" t="s">
        <v>103</v>
      </c>
      <c r="AV17" s="129" t="s">
        <v>103</v>
      </c>
      <c r="AW17" s="126" t="str">
        <f>IFERROR(AV17/AU17*100,"")</f>
        <v/>
      </c>
      <c r="AX17" s="126" t="str">
        <f>IFERROR(100-AW17,"")</f>
        <v/>
      </c>
      <c r="AY17" s="64" t="str">
        <f>IFERROR((1-((AW17*AS17)/(AX17*AR17)))*100,"")</f>
        <v/>
      </c>
      <c r="AZ17" s="97" t="s">
        <v>103</v>
      </c>
      <c r="BA17" s="70"/>
      <c r="BB17" s="70"/>
      <c r="BC17" s="70"/>
      <c r="BD17" s="70"/>
      <c r="BE17" s="15"/>
      <c r="BF17" s="5">
        <f>IF(SUM(BG17:BM17)=0,"",SUM(BG17:BM17))</f>
        <v>8046</v>
      </c>
      <c r="BG17" s="42">
        <v>8046</v>
      </c>
      <c r="BH17" s="42">
        <v>0</v>
      </c>
      <c r="BI17" s="42"/>
      <c r="BJ17" s="42"/>
      <c r="BK17" s="42"/>
      <c r="BL17" s="42"/>
      <c r="BM17" s="14"/>
    </row>
    <row r="18" spans="1:65" outlineLevel="5" x14ac:dyDescent="0.3">
      <c r="A18" s="22">
        <f t="shared" ref="A18:A90" si="5">MONTH(B18)</f>
        <v>1</v>
      </c>
      <c r="B18" s="9">
        <f>B17+1</f>
        <v>42737</v>
      </c>
      <c r="C18" s="51">
        <v>340527</v>
      </c>
      <c r="D18" s="64">
        <f t="shared" ref="D18:D47" si="6">IFERROR(ROUND(AVERAGE(E18:L18),1),"")</f>
        <v>36.5</v>
      </c>
      <c r="E18" s="12">
        <v>37</v>
      </c>
      <c r="F18" s="12">
        <v>36</v>
      </c>
      <c r="G18" s="12"/>
      <c r="H18" s="12"/>
      <c r="I18" s="12"/>
      <c r="J18" s="12"/>
      <c r="K18" s="12"/>
      <c r="L18" s="12"/>
      <c r="M18" s="74" t="str">
        <f t="shared" ref="M18:M47" si="7">IFERROR(ROUND(AVERAGE(N18:U18),1),"")</f>
        <v/>
      </c>
      <c r="N18" s="83" t="s">
        <v>103</v>
      </c>
      <c r="O18" s="83" t="s">
        <v>103</v>
      </c>
      <c r="P18" s="83"/>
      <c r="Q18" s="83"/>
      <c r="R18" s="83"/>
      <c r="S18" s="83"/>
      <c r="T18" s="83"/>
      <c r="U18" s="83"/>
      <c r="V18" s="5" t="str">
        <f t="shared" ref="V18:V47" si="8">IFERROR(ROUND(AVERAGE(W18:AD18),1),"")</f>
        <v/>
      </c>
      <c r="W18" s="41"/>
      <c r="X18" s="41"/>
      <c r="Y18" s="41"/>
      <c r="Z18" s="41"/>
      <c r="AA18" s="41"/>
      <c r="AB18" s="41"/>
      <c r="AC18" s="41"/>
      <c r="AD18" s="41"/>
      <c r="AE18" s="5" t="str">
        <f t="shared" ref="AE18:AE47" si="9">IFERROR(ROUND(AVERAGE(AF18:AM18),1),"")</f>
        <v/>
      </c>
      <c r="AF18" s="41"/>
      <c r="AG18" s="41"/>
      <c r="AH18" s="41"/>
      <c r="AI18" s="41"/>
      <c r="AJ18" s="41"/>
      <c r="AK18" s="41"/>
      <c r="AL18" s="41"/>
      <c r="AM18" s="41"/>
      <c r="AN18" s="45">
        <f t="shared" ref="AN18:AN47" si="10">21000/AO18</f>
        <v>19.021739130434781</v>
      </c>
      <c r="AO18" s="41">
        <v>1104</v>
      </c>
      <c r="AP18" s="124" t="s">
        <v>103</v>
      </c>
      <c r="AQ18" s="125" t="s">
        <v>103</v>
      </c>
      <c r="AR18" s="126" t="str">
        <f>IFERROR(AQ18/AP18*100,"")</f>
        <v/>
      </c>
      <c r="AS18" s="126" t="str">
        <f>IFERROR(100-AR18,"")</f>
        <v/>
      </c>
      <c r="AT18" s="127">
        <v>1200</v>
      </c>
      <c r="AU18" s="128">
        <v>1.76</v>
      </c>
      <c r="AV18" s="129" t="s">
        <v>103</v>
      </c>
      <c r="AW18" s="126" t="str">
        <f>IFERROR(AV18/AU18*100,"")</f>
        <v/>
      </c>
      <c r="AX18" s="126" t="str">
        <f>IFERROR(100-AW18,"")</f>
        <v/>
      </c>
      <c r="AY18" s="64" t="str">
        <f t="shared" ref="AY18:AY47" si="11">IFERROR((1-((AW18*AS18)/(AX18*AR18)))*100,"")</f>
        <v/>
      </c>
      <c r="AZ18" s="97">
        <v>78.41</v>
      </c>
      <c r="BA18" s="68"/>
      <c r="BB18" s="68"/>
      <c r="BC18" s="68"/>
      <c r="BD18" s="68"/>
      <c r="BE18" s="15"/>
      <c r="BF18" s="5">
        <f t="shared" ref="BF18:BF47" si="12">IF(SUM(BG18:BM18)=0,"",SUM(BG18:BM18))</f>
        <v>8539</v>
      </c>
      <c r="BG18" s="42">
        <v>6849</v>
      </c>
      <c r="BH18" s="42">
        <v>1690</v>
      </c>
      <c r="BI18" s="42"/>
      <c r="BJ18" s="42"/>
      <c r="BK18" s="42"/>
      <c r="BL18" s="42"/>
      <c r="BM18" s="15"/>
    </row>
    <row r="19" spans="1:65" outlineLevel="5" x14ac:dyDescent="0.3">
      <c r="A19" s="22">
        <f t="shared" si="5"/>
        <v>1</v>
      </c>
      <c r="B19" s="9">
        <f t="shared" ref="B19:B79" si="13">B18+1</f>
        <v>42738</v>
      </c>
      <c r="C19" s="51">
        <v>325473</v>
      </c>
      <c r="D19" s="64">
        <f t="shared" si="6"/>
        <v>36</v>
      </c>
      <c r="E19" s="12">
        <v>37</v>
      </c>
      <c r="F19" s="12">
        <v>35</v>
      </c>
      <c r="G19" s="12"/>
      <c r="H19" s="12"/>
      <c r="I19" s="12"/>
      <c r="J19" s="12"/>
      <c r="K19" s="12"/>
      <c r="L19" s="12"/>
      <c r="M19" s="74">
        <f t="shared" si="7"/>
        <v>6.8</v>
      </c>
      <c r="N19" s="83">
        <v>6.68</v>
      </c>
      <c r="O19" s="83">
        <v>6.9</v>
      </c>
      <c r="P19" s="83"/>
      <c r="Q19" s="83"/>
      <c r="R19" s="83"/>
      <c r="S19" s="83"/>
      <c r="T19" s="83"/>
      <c r="U19" s="83"/>
      <c r="V19" s="5" t="str">
        <f t="shared" si="8"/>
        <v/>
      </c>
      <c r="W19" s="41"/>
      <c r="X19" s="41"/>
      <c r="Y19" s="41"/>
      <c r="Z19" s="41"/>
      <c r="AA19" s="41"/>
      <c r="AB19" s="41"/>
      <c r="AC19" s="41"/>
      <c r="AD19" s="41"/>
      <c r="AE19" s="5" t="str">
        <f t="shared" si="9"/>
        <v/>
      </c>
      <c r="AF19" s="41"/>
      <c r="AG19" s="41"/>
      <c r="AH19" s="41"/>
      <c r="AI19" s="41"/>
      <c r="AJ19" s="41"/>
      <c r="AK19" s="41"/>
      <c r="AL19" s="41"/>
      <c r="AM19" s="41"/>
      <c r="AN19" s="45">
        <f t="shared" si="10"/>
        <v>18.617021276595743</v>
      </c>
      <c r="AO19" s="41">
        <v>1128</v>
      </c>
      <c r="AP19" s="124">
        <v>3.44</v>
      </c>
      <c r="AQ19" s="125">
        <v>2.25</v>
      </c>
      <c r="AR19" s="126">
        <f>IFERROR(AQ19/AP19*100,"")</f>
        <v>65.406976744186053</v>
      </c>
      <c r="AS19" s="126">
        <f>IFERROR(100-AR19,"")</f>
        <v>34.593023255813947</v>
      </c>
      <c r="AT19" s="127">
        <v>1272</v>
      </c>
      <c r="AU19" s="128">
        <v>1.51</v>
      </c>
      <c r="AV19" s="129">
        <v>0.93</v>
      </c>
      <c r="AW19" s="126">
        <f>IFERROR(AV19/AU19*100,"")</f>
        <v>61.589403973509938</v>
      </c>
      <c r="AX19" s="126">
        <f>IFERROR(100-AW19,"")</f>
        <v>38.410596026490062</v>
      </c>
      <c r="AY19" s="64">
        <f t="shared" si="11"/>
        <v>15.195402298850579</v>
      </c>
      <c r="AZ19" s="97">
        <v>79.430000000000007</v>
      </c>
      <c r="BA19" s="68"/>
      <c r="BB19" s="68"/>
      <c r="BC19" s="68"/>
      <c r="BD19" s="68"/>
      <c r="BE19" s="15"/>
      <c r="BF19" s="5">
        <f t="shared" si="12"/>
        <v>10463</v>
      </c>
      <c r="BG19" s="42">
        <v>6844</v>
      </c>
      <c r="BH19" s="42">
        <v>3619</v>
      </c>
      <c r="BI19" s="42"/>
      <c r="BJ19" s="42"/>
      <c r="BK19" s="42"/>
      <c r="BL19" s="42"/>
      <c r="BM19" s="15"/>
    </row>
    <row r="20" spans="1:65" outlineLevel="5" x14ac:dyDescent="0.3">
      <c r="A20" s="22">
        <f t="shared" si="5"/>
        <v>1</v>
      </c>
      <c r="B20" s="9">
        <f t="shared" si="13"/>
        <v>42739</v>
      </c>
      <c r="C20" s="51">
        <v>320846</v>
      </c>
      <c r="D20" s="64" t="str">
        <f t="shared" si="6"/>
        <v/>
      </c>
      <c r="E20" s="12" t="s">
        <v>103</v>
      </c>
      <c r="F20" s="12" t="s">
        <v>103</v>
      </c>
      <c r="G20" s="12"/>
      <c r="H20" s="12"/>
      <c r="I20" s="12"/>
      <c r="J20" s="12"/>
      <c r="K20" s="12"/>
      <c r="L20" s="12"/>
      <c r="M20" s="74" t="str">
        <f t="shared" si="7"/>
        <v/>
      </c>
      <c r="N20" s="83" t="s">
        <v>103</v>
      </c>
      <c r="O20" s="83" t="s">
        <v>103</v>
      </c>
      <c r="P20" s="83"/>
      <c r="Q20" s="83"/>
      <c r="R20" s="83"/>
      <c r="S20" s="83"/>
      <c r="T20" s="83"/>
      <c r="U20" s="83"/>
      <c r="V20" s="5" t="str">
        <f t="shared" si="8"/>
        <v/>
      </c>
      <c r="W20" s="41"/>
      <c r="X20" s="41"/>
      <c r="Y20" s="41"/>
      <c r="Z20" s="41"/>
      <c r="AA20" s="41"/>
      <c r="AB20" s="41"/>
      <c r="AC20" s="41"/>
      <c r="AD20" s="41"/>
      <c r="AE20" s="5" t="str">
        <f t="shared" si="9"/>
        <v/>
      </c>
      <c r="AF20" s="41"/>
      <c r="AG20" s="41"/>
      <c r="AH20" s="41"/>
      <c r="AI20" s="41"/>
      <c r="AJ20" s="41"/>
      <c r="AK20" s="41"/>
      <c r="AL20" s="41"/>
      <c r="AM20" s="41"/>
      <c r="AN20" s="45">
        <f t="shared" si="10"/>
        <v>17.661900756938604</v>
      </c>
      <c r="AO20" s="41">
        <v>1189</v>
      </c>
      <c r="AP20" s="124" t="s">
        <v>103</v>
      </c>
      <c r="AQ20" s="125" t="s">
        <v>103</v>
      </c>
      <c r="AR20" s="126" t="str">
        <f>IFERROR(AQ20/AP20*100,"")</f>
        <v/>
      </c>
      <c r="AS20" s="126" t="str">
        <f>IFERROR(100-AR20,"")</f>
        <v/>
      </c>
      <c r="AT20" s="127">
        <v>1272</v>
      </c>
      <c r="AU20" s="128">
        <v>1.64</v>
      </c>
      <c r="AV20" s="129" t="s">
        <v>103</v>
      </c>
      <c r="AW20" s="126" t="str">
        <f>IFERROR(AV20/AU20*100,"")</f>
        <v/>
      </c>
      <c r="AX20" s="126" t="str">
        <f>IFERROR(100-AW20,"")</f>
        <v/>
      </c>
      <c r="AY20" s="64" t="str">
        <f t="shared" si="11"/>
        <v/>
      </c>
      <c r="AZ20" s="97">
        <v>78.680000000000007</v>
      </c>
      <c r="BA20" s="68"/>
      <c r="BB20" s="68"/>
      <c r="BC20" s="68"/>
      <c r="BD20" s="68"/>
      <c r="BE20" s="15"/>
      <c r="BF20" s="5">
        <f t="shared" si="12"/>
        <v>14251</v>
      </c>
      <c r="BG20" s="42">
        <v>7770</v>
      </c>
      <c r="BH20" s="42">
        <v>6481</v>
      </c>
      <c r="BI20" s="42"/>
      <c r="BJ20" s="42"/>
      <c r="BK20" s="42"/>
      <c r="BL20" s="42"/>
      <c r="BM20" s="15"/>
    </row>
    <row r="21" spans="1:65" outlineLevel="5" x14ac:dyDescent="0.3">
      <c r="A21" s="22">
        <f t="shared" si="5"/>
        <v>1</v>
      </c>
      <c r="B21" s="9">
        <f t="shared" si="13"/>
        <v>42740</v>
      </c>
      <c r="C21" s="51">
        <v>331317</v>
      </c>
      <c r="D21" s="64" t="str">
        <f t="shared" si="6"/>
        <v/>
      </c>
      <c r="E21" s="12" t="s">
        <v>103</v>
      </c>
      <c r="F21" s="12" t="s">
        <v>103</v>
      </c>
      <c r="G21" s="12"/>
      <c r="H21" s="12"/>
      <c r="I21" s="12"/>
      <c r="J21" s="12"/>
      <c r="K21" s="12"/>
      <c r="L21" s="12"/>
      <c r="M21" s="74" t="str">
        <f t="shared" si="7"/>
        <v/>
      </c>
      <c r="N21" s="83" t="s">
        <v>103</v>
      </c>
      <c r="O21" s="83" t="s">
        <v>103</v>
      </c>
      <c r="P21" s="83"/>
      <c r="Q21" s="83"/>
      <c r="R21" s="83"/>
      <c r="S21" s="83"/>
      <c r="T21" s="83"/>
      <c r="U21" s="83"/>
      <c r="V21" s="5" t="str">
        <f t="shared" si="8"/>
        <v/>
      </c>
      <c r="W21" s="41"/>
      <c r="X21" s="41"/>
      <c r="Y21" s="41"/>
      <c r="Z21" s="41"/>
      <c r="AA21" s="41"/>
      <c r="AB21" s="41"/>
      <c r="AC21" s="41"/>
      <c r="AD21" s="41"/>
      <c r="AE21" s="5" t="str">
        <f t="shared" si="9"/>
        <v/>
      </c>
      <c r="AF21" s="41"/>
      <c r="AG21" s="41"/>
      <c r="AH21" s="41"/>
      <c r="AI21" s="41"/>
      <c r="AJ21" s="41"/>
      <c r="AK21" s="41"/>
      <c r="AL21" s="41"/>
      <c r="AM21" s="41"/>
      <c r="AN21" s="45">
        <f t="shared" si="10"/>
        <v>15.625</v>
      </c>
      <c r="AO21" s="41">
        <v>1344</v>
      </c>
      <c r="AP21" s="110" t="s">
        <v>103</v>
      </c>
      <c r="AQ21" s="111" t="s">
        <v>103</v>
      </c>
      <c r="AR21" s="126" t="str">
        <f t="shared" ref="AR21:AR47" si="14">IFERROR(AQ21/AP21*100,"")</f>
        <v/>
      </c>
      <c r="AS21" s="126" t="str">
        <f t="shared" ref="AS21:AS47" si="15">IFERROR(100-AR21,"")</f>
        <v/>
      </c>
      <c r="AT21" s="127">
        <v>1258</v>
      </c>
      <c r="AU21" s="114">
        <v>1.68</v>
      </c>
      <c r="AV21" s="115" t="s">
        <v>103</v>
      </c>
      <c r="AW21" s="126" t="str">
        <f t="shared" ref="AW21:AW47" si="16">IFERROR(AV21/AU21*100,"")</f>
        <v/>
      </c>
      <c r="AX21" s="126" t="str">
        <f t="shared" ref="AX21:AX47" si="17">IFERROR(100-AW21,"")</f>
        <v/>
      </c>
      <c r="AY21" s="64" t="str">
        <f t="shared" si="11"/>
        <v/>
      </c>
      <c r="AZ21" s="97">
        <v>78.36</v>
      </c>
      <c r="BA21" s="68"/>
      <c r="BB21" s="68"/>
      <c r="BC21" s="68"/>
      <c r="BD21" s="68"/>
      <c r="BE21" s="15"/>
      <c r="BF21" s="5">
        <f t="shared" si="12"/>
        <v>14339</v>
      </c>
      <c r="BG21" s="42">
        <v>7983</v>
      </c>
      <c r="BH21" s="42">
        <v>6356</v>
      </c>
      <c r="BI21" s="42"/>
      <c r="BJ21" s="42"/>
      <c r="BK21" s="42"/>
      <c r="BL21" s="42"/>
      <c r="BM21" s="15"/>
    </row>
    <row r="22" spans="1:65" outlineLevel="5" x14ac:dyDescent="0.3">
      <c r="A22" s="22">
        <f t="shared" si="5"/>
        <v>1</v>
      </c>
      <c r="B22" s="9">
        <f t="shared" si="13"/>
        <v>42741</v>
      </c>
      <c r="C22" s="51">
        <v>324396</v>
      </c>
      <c r="D22" s="64">
        <f t="shared" si="6"/>
        <v>35.5</v>
      </c>
      <c r="E22" s="12">
        <v>36</v>
      </c>
      <c r="F22" s="12">
        <v>35</v>
      </c>
      <c r="G22" s="12"/>
      <c r="H22" s="12"/>
      <c r="I22" s="12"/>
      <c r="J22" s="12"/>
      <c r="K22" s="12"/>
      <c r="L22" s="12"/>
      <c r="M22" s="74" t="str">
        <f t="shared" si="7"/>
        <v/>
      </c>
      <c r="N22" s="83" t="s">
        <v>103</v>
      </c>
      <c r="O22" s="83" t="s">
        <v>103</v>
      </c>
      <c r="P22" s="83"/>
      <c r="Q22" s="83"/>
      <c r="R22" s="83"/>
      <c r="S22" s="83"/>
      <c r="T22" s="83"/>
      <c r="U22" s="83"/>
      <c r="V22" s="5" t="str">
        <f t="shared" si="8"/>
        <v/>
      </c>
      <c r="W22" s="41"/>
      <c r="X22" s="41"/>
      <c r="Y22" s="41"/>
      <c r="Z22" s="41"/>
      <c r="AA22" s="41"/>
      <c r="AB22" s="41"/>
      <c r="AC22" s="41"/>
      <c r="AD22" s="41"/>
      <c r="AE22" s="5" t="str">
        <f t="shared" si="9"/>
        <v/>
      </c>
      <c r="AF22" s="41"/>
      <c r="AG22" s="41"/>
      <c r="AH22" s="41"/>
      <c r="AI22" s="41"/>
      <c r="AJ22" s="41"/>
      <c r="AK22" s="41"/>
      <c r="AL22" s="41"/>
      <c r="AM22" s="41"/>
      <c r="AN22" s="45">
        <f t="shared" si="10"/>
        <v>14.644351464435147</v>
      </c>
      <c r="AO22" s="41">
        <v>1434</v>
      </c>
      <c r="AP22" s="110" t="s">
        <v>103</v>
      </c>
      <c r="AQ22" s="111" t="s">
        <v>103</v>
      </c>
      <c r="AR22" s="126" t="str">
        <f t="shared" si="14"/>
        <v/>
      </c>
      <c r="AS22" s="126" t="str">
        <f t="shared" si="15"/>
        <v/>
      </c>
      <c r="AT22" s="127">
        <v>1534</v>
      </c>
      <c r="AU22" s="114">
        <v>1.75</v>
      </c>
      <c r="AV22" s="115" t="s">
        <v>103</v>
      </c>
      <c r="AW22" s="126" t="str">
        <f t="shared" si="16"/>
        <v/>
      </c>
      <c r="AX22" s="126" t="str">
        <f t="shared" si="17"/>
        <v/>
      </c>
      <c r="AY22" s="64" t="str">
        <f t="shared" si="11"/>
        <v/>
      </c>
      <c r="AZ22" s="97">
        <v>78.84</v>
      </c>
      <c r="BA22" s="68"/>
      <c r="BB22" s="68"/>
      <c r="BC22" s="68"/>
      <c r="BD22" s="68"/>
      <c r="BE22" s="15"/>
      <c r="BF22" s="5">
        <f t="shared" si="12"/>
        <v>10221</v>
      </c>
      <c r="BG22" s="42">
        <v>5357</v>
      </c>
      <c r="BH22" s="42">
        <v>4864</v>
      </c>
      <c r="BI22" s="42"/>
      <c r="BJ22" s="42"/>
      <c r="BK22" s="42"/>
      <c r="BL22" s="42"/>
      <c r="BM22" s="15"/>
    </row>
    <row r="23" spans="1:65" outlineLevel="5" x14ac:dyDescent="0.3">
      <c r="A23" s="22">
        <f t="shared" si="5"/>
        <v>1</v>
      </c>
      <c r="B23" s="9">
        <f t="shared" si="13"/>
        <v>42742</v>
      </c>
      <c r="C23" s="51">
        <v>320697</v>
      </c>
      <c r="D23" s="64">
        <f t="shared" si="6"/>
        <v>35.5</v>
      </c>
      <c r="E23" s="12">
        <v>36</v>
      </c>
      <c r="F23" s="12">
        <v>35</v>
      </c>
      <c r="G23" s="12"/>
      <c r="H23" s="12"/>
      <c r="I23" s="12"/>
      <c r="J23" s="12"/>
      <c r="K23" s="12"/>
      <c r="L23" s="12"/>
      <c r="M23" s="74" t="str">
        <f t="shared" si="7"/>
        <v/>
      </c>
      <c r="N23" s="83" t="s">
        <v>103</v>
      </c>
      <c r="O23" s="83" t="s">
        <v>103</v>
      </c>
      <c r="P23" s="83"/>
      <c r="Q23" s="83"/>
      <c r="R23" s="83"/>
      <c r="S23" s="83"/>
      <c r="T23" s="83"/>
      <c r="U23" s="83"/>
      <c r="V23" s="5" t="str">
        <f t="shared" si="8"/>
        <v/>
      </c>
      <c r="W23" s="41"/>
      <c r="X23" s="41"/>
      <c r="Y23" s="41"/>
      <c r="Z23" s="41"/>
      <c r="AA23" s="41"/>
      <c r="AB23" s="41"/>
      <c r="AC23" s="41"/>
      <c r="AD23" s="41"/>
      <c r="AE23" s="5" t="str">
        <f t="shared" si="9"/>
        <v/>
      </c>
      <c r="AF23" s="41"/>
      <c r="AG23" s="41"/>
      <c r="AH23" s="41"/>
      <c r="AI23" s="41"/>
      <c r="AJ23" s="41"/>
      <c r="AK23" s="41"/>
      <c r="AL23" s="41"/>
      <c r="AM23" s="41"/>
      <c r="AN23" s="45">
        <f t="shared" si="10"/>
        <v>15.909090909090908</v>
      </c>
      <c r="AO23" s="41">
        <v>1320</v>
      </c>
      <c r="AP23" s="110" t="s">
        <v>103</v>
      </c>
      <c r="AQ23" s="111" t="s">
        <v>103</v>
      </c>
      <c r="AR23" s="126" t="str">
        <f t="shared" si="14"/>
        <v/>
      </c>
      <c r="AS23" s="126" t="str">
        <f t="shared" si="15"/>
        <v/>
      </c>
      <c r="AT23" s="127">
        <v>1272</v>
      </c>
      <c r="AU23" s="114" t="s">
        <v>103</v>
      </c>
      <c r="AV23" s="115" t="s">
        <v>103</v>
      </c>
      <c r="AW23" s="126" t="str">
        <f t="shared" si="16"/>
        <v/>
      </c>
      <c r="AX23" s="126" t="str">
        <f t="shared" si="17"/>
        <v/>
      </c>
      <c r="AY23" s="64" t="str">
        <f t="shared" si="11"/>
        <v/>
      </c>
      <c r="AZ23" s="97" t="s">
        <v>103</v>
      </c>
      <c r="BA23" s="68"/>
      <c r="BB23" s="68"/>
      <c r="BC23" s="68"/>
      <c r="BD23" s="68"/>
      <c r="BE23" s="15"/>
      <c r="BF23" s="5">
        <f t="shared" si="12"/>
        <v>12956</v>
      </c>
      <c r="BG23" s="42">
        <v>7880</v>
      </c>
      <c r="BH23" s="42">
        <v>5076</v>
      </c>
      <c r="BI23" s="42"/>
      <c r="BJ23" s="42"/>
      <c r="BK23" s="42"/>
      <c r="BL23" s="42"/>
      <c r="BM23" s="15"/>
    </row>
    <row r="24" spans="1:65" outlineLevel="5" x14ac:dyDescent="0.3">
      <c r="A24" s="22">
        <f t="shared" si="5"/>
        <v>1</v>
      </c>
      <c r="B24" s="9">
        <f t="shared" si="13"/>
        <v>42743</v>
      </c>
      <c r="C24" s="51">
        <v>356498</v>
      </c>
      <c r="D24" s="64" t="str">
        <f t="shared" si="6"/>
        <v/>
      </c>
      <c r="E24" s="12" t="s">
        <v>103</v>
      </c>
      <c r="F24" s="12" t="s">
        <v>103</v>
      </c>
      <c r="G24" s="12"/>
      <c r="H24" s="12"/>
      <c r="I24" s="12"/>
      <c r="J24" s="12"/>
      <c r="K24" s="12"/>
      <c r="L24" s="12"/>
      <c r="M24" s="74" t="str">
        <f t="shared" si="7"/>
        <v/>
      </c>
      <c r="N24" s="83" t="s">
        <v>103</v>
      </c>
      <c r="O24" s="83" t="s">
        <v>103</v>
      </c>
      <c r="P24" s="83"/>
      <c r="Q24" s="83"/>
      <c r="R24" s="83"/>
      <c r="S24" s="83"/>
      <c r="T24" s="83"/>
      <c r="U24" s="83"/>
      <c r="V24" s="5" t="str">
        <f t="shared" si="8"/>
        <v/>
      </c>
      <c r="W24" s="41"/>
      <c r="X24" s="41"/>
      <c r="Y24" s="41"/>
      <c r="Z24" s="41"/>
      <c r="AA24" s="41"/>
      <c r="AB24" s="41"/>
      <c r="AC24" s="41"/>
      <c r="AD24" s="41"/>
      <c r="AE24" s="5" t="str">
        <f t="shared" si="9"/>
        <v/>
      </c>
      <c r="AF24" s="41"/>
      <c r="AG24" s="41"/>
      <c r="AH24" s="41"/>
      <c r="AI24" s="41"/>
      <c r="AJ24" s="41"/>
      <c r="AK24" s="41"/>
      <c r="AL24" s="41"/>
      <c r="AM24" s="41"/>
      <c r="AN24" s="45">
        <f t="shared" si="10"/>
        <v>17.918088737201366</v>
      </c>
      <c r="AO24" s="41">
        <v>1172</v>
      </c>
      <c r="AP24" s="110" t="s">
        <v>103</v>
      </c>
      <c r="AQ24" s="111" t="s">
        <v>103</v>
      </c>
      <c r="AR24" s="126" t="str">
        <f t="shared" si="14"/>
        <v/>
      </c>
      <c r="AS24" s="126" t="str">
        <f t="shared" si="15"/>
        <v/>
      </c>
      <c r="AT24" s="127">
        <v>1248</v>
      </c>
      <c r="AU24" s="114" t="s">
        <v>103</v>
      </c>
      <c r="AV24" s="115" t="s">
        <v>103</v>
      </c>
      <c r="AW24" s="126" t="str">
        <f t="shared" si="16"/>
        <v/>
      </c>
      <c r="AX24" s="126" t="str">
        <f t="shared" si="17"/>
        <v/>
      </c>
      <c r="AY24" s="64" t="str">
        <f t="shared" si="11"/>
        <v/>
      </c>
      <c r="AZ24" s="97" t="s">
        <v>103</v>
      </c>
      <c r="BA24" s="68"/>
      <c r="BB24" s="68"/>
      <c r="BC24" s="68"/>
      <c r="BD24" s="68"/>
      <c r="BE24" s="15"/>
      <c r="BF24" s="5">
        <f t="shared" si="12"/>
        <v>11880</v>
      </c>
      <c r="BG24" s="42">
        <v>10395</v>
      </c>
      <c r="BH24" s="42">
        <v>1485</v>
      </c>
      <c r="BI24" s="42"/>
      <c r="BJ24" s="42"/>
      <c r="BK24" s="42"/>
      <c r="BL24" s="42"/>
      <c r="BM24" s="15"/>
    </row>
    <row r="25" spans="1:65" outlineLevel="5" x14ac:dyDescent="0.3">
      <c r="A25" s="22">
        <f t="shared" si="5"/>
        <v>1</v>
      </c>
      <c r="B25" s="9">
        <f t="shared" si="13"/>
        <v>42744</v>
      </c>
      <c r="C25" s="51">
        <v>317149</v>
      </c>
      <c r="D25" s="64" t="str">
        <f t="shared" si="6"/>
        <v/>
      </c>
      <c r="E25" s="12" t="s">
        <v>103</v>
      </c>
      <c r="F25" s="12" t="s">
        <v>103</v>
      </c>
      <c r="G25" s="12"/>
      <c r="H25" s="12"/>
      <c r="I25" s="12"/>
      <c r="J25" s="12"/>
      <c r="K25" s="12"/>
      <c r="L25" s="12"/>
      <c r="M25" s="74" t="str">
        <f t="shared" si="7"/>
        <v/>
      </c>
      <c r="N25" s="83" t="s">
        <v>103</v>
      </c>
      <c r="O25" s="83" t="s">
        <v>103</v>
      </c>
      <c r="P25" s="83"/>
      <c r="Q25" s="83"/>
      <c r="R25" s="83"/>
      <c r="S25" s="83"/>
      <c r="T25" s="83"/>
      <c r="U25" s="83"/>
      <c r="V25" s="5" t="str">
        <f t="shared" si="8"/>
        <v/>
      </c>
      <c r="W25" s="41"/>
      <c r="X25" s="41"/>
      <c r="Y25" s="41"/>
      <c r="Z25" s="41"/>
      <c r="AA25" s="41"/>
      <c r="AB25" s="41"/>
      <c r="AC25" s="41"/>
      <c r="AD25" s="41"/>
      <c r="AE25" s="5" t="str">
        <f t="shared" si="9"/>
        <v/>
      </c>
      <c r="AF25" s="41"/>
      <c r="AG25" s="41"/>
      <c r="AH25" s="41"/>
      <c r="AI25" s="41"/>
      <c r="AJ25" s="41"/>
      <c r="AK25" s="41"/>
      <c r="AL25" s="41"/>
      <c r="AM25" s="41"/>
      <c r="AN25" s="45">
        <f t="shared" si="10"/>
        <v>15.086206896551724</v>
      </c>
      <c r="AO25" s="41">
        <v>1392</v>
      </c>
      <c r="AP25" s="110" t="s">
        <v>103</v>
      </c>
      <c r="AQ25" s="111" t="s">
        <v>103</v>
      </c>
      <c r="AR25" s="126" t="str">
        <f t="shared" si="14"/>
        <v/>
      </c>
      <c r="AS25" s="126" t="str">
        <f t="shared" si="15"/>
        <v/>
      </c>
      <c r="AT25" s="127">
        <v>1300</v>
      </c>
      <c r="AU25" s="114">
        <v>1.67</v>
      </c>
      <c r="AV25" s="115" t="s">
        <v>103</v>
      </c>
      <c r="AW25" s="126" t="str">
        <f t="shared" si="16"/>
        <v/>
      </c>
      <c r="AX25" s="126" t="str">
        <f t="shared" si="17"/>
        <v/>
      </c>
      <c r="AY25" s="64" t="str">
        <f t="shared" si="11"/>
        <v/>
      </c>
      <c r="AZ25" s="97">
        <v>79.25</v>
      </c>
      <c r="BA25" s="68"/>
      <c r="BB25" s="68"/>
      <c r="BC25" s="68"/>
      <c r="BD25" s="68"/>
      <c r="BE25" s="15"/>
      <c r="BF25" s="5">
        <f t="shared" si="12"/>
        <v>12475</v>
      </c>
      <c r="BG25" s="42">
        <v>10282</v>
      </c>
      <c r="BH25" s="42">
        <v>2193</v>
      </c>
      <c r="BI25" s="42"/>
      <c r="BJ25" s="42"/>
      <c r="BK25" s="42"/>
      <c r="BL25" s="42"/>
      <c r="BM25" s="15"/>
    </row>
    <row r="26" spans="1:65" outlineLevel="5" x14ac:dyDescent="0.3">
      <c r="A26" s="22">
        <f t="shared" si="5"/>
        <v>1</v>
      </c>
      <c r="B26" s="9">
        <f t="shared" si="13"/>
        <v>42745</v>
      </c>
      <c r="C26" s="51">
        <v>306798</v>
      </c>
      <c r="D26" s="64">
        <f t="shared" si="6"/>
        <v>36.5</v>
      </c>
      <c r="E26" s="12">
        <v>37</v>
      </c>
      <c r="F26" s="12">
        <v>36</v>
      </c>
      <c r="G26" s="12"/>
      <c r="H26" s="12"/>
      <c r="I26" s="12"/>
      <c r="J26" s="12"/>
      <c r="K26" s="12"/>
      <c r="L26" s="12"/>
      <c r="M26" s="74">
        <f t="shared" si="7"/>
        <v>6.8</v>
      </c>
      <c r="N26" s="83">
        <v>6.57</v>
      </c>
      <c r="O26" s="83">
        <v>6.94</v>
      </c>
      <c r="P26" s="83"/>
      <c r="Q26" s="83"/>
      <c r="R26" s="83"/>
      <c r="S26" s="83"/>
      <c r="T26" s="83"/>
      <c r="U26" s="83"/>
      <c r="V26" s="5" t="str">
        <f t="shared" si="8"/>
        <v/>
      </c>
      <c r="W26" s="41"/>
      <c r="X26" s="41"/>
      <c r="Y26" s="41"/>
      <c r="Z26" s="41"/>
      <c r="AA26" s="41"/>
      <c r="AB26" s="41"/>
      <c r="AC26" s="41"/>
      <c r="AD26" s="41"/>
      <c r="AE26" s="5" t="str">
        <f t="shared" si="9"/>
        <v/>
      </c>
      <c r="AF26" s="41"/>
      <c r="AG26" s="41"/>
      <c r="AH26" s="41"/>
      <c r="AI26" s="41"/>
      <c r="AJ26" s="41"/>
      <c r="AK26" s="41"/>
      <c r="AL26" s="41"/>
      <c r="AM26" s="41"/>
      <c r="AN26" s="45">
        <f t="shared" si="10"/>
        <v>13.067828251400124</v>
      </c>
      <c r="AO26" s="41">
        <v>1607</v>
      </c>
      <c r="AP26" s="110">
        <v>3.23</v>
      </c>
      <c r="AQ26" s="111">
        <v>2.75</v>
      </c>
      <c r="AR26" s="126">
        <f t="shared" si="14"/>
        <v>85.139318885448915</v>
      </c>
      <c r="AS26" s="126">
        <f t="shared" si="15"/>
        <v>14.860681114551085</v>
      </c>
      <c r="AT26" s="127">
        <v>1586</v>
      </c>
      <c r="AU26" s="114">
        <v>1.34</v>
      </c>
      <c r="AV26" s="115">
        <v>0.86</v>
      </c>
      <c r="AW26" s="126">
        <f t="shared" si="16"/>
        <v>64.179104477611943</v>
      </c>
      <c r="AX26" s="126">
        <f t="shared" si="17"/>
        <v>35.820895522388057</v>
      </c>
      <c r="AY26" s="64">
        <f t="shared" si="11"/>
        <v>68.72727272727272</v>
      </c>
      <c r="AZ26" s="97">
        <v>80.239999999999995</v>
      </c>
      <c r="BA26" s="68"/>
      <c r="BB26" s="68"/>
      <c r="BC26" s="68"/>
      <c r="BD26" s="68"/>
      <c r="BE26" s="15"/>
      <c r="BF26" s="5">
        <f t="shared" si="12"/>
        <v>13771</v>
      </c>
      <c r="BG26" s="42">
        <v>7624</v>
      </c>
      <c r="BH26" s="42">
        <v>6147</v>
      </c>
      <c r="BI26" s="42"/>
      <c r="BJ26" s="42"/>
      <c r="BK26" s="42"/>
      <c r="BL26" s="42"/>
      <c r="BM26" s="15"/>
    </row>
    <row r="27" spans="1:65" outlineLevel="5" x14ac:dyDescent="0.3">
      <c r="A27" s="22">
        <f t="shared" si="5"/>
        <v>1</v>
      </c>
      <c r="B27" s="9">
        <f t="shared" si="13"/>
        <v>42746</v>
      </c>
      <c r="C27" s="51">
        <v>307199</v>
      </c>
      <c r="D27" s="64">
        <f t="shared" si="6"/>
        <v>35.5</v>
      </c>
      <c r="E27" s="12">
        <v>36</v>
      </c>
      <c r="F27" s="12">
        <v>35</v>
      </c>
      <c r="G27" s="12"/>
      <c r="H27" s="12"/>
      <c r="I27" s="12"/>
      <c r="J27" s="12"/>
      <c r="K27" s="12"/>
      <c r="L27" s="12"/>
      <c r="M27" s="74" t="str">
        <f t="shared" si="7"/>
        <v/>
      </c>
      <c r="N27" s="83" t="s">
        <v>103</v>
      </c>
      <c r="O27" s="83" t="s">
        <v>103</v>
      </c>
      <c r="P27" s="83"/>
      <c r="Q27" s="83"/>
      <c r="R27" s="83"/>
      <c r="S27" s="83"/>
      <c r="T27" s="83"/>
      <c r="U27" s="83"/>
      <c r="V27" s="5" t="str">
        <f t="shared" si="8"/>
        <v/>
      </c>
      <c r="W27" s="41"/>
      <c r="X27" s="41"/>
      <c r="Y27" s="41"/>
      <c r="Z27" s="41"/>
      <c r="AA27" s="41"/>
      <c r="AB27" s="41"/>
      <c r="AC27" s="41"/>
      <c r="AD27" s="41"/>
      <c r="AE27" s="5" t="str">
        <f t="shared" si="9"/>
        <v/>
      </c>
      <c r="AF27" s="41"/>
      <c r="AG27" s="41"/>
      <c r="AH27" s="41"/>
      <c r="AI27" s="41"/>
      <c r="AJ27" s="41"/>
      <c r="AK27" s="41"/>
      <c r="AL27" s="41"/>
      <c r="AM27" s="41"/>
      <c r="AN27" s="45">
        <f t="shared" si="10"/>
        <v>14.767932489451477</v>
      </c>
      <c r="AO27" s="41">
        <v>1422</v>
      </c>
      <c r="AP27" s="110" t="s">
        <v>103</v>
      </c>
      <c r="AQ27" s="111" t="s">
        <v>103</v>
      </c>
      <c r="AR27" s="126" t="str">
        <f t="shared" si="14"/>
        <v/>
      </c>
      <c r="AS27" s="126" t="str">
        <f t="shared" si="15"/>
        <v/>
      </c>
      <c r="AT27" s="127">
        <v>1245</v>
      </c>
      <c r="AU27" s="114">
        <v>1.61</v>
      </c>
      <c r="AV27" s="115" t="s">
        <v>103</v>
      </c>
      <c r="AW27" s="126" t="str">
        <f t="shared" si="16"/>
        <v/>
      </c>
      <c r="AX27" s="126" t="str">
        <f t="shared" si="17"/>
        <v/>
      </c>
      <c r="AY27" s="64" t="str">
        <f t="shared" si="11"/>
        <v/>
      </c>
      <c r="AZ27" s="97">
        <v>79.459999999999994</v>
      </c>
      <c r="BA27" s="68"/>
      <c r="BB27" s="68"/>
      <c r="BC27" s="68"/>
      <c r="BD27" s="68"/>
      <c r="BE27" s="15"/>
      <c r="BF27" s="5">
        <f t="shared" si="12"/>
        <v>12089</v>
      </c>
      <c r="BG27" s="42">
        <v>5685</v>
      </c>
      <c r="BH27" s="42">
        <v>6404</v>
      </c>
      <c r="BI27" s="42"/>
      <c r="BJ27" s="42"/>
      <c r="BK27" s="42"/>
      <c r="BL27" s="42"/>
      <c r="BM27" s="15"/>
    </row>
    <row r="28" spans="1:65" outlineLevel="5" x14ac:dyDescent="0.3">
      <c r="A28" s="22">
        <f t="shared" si="5"/>
        <v>1</v>
      </c>
      <c r="B28" s="9">
        <f t="shared" si="13"/>
        <v>42747</v>
      </c>
      <c r="C28" s="51">
        <v>312329</v>
      </c>
      <c r="D28" s="64" t="str">
        <f t="shared" si="6"/>
        <v/>
      </c>
      <c r="E28" s="12" t="s">
        <v>103</v>
      </c>
      <c r="F28" s="12" t="s">
        <v>103</v>
      </c>
      <c r="G28" s="12"/>
      <c r="H28" s="12"/>
      <c r="I28" s="12"/>
      <c r="J28" s="12"/>
      <c r="K28" s="12"/>
      <c r="L28" s="12"/>
      <c r="M28" s="74" t="str">
        <f t="shared" si="7"/>
        <v/>
      </c>
      <c r="N28" s="83" t="s">
        <v>103</v>
      </c>
      <c r="O28" s="83" t="s">
        <v>103</v>
      </c>
      <c r="P28" s="83"/>
      <c r="Q28" s="83"/>
      <c r="R28" s="83"/>
      <c r="S28" s="83"/>
      <c r="T28" s="83"/>
      <c r="U28" s="83"/>
      <c r="V28" s="5" t="str">
        <f t="shared" si="8"/>
        <v/>
      </c>
      <c r="W28" s="41"/>
      <c r="X28" s="41"/>
      <c r="Y28" s="41"/>
      <c r="Z28" s="41"/>
      <c r="AA28" s="41"/>
      <c r="AB28" s="41"/>
      <c r="AC28" s="41"/>
      <c r="AD28" s="41"/>
      <c r="AE28" s="5" t="str">
        <f t="shared" si="9"/>
        <v/>
      </c>
      <c r="AF28" s="41"/>
      <c r="AG28" s="41"/>
      <c r="AH28" s="41"/>
      <c r="AI28" s="41"/>
      <c r="AJ28" s="41"/>
      <c r="AK28" s="41"/>
      <c r="AL28" s="41"/>
      <c r="AM28" s="41"/>
      <c r="AN28" s="45">
        <f t="shared" si="10"/>
        <v>17.558528428093645</v>
      </c>
      <c r="AO28" s="41">
        <v>1196</v>
      </c>
      <c r="AP28" s="110" t="s">
        <v>103</v>
      </c>
      <c r="AQ28" s="111" t="s">
        <v>103</v>
      </c>
      <c r="AR28" s="126" t="str">
        <f t="shared" si="14"/>
        <v/>
      </c>
      <c r="AS28" s="126" t="str">
        <f t="shared" si="15"/>
        <v/>
      </c>
      <c r="AT28" s="127">
        <v>1272</v>
      </c>
      <c r="AU28" s="114">
        <v>1.67</v>
      </c>
      <c r="AV28" s="115" t="s">
        <v>103</v>
      </c>
      <c r="AW28" s="126" t="str">
        <f t="shared" si="16"/>
        <v/>
      </c>
      <c r="AX28" s="126" t="str">
        <f t="shared" si="17"/>
        <v/>
      </c>
      <c r="AY28" s="64" t="str">
        <f t="shared" si="11"/>
        <v/>
      </c>
      <c r="AZ28" s="97">
        <v>79.680000000000007</v>
      </c>
      <c r="BA28" s="68"/>
      <c r="BB28" s="68"/>
      <c r="BC28" s="68"/>
      <c r="BD28" s="68"/>
      <c r="BE28" s="15"/>
      <c r="BF28" s="5">
        <f t="shared" si="12"/>
        <v>10245</v>
      </c>
      <c r="BG28" s="42">
        <v>5616</v>
      </c>
      <c r="BH28" s="42">
        <v>4629</v>
      </c>
      <c r="BI28" s="42"/>
      <c r="BJ28" s="42"/>
      <c r="BK28" s="42"/>
      <c r="BL28" s="42"/>
      <c r="BM28" s="15"/>
    </row>
    <row r="29" spans="1:65" outlineLevel="5" x14ac:dyDescent="0.3">
      <c r="A29" s="22">
        <f t="shared" si="5"/>
        <v>1</v>
      </c>
      <c r="B29" s="9">
        <f t="shared" si="13"/>
        <v>42748</v>
      </c>
      <c r="C29" s="51">
        <v>312868</v>
      </c>
      <c r="D29" s="64" t="str">
        <f t="shared" si="6"/>
        <v/>
      </c>
      <c r="E29" s="12" t="s">
        <v>103</v>
      </c>
      <c r="F29" s="12" t="s">
        <v>103</v>
      </c>
      <c r="G29" s="12"/>
      <c r="H29" s="12"/>
      <c r="I29" s="12"/>
      <c r="J29" s="12"/>
      <c r="K29" s="12"/>
      <c r="L29" s="12"/>
      <c r="M29" s="74" t="str">
        <f t="shared" si="7"/>
        <v/>
      </c>
      <c r="N29" s="83" t="s">
        <v>103</v>
      </c>
      <c r="O29" s="83" t="s">
        <v>103</v>
      </c>
      <c r="P29" s="83"/>
      <c r="Q29" s="83"/>
      <c r="R29" s="83"/>
      <c r="S29" s="83"/>
      <c r="T29" s="83"/>
      <c r="U29" s="83"/>
      <c r="V29" s="5" t="str">
        <f t="shared" si="8"/>
        <v/>
      </c>
      <c r="W29" s="41"/>
      <c r="X29" s="41"/>
      <c r="Y29" s="41"/>
      <c r="Z29" s="41"/>
      <c r="AA29" s="41"/>
      <c r="AB29" s="41"/>
      <c r="AC29" s="41"/>
      <c r="AD29" s="41"/>
      <c r="AE29" s="5" t="str">
        <f t="shared" si="9"/>
        <v/>
      </c>
      <c r="AF29" s="41"/>
      <c r="AG29" s="41"/>
      <c r="AH29" s="41"/>
      <c r="AI29" s="41"/>
      <c r="AJ29" s="41"/>
      <c r="AK29" s="41"/>
      <c r="AL29" s="41"/>
      <c r="AM29" s="41"/>
      <c r="AN29" s="45">
        <f t="shared" si="10"/>
        <v>14.893617021276595</v>
      </c>
      <c r="AO29" s="41">
        <v>1410</v>
      </c>
      <c r="AP29" s="110" t="s">
        <v>103</v>
      </c>
      <c r="AQ29" s="111" t="s">
        <v>103</v>
      </c>
      <c r="AR29" s="126" t="str">
        <f t="shared" si="14"/>
        <v/>
      </c>
      <c r="AS29" s="126" t="str">
        <f t="shared" si="15"/>
        <v/>
      </c>
      <c r="AT29" s="127">
        <v>1272</v>
      </c>
      <c r="AU29" s="114" t="s">
        <v>103</v>
      </c>
      <c r="AV29" s="115" t="s">
        <v>103</v>
      </c>
      <c r="AW29" s="126" t="str">
        <f t="shared" si="16"/>
        <v/>
      </c>
      <c r="AX29" s="126" t="str">
        <f t="shared" si="17"/>
        <v/>
      </c>
      <c r="AY29" s="64" t="str">
        <f t="shared" si="11"/>
        <v/>
      </c>
      <c r="AZ29" s="97" t="s">
        <v>103</v>
      </c>
      <c r="BA29" s="68"/>
      <c r="BB29" s="68"/>
      <c r="BC29" s="68"/>
      <c r="BD29" s="68"/>
      <c r="BE29" s="15"/>
      <c r="BF29" s="5">
        <f t="shared" si="12"/>
        <v>9339</v>
      </c>
      <c r="BG29" s="42">
        <v>8295</v>
      </c>
      <c r="BH29" s="42">
        <v>1044</v>
      </c>
      <c r="BI29" s="42"/>
      <c r="BJ29" s="42"/>
      <c r="BK29" s="42"/>
      <c r="BL29" s="42"/>
      <c r="BM29" s="15"/>
    </row>
    <row r="30" spans="1:65" outlineLevel="5" x14ac:dyDescent="0.3">
      <c r="A30" s="22">
        <f t="shared" si="5"/>
        <v>1</v>
      </c>
      <c r="B30" s="9">
        <f t="shared" si="13"/>
        <v>42749</v>
      </c>
      <c r="C30" s="51">
        <v>322128</v>
      </c>
      <c r="D30" s="64">
        <f t="shared" si="6"/>
        <v>35</v>
      </c>
      <c r="E30" s="12">
        <v>36</v>
      </c>
      <c r="F30" s="12">
        <v>34</v>
      </c>
      <c r="G30" s="12"/>
      <c r="H30" s="12"/>
      <c r="I30" s="12"/>
      <c r="J30" s="12"/>
      <c r="K30" s="12"/>
      <c r="L30" s="12"/>
      <c r="M30" s="74" t="str">
        <f t="shared" si="7"/>
        <v/>
      </c>
      <c r="N30" s="83" t="s">
        <v>103</v>
      </c>
      <c r="O30" s="83" t="s">
        <v>103</v>
      </c>
      <c r="P30" s="83"/>
      <c r="Q30" s="83"/>
      <c r="R30" s="83"/>
      <c r="S30" s="83"/>
      <c r="T30" s="83"/>
      <c r="U30" s="83"/>
      <c r="V30" s="5" t="str">
        <f t="shared" si="8"/>
        <v/>
      </c>
      <c r="W30" s="41"/>
      <c r="X30" s="41"/>
      <c r="Y30" s="41"/>
      <c r="Z30" s="41"/>
      <c r="AA30" s="41"/>
      <c r="AB30" s="41"/>
      <c r="AC30" s="41"/>
      <c r="AD30" s="41"/>
      <c r="AE30" s="5" t="str">
        <f t="shared" si="9"/>
        <v/>
      </c>
      <c r="AF30" s="41"/>
      <c r="AG30" s="41"/>
      <c r="AH30" s="41"/>
      <c r="AI30" s="41"/>
      <c r="AJ30" s="41"/>
      <c r="AK30" s="41"/>
      <c r="AL30" s="41"/>
      <c r="AM30" s="41"/>
      <c r="AN30" s="45">
        <f t="shared" si="10"/>
        <v>16.908212560386474</v>
      </c>
      <c r="AO30" s="41">
        <v>1242</v>
      </c>
      <c r="AP30" s="110" t="s">
        <v>103</v>
      </c>
      <c r="AQ30" s="111" t="s">
        <v>103</v>
      </c>
      <c r="AR30" s="126" t="str">
        <f t="shared" si="14"/>
        <v/>
      </c>
      <c r="AS30" s="126" t="str">
        <f t="shared" si="15"/>
        <v/>
      </c>
      <c r="AT30" s="127">
        <v>1272</v>
      </c>
      <c r="AU30" s="114" t="s">
        <v>103</v>
      </c>
      <c r="AV30" s="115" t="s">
        <v>103</v>
      </c>
      <c r="AW30" s="126" t="str">
        <f t="shared" si="16"/>
        <v/>
      </c>
      <c r="AX30" s="126" t="str">
        <f t="shared" si="17"/>
        <v/>
      </c>
      <c r="AY30" s="64" t="str">
        <f t="shared" si="11"/>
        <v/>
      </c>
      <c r="AZ30" s="97" t="s">
        <v>103</v>
      </c>
      <c r="BA30" s="68"/>
      <c r="BB30" s="68"/>
      <c r="BC30" s="68"/>
      <c r="BD30" s="68"/>
      <c r="BE30" s="15"/>
      <c r="BF30" s="5">
        <f t="shared" si="12"/>
        <v>9239</v>
      </c>
      <c r="BG30" s="42">
        <v>9239</v>
      </c>
      <c r="BH30" s="42">
        <v>0</v>
      </c>
      <c r="BI30" s="42"/>
      <c r="BJ30" s="42"/>
      <c r="BK30" s="42"/>
      <c r="BL30" s="42"/>
      <c r="BM30" s="15"/>
    </row>
    <row r="31" spans="1:65" outlineLevel="5" x14ac:dyDescent="0.3">
      <c r="A31" s="22">
        <f t="shared" si="5"/>
        <v>1</v>
      </c>
      <c r="B31" s="9">
        <f t="shared" si="13"/>
        <v>42750</v>
      </c>
      <c r="C31" s="51">
        <v>298515</v>
      </c>
      <c r="D31" s="64">
        <f t="shared" si="6"/>
        <v>35.5</v>
      </c>
      <c r="E31" s="12">
        <v>36</v>
      </c>
      <c r="F31" s="12">
        <v>35</v>
      </c>
      <c r="G31" s="12"/>
      <c r="H31" s="12"/>
      <c r="I31" s="12"/>
      <c r="J31" s="12"/>
      <c r="K31" s="12"/>
      <c r="L31" s="12"/>
      <c r="M31" s="74" t="str">
        <f t="shared" si="7"/>
        <v/>
      </c>
      <c r="N31" s="83" t="s">
        <v>103</v>
      </c>
      <c r="O31" s="83" t="s">
        <v>103</v>
      </c>
      <c r="P31" s="83"/>
      <c r="Q31" s="83"/>
      <c r="R31" s="83"/>
      <c r="S31" s="83"/>
      <c r="T31" s="83"/>
      <c r="U31" s="83"/>
      <c r="V31" s="5" t="str">
        <f t="shared" si="8"/>
        <v/>
      </c>
      <c r="W31" s="41"/>
      <c r="X31" s="41"/>
      <c r="Y31" s="41"/>
      <c r="Z31" s="41"/>
      <c r="AA31" s="41"/>
      <c r="AB31" s="41"/>
      <c r="AC31" s="41"/>
      <c r="AD31" s="41"/>
      <c r="AE31" s="5" t="str">
        <f t="shared" si="9"/>
        <v/>
      </c>
      <c r="AF31" s="41"/>
      <c r="AG31" s="41"/>
      <c r="AH31" s="41"/>
      <c r="AI31" s="41"/>
      <c r="AJ31" s="41"/>
      <c r="AK31" s="41"/>
      <c r="AL31" s="41"/>
      <c r="AM31" s="41"/>
      <c r="AN31" s="45">
        <f t="shared" si="10"/>
        <v>16.216216216216218</v>
      </c>
      <c r="AO31" s="41">
        <v>1295</v>
      </c>
      <c r="AP31" s="110" t="s">
        <v>103</v>
      </c>
      <c r="AQ31" s="111" t="s">
        <v>103</v>
      </c>
      <c r="AR31" s="126" t="str">
        <f t="shared" si="14"/>
        <v/>
      </c>
      <c r="AS31" s="126" t="str">
        <f t="shared" si="15"/>
        <v/>
      </c>
      <c r="AT31" s="127">
        <v>1286</v>
      </c>
      <c r="AU31" s="114" t="s">
        <v>103</v>
      </c>
      <c r="AV31" s="115" t="s">
        <v>103</v>
      </c>
      <c r="AW31" s="126" t="str">
        <f t="shared" si="16"/>
        <v/>
      </c>
      <c r="AX31" s="126" t="str">
        <f t="shared" si="17"/>
        <v/>
      </c>
      <c r="AY31" s="64" t="str">
        <f t="shared" si="11"/>
        <v/>
      </c>
      <c r="AZ31" s="97" t="s">
        <v>103</v>
      </c>
      <c r="BA31" s="68"/>
      <c r="BB31" s="68"/>
      <c r="BC31" s="68"/>
      <c r="BD31" s="68"/>
      <c r="BE31" s="15"/>
      <c r="BF31" s="5">
        <f t="shared" si="12"/>
        <v>10110</v>
      </c>
      <c r="BG31" s="42">
        <v>10110</v>
      </c>
      <c r="BH31" s="42">
        <v>0</v>
      </c>
      <c r="BI31" s="42"/>
      <c r="BJ31" s="42"/>
      <c r="BK31" s="42"/>
      <c r="BL31" s="42"/>
      <c r="BM31" s="15"/>
    </row>
    <row r="32" spans="1:65" outlineLevel="5" x14ac:dyDescent="0.3">
      <c r="A32" s="22">
        <f t="shared" si="5"/>
        <v>1</v>
      </c>
      <c r="B32" s="9">
        <f t="shared" si="13"/>
        <v>42751</v>
      </c>
      <c r="C32" s="51">
        <v>317053</v>
      </c>
      <c r="D32" s="64" t="str">
        <f t="shared" si="6"/>
        <v/>
      </c>
      <c r="E32" s="12" t="s">
        <v>103</v>
      </c>
      <c r="F32" s="12" t="s">
        <v>103</v>
      </c>
      <c r="G32" s="12"/>
      <c r="H32" s="12"/>
      <c r="I32" s="12"/>
      <c r="J32" s="12"/>
      <c r="K32" s="12"/>
      <c r="L32" s="12"/>
      <c r="M32" s="74" t="str">
        <f t="shared" si="7"/>
        <v/>
      </c>
      <c r="N32" s="83" t="s">
        <v>103</v>
      </c>
      <c r="O32" s="83" t="s">
        <v>103</v>
      </c>
      <c r="P32" s="83"/>
      <c r="Q32" s="83"/>
      <c r="R32" s="83"/>
      <c r="S32" s="83"/>
      <c r="T32" s="83"/>
      <c r="U32" s="83"/>
      <c r="V32" s="5" t="str">
        <f t="shared" si="8"/>
        <v/>
      </c>
      <c r="W32" s="41"/>
      <c r="X32" s="41"/>
      <c r="Y32" s="41"/>
      <c r="Z32" s="41"/>
      <c r="AA32" s="41"/>
      <c r="AB32" s="41"/>
      <c r="AC32" s="41"/>
      <c r="AD32" s="41"/>
      <c r="AE32" s="5" t="str">
        <f t="shared" si="9"/>
        <v/>
      </c>
      <c r="AF32" s="41"/>
      <c r="AG32" s="41"/>
      <c r="AH32" s="41"/>
      <c r="AI32" s="41"/>
      <c r="AJ32" s="41"/>
      <c r="AK32" s="41"/>
      <c r="AL32" s="41"/>
      <c r="AM32" s="41"/>
      <c r="AN32" s="45">
        <f t="shared" si="10"/>
        <v>16.355140186915889</v>
      </c>
      <c r="AO32" s="41">
        <v>1284</v>
      </c>
      <c r="AP32" s="110" t="s">
        <v>103</v>
      </c>
      <c r="AQ32" s="111" t="s">
        <v>103</v>
      </c>
      <c r="AR32" s="126" t="str">
        <f t="shared" si="14"/>
        <v/>
      </c>
      <c r="AS32" s="126" t="str">
        <f t="shared" si="15"/>
        <v/>
      </c>
      <c r="AT32" s="127">
        <v>1272</v>
      </c>
      <c r="AU32" s="114">
        <v>1.74</v>
      </c>
      <c r="AV32" s="115" t="s">
        <v>103</v>
      </c>
      <c r="AW32" s="126" t="str">
        <f t="shared" si="16"/>
        <v/>
      </c>
      <c r="AX32" s="126" t="str">
        <f t="shared" si="17"/>
        <v/>
      </c>
      <c r="AY32" s="64" t="str">
        <f t="shared" si="11"/>
        <v/>
      </c>
      <c r="AZ32" s="97">
        <v>78.86</v>
      </c>
      <c r="BA32" s="68"/>
      <c r="BB32" s="68"/>
      <c r="BC32" s="68"/>
      <c r="BD32" s="68"/>
      <c r="BE32" s="15"/>
      <c r="BF32" s="5">
        <f t="shared" si="12"/>
        <v>10068</v>
      </c>
      <c r="BG32" s="42">
        <v>10068</v>
      </c>
      <c r="BH32" s="42">
        <v>0</v>
      </c>
      <c r="BI32" s="42"/>
      <c r="BJ32" s="42"/>
      <c r="BK32" s="42"/>
      <c r="BL32" s="42"/>
      <c r="BM32" s="15"/>
    </row>
    <row r="33" spans="1:65" outlineLevel="5" x14ac:dyDescent="0.3">
      <c r="A33" s="22">
        <f t="shared" si="5"/>
        <v>1</v>
      </c>
      <c r="B33" s="9">
        <f t="shared" si="13"/>
        <v>42752</v>
      </c>
      <c r="C33" s="51">
        <v>320737</v>
      </c>
      <c r="D33" s="64" t="str">
        <f t="shared" si="6"/>
        <v/>
      </c>
      <c r="E33" s="12" t="s">
        <v>103</v>
      </c>
      <c r="F33" s="12" t="s">
        <v>103</v>
      </c>
      <c r="G33" s="12"/>
      <c r="H33" s="12"/>
      <c r="I33" s="12"/>
      <c r="J33" s="12"/>
      <c r="K33" s="12"/>
      <c r="L33" s="12"/>
      <c r="M33" s="74">
        <f t="shared" si="7"/>
        <v>6.8</v>
      </c>
      <c r="N33" s="83">
        <v>6.57</v>
      </c>
      <c r="O33" s="83">
        <v>6.94</v>
      </c>
      <c r="P33" s="83"/>
      <c r="Q33" s="83"/>
      <c r="R33" s="83"/>
      <c r="S33" s="83"/>
      <c r="T33" s="83"/>
      <c r="U33" s="83"/>
      <c r="V33" s="5" t="str">
        <f t="shared" si="8"/>
        <v/>
      </c>
      <c r="W33" s="41"/>
      <c r="X33" s="41"/>
      <c r="Y33" s="41"/>
      <c r="Z33" s="41"/>
      <c r="AA33" s="41"/>
      <c r="AB33" s="41"/>
      <c r="AC33" s="41"/>
      <c r="AD33" s="41"/>
      <c r="AE33" s="5" t="str">
        <f t="shared" si="9"/>
        <v/>
      </c>
      <c r="AF33" s="41"/>
      <c r="AG33" s="41"/>
      <c r="AH33" s="41"/>
      <c r="AI33" s="41"/>
      <c r="AJ33" s="41"/>
      <c r="AK33" s="41"/>
      <c r="AL33" s="41"/>
      <c r="AM33" s="41"/>
      <c r="AN33" s="45">
        <f t="shared" si="10"/>
        <v>15.328467153284672</v>
      </c>
      <c r="AO33" s="41">
        <v>1370</v>
      </c>
      <c r="AP33" s="110">
        <v>1.91</v>
      </c>
      <c r="AQ33" s="111">
        <v>1.43</v>
      </c>
      <c r="AR33" s="126">
        <f t="shared" si="14"/>
        <v>74.869109947643977</v>
      </c>
      <c r="AS33" s="126">
        <f t="shared" si="15"/>
        <v>25.130890052356023</v>
      </c>
      <c r="AT33" s="127">
        <v>1272</v>
      </c>
      <c r="AU33" s="114">
        <v>1.44</v>
      </c>
      <c r="AV33" s="115">
        <v>0.91</v>
      </c>
      <c r="AW33" s="126">
        <f t="shared" si="16"/>
        <v>63.19444444444445</v>
      </c>
      <c r="AX33" s="126">
        <f t="shared" si="17"/>
        <v>36.80555555555555</v>
      </c>
      <c r="AY33" s="64">
        <f t="shared" si="11"/>
        <v>42.367066895368765</v>
      </c>
      <c r="AZ33" s="97">
        <v>80.260000000000005</v>
      </c>
      <c r="BA33" s="68"/>
      <c r="BB33" s="68"/>
      <c r="BC33" s="68"/>
      <c r="BD33" s="68"/>
      <c r="BE33" s="15"/>
      <c r="BF33" s="5">
        <f t="shared" si="12"/>
        <v>8920</v>
      </c>
      <c r="BG33" s="42">
        <v>8920</v>
      </c>
      <c r="BH33" s="42">
        <v>0</v>
      </c>
      <c r="BI33" s="42"/>
      <c r="BJ33" s="42"/>
      <c r="BK33" s="42"/>
      <c r="BL33" s="42"/>
      <c r="BM33" s="15"/>
    </row>
    <row r="34" spans="1:65" outlineLevel="5" x14ac:dyDescent="0.3">
      <c r="A34" s="22">
        <f t="shared" si="5"/>
        <v>1</v>
      </c>
      <c r="B34" s="9">
        <f t="shared" si="13"/>
        <v>42753</v>
      </c>
      <c r="C34" s="51">
        <v>317498</v>
      </c>
      <c r="D34" s="64">
        <f t="shared" si="6"/>
        <v>36.5</v>
      </c>
      <c r="E34" s="12">
        <v>37</v>
      </c>
      <c r="F34" s="12">
        <v>36</v>
      </c>
      <c r="G34" s="12"/>
      <c r="H34" s="12"/>
      <c r="I34" s="12"/>
      <c r="J34" s="12"/>
      <c r="K34" s="12"/>
      <c r="L34" s="12"/>
      <c r="M34" s="74" t="str">
        <f t="shared" si="7"/>
        <v/>
      </c>
      <c r="N34" s="83" t="s">
        <v>103</v>
      </c>
      <c r="O34" s="83" t="s">
        <v>103</v>
      </c>
      <c r="P34" s="83"/>
      <c r="Q34" s="83"/>
      <c r="R34" s="83"/>
      <c r="S34" s="83"/>
      <c r="T34" s="83"/>
      <c r="U34" s="83"/>
      <c r="V34" s="5" t="str">
        <f t="shared" si="8"/>
        <v/>
      </c>
      <c r="W34" s="41"/>
      <c r="X34" s="41"/>
      <c r="Y34" s="41"/>
      <c r="Z34" s="41"/>
      <c r="AA34" s="41"/>
      <c r="AB34" s="41"/>
      <c r="AC34" s="41"/>
      <c r="AD34" s="41"/>
      <c r="AE34" s="5" t="str">
        <f t="shared" si="9"/>
        <v/>
      </c>
      <c r="AF34" s="41"/>
      <c r="AG34" s="41"/>
      <c r="AH34" s="41"/>
      <c r="AI34" s="41"/>
      <c r="AJ34" s="41"/>
      <c r="AK34" s="41"/>
      <c r="AL34" s="41"/>
      <c r="AM34" s="41"/>
      <c r="AN34" s="45">
        <f t="shared" si="10"/>
        <v>13.70757180156658</v>
      </c>
      <c r="AO34" s="41">
        <v>1532</v>
      </c>
      <c r="AP34" s="110" t="s">
        <v>103</v>
      </c>
      <c r="AQ34" s="111" t="s">
        <v>103</v>
      </c>
      <c r="AR34" s="126" t="str">
        <f t="shared" si="14"/>
        <v/>
      </c>
      <c r="AS34" s="126" t="str">
        <f t="shared" si="15"/>
        <v/>
      </c>
      <c r="AT34" s="127">
        <v>1663</v>
      </c>
      <c r="AU34" s="114">
        <v>1.58</v>
      </c>
      <c r="AV34" s="115" t="s">
        <v>103</v>
      </c>
      <c r="AW34" s="126" t="str">
        <f t="shared" si="16"/>
        <v/>
      </c>
      <c r="AX34" s="126" t="str">
        <f t="shared" si="17"/>
        <v/>
      </c>
      <c r="AY34" s="64" t="str">
        <f t="shared" si="11"/>
        <v/>
      </c>
      <c r="AZ34" s="97">
        <v>79.89</v>
      </c>
      <c r="BA34" s="68"/>
      <c r="BB34" s="68"/>
      <c r="BC34" s="68"/>
      <c r="BD34" s="68"/>
      <c r="BE34" s="15"/>
      <c r="BF34" s="5">
        <f t="shared" si="12"/>
        <v>9921</v>
      </c>
      <c r="BG34" s="42">
        <v>9921</v>
      </c>
      <c r="BH34" s="42">
        <v>0</v>
      </c>
      <c r="BI34" s="42"/>
      <c r="BJ34" s="42"/>
      <c r="BK34" s="42"/>
      <c r="BL34" s="42"/>
      <c r="BM34" s="15"/>
    </row>
    <row r="35" spans="1:65" outlineLevel="5" x14ac:dyDescent="0.3">
      <c r="A35" s="22">
        <f t="shared" si="5"/>
        <v>1</v>
      </c>
      <c r="B35" s="9">
        <f t="shared" si="13"/>
        <v>42754</v>
      </c>
      <c r="C35" s="51">
        <v>319824</v>
      </c>
      <c r="D35" s="64">
        <f t="shared" si="6"/>
        <v>36.5</v>
      </c>
      <c r="E35" s="12">
        <v>37</v>
      </c>
      <c r="F35" s="12">
        <v>36</v>
      </c>
      <c r="G35" s="12"/>
      <c r="H35" s="12"/>
      <c r="I35" s="12"/>
      <c r="J35" s="12"/>
      <c r="K35" s="12"/>
      <c r="L35" s="12"/>
      <c r="M35" s="74" t="str">
        <f t="shared" si="7"/>
        <v/>
      </c>
      <c r="N35" s="83" t="s">
        <v>103</v>
      </c>
      <c r="O35" s="83" t="s">
        <v>103</v>
      </c>
      <c r="P35" s="83"/>
      <c r="Q35" s="83"/>
      <c r="R35" s="83"/>
      <c r="S35" s="83"/>
      <c r="T35" s="83"/>
      <c r="U35" s="83"/>
      <c r="V35" s="5" t="str">
        <f t="shared" si="8"/>
        <v/>
      </c>
      <c r="W35" s="41"/>
      <c r="X35" s="41"/>
      <c r="Y35" s="41"/>
      <c r="Z35" s="41"/>
      <c r="AA35" s="41"/>
      <c r="AB35" s="41"/>
      <c r="AC35" s="41"/>
      <c r="AD35" s="41"/>
      <c r="AE35" s="5" t="str">
        <f t="shared" si="9"/>
        <v/>
      </c>
      <c r="AF35" s="41"/>
      <c r="AG35" s="41"/>
      <c r="AH35" s="41"/>
      <c r="AI35" s="41"/>
      <c r="AJ35" s="41"/>
      <c r="AK35" s="41"/>
      <c r="AL35" s="41"/>
      <c r="AM35" s="41"/>
      <c r="AN35" s="45">
        <f t="shared" si="10"/>
        <v>18.260869565217391</v>
      </c>
      <c r="AO35" s="41">
        <v>1150</v>
      </c>
      <c r="AP35" s="110" t="s">
        <v>103</v>
      </c>
      <c r="AQ35" s="111" t="s">
        <v>103</v>
      </c>
      <c r="AR35" s="126" t="str">
        <f t="shared" si="14"/>
        <v/>
      </c>
      <c r="AS35" s="126" t="str">
        <f t="shared" si="15"/>
        <v/>
      </c>
      <c r="AT35" s="127">
        <v>1191</v>
      </c>
      <c r="AU35" s="114">
        <v>1.64</v>
      </c>
      <c r="AV35" s="115" t="s">
        <v>103</v>
      </c>
      <c r="AW35" s="126" t="str">
        <f t="shared" si="16"/>
        <v/>
      </c>
      <c r="AX35" s="126" t="str">
        <f t="shared" si="17"/>
        <v/>
      </c>
      <c r="AY35" s="64" t="str">
        <f t="shared" si="11"/>
        <v/>
      </c>
      <c r="AZ35" s="97">
        <v>79.72</v>
      </c>
      <c r="BA35" s="68"/>
      <c r="BB35" s="68"/>
      <c r="BC35" s="68"/>
      <c r="BD35" s="68"/>
      <c r="BE35" s="15"/>
      <c r="BF35" s="5">
        <f t="shared" si="12"/>
        <v>15362</v>
      </c>
      <c r="BG35" s="42">
        <v>10175</v>
      </c>
      <c r="BH35" s="42">
        <v>5187</v>
      </c>
      <c r="BI35" s="42"/>
      <c r="BJ35" s="42"/>
      <c r="BK35" s="42"/>
      <c r="BL35" s="42"/>
      <c r="BM35" s="15"/>
    </row>
    <row r="36" spans="1:65" outlineLevel="5" x14ac:dyDescent="0.3">
      <c r="A36" s="22">
        <f t="shared" si="5"/>
        <v>1</v>
      </c>
      <c r="B36" s="9">
        <f t="shared" si="13"/>
        <v>42755</v>
      </c>
      <c r="C36" s="51">
        <v>305406</v>
      </c>
      <c r="D36" s="64" t="str">
        <f t="shared" si="6"/>
        <v/>
      </c>
      <c r="E36" s="12" t="s">
        <v>103</v>
      </c>
      <c r="F36" s="12" t="s">
        <v>103</v>
      </c>
      <c r="G36" s="12"/>
      <c r="H36" s="12"/>
      <c r="I36" s="12"/>
      <c r="J36" s="12"/>
      <c r="K36" s="12"/>
      <c r="L36" s="12"/>
      <c r="M36" s="74" t="str">
        <f t="shared" si="7"/>
        <v/>
      </c>
      <c r="N36" s="83" t="s">
        <v>103</v>
      </c>
      <c r="O36" s="83" t="s">
        <v>103</v>
      </c>
      <c r="P36" s="83"/>
      <c r="Q36" s="83"/>
      <c r="R36" s="83"/>
      <c r="S36" s="83"/>
      <c r="T36" s="83"/>
      <c r="U36" s="83"/>
      <c r="V36" s="5" t="str">
        <f t="shared" si="8"/>
        <v/>
      </c>
      <c r="W36" s="41"/>
      <c r="X36" s="41"/>
      <c r="Y36" s="41"/>
      <c r="Z36" s="41"/>
      <c r="AA36" s="41"/>
      <c r="AB36" s="41"/>
      <c r="AC36" s="41"/>
      <c r="AD36" s="41"/>
      <c r="AE36" s="5" t="str">
        <f t="shared" si="9"/>
        <v/>
      </c>
      <c r="AF36" s="41"/>
      <c r="AG36" s="41"/>
      <c r="AH36" s="41"/>
      <c r="AI36" s="41"/>
      <c r="AJ36" s="41"/>
      <c r="AK36" s="41"/>
      <c r="AL36" s="41"/>
      <c r="AM36" s="41"/>
      <c r="AN36" s="45">
        <f t="shared" si="10"/>
        <v>14.613778705636744</v>
      </c>
      <c r="AO36" s="41">
        <v>1437</v>
      </c>
      <c r="AP36" s="110" t="s">
        <v>103</v>
      </c>
      <c r="AQ36" s="111" t="s">
        <v>103</v>
      </c>
      <c r="AR36" s="126" t="str">
        <f t="shared" si="14"/>
        <v/>
      </c>
      <c r="AS36" s="126" t="str">
        <f t="shared" si="15"/>
        <v/>
      </c>
      <c r="AT36" s="127">
        <v>1662</v>
      </c>
      <c r="AU36" s="114">
        <v>1.62</v>
      </c>
      <c r="AV36" s="115" t="s">
        <v>103</v>
      </c>
      <c r="AW36" s="126" t="str">
        <f t="shared" si="16"/>
        <v/>
      </c>
      <c r="AX36" s="126" t="str">
        <f t="shared" si="17"/>
        <v/>
      </c>
      <c r="AY36" s="64" t="str">
        <f t="shared" si="11"/>
        <v/>
      </c>
      <c r="AZ36" s="97">
        <v>79.7</v>
      </c>
      <c r="BA36" s="68"/>
      <c r="BB36" s="68"/>
      <c r="BC36" s="68"/>
      <c r="BD36" s="68"/>
      <c r="BE36" s="15"/>
      <c r="BF36" s="5">
        <f t="shared" si="12"/>
        <v>12226</v>
      </c>
      <c r="BG36" s="42">
        <v>5632</v>
      </c>
      <c r="BH36" s="42">
        <v>6594</v>
      </c>
      <c r="BI36" s="42"/>
      <c r="BJ36" s="42"/>
      <c r="BK36" s="42"/>
      <c r="BL36" s="42"/>
      <c r="BM36" s="15"/>
    </row>
    <row r="37" spans="1:65" outlineLevel="5" x14ac:dyDescent="0.3">
      <c r="A37" s="22">
        <f t="shared" si="5"/>
        <v>1</v>
      </c>
      <c r="B37" s="9">
        <f t="shared" si="13"/>
        <v>42756</v>
      </c>
      <c r="C37" s="51">
        <v>294880</v>
      </c>
      <c r="D37" s="64" t="str">
        <f t="shared" si="6"/>
        <v/>
      </c>
      <c r="E37" s="12" t="s">
        <v>103</v>
      </c>
      <c r="F37" s="12" t="s">
        <v>103</v>
      </c>
      <c r="G37" s="12"/>
      <c r="H37" s="12"/>
      <c r="I37" s="12"/>
      <c r="J37" s="12"/>
      <c r="K37" s="12"/>
      <c r="L37" s="12"/>
      <c r="M37" s="74" t="str">
        <f t="shared" si="7"/>
        <v/>
      </c>
      <c r="N37" s="83" t="s">
        <v>103</v>
      </c>
      <c r="O37" s="83" t="s">
        <v>103</v>
      </c>
      <c r="P37" s="83"/>
      <c r="Q37" s="83"/>
      <c r="R37" s="83"/>
      <c r="S37" s="83"/>
      <c r="T37" s="83"/>
      <c r="U37" s="83"/>
      <c r="V37" s="5" t="str">
        <f t="shared" si="8"/>
        <v/>
      </c>
      <c r="W37" s="41"/>
      <c r="X37" s="41"/>
      <c r="Y37" s="41"/>
      <c r="Z37" s="41"/>
      <c r="AA37" s="41"/>
      <c r="AB37" s="41"/>
      <c r="AC37" s="41"/>
      <c r="AD37" s="41"/>
      <c r="AE37" s="5" t="str">
        <f t="shared" si="9"/>
        <v/>
      </c>
      <c r="AF37" s="41"/>
      <c r="AG37" s="41"/>
      <c r="AH37" s="41"/>
      <c r="AI37" s="41"/>
      <c r="AJ37" s="41"/>
      <c r="AK37" s="41"/>
      <c r="AL37" s="41"/>
      <c r="AM37" s="41"/>
      <c r="AN37" s="45">
        <f t="shared" si="10"/>
        <v>16.329704510108865</v>
      </c>
      <c r="AO37" s="41">
        <v>1286</v>
      </c>
      <c r="AP37" s="110" t="s">
        <v>103</v>
      </c>
      <c r="AQ37" s="111" t="s">
        <v>103</v>
      </c>
      <c r="AR37" s="126" t="str">
        <f t="shared" si="14"/>
        <v/>
      </c>
      <c r="AS37" s="126" t="str">
        <f t="shared" si="15"/>
        <v/>
      </c>
      <c r="AT37" s="127">
        <v>1128</v>
      </c>
      <c r="AU37" s="114" t="s">
        <v>103</v>
      </c>
      <c r="AV37" s="115" t="s">
        <v>103</v>
      </c>
      <c r="AW37" s="126" t="str">
        <f t="shared" si="16"/>
        <v/>
      </c>
      <c r="AX37" s="126" t="str">
        <f t="shared" si="17"/>
        <v/>
      </c>
      <c r="AY37" s="64" t="str">
        <f t="shared" si="11"/>
        <v/>
      </c>
      <c r="AZ37" s="97" t="s">
        <v>103</v>
      </c>
      <c r="BA37" s="68"/>
      <c r="BB37" s="68"/>
      <c r="BC37" s="68"/>
      <c r="BD37" s="68"/>
      <c r="BE37" s="15"/>
      <c r="BF37" s="5">
        <f t="shared" si="12"/>
        <v>16439</v>
      </c>
      <c r="BG37" s="42">
        <v>10213</v>
      </c>
      <c r="BH37" s="42">
        <v>6226</v>
      </c>
      <c r="BI37" s="42"/>
      <c r="BJ37" s="42"/>
      <c r="BK37" s="42"/>
      <c r="BL37" s="42"/>
      <c r="BM37" s="15"/>
    </row>
    <row r="38" spans="1:65" outlineLevel="5" x14ac:dyDescent="0.3">
      <c r="A38" s="22">
        <f t="shared" si="5"/>
        <v>1</v>
      </c>
      <c r="B38" s="9">
        <f t="shared" si="13"/>
        <v>42757</v>
      </c>
      <c r="C38" s="51">
        <v>332287</v>
      </c>
      <c r="D38" s="64">
        <f t="shared" si="6"/>
        <v>36</v>
      </c>
      <c r="E38" s="12">
        <v>37</v>
      </c>
      <c r="F38" s="12">
        <v>35</v>
      </c>
      <c r="G38" s="12"/>
      <c r="H38" s="12"/>
      <c r="I38" s="12"/>
      <c r="J38" s="12"/>
      <c r="K38" s="12"/>
      <c r="L38" s="12"/>
      <c r="M38" s="74" t="str">
        <f t="shared" si="7"/>
        <v/>
      </c>
      <c r="N38" s="83" t="s">
        <v>103</v>
      </c>
      <c r="O38" s="83" t="s">
        <v>103</v>
      </c>
      <c r="P38" s="83"/>
      <c r="Q38" s="83"/>
      <c r="R38" s="83"/>
      <c r="S38" s="83"/>
      <c r="T38" s="83"/>
      <c r="U38" s="83"/>
      <c r="V38" s="5" t="str">
        <f t="shared" si="8"/>
        <v/>
      </c>
      <c r="W38" s="41"/>
      <c r="X38" s="41"/>
      <c r="Y38" s="41"/>
      <c r="Z38" s="41"/>
      <c r="AA38" s="41"/>
      <c r="AB38" s="41"/>
      <c r="AC38" s="41"/>
      <c r="AD38" s="41"/>
      <c r="AE38" s="5" t="str">
        <f t="shared" si="9"/>
        <v/>
      </c>
      <c r="AF38" s="41"/>
      <c r="AG38" s="41"/>
      <c r="AH38" s="41"/>
      <c r="AI38" s="41"/>
      <c r="AJ38" s="41"/>
      <c r="AK38" s="41"/>
      <c r="AL38" s="41"/>
      <c r="AM38" s="41"/>
      <c r="AN38" s="45">
        <f t="shared" si="10"/>
        <v>19.774011299435028</v>
      </c>
      <c r="AO38" s="41">
        <v>1062</v>
      </c>
      <c r="AP38" s="110" t="s">
        <v>103</v>
      </c>
      <c r="AQ38" s="111" t="s">
        <v>103</v>
      </c>
      <c r="AR38" s="126" t="str">
        <f t="shared" si="14"/>
        <v/>
      </c>
      <c r="AS38" s="126" t="str">
        <f t="shared" si="15"/>
        <v/>
      </c>
      <c r="AT38" s="127">
        <v>970</v>
      </c>
      <c r="AU38" s="114" t="s">
        <v>103</v>
      </c>
      <c r="AV38" s="115" t="s">
        <v>103</v>
      </c>
      <c r="AW38" s="126" t="str">
        <f t="shared" si="16"/>
        <v/>
      </c>
      <c r="AX38" s="126" t="str">
        <f t="shared" si="17"/>
        <v/>
      </c>
      <c r="AY38" s="64" t="str">
        <f t="shared" si="11"/>
        <v/>
      </c>
      <c r="AZ38" s="97" t="s">
        <v>103</v>
      </c>
      <c r="BA38" s="68"/>
      <c r="BB38" s="68"/>
      <c r="BC38" s="68"/>
      <c r="BD38" s="68"/>
      <c r="BE38" s="15"/>
      <c r="BF38" s="5">
        <f t="shared" si="12"/>
        <v>9256</v>
      </c>
      <c r="BG38" s="42">
        <v>7393</v>
      </c>
      <c r="BH38" s="42">
        <v>1863</v>
      </c>
      <c r="BI38" s="42"/>
      <c r="BJ38" s="42"/>
      <c r="BK38" s="42"/>
      <c r="BL38" s="42"/>
      <c r="BM38" s="15"/>
    </row>
    <row r="39" spans="1:65" outlineLevel="5" x14ac:dyDescent="0.3">
      <c r="A39" s="22">
        <f t="shared" si="5"/>
        <v>1</v>
      </c>
      <c r="B39" s="9">
        <f t="shared" si="13"/>
        <v>42758</v>
      </c>
      <c r="C39" s="51">
        <v>304173</v>
      </c>
      <c r="D39" s="64" t="str">
        <f t="shared" si="6"/>
        <v/>
      </c>
      <c r="E39" s="12" t="s">
        <v>103</v>
      </c>
      <c r="F39" s="12" t="s">
        <v>103</v>
      </c>
      <c r="G39" s="12"/>
      <c r="H39" s="12"/>
      <c r="I39" s="12"/>
      <c r="J39" s="12"/>
      <c r="K39" s="12"/>
      <c r="L39" s="12"/>
      <c r="M39" s="74" t="str">
        <f t="shared" si="7"/>
        <v/>
      </c>
      <c r="N39" s="83" t="s">
        <v>103</v>
      </c>
      <c r="O39" s="83" t="s">
        <v>103</v>
      </c>
      <c r="P39" s="83"/>
      <c r="Q39" s="83"/>
      <c r="R39" s="83"/>
      <c r="S39" s="83"/>
      <c r="T39" s="83"/>
      <c r="U39" s="83"/>
      <c r="V39" s="5" t="str">
        <f t="shared" si="8"/>
        <v/>
      </c>
      <c r="W39" s="41"/>
      <c r="X39" s="41"/>
      <c r="Y39" s="41"/>
      <c r="Z39" s="41"/>
      <c r="AA39" s="41"/>
      <c r="AB39" s="41"/>
      <c r="AC39" s="41"/>
      <c r="AD39" s="41"/>
      <c r="AE39" s="5" t="str">
        <f t="shared" si="9"/>
        <v/>
      </c>
      <c r="AF39" s="41"/>
      <c r="AG39" s="41"/>
      <c r="AH39" s="41"/>
      <c r="AI39" s="41"/>
      <c r="AJ39" s="41"/>
      <c r="AK39" s="41"/>
      <c r="AL39" s="41"/>
      <c r="AM39" s="41"/>
      <c r="AN39" s="45">
        <f t="shared" si="10"/>
        <v>16.8</v>
      </c>
      <c r="AO39" s="41">
        <v>1250</v>
      </c>
      <c r="AP39" s="110" t="s">
        <v>103</v>
      </c>
      <c r="AQ39" s="111" t="s">
        <v>103</v>
      </c>
      <c r="AR39" s="126" t="str">
        <f t="shared" si="14"/>
        <v/>
      </c>
      <c r="AS39" s="126" t="str">
        <f t="shared" si="15"/>
        <v/>
      </c>
      <c r="AT39" s="127">
        <v>1447</v>
      </c>
      <c r="AU39" s="114">
        <v>1.67</v>
      </c>
      <c r="AV39" s="115" t="s">
        <v>103</v>
      </c>
      <c r="AW39" s="126" t="str">
        <f t="shared" si="16"/>
        <v/>
      </c>
      <c r="AX39" s="126" t="str">
        <f t="shared" si="17"/>
        <v/>
      </c>
      <c r="AY39" s="64" t="str">
        <f t="shared" si="11"/>
        <v/>
      </c>
      <c r="AZ39" s="97">
        <v>79.55</v>
      </c>
      <c r="BA39" s="68"/>
      <c r="BB39" s="68"/>
      <c r="BC39" s="68"/>
      <c r="BD39" s="68"/>
      <c r="BE39" s="15"/>
      <c r="BF39" s="5">
        <f t="shared" si="12"/>
        <v>12426</v>
      </c>
      <c r="BG39" s="42">
        <v>6759</v>
      </c>
      <c r="BH39" s="42">
        <v>5667</v>
      </c>
      <c r="BI39" s="42"/>
      <c r="BJ39" s="42"/>
      <c r="BK39" s="42"/>
      <c r="BL39" s="42"/>
      <c r="BM39" s="15"/>
    </row>
    <row r="40" spans="1:65" outlineLevel="5" x14ac:dyDescent="0.3">
      <c r="A40" s="22">
        <f t="shared" si="5"/>
        <v>1</v>
      </c>
      <c r="B40" s="9">
        <f t="shared" si="13"/>
        <v>42759</v>
      </c>
      <c r="C40" s="51">
        <v>293520</v>
      </c>
      <c r="D40" s="64" t="str">
        <f t="shared" si="6"/>
        <v/>
      </c>
      <c r="E40" s="12" t="s">
        <v>103</v>
      </c>
      <c r="F40" s="12" t="s">
        <v>103</v>
      </c>
      <c r="G40" s="12"/>
      <c r="H40" s="12"/>
      <c r="I40" s="12"/>
      <c r="J40" s="12"/>
      <c r="K40" s="12"/>
      <c r="L40" s="12"/>
      <c r="M40" s="74">
        <f t="shared" si="7"/>
        <v>6.8</v>
      </c>
      <c r="N40" s="83">
        <v>6.61</v>
      </c>
      <c r="O40" s="83">
        <v>6.96</v>
      </c>
      <c r="P40" s="83"/>
      <c r="Q40" s="83"/>
      <c r="R40" s="83"/>
      <c r="S40" s="83"/>
      <c r="T40" s="83"/>
      <c r="U40" s="83"/>
      <c r="V40" s="5" t="str">
        <f t="shared" si="8"/>
        <v/>
      </c>
      <c r="W40" s="41"/>
      <c r="X40" s="41"/>
      <c r="Y40" s="41"/>
      <c r="Z40" s="41"/>
      <c r="AA40" s="41"/>
      <c r="AB40" s="41"/>
      <c r="AC40" s="41"/>
      <c r="AD40" s="41"/>
      <c r="AE40" s="5" t="str">
        <f t="shared" si="9"/>
        <v/>
      </c>
      <c r="AF40" s="41"/>
      <c r="AG40" s="41"/>
      <c r="AH40" s="41"/>
      <c r="AI40" s="41"/>
      <c r="AJ40" s="41"/>
      <c r="AK40" s="41"/>
      <c r="AL40" s="41"/>
      <c r="AM40" s="41"/>
      <c r="AN40" s="45">
        <f t="shared" si="10"/>
        <v>14.978601997146933</v>
      </c>
      <c r="AO40" s="41">
        <v>1402</v>
      </c>
      <c r="AP40" s="110">
        <v>4.3600000000000003</v>
      </c>
      <c r="AQ40" s="111">
        <v>2.38</v>
      </c>
      <c r="AR40" s="126">
        <f t="shared" si="14"/>
        <v>54.587155963302749</v>
      </c>
      <c r="AS40" s="126">
        <f t="shared" si="15"/>
        <v>45.412844036697251</v>
      </c>
      <c r="AT40" s="127">
        <v>1220</v>
      </c>
      <c r="AU40" s="114">
        <v>2.0299999999999998</v>
      </c>
      <c r="AV40" s="115">
        <v>0.93</v>
      </c>
      <c r="AW40" s="126">
        <f t="shared" si="16"/>
        <v>45.812807881773402</v>
      </c>
      <c r="AX40" s="126">
        <f t="shared" si="17"/>
        <v>54.187192118226598</v>
      </c>
      <c r="AY40" s="64">
        <f t="shared" si="11"/>
        <v>29.663865546218471</v>
      </c>
      <c r="AZ40" s="97">
        <v>79.58</v>
      </c>
      <c r="BA40" s="68"/>
      <c r="BB40" s="68"/>
      <c r="BC40" s="68"/>
      <c r="BD40" s="68"/>
      <c r="BE40" s="15"/>
      <c r="BF40" s="5">
        <f t="shared" si="12"/>
        <v>10304</v>
      </c>
      <c r="BG40" s="42">
        <v>6588</v>
      </c>
      <c r="BH40" s="42">
        <v>3716</v>
      </c>
      <c r="BI40" s="42"/>
      <c r="BJ40" s="42"/>
      <c r="BK40" s="42"/>
      <c r="BL40" s="42"/>
      <c r="BM40" s="15"/>
    </row>
    <row r="41" spans="1:65" outlineLevel="5" x14ac:dyDescent="0.3">
      <c r="A41" s="22">
        <f t="shared" si="5"/>
        <v>1</v>
      </c>
      <c r="B41" s="9">
        <f t="shared" si="13"/>
        <v>42760</v>
      </c>
      <c r="C41" s="51">
        <v>312709</v>
      </c>
      <c r="D41" s="64" t="str">
        <f t="shared" si="6"/>
        <v/>
      </c>
      <c r="E41" s="12" t="s">
        <v>103</v>
      </c>
      <c r="F41" s="12" t="s">
        <v>103</v>
      </c>
      <c r="G41" s="12"/>
      <c r="H41" s="12"/>
      <c r="I41" s="12"/>
      <c r="J41" s="12"/>
      <c r="K41" s="12"/>
      <c r="L41" s="12"/>
      <c r="M41" s="74" t="str">
        <f t="shared" si="7"/>
        <v/>
      </c>
      <c r="N41" s="83" t="s">
        <v>103</v>
      </c>
      <c r="O41" s="83" t="s">
        <v>103</v>
      </c>
      <c r="P41" s="83"/>
      <c r="Q41" s="83"/>
      <c r="R41" s="83"/>
      <c r="S41" s="83"/>
      <c r="T41" s="83"/>
      <c r="U41" s="83"/>
      <c r="V41" s="5" t="str">
        <f t="shared" si="8"/>
        <v/>
      </c>
      <c r="W41" s="41"/>
      <c r="X41" s="41"/>
      <c r="Y41" s="41"/>
      <c r="Z41" s="41"/>
      <c r="AA41" s="41"/>
      <c r="AB41" s="41"/>
      <c r="AC41" s="41"/>
      <c r="AD41" s="41"/>
      <c r="AE41" s="5" t="str">
        <f t="shared" si="9"/>
        <v/>
      </c>
      <c r="AF41" s="41"/>
      <c r="AG41" s="41"/>
      <c r="AH41" s="41"/>
      <c r="AI41" s="41"/>
      <c r="AJ41" s="41"/>
      <c r="AK41" s="41"/>
      <c r="AL41" s="41"/>
      <c r="AM41" s="41"/>
      <c r="AN41" s="45">
        <f t="shared" si="10"/>
        <v>18.97018970189702</v>
      </c>
      <c r="AO41" s="41">
        <v>1107</v>
      </c>
      <c r="AP41" s="110" t="s">
        <v>103</v>
      </c>
      <c r="AQ41" s="111" t="s">
        <v>103</v>
      </c>
      <c r="AR41" s="126" t="str">
        <f t="shared" si="14"/>
        <v/>
      </c>
      <c r="AS41" s="126" t="str">
        <f t="shared" si="15"/>
        <v/>
      </c>
      <c r="AT41" s="127">
        <v>1440</v>
      </c>
      <c r="AU41" s="114">
        <v>1.91</v>
      </c>
      <c r="AV41" s="115" t="s">
        <v>103</v>
      </c>
      <c r="AW41" s="126" t="str">
        <f t="shared" si="16"/>
        <v/>
      </c>
      <c r="AX41" s="126" t="str">
        <f t="shared" si="17"/>
        <v/>
      </c>
      <c r="AY41" s="64" t="str">
        <f t="shared" si="11"/>
        <v/>
      </c>
      <c r="AZ41" s="97">
        <v>80.209999999999994</v>
      </c>
      <c r="BA41" s="68"/>
      <c r="BB41" s="68"/>
      <c r="BC41" s="68"/>
      <c r="BD41" s="68"/>
      <c r="BE41" s="15"/>
      <c r="BF41" s="5">
        <f t="shared" si="12"/>
        <v>11797</v>
      </c>
      <c r="BG41" s="42">
        <v>9967</v>
      </c>
      <c r="BH41" s="42">
        <v>1830</v>
      </c>
      <c r="BI41" s="42"/>
      <c r="BJ41" s="42"/>
      <c r="BK41" s="42"/>
      <c r="BL41" s="42"/>
      <c r="BM41" s="15"/>
    </row>
    <row r="42" spans="1:65" outlineLevel="5" x14ac:dyDescent="0.3">
      <c r="A42" s="22">
        <f t="shared" si="5"/>
        <v>1</v>
      </c>
      <c r="B42" s="9">
        <f t="shared" si="13"/>
        <v>42761</v>
      </c>
      <c r="C42" s="51">
        <v>329593</v>
      </c>
      <c r="D42" s="64">
        <f t="shared" si="6"/>
        <v>35.5</v>
      </c>
      <c r="E42" s="12">
        <v>36</v>
      </c>
      <c r="F42" s="12">
        <v>35</v>
      </c>
      <c r="G42" s="12"/>
      <c r="H42" s="12"/>
      <c r="I42" s="12"/>
      <c r="J42" s="12"/>
      <c r="K42" s="12"/>
      <c r="L42" s="12"/>
      <c r="M42" s="74" t="str">
        <f t="shared" si="7"/>
        <v/>
      </c>
      <c r="N42" s="83" t="s">
        <v>103</v>
      </c>
      <c r="O42" s="83" t="s">
        <v>103</v>
      </c>
      <c r="P42" s="83"/>
      <c r="Q42" s="83"/>
      <c r="R42" s="83"/>
      <c r="S42" s="83"/>
      <c r="T42" s="83"/>
      <c r="U42" s="83"/>
      <c r="V42" s="5" t="str">
        <f t="shared" si="8"/>
        <v/>
      </c>
      <c r="W42" s="41"/>
      <c r="X42" s="41"/>
      <c r="Y42" s="41"/>
      <c r="Z42" s="41"/>
      <c r="AA42" s="41"/>
      <c r="AB42" s="41"/>
      <c r="AC42" s="41"/>
      <c r="AD42" s="41"/>
      <c r="AE42" s="5" t="str">
        <f t="shared" si="9"/>
        <v/>
      </c>
      <c r="AF42" s="41"/>
      <c r="AG42" s="41"/>
      <c r="AH42" s="41"/>
      <c r="AI42" s="41"/>
      <c r="AJ42" s="41"/>
      <c r="AK42" s="41"/>
      <c r="AL42" s="41"/>
      <c r="AM42" s="41"/>
      <c r="AN42" s="45">
        <f t="shared" si="10"/>
        <v>17.691659646166809</v>
      </c>
      <c r="AO42" s="41">
        <v>1187</v>
      </c>
      <c r="AP42" s="110" t="s">
        <v>103</v>
      </c>
      <c r="AQ42" s="111" t="s">
        <v>103</v>
      </c>
      <c r="AR42" s="126" t="str">
        <f t="shared" si="14"/>
        <v/>
      </c>
      <c r="AS42" s="126" t="str">
        <f t="shared" si="15"/>
        <v/>
      </c>
      <c r="AT42" s="127">
        <v>1200</v>
      </c>
      <c r="AU42" s="114">
        <v>1.62</v>
      </c>
      <c r="AV42" s="115" t="s">
        <v>103</v>
      </c>
      <c r="AW42" s="126" t="str">
        <f t="shared" si="16"/>
        <v/>
      </c>
      <c r="AX42" s="126" t="str">
        <f t="shared" si="17"/>
        <v/>
      </c>
      <c r="AY42" s="64" t="str">
        <f t="shared" si="11"/>
        <v/>
      </c>
      <c r="AZ42" s="97">
        <v>78.430000000000007</v>
      </c>
      <c r="BA42" s="68"/>
      <c r="BB42" s="68"/>
      <c r="BC42" s="68"/>
      <c r="BD42" s="68"/>
      <c r="BE42" s="15"/>
      <c r="BF42" s="5">
        <f t="shared" si="12"/>
        <v>10009</v>
      </c>
      <c r="BG42" s="42">
        <v>8782</v>
      </c>
      <c r="BH42" s="42">
        <v>1227</v>
      </c>
      <c r="BI42" s="42"/>
      <c r="BJ42" s="42"/>
      <c r="BK42" s="42"/>
      <c r="BL42" s="42"/>
      <c r="BM42" s="15"/>
    </row>
    <row r="43" spans="1:65" outlineLevel="5" x14ac:dyDescent="0.3">
      <c r="A43" s="22">
        <f t="shared" si="5"/>
        <v>1</v>
      </c>
      <c r="B43" s="9">
        <f t="shared" si="13"/>
        <v>42762</v>
      </c>
      <c r="C43" s="51">
        <v>336973</v>
      </c>
      <c r="D43" s="64">
        <f t="shared" si="6"/>
        <v>36.5</v>
      </c>
      <c r="E43" s="12">
        <v>36</v>
      </c>
      <c r="F43" s="12">
        <v>37</v>
      </c>
      <c r="G43" s="12"/>
      <c r="H43" s="12"/>
      <c r="I43" s="12"/>
      <c r="J43" s="12"/>
      <c r="K43" s="12"/>
      <c r="L43" s="12"/>
      <c r="M43" s="74" t="str">
        <f t="shared" si="7"/>
        <v/>
      </c>
      <c r="N43" s="83" t="s">
        <v>103</v>
      </c>
      <c r="O43" s="83" t="s">
        <v>103</v>
      </c>
      <c r="P43" s="83"/>
      <c r="Q43" s="83"/>
      <c r="R43" s="83"/>
      <c r="S43" s="83"/>
      <c r="T43" s="83"/>
      <c r="U43" s="83"/>
      <c r="V43" s="5" t="str">
        <f t="shared" si="8"/>
        <v/>
      </c>
      <c r="W43" s="41"/>
      <c r="X43" s="41"/>
      <c r="Y43" s="41"/>
      <c r="Z43" s="41"/>
      <c r="AA43" s="41"/>
      <c r="AB43" s="41"/>
      <c r="AC43" s="41"/>
      <c r="AD43" s="41"/>
      <c r="AE43" s="5" t="str">
        <f t="shared" si="9"/>
        <v/>
      </c>
      <c r="AF43" s="41"/>
      <c r="AG43" s="41"/>
      <c r="AH43" s="41"/>
      <c r="AI43" s="41"/>
      <c r="AJ43" s="41"/>
      <c r="AK43" s="41"/>
      <c r="AL43" s="41"/>
      <c r="AM43" s="41"/>
      <c r="AN43" s="45">
        <f t="shared" si="10"/>
        <v>16.6270783847981</v>
      </c>
      <c r="AO43" s="41">
        <v>1263</v>
      </c>
      <c r="AP43" s="110" t="s">
        <v>103</v>
      </c>
      <c r="AQ43" s="111" t="s">
        <v>103</v>
      </c>
      <c r="AR43" s="126" t="str">
        <f t="shared" si="14"/>
        <v/>
      </c>
      <c r="AS43" s="126" t="str">
        <f t="shared" si="15"/>
        <v/>
      </c>
      <c r="AT43" s="127">
        <v>1200</v>
      </c>
      <c r="AU43" s="114" t="s">
        <v>103</v>
      </c>
      <c r="AV43" s="115" t="s">
        <v>103</v>
      </c>
      <c r="AW43" s="126" t="str">
        <f t="shared" si="16"/>
        <v/>
      </c>
      <c r="AX43" s="126" t="str">
        <f t="shared" si="17"/>
        <v/>
      </c>
      <c r="AY43" s="64" t="str">
        <f t="shared" si="11"/>
        <v/>
      </c>
      <c r="AZ43" s="97" t="s">
        <v>103</v>
      </c>
      <c r="BA43" s="68"/>
      <c r="BB43" s="68"/>
      <c r="BC43" s="68"/>
      <c r="BD43" s="68"/>
      <c r="BE43" s="15"/>
      <c r="BF43" s="5">
        <f t="shared" si="12"/>
        <v>14617</v>
      </c>
      <c r="BG43" s="42">
        <v>8753</v>
      </c>
      <c r="BH43" s="42">
        <v>5864</v>
      </c>
      <c r="BI43" s="42"/>
      <c r="BJ43" s="42"/>
      <c r="BK43" s="42"/>
      <c r="BL43" s="42"/>
      <c r="BM43" s="15"/>
    </row>
    <row r="44" spans="1:65" outlineLevel="5" x14ac:dyDescent="0.3">
      <c r="A44" s="22">
        <f t="shared" si="5"/>
        <v>1</v>
      </c>
      <c r="B44" s="9">
        <f t="shared" si="13"/>
        <v>42763</v>
      </c>
      <c r="C44" s="51">
        <v>313085</v>
      </c>
      <c r="D44" s="64" t="str">
        <f t="shared" si="6"/>
        <v/>
      </c>
      <c r="E44" s="12" t="s">
        <v>103</v>
      </c>
      <c r="F44" s="12" t="s">
        <v>103</v>
      </c>
      <c r="G44" s="12"/>
      <c r="H44" s="12"/>
      <c r="I44" s="12"/>
      <c r="J44" s="12"/>
      <c r="K44" s="12"/>
      <c r="L44" s="12"/>
      <c r="M44" s="74" t="str">
        <f t="shared" si="7"/>
        <v/>
      </c>
      <c r="N44" s="83" t="s">
        <v>103</v>
      </c>
      <c r="O44" s="83" t="s">
        <v>103</v>
      </c>
      <c r="P44" s="83"/>
      <c r="Q44" s="83"/>
      <c r="R44" s="83"/>
      <c r="S44" s="83"/>
      <c r="T44" s="83"/>
      <c r="U44" s="83"/>
      <c r="V44" s="5" t="str">
        <f t="shared" si="8"/>
        <v/>
      </c>
      <c r="W44" s="41"/>
      <c r="X44" s="41"/>
      <c r="Y44" s="41"/>
      <c r="Z44" s="41"/>
      <c r="AA44" s="41"/>
      <c r="AB44" s="41"/>
      <c r="AC44" s="41"/>
      <c r="AD44" s="41"/>
      <c r="AE44" s="5" t="str">
        <f t="shared" si="9"/>
        <v/>
      </c>
      <c r="AF44" s="41"/>
      <c r="AG44" s="41"/>
      <c r="AH44" s="41"/>
      <c r="AI44" s="41"/>
      <c r="AJ44" s="41"/>
      <c r="AK44" s="41"/>
      <c r="AL44" s="41"/>
      <c r="AM44" s="41"/>
      <c r="AN44" s="45">
        <f t="shared" si="10"/>
        <v>17.156862745098039</v>
      </c>
      <c r="AO44" s="41">
        <v>1224</v>
      </c>
      <c r="AP44" s="110" t="s">
        <v>103</v>
      </c>
      <c r="AQ44" s="111" t="s">
        <v>103</v>
      </c>
      <c r="AR44" s="126" t="str">
        <f t="shared" si="14"/>
        <v/>
      </c>
      <c r="AS44" s="126" t="str">
        <f t="shared" si="15"/>
        <v/>
      </c>
      <c r="AT44" s="127">
        <v>1200</v>
      </c>
      <c r="AU44" s="114" t="s">
        <v>103</v>
      </c>
      <c r="AV44" s="115" t="s">
        <v>103</v>
      </c>
      <c r="AW44" s="126" t="str">
        <f t="shared" si="16"/>
        <v/>
      </c>
      <c r="AX44" s="126" t="str">
        <f t="shared" si="17"/>
        <v/>
      </c>
      <c r="AY44" s="64" t="str">
        <f t="shared" si="11"/>
        <v/>
      </c>
      <c r="AZ44" s="97" t="s">
        <v>103</v>
      </c>
      <c r="BA44" s="68"/>
      <c r="BB44" s="68"/>
      <c r="BC44" s="68"/>
      <c r="BD44" s="68"/>
      <c r="BE44" s="15"/>
      <c r="BF44" s="5">
        <f t="shared" si="12"/>
        <v>11453</v>
      </c>
      <c r="BG44" s="42">
        <v>5737</v>
      </c>
      <c r="BH44" s="42">
        <v>5716</v>
      </c>
      <c r="BI44" s="42"/>
      <c r="BJ44" s="42"/>
      <c r="BK44" s="42"/>
      <c r="BL44" s="42"/>
      <c r="BM44" s="15"/>
    </row>
    <row r="45" spans="1:65" outlineLevel="5" x14ac:dyDescent="0.3">
      <c r="A45" s="22">
        <f t="shared" si="5"/>
        <v>1</v>
      </c>
      <c r="B45" s="9">
        <f t="shared" si="13"/>
        <v>42764</v>
      </c>
      <c r="C45" s="51">
        <v>319071</v>
      </c>
      <c r="D45" s="64" t="str">
        <f t="shared" si="6"/>
        <v/>
      </c>
      <c r="E45" s="12" t="s">
        <v>103</v>
      </c>
      <c r="F45" s="12" t="s">
        <v>103</v>
      </c>
      <c r="G45" s="12"/>
      <c r="H45" s="12"/>
      <c r="I45" s="12"/>
      <c r="J45" s="12"/>
      <c r="K45" s="12"/>
      <c r="L45" s="12"/>
      <c r="M45" s="74" t="str">
        <f t="shared" si="7"/>
        <v/>
      </c>
      <c r="N45" s="83" t="s">
        <v>103</v>
      </c>
      <c r="O45" s="83" t="s">
        <v>103</v>
      </c>
      <c r="P45" s="83"/>
      <c r="Q45" s="83"/>
      <c r="R45" s="83"/>
      <c r="S45" s="83"/>
      <c r="T45" s="83"/>
      <c r="U45" s="83"/>
      <c r="V45" s="5" t="str">
        <f t="shared" si="8"/>
        <v/>
      </c>
      <c r="W45" s="41"/>
      <c r="X45" s="41"/>
      <c r="Y45" s="41"/>
      <c r="Z45" s="41"/>
      <c r="AA45" s="41"/>
      <c r="AB45" s="41"/>
      <c r="AC45" s="41"/>
      <c r="AD45" s="41"/>
      <c r="AE45" s="5" t="str">
        <f t="shared" si="9"/>
        <v/>
      </c>
      <c r="AF45" s="41"/>
      <c r="AG45" s="41"/>
      <c r="AH45" s="41"/>
      <c r="AI45" s="41"/>
      <c r="AJ45" s="41"/>
      <c r="AK45" s="41"/>
      <c r="AL45" s="41"/>
      <c r="AM45" s="41"/>
      <c r="AN45" s="45">
        <f t="shared" si="10"/>
        <v>15.981735159817351</v>
      </c>
      <c r="AO45" s="41">
        <v>1314</v>
      </c>
      <c r="AP45" s="110" t="s">
        <v>103</v>
      </c>
      <c r="AQ45" s="111" t="s">
        <v>103</v>
      </c>
      <c r="AR45" s="126" t="str">
        <f t="shared" si="14"/>
        <v/>
      </c>
      <c r="AS45" s="126" t="str">
        <f t="shared" si="15"/>
        <v/>
      </c>
      <c r="AT45" s="127">
        <v>1200</v>
      </c>
      <c r="AU45" s="114" t="s">
        <v>103</v>
      </c>
      <c r="AV45" s="115" t="s">
        <v>103</v>
      </c>
      <c r="AW45" s="126" t="str">
        <f t="shared" si="16"/>
        <v/>
      </c>
      <c r="AX45" s="126" t="str">
        <f t="shared" si="17"/>
        <v/>
      </c>
      <c r="AY45" s="64" t="str">
        <f t="shared" si="11"/>
        <v/>
      </c>
      <c r="AZ45" s="97" t="s">
        <v>103</v>
      </c>
      <c r="BA45" s="68"/>
      <c r="BB45" s="68"/>
      <c r="BC45" s="68"/>
      <c r="BD45" s="68"/>
      <c r="BE45" s="15"/>
      <c r="BF45" s="5">
        <f t="shared" si="12"/>
        <v>12772</v>
      </c>
      <c r="BG45" s="42">
        <v>6622</v>
      </c>
      <c r="BH45" s="42">
        <v>6150</v>
      </c>
      <c r="BI45" s="42"/>
      <c r="BJ45" s="42"/>
      <c r="BK45" s="42"/>
      <c r="BL45" s="42"/>
      <c r="BM45" s="15"/>
    </row>
    <row r="46" spans="1:65" outlineLevel="5" x14ac:dyDescent="0.3">
      <c r="A46" s="22">
        <f t="shared" si="5"/>
        <v>1</v>
      </c>
      <c r="B46" s="9">
        <f t="shared" si="13"/>
        <v>42765</v>
      </c>
      <c r="C46" s="51">
        <v>339567</v>
      </c>
      <c r="D46" s="64">
        <f t="shared" si="6"/>
        <v>35</v>
      </c>
      <c r="E46" s="12">
        <v>36</v>
      </c>
      <c r="F46" s="12">
        <v>34</v>
      </c>
      <c r="G46" s="12"/>
      <c r="H46" s="12"/>
      <c r="I46" s="12"/>
      <c r="J46" s="12"/>
      <c r="K46" s="12"/>
      <c r="L46" s="12"/>
      <c r="M46" s="74" t="str">
        <f t="shared" si="7"/>
        <v/>
      </c>
      <c r="N46" s="83" t="s">
        <v>103</v>
      </c>
      <c r="O46" s="83" t="s">
        <v>103</v>
      </c>
      <c r="P46" s="83"/>
      <c r="Q46" s="83"/>
      <c r="R46" s="83"/>
      <c r="S46" s="83"/>
      <c r="T46" s="83"/>
      <c r="U46" s="83"/>
      <c r="V46" s="5" t="str">
        <f t="shared" si="8"/>
        <v/>
      </c>
      <c r="W46" s="41"/>
      <c r="X46" s="41"/>
      <c r="Y46" s="41"/>
      <c r="Z46" s="41"/>
      <c r="AA46" s="41"/>
      <c r="AB46" s="41"/>
      <c r="AC46" s="41"/>
      <c r="AD46" s="41"/>
      <c r="AE46" s="5" t="str">
        <f t="shared" si="9"/>
        <v/>
      </c>
      <c r="AF46" s="41"/>
      <c r="AG46" s="41"/>
      <c r="AH46" s="41"/>
      <c r="AI46" s="41"/>
      <c r="AJ46" s="41"/>
      <c r="AK46" s="41"/>
      <c r="AL46" s="41"/>
      <c r="AM46" s="41"/>
      <c r="AN46" s="45">
        <f t="shared" si="10"/>
        <v>16.522423288749017</v>
      </c>
      <c r="AO46" s="41">
        <v>1271</v>
      </c>
      <c r="AP46" s="110" t="s">
        <v>103</v>
      </c>
      <c r="AQ46" s="111" t="s">
        <v>103</v>
      </c>
      <c r="AR46" s="126" t="str">
        <f t="shared" si="14"/>
        <v/>
      </c>
      <c r="AS46" s="126" t="str">
        <f t="shared" si="15"/>
        <v/>
      </c>
      <c r="AT46" s="127">
        <v>1255</v>
      </c>
      <c r="AU46" s="114" t="s">
        <v>103</v>
      </c>
      <c r="AV46" s="115" t="s">
        <v>103</v>
      </c>
      <c r="AW46" s="126" t="str">
        <f t="shared" si="16"/>
        <v/>
      </c>
      <c r="AX46" s="126" t="str">
        <f t="shared" si="17"/>
        <v/>
      </c>
      <c r="AY46" s="64" t="str">
        <f t="shared" si="11"/>
        <v/>
      </c>
      <c r="AZ46" s="97" t="s">
        <v>103</v>
      </c>
      <c r="BA46" s="68"/>
      <c r="BB46" s="68"/>
      <c r="BC46" s="68"/>
      <c r="BD46" s="68"/>
      <c r="BE46" s="15"/>
      <c r="BF46" s="5">
        <f t="shared" si="12"/>
        <v>14989</v>
      </c>
      <c r="BG46" s="42">
        <v>8737</v>
      </c>
      <c r="BH46" s="42">
        <v>6252</v>
      </c>
      <c r="BI46" s="42"/>
      <c r="BJ46" s="42"/>
      <c r="BK46" s="42"/>
      <c r="BL46" s="42"/>
      <c r="BM46" s="15"/>
    </row>
    <row r="47" spans="1:65" ht="17.25" outlineLevel="5" thickBot="1" x14ac:dyDescent="0.35">
      <c r="A47" s="31">
        <f t="shared" si="5"/>
        <v>1</v>
      </c>
      <c r="B47" s="32">
        <f t="shared" si="13"/>
        <v>42766</v>
      </c>
      <c r="C47" s="51">
        <v>302499</v>
      </c>
      <c r="D47" s="64">
        <f t="shared" si="6"/>
        <v>36</v>
      </c>
      <c r="E47" s="12">
        <v>37</v>
      </c>
      <c r="F47" s="12">
        <v>35</v>
      </c>
      <c r="G47" s="12"/>
      <c r="H47" s="12"/>
      <c r="I47" s="26"/>
      <c r="J47" s="26"/>
      <c r="K47" s="26"/>
      <c r="L47" s="26"/>
      <c r="M47" s="74">
        <f t="shared" si="7"/>
        <v>6.8</v>
      </c>
      <c r="N47" s="83">
        <v>6.61</v>
      </c>
      <c r="O47" s="83">
        <v>6.96</v>
      </c>
      <c r="P47" s="83"/>
      <c r="Q47" s="83"/>
      <c r="R47" s="87"/>
      <c r="S47" s="87"/>
      <c r="T47" s="87"/>
      <c r="U47" s="87"/>
      <c r="V47" s="5" t="str">
        <f t="shared" si="8"/>
        <v/>
      </c>
      <c r="W47" s="46"/>
      <c r="X47" s="46"/>
      <c r="Y47" s="46"/>
      <c r="Z47" s="46"/>
      <c r="AA47" s="46"/>
      <c r="AB47" s="46"/>
      <c r="AC47" s="46"/>
      <c r="AD47" s="46"/>
      <c r="AE47" s="5" t="str">
        <f t="shared" si="9"/>
        <v/>
      </c>
      <c r="AF47" s="46"/>
      <c r="AG47" s="46"/>
      <c r="AH47" s="46"/>
      <c r="AI47" s="46"/>
      <c r="AJ47" s="46"/>
      <c r="AK47" s="46"/>
      <c r="AL47" s="46"/>
      <c r="AM47" s="46"/>
      <c r="AN47" s="45">
        <f t="shared" si="10"/>
        <v>18.134715025906736</v>
      </c>
      <c r="AO47" s="41">
        <v>1158</v>
      </c>
      <c r="AP47" s="130">
        <v>2.66</v>
      </c>
      <c r="AQ47" s="131">
        <v>2.0699999999999998</v>
      </c>
      <c r="AR47" s="126">
        <f t="shared" si="14"/>
        <v>77.819548872180448</v>
      </c>
      <c r="AS47" s="126">
        <f t="shared" si="15"/>
        <v>22.180451127819552</v>
      </c>
      <c r="AT47" s="127">
        <v>1247</v>
      </c>
      <c r="AU47" s="132">
        <v>1.22</v>
      </c>
      <c r="AV47" s="133">
        <v>0.76</v>
      </c>
      <c r="AW47" s="126">
        <f t="shared" si="16"/>
        <v>62.295081967213115</v>
      </c>
      <c r="AX47" s="126">
        <f t="shared" si="17"/>
        <v>37.704918032786885</v>
      </c>
      <c r="AY47" s="64">
        <f t="shared" si="11"/>
        <v>52.909052720016788</v>
      </c>
      <c r="AZ47" s="97">
        <v>82.27</v>
      </c>
      <c r="BA47" s="76"/>
      <c r="BB47" s="76"/>
      <c r="BC47" s="76"/>
      <c r="BD47" s="76"/>
      <c r="BE47" s="15"/>
      <c r="BF47" s="5">
        <f t="shared" si="12"/>
        <v>15310</v>
      </c>
      <c r="BG47" s="42">
        <v>10121</v>
      </c>
      <c r="BH47" s="42">
        <v>5189</v>
      </c>
      <c r="BI47" s="42"/>
      <c r="BJ47" s="42"/>
      <c r="BK47" s="42"/>
      <c r="BL47" s="42"/>
      <c r="BM47" s="25"/>
    </row>
    <row r="48" spans="1:65" outlineLevel="4" x14ac:dyDescent="0.3">
      <c r="A48" s="156" t="s">
        <v>35</v>
      </c>
      <c r="B48" s="157"/>
      <c r="C48" s="50">
        <f t="shared" ref="C48:BM48" si="18">SUBTOTAL(4,C17:C47)</f>
        <v>356498</v>
      </c>
      <c r="D48" s="60">
        <f t="shared" si="18"/>
        <v>36.5</v>
      </c>
      <c r="E48" s="28">
        <f t="shared" si="18"/>
        <v>37</v>
      </c>
      <c r="F48" s="28">
        <f t="shared" si="18"/>
        <v>37</v>
      </c>
      <c r="G48" s="28">
        <f t="shared" si="18"/>
        <v>0</v>
      </c>
      <c r="H48" s="28">
        <f t="shared" si="18"/>
        <v>0</v>
      </c>
      <c r="I48" s="28">
        <f t="shared" si="18"/>
        <v>0</v>
      </c>
      <c r="J48" s="28">
        <f t="shared" si="18"/>
        <v>0</v>
      </c>
      <c r="K48" s="28">
        <f t="shared" si="18"/>
        <v>0</v>
      </c>
      <c r="L48" s="28">
        <f t="shared" si="18"/>
        <v>0</v>
      </c>
      <c r="M48" s="71">
        <f t="shared" si="18"/>
        <v>6.8</v>
      </c>
      <c r="N48" s="82">
        <f t="shared" si="18"/>
        <v>6.68</v>
      </c>
      <c r="O48" s="82">
        <f t="shared" si="18"/>
        <v>6.96</v>
      </c>
      <c r="P48" s="82">
        <f t="shared" si="18"/>
        <v>0</v>
      </c>
      <c r="Q48" s="82">
        <f t="shared" si="18"/>
        <v>0</v>
      </c>
      <c r="R48" s="82">
        <f t="shared" si="18"/>
        <v>0</v>
      </c>
      <c r="S48" s="82">
        <f t="shared" si="18"/>
        <v>0</v>
      </c>
      <c r="T48" s="82">
        <f t="shared" si="18"/>
        <v>0</v>
      </c>
      <c r="U48" s="82">
        <f t="shared" si="18"/>
        <v>0</v>
      </c>
      <c r="V48" s="29">
        <f t="shared" si="18"/>
        <v>0</v>
      </c>
      <c r="W48" s="39">
        <f t="shared" si="18"/>
        <v>0</v>
      </c>
      <c r="X48" s="39">
        <f t="shared" si="18"/>
        <v>0</v>
      </c>
      <c r="Y48" s="39">
        <f t="shared" si="18"/>
        <v>0</v>
      </c>
      <c r="Z48" s="39">
        <f t="shared" si="18"/>
        <v>0</v>
      </c>
      <c r="AA48" s="39">
        <f t="shared" si="18"/>
        <v>0</v>
      </c>
      <c r="AB48" s="39">
        <f t="shared" si="18"/>
        <v>0</v>
      </c>
      <c r="AC48" s="39">
        <f t="shared" si="18"/>
        <v>0</v>
      </c>
      <c r="AD48" s="39">
        <f t="shared" si="18"/>
        <v>0</v>
      </c>
      <c r="AE48" s="29">
        <f t="shared" si="18"/>
        <v>0</v>
      </c>
      <c r="AF48" s="39">
        <f t="shared" si="18"/>
        <v>0</v>
      </c>
      <c r="AG48" s="39">
        <f t="shared" si="18"/>
        <v>0</v>
      </c>
      <c r="AH48" s="39">
        <f t="shared" si="18"/>
        <v>0</v>
      </c>
      <c r="AI48" s="39">
        <f t="shared" si="18"/>
        <v>0</v>
      </c>
      <c r="AJ48" s="39">
        <f t="shared" si="18"/>
        <v>0</v>
      </c>
      <c r="AK48" s="39">
        <f t="shared" si="18"/>
        <v>0</v>
      </c>
      <c r="AL48" s="39">
        <f t="shared" si="18"/>
        <v>0</v>
      </c>
      <c r="AM48" s="39">
        <f t="shared" si="18"/>
        <v>0</v>
      </c>
      <c r="AN48" s="39">
        <f t="shared" si="18"/>
        <v>19.774011299435028</v>
      </c>
      <c r="AO48" s="39">
        <f t="shared" si="18"/>
        <v>1607</v>
      </c>
      <c r="AP48" s="104">
        <f t="shared" si="18"/>
        <v>4.3600000000000003</v>
      </c>
      <c r="AQ48" s="105">
        <f t="shared" si="18"/>
        <v>2.75</v>
      </c>
      <c r="AR48" s="106">
        <f t="shared" si="18"/>
        <v>85.139318885448915</v>
      </c>
      <c r="AS48" s="106">
        <f t="shared" si="18"/>
        <v>45.412844036697251</v>
      </c>
      <c r="AT48" s="107">
        <f t="shared" si="18"/>
        <v>1663</v>
      </c>
      <c r="AU48" s="108">
        <f t="shared" si="18"/>
        <v>2.0299999999999998</v>
      </c>
      <c r="AV48" s="109">
        <f t="shared" si="18"/>
        <v>0.93</v>
      </c>
      <c r="AW48" s="106">
        <f t="shared" si="18"/>
        <v>64.179104477611943</v>
      </c>
      <c r="AX48" s="106">
        <f t="shared" si="18"/>
        <v>54.187192118226598</v>
      </c>
      <c r="AY48" s="60">
        <f t="shared" si="18"/>
        <v>68.72727272727272</v>
      </c>
      <c r="AZ48" s="96">
        <f t="shared" si="18"/>
        <v>82.27</v>
      </c>
      <c r="BA48" s="67">
        <f t="shared" si="18"/>
        <v>0</v>
      </c>
      <c r="BB48" s="67">
        <f t="shared" si="18"/>
        <v>0</v>
      </c>
      <c r="BC48" s="67">
        <f t="shared" si="18"/>
        <v>0</v>
      </c>
      <c r="BD48" s="67">
        <f t="shared" si="18"/>
        <v>0</v>
      </c>
      <c r="BE48" s="27">
        <f t="shared" si="18"/>
        <v>0</v>
      </c>
      <c r="BF48" s="29">
        <f t="shared" si="18"/>
        <v>16439</v>
      </c>
      <c r="BG48" s="39">
        <f t="shared" si="18"/>
        <v>10395</v>
      </c>
      <c r="BH48" s="40">
        <f t="shared" si="18"/>
        <v>6594</v>
      </c>
      <c r="BI48" s="40">
        <f t="shared" si="18"/>
        <v>0</v>
      </c>
      <c r="BJ48" s="40">
        <f t="shared" si="18"/>
        <v>0</v>
      </c>
      <c r="BK48" s="40">
        <f t="shared" si="18"/>
        <v>0</v>
      </c>
      <c r="BL48" s="40">
        <f t="shared" si="18"/>
        <v>0</v>
      </c>
      <c r="BM48" s="27">
        <f t="shared" si="18"/>
        <v>0</v>
      </c>
    </row>
    <row r="49" spans="1:65" outlineLevel="3" x14ac:dyDescent="0.3">
      <c r="A49" s="158" t="s">
        <v>24</v>
      </c>
      <c r="B49" s="159"/>
      <c r="C49" s="51">
        <f t="shared" ref="C49:BM49" si="19">SUBTOTAL(5,C17:C47)</f>
        <v>293520</v>
      </c>
      <c r="D49" s="61">
        <f t="shared" si="19"/>
        <v>35</v>
      </c>
      <c r="E49" s="12">
        <f t="shared" si="19"/>
        <v>36</v>
      </c>
      <c r="F49" s="12">
        <f t="shared" si="19"/>
        <v>34</v>
      </c>
      <c r="G49" s="12">
        <f t="shared" si="19"/>
        <v>0</v>
      </c>
      <c r="H49" s="12">
        <f t="shared" si="19"/>
        <v>0</v>
      </c>
      <c r="I49" s="12">
        <f t="shared" si="19"/>
        <v>0</v>
      </c>
      <c r="J49" s="12">
        <f t="shared" si="19"/>
        <v>0</v>
      </c>
      <c r="K49" s="12">
        <f t="shared" si="19"/>
        <v>0</v>
      </c>
      <c r="L49" s="12">
        <f t="shared" si="19"/>
        <v>0</v>
      </c>
      <c r="M49" s="72">
        <f t="shared" si="19"/>
        <v>6.8</v>
      </c>
      <c r="N49" s="83">
        <f t="shared" si="19"/>
        <v>6.57</v>
      </c>
      <c r="O49" s="83">
        <f t="shared" si="19"/>
        <v>6.9</v>
      </c>
      <c r="P49" s="83">
        <f t="shared" si="19"/>
        <v>0</v>
      </c>
      <c r="Q49" s="83">
        <f t="shared" si="19"/>
        <v>0</v>
      </c>
      <c r="R49" s="83">
        <f t="shared" si="19"/>
        <v>0</v>
      </c>
      <c r="S49" s="83">
        <f t="shared" si="19"/>
        <v>0</v>
      </c>
      <c r="T49" s="83">
        <f t="shared" si="19"/>
        <v>0</v>
      </c>
      <c r="U49" s="83">
        <f t="shared" si="19"/>
        <v>0</v>
      </c>
      <c r="V49" s="6">
        <f t="shared" si="19"/>
        <v>0</v>
      </c>
      <c r="W49" s="41">
        <f t="shared" si="19"/>
        <v>0</v>
      </c>
      <c r="X49" s="41">
        <f t="shared" si="19"/>
        <v>0</v>
      </c>
      <c r="Y49" s="41">
        <f t="shared" si="19"/>
        <v>0</v>
      </c>
      <c r="Z49" s="41">
        <f t="shared" si="19"/>
        <v>0</v>
      </c>
      <c r="AA49" s="41">
        <f t="shared" si="19"/>
        <v>0</v>
      </c>
      <c r="AB49" s="41">
        <f t="shared" si="19"/>
        <v>0</v>
      </c>
      <c r="AC49" s="41">
        <f t="shared" si="19"/>
        <v>0</v>
      </c>
      <c r="AD49" s="41">
        <f t="shared" si="19"/>
        <v>0</v>
      </c>
      <c r="AE49" s="6">
        <f t="shared" si="19"/>
        <v>0</v>
      </c>
      <c r="AF49" s="41">
        <f t="shared" si="19"/>
        <v>0</v>
      </c>
      <c r="AG49" s="41">
        <f t="shared" si="19"/>
        <v>0</v>
      </c>
      <c r="AH49" s="41">
        <f t="shared" si="19"/>
        <v>0</v>
      </c>
      <c r="AI49" s="41">
        <f t="shared" si="19"/>
        <v>0</v>
      </c>
      <c r="AJ49" s="41">
        <f t="shared" si="19"/>
        <v>0</v>
      </c>
      <c r="AK49" s="41">
        <f t="shared" si="19"/>
        <v>0</v>
      </c>
      <c r="AL49" s="41">
        <f t="shared" si="19"/>
        <v>0</v>
      </c>
      <c r="AM49" s="41">
        <f t="shared" si="19"/>
        <v>0</v>
      </c>
      <c r="AN49" s="41">
        <f t="shared" si="19"/>
        <v>13.067828251400124</v>
      </c>
      <c r="AO49" s="41">
        <f t="shared" si="19"/>
        <v>1062</v>
      </c>
      <c r="AP49" s="110">
        <f t="shared" si="19"/>
        <v>1.91</v>
      </c>
      <c r="AQ49" s="111">
        <f t="shared" si="19"/>
        <v>1.43</v>
      </c>
      <c r="AR49" s="112">
        <f t="shared" si="19"/>
        <v>54.587155963302749</v>
      </c>
      <c r="AS49" s="112">
        <f t="shared" si="19"/>
        <v>14.860681114551085</v>
      </c>
      <c r="AT49" s="113">
        <f t="shared" si="19"/>
        <v>970</v>
      </c>
      <c r="AU49" s="114">
        <f t="shared" si="19"/>
        <v>1.22</v>
      </c>
      <c r="AV49" s="115">
        <f t="shared" si="19"/>
        <v>0.76</v>
      </c>
      <c r="AW49" s="112">
        <f t="shared" si="19"/>
        <v>45.812807881773402</v>
      </c>
      <c r="AX49" s="112">
        <f t="shared" si="19"/>
        <v>35.820895522388057</v>
      </c>
      <c r="AY49" s="61">
        <f t="shared" si="19"/>
        <v>15.195402298850579</v>
      </c>
      <c r="AZ49" s="97">
        <f t="shared" si="19"/>
        <v>78.36</v>
      </c>
      <c r="BA49" s="68">
        <f t="shared" si="19"/>
        <v>0</v>
      </c>
      <c r="BB49" s="68">
        <f t="shared" si="19"/>
        <v>0</v>
      </c>
      <c r="BC49" s="68">
        <f t="shared" si="19"/>
        <v>0</v>
      </c>
      <c r="BD49" s="68">
        <f t="shared" si="19"/>
        <v>0</v>
      </c>
      <c r="BE49" s="15">
        <f t="shared" si="19"/>
        <v>0</v>
      </c>
      <c r="BF49" s="6">
        <f t="shared" si="19"/>
        <v>8046</v>
      </c>
      <c r="BG49" s="41">
        <f t="shared" si="19"/>
        <v>5357</v>
      </c>
      <c r="BH49" s="42">
        <f t="shared" si="19"/>
        <v>0</v>
      </c>
      <c r="BI49" s="42">
        <f t="shared" si="19"/>
        <v>0</v>
      </c>
      <c r="BJ49" s="42">
        <f t="shared" si="19"/>
        <v>0</v>
      </c>
      <c r="BK49" s="42">
        <f t="shared" si="19"/>
        <v>0</v>
      </c>
      <c r="BL49" s="42">
        <f t="shared" si="19"/>
        <v>0</v>
      </c>
      <c r="BM49" s="15">
        <f t="shared" si="19"/>
        <v>0</v>
      </c>
    </row>
    <row r="50" spans="1:65" outlineLevel="2" x14ac:dyDescent="0.3">
      <c r="A50" s="158" t="s">
        <v>13</v>
      </c>
      <c r="B50" s="159"/>
      <c r="C50" s="51">
        <f>IFERROR(SUBTOTAL(1,C17:C47),"")</f>
        <v>319416.61290322582</v>
      </c>
      <c r="D50" s="61">
        <f t="shared" ref="D50:BM50" si="20">IFERROR(SUBTOTAL(1,D17:D47),"")</f>
        <v>35.866666666666667</v>
      </c>
      <c r="E50" s="12">
        <f t="shared" si="20"/>
        <v>36.466666666666669</v>
      </c>
      <c r="F50" s="12">
        <f t="shared" si="20"/>
        <v>35.266666666666666</v>
      </c>
      <c r="G50" s="12" t="str">
        <f t="shared" si="20"/>
        <v/>
      </c>
      <c r="H50" s="12" t="str">
        <f t="shared" si="20"/>
        <v/>
      </c>
      <c r="I50" s="12" t="str">
        <f t="shared" si="20"/>
        <v/>
      </c>
      <c r="J50" s="12" t="str">
        <f t="shared" si="20"/>
        <v/>
      </c>
      <c r="K50" s="12" t="str">
        <f t="shared" si="20"/>
        <v/>
      </c>
      <c r="L50" s="12" t="str">
        <f t="shared" si="20"/>
        <v/>
      </c>
      <c r="M50" s="72">
        <f t="shared" si="20"/>
        <v>6.8</v>
      </c>
      <c r="N50" s="83">
        <f t="shared" si="20"/>
        <v>6.6079999999999997</v>
      </c>
      <c r="O50" s="83">
        <f t="shared" si="20"/>
        <v>6.94</v>
      </c>
      <c r="P50" s="83" t="str">
        <f t="shared" si="20"/>
        <v/>
      </c>
      <c r="Q50" s="83" t="str">
        <f t="shared" si="20"/>
        <v/>
      </c>
      <c r="R50" s="83" t="str">
        <f t="shared" si="20"/>
        <v/>
      </c>
      <c r="S50" s="83" t="str">
        <f t="shared" si="20"/>
        <v/>
      </c>
      <c r="T50" s="83" t="str">
        <f t="shared" si="20"/>
        <v/>
      </c>
      <c r="U50" s="83" t="str">
        <f t="shared" si="20"/>
        <v/>
      </c>
      <c r="V50" s="6" t="str">
        <f t="shared" si="20"/>
        <v/>
      </c>
      <c r="W50" s="41" t="str">
        <f t="shared" si="20"/>
        <v/>
      </c>
      <c r="X50" s="41" t="str">
        <f t="shared" si="20"/>
        <v/>
      </c>
      <c r="Y50" s="41" t="str">
        <f t="shared" si="20"/>
        <v/>
      </c>
      <c r="Z50" s="41" t="str">
        <f t="shared" si="20"/>
        <v/>
      </c>
      <c r="AA50" s="41" t="str">
        <f t="shared" si="20"/>
        <v/>
      </c>
      <c r="AB50" s="41" t="str">
        <f t="shared" si="20"/>
        <v/>
      </c>
      <c r="AC50" s="41" t="str">
        <f t="shared" si="20"/>
        <v/>
      </c>
      <c r="AD50" s="41" t="str">
        <f t="shared" si="20"/>
        <v/>
      </c>
      <c r="AE50" s="6" t="str">
        <f t="shared" si="20"/>
        <v/>
      </c>
      <c r="AF50" s="41" t="str">
        <f t="shared" si="20"/>
        <v/>
      </c>
      <c r="AG50" s="41" t="str">
        <f t="shared" si="20"/>
        <v/>
      </c>
      <c r="AH50" s="41" t="str">
        <f t="shared" si="20"/>
        <v/>
      </c>
      <c r="AI50" s="41" t="str">
        <f t="shared" si="20"/>
        <v/>
      </c>
      <c r="AJ50" s="41" t="str">
        <f t="shared" si="20"/>
        <v/>
      </c>
      <c r="AK50" s="41" t="str">
        <f t="shared" si="20"/>
        <v/>
      </c>
      <c r="AL50" s="41" t="str">
        <f t="shared" si="20"/>
        <v/>
      </c>
      <c r="AM50" s="41" t="str">
        <f t="shared" si="20"/>
        <v/>
      </c>
      <c r="AN50" s="41">
        <f t="shared" si="20"/>
        <v>16.492179857028464</v>
      </c>
      <c r="AO50" s="41">
        <f t="shared" si="20"/>
        <v>1285.6129032258063</v>
      </c>
      <c r="AP50" s="110">
        <f t="shared" si="20"/>
        <v>3.12</v>
      </c>
      <c r="AQ50" s="111">
        <f t="shared" si="20"/>
        <v>2.1759999999999997</v>
      </c>
      <c r="AR50" s="112">
        <f t="shared" si="20"/>
        <v>71.56442208255244</v>
      </c>
      <c r="AS50" s="112">
        <f t="shared" si="20"/>
        <v>28.435577917447574</v>
      </c>
      <c r="AT50" s="113">
        <f t="shared" si="20"/>
        <v>1291.4516129032259</v>
      </c>
      <c r="AU50" s="114">
        <f t="shared" si="20"/>
        <v>1.6368421052631579</v>
      </c>
      <c r="AV50" s="115">
        <f t="shared" si="20"/>
        <v>0.87800000000000011</v>
      </c>
      <c r="AW50" s="112">
        <f t="shared" si="20"/>
        <v>59.414168548910574</v>
      </c>
      <c r="AX50" s="112">
        <f t="shared" si="20"/>
        <v>40.585831451089426</v>
      </c>
      <c r="AY50" s="61">
        <f t="shared" si="20"/>
        <v>41.772532037545467</v>
      </c>
      <c r="AZ50" s="97">
        <f t="shared" si="20"/>
        <v>79.516842105263166</v>
      </c>
      <c r="BA50" s="68" t="str">
        <f t="shared" si="20"/>
        <v/>
      </c>
      <c r="BB50" s="68" t="str">
        <f t="shared" si="20"/>
        <v/>
      </c>
      <c r="BC50" s="68" t="str">
        <f t="shared" si="20"/>
        <v/>
      </c>
      <c r="BD50" s="68" t="str">
        <f t="shared" si="20"/>
        <v/>
      </c>
      <c r="BE50" s="15" t="str">
        <f>IFERROR(SUBTOTAL(1,BE17:BE47),"")</f>
        <v/>
      </c>
      <c r="BF50" s="6">
        <f t="shared" si="20"/>
        <v>11736.516129032258</v>
      </c>
      <c r="BG50" s="41">
        <f t="shared" si="20"/>
        <v>8140.7419354838712</v>
      </c>
      <c r="BH50" s="42">
        <f t="shared" si="20"/>
        <v>3595.7741935483873</v>
      </c>
      <c r="BI50" s="42" t="str">
        <f t="shared" si="20"/>
        <v/>
      </c>
      <c r="BJ50" s="42" t="str">
        <f t="shared" si="20"/>
        <v/>
      </c>
      <c r="BK50" s="42" t="str">
        <f t="shared" si="20"/>
        <v/>
      </c>
      <c r="BL50" s="42" t="str">
        <f t="shared" si="20"/>
        <v/>
      </c>
      <c r="BM50" s="15" t="str">
        <f t="shared" si="20"/>
        <v/>
      </c>
    </row>
    <row r="51" spans="1:65" ht="17.25" outlineLevel="1" thickBot="1" x14ac:dyDescent="0.35">
      <c r="A51" s="160" t="s">
        <v>60</v>
      </c>
      <c r="B51" s="161"/>
      <c r="C51" s="52">
        <f>SUBTOTAL(9,C17:C47)</f>
        <v>9901915</v>
      </c>
      <c r="D51" s="62"/>
      <c r="E51" s="30"/>
      <c r="F51" s="30"/>
      <c r="G51" s="30"/>
      <c r="H51" s="30"/>
      <c r="I51" s="30"/>
      <c r="J51" s="30"/>
      <c r="K51" s="30"/>
      <c r="L51" s="30"/>
      <c r="M51" s="73"/>
      <c r="N51" s="84"/>
      <c r="O51" s="84"/>
      <c r="P51" s="84"/>
      <c r="Q51" s="84"/>
      <c r="R51" s="84"/>
      <c r="S51" s="84"/>
      <c r="T51" s="84"/>
      <c r="U51" s="84"/>
      <c r="V51" s="93"/>
      <c r="W51" s="94"/>
      <c r="X51" s="94"/>
      <c r="Y51" s="94"/>
      <c r="Z51" s="94"/>
      <c r="AA51" s="94"/>
      <c r="AB51" s="94"/>
      <c r="AC51" s="94"/>
      <c r="AD51" s="94"/>
      <c r="AE51" s="93"/>
      <c r="AF51" s="94"/>
      <c r="AG51" s="94"/>
      <c r="AH51" s="94"/>
      <c r="AI51" s="94"/>
      <c r="AJ51" s="94"/>
      <c r="AK51" s="94"/>
      <c r="AL51" s="94"/>
      <c r="AM51" s="94"/>
      <c r="AN51" s="94"/>
      <c r="AO51" s="43">
        <f>SUBTOTAL(9,AO17:AO47)</f>
        <v>39854</v>
      </c>
      <c r="AP51" s="116"/>
      <c r="AQ51" s="117"/>
      <c r="AR51" s="118"/>
      <c r="AS51" s="118"/>
      <c r="AT51" s="119">
        <f>SUBTOTAL(9,AT17:AT47)</f>
        <v>40035</v>
      </c>
      <c r="AU51" s="120"/>
      <c r="AV51" s="121"/>
      <c r="AW51" s="118"/>
      <c r="AX51" s="118"/>
      <c r="AY51" s="62"/>
      <c r="AZ51" s="98"/>
      <c r="BA51" s="69"/>
      <c r="BB51" s="69"/>
      <c r="BC51" s="69"/>
      <c r="BD51" s="69"/>
      <c r="BE51" s="16">
        <f>SUBTOTAL(9,BE17:BE47)</f>
        <v>0</v>
      </c>
      <c r="BF51" s="7">
        <f t="shared" ref="BF51:BM51" si="21">SUBTOTAL(9,BF17:BF47)</f>
        <v>363832</v>
      </c>
      <c r="BG51" s="43">
        <f t="shared" si="21"/>
        <v>252363</v>
      </c>
      <c r="BH51" s="44">
        <f t="shared" si="21"/>
        <v>111469</v>
      </c>
      <c r="BI51" s="44">
        <f t="shared" si="21"/>
        <v>0</v>
      </c>
      <c r="BJ51" s="44">
        <f t="shared" si="21"/>
        <v>0</v>
      </c>
      <c r="BK51" s="44">
        <f t="shared" si="21"/>
        <v>0</v>
      </c>
      <c r="BL51" s="44">
        <f t="shared" si="21"/>
        <v>0</v>
      </c>
      <c r="BM51" s="16">
        <f t="shared" si="21"/>
        <v>0</v>
      </c>
    </row>
    <row r="52" spans="1:65" outlineLevel="5" x14ac:dyDescent="0.3">
      <c r="A52" s="21">
        <f t="shared" si="5"/>
        <v>2</v>
      </c>
      <c r="B52" s="33">
        <f>B47+1</f>
        <v>42767</v>
      </c>
      <c r="C52" s="51">
        <v>292444</v>
      </c>
      <c r="D52" s="64" t="str">
        <f t="shared" ref="D52:D80" si="22">IFERROR(ROUND(AVERAGE(E52:L52),1),"")</f>
        <v/>
      </c>
      <c r="E52" s="12" t="s">
        <v>103</v>
      </c>
      <c r="F52" s="12" t="s">
        <v>103</v>
      </c>
      <c r="G52" s="12"/>
      <c r="H52" s="12"/>
      <c r="I52" s="11"/>
      <c r="J52" s="11"/>
      <c r="K52" s="11"/>
      <c r="L52" s="11"/>
      <c r="M52" s="74" t="str">
        <f t="shared" ref="M52:M80" si="23">IFERROR(ROUND(AVERAGE(N52:U52),1),"")</f>
        <v/>
      </c>
      <c r="N52" s="86" t="s">
        <v>103</v>
      </c>
      <c r="O52" s="86" t="s">
        <v>103</v>
      </c>
      <c r="P52" s="86"/>
      <c r="Q52" s="86"/>
      <c r="R52" s="86"/>
      <c r="S52" s="86"/>
      <c r="T52" s="86"/>
      <c r="U52" s="86"/>
      <c r="V52" s="5" t="str">
        <f t="shared" ref="V52:V80" si="24">IFERROR(ROUND(AVERAGE(W52:AD52),1),"")</f>
        <v/>
      </c>
      <c r="W52" s="45"/>
      <c r="X52" s="45"/>
      <c r="Y52" s="45"/>
      <c r="Z52" s="45"/>
      <c r="AA52" s="45"/>
      <c r="AB52" s="45"/>
      <c r="AC52" s="45"/>
      <c r="AD52" s="45"/>
      <c r="AE52" s="5" t="str">
        <f t="shared" ref="AE52:AE80" si="25">IFERROR(ROUND(AVERAGE(AF52:AM52),1),"")</f>
        <v/>
      </c>
      <c r="AF52" s="45"/>
      <c r="AG52" s="45"/>
      <c r="AH52" s="45"/>
      <c r="AI52" s="45"/>
      <c r="AJ52" s="45"/>
      <c r="AK52" s="45"/>
      <c r="AL52" s="45"/>
      <c r="AM52" s="45"/>
      <c r="AN52" s="45">
        <f>21000/AO52</f>
        <v>13.583441138421733</v>
      </c>
      <c r="AO52" s="41">
        <v>1546</v>
      </c>
      <c r="AP52" s="124" t="s">
        <v>103</v>
      </c>
      <c r="AQ52" s="125" t="s">
        <v>103</v>
      </c>
      <c r="AR52" s="126" t="str">
        <f t="shared" ref="AR52:AR80" si="26">IFERROR(AQ52/AP52*100,"")</f>
        <v/>
      </c>
      <c r="AS52" s="126" t="str">
        <f t="shared" ref="AS52:AS80" si="27">IFERROR(100-AR52,"")</f>
        <v/>
      </c>
      <c r="AT52" s="127">
        <v>1470</v>
      </c>
      <c r="AU52" s="128">
        <v>1.49</v>
      </c>
      <c r="AV52" s="129" t="s">
        <v>103</v>
      </c>
      <c r="AW52" s="126" t="str">
        <f t="shared" ref="AW52:AW80" si="28">IFERROR(AV52/AU52*100,"")</f>
        <v/>
      </c>
      <c r="AX52" s="126" t="str">
        <f t="shared" ref="AX52:AX80" si="29">IFERROR(100-AW52,"")</f>
        <v/>
      </c>
      <c r="AY52" s="64" t="str">
        <f t="shared" ref="AY52:AY80" si="30">IFERROR((1-((AW52*AS52)/(AX52*AR52)))*100,"")</f>
        <v/>
      </c>
      <c r="AZ52">
        <v>80.430000000000007</v>
      </c>
      <c r="BA52" s="70"/>
      <c r="BB52" s="70"/>
      <c r="BC52" s="70"/>
      <c r="BD52" s="70"/>
      <c r="BE52" s="15"/>
      <c r="BF52" s="5">
        <f t="shared" ref="BF52:BF80" si="31">IF(SUM(BG52:BM52)=0,"",SUM(BG52:BM52))</f>
        <v>15016</v>
      </c>
      <c r="BG52" s="42">
        <v>9700</v>
      </c>
      <c r="BH52" s="42">
        <v>5316</v>
      </c>
      <c r="BI52" s="42"/>
      <c r="BJ52" s="42"/>
      <c r="BK52" s="42"/>
      <c r="BL52" s="42"/>
      <c r="BM52" s="14"/>
    </row>
    <row r="53" spans="1:65" outlineLevel="5" x14ac:dyDescent="0.3">
      <c r="A53" s="22">
        <f t="shared" si="5"/>
        <v>2</v>
      </c>
      <c r="B53" s="9">
        <f t="shared" si="13"/>
        <v>42768</v>
      </c>
      <c r="C53" s="51">
        <v>294066</v>
      </c>
      <c r="D53" s="64" t="str">
        <f t="shared" si="22"/>
        <v/>
      </c>
      <c r="E53" s="12" t="s">
        <v>103</v>
      </c>
      <c r="F53" s="12" t="s">
        <v>103</v>
      </c>
      <c r="G53" s="12"/>
      <c r="H53" s="12"/>
      <c r="I53" s="12"/>
      <c r="J53" s="12"/>
      <c r="K53" s="12"/>
      <c r="L53" s="12"/>
      <c r="M53" s="74" t="str">
        <f t="shared" si="23"/>
        <v/>
      </c>
      <c r="N53" s="86" t="s">
        <v>103</v>
      </c>
      <c r="O53" s="86" t="s">
        <v>103</v>
      </c>
      <c r="P53" s="86"/>
      <c r="Q53" s="86"/>
      <c r="R53" s="83"/>
      <c r="S53" s="83"/>
      <c r="T53" s="83"/>
      <c r="U53" s="83"/>
      <c r="V53" s="5" t="str">
        <f t="shared" si="24"/>
        <v/>
      </c>
      <c r="W53" s="41"/>
      <c r="X53" s="41"/>
      <c r="Y53" s="41"/>
      <c r="Z53" s="41"/>
      <c r="AA53" s="41"/>
      <c r="AB53" s="41"/>
      <c r="AC53" s="41"/>
      <c r="AD53" s="41"/>
      <c r="AE53" s="5" t="str">
        <f t="shared" si="25"/>
        <v/>
      </c>
      <c r="AF53" s="41"/>
      <c r="AG53" s="41"/>
      <c r="AH53" s="41"/>
      <c r="AI53" s="41"/>
      <c r="AJ53" s="41"/>
      <c r="AK53" s="41"/>
      <c r="AL53" s="41"/>
      <c r="AM53" s="41"/>
      <c r="AN53" s="45">
        <f t="shared" ref="AN53:AN79" si="32">21000/AO53</f>
        <v>11.898016997167138</v>
      </c>
      <c r="AO53" s="41">
        <v>1765</v>
      </c>
      <c r="AP53" s="110" t="s">
        <v>103</v>
      </c>
      <c r="AQ53" s="111" t="s">
        <v>103</v>
      </c>
      <c r="AR53" s="126" t="str">
        <f t="shared" si="26"/>
        <v/>
      </c>
      <c r="AS53" s="126" t="str">
        <f t="shared" si="27"/>
        <v/>
      </c>
      <c r="AT53" s="127">
        <v>1636</v>
      </c>
      <c r="AU53" s="128">
        <v>1.58</v>
      </c>
      <c r="AV53" s="129" t="s">
        <v>103</v>
      </c>
      <c r="AW53" s="126" t="str">
        <f t="shared" si="28"/>
        <v/>
      </c>
      <c r="AX53" s="126" t="str">
        <f t="shared" si="29"/>
        <v/>
      </c>
      <c r="AY53" s="64" t="str">
        <f t="shared" si="30"/>
        <v/>
      </c>
      <c r="AZ53" s="97">
        <v>80.319999999999993</v>
      </c>
      <c r="BA53" s="68"/>
      <c r="BB53" s="68"/>
      <c r="BC53" s="68"/>
      <c r="BD53" s="68"/>
      <c r="BE53" s="15"/>
      <c r="BF53" s="5">
        <f t="shared" si="31"/>
        <v>13122</v>
      </c>
      <c r="BG53" s="42">
        <v>7804</v>
      </c>
      <c r="BH53" s="42">
        <v>5318</v>
      </c>
      <c r="BI53" s="42"/>
      <c r="BJ53" s="42"/>
      <c r="BK53" s="42"/>
      <c r="BL53" s="42"/>
      <c r="BM53" s="15"/>
    </row>
    <row r="54" spans="1:65" outlineLevel="5" x14ac:dyDescent="0.3">
      <c r="A54" s="22">
        <f t="shared" si="5"/>
        <v>2</v>
      </c>
      <c r="B54" s="9">
        <f t="shared" si="13"/>
        <v>42769</v>
      </c>
      <c r="C54" s="51">
        <v>302895</v>
      </c>
      <c r="D54" s="64">
        <f t="shared" si="22"/>
        <v>35.5</v>
      </c>
      <c r="E54" s="12">
        <v>36</v>
      </c>
      <c r="F54" s="12">
        <v>35</v>
      </c>
      <c r="G54" s="12"/>
      <c r="H54" s="12"/>
      <c r="I54" s="12"/>
      <c r="J54" s="12"/>
      <c r="K54" s="12"/>
      <c r="L54" s="12"/>
      <c r="M54" s="74" t="str">
        <f t="shared" si="23"/>
        <v/>
      </c>
      <c r="N54" s="86" t="s">
        <v>103</v>
      </c>
      <c r="O54" s="86" t="s">
        <v>103</v>
      </c>
      <c r="P54" s="86"/>
      <c r="Q54" s="86"/>
      <c r="R54" s="83"/>
      <c r="S54" s="83"/>
      <c r="T54" s="83"/>
      <c r="U54" s="83"/>
      <c r="V54" s="5" t="str">
        <f t="shared" si="24"/>
        <v/>
      </c>
      <c r="W54" s="41"/>
      <c r="X54" s="41"/>
      <c r="Y54" s="41"/>
      <c r="Z54" s="41"/>
      <c r="AA54" s="41"/>
      <c r="AB54" s="41"/>
      <c r="AC54" s="41"/>
      <c r="AD54" s="41"/>
      <c r="AE54" s="5" t="str">
        <f t="shared" si="25"/>
        <v/>
      </c>
      <c r="AF54" s="41"/>
      <c r="AG54" s="41"/>
      <c r="AH54" s="41"/>
      <c r="AI54" s="41"/>
      <c r="AJ54" s="41"/>
      <c r="AK54" s="41"/>
      <c r="AL54" s="41"/>
      <c r="AM54" s="41"/>
      <c r="AN54" s="45">
        <f t="shared" si="32"/>
        <v>16.587677725118482</v>
      </c>
      <c r="AO54" s="41">
        <v>1266</v>
      </c>
      <c r="AP54" s="110" t="s">
        <v>103</v>
      </c>
      <c r="AQ54" s="111" t="s">
        <v>103</v>
      </c>
      <c r="AR54" s="126" t="str">
        <f t="shared" si="26"/>
        <v/>
      </c>
      <c r="AS54" s="126" t="str">
        <f t="shared" si="27"/>
        <v/>
      </c>
      <c r="AT54" s="127">
        <v>1248</v>
      </c>
      <c r="AU54" s="128">
        <v>1.48</v>
      </c>
      <c r="AV54" s="129" t="s">
        <v>103</v>
      </c>
      <c r="AW54" s="126" t="str">
        <f t="shared" si="28"/>
        <v/>
      </c>
      <c r="AX54" s="126" t="str">
        <f t="shared" si="29"/>
        <v/>
      </c>
      <c r="AY54" s="64" t="str">
        <f t="shared" si="30"/>
        <v/>
      </c>
      <c r="AZ54" s="97">
        <v>81.97</v>
      </c>
      <c r="BA54" s="68"/>
      <c r="BB54" s="68"/>
      <c r="BC54" s="68"/>
      <c r="BD54" s="68"/>
      <c r="BE54" s="15"/>
      <c r="BF54" s="5">
        <f t="shared" si="31"/>
        <v>13279</v>
      </c>
      <c r="BG54" s="42">
        <v>7877</v>
      </c>
      <c r="BH54" s="42">
        <v>5402</v>
      </c>
      <c r="BI54" s="42"/>
      <c r="BJ54" s="42"/>
      <c r="BK54" s="42"/>
      <c r="BL54" s="42"/>
      <c r="BM54" s="15"/>
    </row>
    <row r="55" spans="1:65" outlineLevel="5" x14ac:dyDescent="0.3">
      <c r="A55" s="22">
        <f t="shared" si="5"/>
        <v>2</v>
      </c>
      <c r="B55" s="9">
        <f t="shared" si="13"/>
        <v>42770</v>
      </c>
      <c r="C55" s="51">
        <v>304426</v>
      </c>
      <c r="D55" s="64">
        <f t="shared" si="22"/>
        <v>35</v>
      </c>
      <c r="E55" s="12">
        <v>35</v>
      </c>
      <c r="F55" s="12">
        <v>35</v>
      </c>
      <c r="G55" s="12"/>
      <c r="H55" s="12"/>
      <c r="I55" s="12"/>
      <c r="J55" s="12"/>
      <c r="K55" s="12"/>
      <c r="L55" s="12"/>
      <c r="M55" s="74" t="str">
        <f t="shared" si="23"/>
        <v/>
      </c>
      <c r="N55" s="86" t="s">
        <v>103</v>
      </c>
      <c r="O55" s="86" t="s">
        <v>103</v>
      </c>
      <c r="P55" s="86"/>
      <c r="Q55" s="86"/>
      <c r="R55" s="83"/>
      <c r="S55" s="83"/>
      <c r="T55" s="83"/>
      <c r="U55" s="83"/>
      <c r="V55" s="5" t="str">
        <f t="shared" si="24"/>
        <v/>
      </c>
      <c r="W55" s="41"/>
      <c r="X55" s="41"/>
      <c r="Y55" s="41"/>
      <c r="Z55" s="41"/>
      <c r="AA55" s="41"/>
      <c r="AB55" s="41"/>
      <c r="AC55" s="41"/>
      <c r="AD55" s="41"/>
      <c r="AE55" s="5" t="str">
        <f t="shared" si="25"/>
        <v/>
      </c>
      <c r="AF55" s="41"/>
      <c r="AG55" s="41"/>
      <c r="AH55" s="41"/>
      <c r="AI55" s="41"/>
      <c r="AJ55" s="41"/>
      <c r="AK55" s="41"/>
      <c r="AL55" s="41"/>
      <c r="AM55" s="41"/>
      <c r="AN55" s="45">
        <f t="shared" si="32"/>
        <v>17.706576728499158</v>
      </c>
      <c r="AO55" s="41">
        <v>1186</v>
      </c>
      <c r="AP55" s="110" t="s">
        <v>103</v>
      </c>
      <c r="AQ55" s="111" t="s">
        <v>103</v>
      </c>
      <c r="AR55" s="126" t="str">
        <f t="shared" si="26"/>
        <v/>
      </c>
      <c r="AS55" s="126" t="str">
        <f t="shared" si="27"/>
        <v/>
      </c>
      <c r="AT55" s="127">
        <v>1248</v>
      </c>
      <c r="AU55" s="128" t="s">
        <v>103</v>
      </c>
      <c r="AV55" s="129" t="s">
        <v>103</v>
      </c>
      <c r="AW55" s="126" t="str">
        <f t="shared" si="28"/>
        <v/>
      </c>
      <c r="AX55" s="126" t="str">
        <f t="shared" si="29"/>
        <v/>
      </c>
      <c r="AY55" s="64" t="str">
        <f t="shared" si="30"/>
        <v/>
      </c>
      <c r="AZ55" s="97" t="s">
        <v>103</v>
      </c>
      <c r="BA55" s="68"/>
      <c r="BB55" s="68"/>
      <c r="BC55" s="68"/>
      <c r="BD55" s="68"/>
      <c r="BE55" s="15"/>
      <c r="BF55" s="5">
        <f t="shared" si="31"/>
        <v>9066</v>
      </c>
      <c r="BG55" s="42">
        <v>5069</v>
      </c>
      <c r="BH55" s="42">
        <v>3997</v>
      </c>
      <c r="BI55" s="42"/>
      <c r="BJ55" s="42"/>
      <c r="BK55" s="42"/>
      <c r="BL55" s="42"/>
      <c r="BM55" s="15"/>
    </row>
    <row r="56" spans="1:65" outlineLevel="5" x14ac:dyDescent="0.3">
      <c r="A56" s="22">
        <f t="shared" si="5"/>
        <v>2</v>
      </c>
      <c r="B56" s="9">
        <f t="shared" si="13"/>
        <v>42771</v>
      </c>
      <c r="C56" s="51">
        <v>369334</v>
      </c>
      <c r="D56" s="64" t="str">
        <f t="shared" si="22"/>
        <v/>
      </c>
      <c r="E56" s="12" t="s">
        <v>103</v>
      </c>
      <c r="F56" s="12" t="s">
        <v>103</v>
      </c>
      <c r="G56" s="12"/>
      <c r="H56" s="12"/>
      <c r="I56" s="12"/>
      <c r="J56" s="12"/>
      <c r="K56" s="12"/>
      <c r="L56" s="12"/>
      <c r="M56" s="74" t="str">
        <f t="shared" si="23"/>
        <v/>
      </c>
      <c r="N56" s="86" t="s">
        <v>103</v>
      </c>
      <c r="O56" s="86" t="s">
        <v>103</v>
      </c>
      <c r="P56" s="86"/>
      <c r="Q56" s="86"/>
      <c r="R56" s="83"/>
      <c r="S56" s="83"/>
      <c r="T56" s="83"/>
      <c r="U56" s="83"/>
      <c r="V56" s="5" t="str">
        <f t="shared" si="24"/>
        <v/>
      </c>
      <c r="W56" s="41"/>
      <c r="X56" s="41"/>
      <c r="Y56" s="41"/>
      <c r="Z56" s="41"/>
      <c r="AA56" s="41"/>
      <c r="AB56" s="41"/>
      <c r="AC56" s="41"/>
      <c r="AD56" s="41"/>
      <c r="AE56" s="5" t="str">
        <f t="shared" si="25"/>
        <v/>
      </c>
      <c r="AF56" s="41"/>
      <c r="AG56" s="41"/>
      <c r="AH56" s="41"/>
      <c r="AI56" s="41"/>
      <c r="AJ56" s="41"/>
      <c r="AK56" s="41"/>
      <c r="AL56" s="41"/>
      <c r="AM56" s="41"/>
      <c r="AN56" s="45">
        <f t="shared" si="32"/>
        <v>17.485428809325562</v>
      </c>
      <c r="AO56" s="41">
        <v>1201</v>
      </c>
      <c r="AP56" s="110" t="s">
        <v>103</v>
      </c>
      <c r="AQ56" s="111" t="s">
        <v>103</v>
      </c>
      <c r="AR56" s="126" t="str">
        <f t="shared" si="26"/>
        <v/>
      </c>
      <c r="AS56" s="126" t="str">
        <f t="shared" si="27"/>
        <v/>
      </c>
      <c r="AT56" s="127">
        <v>1275</v>
      </c>
      <c r="AU56" s="128" t="s">
        <v>103</v>
      </c>
      <c r="AV56" s="129" t="s">
        <v>103</v>
      </c>
      <c r="AW56" s="126" t="str">
        <f t="shared" si="28"/>
        <v/>
      </c>
      <c r="AX56" s="126" t="str">
        <f t="shared" si="29"/>
        <v/>
      </c>
      <c r="AY56" s="64" t="str">
        <f t="shared" si="30"/>
        <v/>
      </c>
      <c r="AZ56" s="97" t="s">
        <v>103</v>
      </c>
      <c r="BA56" s="68"/>
      <c r="BB56" s="68"/>
      <c r="BC56" s="68"/>
      <c r="BD56" s="68"/>
      <c r="BE56" s="15"/>
      <c r="BF56" s="5">
        <f t="shared" si="31"/>
        <v>10225</v>
      </c>
      <c r="BG56" s="42">
        <v>6182</v>
      </c>
      <c r="BH56" s="42">
        <v>4043</v>
      </c>
      <c r="BI56" s="42"/>
      <c r="BJ56" s="42"/>
      <c r="BK56" s="42"/>
      <c r="BL56" s="42"/>
      <c r="BM56" s="15"/>
    </row>
    <row r="57" spans="1:65" outlineLevel="5" x14ac:dyDescent="0.3">
      <c r="A57" s="22">
        <f t="shared" si="5"/>
        <v>2</v>
      </c>
      <c r="B57" s="9">
        <f t="shared" si="13"/>
        <v>42772</v>
      </c>
      <c r="C57" s="51">
        <v>298893</v>
      </c>
      <c r="D57" s="64" t="str">
        <f t="shared" si="22"/>
        <v/>
      </c>
      <c r="E57" s="12" t="s">
        <v>103</v>
      </c>
      <c r="F57" s="12" t="s">
        <v>103</v>
      </c>
      <c r="G57" s="12"/>
      <c r="H57" s="12"/>
      <c r="I57" s="12"/>
      <c r="J57" s="12"/>
      <c r="K57" s="12"/>
      <c r="L57" s="12"/>
      <c r="M57" s="74" t="str">
        <f t="shared" si="23"/>
        <v/>
      </c>
      <c r="N57" s="86" t="s">
        <v>103</v>
      </c>
      <c r="O57" s="86" t="s">
        <v>103</v>
      </c>
      <c r="P57" s="86"/>
      <c r="Q57" s="86"/>
      <c r="R57" s="83"/>
      <c r="S57" s="83"/>
      <c r="T57" s="83"/>
      <c r="U57" s="83"/>
      <c r="V57" s="5" t="str">
        <f t="shared" si="24"/>
        <v/>
      </c>
      <c r="W57" s="41"/>
      <c r="X57" s="41"/>
      <c r="Y57" s="41"/>
      <c r="Z57" s="41"/>
      <c r="AA57" s="41"/>
      <c r="AB57" s="41"/>
      <c r="AC57" s="41"/>
      <c r="AD57" s="41"/>
      <c r="AE57" s="5" t="str">
        <f t="shared" si="25"/>
        <v/>
      </c>
      <c r="AF57" s="41"/>
      <c r="AG57" s="41"/>
      <c r="AH57" s="41"/>
      <c r="AI57" s="41"/>
      <c r="AJ57" s="41"/>
      <c r="AK57" s="41"/>
      <c r="AL57" s="41"/>
      <c r="AM57" s="41"/>
      <c r="AN57" s="45">
        <f t="shared" si="32"/>
        <v>21.560574948665298</v>
      </c>
      <c r="AO57" s="41">
        <v>974</v>
      </c>
      <c r="AP57" s="110" t="s">
        <v>103</v>
      </c>
      <c r="AQ57" s="111" t="s">
        <v>103</v>
      </c>
      <c r="AR57" s="126" t="str">
        <f t="shared" si="26"/>
        <v/>
      </c>
      <c r="AS57" s="126" t="str">
        <f t="shared" si="27"/>
        <v/>
      </c>
      <c r="AT57" s="127">
        <v>1200</v>
      </c>
      <c r="AU57" s="128">
        <v>1.49</v>
      </c>
      <c r="AV57" s="129" t="s">
        <v>103</v>
      </c>
      <c r="AW57" s="126" t="str">
        <f t="shared" si="28"/>
        <v/>
      </c>
      <c r="AX57" s="126" t="str">
        <f t="shared" si="29"/>
        <v/>
      </c>
      <c r="AY57" s="64" t="str">
        <f t="shared" si="30"/>
        <v/>
      </c>
      <c r="AZ57" s="97">
        <v>79.819999999999993</v>
      </c>
      <c r="BA57" s="68"/>
      <c r="BB57" s="68"/>
      <c r="BC57" s="68"/>
      <c r="BD57" s="68"/>
      <c r="BE57" s="15"/>
      <c r="BF57" s="5">
        <f t="shared" si="31"/>
        <v>12349</v>
      </c>
      <c r="BG57" s="42">
        <v>8386</v>
      </c>
      <c r="BH57" s="42">
        <v>3963</v>
      </c>
      <c r="BI57" s="42"/>
      <c r="BJ57" s="42"/>
      <c r="BK57" s="42"/>
      <c r="BL57" s="42"/>
      <c r="BM57" s="15"/>
    </row>
    <row r="58" spans="1:65" outlineLevel="5" x14ac:dyDescent="0.3">
      <c r="A58" s="22">
        <f t="shared" si="5"/>
        <v>2</v>
      </c>
      <c r="B58" s="9">
        <f t="shared" si="13"/>
        <v>42773</v>
      </c>
      <c r="C58" s="51">
        <v>296848</v>
      </c>
      <c r="D58" s="64">
        <f t="shared" si="22"/>
        <v>34.5</v>
      </c>
      <c r="E58" s="12">
        <v>34</v>
      </c>
      <c r="F58" s="12">
        <v>35</v>
      </c>
      <c r="G58" s="12"/>
      <c r="H58" s="12"/>
      <c r="I58" s="12"/>
      <c r="J58" s="12"/>
      <c r="K58" s="12"/>
      <c r="L58" s="12"/>
      <c r="M58" s="74">
        <f t="shared" si="23"/>
        <v>6.8</v>
      </c>
      <c r="N58" s="86">
        <v>6.72</v>
      </c>
      <c r="O58" s="86">
        <v>6.84</v>
      </c>
      <c r="P58" s="86"/>
      <c r="Q58" s="86"/>
      <c r="R58" s="83"/>
      <c r="S58" s="83"/>
      <c r="T58" s="83"/>
      <c r="U58" s="83"/>
      <c r="V58" s="5" t="str">
        <f t="shared" si="24"/>
        <v/>
      </c>
      <c r="W58" s="41"/>
      <c r="X58" s="41"/>
      <c r="Y58" s="41"/>
      <c r="Z58" s="41"/>
      <c r="AA58" s="41"/>
      <c r="AB58" s="41"/>
      <c r="AC58" s="41"/>
      <c r="AD58" s="41"/>
      <c r="AE58" s="5" t="str">
        <f t="shared" si="25"/>
        <v/>
      </c>
      <c r="AF58" s="41"/>
      <c r="AG58" s="41"/>
      <c r="AH58" s="41"/>
      <c r="AI58" s="41"/>
      <c r="AJ58" s="41"/>
      <c r="AK58" s="41"/>
      <c r="AL58" s="41"/>
      <c r="AM58" s="41"/>
      <c r="AN58" s="45">
        <f t="shared" si="32"/>
        <v>17.587939698492463</v>
      </c>
      <c r="AO58" s="41">
        <v>1194</v>
      </c>
      <c r="AP58" s="110">
        <v>2.78</v>
      </c>
      <c r="AQ58" s="111">
        <v>1.88</v>
      </c>
      <c r="AR58" s="126">
        <f t="shared" si="26"/>
        <v>67.625899280575538</v>
      </c>
      <c r="AS58" s="126">
        <f t="shared" si="27"/>
        <v>32.374100719424462</v>
      </c>
      <c r="AT58" s="127">
        <v>1241</v>
      </c>
      <c r="AU58" s="128">
        <v>1.57</v>
      </c>
      <c r="AV58" s="129">
        <v>0.75</v>
      </c>
      <c r="AW58" s="126">
        <f t="shared" si="28"/>
        <v>47.770700636942678</v>
      </c>
      <c r="AX58" s="126">
        <f t="shared" si="29"/>
        <v>52.229299363057322</v>
      </c>
      <c r="AY58" s="64">
        <f t="shared" si="30"/>
        <v>56.214322781525674</v>
      </c>
      <c r="AZ58" s="97">
        <v>81.17</v>
      </c>
      <c r="BA58" s="68"/>
      <c r="BB58" s="68"/>
      <c r="BC58" s="68"/>
      <c r="BD58" s="68"/>
      <c r="BE58" s="15"/>
      <c r="BF58" s="5">
        <f t="shared" si="31"/>
        <v>8007</v>
      </c>
      <c r="BG58" s="42">
        <v>4508</v>
      </c>
      <c r="BH58" s="42">
        <v>3499</v>
      </c>
      <c r="BI58" s="42"/>
      <c r="BJ58" s="42"/>
      <c r="BK58" s="42"/>
      <c r="BL58" s="42"/>
      <c r="BM58" s="15"/>
    </row>
    <row r="59" spans="1:65" outlineLevel="5" x14ac:dyDescent="0.3">
      <c r="A59" s="22">
        <f t="shared" si="5"/>
        <v>2</v>
      </c>
      <c r="B59" s="9">
        <f t="shared" si="13"/>
        <v>42774</v>
      </c>
      <c r="C59" s="51">
        <v>298165</v>
      </c>
      <c r="D59" s="64">
        <f t="shared" si="22"/>
        <v>35</v>
      </c>
      <c r="E59" s="12">
        <v>35</v>
      </c>
      <c r="F59" s="12">
        <v>35</v>
      </c>
      <c r="G59" s="12"/>
      <c r="H59" s="12"/>
      <c r="I59" s="12"/>
      <c r="J59" s="12"/>
      <c r="K59" s="12"/>
      <c r="L59" s="12"/>
      <c r="M59" s="74" t="str">
        <f t="shared" si="23"/>
        <v/>
      </c>
      <c r="N59" s="86" t="s">
        <v>103</v>
      </c>
      <c r="O59" s="86" t="s">
        <v>103</v>
      </c>
      <c r="P59" s="86"/>
      <c r="Q59" s="86"/>
      <c r="R59" s="83"/>
      <c r="S59" s="83"/>
      <c r="T59" s="83"/>
      <c r="U59" s="83"/>
      <c r="V59" s="5" t="str">
        <f t="shared" si="24"/>
        <v/>
      </c>
      <c r="W59" s="41"/>
      <c r="X59" s="41"/>
      <c r="Y59" s="41"/>
      <c r="Z59" s="41"/>
      <c r="AA59" s="41"/>
      <c r="AB59" s="41"/>
      <c r="AC59" s="41"/>
      <c r="AD59" s="41"/>
      <c r="AE59" s="5" t="str">
        <f t="shared" si="25"/>
        <v/>
      </c>
      <c r="AF59" s="41"/>
      <c r="AG59" s="41"/>
      <c r="AH59" s="41"/>
      <c r="AI59" s="41"/>
      <c r="AJ59" s="41"/>
      <c r="AK59" s="41"/>
      <c r="AL59" s="41"/>
      <c r="AM59" s="41"/>
      <c r="AN59" s="45">
        <f t="shared" si="32"/>
        <v>20.27027027027027</v>
      </c>
      <c r="AO59" s="41">
        <v>1036</v>
      </c>
      <c r="AP59" s="110" t="s">
        <v>103</v>
      </c>
      <c r="AQ59" s="111" t="s">
        <v>103</v>
      </c>
      <c r="AR59" s="126" t="str">
        <f t="shared" si="26"/>
        <v/>
      </c>
      <c r="AS59" s="126" t="str">
        <f t="shared" si="27"/>
        <v/>
      </c>
      <c r="AT59" s="127">
        <v>1269</v>
      </c>
      <c r="AU59" s="128">
        <v>1.51</v>
      </c>
      <c r="AV59" s="129" t="s">
        <v>103</v>
      </c>
      <c r="AW59" s="126" t="str">
        <f t="shared" si="28"/>
        <v/>
      </c>
      <c r="AX59" s="126" t="str">
        <f t="shared" si="29"/>
        <v/>
      </c>
      <c r="AY59" s="64" t="str">
        <f t="shared" si="30"/>
        <v/>
      </c>
      <c r="AZ59" s="97">
        <v>80.239999999999995</v>
      </c>
      <c r="BA59" s="68"/>
      <c r="BB59" s="68"/>
      <c r="BC59" s="68"/>
      <c r="BD59" s="68"/>
      <c r="BE59" s="15"/>
      <c r="BF59" s="5">
        <f t="shared" si="31"/>
        <v>10216</v>
      </c>
      <c r="BG59" s="42">
        <v>6668</v>
      </c>
      <c r="BH59" s="42">
        <v>3548</v>
      </c>
      <c r="BI59" s="42"/>
      <c r="BJ59" s="42"/>
      <c r="BK59" s="42"/>
      <c r="BL59" s="42"/>
      <c r="BM59" s="15"/>
    </row>
    <row r="60" spans="1:65" outlineLevel="5" x14ac:dyDescent="0.3">
      <c r="A60" s="22">
        <f t="shared" si="5"/>
        <v>2</v>
      </c>
      <c r="B60" s="9">
        <f t="shared" si="13"/>
        <v>42775</v>
      </c>
      <c r="C60" s="51">
        <v>294657</v>
      </c>
      <c r="D60" s="64" t="str">
        <f t="shared" si="22"/>
        <v/>
      </c>
      <c r="E60" s="12" t="s">
        <v>103</v>
      </c>
      <c r="F60" s="12" t="s">
        <v>103</v>
      </c>
      <c r="G60" s="12"/>
      <c r="H60" s="12"/>
      <c r="I60" s="12"/>
      <c r="J60" s="12"/>
      <c r="K60" s="12"/>
      <c r="L60" s="12"/>
      <c r="M60" s="74" t="str">
        <f t="shared" si="23"/>
        <v/>
      </c>
      <c r="N60" s="86" t="s">
        <v>103</v>
      </c>
      <c r="O60" s="86" t="s">
        <v>103</v>
      </c>
      <c r="P60" s="86"/>
      <c r="Q60" s="86"/>
      <c r="R60" s="83"/>
      <c r="S60" s="83"/>
      <c r="T60" s="83"/>
      <c r="U60" s="83"/>
      <c r="V60" s="5" t="str">
        <f t="shared" si="24"/>
        <v/>
      </c>
      <c r="W60" s="41"/>
      <c r="X60" s="41"/>
      <c r="Y60" s="41"/>
      <c r="Z60" s="41"/>
      <c r="AA60" s="41"/>
      <c r="AB60" s="41"/>
      <c r="AC60" s="41"/>
      <c r="AD60" s="41"/>
      <c r="AE60" s="5" t="str">
        <f t="shared" si="25"/>
        <v/>
      </c>
      <c r="AF60" s="41"/>
      <c r="AG60" s="41"/>
      <c r="AH60" s="41"/>
      <c r="AI60" s="41"/>
      <c r="AJ60" s="41"/>
      <c r="AK60" s="41"/>
      <c r="AL60" s="41"/>
      <c r="AM60" s="41"/>
      <c r="AN60" s="45">
        <f t="shared" si="32"/>
        <v>25.423728813559322</v>
      </c>
      <c r="AO60" s="41">
        <v>826</v>
      </c>
      <c r="AP60" s="110" t="s">
        <v>103</v>
      </c>
      <c r="AQ60" s="111" t="s">
        <v>103</v>
      </c>
      <c r="AR60" s="126" t="str">
        <f t="shared" si="26"/>
        <v/>
      </c>
      <c r="AS60" s="126" t="str">
        <f t="shared" si="27"/>
        <v/>
      </c>
      <c r="AT60" s="127">
        <v>1020</v>
      </c>
      <c r="AU60" s="128">
        <v>1.52</v>
      </c>
      <c r="AV60" s="129" t="s">
        <v>103</v>
      </c>
      <c r="AW60" s="126" t="str">
        <f t="shared" si="28"/>
        <v/>
      </c>
      <c r="AX60" s="126" t="str">
        <f t="shared" si="29"/>
        <v/>
      </c>
      <c r="AY60" s="64" t="str">
        <f t="shared" si="30"/>
        <v/>
      </c>
      <c r="AZ60" s="97">
        <v>80.12</v>
      </c>
      <c r="BA60" s="68"/>
      <c r="BB60" s="68"/>
      <c r="BC60" s="68"/>
      <c r="BD60" s="68"/>
      <c r="BE60" s="15"/>
      <c r="BF60" s="5">
        <f t="shared" si="31"/>
        <v>10428</v>
      </c>
      <c r="BG60" s="42">
        <v>5967</v>
      </c>
      <c r="BH60" s="42">
        <v>4461</v>
      </c>
      <c r="BI60" s="42"/>
      <c r="BJ60" s="42"/>
      <c r="BK60" s="42"/>
      <c r="BL60" s="42"/>
      <c r="BM60" s="15"/>
    </row>
    <row r="61" spans="1:65" outlineLevel="5" x14ac:dyDescent="0.3">
      <c r="A61" s="22">
        <f t="shared" si="5"/>
        <v>2</v>
      </c>
      <c r="B61" s="9">
        <f t="shared" si="13"/>
        <v>42776</v>
      </c>
      <c r="C61" s="51">
        <v>286920</v>
      </c>
      <c r="D61" s="64" t="str">
        <f t="shared" si="22"/>
        <v/>
      </c>
      <c r="E61" s="12" t="s">
        <v>103</v>
      </c>
      <c r="F61" s="12" t="s">
        <v>103</v>
      </c>
      <c r="G61" s="12"/>
      <c r="H61" s="12"/>
      <c r="I61" s="12"/>
      <c r="J61" s="12"/>
      <c r="K61" s="12"/>
      <c r="L61" s="12"/>
      <c r="M61" s="74" t="str">
        <f t="shared" si="23"/>
        <v/>
      </c>
      <c r="N61" s="86" t="s">
        <v>103</v>
      </c>
      <c r="O61" s="86" t="s">
        <v>103</v>
      </c>
      <c r="P61" s="86"/>
      <c r="Q61" s="86"/>
      <c r="R61" s="83"/>
      <c r="S61" s="83"/>
      <c r="T61" s="83"/>
      <c r="U61" s="83"/>
      <c r="V61" s="5" t="str">
        <f t="shared" si="24"/>
        <v/>
      </c>
      <c r="W61" s="41"/>
      <c r="X61" s="41"/>
      <c r="Y61" s="41"/>
      <c r="Z61" s="41"/>
      <c r="AA61" s="41"/>
      <c r="AB61" s="41"/>
      <c r="AC61" s="41"/>
      <c r="AD61" s="41"/>
      <c r="AE61" s="5" t="str">
        <f t="shared" si="25"/>
        <v/>
      </c>
      <c r="AF61" s="41"/>
      <c r="AG61" s="41"/>
      <c r="AH61" s="41"/>
      <c r="AI61" s="41"/>
      <c r="AJ61" s="41"/>
      <c r="AK61" s="41"/>
      <c r="AL61" s="41"/>
      <c r="AM61" s="41"/>
      <c r="AN61" s="45">
        <f t="shared" si="32"/>
        <v>21.363173957273652</v>
      </c>
      <c r="AO61" s="41">
        <v>983</v>
      </c>
      <c r="AP61" s="110" t="s">
        <v>103</v>
      </c>
      <c r="AQ61" s="111" t="s">
        <v>103</v>
      </c>
      <c r="AR61" s="126" t="str">
        <f t="shared" si="26"/>
        <v/>
      </c>
      <c r="AS61" s="126" t="str">
        <f t="shared" si="27"/>
        <v/>
      </c>
      <c r="AT61" s="127">
        <v>876</v>
      </c>
      <c r="AU61" s="128">
        <v>1.47</v>
      </c>
      <c r="AV61" s="129" t="s">
        <v>103</v>
      </c>
      <c r="AW61" s="126" t="str">
        <f t="shared" si="28"/>
        <v/>
      </c>
      <c r="AX61" s="126" t="str">
        <f t="shared" si="29"/>
        <v/>
      </c>
      <c r="AY61" s="64" t="str">
        <f t="shared" si="30"/>
        <v/>
      </c>
      <c r="AZ61" s="97">
        <v>80.06</v>
      </c>
      <c r="BA61" s="68"/>
      <c r="BB61" s="68"/>
      <c r="BC61" s="68"/>
      <c r="BD61" s="68"/>
      <c r="BE61" s="15"/>
      <c r="BF61" s="5">
        <f t="shared" si="31"/>
        <v>8600</v>
      </c>
      <c r="BG61" s="42">
        <v>8600</v>
      </c>
      <c r="BH61" s="42">
        <v>0</v>
      </c>
      <c r="BI61" s="42"/>
      <c r="BJ61" s="42"/>
      <c r="BK61" s="42"/>
      <c r="BL61" s="42"/>
      <c r="BM61" s="15"/>
    </row>
    <row r="62" spans="1:65" outlineLevel="5" x14ac:dyDescent="0.3">
      <c r="A62" s="22">
        <f t="shared" si="5"/>
        <v>2</v>
      </c>
      <c r="B62" s="9">
        <f t="shared" si="13"/>
        <v>42777</v>
      </c>
      <c r="C62" s="51">
        <v>305725</v>
      </c>
      <c r="D62" s="64">
        <f t="shared" si="22"/>
        <v>35.5</v>
      </c>
      <c r="E62" s="12">
        <v>36</v>
      </c>
      <c r="F62" s="12">
        <v>35</v>
      </c>
      <c r="G62" s="12"/>
      <c r="H62" s="12"/>
      <c r="I62" s="12"/>
      <c r="J62" s="12"/>
      <c r="K62" s="12"/>
      <c r="L62" s="12"/>
      <c r="M62" s="74" t="str">
        <f t="shared" si="23"/>
        <v/>
      </c>
      <c r="N62" s="86" t="s">
        <v>103</v>
      </c>
      <c r="O62" s="86" t="s">
        <v>103</v>
      </c>
      <c r="P62" s="86"/>
      <c r="Q62" s="86"/>
      <c r="R62" s="83"/>
      <c r="S62" s="83"/>
      <c r="T62" s="83"/>
      <c r="U62" s="83"/>
      <c r="V62" s="5" t="str">
        <f t="shared" si="24"/>
        <v/>
      </c>
      <c r="W62" s="41"/>
      <c r="X62" s="41"/>
      <c r="Y62" s="41"/>
      <c r="Z62" s="41"/>
      <c r="AA62" s="41"/>
      <c r="AB62" s="41"/>
      <c r="AC62" s="41"/>
      <c r="AD62" s="41"/>
      <c r="AE62" s="5" t="str">
        <f t="shared" si="25"/>
        <v/>
      </c>
      <c r="AF62" s="41"/>
      <c r="AG62" s="41"/>
      <c r="AH62" s="41"/>
      <c r="AI62" s="41"/>
      <c r="AJ62" s="41"/>
      <c r="AK62" s="41"/>
      <c r="AL62" s="41"/>
      <c r="AM62" s="41"/>
      <c r="AN62" s="45">
        <f t="shared" si="32"/>
        <v>17.691659646166809</v>
      </c>
      <c r="AO62" s="41">
        <v>1187</v>
      </c>
      <c r="AP62" s="110" t="s">
        <v>103</v>
      </c>
      <c r="AQ62" s="111" t="s">
        <v>103</v>
      </c>
      <c r="AR62" s="126" t="str">
        <f t="shared" si="26"/>
        <v/>
      </c>
      <c r="AS62" s="126" t="str">
        <f t="shared" si="27"/>
        <v/>
      </c>
      <c r="AT62" s="127">
        <v>1296</v>
      </c>
      <c r="AU62" s="128" t="s">
        <v>103</v>
      </c>
      <c r="AV62" s="129" t="s">
        <v>103</v>
      </c>
      <c r="AW62" s="126" t="str">
        <f t="shared" si="28"/>
        <v/>
      </c>
      <c r="AX62" s="126" t="str">
        <f t="shared" si="29"/>
        <v/>
      </c>
      <c r="AY62" s="64" t="str">
        <f t="shared" si="30"/>
        <v/>
      </c>
      <c r="AZ62" s="97" t="s">
        <v>103</v>
      </c>
      <c r="BA62" s="68"/>
      <c r="BB62" s="68"/>
      <c r="BC62" s="68"/>
      <c r="BD62" s="68"/>
      <c r="BE62" s="15"/>
      <c r="BF62" s="5">
        <f t="shared" si="31"/>
        <v>10924</v>
      </c>
      <c r="BG62" s="42">
        <v>10344</v>
      </c>
      <c r="BH62" s="42">
        <v>580</v>
      </c>
      <c r="BI62" s="42"/>
      <c r="BJ62" s="42"/>
      <c r="BK62" s="42"/>
      <c r="BL62" s="42"/>
      <c r="BM62" s="15"/>
    </row>
    <row r="63" spans="1:65" outlineLevel="5" x14ac:dyDescent="0.3">
      <c r="A63" s="22">
        <f t="shared" si="5"/>
        <v>2</v>
      </c>
      <c r="B63" s="9">
        <f t="shared" si="13"/>
        <v>42778</v>
      </c>
      <c r="C63" s="51">
        <v>297342</v>
      </c>
      <c r="D63" s="64">
        <f t="shared" si="22"/>
        <v>35.5</v>
      </c>
      <c r="E63" s="12">
        <v>35</v>
      </c>
      <c r="F63" s="12">
        <v>36</v>
      </c>
      <c r="G63" s="12"/>
      <c r="H63" s="12"/>
      <c r="I63" s="12"/>
      <c r="J63" s="12"/>
      <c r="K63" s="12"/>
      <c r="L63" s="12"/>
      <c r="M63" s="74" t="str">
        <f t="shared" si="23"/>
        <v/>
      </c>
      <c r="N63" s="86" t="s">
        <v>103</v>
      </c>
      <c r="O63" s="86" t="s">
        <v>103</v>
      </c>
      <c r="P63" s="86"/>
      <c r="Q63" s="86"/>
      <c r="R63" s="83"/>
      <c r="S63" s="83"/>
      <c r="T63" s="83"/>
      <c r="U63" s="83"/>
      <c r="V63" s="5" t="str">
        <f t="shared" si="24"/>
        <v/>
      </c>
      <c r="W63" s="41"/>
      <c r="X63" s="41"/>
      <c r="Y63" s="41"/>
      <c r="Z63" s="41"/>
      <c r="AA63" s="41"/>
      <c r="AB63" s="41"/>
      <c r="AC63" s="41"/>
      <c r="AD63" s="41"/>
      <c r="AE63" s="5" t="str">
        <f t="shared" si="25"/>
        <v/>
      </c>
      <c r="AF63" s="41"/>
      <c r="AG63" s="41"/>
      <c r="AH63" s="41"/>
      <c r="AI63" s="41"/>
      <c r="AJ63" s="41"/>
      <c r="AK63" s="41"/>
      <c r="AL63" s="41"/>
      <c r="AM63" s="41"/>
      <c r="AN63" s="45">
        <f t="shared" si="32"/>
        <v>16.990291262135923</v>
      </c>
      <c r="AO63" s="41">
        <v>1236</v>
      </c>
      <c r="AP63" s="110" t="s">
        <v>103</v>
      </c>
      <c r="AQ63" s="111" t="s">
        <v>103</v>
      </c>
      <c r="AR63" s="126" t="str">
        <f t="shared" si="26"/>
        <v/>
      </c>
      <c r="AS63" s="126" t="str">
        <f t="shared" si="27"/>
        <v/>
      </c>
      <c r="AT63" s="127">
        <v>1296</v>
      </c>
      <c r="AU63" s="128" t="s">
        <v>103</v>
      </c>
      <c r="AV63" s="129" t="s">
        <v>103</v>
      </c>
      <c r="AW63" s="126" t="str">
        <f t="shared" si="28"/>
        <v/>
      </c>
      <c r="AX63" s="126" t="str">
        <f t="shared" si="29"/>
        <v/>
      </c>
      <c r="AY63" s="64" t="str">
        <f t="shared" si="30"/>
        <v/>
      </c>
      <c r="AZ63" s="97" t="s">
        <v>103</v>
      </c>
      <c r="BA63" s="68"/>
      <c r="BB63" s="68"/>
      <c r="BC63" s="68"/>
      <c r="BD63" s="68"/>
      <c r="BE63" s="15"/>
      <c r="BF63" s="5">
        <f t="shared" si="31"/>
        <v>10889</v>
      </c>
      <c r="BG63" s="42">
        <v>5970</v>
      </c>
      <c r="BH63" s="42">
        <v>4919</v>
      </c>
      <c r="BI63" s="42"/>
      <c r="BJ63" s="42"/>
      <c r="BK63" s="42"/>
      <c r="BL63" s="42"/>
      <c r="BM63" s="15"/>
    </row>
    <row r="64" spans="1:65" outlineLevel="5" x14ac:dyDescent="0.3">
      <c r="A64" s="22">
        <f t="shared" si="5"/>
        <v>2</v>
      </c>
      <c r="B64" s="9">
        <f t="shared" si="13"/>
        <v>42779</v>
      </c>
      <c r="C64" s="51">
        <v>299072</v>
      </c>
      <c r="D64" s="64" t="str">
        <f t="shared" si="22"/>
        <v/>
      </c>
      <c r="E64" s="12" t="s">
        <v>103</v>
      </c>
      <c r="F64" s="12" t="s">
        <v>103</v>
      </c>
      <c r="G64" s="12"/>
      <c r="H64" s="12"/>
      <c r="I64" s="12"/>
      <c r="J64" s="12"/>
      <c r="K64" s="12"/>
      <c r="L64" s="12"/>
      <c r="M64" s="74" t="str">
        <f t="shared" si="23"/>
        <v/>
      </c>
      <c r="N64" s="86" t="s">
        <v>103</v>
      </c>
      <c r="O64" s="86" t="s">
        <v>103</v>
      </c>
      <c r="P64" s="86"/>
      <c r="Q64" s="86"/>
      <c r="R64" s="83"/>
      <c r="S64" s="83"/>
      <c r="T64" s="83"/>
      <c r="U64" s="83"/>
      <c r="V64" s="5" t="str">
        <f t="shared" si="24"/>
        <v/>
      </c>
      <c r="W64" s="41"/>
      <c r="X64" s="41"/>
      <c r="Y64" s="41"/>
      <c r="Z64" s="41"/>
      <c r="AA64" s="41"/>
      <c r="AB64" s="41"/>
      <c r="AC64" s="41"/>
      <c r="AD64" s="41"/>
      <c r="AE64" s="5" t="str">
        <f t="shared" si="25"/>
        <v/>
      </c>
      <c r="AF64" s="41"/>
      <c r="AG64" s="41"/>
      <c r="AH64" s="41"/>
      <c r="AI64" s="41"/>
      <c r="AJ64" s="41"/>
      <c r="AK64" s="41"/>
      <c r="AL64" s="41"/>
      <c r="AM64" s="41"/>
      <c r="AN64" s="45">
        <f t="shared" si="32"/>
        <v>18.551236749116608</v>
      </c>
      <c r="AO64" s="41">
        <v>1132</v>
      </c>
      <c r="AP64" s="110" t="s">
        <v>103</v>
      </c>
      <c r="AQ64" s="111" t="s">
        <v>103</v>
      </c>
      <c r="AR64" s="126" t="str">
        <f t="shared" si="26"/>
        <v/>
      </c>
      <c r="AS64" s="126" t="str">
        <f t="shared" si="27"/>
        <v/>
      </c>
      <c r="AT64" s="127">
        <v>1296</v>
      </c>
      <c r="AU64" s="128">
        <v>1.53</v>
      </c>
      <c r="AV64" s="129" t="s">
        <v>103</v>
      </c>
      <c r="AW64" s="126" t="str">
        <f t="shared" si="28"/>
        <v/>
      </c>
      <c r="AX64" s="126" t="str">
        <f t="shared" si="29"/>
        <v/>
      </c>
      <c r="AY64" s="64" t="str">
        <f t="shared" si="30"/>
        <v/>
      </c>
      <c r="AZ64" s="97">
        <v>80.06</v>
      </c>
      <c r="BA64" s="68"/>
      <c r="BB64" s="68"/>
      <c r="BC64" s="68"/>
      <c r="BD64" s="68"/>
      <c r="BE64" s="15"/>
      <c r="BF64" s="5">
        <f t="shared" si="31"/>
        <v>10950</v>
      </c>
      <c r="BG64" s="42">
        <v>7727</v>
      </c>
      <c r="BH64" s="42">
        <v>3223</v>
      </c>
      <c r="BI64" s="42"/>
      <c r="BJ64" s="42"/>
      <c r="BK64" s="42"/>
      <c r="BL64" s="42"/>
      <c r="BM64" s="15"/>
    </row>
    <row r="65" spans="1:65" outlineLevel="5" x14ac:dyDescent="0.3">
      <c r="A65" s="22">
        <f t="shared" si="5"/>
        <v>2</v>
      </c>
      <c r="B65" s="9">
        <f t="shared" si="13"/>
        <v>42780</v>
      </c>
      <c r="C65" s="51">
        <v>290010</v>
      </c>
      <c r="D65" s="64" t="str">
        <f t="shared" si="22"/>
        <v/>
      </c>
      <c r="E65" s="12" t="s">
        <v>103</v>
      </c>
      <c r="F65" s="12" t="s">
        <v>103</v>
      </c>
      <c r="G65" s="12"/>
      <c r="H65" s="12"/>
      <c r="I65" s="12"/>
      <c r="J65" s="12"/>
      <c r="K65" s="12"/>
      <c r="L65" s="12"/>
      <c r="M65" s="74">
        <f t="shared" si="23"/>
        <v>6.6</v>
      </c>
      <c r="N65" s="86">
        <v>6.35</v>
      </c>
      <c r="O65" s="86">
        <v>6.76</v>
      </c>
      <c r="P65" s="86"/>
      <c r="Q65" s="86"/>
      <c r="R65" s="83"/>
      <c r="S65" s="83"/>
      <c r="T65" s="83"/>
      <c r="U65" s="83"/>
      <c r="V65" s="5" t="str">
        <f t="shared" si="24"/>
        <v/>
      </c>
      <c r="W65" s="41"/>
      <c r="X65" s="41"/>
      <c r="Y65" s="41"/>
      <c r="Z65" s="41"/>
      <c r="AA65" s="41"/>
      <c r="AB65" s="41"/>
      <c r="AC65" s="41"/>
      <c r="AD65" s="41"/>
      <c r="AE65" s="5" t="str">
        <f t="shared" si="25"/>
        <v/>
      </c>
      <c r="AF65" s="41"/>
      <c r="AG65" s="41"/>
      <c r="AH65" s="41"/>
      <c r="AI65" s="41"/>
      <c r="AJ65" s="41"/>
      <c r="AK65" s="41"/>
      <c r="AL65" s="41"/>
      <c r="AM65" s="41"/>
      <c r="AN65" s="45">
        <f t="shared" si="32"/>
        <v>17.283950617283949</v>
      </c>
      <c r="AO65" s="41">
        <v>1215</v>
      </c>
      <c r="AP65" s="110">
        <v>2.76</v>
      </c>
      <c r="AQ65" s="111">
        <v>1.86</v>
      </c>
      <c r="AR65" s="126">
        <f t="shared" si="26"/>
        <v>67.391304347826093</v>
      </c>
      <c r="AS65" s="126">
        <f t="shared" si="27"/>
        <v>32.608695652173907</v>
      </c>
      <c r="AT65" s="127">
        <v>1296</v>
      </c>
      <c r="AU65" s="128">
        <v>1.52</v>
      </c>
      <c r="AV65" s="129">
        <v>0.76</v>
      </c>
      <c r="AW65" s="126">
        <f t="shared" si="28"/>
        <v>50</v>
      </c>
      <c r="AX65" s="126">
        <f t="shared" si="29"/>
        <v>50</v>
      </c>
      <c r="AY65" s="64">
        <f t="shared" si="30"/>
        <v>51.61290322580647</v>
      </c>
      <c r="AZ65" s="97">
        <v>81.47</v>
      </c>
      <c r="BA65" s="68"/>
      <c r="BB65" s="68"/>
      <c r="BC65" s="68"/>
      <c r="BD65" s="68"/>
      <c r="BE65" s="15"/>
      <c r="BF65" s="5">
        <f t="shared" si="31"/>
        <v>7515</v>
      </c>
      <c r="BG65" s="42">
        <v>4755</v>
      </c>
      <c r="BH65" s="42">
        <v>2760</v>
      </c>
      <c r="BI65" s="42"/>
      <c r="BJ65" s="42"/>
      <c r="BK65" s="42"/>
      <c r="BL65" s="42"/>
      <c r="BM65" s="15"/>
    </row>
    <row r="66" spans="1:65" outlineLevel="5" x14ac:dyDescent="0.3">
      <c r="A66" s="22">
        <f t="shared" si="5"/>
        <v>2</v>
      </c>
      <c r="B66" s="9">
        <f t="shared" si="13"/>
        <v>42781</v>
      </c>
      <c r="C66" s="51">
        <v>287090</v>
      </c>
      <c r="D66" s="64">
        <f t="shared" si="22"/>
        <v>35</v>
      </c>
      <c r="E66" s="12">
        <v>35</v>
      </c>
      <c r="F66" s="12">
        <v>35</v>
      </c>
      <c r="G66" s="12"/>
      <c r="H66" s="12"/>
      <c r="I66" s="12"/>
      <c r="J66" s="12"/>
      <c r="K66" s="12"/>
      <c r="L66" s="12"/>
      <c r="M66" s="74" t="str">
        <f t="shared" si="23"/>
        <v/>
      </c>
      <c r="N66" s="86" t="s">
        <v>103</v>
      </c>
      <c r="O66" s="86" t="s">
        <v>103</v>
      </c>
      <c r="P66" s="86"/>
      <c r="Q66" s="86"/>
      <c r="R66" s="83"/>
      <c r="S66" s="83"/>
      <c r="T66" s="83"/>
      <c r="U66" s="83"/>
      <c r="V66" s="5" t="str">
        <f t="shared" si="24"/>
        <v/>
      </c>
      <c r="W66" s="41"/>
      <c r="X66" s="41"/>
      <c r="Y66" s="41"/>
      <c r="Z66" s="41"/>
      <c r="AA66" s="41"/>
      <c r="AB66" s="41"/>
      <c r="AC66" s="41"/>
      <c r="AD66" s="41"/>
      <c r="AE66" s="5" t="str">
        <f t="shared" si="25"/>
        <v/>
      </c>
      <c r="AF66" s="41"/>
      <c r="AG66" s="41"/>
      <c r="AH66" s="41"/>
      <c r="AI66" s="41"/>
      <c r="AJ66" s="41"/>
      <c r="AK66" s="41"/>
      <c r="AL66" s="41"/>
      <c r="AM66" s="41"/>
      <c r="AN66" s="45">
        <f t="shared" si="32"/>
        <v>17.706576728499158</v>
      </c>
      <c r="AO66" s="41">
        <v>1186</v>
      </c>
      <c r="AP66" s="110" t="s">
        <v>103</v>
      </c>
      <c r="AQ66" s="111" t="s">
        <v>103</v>
      </c>
      <c r="AR66" s="126" t="str">
        <f t="shared" si="26"/>
        <v/>
      </c>
      <c r="AS66" s="126" t="str">
        <f t="shared" si="27"/>
        <v/>
      </c>
      <c r="AT66" s="127">
        <v>1241</v>
      </c>
      <c r="AU66" s="128">
        <v>1.38</v>
      </c>
      <c r="AV66" s="129" t="s">
        <v>103</v>
      </c>
      <c r="AW66" s="126" t="str">
        <f t="shared" si="28"/>
        <v/>
      </c>
      <c r="AX66" s="126" t="str">
        <f t="shared" si="29"/>
        <v/>
      </c>
      <c r="AY66" s="64" t="str">
        <f t="shared" si="30"/>
        <v/>
      </c>
      <c r="AZ66" s="97">
        <v>80.900000000000006</v>
      </c>
      <c r="BA66" s="68"/>
      <c r="BB66" s="68"/>
      <c r="BC66" s="68"/>
      <c r="BD66" s="68"/>
      <c r="BE66" s="15"/>
      <c r="BF66" s="5">
        <f t="shared" si="31"/>
        <v>12049</v>
      </c>
      <c r="BG66" s="42">
        <v>8022</v>
      </c>
      <c r="BH66" s="42">
        <v>4027</v>
      </c>
      <c r="BI66" s="42"/>
      <c r="BJ66" s="42"/>
      <c r="BK66" s="42"/>
      <c r="BL66" s="42"/>
      <c r="BM66" s="15"/>
    </row>
    <row r="67" spans="1:65" outlineLevel="5" x14ac:dyDescent="0.3">
      <c r="A67" s="22">
        <f t="shared" si="5"/>
        <v>2</v>
      </c>
      <c r="B67" s="9">
        <f t="shared" si="13"/>
        <v>42782</v>
      </c>
      <c r="C67" s="51">
        <v>297856</v>
      </c>
      <c r="D67" s="64">
        <f t="shared" si="22"/>
        <v>35</v>
      </c>
      <c r="E67" s="12">
        <v>35</v>
      </c>
      <c r="F67" s="12">
        <v>35</v>
      </c>
      <c r="G67" s="12"/>
      <c r="H67" s="12"/>
      <c r="I67" s="12"/>
      <c r="J67" s="12"/>
      <c r="K67" s="12"/>
      <c r="L67" s="12"/>
      <c r="M67" s="74" t="str">
        <f t="shared" si="23"/>
        <v/>
      </c>
      <c r="N67" s="86" t="s">
        <v>103</v>
      </c>
      <c r="O67" s="86" t="s">
        <v>103</v>
      </c>
      <c r="P67" s="86"/>
      <c r="Q67" s="86"/>
      <c r="R67" s="83"/>
      <c r="S67" s="83"/>
      <c r="T67" s="83"/>
      <c r="U67" s="83"/>
      <c r="V67" s="5" t="str">
        <f t="shared" si="24"/>
        <v/>
      </c>
      <c r="W67" s="41"/>
      <c r="X67" s="41"/>
      <c r="Y67" s="41"/>
      <c r="Z67" s="41"/>
      <c r="AA67" s="41"/>
      <c r="AB67" s="41"/>
      <c r="AC67" s="41"/>
      <c r="AD67" s="41"/>
      <c r="AE67" s="5" t="str">
        <f t="shared" si="25"/>
        <v/>
      </c>
      <c r="AF67" s="41"/>
      <c r="AG67" s="41"/>
      <c r="AH67" s="41"/>
      <c r="AI67" s="41"/>
      <c r="AJ67" s="41"/>
      <c r="AK67" s="41"/>
      <c r="AL67" s="41"/>
      <c r="AM67" s="41"/>
      <c r="AN67" s="45">
        <f t="shared" si="32"/>
        <v>17.602682313495389</v>
      </c>
      <c r="AO67" s="41">
        <v>1193</v>
      </c>
      <c r="AP67" s="110" t="s">
        <v>103</v>
      </c>
      <c r="AQ67" s="111" t="s">
        <v>103</v>
      </c>
      <c r="AR67" s="126" t="str">
        <f t="shared" si="26"/>
        <v/>
      </c>
      <c r="AS67" s="126" t="str">
        <f t="shared" si="27"/>
        <v/>
      </c>
      <c r="AT67" s="127">
        <v>1184</v>
      </c>
      <c r="AU67" s="128">
        <v>1.37</v>
      </c>
      <c r="AV67" s="129" t="s">
        <v>103</v>
      </c>
      <c r="AW67" s="126" t="str">
        <f t="shared" si="28"/>
        <v/>
      </c>
      <c r="AX67" s="126" t="str">
        <f t="shared" si="29"/>
        <v/>
      </c>
      <c r="AY67" s="64" t="str">
        <f t="shared" si="30"/>
        <v/>
      </c>
      <c r="AZ67" s="97">
        <v>81</v>
      </c>
      <c r="BA67" s="68"/>
      <c r="BB67" s="68"/>
      <c r="BC67" s="68"/>
      <c r="BD67" s="68"/>
      <c r="BE67" s="15"/>
      <c r="BF67" s="5">
        <f t="shared" si="31"/>
        <v>11976</v>
      </c>
      <c r="BG67" s="42">
        <v>7592</v>
      </c>
      <c r="BH67" s="42">
        <v>4384</v>
      </c>
      <c r="BI67" s="42"/>
      <c r="BJ67" s="42"/>
      <c r="BK67" s="42"/>
      <c r="BL67" s="42"/>
      <c r="BM67" s="15"/>
    </row>
    <row r="68" spans="1:65" outlineLevel="5" x14ac:dyDescent="0.3">
      <c r="A68" s="22">
        <f t="shared" si="5"/>
        <v>2</v>
      </c>
      <c r="B68" s="9">
        <f t="shared" si="13"/>
        <v>42783</v>
      </c>
      <c r="C68" s="51">
        <v>340383</v>
      </c>
      <c r="D68" s="64" t="str">
        <f t="shared" si="22"/>
        <v/>
      </c>
      <c r="E68" s="12" t="s">
        <v>103</v>
      </c>
      <c r="F68" s="12" t="s">
        <v>103</v>
      </c>
      <c r="G68" s="12"/>
      <c r="H68" s="12"/>
      <c r="I68" s="12"/>
      <c r="J68" s="12"/>
      <c r="K68" s="12"/>
      <c r="L68" s="12"/>
      <c r="M68" s="74" t="str">
        <f t="shared" si="23"/>
        <v/>
      </c>
      <c r="N68" s="86" t="s">
        <v>103</v>
      </c>
      <c r="O68" s="86" t="s">
        <v>103</v>
      </c>
      <c r="P68" s="86"/>
      <c r="Q68" s="86"/>
      <c r="R68" s="83"/>
      <c r="S68" s="83"/>
      <c r="T68" s="83"/>
      <c r="U68" s="83"/>
      <c r="V68" s="5" t="str">
        <f t="shared" si="24"/>
        <v/>
      </c>
      <c r="W68" s="41"/>
      <c r="X68" s="41"/>
      <c r="Y68" s="41"/>
      <c r="Z68" s="41"/>
      <c r="AA68" s="41"/>
      <c r="AB68" s="41"/>
      <c r="AC68" s="41"/>
      <c r="AD68" s="41"/>
      <c r="AE68" s="5" t="str">
        <f t="shared" si="25"/>
        <v/>
      </c>
      <c r="AF68" s="41"/>
      <c r="AG68" s="41"/>
      <c r="AH68" s="41"/>
      <c r="AI68" s="41"/>
      <c r="AJ68" s="41"/>
      <c r="AK68" s="41"/>
      <c r="AL68" s="41"/>
      <c r="AM68" s="41"/>
      <c r="AN68" s="45">
        <f t="shared" si="32"/>
        <v>17.412935323383085</v>
      </c>
      <c r="AO68" s="41">
        <v>1206</v>
      </c>
      <c r="AP68" s="110" t="s">
        <v>103</v>
      </c>
      <c r="AQ68" s="111" t="s">
        <v>103</v>
      </c>
      <c r="AR68" s="126" t="str">
        <f t="shared" si="26"/>
        <v/>
      </c>
      <c r="AS68" s="126" t="str">
        <f t="shared" si="27"/>
        <v/>
      </c>
      <c r="AT68" s="127">
        <v>1187</v>
      </c>
      <c r="AU68" s="128" t="s">
        <v>103</v>
      </c>
      <c r="AV68" s="129" t="s">
        <v>103</v>
      </c>
      <c r="AW68" s="126" t="str">
        <f t="shared" si="28"/>
        <v/>
      </c>
      <c r="AX68" s="126" t="str">
        <f t="shared" si="29"/>
        <v/>
      </c>
      <c r="AY68" s="64" t="str">
        <f t="shared" si="30"/>
        <v/>
      </c>
      <c r="AZ68" s="97" t="s">
        <v>103</v>
      </c>
      <c r="BA68" s="68"/>
      <c r="BB68" s="68"/>
      <c r="BC68" s="68"/>
      <c r="BD68" s="68"/>
      <c r="BE68" s="15"/>
      <c r="BF68" s="5">
        <f t="shared" si="31"/>
        <v>13506</v>
      </c>
      <c r="BG68" s="42">
        <v>8415</v>
      </c>
      <c r="BH68" s="42">
        <v>5091</v>
      </c>
      <c r="BI68" s="42"/>
      <c r="BJ68" s="42"/>
      <c r="BK68" s="42"/>
      <c r="BL68" s="42"/>
      <c r="BM68" s="15"/>
    </row>
    <row r="69" spans="1:65" outlineLevel="5" x14ac:dyDescent="0.3">
      <c r="A69" s="22">
        <f t="shared" si="5"/>
        <v>2</v>
      </c>
      <c r="B69" s="9">
        <f t="shared" si="13"/>
        <v>42784</v>
      </c>
      <c r="C69" s="51">
        <v>291748</v>
      </c>
      <c r="D69" s="64" t="str">
        <f t="shared" si="22"/>
        <v/>
      </c>
      <c r="E69" s="12" t="s">
        <v>103</v>
      </c>
      <c r="F69" s="12" t="s">
        <v>103</v>
      </c>
      <c r="G69" s="12"/>
      <c r="H69" s="12"/>
      <c r="I69" s="12"/>
      <c r="J69" s="12"/>
      <c r="K69" s="12"/>
      <c r="L69" s="12"/>
      <c r="M69" s="74" t="str">
        <f t="shared" si="23"/>
        <v/>
      </c>
      <c r="N69" s="86" t="s">
        <v>103</v>
      </c>
      <c r="O69" s="86" t="s">
        <v>103</v>
      </c>
      <c r="P69" s="86"/>
      <c r="Q69" s="86"/>
      <c r="R69" s="83"/>
      <c r="S69" s="83"/>
      <c r="T69" s="83"/>
      <c r="U69" s="83"/>
      <c r="V69" s="5" t="str">
        <f t="shared" si="24"/>
        <v/>
      </c>
      <c r="W69" s="41"/>
      <c r="X69" s="41"/>
      <c r="Y69" s="41"/>
      <c r="Z69" s="41"/>
      <c r="AA69" s="41"/>
      <c r="AB69" s="41"/>
      <c r="AC69" s="41"/>
      <c r="AD69" s="41"/>
      <c r="AE69" s="5" t="str">
        <f t="shared" si="25"/>
        <v/>
      </c>
      <c r="AF69" s="41"/>
      <c r="AG69" s="41"/>
      <c r="AH69" s="41"/>
      <c r="AI69" s="41"/>
      <c r="AJ69" s="41"/>
      <c r="AK69" s="41"/>
      <c r="AL69" s="41"/>
      <c r="AM69" s="41"/>
      <c r="AN69" s="45">
        <f t="shared" si="32"/>
        <v>18.150388936905792</v>
      </c>
      <c r="AO69" s="41">
        <v>1157</v>
      </c>
      <c r="AP69" s="110" t="s">
        <v>103</v>
      </c>
      <c r="AQ69" s="111" t="s">
        <v>103</v>
      </c>
      <c r="AR69" s="126" t="str">
        <f t="shared" si="26"/>
        <v/>
      </c>
      <c r="AS69" s="126" t="str">
        <f t="shared" si="27"/>
        <v/>
      </c>
      <c r="AT69" s="127">
        <v>1236</v>
      </c>
      <c r="AU69" s="128" t="s">
        <v>103</v>
      </c>
      <c r="AV69" s="129" t="s">
        <v>103</v>
      </c>
      <c r="AW69" s="126" t="str">
        <f t="shared" si="28"/>
        <v/>
      </c>
      <c r="AX69" s="126" t="str">
        <f t="shared" si="29"/>
        <v/>
      </c>
      <c r="AY69" s="64" t="str">
        <f t="shared" si="30"/>
        <v/>
      </c>
      <c r="AZ69" s="97" t="s">
        <v>103</v>
      </c>
      <c r="BA69" s="68"/>
      <c r="BB69" s="68"/>
      <c r="BC69" s="68"/>
      <c r="BD69" s="68"/>
      <c r="BE69" s="15"/>
      <c r="BF69" s="5">
        <f t="shared" si="31"/>
        <v>11997</v>
      </c>
      <c r="BG69" s="42">
        <v>7507</v>
      </c>
      <c r="BH69" s="42">
        <v>4490</v>
      </c>
      <c r="BI69" s="42"/>
      <c r="BJ69" s="42"/>
      <c r="BK69" s="42"/>
      <c r="BL69" s="42"/>
      <c r="BM69" s="15"/>
    </row>
    <row r="70" spans="1:65" outlineLevel="5" x14ac:dyDescent="0.3">
      <c r="A70" s="22">
        <f t="shared" si="5"/>
        <v>2</v>
      </c>
      <c r="B70" s="9">
        <f t="shared" si="13"/>
        <v>42785</v>
      </c>
      <c r="C70" s="51">
        <v>304302</v>
      </c>
      <c r="D70" s="64">
        <f t="shared" si="22"/>
        <v>36</v>
      </c>
      <c r="E70" s="12">
        <v>36</v>
      </c>
      <c r="F70" s="12">
        <v>36</v>
      </c>
      <c r="G70" s="12"/>
      <c r="H70" s="12"/>
      <c r="I70" s="12"/>
      <c r="J70" s="12"/>
      <c r="K70" s="12"/>
      <c r="L70" s="12"/>
      <c r="M70" s="74" t="str">
        <f t="shared" si="23"/>
        <v/>
      </c>
      <c r="N70" s="86" t="s">
        <v>103</v>
      </c>
      <c r="O70" s="86" t="s">
        <v>103</v>
      </c>
      <c r="P70" s="86"/>
      <c r="Q70" s="86"/>
      <c r="R70" s="83"/>
      <c r="S70" s="83"/>
      <c r="T70" s="83"/>
      <c r="U70" s="83"/>
      <c r="V70" s="5" t="str">
        <f t="shared" si="24"/>
        <v/>
      </c>
      <c r="W70" s="41"/>
      <c r="X70" s="41"/>
      <c r="Y70" s="41"/>
      <c r="Z70" s="41"/>
      <c r="AA70" s="41"/>
      <c r="AB70" s="41"/>
      <c r="AC70" s="41"/>
      <c r="AD70" s="41"/>
      <c r="AE70" s="5" t="str">
        <f t="shared" si="25"/>
        <v/>
      </c>
      <c r="AF70" s="41"/>
      <c r="AG70" s="41"/>
      <c r="AH70" s="41"/>
      <c r="AI70" s="41"/>
      <c r="AJ70" s="41"/>
      <c r="AK70" s="41"/>
      <c r="AL70" s="41"/>
      <c r="AM70" s="41"/>
      <c r="AN70" s="45">
        <f t="shared" si="32"/>
        <v>17.514595496246873</v>
      </c>
      <c r="AO70" s="41">
        <v>1199</v>
      </c>
      <c r="AP70" s="110" t="s">
        <v>103</v>
      </c>
      <c r="AQ70" s="111" t="s">
        <v>103</v>
      </c>
      <c r="AR70" s="126" t="str">
        <f t="shared" si="26"/>
        <v/>
      </c>
      <c r="AS70" s="126" t="str">
        <f t="shared" si="27"/>
        <v/>
      </c>
      <c r="AT70" s="127">
        <v>1296</v>
      </c>
      <c r="AU70" s="128" t="s">
        <v>103</v>
      </c>
      <c r="AV70" s="129" t="s">
        <v>103</v>
      </c>
      <c r="AW70" s="126" t="str">
        <f t="shared" si="28"/>
        <v/>
      </c>
      <c r="AX70" s="126" t="str">
        <f t="shared" si="29"/>
        <v/>
      </c>
      <c r="AY70" s="64" t="str">
        <f t="shared" si="30"/>
        <v/>
      </c>
      <c r="AZ70" s="97" t="s">
        <v>103</v>
      </c>
      <c r="BA70" s="68"/>
      <c r="BB70" s="68"/>
      <c r="BC70" s="68"/>
      <c r="BD70" s="68"/>
      <c r="BE70" s="15"/>
      <c r="BF70" s="5">
        <f t="shared" si="31"/>
        <v>13330</v>
      </c>
      <c r="BG70" s="42">
        <v>9020</v>
      </c>
      <c r="BH70" s="42">
        <v>4310</v>
      </c>
      <c r="BI70" s="42"/>
      <c r="BJ70" s="42"/>
      <c r="BK70" s="42"/>
      <c r="BL70" s="42"/>
      <c r="BM70" s="15"/>
    </row>
    <row r="71" spans="1:65" outlineLevel="5" x14ac:dyDescent="0.3">
      <c r="A71" s="22">
        <f t="shared" si="5"/>
        <v>2</v>
      </c>
      <c r="B71" s="9">
        <f t="shared" si="13"/>
        <v>42786</v>
      </c>
      <c r="C71" s="51">
        <v>291943</v>
      </c>
      <c r="D71" s="64">
        <f t="shared" si="22"/>
        <v>36</v>
      </c>
      <c r="E71" s="12">
        <v>36</v>
      </c>
      <c r="F71" s="12">
        <v>36</v>
      </c>
      <c r="G71" s="12"/>
      <c r="H71" s="12"/>
      <c r="I71" s="12"/>
      <c r="J71" s="12"/>
      <c r="K71" s="12"/>
      <c r="L71" s="12"/>
      <c r="M71" s="74" t="str">
        <f t="shared" si="23"/>
        <v/>
      </c>
      <c r="N71" s="86" t="s">
        <v>103</v>
      </c>
      <c r="O71" s="86" t="s">
        <v>103</v>
      </c>
      <c r="P71" s="86"/>
      <c r="Q71" s="86"/>
      <c r="R71" s="83"/>
      <c r="S71" s="83"/>
      <c r="T71" s="83"/>
      <c r="U71" s="83"/>
      <c r="V71" s="5" t="str">
        <f t="shared" si="24"/>
        <v/>
      </c>
      <c r="W71" s="41"/>
      <c r="X71" s="41"/>
      <c r="Y71" s="41"/>
      <c r="Z71" s="41"/>
      <c r="AA71" s="41"/>
      <c r="AB71" s="41"/>
      <c r="AC71" s="41"/>
      <c r="AD71" s="41"/>
      <c r="AE71" s="5" t="str">
        <f t="shared" si="25"/>
        <v/>
      </c>
      <c r="AF71" s="41"/>
      <c r="AG71" s="41"/>
      <c r="AH71" s="41"/>
      <c r="AI71" s="41"/>
      <c r="AJ71" s="41"/>
      <c r="AK71" s="41"/>
      <c r="AL71" s="41"/>
      <c r="AM71" s="41"/>
      <c r="AN71" s="45">
        <f t="shared" si="32"/>
        <v>17.543859649122808</v>
      </c>
      <c r="AO71" s="41">
        <v>1197</v>
      </c>
      <c r="AP71" s="110" t="s">
        <v>103</v>
      </c>
      <c r="AQ71" s="111" t="s">
        <v>103</v>
      </c>
      <c r="AR71" s="126" t="str">
        <f t="shared" si="26"/>
        <v/>
      </c>
      <c r="AS71" s="126" t="str">
        <f t="shared" si="27"/>
        <v/>
      </c>
      <c r="AT71" s="127">
        <v>1282</v>
      </c>
      <c r="AU71" s="128">
        <v>1.41</v>
      </c>
      <c r="AV71" s="129" t="s">
        <v>103</v>
      </c>
      <c r="AW71" s="126" t="str">
        <f t="shared" si="28"/>
        <v/>
      </c>
      <c r="AX71" s="126" t="str">
        <f t="shared" si="29"/>
        <v/>
      </c>
      <c r="AY71" s="64" t="str">
        <f t="shared" si="30"/>
        <v/>
      </c>
      <c r="AZ71" s="97">
        <v>80.14</v>
      </c>
      <c r="BA71" s="68"/>
      <c r="BB71" s="68"/>
      <c r="BC71" s="68"/>
      <c r="BD71" s="68"/>
      <c r="BE71" s="15"/>
      <c r="BF71" s="5">
        <f t="shared" si="31"/>
        <v>12303</v>
      </c>
      <c r="BG71" s="42">
        <v>7888</v>
      </c>
      <c r="BH71" s="42">
        <v>4415</v>
      </c>
      <c r="BI71" s="42"/>
      <c r="BJ71" s="42"/>
      <c r="BK71" s="42"/>
      <c r="BL71" s="42"/>
      <c r="BM71" s="15"/>
    </row>
    <row r="72" spans="1:65" outlineLevel="5" x14ac:dyDescent="0.3">
      <c r="A72" s="22">
        <f t="shared" si="5"/>
        <v>2</v>
      </c>
      <c r="B72" s="9">
        <f t="shared" si="13"/>
        <v>42787</v>
      </c>
      <c r="C72" s="51">
        <v>300025</v>
      </c>
      <c r="D72" s="64" t="str">
        <f t="shared" si="22"/>
        <v/>
      </c>
      <c r="E72" s="12" t="s">
        <v>103</v>
      </c>
      <c r="F72" s="12" t="s">
        <v>103</v>
      </c>
      <c r="G72" s="12"/>
      <c r="H72" s="12"/>
      <c r="I72" s="12"/>
      <c r="J72" s="12"/>
      <c r="K72" s="12"/>
      <c r="L72" s="12"/>
      <c r="M72" s="74" t="str">
        <f t="shared" si="23"/>
        <v/>
      </c>
      <c r="N72" s="86" t="s">
        <v>103</v>
      </c>
      <c r="O72" s="86" t="s">
        <v>103</v>
      </c>
      <c r="P72" s="86"/>
      <c r="Q72" s="86"/>
      <c r="R72" s="83"/>
      <c r="S72" s="83"/>
      <c r="T72" s="83"/>
      <c r="U72" s="83"/>
      <c r="V72" s="5" t="str">
        <f t="shared" si="24"/>
        <v/>
      </c>
      <c r="W72" s="41"/>
      <c r="X72" s="41"/>
      <c r="Y72" s="41"/>
      <c r="Z72" s="41"/>
      <c r="AA72" s="41"/>
      <c r="AB72" s="41"/>
      <c r="AC72" s="41"/>
      <c r="AD72" s="41"/>
      <c r="AE72" s="5" t="str">
        <f t="shared" si="25"/>
        <v/>
      </c>
      <c r="AF72" s="41"/>
      <c r="AG72" s="41"/>
      <c r="AH72" s="41"/>
      <c r="AI72" s="41"/>
      <c r="AJ72" s="41"/>
      <c r="AK72" s="41"/>
      <c r="AL72" s="41"/>
      <c r="AM72" s="41"/>
      <c r="AN72" s="45">
        <f t="shared" si="32"/>
        <v>19.662921348314608</v>
      </c>
      <c r="AO72" s="41">
        <v>1068</v>
      </c>
      <c r="AP72" s="110" t="s">
        <v>103</v>
      </c>
      <c r="AQ72" s="111" t="s">
        <v>103</v>
      </c>
      <c r="AR72" s="126" t="str">
        <f t="shared" si="26"/>
        <v/>
      </c>
      <c r="AS72" s="126" t="str">
        <f t="shared" si="27"/>
        <v/>
      </c>
      <c r="AT72" s="127">
        <v>1272</v>
      </c>
      <c r="AU72" s="128" t="s">
        <v>103</v>
      </c>
      <c r="AV72" s="129" t="s">
        <v>103</v>
      </c>
      <c r="AW72" s="126" t="str">
        <f t="shared" si="28"/>
        <v/>
      </c>
      <c r="AX72" s="126" t="str">
        <f t="shared" si="29"/>
        <v/>
      </c>
      <c r="AY72" s="64" t="str">
        <f t="shared" si="30"/>
        <v/>
      </c>
      <c r="AZ72" s="97" t="s">
        <v>103</v>
      </c>
      <c r="BA72" s="68"/>
      <c r="BB72" s="68"/>
      <c r="BC72" s="68"/>
      <c r="BD72" s="68"/>
      <c r="BE72" s="15"/>
      <c r="BF72" s="5">
        <f t="shared" si="31"/>
        <v>12555</v>
      </c>
      <c r="BG72" s="42">
        <v>6503</v>
      </c>
      <c r="BH72" s="42">
        <v>6052</v>
      </c>
      <c r="BI72" s="42"/>
      <c r="BJ72" s="42"/>
      <c r="BK72" s="42"/>
      <c r="BL72" s="42"/>
      <c r="BM72" s="15"/>
    </row>
    <row r="73" spans="1:65" outlineLevel="5" x14ac:dyDescent="0.3">
      <c r="A73" s="22">
        <f t="shared" si="5"/>
        <v>2</v>
      </c>
      <c r="B73" s="9">
        <f t="shared" si="13"/>
        <v>42788</v>
      </c>
      <c r="C73" s="51">
        <v>296062</v>
      </c>
      <c r="D73" s="64" t="str">
        <f t="shared" si="22"/>
        <v/>
      </c>
      <c r="E73" s="12" t="s">
        <v>103</v>
      </c>
      <c r="F73" s="12" t="s">
        <v>103</v>
      </c>
      <c r="G73" s="12"/>
      <c r="H73" s="12"/>
      <c r="I73" s="12"/>
      <c r="J73" s="12"/>
      <c r="K73" s="12"/>
      <c r="L73" s="12"/>
      <c r="M73" s="74" t="str">
        <f t="shared" si="23"/>
        <v/>
      </c>
      <c r="N73" s="86" t="s">
        <v>103</v>
      </c>
      <c r="O73" s="86" t="s">
        <v>103</v>
      </c>
      <c r="P73" s="86"/>
      <c r="Q73" s="86"/>
      <c r="R73" s="83"/>
      <c r="S73" s="83"/>
      <c r="T73" s="83"/>
      <c r="U73" s="83"/>
      <c r="V73" s="5" t="str">
        <f t="shared" si="24"/>
        <v/>
      </c>
      <c r="W73" s="41"/>
      <c r="X73" s="41"/>
      <c r="Y73" s="41"/>
      <c r="Z73" s="41"/>
      <c r="AA73" s="41"/>
      <c r="AB73" s="41"/>
      <c r="AC73" s="41"/>
      <c r="AD73" s="41"/>
      <c r="AE73" s="5" t="str">
        <f t="shared" si="25"/>
        <v/>
      </c>
      <c r="AF73" s="41"/>
      <c r="AG73" s="41"/>
      <c r="AH73" s="41"/>
      <c r="AI73" s="41"/>
      <c r="AJ73" s="41"/>
      <c r="AK73" s="41"/>
      <c r="AL73" s="41"/>
      <c r="AM73" s="41"/>
      <c r="AN73" s="45">
        <f t="shared" si="32"/>
        <v>24.418604651162791</v>
      </c>
      <c r="AO73" s="41">
        <v>860</v>
      </c>
      <c r="AP73" s="110" t="s">
        <v>103</v>
      </c>
      <c r="AQ73" s="111" t="s">
        <v>103</v>
      </c>
      <c r="AR73" s="126" t="str">
        <f t="shared" si="26"/>
        <v/>
      </c>
      <c r="AS73" s="126" t="str">
        <f t="shared" si="27"/>
        <v/>
      </c>
      <c r="AT73" s="127">
        <v>1040</v>
      </c>
      <c r="AU73" s="128">
        <v>1.42</v>
      </c>
      <c r="AV73" s="129" t="s">
        <v>103</v>
      </c>
      <c r="AW73" s="126" t="str">
        <f t="shared" si="28"/>
        <v/>
      </c>
      <c r="AX73" s="126" t="str">
        <f t="shared" si="29"/>
        <v/>
      </c>
      <c r="AY73" s="64" t="str">
        <f t="shared" si="30"/>
        <v/>
      </c>
      <c r="AZ73" s="97">
        <v>80.31</v>
      </c>
      <c r="BA73" s="68"/>
      <c r="BB73" s="68"/>
      <c r="BC73" s="68"/>
      <c r="BD73" s="68"/>
      <c r="BE73" s="15"/>
      <c r="BF73" s="5">
        <f t="shared" si="31"/>
        <v>8348</v>
      </c>
      <c r="BG73" s="42">
        <v>0</v>
      </c>
      <c r="BH73" s="42">
        <v>8348</v>
      </c>
      <c r="BI73" s="42"/>
      <c r="BJ73" s="42"/>
      <c r="BK73" s="42"/>
      <c r="BL73" s="42"/>
      <c r="BM73" s="15"/>
    </row>
    <row r="74" spans="1:65" outlineLevel="5" x14ac:dyDescent="0.3">
      <c r="A74" s="22">
        <f t="shared" si="5"/>
        <v>2</v>
      </c>
      <c r="B74" s="9">
        <f t="shared" si="13"/>
        <v>42789</v>
      </c>
      <c r="C74" s="51">
        <v>345422</v>
      </c>
      <c r="D74" s="64">
        <f t="shared" si="22"/>
        <v>33.5</v>
      </c>
      <c r="E74" s="12">
        <v>34</v>
      </c>
      <c r="F74" s="12">
        <v>33</v>
      </c>
      <c r="G74" s="12"/>
      <c r="H74" s="12"/>
      <c r="I74" s="12"/>
      <c r="J74" s="12"/>
      <c r="K74" s="12"/>
      <c r="L74" s="12"/>
      <c r="M74" s="74" t="str">
        <f t="shared" si="23"/>
        <v/>
      </c>
      <c r="N74" s="86" t="s">
        <v>103</v>
      </c>
      <c r="O74" s="86" t="s">
        <v>103</v>
      </c>
      <c r="P74" s="86"/>
      <c r="Q74" s="86"/>
      <c r="R74" s="83"/>
      <c r="S74" s="83"/>
      <c r="T74" s="83"/>
      <c r="U74" s="83"/>
      <c r="V74" s="5" t="str">
        <f t="shared" si="24"/>
        <v/>
      </c>
      <c r="W74" s="41"/>
      <c r="X74" s="41"/>
      <c r="Y74" s="41"/>
      <c r="Z74" s="41"/>
      <c r="AA74" s="41"/>
      <c r="AB74" s="41"/>
      <c r="AC74" s="41"/>
      <c r="AD74" s="41"/>
      <c r="AE74" s="5" t="str">
        <f t="shared" si="25"/>
        <v/>
      </c>
      <c r="AF74" s="41"/>
      <c r="AG74" s="41"/>
      <c r="AH74" s="41"/>
      <c r="AI74" s="41"/>
      <c r="AJ74" s="41"/>
      <c r="AK74" s="41"/>
      <c r="AL74" s="41"/>
      <c r="AM74" s="41"/>
      <c r="AN74" s="45">
        <f t="shared" si="32"/>
        <v>17.751479289940828</v>
      </c>
      <c r="AO74" s="41">
        <v>1183</v>
      </c>
      <c r="AP74" s="110" t="s">
        <v>103</v>
      </c>
      <c r="AQ74" s="111" t="s">
        <v>103</v>
      </c>
      <c r="AR74" s="126" t="str">
        <f t="shared" si="26"/>
        <v/>
      </c>
      <c r="AS74" s="126" t="str">
        <f t="shared" si="27"/>
        <v/>
      </c>
      <c r="AT74" s="127">
        <v>1340</v>
      </c>
      <c r="AU74" s="128">
        <v>1.58</v>
      </c>
      <c r="AV74" s="129" t="s">
        <v>103</v>
      </c>
      <c r="AW74" s="126" t="str">
        <f t="shared" si="28"/>
        <v/>
      </c>
      <c r="AX74" s="126" t="str">
        <f t="shared" si="29"/>
        <v/>
      </c>
      <c r="AY74" s="64" t="str">
        <f t="shared" si="30"/>
        <v/>
      </c>
      <c r="AZ74" s="97">
        <v>80.239999999999995</v>
      </c>
      <c r="BA74" s="68"/>
      <c r="BB74" s="68"/>
      <c r="BC74" s="68"/>
      <c r="BD74" s="68"/>
      <c r="BE74" s="15"/>
      <c r="BF74" s="5">
        <f t="shared" si="31"/>
        <v>10395</v>
      </c>
      <c r="BG74" s="42">
        <v>1084</v>
      </c>
      <c r="BH74" s="42">
        <v>9311</v>
      </c>
      <c r="BI74" s="42"/>
      <c r="BJ74" s="42"/>
      <c r="BK74" s="42"/>
      <c r="BL74" s="42"/>
      <c r="BM74" s="15"/>
    </row>
    <row r="75" spans="1:65" outlineLevel="5" x14ac:dyDescent="0.3">
      <c r="A75" s="22">
        <f t="shared" si="5"/>
        <v>2</v>
      </c>
      <c r="B75" s="9">
        <f t="shared" si="13"/>
        <v>42790</v>
      </c>
      <c r="C75" s="51">
        <v>297172</v>
      </c>
      <c r="D75" s="64">
        <f t="shared" si="22"/>
        <v>33.5</v>
      </c>
      <c r="E75" s="12">
        <v>35</v>
      </c>
      <c r="F75" s="12">
        <v>32</v>
      </c>
      <c r="G75" s="12"/>
      <c r="H75" s="12"/>
      <c r="I75" s="12"/>
      <c r="J75" s="12"/>
      <c r="K75" s="12"/>
      <c r="L75" s="12"/>
      <c r="M75" s="74" t="str">
        <f t="shared" si="23"/>
        <v/>
      </c>
      <c r="N75" s="86" t="s">
        <v>103</v>
      </c>
      <c r="O75" s="86" t="s">
        <v>103</v>
      </c>
      <c r="P75" s="86"/>
      <c r="Q75" s="86"/>
      <c r="R75" s="83"/>
      <c r="S75" s="83"/>
      <c r="T75" s="83"/>
      <c r="U75" s="83"/>
      <c r="V75" s="5" t="str">
        <f t="shared" si="24"/>
        <v/>
      </c>
      <c r="W75" s="41"/>
      <c r="X75" s="41"/>
      <c r="Y75" s="41"/>
      <c r="Z75" s="41"/>
      <c r="AA75" s="41"/>
      <c r="AB75" s="41"/>
      <c r="AC75" s="41"/>
      <c r="AD75" s="41"/>
      <c r="AE75" s="5" t="str">
        <f t="shared" si="25"/>
        <v/>
      </c>
      <c r="AF75" s="41"/>
      <c r="AG75" s="41"/>
      <c r="AH75" s="41"/>
      <c r="AI75" s="41"/>
      <c r="AJ75" s="41"/>
      <c r="AK75" s="41"/>
      <c r="AL75" s="41"/>
      <c r="AM75" s="41"/>
      <c r="AN75" s="45">
        <f t="shared" si="32"/>
        <v>16.483516483516482</v>
      </c>
      <c r="AO75" s="41">
        <v>1274</v>
      </c>
      <c r="AP75" s="110" t="s">
        <v>103</v>
      </c>
      <c r="AQ75" s="111" t="s">
        <v>103</v>
      </c>
      <c r="AR75" s="126" t="str">
        <f t="shared" si="26"/>
        <v/>
      </c>
      <c r="AS75" s="126" t="str">
        <f t="shared" si="27"/>
        <v/>
      </c>
      <c r="AT75" s="127">
        <v>1274</v>
      </c>
      <c r="AU75" s="128">
        <v>1.42</v>
      </c>
      <c r="AV75" s="129" t="s">
        <v>103</v>
      </c>
      <c r="AW75" s="126" t="str">
        <f t="shared" si="28"/>
        <v/>
      </c>
      <c r="AX75" s="126" t="str">
        <f t="shared" si="29"/>
        <v/>
      </c>
      <c r="AY75" s="64" t="str">
        <f t="shared" si="30"/>
        <v/>
      </c>
      <c r="AZ75" s="97">
        <v>79.67</v>
      </c>
      <c r="BA75" s="68"/>
      <c r="BB75" s="68"/>
      <c r="BC75" s="68"/>
      <c r="BD75" s="68"/>
      <c r="BE75" s="15"/>
      <c r="BF75" s="5">
        <f t="shared" si="31"/>
        <v>12741</v>
      </c>
      <c r="BG75" s="42">
        <v>5077</v>
      </c>
      <c r="BH75" s="42">
        <v>7664</v>
      </c>
      <c r="BI75" s="42"/>
      <c r="BJ75" s="42"/>
      <c r="BK75" s="42"/>
      <c r="BL75" s="42"/>
      <c r="BM75" s="15"/>
    </row>
    <row r="76" spans="1:65" outlineLevel="5" x14ac:dyDescent="0.3">
      <c r="A76" s="22">
        <f t="shared" si="5"/>
        <v>2</v>
      </c>
      <c r="B76" s="9">
        <f t="shared" si="13"/>
        <v>42791</v>
      </c>
      <c r="C76" s="51">
        <v>288703</v>
      </c>
      <c r="D76" s="64" t="str">
        <f t="shared" si="22"/>
        <v/>
      </c>
      <c r="E76" s="12" t="s">
        <v>103</v>
      </c>
      <c r="F76" s="12" t="s">
        <v>103</v>
      </c>
      <c r="G76" s="12"/>
      <c r="H76" s="12"/>
      <c r="I76" s="12"/>
      <c r="J76" s="12"/>
      <c r="K76" s="12"/>
      <c r="L76" s="12"/>
      <c r="M76" s="74" t="str">
        <f t="shared" si="23"/>
        <v/>
      </c>
      <c r="N76" s="86" t="s">
        <v>103</v>
      </c>
      <c r="O76" s="86" t="s">
        <v>103</v>
      </c>
      <c r="P76" s="86"/>
      <c r="Q76" s="86"/>
      <c r="R76" s="83"/>
      <c r="S76" s="83"/>
      <c r="T76" s="83"/>
      <c r="U76" s="83"/>
      <c r="V76" s="5" t="str">
        <f t="shared" si="24"/>
        <v/>
      </c>
      <c r="W76" s="41"/>
      <c r="X76" s="41"/>
      <c r="Y76" s="41"/>
      <c r="Z76" s="41"/>
      <c r="AA76" s="41"/>
      <c r="AB76" s="41"/>
      <c r="AC76" s="41"/>
      <c r="AD76" s="41"/>
      <c r="AE76" s="5" t="str">
        <f t="shared" si="25"/>
        <v/>
      </c>
      <c r="AF76" s="41"/>
      <c r="AG76" s="41"/>
      <c r="AH76" s="41"/>
      <c r="AI76" s="41"/>
      <c r="AJ76" s="41"/>
      <c r="AK76" s="41"/>
      <c r="AL76" s="41"/>
      <c r="AM76" s="41"/>
      <c r="AN76" s="45">
        <f t="shared" si="32"/>
        <v>17.156862745098039</v>
      </c>
      <c r="AO76" s="41">
        <v>1224</v>
      </c>
      <c r="AP76" s="110" t="s">
        <v>103</v>
      </c>
      <c r="AQ76" s="111" t="s">
        <v>103</v>
      </c>
      <c r="AR76" s="126" t="str">
        <f t="shared" si="26"/>
        <v/>
      </c>
      <c r="AS76" s="126" t="str">
        <f t="shared" si="27"/>
        <v/>
      </c>
      <c r="AT76" s="127">
        <v>1224</v>
      </c>
      <c r="AU76" s="128" t="s">
        <v>103</v>
      </c>
      <c r="AV76" s="129" t="s">
        <v>103</v>
      </c>
      <c r="AW76" s="126" t="str">
        <f t="shared" si="28"/>
        <v/>
      </c>
      <c r="AX76" s="126" t="str">
        <f t="shared" si="29"/>
        <v/>
      </c>
      <c r="AY76" s="64" t="str">
        <f t="shared" si="30"/>
        <v/>
      </c>
      <c r="AZ76" s="97" t="s">
        <v>103</v>
      </c>
      <c r="BA76" s="68"/>
      <c r="BB76" s="68"/>
      <c r="BC76" s="68"/>
      <c r="BD76" s="68"/>
      <c r="BE76" s="15"/>
      <c r="BF76" s="5">
        <f t="shared" si="31"/>
        <v>6998</v>
      </c>
      <c r="BG76" s="42">
        <v>4700</v>
      </c>
      <c r="BH76" s="42">
        <v>2298</v>
      </c>
      <c r="BI76" s="42"/>
      <c r="BJ76" s="42"/>
      <c r="BK76" s="42"/>
      <c r="BL76" s="42"/>
      <c r="BM76" s="15"/>
    </row>
    <row r="77" spans="1:65" outlineLevel="5" x14ac:dyDescent="0.3">
      <c r="A77" s="22">
        <f t="shared" si="5"/>
        <v>2</v>
      </c>
      <c r="B77" s="9">
        <f t="shared" si="13"/>
        <v>42792</v>
      </c>
      <c r="C77" s="51">
        <v>299052</v>
      </c>
      <c r="D77" s="64" t="str">
        <f t="shared" si="22"/>
        <v/>
      </c>
      <c r="E77" s="12" t="s">
        <v>103</v>
      </c>
      <c r="F77" s="12" t="s">
        <v>103</v>
      </c>
      <c r="G77" s="12"/>
      <c r="H77" s="12"/>
      <c r="I77" s="12"/>
      <c r="J77" s="12"/>
      <c r="K77" s="12"/>
      <c r="L77" s="12"/>
      <c r="M77" s="74" t="str">
        <f t="shared" si="23"/>
        <v/>
      </c>
      <c r="N77" s="86" t="s">
        <v>103</v>
      </c>
      <c r="O77" s="86" t="s">
        <v>103</v>
      </c>
      <c r="P77" s="86"/>
      <c r="Q77" s="86"/>
      <c r="R77" s="83"/>
      <c r="S77" s="83"/>
      <c r="T77" s="83"/>
      <c r="U77" s="83"/>
      <c r="V77" s="5" t="str">
        <f t="shared" si="24"/>
        <v/>
      </c>
      <c r="W77" s="41"/>
      <c r="X77" s="41"/>
      <c r="Y77" s="41"/>
      <c r="Z77" s="41"/>
      <c r="AA77" s="41"/>
      <c r="AB77" s="41"/>
      <c r="AC77" s="41"/>
      <c r="AD77" s="41"/>
      <c r="AE77" s="5" t="str">
        <f t="shared" si="25"/>
        <v/>
      </c>
      <c r="AF77" s="41"/>
      <c r="AG77" s="41"/>
      <c r="AH77" s="41"/>
      <c r="AI77" s="41"/>
      <c r="AJ77" s="41"/>
      <c r="AK77" s="41"/>
      <c r="AL77" s="41"/>
      <c r="AM77" s="41"/>
      <c r="AN77" s="45">
        <f t="shared" si="32"/>
        <v>17.184942716857609</v>
      </c>
      <c r="AO77" s="41">
        <v>1222</v>
      </c>
      <c r="AP77" s="110" t="s">
        <v>103</v>
      </c>
      <c r="AQ77" s="111" t="s">
        <v>103</v>
      </c>
      <c r="AR77" s="126" t="str">
        <f t="shared" si="26"/>
        <v/>
      </c>
      <c r="AS77" s="126" t="str">
        <f t="shared" si="27"/>
        <v/>
      </c>
      <c r="AT77" s="127">
        <v>1222</v>
      </c>
      <c r="AU77" s="128" t="s">
        <v>103</v>
      </c>
      <c r="AV77" s="129" t="s">
        <v>103</v>
      </c>
      <c r="AW77" s="126" t="str">
        <f t="shared" si="28"/>
        <v/>
      </c>
      <c r="AX77" s="126" t="str">
        <f t="shared" si="29"/>
        <v/>
      </c>
      <c r="AY77" s="64" t="str">
        <f t="shared" si="30"/>
        <v/>
      </c>
      <c r="AZ77" s="97" t="s">
        <v>103</v>
      </c>
      <c r="BA77" s="68"/>
      <c r="BB77" s="68"/>
      <c r="BC77" s="68"/>
      <c r="BD77" s="68"/>
      <c r="BE77" s="15"/>
      <c r="BF77" s="5">
        <f t="shared" si="31"/>
        <v>4100</v>
      </c>
      <c r="BG77" s="42">
        <v>3590</v>
      </c>
      <c r="BH77" s="42">
        <v>510</v>
      </c>
      <c r="BI77" s="42"/>
      <c r="BJ77" s="42"/>
      <c r="BK77" s="42"/>
      <c r="BL77" s="42"/>
      <c r="BM77" s="15"/>
    </row>
    <row r="78" spans="1:65" outlineLevel="5" x14ac:dyDescent="0.3">
      <c r="A78" s="22">
        <f t="shared" si="5"/>
        <v>2</v>
      </c>
      <c r="B78" s="9">
        <f t="shared" si="13"/>
        <v>42793</v>
      </c>
      <c r="C78" s="51">
        <v>302969</v>
      </c>
      <c r="D78" s="64">
        <f t="shared" si="22"/>
        <v>31.5</v>
      </c>
      <c r="E78" s="12">
        <v>31</v>
      </c>
      <c r="F78" s="12">
        <v>32</v>
      </c>
      <c r="G78" s="12"/>
      <c r="H78" s="12"/>
      <c r="I78" s="12"/>
      <c r="J78" s="12"/>
      <c r="K78" s="12"/>
      <c r="L78" s="12"/>
      <c r="M78" s="74" t="str">
        <f t="shared" si="23"/>
        <v/>
      </c>
      <c r="N78" s="86" t="s">
        <v>103</v>
      </c>
      <c r="O78" s="86" t="s">
        <v>103</v>
      </c>
      <c r="P78" s="86"/>
      <c r="Q78" s="86"/>
      <c r="R78" s="83"/>
      <c r="S78" s="83"/>
      <c r="T78" s="83"/>
      <c r="U78" s="83"/>
      <c r="V78" s="5" t="str">
        <f t="shared" si="24"/>
        <v/>
      </c>
      <c r="W78" s="41"/>
      <c r="X78" s="41"/>
      <c r="Y78" s="41"/>
      <c r="Z78" s="41"/>
      <c r="AA78" s="41"/>
      <c r="AB78" s="41"/>
      <c r="AC78" s="41"/>
      <c r="AD78" s="41"/>
      <c r="AE78" s="5" t="str">
        <f t="shared" si="25"/>
        <v/>
      </c>
      <c r="AF78" s="41"/>
      <c r="AG78" s="41"/>
      <c r="AH78" s="41"/>
      <c r="AI78" s="41"/>
      <c r="AJ78" s="41"/>
      <c r="AK78" s="41"/>
      <c r="AL78" s="41"/>
      <c r="AM78" s="41"/>
      <c r="AN78" s="45">
        <f t="shared" si="32"/>
        <v>17.156862745098039</v>
      </c>
      <c r="AO78" s="41">
        <v>1224</v>
      </c>
      <c r="AP78" s="110" t="s">
        <v>103</v>
      </c>
      <c r="AQ78" s="111" t="s">
        <v>103</v>
      </c>
      <c r="AR78" s="126" t="str">
        <f t="shared" si="26"/>
        <v/>
      </c>
      <c r="AS78" s="126" t="str">
        <f t="shared" si="27"/>
        <v/>
      </c>
      <c r="AT78" s="127">
        <v>1224</v>
      </c>
      <c r="AU78" s="128">
        <v>1.44</v>
      </c>
      <c r="AV78" s="129" t="s">
        <v>103</v>
      </c>
      <c r="AW78" s="126" t="str">
        <f t="shared" si="28"/>
        <v/>
      </c>
      <c r="AX78" s="126" t="str">
        <f t="shared" si="29"/>
        <v/>
      </c>
      <c r="AY78" s="64" t="str">
        <f t="shared" si="30"/>
        <v/>
      </c>
      <c r="AZ78" s="97">
        <v>80.16</v>
      </c>
      <c r="BA78" s="68"/>
      <c r="BB78" s="68"/>
      <c r="BC78" s="68"/>
      <c r="BD78" s="68"/>
      <c r="BE78" s="15"/>
      <c r="BF78" s="5">
        <f t="shared" si="31"/>
        <v>7458</v>
      </c>
      <c r="BG78" s="42">
        <v>5402</v>
      </c>
      <c r="BH78" s="42">
        <v>2056</v>
      </c>
      <c r="BI78" s="42"/>
      <c r="BJ78" s="42"/>
      <c r="BK78" s="42"/>
      <c r="BL78" s="42"/>
      <c r="BM78" s="15"/>
    </row>
    <row r="79" spans="1:65" outlineLevel="5" x14ac:dyDescent="0.3">
      <c r="A79" s="22">
        <f t="shared" si="5"/>
        <v>2</v>
      </c>
      <c r="B79" s="49">
        <f t="shared" si="13"/>
        <v>42794</v>
      </c>
      <c r="C79" s="51">
        <v>303642</v>
      </c>
      <c r="D79" s="64">
        <f t="shared" si="22"/>
        <v>31.5</v>
      </c>
      <c r="E79" s="12">
        <v>31</v>
      </c>
      <c r="F79" s="12">
        <v>32</v>
      </c>
      <c r="G79" s="12"/>
      <c r="H79" s="12"/>
      <c r="I79" s="12"/>
      <c r="J79" s="12"/>
      <c r="K79" s="12"/>
      <c r="L79" s="12"/>
      <c r="M79" s="74">
        <f t="shared" si="23"/>
        <v>6.6</v>
      </c>
      <c r="N79" s="86">
        <v>6.45</v>
      </c>
      <c r="O79" s="86">
        <v>6.81</v>
      </c>
      <c r="P79" s="86"/>
      <c r="Q79" s="86"/>
      <c r="R79" s="83"/>
      <c r="S79" s="83"/>
      <c r="T79" s="83"/>
      <c r="U79" s="83"/>
      <c r="V79" s="5" t="str">
        <f t="shared" si="24"/>
        <v/>
      </c>
      <c r="W79" s="41"/>
      <c r="X79" s="41"/>
      <c r="Y79" s="41"/>
      <c r="Z79" s="41"/>
      <c r="AA79" s="41"/>
      <c r="AB79" s="41"/>
      <c r="AC79" s="41"/>
      <c r="AD79" s="41"/>
      <c r="AE79" s="5" t="str">
        <f t="shared" si="25"/>
        <v/>
      </c>
      <c r="AF79" s="41"/>
      <c r="AG79" s="41"/>
      <c r="AH79" s="41"/>
      <c r="AI79" s="41"/>
      <c r="AJ79" s="41"/>
      <c r="AK79" s="41"/>
      <c r="AL79" s="41"/>
      <c r="AM79" s="41"/>
      <c r="AN79" s="45">
        <f t="shared" si="32"/>
        <v>17.156862745098039</v>
      </c>
      <c r="AO79" s="41">
        <v>1224</v>
      </c>
      <c r="AP79" s="110">
        <v>2.79</v>
      </c>
      <c r="AQ79" s="111">
        <v>1.9</v>
      </c>
      <c r="AR79" s="126">
        <f t="shared" si="26"/>
        <v>68.100358422939067</v>
      </c>
      <c r="AS79" s="126">
        <f t="shared" si="27"/>
        <v>31.899641577060933</v>
      </c>
      <c r="AT79" s="127">
        <v>1224</v>
      </c>
      <c r="AU79" s="128">
        <v>1.55</v>
      </c>
      <c r="AV79" s="129">
        <v>0.77</v>
      </c>
      <c r="AW79" s="126">
        <f t="shared" si="28"/>
        <v>49.677419354838712</v>
      </c>
      <c r="AX79" s="126">
        <f t="shared" si="29"/>
        <v>50.322580645161288</v>
      </c>
      <c r="AY79" s="64">
        <f t="shared" si="30"/>
        <v>53.75843454790823</v>
      </c>
      <c r="AZ79" s="97">
        <v>80.680000000000007</v>
      </c>
      <c r="BA79" s="68"/>
      <c r="BB79" s="68"/>
      <c r="BC79" s="68"/>
      <c r="BD79" s="68"/>
      <c r="BE79" s="15"/>
      <c r="BF79" s="5">
        <f t="shared" si="31"/>
        <v>9564</v>
      </c>
      <c r="BG79" s="42">
        <v>5792</v>
      </c>
      <c r="BH79" s="42">
        <v>3772</v>
      </c>
      <c r="BI79" s="42"/>
      <c r="BJ79" s="42"/>
      <c r="BK79" s="42"/>
      <c r="BL79" s="42"/>
      <c r="BM79" s="15"/>
    </row>
    <row r="80" spans="1:65" ht="17.25" outlineLevel="5" thickBot="1" x14ac:dyDescent="0.35">
      <c r="A80" s="47" t="e">
        <f t="shared" si="5"/>
        <v>#VALUE!</v>
      </c>
      <c r="B80" s="49" t="s">
        <v>65</v>
      </c>
      <c r="C80" s="51"/>
      <c r="D80" s="64" t="str">
        <f t="shared" si="22"/>
        <v/>
      </c>
      <c r="E80" s="12"/>
      <c r="F80" s="12"/>
      <c r="G80" s="12"/>
      <c r="H80" s="12"/>
      <c r="I80" s="12"/>
      <c r="J80" s="12"/>
      <c r="K80" s="12"/>
      <c r="L80" s="12"/>
      <c r="M80" s="74" t="str">
        <f t="shared" si="23"/>
        <v/>
      </c>
      <c r="N80" s="83"/>
      <c r="O80" s="83"/>
      <c r="P80" s="83"/>
      <c r="Q80" s="83"/>
      <c r="R80" s="83"/>
      <c r="S80" s="83"/>
      <c r="T80" s="83"/>
      <c r="U80" s="83"/>
      <c r="V80" s="5" t="str">
        <f t="shared" si="24"/>
        <v/>
      </c>
      <c r="W80" s="41"/>
      <c r="X80" s="41"/>
      <c r="Y80" s="41"/>
      <c r="Z80" s="41"/>
      <c r="AA80" s="41"/>
      <c r="AB80" s="41"/>
      <c r="AC80" s="41"/>
      <c r="AD80" s="41"/>
      <c r="AE80" s="5" t="str">
        <f t="shared" si="25"/>
        <v/>
      </c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110"/>
      <c r="AQ80" s="111"/>
      <c r="AR80" s="126" t="str">
        <f t="shared" si="26"/>
        <v/>
      </c>
      <c r="AS80" s="126" t="str">
        <f t="shared" si="27"/>
        <v/>
      </c>
      <c r="AT80" s="127"/>
      <c r="AU80" s="128"/>
      <c r="AV80" s="129"/>
      <c r="AW80" s="126" t="str">
        <f t="shared" si="28"/>
        <v/>
      </c>
      <c r="AX80" s="126" t="str">
        <f t="shared" si="29"/>
        <v/>
      </c>
      <c r="AY80" s="64" t="str">
        <f t="shared" si="30"/>
        <v/>
      </c>
      <c r="AZ80" s="97"/>
      <c r="BA80" s="68"/>
      <c r="BB80" s="68"/>
      <c r="BC80" s="68"/>
      <c r="BD80" s="68"/>
      <c r="BE80" s="15"/>
      <c r="BF80" s="5" t="str">
        <f t="shared" si="31"/>
        <v/>
      </c>
      <c r="BG80" s="42"/>
      <c r="BH80" s="42"/>
      <c r="BI80" s="42"/>
      <c r="BJ80" s="42"/>
      <c r="BK80" s="42"/>
      <c r="BL80" s="42"/>
      <c r="BM80" s="15"/>
    </row>
    <row r="81" spans="1:65" outlineLevel="4" x14ac:dyDescent="0.3">
      <c r="A81" s="156" t="s">
        <v>36</v>
      </c>
      <c r="B81" s="157"/>
      <c r="C81" s="50">
        <f t="shared" ref="C81:BM81" si="33">SUBTOTAL(4,C52:C80)</f>
        <v>369334</v>
      </c>
      <c r="D81" s="60">
        <f t="shared" si="33"/>
        <v>36</v>
      </c>
      <c r="E81" s="28">
        <f t="shared" si="33"/>
        <v>36</v>
      </c>
      <c r="F81" s="28">
        <f t="shared" si="33"/>
        <v>36</v>
      </c>
      <c r="G81" s="28">
        <f t="shared" si="33"/>
        <v>0</v>
      </c>
      <c r="H81" s="28">
        <f t="shared" si="33"/>
        <v>0</v>
      </c>
      <c r="I81" s="28">
        <f t="shared" si="33"/>
        <v>0</v>
      </c>
      <c r="J81" s="28">
        <f t="shared" si="33"/>
        <v>0</v>
      </c>
      <c r="K81" s="28">
        <f t="shared" si="33"/>
        <v>0</v>
      </c>
      <c r="L81" s="28">
        <f t="shared" si="33"/>
        <v>0</v>
      </c>
      <c r="M81" s="71">
        <f t="shared" si="33"/>
        <v>6.8</v>
      </c>
      <c r="N81" s="82">
        <f t="shared" si="33"/>
        <v>6.72</v>
      </c>
      <c r="O81" s="82">
        <f t="shared" si="33"/>
        <v>6.84</v>
      </c>
      <c r="P81" s="82">
        <f t="shared" si="33"/>
        <v>0</v>
      </c>
      <c r="Q81" s="82">
        <f t="shared" si="33"/>
        <v>0</v>
      </c>
      <c r="R81" s="82">
        <f t="shared" si="33"/>
        <v>0</v>
      </c>
      <c r="S81" s="82">
        <f t="shared" si="33"/>
        <v>0</v>
      </c>
      <c r="T81" s="82">
        <f t="shared" si="33"/>
        <v>0</v>
      </c>
      <c r="U81" s="82">
        <f t="shared" si="33"/>
        <v>0</v>
      </c>
      <c r="V81" s="29">
        <f t="shared" si="33"/>
        <v>0</v>
      </c>
      <c r="W81" s="39">
        <f t="shared" si="33"/>
        <v>0</v>
      </c>
      <c r="X81" s="39">
        <f t="shared" si="33"/>
        <v>0</v>
      </c>
      <c r="Y81" s="39">
        <f t="shared" si="33"/>
        <v>0</v>
      </c>
      <c r="Z81" s="39">
        <f t="shared" si="33"/>
        <v>0</v>
      </c>
      <c r="AA81" s="39">
        <f t="shared" si="33"/>
        <v>0</v>
      </c>
      <c r="AB81" s="39">
        <f t="shared" si="33"/>
        <v>0</v>
      </c>
      <c r="AC81" s="39">
        <f t="shared" si="33"/>
        <v>0</v>
      </c>
      <c r="AD81" s="39">
        <f t="shared" si="33"/>
        <v>0</v>
      </c>
      <c r="AE81" s="29">
        <f t="shared" si="33"/>
        <v>0</v>
      </c>
      <c r="AF81" s="39">
        <f t="shared" si="33"/>
        <v>0</v>
      </c>
      <c r="AG81" s="39">
        <f t="shared" si="33"/>
        <v>0</v>
      </c>
      <c r="AH81" s="39">
        <f t="shared" si="33"/>
        <v>0</v>
      </c>
      <c r="AI81" s="39">
        <f t="shared" si="33"/>
        <v>0</v>
      </c>
      <c r="AJ81" s="39">
        <f t="shared" si="33"/>
        <v>0</v>
      </c>
      <c r="AK81" s="39">
        <f t="shared" si="33"/>
        <v>0</v>
      </c>
      <c r="AL81" s="39">
        <f t="shared" si="33"/>
        <v>0</v>
      </c>
      <c r="AM81" s="39">
        <f t="shared" si="33"/>
        <v>0</v>
      </c>
      <c r="AN81" s="39">
        <f t="shared" si="33"/>
        <v>25.423728813559322</v>
      </c>
      <c r="AO81" s="39">
        <f t="shared" si="33"/>
        <v>1765</v>
      </c>
      <c r="AP81" s="104">
        <f t="shared" si="33"/>
        <v>2.79</v>
      </c>
      <c r="AQ81" s="105">
        <f t="shared" si="33"/>
        <v>1.9</v>
      </c>
      <c r="AR81" s="106">
        <f t="shared" si="33"/>
        <v>68.100358422939067</v>
      </c>
      <c r="AS81" s="106">
        <f t="shared" si="33"/>
        <v>32.608695652173907</v>
      </c>
      <c r="AT81" s="107">
        <f t="shared" si="33"/>
        <v>1636</v>
      </c>
      <c r="AU81" s="108">
        <f t="shared" si="33"/>
        <v>1.58</v>
      </c>
      <c r="AV81" s="109">
        <f t="shared" si="33"/>
        <v>0.77</v>
      </c>
      <c r="AW81" s="106">
        <f t="shared" si="33"/>
        <v>50</v>
      </c>
      <c r="AX81" s="106">
        <f t="shared" si="33"/>
        <v>52.229299363057322</v>
      </c>
      <c r="AY81" s="60">
        <f t="shared" si="33"/>
        <v>56.214322781525674</v>
      </c>
      <c r="AZ81" s="96">
        <f t="shared" si="33"/>
        <v>81.97</v>
      </c>
      <c r="BA81" s="67">
        <f t="shared" si="33"/>
        <v>0</v>
      </c>
      <c r="BB81" s="67">
        <f t="shared" si="33"/>
        <v>0</v>
      </c>
      <c r="BC81" s="67">
        <f t="shared" si="33"/>
        <v>0</v>
      </c>
      <c r="BD81" s="67">
        <f t="shared" si="33"/>
        <v>0</v>
      </c>
      <c r="BE81" s="27">
        <f t="shared" si="33"/>
        <v>0</v>
      </c>
      <c r="BF81" s="29">
        <f t="shared" si="33"/>
        <v>15016</v>
      </c>
      <c r="BG81" s="39">
        <f t="shared" si="33"/>
        <v>10344</v>
      </c>
      <c r="BH81" s="40">
        <f t="shared" si="33"/>
        <v>9311</v>
      </c>
      <c r="BI81" s="40">
        <f t="shared" si="33"/>
        <v>0</v>
      </c>
      <c r="BJ81" s="40">
        <f t="shared" si="33"/>
        <v>0</v>
      </c>
      <c r="BK81" s="40">
        <f t="shared" si="33"/>
        <v>0</v>
      </c>
      <c r="BL81" s="40">
        <f t="shared" si="33"/>
        <v>0</v>
      </c>
      <c r="BM81" s="27">
        <f t="shared" si="33"/>
        <v>0</v>
      </c>
    </row>
    <row r="82" spans="1:65" outlineLevel="3" x14ac:dyDescent="0.3">
      <c r="A82" s="158" t="s">
        <v>25</v>
      </c>
      <c r="B82" s="159"/>
      <c r="C82" s="51">
        <f t="shared" ref="C82:BM82" si="34">SUBTOTAL(5,C52:C80)</f>
        <v>286920</v>
      </c>
      <c r="D82" s="61">
        <f t="shared" si="34"/>
        <v>31.5</v>
      </c>
      <c r="E82" s="12">
        <f t="shared" si="34"/>
        <v>31</v>
      </c>
      <c r="F82" s="12">
        <f t="shared" si="34"/>
        <v>32</v>
      </c>
      <c r="G82" s="12">
        <f t="shared" si="34"/>
        <v>0</v>
      </c>
      <c r="H82" s="12">
        <f t="shared" si="34"/>
        <v>0</v>
      </c>
      <c r="I82" s="12">
        <f t="shared" si="34"/>
        <v>0</v>
      </c>
      <c r="J82" s="12">
        <f t="shared" si="34"/>
        <v>0</v>
      </c>
      <c r="K82" s="12">
        <f t="shared" si="34"/>
        <v>0</v>
      </c>
      <c r="L82" s="12">
        <f t="shared" si="34"/>
        <v>0</v>
      </c>
      <c r="M82" s="72">
        <f t="shared" si="34"/>
        <v>6.6</v>
      </c>
      <c r="N82" s="83">
        <f t="shared" si="34"/>
        <v>6.35</v>
      </c>
      <c r="O82" s="83">
        <f t="shared" si="34"/>
        <v>6.76</v>
      </c>
      <c r="P82" s="83">
        <f t="shared" si="34"/>
        <v>0</v>
      </c>
      <c r="Q82" s="83">
        <f t="shared" si="34"/>
        <v>0</v>
      </c>
      <c r="R82" s="83">
        <f t="shared" si="34"/>
        <v>0</v>
      </c>
      <c r="S82" s="83">
        <f t="shared" si="34"/>
        <v>0</v>
      </c>
      <c r="T82" s="83">
        <f t="shared" si="34"/>
        <v>0</v>
      </c>
      <c r="U82" s="83">
        <f t="shared" si="34"/>
        <v>0</v>
      </c>
      <c r="V82" s="6">
        <f t="shared" si="34"/>
        <v>0</v>
      </c>
      <c r="W82" s="41">
        <f t="shared" si="34"/>
        <v>0</v>
      </c>
      <c r="X82" s="41">
        <f t="shared" si="34"/>
        <v>0</v>
      </c>
      <c r="Y82" s="41">
        <f t="shared" si="34"/>
        <v>0</v>
      </c>
      <c r="Z82" s="41">
        <f t="shared" si="34"/>
        <v>0</v>
      </c>
      <c r="AA82" s="41">
        <f t="shared" si="34"/>
        <v>0</v>
      </c>
      <c r="AB82" s="41">
        <f t="shared" si="34"/>
        <v>0</v>
      </c>
      <c r="AC82" s="41">
        <f t="shared" si="34"/>
        <v>0</v>
      </c>
      <c r="AD82" s="41">
        <f t="shared" si="34"/>
        <v>0</v>
      </c>
      <c r="AE82" s="6">
        <f t="shared" si="34"/>
        <v>0</v>
      </c>
      <c r="AF82" s="41">
        <f t="shared" si="34"/>
        <v>0</v>
      </c>
      <c r="AG82" s="41">
        <f t="shared" si="34"/>
        <v>0</v>
      </c>
      <c r="AH82" s="41">
        <f t="shared" si="34"/>
        <v>0</v>
      </c>
      <c r="AI82" s="41">
        <f t="shared" si="34"/>
        <v>0</v>
      </c>
      <c r="AJ82" s="41">
        <f t="shared" si="34"/>
        <v>0</v>
      </c>
      <c r="AK82" s="41">
        <f t="shared" si="34"/>
        <v>0</v>
      </c>
      <c r="AL82" s="41">
        <f t="shared" si="34"/>
        <v>0</v>
      </c>
      <c r="AM82" s="41">
        <f t="shared" si="34"/>
        <v>0</v>
      </c>
      <c r="AN82" s="41">
        <f t="shared" si="34"/>
        <v>11.898016997167138</v>
      </c>
      <c r="AO82" s="41">
        <f t="shared" si="34"/>
        <v>826</v>
      </c>
      <c r="AP82" s="110">
        <f t="shared" si="34"/>
        <v>2.76</v>
      </c>
      <c r="AQ82" s="111">
        <f t="shared" si="34"/>
        <v>1.86</v>
      </c>
      <c r="AR82" s="112">
        <f t="shared" si="34"/>
        <v>67.391304347826093</v>
      </c>
      <c r="AS82" s="112">
        <f t="shared" si="34"/>
        <v>31.899641577060933</v>
      </c>
      <c r="AT82" s="113">
        <f t="shared" si="34"/>
        <v>876</v>
      </c>
      <c r="AU82" s="114">
        <f t="shared" si="34"/>
        <v>1.37</v>
      </c>
      <c r="AV82" s="115">
        <f t="shared" si="34"/>
        <v>0.75</v>
      </c>
      <c r="AW82" s="112">
        <f t="shared" si="34"/>
        <v>47.770700636942678</v>
      </c>
      <c r="AX82" s="112">
        <f t="shared" si="34"/>
        <v>50</v>
      </c>
      <c r="AY82" s="61">
        <f t="shared" si="34"/>
        <v>51.61290322580647</v>
      </c>
      <c r="AZ82" s="97">
        <f t="shared" si="34"/>
        <v>79.67</v>
      </c>
      <c r="BA82" s="68">
        <f t="shared" si="34"/>
        <v>0</v>
      </c>
      <c r="BB82" s="68">
        <f t="shared" si="34"/>
        <v>0</v>
      </c>
      <c r="BC82" s="68">
        <f t="shared" si="34"/>
        <v>0</v>
      </c>
      <c r="BD82" s="68">
        <f t="shared" si="34"/>
        <v>0</v>
      </c>
      <c r="BE82" s="15">
        <f t="shared" si="34"/>
        <v>0</v>
      </c>
      <c r="BF82" s="6">
        <f t="shared" si="34"/>
        <v>4100</v>
      </c>
      <c r="BG82" s="41">
        <f t="shared" si="34"/>
        <v>0</v>
      </c>
      <c r="BH82" s="42">
        <f t="shared" si="34"/>
        <v>0</v>
      </c>
      <c r="BI82" s="42">
        <f t="shared" si="34"/>
        <v>0</v>
      </c>
      <c r="BJ82" s="42">
        <f t="shared" si="34"/>
        <v>0</v>
      </c>
      <c r="BK82" s="42">
        <f t="shared" si="34"/>
        <v>0</v>
      </c>
      <c r="BL82" s="42">
        <f t="shared" si="34"/>
        <v>0</v>
      </c>
      <c r="BM82" s="15">
        <f t="shared" si="34"/>
        <v>0</v>
      </c>
    </row>
    <row r="83" spans="1:65" outlineLevel="2" x14ac:dyDescent="0.3">
      <c r="A83" s="158" t="s">
        <v>14</v>
      </c>
      <c r="B83" s="159"/>
      <c r="C83" s="51">
        <f>IFERROR(SUBTOTAL(1,C52:C80),"")</f>
        <v>302755.92857142858</v>
      </c>
      <c r="D83" s="61">
        <f t="shared" ref="D83:BM83" si="35">IFERROR(SUBTOTAL(1,D52:D80),"")</f>
        <v>34.5</v>
      </c>
      <c r="E83" s="12">
        <f t="shared" si="35"/>
        <v>34.571428571428569</v>
      </c>
      <c r="F83" s="12">
        <f t="shared" si="35"/>
        <v>34.428571428571431</v>
      </c>
      <c r="G83" s="12" t="str">
        <f t="shared" si="35"/>
        <v/>
      </c>
      <c r="H83" s="12" t="str">
        <f t="shared" si="35"/>
        <v/>
      </c>
      <c r="I83" s="12" t="str">
        <f t="shared" si="35"/>
        <v/>
      </c>
      <c r="J83" s="12" t="str">
        <f t="shared" si="35"/>
        <v/>
      </c>
      <c r="K83" s="12" t="str">
        <f t="shared" si="35"/>
        <v/>
      </c>
      <c r="L83" s="12" t="str">
        <f t="shared" si="35"/>
        <v/>
      </c>
      <c r="M83" s="72">
        <f t="shared" si="35"/>
        <v>6.666666666666667</v>
      </c>
      <c r="N83" s="83">
        <f t="shared" si="35"/>
        <v>6.5066666666666668</v>
      </c>
      <c r="O83" s="83">
        <f t="shared" si="35"/>
        <v>6.8033333333333337</v>
      </c>
      <c r="P83" s="83" t="str">
        <f t="shared" si="35"/>
        <v/>
      </c>
      <c r="Q83" s="83" t="str">
        <f t="shared" si="35"/>
        <v/>
      </c>
      <c r="R83" s="83" t="str">
        <f t="shared" si="35"/>
        <v/>
      </c>
      <c r="S83" s="83" t="str">
        <f t="shared" si="35"/>
        <v/>
      </c>
      <c r="T83" s="83" t="str">
        <f t="shared" si="35"/>
        <v/>
      </c>
      <c r="U83" s="83" t="str">
        <f t="shared" si="35"/>
        <v/>
      </c>
      <c r="V83" s="6" t="str">
        <f t="shared" si="35"/>
        <v/>
      </c>
      <c r="W83" s="41" t="str">
        <f t="shared" si="35"/>
        <v/>
      </c>
      <c r="X83" s="41" t="str">
        <f t="shared" si="35"/>
        <v/>
      </c>
      <c r="Y83" s="41" t="str">
        <f t="shared" si="35"/>
        <v/>
      </c>
      <c r="Z83" s="41" t="str">
        <f t="shared" si="35"/>
        <v/>
      </c>
      <c r="AA83" s="41" t="str">
        <f t="shared" si="35"/>
        <v/>
      </c>
      <c r="AB83" s="41" t="str">
        <f t="shared" si="35"/>
        <v/>
      </c>
      <c r="AC83" s="41" t="str">
        <f t="shared" si="35"/>
        <v/>
      </c>
      <c r="AD83" s="41" t="str">
        <f t="shared" si="35"/>
        <v/>
      </c>
      <c r="AE83" s="6" t="str">
        <f t="shared" si="35"/>
        <v/>
      </c>
      <c r="AF83" s="41" t="str">
        <f t="shared" si="35"/>
        <v/>
      </c>
      <c r="AG83" s="41" t="str">
        <f t="shared" si="35"/>
        <v/>
      </c>
      <c r="AH83" s="41" t="str">
        <f t="shared" si="35"/>
        <v/>
      </c>
      <c r="AI83" s="41" t="str">
        <f t="shared" si="35"/>
        <v/>
      </c>
      <c r="AJ83" s="41" t="str">
        <f t="shared" si="35"/>
        <v/>
      </c>
      <c r="AK83" s="41" t="str">
        <f t="shared" si="35"/>
        <v/>
      </c>
      <c r="AL83" s="41" t="str">
        <f t="shared" si="35"/>
        <v/>
      </c>
      <c r="AM83" s="41" t="str">
        <f t="shared" si="35"/>
        <v/>
      </c>
      <c r="AN83" s="41">
        <f t="shared" si="35"/>
        <v>18.103109233365576</v>
      </c>
      <c r="AO83" s="41">
        <f t="shared" si="35"/>
        <v>1184.4285714285713</v>
      </c>
      <c r="AP83" s="110">
        <f t="shared" si="35"/>
        <v>2.776666666666666</v>
      </c>
      <c r="AQ83" s="111">
        <f t="shared" si="35"/>
        <v>1.8800000000000001</v>
      </c>
      <c r="AR83" s="112">
        <f t="shared" si="35"/>
        <v>67.705854017113566</v>
      </c>
      <c r="AS83" s="112">
        <f t="shared" si="35"/>
        <v>32.294145982886434</v>
      </c>
      <c r="AT83" s="113">
        <f t="shared" si="35"/>
        <v>1246.8928571428571</v>
      </c>
      <c r="AU83" s="114">
        <f t="shared" si="35"/>
        <v>1.4850000000000003</v>
      </c>
      <c r="AV83" s="115">
        <f t="shared" si="35"/>
        <v>0.76000000000000012</v>
      </c>
      <c r="AW83" s="112">
        <f t="shared" si="35"/>
        <v>49.149373330593797</v>
      </c>
      <c r="AX83" s="112">
        <f t="shared" si="35"/>
        <v>50.850626669406203</v>
      </c>
      <c r="AY83" s="61">
        <f t="shared" si="35"/>
        <v>53.861886851746789</v>
      </c>
      <c r="AZ83" s="97">
        <f t="shared" si="35"/>
        <v>80.486666666666665</v>
      </c>
      <c r="BA83" s="68" t="str">
        <f t="shared" si="35"/>
        <v/>
      </c>
      <c r="BB83" s="68" t="str">
        <f t="shared" si="35"/>
        <v/>
      </c>
      <c r="BC83" s="68" t="str">
        <f t="shared" si="35"/>
        <v/>
      </c>
      <c r="BD83" s="68" t="str">
        <f t="shared" si="35"/>
        <v/>
      </c>
      <c r="BE83" s="15" t="str">
        <f>IFERROR(SUBTOTAL(1,BE52:BE80),"")</f>
        <v/>
      </c>
      <c r="BF83" s="6">
        <f t="shared" si="35"/>
        <v>10639.5</v>
      </c>
      <c r="BG83" s="41">
        <f t="shared" si="35"/>
        <v>6433.8928571428569</v>
      </c>
      <c r="BH83" s="42">
        <f t="shared" si="35"/>
        <v>4205.6071428571431</v>
      </c>
      <c r="BI83" s="42" t="str">
        <f t="shared" si="35"/>
        <v/>
      </c>
      <c r="BJ83" s="42" t="str">
        <f t="shared" si="35"/>
        <v/>
      </c>
      <c r="BK83" s="42" t="str">
        <f t="shared" si="35"/>
        <v/>
      </c>
      <c r="BL83" s="42" t="str">
        <f t="shared" si="35"/>
        <v/>
      </c>
      <c r="BM83" s="15" t="str">
        <f t="shared" si="35"/>
        <v/>
      </c>
    </row>
    <row r="84" spans="1:65" ht="17.25" outlineLevel="1" thickBot="1" x14ac:dyDescent="0.35">
      <c r="A84" s="160" t="s">
        <v>59</v>
      </c>
      <c r="B84" s="161"/>
      <c r="C84" s="52">
        <f>SUBTOTAL(9,C52:C80)</f>
        <v>8477166</v>
      </c>
      <c r="D84" s="62"/>
      <c r="E84" s="30"/>
      <c r="F84" s="30"/>
      <c r="G84" s="30"/>
      <c r="H84" s="30"/>
      <c r="I84" s="30"/>
      <c r="J84" s="30"/>
      <c r="K84" s="30"/>
      <c r="L84" s="30"/>
      <c r="M84" s="73"/>
      <c r="N84" s="84"/>
      <c r="O84" s="84"/>
      <c r="P84" s="84"/>
      <c r="Q84" s="84"/>
      <c r="R84" s="84"/>
      <c r="S84" s="84"/>
      <c r="T84" s="84"/>
      <c r="U84" s="84"/>
      <c r="V84" s="93"/>
      <c r="W84" s="94"/>
      <c r="X84" s="94"/>
      <c r="Y84" s="94"/>
      <c r="Z84" s="94"/>
      <c r="AA84" s="94"/>
      <c r="AB84" s="94"/>
      <c r="AC84" s="94"/>
      <c r="AD84" s="94"/>
      <c r="AE84" s="93"/>
      <c r="AF84" s="94"/>
      <c r="AG84" s="94"/>
      <c r="AH84" s="94"/>
      <c r="AI84" s="94"/>
      <c r="AJ84" s="94"/>
      <c r="AK84" s="94"/>
      <c r="AL84" s="94"/>
      <c r="AM84" s="94"/>
      <c r="AN84" s="94"/>
      <c r="AO84" s="43">
        <f>SUBTOTAL(9,AO52:AO80)</f>
        <v>33164</v>
      </c>
      <c r="AP84" s="116"/>
      <c r="AQ84" s="117"/>
      <c r="AR84" s="118"/>
      <c r="AS84" s="118"/>
      <c r="AT84" s="119">
        <f>SUBTOTAL(9,AT52:AT80)</f>
        <v>34913</v>
      </c>
      <c r="AU84" s="120"/>
      <c r="AV84" s="121"/>
      <c r="AW84" s="118"/>
      <c r="AX84" s="118"/>
      <c r="AY84" s="62"/>
      <c r="AZ84" s="98"/>
      <c r="BA84" s="69"/>
      <c r="BB84" s="69"/>
      <c r="BC84" s="69"/>
      <c r="BD84" s="69"/>
      <c r="BE84" s="16">
        <f>SUBTOTAL(9,BE52:BE80)</f>
        <v>0</v>
      </c>
      <c r="BF84" s="7">
        <f t="shared" ref="BF84:BM84" si="36">SUBTOTAL(9,BF52:BF80)</f>
        <v>297906</v>
      </c>
      <c r="BG84" s="43">
        <f t="shared" si="36"/>
        <v>180149</v>
      </c>
      <c r="BH84" s="44">
        <f t="shared" si="36"/>
        <v>117757</v>
      </c>
      <c r="BI84" s="44">
        <f t="shared" si="36"/>
        <v>0</v>
      </c>
      <c r="BJ84" s="44">
        <f t="shared" si="36"/>
        <v>0</v>
      </c>
      <c r="BK84" s="44">
        <f t="shared" si="36"/>
        <v>0</v>
      </c>
      <c r="BL84" s="44">
        <f t="shared" si="36"/>
        <v>0</v>
      </c>
      <c r="BM84" s="16">
        <f t="shared" si="36"/>
        <v>0</v>
      </c>
    </row>
    <row r="85" spans="1:65" outlineLevel="5" x14ac:dyDescent="0.3">
      <c r="A85" s="21">
        <f t="shared" si="5"/>
        <v>3</v>
      </c>
      <c r="B85" s="8">
        <f>B79+1</f>
        <v>42795</v>
      </c>
      <c r="C85" s="51">
        <v>280142</v>
      </c>
      <c r="D85" s="64"/>
      <c r="E85" s="12" t="s">
        <v>103</v>
      </c>
      <c r="F85" s="12" t="s">
        <v>103</v>
      </c>
      <c r="G85" s="12"/>
      <c r="H85" s="12"/>
      <c r="I85" s="12"/>
      <c r="J85" s="12"/>
      <c r="K85" s="12"/>
      <c r="L85" s="12"/>
      <c r="M85" s="74" t="str">
        <f t="shared" ref="M85:M115" si="37">IFERROR(ROUND(AVERAGE(N85:U85),1),"")</f>
        <v/>
      </c>
      <c r="N85" s="83" t="s">
        <v>103</v>
      </c>
      <c r="O85" s="83" t="s">
        <v>103</v>
      </c>
      <c r="P85" s="83"/>
      <c r="Q85" s="83"/>
      <c r="R85" s="83"/>
      <c r="S85" s="83"/>
      <c r="T85" s="83"/>
      <c r="U85" s="83"/>
      <c r="V85" s="5" t="str">
        <f t="shared" ref="V85:V115" si="38">IFERROR(ROUND(AVERAGE(W85:AD85),1),"")</f>
        <v/>
      </c>
      <c r="W85" s="41"/>
      <c r="X85" s="41"/>
      <c r="Y85" s="41"/>
      <c r="Z85" s="41"/>
      <c r="AA85" s="41"/>
      <c r="AB85" s="41"/>
      <c r="AC85" s="41"/>
      <c r="AD85" s="41"/>
      <c r="AE85" s="5" t="str">
        <f t="shared" ref="AE85:AE115" si="39">IFERROR(ROUND(AVERAGE(AF85:AM85),1),"")</f>
        <v/>
      </c>
      <c r="AF85" s="41"/>
      <c r="AG85" s="41"/>
      <c r="AH85" s="41"/>
      <c r="AI85" s="41"/>
      <c r="AJ85" s="41"/>
      <c r="AK85" s="41"/>
      <c r="AL85" s="41"/>
      <c r="AM85" s="41"/>
      <c r="AN85" s="41">
        <f>21000/AO85</f>
        <v>18.766756032171582</v>
      </c>
      <c r="AO85" s="41">
        <v>1119</v>
      </c>
      <c r="AP85" s="110" t="s">
        <v>103</v>
      </c>
      <c r="AQ85" s="111" t="s">
        <v>103</v>
      </c>
      <c r="AR85" s="126" t="str">
        <f t="shared" ref="AR85:AR115" si="40">IFERROR(AQ85/AP85*100,"")</f>
        <v/>
      </c>
      <c r="AS85" s="126" t="str">
        <f t="shared" ref="AS85:AS115" si="41">IFERROR(100-AR85,"")</f>
        <v/>
      </c>
      <c r="AT85" s="127">
        <v>1119</v>
      </c>
      <c r="AU85" s="128" t="s">
        <v>103</v>
      </c>
      <c r="AV85" s="129" t="s">
        <v>103</v>
      </c>
      <c r="AW85" s="126" t="str">
        <f t="shared" ref="AW85:AW115" si="42">IFERROR(AV85/AU85*100,"")</f>
        <v/>
      </c>
      <c r="AX85" s="126" t="str">
        <f t="shared" ref="AX85:AX115" si="43">IFERROR(100-AW85,"")</f>
        <v/>
      </c>
      <c r="AY85" s="64" t="str">
        <f t="shared" ref="AY85:AY115" si="44">IFERROR((1-((AW85*AS85)/(AX85*AR85)))*100,"")</f>
        <v/>
      </c>
      <c r="AZ85" s="97" t="s">
        <v>103</v>
      </c>
      <c r="BA85" s="68"/>
      <c r="BB85" s="68"/>
      <c r="BC85" s="68"/>
      <c r="BD85" s="68"/>
      <c r="BE85" s="15"/>
      <c r="BF85" s="5">
        <f t="shared" ref="BF85:BF115" si="45">IF(SUM(BG85:BM85)=0,"",SUM(BG85:BM85))</f>
        <v>9073</v>
      </c>
      <c r="BG85" s="42">
        <v>5040</v>
      </c>
      <c r="BH85" s="42">
        <v>4033</v>
      </c>
      <c r="BI85" s="42"/>
      <c r="BJ85" s="42"/>
      <c r="BK85" s="42"/>
      <c r="BL85" s="42"/>
      <c r="BM85" s="42"/>
    </row>
    <row r="86" spans="1:65" outlineLevel="5" x14ac:dyDescent="0.3">
      <c r="A86" s="22">
        <f t="shared" si="5"/>
        <v>3</v>
      </c>
      <c r="B86" s="9">
        <f t="shared" ref="B86:B149" si="46">B85+1</f>
        <v>42796</v>
      </c>
      <c r="C86" s="51">
        <v>326095</v>
      </c>
      <c r="D86" s="64"/>
      <c r="E86" s="12" t="s">
        <v>103</v>
      </c>
      <c r="F86" s="12" t="s">
        <v>103</v>
      </c>
      <c r="G86" s="12"/>
      <c r="H86" s="12"/>
      <c r="I86" s="12"/>
      <c r="J86" s="12"/>
      <c r="K86" s="12"/>
      <c r="L86" s="12"/>
      <c r="M86" s="74" t="str">
        <f t="shared" si="37"/>
        <v/>
      </c>
      <c r="N86" s="83" t="s">
        <v>103</v>
      </c>
      <c r="O86" s="83" t="s">
        <v>103</v>
      </c>
      <c r="P86" s="83"/>
      <c r="Q86" s="83"/>
      <c r="R86" s="83"/>
      <c r="S86" s="83"/>
      <c r="T86" s="83"/>
      <c r="U86" s="83"/>
      <c r="V86" s="5" t="str">
        <f t="shared" si="38"/>
        <v/>
      </c>
      <c r="W86" s="41"/>
      <c r="X86" s="41"/>
      <c r="Y86" s="41"/>
      <c r="Z86" s="41"/>
      <c r="AA86" s="41"/>
      <c r="AB86" s="41"/>
      <c r="AC86" s="41"/>
      <c r="AD86" s="41"/>
      <c r="AE86" s="5" t="str">
        <f t="shared" si="39"/>
        <v/>
      </c>
      <c r="AF86" s="41"/>
      <c r="AG86" s="41"/>
      <c r="AH86" s="41"/>
      <c r="AI86" s="41"/>
      <c r="AJ86" s="41"/>
      <c r="AK86" s="41"/>
      <c r="AL86" s="41"/>
      <c r="AM86" s="41"/>
      <c r="AN86" s="41">
        <f t="shared" ref="AN86:AN115" si="47">21000/AO86</f>
        <v>17.312448474855728</v>
      </c>
      <c r="AO86" s="41">
        <v>1213</v>
      </c>
      <c r="AP86" s="110" t="s">
        <v>103</v>
      </c>
      <c r="AQ86" s="111" t="s">
        <v>103</v>
      </c>
      <c r="AR86" s="126" t="str">
        <f t="shared" si="40"/>
        <v/>
      </c>
      <c r="AS86" s="126" t="str">
        <f t="shared" si="41"/>
        <v/>
      </c>
      <c r="AT86" s="127">
        <v>1213</v>
      </c>
      <c r="AU86" s="128">
        <v>1.42</v>
      </c>
      <c r="AV86" s="129" t="s">
        <v>103</v>
      </c>
      <c r="AW86" s="126" t="str">
        <f t="shared" si="42"/>
        <v/>
      </c>
      <c r="AX86" s="126" t="str">
        <f t="shared" si="43"/>
        <v/>
      </c>
      <c r="AY86" s="64" t="str">
        <f t="shared" si="44"/>
        <v/>
      </c>
      <c r="AZ86" s="97">
        <v>80.239999999999995</v>
      </c>
      <c r="BA86" s="68"/>
      <c r="BB86" s="68"/>
      <c r="BC86" s="68"/>
      <c r="BD86" s="68"/>
      <c r="BE86" s="15"/>
      <c r="BF86" s="5">
        <f t="shared" si="45"/>
        <v>9787</v>
      </c>
      <c r="BG86" s="42">
        <v>5740</v>
      </c>
      <c r="BH86" s="42">
        <v>4047</v>
      </c>
      <c r="BI86" s="42"/>
      <c r="BJ86" s="42"/>
      <c r="BK86" s="42"/>
      <c r="BL86" s="42"/>
      <c r="BM86" s="42"/>
    </row>
    <row r="87" spans="1:65" outlineLevel="5" x14ac:dyDescent="0.3">
      <c r="A87" s="22">
        <f t="shared" si="5"/>
        <v>3</v>
      </c>
      <c r="B87" s="9">
        <f t="shared" si="46"/>
        <v>42797</v>
      </c>
      <c r="C87" s="51">
        <v>298037</v>
      </c>
      <c r="D87" s="64"/>
      <c r="E87" s="12">
        <v>31</v>
      </c>
      <c r="F87" s="12">
        <v>32</v>
      </c>
      <c r="G87" s="12"/>
      <c r="H87" s="12"/>
      <c r="I87" s="12"/>
      <c r="J87" s="12"/>
      <c r="K87" s="12"/>
      <c r="L87" s="12"/>
      <c r="M87" s="74" t="str">
        <f t="shared" si="37"/>
        <v/>
      </c>
      <c r="N87" s="83" t="s">
        <v>103</v>
      </c>
      <c r="O87" s="83" t="s">
        <v>103</v>
      </c>
      <c r="P87" s="83"/>
      <c r="Q87" s="83"/>
      <c r="R87" s="83"/>
      <c r="S87" s="83"/>
      <c r="T87" s="83"/>
      <c r="U87" s="83"/>
      <c r="V87" s="5" t="str">
        <f t="shared" si="38"/>
        <v/>
      </c>
      <c r="W87" s="41"/>
      <c r="X87" s="41"/>
      <c r="Y87" s="41"/>
      <c r="Z87" s="41"/>
      <c r="AA87" s="41"/>
      <c r="AB87" s="41"/>
      <c r="AC87" s="41"/>
      <c r="AD87" s="41"/>
      <c r="AE87" s="5" t="str">
        <f t="shared" si="39"/>
        <v/>
      </c>
      <c r="AF87" s="41"/>
      <c r="AG87" s="41"/>
      <c r="AH87" s="41"/>
      <c r="AI87" s="41"/>
      <c r="AJ87" s="41"/>
      <c r="AK87" s="41"/>
      <c r="AL87" s="41"/>
      <c r="AM87" s="41"/>
      <c r="AN87" s="41">
        <f t="shared" si="47"/>
        <v>17.156862745098039</v>
      </c>
      <c r="AO87" s="41">
        <v>1224</v>
      </c>
      <c r="AP87" s="110" t="s">
        <v>103</v>
      </c>
      <c r="AQ87" s="111" t="s">
        <v>103</v>
      </c>
      <c r="AR87" s="126" t="str">
        <f t="shared" si="40"/>
        <v/>
      </c>
      <c r="AS87" s="126" t="str">
        <f t="shared" si="41"/>
        <v/>
      </c>
      <c r="AT87" s="127">
        <v>1224</v>
      </c>
      <c r="AU87" s="128">
        <v>1.42</v>
      </c>
      <c r="AV87" s="129" t="s">
        <v>103</v>
      </c>
      <c r="AW87" s="126" t="str">
        <f t="shared" si="42"/>
        <v/>
      </c>
      <c r="AX87" s="126" t="str">
        <f t="shared" si="43"/>
        <v/>
      </c>
      <c r="AY87" s="64" t="str">
        <f t="shared" si="44"/>
        <v/>
      </c>
      <c r="AZ87" s="97">
        <v>80.25</v>
      </c>
      <c r="BA87" s="68"/>
      <c r="BB87" s="68"/>
      <c r="BC87" s="68"/>
      <c r="BD87" s="68"/>
      <c r="BE87" s="15"/>
      <c r="BF87" s="5">
        <f t="shared" si="45"/>
        <v>9913</v>
      </c>
      <c r="BG87" s="42">
        <v>5015</v>
      </c>
      <c r="BH87" s="42">
        <v>4898</v>
      </c>
      <c r="BI87" s="42"/>
      <c r="BJ87" s="42"/>
      <c r="BK87" s="42"/>
      <c r="BL87" s="42"/>
      <c r="BM87" s="42"/>
    </row>
    <row r="88" spans="1:65" outlineLevel="5" x14ac:dyDescent="0.3">
      <c r="A88" s="22">
        <f t="shared" si="5"/>
        <v>3</v>
      </c>
      <c r="B88" s="9">
        <f t="shared" si="46"/>
        <v>42798</v>
      </c>
      <c r="C88" s="51">
        <v>298400</v>
      </c>
      <c r="D88" s="64"/>
      <c r="E88" s="12">
        <v>31</v>
      </c>
      <c r="F88" s="12">
        <v>32</v>
      </c>
      <c r="G88" s="12"/>
      <c r="H88" s="12"/>
      <c r="I88" s="12"/>
      <c r="J88" s="12"/>
      <c r="K88" s="12"/>
      <c r="L88" s="12"/>
      <c r="M88" s="74" t="str">
        <f t="shared" si="37"/>
        <v/>
      </c>
      <c r="N88" s="83" t="s">
        <v>103</v>
      </c>
      <c r="O88" s="83" t="s">
        <v>103</v>
      </c>
      <c r="P88" s="83"/>
      <c r="Q88" s="83"/>
      <c r="R88" s="83"/>
      <c r="S88" s="83"/>
      <c r="T88" s="83"/>
      <c r="U88" s="83"/>
      <c r="V88" s="5" t="str">
        <f t="shared" si="38"/>
        <v/>
      </c>
      <c r="W88" s="41"/>
      <c r="X88" s="41"/>
      <c r="Y88" s="41"/>
      <c r="Z88" s="41"/>
      <c r="AA88" s="41"/>
      <c r="AB88" s="41"/>
      <c r="AC88" s="41"/>
      <c r="AD88" s="41"/>
      <c r="AE88" s="5" t="str">
        <f t="shared" si="39"/>
        <v/>
      </c>
      <c r="AF88" s="41"/>
      <c r="AG88" s="41"/>
      <c r="AH88" s="41"/>
      <c r="AI88" s="41"/>
      <c r="AJ88" s="41"/>
      <c r="AK88" s="41"/>
      <c r="AL88" s="41"/>
      <c r="AM88" s="41"/>
      <c r="AN88" s="41">
        <f t="shared" si="47"/>
        <v>17.087062652563059</v>
      </c>
      <c r="AO88" s="41">
        <v>1229</v>
      </c>
      <c r="AP88" s="110" t="s">
        <v>103</v>
      </c>
      <c r="AQ88" s="111" t="s">
        <v>103</v>
      </c>
      <c r="AR88" s="126" t="str">
        <f t="shared" si="40"/>
        <v/>
      </c>
      <c r="AS88" s="126" t="str">
        <f t="shared" si="41"/>
        <v/>
      </c>
      <c r="AT88" s="127">
        <v>1229</v>
      </c>
      <c r="AU88" s="128" t="s">
        <v>103</v>
      </c>
      <c r="AV88" s="129" t="s">
        <v>103</v>
      </c>
      <c r="AW88" s="126" t="str">
        <f t="shared" si="42"/>
        <v/>
      </c>
      <c r="AX88" s="126" t="str">
        <f t="shared" si="43"/>
        <v/>
      </c>
      <c r="AY88" s="64" t="str">
        <f t="shared" si="44"/>
        <v/>
      </c>
      <c r="AZ88" s="97" t="s">
        <v>103</v>
      </c>
      <c r="BA88" s="68"/>
      <c r="BB88" s="68"/>
      <c r="BC88" s="68"/>
      <c r="BD88" s="68"/>
      <c r="BE88" s="15"/>
      <c r="BF88" s="5">
        <f t="shared" si="45"/>
        <v>6574</v>
      </c>
      <c r="BG88" s="42">
        <v>4085</v>
      </c>
      <c r="BH88" s="42">
        <v>2489</v>
      </c>
      <c r="BI88" s="42"/>
      <c r="BJ88" s="42"/>
      <c r="BK88" s="42"/>
      <c r="BL88" s="42"/>
      <c r="BM88" s="42"/>
    </row>
    <row r="89" spans="1:65" outlineLevel="5" x14ac:dyDescent="0.3">
      <c r="A89" s="22">
        <f t="shared" si="5"/>
        <v>3</v>
      </c>
      <c r="B89" s="9">
        <f t="shared" si="46"/>
        <v>42799</v>
      </c>
      <c r="C89" s="51">
        <v>295591</v>
      </c>
      <c r="D89" s="64"/>
      <c r="E89" s="12" t="s">
        <v>103</v>
      </c>
      <c r="F89" s="12" t="s">
        <v>103</v>
      </c>
      <c r="G89" s="12"/>
      <c r="H89" s="12"/>
      <c r="I89" s="12"/>
      <c r="J89" s="12"/>
      <c r="K89" s="12"/>
      <c r="L89" s="12"/>
      <c r="M89" s="74" t="str">
        <f t="shared" si="37"/>
        <v/>
      </c>
      <c r="N89" s="83" t="s">
        <v>103</v>
      </c>
      <c r="O89" s="83" t="s">
        <v>103</v>
      </c>
      <c r="P89" s="83"/>
      <c r="Q89" s="83"/>
      <c r="R89" s="83"/>
      <c r="S89" s="83"/>
      <c r="T89" s="83"/>
      <c r="U89" s="83"/>
      <c r="V89" s="5" t="str">
        <f t="shared" si="38"/>
        <v/>
      </c>
      <c r="W89" s="41"/>
      <c r="X89" s="41"/>
      <c r="Y89" s="41"/>
      <c r="Z89" s="41"/>
      <c r="AA89" s="41"/>
      <c r="AB89" s="41"/>
      <c r="AC89" s="41"/>
      <c r="AD89" s="41"/>
      <c r="AE89" s="5" t="str">
        <f t="shared" si="39"/>
        <v/>
      </c>
      <c r="AF89" s="41"/>
      <c r="AG89" s="41"/>
      <c r="AH89" s="41"/>
      <c r="AI89" s="41"/>
      <c r="AJ89" s="41"/>
      <c r="AK89" s="41"/>
      <c r="AL89" s="41"/>
      <c r="AM89" s="41"/>
      <c r="AN89" s="41">
        <f t="shared" si="47"/>
        <v>17.045454545454547</v>
      </c>
      <c r="AO89" s="41">
        <v>1232</v>
      </c>
      <c r="AP89" s="110" t="s">
        <v>103</v>
      </c>
      <c r="AQ89" s="111" t="s">
        <v>103</v>
      </c>
      <c r="AR89" s="126" t="str">
        <f t="shared" si="40"/>
        <v/>
      </c>
      <c r="AS89" s="126" t="str">
        <f t="shared" si="41"/>
        <v/>
      </c>
      <c r="AT89" s="127">
        <v>1232</v>
      </c>
      <c r="AU89" s="128" t="s">
        <v>103</v>
      </c>
      <c r="AV89" s="129" t="s">
        <v>103</v>
      </c>
      <c r="AW89" s="126" t="str">
        <f t="shared" si="42"/>
        <v/>
      </c>
      <c r="AX89" s="126" t="str">
        <f t="shared" si="43"/>
        <v/>
      </c>
      <c r="AY89" s="64" t="str">
        <f t="shared" si="44"/>
        <v/>
      </c>
      <c r="AZ89" s="97" t="s">
        <v>103</v>
      </c>
      <c r="BA89" s="68"/>
      <c r="BB89" s="68"/>
      <c r="BC89" s="68"/>
      <c r="BD89" s="68"/>
      <c r="BE89" s="15"/>
      <c r="BF89" s="5">
        <f t="shared" si="45"/>
        <v>9730</v>
      </c>
      <c r="BG89" s="42">
        <v>9730</v>
      </c>
      <c r="BH89" s="42">
        <v>0</v>
      </c>
      <c r="BI89" s="42"/>
      <c r="BJ89" s="42"/>
      <c r="BK89" s="42"/>
      <c r="BL89" s="42"/>
      <c r="BM89" s="42"/>
    </row>
    <row r="90" spans="1:65" outlineLevel="5" x14ac:dyDescent="0.3">
      <c r="A90" s="22">
        <f t="shared" si="5"/>
        <v>3</v>
      </c>
      <c r="B90" s="9">
        <f t="shared" si="46"/>
        <v>42800</v>
      </c>
      <c r="C90" s="51">
        <v>297722</v>
      </c>
      <c r="D90" s="64"/>
      <c r="E90" s="12" t="s">
        <v>103</v>
      </c>
      <c r="F90" s="12" t="s">
        <v>103</v>
      </c>
      <c r="G90" s="12"/>
      <c r="H90" s="12"/>
      <c r="I90" s="12"/>
      <c r="J90" s="12"/>
      <c r="K90" s="12"/>
      <c r="L90" s="12"/>
      <c r="M90" s="74" t="str">
        <f t="shared" si="37"/>
        <v/>
      </c>
      <c r="N90" s="83" t="s">
        <v>103</v>
      </c>
      <c r="O90" s="83" t="s">
        <v>103</v>
      </c>
      <c r="P90" s="83"/>
      <c r="Q90" s="83"/>
      <c r="R90" s="83"/>
      <c r="S90" s="83"/>
      <c r="T90" s="83"/>
      <c r="U90" s="83"/>
      <c r="V90" s="5" t="str">
        <f t="shared" si="38"/>
        <v/>
      </c>
      <c r="W90" s="41"/>
      <c r="X90" s="41"/>
      <c r="Y90" s="41"/>
      <c r="Z90" s="41"/>
      <c r="AA90" s="41"/>
      <c r="AB90" s="41"/>
      <c r="AC90" s="41"/>
      <c r="AD90" s="41"/>
      <c r="AE90" s="5" t="str">
        <f t="shared" si="39"/>
        <v/>
      </c>
      <c r="AF90" s="41"/>
      <c r="AG90" s="41"/>
      <c r="AH90" s="41"/>
      <c r="AI90" s="41"/>
      <c r="AJ90" s="41"/>
      <c r="AK90" s="41"/>
      <c r="AL90" s="41"/>
      <c r="AM90" s="41"/>
      <c r="AN90" s="41">
        <f t="shared" si="47"/>
        <v>16.990291262135923</v>
      </c>
      <c r="AO90" s="41">
        <v>1236</v>
      </c>
      <c r="AP90" s="110" t="s">
        <v>103</v>
      </c>
      <c r="AQ90" s="111" t="s">
        <v>103</v>
      </c>
      <c r="AR90" s="126" t="str">
        <f t="shared" si="40"/>
        <v/>
      </c>
      <c r="AS90" s="126" t="str">
        <f t="shared" si="41"/>
        <v/>
      </c>
      <c r="AT90" s="127">
        <v>1236</v>
      </c>
      <c r="AU90" s="128">
        <v>1.41</v>
      </c>
      <c r="AV90" s="129" t="s">
        <v>103</v>
      </c>
      <c r="AW90" s="126" t="str">
        <f t="shared" si="42"/>
        <v/>
      </c>
      <c r="AX90" s="126" t="str">
        <f t="shared" si="43"/>
        <v/>
      </c>
      <c r="AY90" s="64" t="str">
        <f t="shared" si="44"/>
        <v/>
      </c>
      <c r="AZ90" s="97">
        <v>80.11</v>
      </c>
      <c r="BA90" s="68"/>
      <c r="BB90" s="68"/>
      <c r="BC90" s="68"/>
      <c r="BD90" s="68"/>
      <c r="BE90" s="15"/>
      <c r="BF90" s="5">
        <f t="shared" si="45"/>
        <v>11909</v>
      </c>
      <c r="BG90" s="42">
        <v>9834</v>
      </c>
      <c r="BH90" s="42">
        <v>2075</v>
      </c>
      <c r="BI90" s="42"/>
      <c r="BJ90" s="42"/>
      <c r="BK90" s="42"/>
      <c r="BL90" s="42"/>
      <c r="BM90" s="42"/>
    </row>
    <row r="91" spans="1:65" outlineLevel="5" x14ac:dyDescent="0.3">
      <c r="A91" s="22">
        <f t="shared" ref="A91:A162" si="48">MONTH(B91)</f>
        <v>3</v>
      </c>
      <c r="B91" s="9">
        <f t="shared" si="46"/>
        <v>42801</v>
      </c>
      <c r="C91" s="51">
        <v>286760</v>
      </c>
      <c r="D91" s="64"/>
      <c r="E91" s="12">
        <v>35</v>
      </c>
      <c r="F91" s="12">
        <v>33</v>
      </c>
      <c r="G91" s="12"/>
      <c r="H91" s="12"/>
      <c r="I91" s="12"/>
      <c r="J91" s="12"/>
      <c r="K91" s="12"/>
      <c r="L91" s="12"/>
      <c r="M91" s="74">
        <f t="shared" si="37"/>
        <v>7</v>
      </c>
      <c r="N91" s="83">
        <v>7.06</v>
      </c>
      <c r="O91" s="83">
        <v>6.91</v>
      </c>
      <c r="P91" s="83"/>
      <c r="Q91" s="83"/>
      <c r="R91" s="83"/>
      <c r="S91" s="83"/>
      <c r="T91" s="83"/>
      <c r="U91" s="83"/>
      <c r="V91" s="5" t="str">
        <f t="shared" si="38"/>
        <v/>
      </c>
      <c r="W91" s="41"/>
      <c r="X91" s="41"/>
      <c r="Y91" s="41"/>
      <c r="Z91" s="41"/>
      <c r="AA91" s="41"/>
      <c r="AB91" s="41"/>
      <c r="AC91" s="41"/>
      <c r="AD91" s="41"/>
      <c r="AE91" s="5" t="str">
        <f t="shared" si="39"/>
        <v/>
      </c>
      <c r="AF91" s="41"/>
      <c r="AG91" s="41"/>
      <c r="AH91" s="41"/>
      <c r="AI91" s="41"/>
      <c r="AJ91" s="41"/>
      <c r="AK91" s="41"/>
      <c r="AL91" s="41"/>
      <c r="AM91" s="41"/>
      <c r="AN91" s="41">
        <f t="shared" si="47"/>
        <v>17.004048582995953</v>
      </c>
      <c r="AO91" s="41">
        <v>1235</v>
      </c>
      <c r="AP91" s="110">
        <v>5.7</v>
      </c>
      <c r="AQ91" s="111">
        <v>4.4400000000000004</v>
      </c>
      <c r="AR91" s="126">
        <f t="shared" si="40"/>
        <v>77.894736842105274</v>
      </c>
      <c r="AS91" s="126">
        <f t="shared" si="41"/>
        <v>22.105263157894726</v>
      </c>
      <c r="AT91" s="127">
        <v>1235</v>
      </c>
      <c r="AU91" s="128">
        <v>1.82</v>
      </c>
      <c r="AV91" s="129">
        <v>1.19</v>
      </c>
      <c r="AW91" s="126">
        <f t="shared" si="42"/>
        <v>65.384615384615373</v>
      </c>
      <c r="AX91" s="126">
        <f t="shared" si="43"/>
        <v>34.615384615384627</v>
      </c>
      <c r="AY91" s="64">
        <f t="shared" si="44"/>
        <v>46.396396396396455</v>
      </c>
      <c r="AZ91" s="97">
        <v>82.68</v>
      </c>
      <c r="BA91" s="68"/>
      <c r="BB91" s="68"/>
      <c r="BC91" s="68"/>
      <c r="BD91" s="68"/>
      <c r="BE91" s="15"/>
      <c r="BF91" s="5">
        <f t="shared" si="45"/>
        <v>10586</v>
      </c>
      <c r="BG91" s="42">
        <v>9403</v>
      </c>
      <c r="BH91" s="42">
        <v>1183</v>
      </c>
      <c r="BI91" s="42"/>
      <c r="BJ91" s="42"/>
      <c r="BK91" s="42"/>
      <c r="BL91" s="42"/>
      <c r="BM91" s="42"/>
    </row>
    <row r="92" spans="1:65" outlineLevel="5" x14ac:dyDescent="0.3">
      <c r="A92" s="22">
        <f t="shared" si="48"/>
        <v>3</v>
      </c>
      <c r="B92" s="9">
        <f t="shared" si="46"/>
        <v>42802</v>
      </c>
      <c r="C92" s="51">
        <v>288758</v>
      </c>
      <c r="D92" s="64"/>
      <c r="E92" s="12">
        <v>35</v>
      </c>
      <c r="F92" s="12">
        <v>33</v>
      </c>
      <c r="G92" s="12"/>
      <c r="H92" s="12"/>
      <c r="I92" s="12"/>
      <c r="J92" s="12"/>
      <c r="K92" s="12"/>
      <c r="L92" s="12"/>
      <c r="M92" s="74" t="str">
        <f t="shared" si="37"/>
        <v/>
      </c>
      <c r="N92" s="83" t="s">
        <v>103</v>
      </c>
      <c r="O92" s="83" t="s">
        <v>103</v>
      </c>
      <c r="P92" s="83"/>
      <c r="Q92" s="83"/>
      <c r="R92" s="83"/>
      <c r="S92" s="83"/>
      <c r="T92" s="83"/>
      <c r="U92" s="83"/>
      <c r="V92" s="5" t="str">
        <f t="shared" si="38"/>
        <v/>
      </c>
      <c r="W92" s="41"/>
      <c r="X92" s="41"/>
      <c r="Y92" s="41"/>
      <c r="Z92" s="41"/>
      <c r="AA92" s="41"/>
      <c r="AB92" s="41"/>
      <c r="AC92" s="41"/>
      <c r="AD92" s="41"/>
      <c r="AE92" s="5" t="str">
        <f t="shared" si="39"/>
        <v/>
      </c>
      <c r="AF92" s="41"/>
      <c r="AG92" s="41"/>
      <c r="AH92" s="41"/>
      <c r="AI92" s="41"/>
      <c r="AJ92" s="41"/>
      <c r="AK92" s="41"/>
      <c r="AL92" s="41"/>
      <c r="AM92" s="41"/>
      <c r="AN92" s="41">
        <f t="shared" si="47"/>
        <v>13.907284768211921</v>
      </c>
      <c r="AO92" s="41">
        <v>1510</v>
      </c>
      <c r="AP92" s="110" t="s">
        <v>103</v>
      </c>
      <c r="AQ92" s="111" t="s">
        <v>103</v>
      </c>
      <c r="AR92" s="126" t="str">
        <f t="shared" si="40"/>
        <v/>
      </c>
      <c r="AS92" s="126" t="str">
        <f t="shared" si="41"/>
        <v/>
      </c>
      <c r="AT92" s="127">
        <v>1510</v>
      </c>
      <c r="AU92" s="128">
        <v>1.6</v>
      </c>
      <c r="AV92" s="129" t="s">
        <v>103</v>
      </c>
      <c r="AW92" s="126" t="str">
        <f t="shared" si="42"/>
        <v/>
      </c>
      <c r="AX92" s="126" t="str">
        <f t="shared" si="43"/>
        <v/>
      </c>
      <c r="AY92" s="64" t="str">
        <f t="shared" si="44"/>
        <v/>
      </c>
      <c r="AZ92" s="97">
        <v>81.8</v>
      </c>
      <c r="BA92" s="68"/>
      <c r="BB92" s="68"/>
      <c r="BC92" s="68"/>
      <c r="BD92" s="68"/>
      <c r="BE92" s="15"/>
      <c r="BF92" s="5">
        <f t="shared" si="45"/>
        <v>9015</v>
      </c>
      <c r="BG92" s="42">
        <v>6244</v>
      </c>
      <c r="BH92" s="42">
        <v>2771</v>
      </c>
      <c r="BI92" s="42"/>
      <c r="BJ92" s="42"/>
      <c r="BK92" s="42"/>
      <c r="BL92" s="42"/>
      <c r="BM92" s="42"/>
    </row>
    <row r="93" spans="1:65" outlineLevel="5" x14ac:dyDescent="0.3">
      <c r="A93" s="22">
        <f t="shared" si="48"/>
        <v>3</v>
      </c>
      <c r="B93" s="9">
        <f t="shared" si="46"/>
        <v>42803</v>
      </c>
      <c r="C93" s="51">
        <v>283395</v>
      </c>
      <c r="D93" s="64"/>
      <c r="E93" s="12" t="s">
        <v>103</v>
      </c>
      <c r="F93" s="12" t="s">
        <v>103</v>
      </c>
      <c r="G93" s="12"/>
      <c r="H93" s="12"/>
      <c r="I93" s="12"/>
      <c r="J93" s="12"/>
      <c r="K93" s="12"/>
      <c r="L93" s="12"/>
      <c r="M93" s="74" t="str">
        <f t="shared" si="37"/>
        <v/>
      </c>
      <c r="N93" s="83" t="s">
        <v>103</v>
      </c>
      <c r="O93" s="83" t="s">
        <v>103</v>
      </c>
      <c r="P93" s="83"/>
      <c r="Q93" s="83"/>
      <c r="R93" s="83"/>
      <c r="S93" s="83"/>
      <c r="T93" s="83"/>
      <c r="U93" s="83"/>
      <c r="V93" s="5" t="str">
        <f t="shared" si="38"/>
        <v/>
      </c>
      <c r="W93" s="41"/>
      <c r="X93" s="41"/>
      <c r="Y93" s="41"/>
      <c r="Z93" s="41"/>
      <c r="AA93" s="41"/>
      <c r="AB93" s="41"/>
      <c r="AC93" s="41"/>
      <c r="AD93" s="41"/>
      <c r="AE93" s="5" t="str">
        <f t="shared" si="39"/>
        <v/>
      </c>
      <c r="AF93" s="41"/>
      <c r="AG93" s="41"/>
      <c r="AH93" s="41"/>
      <c r="AI93" s="41"/>
      <c r="AJ93" s="41"/>
      <c r="AK93" s="41"/>
      <c r="AL93" s="41"/>
      <c r="AM93" s="41"/>
      <c r="AN93" s="41">
        <f t="shared" si="47"/>
        <v>15.873015873015873</v>
      </c>
      <c r="AO93" s="41">
        <v>1323</v>
      </c>
      <c r="AP93" s="110" t="s">
        <v>103</v>
      </c>
      <c r="AQ93" s="111" t="s">
        <v>103</v>
      </c>
      <c r="AR93" s="126" t="str">
        <f t="shared" si="40"/>
        <v/>
      </c>
      <c r="AS93" s="126" t="str">
        <f t="shared" si="41"/>
        <v/>
      </c>
      <c r="AT93" s="127">
        <v>1323</v>
      </c>
      <c r="AU93" s="128">
        <v>1.59</v>
      </c>
      <c r="AV93" s="129" t="s">
        <v>103</v>
      </c>
      <c r="AW93" s="126" t="str">
        <f t="shared" si="42"/>
        <v/>
      </c>
      <c r="AX93" s="126" t="str">
        <f t="shared" si="43"/>
        <v/>
      </c>
      <c r="AY93" s="64" t="str">
        <f t="shared" si="44"/>
        <v/>
      </c>
      <c r="AZ93" s="97">
        <v>80.12</v>
      </c>
      <c r="BA93" s="68"/>
      <c r="BB93" s="68"/>
      <c r="BC93" s="68"/>
      <c r="BD93" s="68"/>
      <c r="BE93" s="15"/>
      <c r="BF93" s="5">
        <f t="shared" si="45"/>
        <v>11864</v>
      </c>
      <c r="BG93" s="42">
        <v>8263</v>
      </c>
      <c r="BH93" s="42">
        <v>3601</v>
      </c>
      <c r="BI93" s="42"/>
      <c r="BJ93" s="42"/>
      <c r="BK93" s="42"/>
      <c r="BL93" s="42"/>
      <c r="BM93" s="42"/>
    </row>
    <row r="94" spans="1:65" outlineLevel="5" x14ac:dyDescent="0.3">
      <c r="A94" s="22">
        <f t="shared" si="48"/>
        <v>3</v>
      </c>
      <c r="B94" s="9">
        <f t="shared" si="46"/>
        <v>42804</v>
      </c>
      <c r="C94" s="51">
        <v>294666</v>
      </c>
      <c r="D94" s="64"/>
      <c r="E94" s="12" t="s">
        <v>103</v>
      </c>
      <c r="F94" s="12" t="s">
        <v>103</v>
      </c>
      <c r="G94" s="12"/>
      <c r="H94" s="12"/>
      <c r="I94" s="12"/>
      <c r="J94" s="12"/>
      <c r="K94" s="12"/>
      <c r="L94" s="12"/>
      <c r="M94" s="74" t="str">
        <f t="shared" si="37"/>
        <v/>
      </c>
      <c r="N94" s="83" t="s">
        <v>103</v>
      </c>
      <c r="O94" s="83" t="s">
        <v>103</v>
      </c>
      <c r="P94" s="83"/>
      <c r="Q94" s="83"/>
      <c r="R94" s="83"/>
      <c r="S94" s="83"/>
      <c r="T94" s="83"/>
      <c r="U94" s="83"/>
      <c r="V94" s="5" t="str">
        <f t="shared" si="38"/>
        <v/>
      </c>
      <c r="W94" s="41"/>
      <c r="X94" s="41"/>
      <c r="Y94" s="41"/>
      <c r="Z94" s="41"/>
      <c r="AA94" s="41"/>
      <c r="AB94" s="41"/>
      <c r="AC94" s="41"/>
      <c r="AD94" s="41"/>
      <c r="AE94" s="5" t="str">
        <f t="shared" si="39"/>
        <v/>
      </c>
      <c r="AF94" s="41"/>
      <c r="AG94" s="41"/>
      <c r="AH94" s="41"/>
      <c r="AI94" s="41"/>
      <c r="AJ94" s="41"/>
      <c r="AK94" s="41"/>
      <c r="AL94" s="41"/>
      <c r="AM94" s="41"/>
      <c r="AN94" s="41">
        <f t="shared" si="47"/>
        <v>17.5</v>
      </c>
      <c r="AO94" s="41">
        <v>1200</v>
      </c>
      <c r="AP94" s="110" t="s">
        <v>103</v>
      </c>
      <c r="AQ94" s="111" t="s">
        <v>103</v>
      </c>
      <c r="AR94" s="126" t="str">
        <f t="shared" si="40"/>
        <v/>
      </c>
      <c r="AS94" s="126" t="str">
        <f t="shared" si="41"/>
        <v/>
      </c>
      <c r="AT94" s="127">
        <v>1200</v>
      </c>
      <c r="AU94" s="128" t="s">
        <v>103</v>
      </c>
      <c r="AV94" s="129" t="s">
        <v>103</v>
      </c>
      <c r="AW94" s="126" t="str">
        <f t="shared" si="42"/>
        <v/>
      </c>
      <c r="AX94" s="126" t="str">
        <f t="shared" si="43"/>
        <v/>
      </c>
      <c r="AY94" s="64" t="str">
        <f t="shared" si="44"/>
        <v/>
      </c>
      <c r="AZ94" s="97" t="s">
        <v>103</v>
      </c>
      <c r="BA94" s="68"/>
      <c r="BB94" s="68"/>
      <c r="BC94" s="68"/>
      <c r="BD94" s="68"/>
      <c r="BE94" s="15"/>
      <c r="BF94" s="5">
        <f t="shared" si="45"/>
        <v>11277</v>
      </c>
      <c r="BG94" s="42">
        <v>6861</v>
      </c>
      <c r="BH94" s="42">
        <v>4416</v>
      </c>
      <c r="BI94" s="42"/>
      <c r="BJ94" s="42"/>
      <c r="BK94" s="42"/>
      <c r="BL94" s="42"/>
      <c r="BM94" s="42"/>
    </row>
    <row r="95" spans="1:65" outlineLevel="5" x14ac:dyDescent="0.3">
      <c r="A95" s="22">
        <f t="shared" si="48"/>
        <v>3</v>
      </c>
      <c r="B95" s="9">
        <f t="shared" si="46"/>
        <v>42805</v>
      </c>
      <c r="C95" s="51">
        <v>311930</v>
      </c>
      <c r="D95" s="64"/>
      <c r="E95" s="12">
        <v>35</v>
      </c>
      <c r="F95" s="12">
        <v>34</v>
      </c>
      <c r="G95" s="12"/>
      <c r="H95" s="12"/>
      <c r="I95" s="12"/>
      <c r="J95" s="12"/>
      <c r="K95" s="12"/>
      <c r="L95" s="12"/>
      <c r="M95" s="74" t="str">
        <f t="shared" si="37"/>
        <v/>
      </c>
      <c r="N95" s="83" t="s">
        <v>103</v>
      </c>
      <c r="O95" s="83" t="s">
        <v>103</v>
      </c>
      <c r="P95" s="83"/>
      <c r="Q95" s="83"/>
      <c r="R95" s="83"/>
      <c r="S95" s="83"/>
      <c r="T95" s="83"/>
      <c r="U95" s="83"/>
      <c r="V95" s="5" t="str">
        <f t="shared" si="38"/>
        <v/>
      </c>
      <c r="W95" s="41"/>
      <c r="X95" s="41"/>
      <c r="Y95" s="41"/>
      <c r="Z95" s="41"/>
      <c r="AA95" s="41"/>
      <c r="AB95" s="41"/>
      <c r="AC95" s="41"/>
      <c r="AD95" s="41"/>
      <c r="AE95" s="5" t="str">
        <f t="shared" si="39"/>
        <v/>
      </c>
      <c r="AF95" s="41"/>
      <c r="AG95" s="41"/>
      <c r="AH95" s="41"/>
      <c r="AI95" s="41"/>
      <c r="AJ95" s="41"/>
      <c r="AK95" s="41"/>
      <c r="AL95" s="41"/>
      <c r="AM95" s="41"/>
      <c r="AN95" s="41">
        <f t="shared" si="47"/>
        <v>17.227235438884332</v>
      </c>
      <c r="AO95" s="41">
        <v>1219</v>
      </c>
      <c r="AP95" s="110" t="s">
        <v>103</v>
      </c>
      <c r="AQ95" s="111" t="s">
        <v>103</v>
      </c>
      <c r="AR95" s="126" t="str">
        <f t="shared" si="40"/>
        <v/>
      </c>
      <c r="AS95" s="126" t="str">
        <f t="shared" si="41"/>
        <v/>
      </c>
      <c r="AT95" s="127">
        <v>1219</v>
      </c>
      <c r="AU95" s="128" t="s">
        <v>103</v>
      </c>
      <c r="AV95" s="129" t="s">
        <v>103</v>
      </c>
      <c r="AW95" s="126" t="str">
        <f t="shared" si="42"/>
        <v/>
      </c>
      <c r="AX95" s="126" t="str">
        <f t="shared" si="43"/>
        <v/>
      </c>
      <c r="AY95" s="64" t="str">
        <f t="shared" si="44"/>
        <v/>
      </c>
      <c r="AZ95" s="97" t="s">
        <v>103</v>
      </c>
      <c r="BA95" s="68"/>
      <c r="BB95" s="68"/>
      <c r="BC95" s="68"/>
      <c r="BD95" s="68"/>
      <c r="BE95" s="15"/>
      <c r="BF95" s="5">
        <f t="shared" si="45"/>
        <v>11071</v>
      </c>
      <c r="BG95" s="42">
        <v>6953</v>
      </c>
      <c r="BH95" s="42">
        <v>4118</v>
      </c>
      <c r="BI95" s="42"/>
      <c r="BJ95" s="42"/>
      <c r="BK95" s="42"/>
      <c r="BL95" s="42"/>
      <c r="BM95" s="42"/>
    </row>
    <row r="96" spans="1:65" outlineLevel="5" x14ac:dyDescent="0.3">
      <c r="A96" s="22">
        <f t="shared" si="48"/>
        <v>3</v>
      </c>
      <c r="B96" s="9">
        <f t="shared" si="46"/>
        <v>42806</v>
      </c>
      <c r="C96" s="51">
        <v>298704</v>
      </c>
      <c r="D96" s="64"/>
      <c r="E96" s="12">
        <v>34</v>
      </c>
      <c r="F96" s="12">
        <v>33</v>
      </c>
      <c r="G96" s="12"/>
      <c r="H96" s="12"/>
      <c r="I96" s="12"/>
      <c r="J96" s="12"/>
      <c r="K96" s="12"/>
      <c r="L96" s="12"/>
      <c r="M96" s="74" t="str">
        <f t="shared" si="37"/>
        <v/>
      </c>
      <c r="N96" s="83" t="s">
        <v>103</v>
      </c>
      <c r="O96" s="83" t="s">
        <v>103</v>
      </c>
      <c r="P96" s="83"/>
      <c r="Q96" s="83"/>
      <c r="R96" s="83"/>
      <c r="S96" s="83"/>
      <c r="T96" s="83"/>
      <c r="U96" s="83"/>
      <c r="V96" s="5" t="str">
        <f t="shared" si="38"/>
        <v/>
      </c>
      <c r="W96" s="41"/>
      <c r="X96" s="41"/>
      <c r="Y96" s="41"/>
      <c r="Z96" s="41"/>
      <c r="AA96" s="41"/>
      <c r="AB96" s="41"/>
      <c r="AC96" s="41"/>
      <c r="AD96" s="41"/>
      <c r="AE96" s="5" t="str">
        <f t="shared" si="39"/>
        <v/>
      </c>
      <c r="AF96" s="41"/>
      <c r="AG96" s="41"/>
      <c r="AH96" s="41"/>
      <c r="AI96" s="41"/>
      <c r="AJ96" s="41"/>
      <c r="AK96" s="41"/>
      <c r="AL96" s="41"/>
      <c r="AM96" s="41"/>
      <c r="AN96" s="41">
        <f t="shared" si="47"/>
        <v>17.255546425636812</v>
      </c>
      <c r="AO96" s="41">
        <v>1217</v>
      </c>
      <c r="AP96" s="110" t="s">
        <v>103</v>
      </c>
      <c r="AQ96" s="111" t="s">
        <v>103</v>
      </c>
      <c r="AR96" s="126" t="str">
        <f t="shared" si="40"/>
        <v/>
      </c>
      <c r="AS96" s="126" t="str">
        <f t="shared" si="41"/>
        <v/>
      </c>
      <c r="AT96" s="127">
        <v>1217</v>
      </c>
      <c r="AU96" s="128" t="s">
        <v>103</v>
      </c>
      <c r="AV96" s="129" t="s">
        <v>103</v>
      </c>
      <c r="AW96" s="126" t="str">
        <f t="shared" si="42"/>
        <v/>
      </c>
      <c r="AX96" s="126" t="str">
        <f t="shared" si="43"/>
        <v/>
      </c>
      <c r="AY96" s="64" t="str">
        <f t="shared" si="44"/>
        <v/>
      </c>
      <c r="AZ96" s="97" t="s">
        <v>103</v>
      </c>
      <c r="BA96" s="68"/>
      <c r="BB96" s="68"/>
      <c r="BC96" s="68"/>
      <c r="BD96" s="68"/>
      <c r="BE96" s="15"/>
      <c r="BF96" s="5">
        <f t="shared" si="45"/>
        <v>8206</v>
      </c>
      <c r="BG96" s="42">
        <v>5124</v>
      </c>
      <c r="BH96" s="42">
        <v>3082</v>
      </c>
      <c r="BI96" s="42"/>
      <c r="BJ96" s="42"/>
      <c r="BK96" s="42"/>
      <c r="BL96" s="42"/>
      <c r="BM96" s="42"/>
    </row>
    <row r="97" spans="1:65" outlineLevel="5" x14ac:dyDescent="0.3">
      <c r="A97" s="22">
        <f t="shared" si="48"/>
        <v>3</v>
      </c>
      <c r="B97" s="9">
        <f t="shared" si="46"/>
        <v>42807</v>
      </c>
      <c r="C97" s="51">
        <v>293368</v>
      </c>
      <c r="D97" s="64"/>
      <c r="E97" s="12" t="s">
        <v>103</v>
      </c>
      <c r="F97" s="12" t="s">
        <v>103</v>
      </c>
      <c r="G97" s="12"/>
      <c r="H97" s="12"/>
      <c r="I97" s="12"/>
      <c r="J97" s="12"/>
      <c r="K97" s="12"/>
      <c r="L97" s="12"/>
      <c r="M97" s="74" t="str">
        <f t="shared" si="37"/>
        <v/>
      </c>
      <c r="N97" s="83" t="s">
        <v>103</v>
      </c>
      <c r="O97" s="83" t="s">
        <v>103</v>
      </c>
      <c r="P97" s="83"/>
      <c r="Q97" s="83"/>
      <c r="R97" s="83"/>
      <c r="S97" s="83"/>
      <c r="T97" s="83"/>
      <c r="U97" s="83"/>
      <c r="V97" s="5" t="str">
        <f t="shared" si="38"/>
        <v/>
      </c>
      <c r="W97" s="41"/>
      <c r="X97" s="41"/>
      <c r="Y97" s="41"/>
      <c r="Z97" s="41"/>
      <c r="AA97" s="41"/>
      <c r="AB97" s="41"/>
      <c r="AC97" s="41"/>
      <c r="AD97" s="41"/>
      <c r="AE97" s="5" t="str">
        <f t="shared" si="39"/>
        <v/>
      </c>
      <c r="AF97" s="41"/>
      <c r="AG97" s="41"/>
      <c r="AH97" s="41"/>
      <c r="AI97" s="41"/>
      <c r="AJ97" s="41"/>
      <c r="AK97" s="41"/>
      <c r="AL97" s="41"/>
      <c r="AM97" s="41"/>
      <c r="AN97" s="41">
        <f t="shared" si="47"/>
        <v>16.653449643140366</v>
      </c>
      <c r="AO97" s="41">
        <v>1261</v>
      </c>
      <c r="AP97" s="110" t="s">
        <v>103</v>
      </c>
      <c r="AQ97" s="111" t="s">
        <v>103</v>
      </c>
      <c r="AR97" s="126" t="str">
        <f t="shared" si="40"/>
        <v/>
      </c>
      <c r="AS97" s="126" t="str">
        <f t="shared" si="41"/>
        <v/>
      </c>
      <c r="AT97" s="127">
        <v>1261</v>
      </c>
      <c r="AU97" s="128" t="s">
        <v>103</v>
      </c>
      <c r="AV97" s="129" t="s">
        <v>103</v>
      </c>
      <c r="AW97" s="126" t="str">
        <f t="shared" si="42"/>
        <v/>
      </c>
      <c r="AX97" s="126" t="str">
        <f t="shared" si="43"/>
        <v/>
      </c>
      <c r="AY97" s="64" t="str">
        <f t="shared" si="44"/>
        <v/>
      </c>
      <c r="AZ97" s="97" t="s">
        <v>103</v>
      </c>
      <c r="BA97" s="68"/>
      <c r="BB97" s="68"/>
      <c r="BC97" s="68"/>
      <c r="BD97" s="68"/>
      <c r="BE97" s="15"/>
      <c r="BF97" s="5">
        <f t="shared" si="45"/>
        <v>10315</v>
      </c>
      <c r="BG97" s="42">
        <v>6892</v>
      </c>
      <c r="BH97" s="42">
        <v>3423</v>
      </c>
      <c r="BI97" s="42"/>
      <c r="BJ97" s="42"/>
      <c r="BK97" s="42"/>
      <c r="BL97" s="42"/>
      <c r="BM97" s="42"/>
    </row>
    <row r="98" spans="1:65" outlineLevel="5" x14ac:dyDescent="0.3">
      <c r="A98" s="22">
        <f t="shared" si="48"/>
        <v>3</v>
      </c>
      <c r="B98" s="9">
        <f t="shared" si="46"/>
        <v>42808</v>
      </c>
      <c r="C98" s="51">
        <v>303565</v>
      </c>
      <c r="D98" s="64"/>
      <c r="E98" s="12" t="s">
        <v>103</v>
      </c>
      <c r="F98" s="12" t="s">
        <v>103</v>
      </c>
      <c r="G98" s="12"/>
      <c r="H98" s="12"/>
      <c r="I98" s="12"/>
      <c r="J98" s="12"/>
      <c r="K98" s="12"/>
      <c r="L98" s="12"/>
      <c r="M98" s="74">
        <f t="shared" si="37"/>
        <v>7</v>
      </c>
      <c r="N98" s="83">
        <v>7.02</v>
      </c>
      <c r="O98" s="83">
        <v>6.89</v>
      </c>
      <c r="P98" s="83"/>
      <c r="Q98" s="83"/>
      <c r="R98" s="83"/>
      <c r="S98" s="83"/>
      <c r="T98" s="83"/>
      <c r="U98" s="83"/>
      <c r="V98" s="5" t="str">
        <f t="shared" si="38"/>
        <v/>
      </c>
      <c r="W98" s="41"/>
      <c r="X98" s="41"/>
      <c r="Y98" s="41"/>
      <c r="Z98" s="41"/>
      <c r="AA98" s="41"/>
      <c r="AB98" s="41"/>
      <c r="AC98" s="41"/>
      <c r="AD98" s="41"/>
      <c r="AE98" s="5" t="str">
        <f t="shared" si="39"/>
        <v/>
      </c>
      <c r="AF98" s="41"/>
      <c r="AG98" s="41"/>
      <c r="AH98" s="41"/>
      <c r="AI98" s="41"/>
      <c r="AJ98" s="41"/>
      <c r="AK98" s="41"/>
      <c r="AL98" s="41"/>
      <c r="AM98" s="41"/>
      <c r="AN98" s="41">
        <f t="shared" si="47"/>
        <v>17.031630170316301</v>
      </c>
      <c r="AO98" s="41">
        <v>1233</v>
      </c>
      <c r="AP98" s="110">
        <v>5.73</v>
      </c>
      <c r="AQ98" s="111">
        <v>4.7</v>
      </c>
      <c r="AR98" s="126">
        <f t="shared" si="40"/>
        <v>82.024432809773117</v>
      </c>
      <c r="AS98" s="126">
        <f t="shared" si="41"/>
        <v>17.975567190226883</v>
      </c>
      <c r="AT98" s="127">
        <v>1233</v>
      </c>
      <c r="AU98" s="128">
        <v>1.46</v>
      </c>
      <c r="AV98" s="129">
        <v>1</v>
      </c>
      <c r="AW98" s="126">
        <f t="shared" si="42"/>
        <v>68.493150684931507</v>
      </c>
      <c r="AX98" s="126">
        <f t="shared" si="43"/>
        <v>31.506849315068493</v>
      </c>
      <c r="AY98" s="64">
        <f t="shared" si="44"/>
        <v>52.358926919518943</v>
      </c>
      <c r="AZ98" s="97">
        <v>80.099999999999994</v>
      </c>
      <c r="BA98" s="68"/>
      <c r="BB98" s="68"/>
      <c r="BC98" s="68"/>
      <c r="BD98" s="68"/>
      <c r="BE98" s="15"/>
      <c r="BF98" s="5">
        <f t="shared" si="45"/>
        <v>6407</v>
      </c>
      <c r="BG98" s="42">
        <v>2939</v>
      </c>
      <c r="BH98" s="42">
        <v>3468</v>
      </c>
      <c r="BI98" s="42"/>
      <c r="BJ98" s="42"/>
      <c r="BK98" s="42"/>
      <c r="BL98" s="42"/>
      <c r="BM98" s="42"/>
    </row>
    <row r="99" spans="1:65" outlineLevel="5" x14ac:dyDescent="0.3">
      <c r="A99" s="22">
        <f t="shared" si="48"/>
        <v>3</v>
      </c>
      <c r="B99" s="9">
        <f t="shared" si="46"/>
        <v>42809</v>
      </c>
      <c r="C99" s="51">
        <v>290611</v>
      </c>
      <c r="D99" s="64"/>
      <c r="E99" s="12">
        <v>33</v>
      </c>
      <c r="F99" s="12">
        <v>33</v>
      </c>
      <c r="G99" s="12"/>
      <c r="H99" s="12"/>
      <c r="I99" s="12"/>
      <c r="J99" s="12"/>
      <c r="K99" s="12"/>
      <c r="L99" s="12"/>
      <c r="M99" s="74" t="str">
        <f t="shared" si="37"/>
        <v/>
      </c>
      <c r="N99" s="83" t="s">
        <v>103</v>
      </c>
      <c r="O99" s="83" t="s">
        <v>103</v>
      </c>
      <c r="P99" s="83"/>
      <c r="Q99" s="83"/>
      <c r="R99" s="83"/>
      <c r="S99" s="83"/>
      <c r="T99" s="83"/>
      <c r="U99" s="83"/>
      <c r="V99" s="5" t="str">
        <f t="shared" si="38"/>
        <v/>
      </c>
      <c r="W99" s="41"/>
      <c r="X99" s="41"/>
      <c r="Y99" s="41"/>
      <c r="Z99" s="41"/>
      <c r="AA99" s="41"/>
      <c r="AB99" s="41"/>
      <c r="AC99" s="41"/>
      <c r="AD99" s="41"/>
      <c r="AE99" s="5" t="str">
        <f t="shared" si="39"/>
        <v/>
      </c>
      <c r="AF99" s="41"/>
      <c r="AG99" s="41"/>
      <c r="AH99" s="41"/>
      <c r="AI99" s="41"/>
      <c r="AJ99" s="41"/>
      <c r="AK99" s="41"/>
      <c r="AL99" s="41"/>
      <c r="AM99" s="41"/>
      <c r="AN99" s="41">
        <f t="shared" si="47"/>
        <v>12.836185819070904</v>
      </c>
      <c r="AO99" s="41">
        <v>1636</v>
      </c>
      <c r="AP99" s="110" t="s">
        <v>103</v>
      </c>
      <c r="AQ99" s="111" t="s">
        <v>103</v>
      </c>
      <c r="AR99" s="126" t="str">
        <f t="shared" si="40"/>
        <v/>
      </c>
      <c r="AS99" s="126" t="str">
        <f t="shared" si="41"/>
        <v/>
      </c>
      <c r="AT99" s="127">
        <v>1636</v>
      </c>
      <c r="AU99" s="128">
        <v>1.47</v>
      </c>
      <c r="AV99" s="129" t="s">
        <v>103</v>
      </c>
      <c r="AW99" s="126" t="str">
        <f t="shared" si="42"/>
        <v/>
      </c>
      <c r="AX99" s="126" t="str">
        <f t="shared" si="43"/>
        <v/>
      </c>
      <c r="AY99" s="64" t="str">
        <f t="shared" si="44"/>
        <v/>
      </c>
      <c r="AZ99" s="97">
        <v>80.349999999999994</v>
      </c>
      <c r="BA99" s="68"/>
      <c r="BB99" s="68"/>
      <c r="BC99" s="68"/>
      <c r="BD99" s="68"/>
      <c r="BE99" s="15"/>
      <c r="BF99" s="5">
        <f t="shared" si="45"/>
        <v>9351</v>
      </c>
      <c r="BG99" s="42">
        <v>6251</v>
      </c>
      <c r="BH99" s="42">
        <v>3100</v>
      </c>
      <c r="BI99" s="42"/>
      <c r="BJ99" s="42"/>
      <c r="BK99" s="42"/>
      <c r="BL99" s="42"/>
      <c r="BM99" s="42"/>
    </row>
    <row r="100" spans="1:65" outlineLevel="5" x14ac:dyDescent="0.3">
      <c r="A100" s="22">
        <f t="shared" si="48"/>
        <v>3</v>
      </c>
      <c r="B100" s="9">
        <f t="shared" si="46"/>
        <v>42810</v>
      </c>
      <c r="C100" s="51">
        <v>278803</v>
      </c>
      <c r="D100" s="64"/>
      <c r="E100" s="12">
        <v>34</v>
      </c>
      <c r="F100" s="12">
        <v>33</v>
      </c>
      <c r="G100" s="12"/>
      <c r="H100" s="12"/>
      <c r="I100" s="12"/>
      <c r="J100" s="12"/>
      <c r="K100" s="12"/>
      <c r="L100" s="12"/>
      <c r="M100" s="74" t="str">
        <f t="shared" si="37"/>
        <v/>
      </c>
      <c r="N100" s="83" t="s">
        <v>103</v>
      </c>
      <c r="O100" s="83" t="s">
        <v>103</v>
      </c>
      <c r="P100" s="83"/>
      <c r="Q100" s="83"/>
      <c r="R100" s="83"/>
      <c r="S100" s="83"/>
      <c r="T100" s="83"/>
      <c r="U100" s="83"/>
      <c r="V100" s="5" t="str">
        <f t="shared" si="38"/>
        <v/>
      </c>
      <c r="W100" s="41"/>
      <c r="X100" s="41"/>
      <c r="Y100" s="41"/>
      <c r="Z100" s="41"/>
      <c r="AA100" s="41"/>
      <c r="AB100" s="41"/>
      <c r="AC100" s="41"/>
      <c r="AD100" s="41"/>
      <c r="AE100" s="5" t="str">
        <f t="shared" si="39"/>
        <v/>
      </c>
      <c r="AF100" s="41"/>
      <c r="AG100" s="41"/>
      <c r="AH100" s="41"/>
      <c r="AI100" s="41"/>
      <c r="AJ100" s="41"/>
      <c r="AK100" s="41"/>
      <c r="AL100" s="41"/>
      <c r="AM100" s="41"/>
      <c r="AN100" s="41">
        <f t="shared" si="47"/>
        <v>12.552301255230125</v>
      </c>
      <c r="AO100" s="41">
        <v>1673</v>
      </c>
      <c r="AP100" s="110" t="s">
        <v>103</v>
      </c>
      <c r="AQ100" s="111" t="s">
        <v>103</v>
      </c>
      <c r="AR100" s="126" t="str">
        <f t="shared" si="40"/>
        <v/>
      </c>
      <c r="AS100" s="126" t="str">
        <f t="shared" si="41"/>
        <v/>
      </c>
      <c r="AT100" s="127">
        <v>1673</v>
      </c>
      <c r="AU100" s="128">
        <v>1.42</v>
      </c>
      <c r="AV100" s="129" t="s">
        <v>103</v>
      </c>
      <c r="AW100" s="126" t="str">
        <f t="shared" si="42"/>
        <v/>
      </c>
      <c r="AX100" s="126" t="str">
        <f t="shared" si="43"/>
        <v/>
      </c>
      <c r="AY100" s="64" t="str">
        <f t="shared" si="44"/>
        <v/>
      </c>
      <c r="AZ100" s="97">
        <v>80.239999999999995</v>
      </c>
      <c r="BA100" s="68"/>
      <c r="BB100" s="68"/>
      <c r="BC100" s="68"/>
      <c r="BD100" s="68"/>
      <c r="BE100" s="15"/>
      <c r="BF100" s="5">
        <f t="shared" si="45"/>
        <v>12100</v>
      </c>
      <c r="BG100" s="42">
        <v>8756</v>
      </c>
      <c r="BH100" s="42">
        <v>3344</v>
      </c>
      <c r="BI100" s="42"/>
      <c r="BJ100" s="42"/>
      <c r="BK100" s="42"/>
      <c r="BL100" s="42"/>
      <c r="BM100" s="42"/>
    </row>
    <row r="101" spans="1:65" outlineLevel="5" x14ac:dyDescent="0.3">
      <c r="A101" s="22">
        <f t="shared" si="48"/>
        <v>3</v>
      </c>
      <c r="B101" s="9">
        <f t="shared" si="46"/>
        <v>42811</v>
      </c>
      <c r="C101" s="51">
        <v>295547</v>
      </c>
      <c r="D101" s="64"/>
      <c r="E101" s="12" t="s">
        <v>103</v>
      </c>
      <c r="F101" s="12" t="s">
        <v>103</v>
      </c>
      <c r="G101" s="12"/>
      <c r="H101" s="12"/>
      <c r="I101" s="12"/>
      <c r="J101" s="12"/>
      <c r="K101" s="12"/>
      <c r="L101" s="12"/>
      <c r="M101" s="74" t="str">
        <f t="shared" si="37"/>
        <v/>
      </c>
      <c r="N101" s="83" t="s">
        <v>103</v>
      </c>
      <c r="O101" s="83" t="s">
        <v>103</v>
      </c>
      <c r="P101" s="83"/>
      <c r="Q101" s="83"/>
      <c r="R101" s="83"/>
      <c r="S101" s="83"/>
      <c r="T101" s="83"/>
      <c r="U101" s="83"/>
      <c r="V101" s="5" t="str">
        <f t="shared" si="38"/>
        <v/>
      </c>
      <c r="W101" s="41"/>
      <c r="X101" s="41"/>
      <c r="Y101" s="41"/>
      <c r="Z101" s="41"/>
      <c r="AA101" s="41"/>
      <c r="AB101" s="41"/>
      <c r="AC101" s="41"/>
      <c r="AD101" s="41"/>
      <c r="AE101" s="5" t="str">
        <f t="shared" si="39"/>
        <v/>
      </c>
      <c r="AF101" s="41"/>
      <c r="AG101" s="41"/>
      <c r="AH101" s="41"/>
      <c r="AI101" s="41"/>
      <c r="AJ101" s="41"/>
      <c r="AK101" s="41"/>
      <c r="AL101" s="41"/>
      <c r="AM101" s="41"/>
      <c r="AN101" s="41">
        <f t="shared" si="47"/>
        <v>13.925729442970823</v>
      </c>
      <c r="AO101" s="41">
        <v>1508</v>
      </c>
      <c r="AP101" s="110" t="s">
        <v>103</v>
      </c>
      <c r="AQ101" s="111" t="s">
        <v>103</v>
      </c>
      <c r="AR101" s="126" t="str">
        <f t="shared" si="40"/>
        <v/>
      </c>
      <c r="AS101" s="126" t="str">
        <f t="shared" si="41"/>
        <v/>
      </c>
      <c r="AT101" s="127">
        <v>1508</v>
      </c>
      <c r="AU101" s="128">
        <v>1.39</v>
      </c>
      <c r="AV101" s="129" t="s">
        <v>103</v>
      </c>
      <c r="AW101" s="126" t="str">
        <f t="shared" si="42"/>
        <v/>
      </c>
      <c r="AX101" s="126" t="str">
        <f t="shared" si="43"/>
        <v/>
      </c>
      <c r="AY101" s="64" t="str">
        <f t="shared" si="44"/>
        <v/>
      </c>
      <c r="AZ101" s="97">
        <v>80.05</v>
      </c>
      <c r="BA101" s="68"/>
      <c r="BB101" s="68"/>
      <c r="BC101" s="68"/>
      <c r="BD101" s="68"/>
      <c r="BE101" s="15"/>
      <c r="BF101" s="5">
        <f t="shared" si="45"/>
        <v>8307</v>
      </c>
      <c r="BG101" s="42">
        <v>4736</v>
      </c>
      <c r="BH101" s="42">
        <v>3571</v>
      </c>
      <c r="BI101" s="42"/>
      <c r="BJ101" s="42"/>
      <c r="BK101" s="42"/>
      <c r="BL101" s="42"/>
      <c r="BM101" s="42"/>
    </row>
    <row r="102" spans="1:65" outlineLevel="5" x14ac:dyDescent="0.3">
      <c r="A102" s="22">
        <f t="shared" si="48"/>
        <v>3</v>
      </c>
      <c r="B102" s="9">
        <f t="shared" si="46"/>
        <v>42812</v>
      </c>
      <c r="C102" s="51">
        <v>281742</v>
      </c>
      <c r="D102" s="64"/>
      <c r="E102" s="12" t="s">
        <v>103</v>
      </c>
      <c r="F102" s="12" t="s">
        <v>103</v>
      </c>
      <c r="G102" s="12"/>
      <c r="H102" s="12"/>
      <c r="I102" s="12"/>
      <c r="J102" s="12"/>
      <c r="K102" s="12"/>
      <c r="L102" s="12"/>
      <c r="M102" s="74" t="str">
        <f t="shared" si="37"/>
        <v/>
      </c>
      <c r="N102" s="83" t="s">
        <v>103</v>
      </c>
      <c r="O102" s="83" t="s">
        <v>103</v>
      </c>
      <c r="P102" s="83"/>
      <c r="Q102" s="83"/>
      <c r="R102" s="83"/>
      <c r="S102" s="83"/>
      <c r="T102" s="83"/>
      <c r="U102" s="83"/>
      <c r="V102" s="5" t="str">
        <f t="shared" si="38"/>
        <v/>
      </c>
      <c r="W102" s="41"/>
      <c r="X102" s="41"/>
      <c r="Y102" s="41"/>
      <c r="Z102" s="41"/>
      <c r="AA102" s="41"/>
      <c r="AB102" s="41"/>
      <c r="AC102" s="41"/>
      <c r="AD102" s="41"/>
      <c r="AE102" s="5" t="str">
        <f t="shared" si="39"/>
        <v/>
      </c>
      <c r="AF102" s="41"/>
      <c r="AG102" s="41"/>
      <c r="AH102" s="41"/>
      <c r="AI102" s="41"/>
      <c r="AJ102" s="41"/>
      <c r="AK102" s="41"/>
      <c r="AL102" s="41"/>
      <c r="AM102" s="41"/>
      <c r="AN102" s="41">
        <f t="shared" si="47"/>
        <v>16.826923076923077</v>
      </c>
      <c r="AO102" s="41">
        <v>1248</v>
      </c>
      <c r="AP102" s="110" t="s">
        <v>103</v>
      </c>
      <c r="AQ102" s="111" t="s">
        <v>103</v>
      </c>
      <c r="AR102" s="126" t="str">
        <f t="shared" si="40"/>
        <v/>
      </c>
      <c r="AS102" s="126" t="str">
        <f t="shared" si="41"/>
        <v/>
      </c>
      <c r="AT102" s="127">
        <v>1248</v>
      </c>
      <c r="AU102" s="128" t="s">
        <v>103</v>
      </c>
      <c r="AV102" s="129" t="s">
        <v>103</v>
      </c>
      <c r="AW102" s="126" t="str">
        <f t="shared" si="42"/>
        <v/>
      </c>
      <c r="AX102" s="126" t="str">
        <f t="shared" si="43"/>
        <v/>
      </c>
      <c r="AY102" s="64" t="str">
        <f t="shared" si="44"/>
        <v/>
      </c>
      <c r="AZ102" s="97" t="s">
        <v>103</v>
      </c>
      <c r="BA102" s="68"/>
      <c r="BB102" s="68"/>
      <c r="BC102" s="68"/>
      <c r="BD102" s="68"/>
      <c r="BE102" s="15"/>
      <c r="BF102" s="5">
        <f t="shared" si="45"/>
        <v>8572</v>
      </c>
      <c r="BG102" s="42">
        <v>4809</v>
      </c>
      <c r="BH102" s="42">
        <v>3763</v>
      </c>
      <c r="BI102" s="42"/>
      <c r="BJ102" s="42"/>
      <c r="BK102" s="42"/>
      <c r="BL102" s="42"/>
      <c r="BM102" s="42"/>
    </row>
    <row r="103" spans="1:65" outlineLevel="5" x14ac:dyDescent="0.3">
      <c r="A103" s="22">
        <f t="shared" si="48"/>
        <v>3</v>
      </c>
      <c r="B103" s="9">
        <f t="shared" si="46"/>
        <v>42813</v>
      </c>
      <c r="C103" s="51">
        <v>300066</v>
      </c>
      <c r="D103" s="64"/>
      <c r="E103" s="12">
        <v>34</v>
      </c>
      <c r="F103" s="12">
        <v>32</v>
      </c>
      <c r="G103" s="12"/>
      <c r="H103" s="12"/>
      <c r="I103" s="12"/>
      <c r="J103" s="12"/>
      <c r="K103" s="12"/>
      <c r="L103" s="12"/>
      <c r="M103" s="74" t="str">
        <f t="shared" si="37"/>
        <v/>
      </c>
      <c r="N103" s="83" t="s">
        <v>103</v>
      </c>
      <c r="O103" s="83" t="s">
        <v>103</v>
      </c>
      <c r="P103" s="83"/>
      <c r="Q103" s="83"/>
      <c r="R103" s="83"/>
      <c r="S103" s="83"/>
      <c r="T103" s="83"/>
      <c r="U103" s="83"/>
      <c r="V103" s="5" t="str">
        <f t="shared" si="38"/>
        <v/>
      </c>
      <c r="W103" s="41"/>
      <c r="X103" s="41"/>
      <c r="Y103" s="41"/>
      <c r="Z103" s="41"/>
      <c r="AA103" s="41"/>
      <c r="AB103" s="41"/>
      <c r="AC103" s="41"/>
      <c r="AD103" s="41"/>
      <c r="AE103" s="5" t="str">
        <f t="shared" si="39"/>
        <v/>
      </c>
      <c r="AF103" s="41"/>
      <c r="AG103" s="41"/>
      <c r="AH103" s="41"/>
      <c r="AI103" s="41"/>
      <c r="AJ103" s="41"/>
      <c r="AK103" s="41"/>
      <c r="AL103" s="41"/>
      <c r="AM103" s="41"/>
      <c r="AN103" s="41">
        <f t="shared" si="47"/>
        <v>16.419077404222048</v>
      </c>
      <c r="AO103" s="41">
        <v>1279</v>
      </c>
      <c r="AP103" s="110" t="s">
        <v>103</v>
      </c>
      <c r="AQ103" s="111" t="s">
        <v>103</v>
      </c>
      <c r="AR103" s="126" t="str">
        <f t="shared" si="40"/>
        <v/>
      </c>
      <c r="AS103" s="126" t="str">
        <f t="shared" si="41"/>
        <v/>
      </c>
      <c r="AT103" s="127">
        <v>1279</v>
      </c>
      <c r="AU103" s="128" t="s">
        <v>103</v>
      </c>
      <c r="AV103" s="129" t="s">
        <v>103</v>
      </c>
      <c r="AW103" s="126" t="str">
        <f t="shared" si="42"/>
        <v/>
      </c>
      <c r="AX103" s="126" t="str">
        <f t="shared" si="43"/>
        <v/>
      </c>
      <c r="AY103" s="64" t="str">
        <f t="shared" si="44"/>
        <v/>
      </c>
      <c r="AZ103" s="97" t="s">
        <v>103</v>
      </c>
      <c r="BA103" s="68"/>
      <c r="BB103" s="68"/>
      <c r="BC103" s="68"/>
      <c r="BD103" s="68"/>
      <c r="BE103" s="15"/>
      <c r="BF103" s="5">
        <f t="shared" si="45"/>
        <v>9350</v>
      </c>
      <c r="BG103" s="42">
        <v>5634</v>
      </c>
      <c r="BH103" s="42">
        <v>3716</v>
      </c>
      <c r="BI103" s="42"/>
      <c r="BJ103" s="42"/>
      <c r="BK103" s="42"/>
      <c r="BL103" s="42"/>
      <c r="BM103" s="42"/>
    </row>
    <row r="104" spans="1:65" outlineLevel="5" x14ac:dyDescent="0.3">
      <c r="A104" s="22">
        <f t="shared" si="48"/>
        <v>3</v>
      </c>
      <c r="B104" s="9">
        <f t="shared" si="46"/>
        <v>42814</v>
      </c>
      <c r="C104" s="51">
        <v>302062</v>
      </c>
      <c r="D104" s="64"/>
      <c r="E104" s="12">
        <v>34</v>
      </c>
      <c r="F104" s="12">
        <v>32</v>
      </c>
      <c r="G104" s="12"/>
      <c r="H104" s="12"/>
      <c r="I104" s="12"/>
      <c r="J104" s="12"/>
      <c r="K104" s="12"/>
      <c r="L104" s="12"/>
      <c r="M104" s="74" t="str">
        <f t="shared" si="37"/>
        <v/>
      </c>
      <c r="N104" s="83" t="s">
        <v>103</v>
      </c>
      <c r="O104" s="83" t="s">
        <v>103</v>
      </c>
      <c r="P104" s="83"/>
      <c r="Q104" s="83"/>
      <c r="R104" s="83"/>
      <c r="S104" s="83"/>
      <c r="T104" s="83"/>
      <c r="U104" s="83"/>
      <c r="V104" s="5" t="str">
        <f t="shared" si="38"/>
        <v/>
      </c>
      <c r="W104" s="41"/>
      <c r="X104" s="41"/>
      <c r="Y104" s="41"/>
      <c r="Z104" s="41"/>
      <c r="AA104" s="41"/>
      <c r="AB104" s="41"/>
      <c r="AC104" s="41"/>
      <c r="AD104" s="41"/>
      <c r="AE104" s="5" t="str">
        <f t="shared" si="39"/>
        <v/>
      </c>
      <c r="AF104" s="41"/>
      <c r="AG104" s="41"/>
      <c r="AH104" s="41"/>
      <c r="AI104" s="41"/>
      <c r="AJ104" s="41"/>
      <c r="AK104" s="41"/>
      <c r="AL104" s="41"/>
      <c r="AM104" s="41"/>
      <c r="AN104" s="41">
        <f t="shared" si="47"/>
        <v>12.582384661473936</v>
      </c>
      <c r="AO104" s="41">
        <v>1669</v>
      </c>
      <c r="AP104" s="110" t="s">
        <v>103</v>
      </c>
      <c r="AQ104" s="111" t="s">
        <v>103</v>
      </c>
      <c r="AR104" s="126" t="str">
        <f t="shared" si="40"/>
        <v/>
      </c>
      <c r="AS104" s="126" t="str">
        <f t="shared" si="41"/>
        <v/>
      </c>
      <c r="AT104" s="127">
        <v>1669</v>
      </c>
      <c r="AU104" s="128">
        <v>1.48</v>
      </c>
      <c r="AV104" s="129" t="s">
        <v>103</v>
      </c>
      <c r="AW104" s="126" t="str">
        <f t="shared" si="42"/>
        <v/>
      </c>
      <c r="AX104" s="126" t="str">
        <f t="shared" si="43"/>
        <v/>
      </c>
      <c r="AY104" s="64" t="str">
        <f t="shared" si="44"/>
        <v/>
      </c>
      <c r="AZ104" s="97">
        <v>79.86</v>
      </c>
      <c r="BA104" s="68"/>
      <c r="BB104" s="68"/>
      <c r="BC104" s="68"/>
      <c r="BD104" s="68"/>
      <c r="BE104" s="15"/>
      <c r="BF104" s="5">
        <f t="shared" si="45"/>
        <v>10217</v>
      </c>
      <c r="BG104" s="42">
        <v>6556</v>
      </c>
      <c r="BH104" s="42">
        <v>3661</v>
      </c>
      <c r="BI104" s="42"/>
      <c r="BJ104" s="42"/>
      <c r="BK104" s="42"/>
      <c r="BL104" s="42"/>
      <c r="BM104" s="42"/>
    </row>
    <row r="105" spans="1:65" outlineLevel="5" x14ac:dyDescent="0.3">
      <c r="A105" s="22">
        <f t="shared" si="48"/>
        <v>3</v>
      </c>
      <c r="B105" s="9">
        <f t="shared" si="46"/>
        <v>42815</v>
      </c>
      <c r="C105" s="51">
        <v>332471</v>
      </c>
      <c r="D105" s="64"/>
      <c r="E105" s="12" t="s">
        <v>103</v>
      </c>
      <c r="F105" s="12" t="s">
        <v>103</v>
      </c>
      <c r="G105" s="12"/>
      <c r="H105" s="12"/>
      <c r="I105" s="12"/>
      <c r="J105" s="12"/>
      <c r="K105" s="12"/>
      <c r="L105" s="12"/>
      <c r="M105" s="74">
        <f t="shared" si="37"/>
        <v>7</v>
      </c>
      <c r="N105" s="83">
        <v>7</v>
      </c>
      <c r="O105" s="83">
        <v>6.91</v>
      </c>
      <c r="P105" s="83"/>
      <c r="Q105" s="83"/>
      <c r="R105" s="83"/>
      <c r="S105" s="83"/>
      <c r="T105" s="83"/>
      <c r="U105" s="83"/>
      <c r="V105" s="5" t="str">
        <f t="shared" si="38"/>
        <v/>
      </c>
      <c r="W105" s="41"/>
      <c r="X105" s="41"/>
      <c r="Y105" s="41"/>
      <c r="Z105" s="41"/>
      <c r="AA105" s="41"/>
      <c r="AB105" s="41"/>
      <c r="AC105" s="41"/>
      <c r="AD105" s="41"/>
      <c r="AE105" s="5" t="str">
        <f t="shared" si="39"/>
        <v/>
      </c>
      <c r="AF105" s="41"/>
      <c r="AG105" s="41"/>
      <c r="AH105" s="41"/>
      <c r="AI105" s="41"/>
      <c r="AJ105" s="41"/>
      <c r="AK105" s="41"/>
      <c r="AL105" s="41"/>
      <c r="AM105" s="41"/>
      <c r="AN105" s="41">
        <f t="shared" si="47"/>
        <v>16.509433962264151</v>
      </c>
      <c r="AO105" s="41">
        <v>1272</v>
      </c>
      <c r="AP105" s="110">
        <v>5.72</v>
      </c>
      <c r="AQ105" s="111">
        <v>4.8099999999999996</v>
      </c>
      <c r="AR105" s="126">
        <f t="shared" si="40"/>
        <v>84.090909090909079</v>
      </c>
      <c r="AS105" s="126">
        <f t="shared" si="41"/>
        <v>15.909090909090921</v>
      </c>
      <c r="AT105" s="127">
        <v>1272</v>
      </c>
      <c r="AU105" s="128">
        <v>1.45</v>
      </c>
      <c r="AV105" s="129">
        <v>1.02</v>
      </c>
      <c r="AW105" s="126">
        <f t="shared" si="42"/>
        <v>70.344827586206904</v>
      </c>
      <c r="AX105" s="126">
        <f t="shared" si="43"/>
        <v>29.655172413793096</v>
      </c>
      <c r="AY105" s="64">
        <f t="shared" si="44"/>
        <v>55.122564424889951</v>
      </c>
      <c r="AZ105" s="97">
        <v>80.11</v>
      </c>
      <c r="BA105" s="68"/>
      <c r="BB105" s="68"/>
      <c r="BC105" s="68"/>
      <c r="BD105" s="68"/>
      <c r="BE105" s="15"/>
      <c r="BF105" s="5">
        <f t="shared" si="45"/>
        <v>9028</v>
      </c>
      <c r="BG105" s="42">
        <v>5483</v>
      </c>
      <c r="BH105" s="42">
        <v>3545</v>
      </c>
      <c r="BI105" s="42"/>
      <c r="BJ105" s="42"/>
      <c r="BK105" s="42"/>
      <c r="BL105" s="42"/>
      <c r="BM105" s="42"/>
    </row>
    <row r="106" spans="1:65" outlineLevel="5" x14ac:dyDescent="0.3">
      <c r="A106" s="22">
        <f t="shared" si="48"/>
        <v>3</v>
      </c>
      <c r="B106" s="9">
        <f t="shared" si="46"/>
        <v>42816</v>
      </c>
      <c r="C106" s="51">
        <v>301579</v>
      </c>
      <c r="D106" s="64"/>
      <c r="E106" s="12" t="s">
        <v>103</v>
      </c>
      <c r="F106" s="12" t="s">
        <v>103</v>
      </c>
      <c r="G106" s="12"/>
      <c r="H106" s="12"/>
      <c r="I106" s="12"/>
      <c r="J106" s="12"/>
      <c r="K106" s="12"/>
      <c r="L106" s="12"/>
      <c r="M106" s="74" t="str">
        <f t="shared" si="37"/>
        <v/>
      </c>
      <c r="N106" s="83" t="s">
        <v>103</v>
      </c>
      <c r="O106" s="83" t="s">
        <v>103</v>
      </c>
      <c r="P106" s="83"/>
      <c r="Q106" s="83"/>
      <c r="R106" s="83"/>
      <c r="S106" s="83"/>
      <c r="T106" s="83"/>
      <c r="U106" s="83"/>
      <c r="V106" s="5" t="str">
        <f t="shared" si="38"/>
        <v/>
      </c>
      <c r="W106" s="41"/>
      <c r="X106" s="41"/>
      <c r="Y106" s="41"/>
      <c r="Z106" s="41"/>
      <c r="AA106" s="41"/>
      <c r="AB106" s="41"/>
      <c r="AC106" s="41"/>
      <c r="AD106" s="41"/>
      <c r="AE106" s="5" t="str">
        <f t="shared" si="39"/>
        <v/>
      </c>
      <c r="AF106" s="41"/>
      <c r="AG106" s="41"/>
      <c r="AH106" s="41"/>
      <c r="AI106" s="41"/>
      <c r="AJ106" s="41"/>
      <c r="AK106" s="41"/>
      <c r="AL106" s="41"/>
      <c r="AM106" s="41"/>
      <c r="AN106" s="41">
        <f t="shared" si="47"/>
        <v>15.362106803218728</v>
      </c>
      <c r="AO106" s="41">
        <v>1367</v>
      </c>
      <c r="AP106" s="110" t="s">
        <v>103</v>
      </c>
      <c r="AQ106" s="111" t="s">
        <v>103</v>
      </c>
      <c r="AR106" s="126" t="str">
        <f t="shared" si="40"/>
        <v/>
      </c>
      <c r="AS106" s="126" t="str">
        <f t="shared" si="41"/>
        <v/>
      </c>
      <c r="AT106" s="127">
        <v>1367</v>
      </c>
      <c r="AU106" s="128">
        <v>1.47</v>
      </c>
      <c r="AV106" s="129" t="s">
        <v>103</v>
      </c>
      <c r="AW106" s="126" t="str">
        <f t="shared" si="42"/>
        <v/>
      </c>
      <c r="AX106" s="126" t="str">
        <f t="shared" si="43"/>
        <v/>
      </c>
      <c r="AY106" s="64" t="str">
        <f t="shared" si="44"/>
        <v/>
      </c>
      <c r="AZ106" s="97">
        <v>81.78</v>
      </c>
      <c r="BA106" s="68"/>
      <c r="BB106" s="68"/>
      <c r="BC106" s="68"/>
      <c r="BD106" s="68"/>
      <c r="BE106" s="15"/>
      <c r="BF106" s="5">
        <f t="shared" si="45"/>
        <v>10128</v>
      </c>
      <c r="BG106" s="42">
        <v>6734</v>
      </c>
      <c r="BH106" s="42">
        <v>3394</v>
      </c>
      <c r="BI106" s="42"/>
      <c r="BJ106" s="42"/>
      <c r="BK106" s="42"/>
      <c r="BL106" s="42"/>
      <c r="BM106" s="42"/>
    </row>
    <row r="107" spans="1:65" outlineLevel="5" x14ac:dyDescent="0.3">
      <c r="A107" s="22">
        <f t="shared" si="48"/>
        <v>3</v>
      </c>
      <c r="B107" s="9">
        <f t="shared" si="46"/>
        <v>42817</v>
      </c>
      <c r="C107" s="51">
        <v>295505</v>
      </c>
      <c r="D107" s="64"/>
      <c r="E107" s="12">
        <v>35</v>
      </c>
      <c r="F107" s="12">
        <v>33</v>
      </c>
      <c r="G107" s="12"/>
      <c r="H107" s="12"/>
      <c r="I107" s="12"/>
      <c r="J107" s="12"/>
      <c r="K107" s="12"/>
      <c r="L107" s="12"/>
      <c r="M107" s="74" t="str">
        <f t="shared" si="37"/>
        <v/>
      </c>
      <c r="N107" s="83" t="s">
        <v>103</v>
      </c>
      <c r="O107" s="83" t="s">
        <v>103</v>
      </c>
      <c r="P107" s="83"/>
      <c r="Q107" s="83"/>
      <c r="R107" s="83"/>
      <c r="S107" s="83"/>
      <c r="T107" s="83"/>
      <c r="U107" s="83"/>
      <c r="V107" s="5" t="str">
        <f t="shared" si="38"/>
        <v/>
      </c>
      <c r="W107" s="41"/>
      <c r="X107" s="41"/>
      <c r="Y107" s="41"/>
      <c r="Z107" s="41"/>
      <c r="AA107" s="41"/>
      <c r="AB107" s="41"/>
      <c r="AC107" s="41"/>
      <c r="AD107" s="41"/>
      <c r="AE107" s="5" t="str">
        <f t="shared" si="39"/>
        <v/>
      </c>
      <c r="AF107" s="41"/>
      <c r="AG107" s="41"/>
      <c r="AH107" s="41"/>
      <c r="AI107" s="41"/>
      <c r="AJ107" s="41"/>
      <c r="AK107" s="41"/>
      <c r="AL107" s="41"/>
      <c r="AM107" s="41"/>
      <c r="AN107" s="41">
        <f t="shared" si="47"/>
        <v>16.826923076923077</v>
      </c>
      <c r="AO107" s="41">
        <v>1248</v>
      </c>
      <c r="AP107" s="110" t="s">
        <v>103</v>
      </c>
      <c r="AQ107" s="111" t="s">
        <v>103</v>
      </c>
      <c r="AR107" s="126" t="str">
        <f t="shared" si="40"/>
        <v/>
      </c>
      <c r="AS107" s="126" t="str">
        <f t="shared" si="41"/>
        <v/>
      </c>
      <c r="AT107" s="127">
        <v>1248</v>
      </c>
      <c r="AU107" s="128">
        <v>1.31</v>
      </c>
      <c r="AV107" s="129" t="s">
        <v>103</v>
      </c>
      <c r="AW107" s="126" t="str">
        <f t="shared" si="42"/>
        <v/>
      </c>
      <c r="AX107" s="126" t="str">
        <f t="shared" si="43"/>
        <v/>
      </c>
      <c r="AY107" s="64" t="str">
        <f t="shared" si="44"/>
        <v/>
      </c>
      <c r="AZ107" s="97">
        <v>78.739999999999995</v>
      </c>
      <c r="BA107" s="68"/>
      <c r="BB107" s="68"/>
      <c r="BC107" s="68"/>
      <c r="BD107" s="68"/>
      <c r="BE107" s="15"/>
      <c r="BF107" s="5">
        <f t="shared" si="45"/>
        <v>9111</v>
      </c>
      <c r="BG107" s="42">
        <v>8530</v>
      </c>
      <c r="BH107" s="42">
        <v>581</v>
      </c>
      <c r="BI107" s="42"/>
      <c r="BJ107" s="42"/>
      <c r="BK107" s="42"/>
      <c r="BL107" s="42"/>
      <c r="BM107" s="42"/>
    </row>
    <row r="108" spans="1:65" outlineLevel="5" x14ac:dyDescent="0.3">
      <c r="A108" s="22">
        <f t="shared" si="48"/>
        <v>3</v>
      </c>
      <c r="B108" s="9">
        <f t="shared" si="46"/>
        <v>42818</v>
      </c>
      <c r="C108" s="51">
        <v>287298</v>
      </c>
      <c r="D108" s="64"/>
      <c r="E108" s="12">
        <v>36</v>
      </c>
      <c r="F108" s="12">
        <v>34</v>
      </c>
      <c r="G108" s="12"/>
      <c r="H108" s="12"/>
      <c r="I108" s="12"/>
      <c r="J108" s="12"/>
      <c r="K108" s="12"/>
      <c r="L108" s="12"/>
      <c r="M108" s="74" t="str">
        <f t="shared" si="37"/>
        <v/>
      </c>
      <c r="N108" s="83" t="s">
        <v>103</v>
      </c>
      <c r="O108" s="83" t="s">
        <v>103</v>
      </c>
      <c r="P108" s="83"/>
      <c r="Q108" s="83"/>
      <c r="R108" s="83"/>
      <c r="S108" s="83"/>
      <c r="T108" s="83"/>
      <c r="U108" s="83"/>
      <c r="V108" s="5" t="str">
        <f t="shared" si="38"/>
        <v/>
      </c>
      <c r="W108" s="41"/>
      <c r="X108" s="41"/>
      <c r="Y108" s="41"/>
      <c r="Z108" s="41"/>
      <c r="AA108" s="41"/>
      <c r="AB108" s="41"/>
      <c r="AC108" s="41"/>
      <c r="AD108" s="41"/>
      <c r="AE108" s="5" t="str">
        <f t="shared" si="39"/>
        <v/>
      </c>
      <c r="AF108" s="41"/>
      <c r="AG108" s="41"/>
      <c r="AH108" s="41"/>
      <c r="AI108" s="41"/>
      <c r="AJ108" s="41"/>
      <c r="AK108" s="41"/>
      <c r="AL108" s="41"/>
      <c r="AM108" s="41"/>
      <c r="AN108" s="41">
        <f t="shared" si="47"/>
        <v>16.826923076923077</v>
      </c>
      <c r="AO108" s="41">
        <v>1248</v>
      </c>
      <c r="AP108" s="110" t="s">
        <v>103</v>
      </c>
      <c r="AQ108" s="111" t="s">
        <v>103</v>
      </c>
      <c r="AR108" s="126" t="str">
        <f t="shared" si="40"/>
        <v/>
      </c>
      <c r="AS108" s="126" t="str">
        <f t="shared" si="41"/>
        <v/>
      </c>
      <c r="AT108" s="127">
        <v>1248</v>
      </c>
      <c r="AU108" s="128">
        <v>1.37</v>
      </c>
      <c r="AV108" s="129" t="s">
        <v>103</v>
      </c>
      <c r="AW108" s="126" t="str">
        <f t="shared" si="42"/>
        <v/>
      </c>
      <c r="AX108" s="126" t="str">
        <f t="shared" si="43"/>
        <v/>
      </c>
      <c r="AY108" s="64" t="str">
        <f t="shared" si="44"/>
        <v/>
      </c>
      <c r="AZ108" s="97">
        <v>79.819999999999993</v>
      </c>
      <c r="BA108" s="68"/>
      <c r="BB108" s="68"/>
      <c r="BC108" s="68"/>
      <c r="BD108" s="68"/>
      <c r="BE108" s="15"/>
      <c r="BF108" s="5">
        <f t="shared" si="45"/>
        <v>12889</v>
      </c>
      <c r="BG108" s="42">
        <v>8674</v>
      </c>
      <c r="BH108" s="42">
        <v>4215</v>
      </c>
      <c r="BI108" s="42"/>
      <c r="BJ108" s="42"/>
      <c r="BK108" s="42"/>
      <c r="BL108" s="42"/>
      <c r="BM108" s="42"/>
    </row>
    <row r="109" spans="1:65" outlineLevel="5" x14ac:dyDescent="0.3">
      <c r="A109" s="22">
        <f t="shared" si="48"/>
        <v>3</v>
      </c>
      <c r="B109" s="9">
        <f t="shared" si="46"/>
        <v>42819</v>
      </c>
      <c r="C109" s="51">
        <v>296187</v>
      </c>
      <c r="D109" s="64"/>
      <c r="E109" s="12" t="s">
        <v>103</v>
      </c>
      <c r="F109" s="12" t="s">
        <v>103</v>
      </c>
      <c r="G109" s="12"/>
      <c r="H109" s="12"/>
      <c r="I109" s="12"/>
      <c r="J109" s="12"/>
      <c r="K109" s="12"/>
      <c r="L109" s="12"/>
      <c r="M109" s="74" t="str">
        <f t="shared" si="37"/>
        <v/>
      </c>
      <c r="N109" s="83" t="s">
        <v>103</v>
      </c>
      <c r="O109" s="83" t="s">
        <v>103</v>
      </c>
      <c r="P109" s="83"/>
      <c r="Q109" s="83"/>
      <c r="R109" s="83"/>
      <c r="S109" s="83"/>
      <c r="T109" s="83"/>
      <c r="U109" s="83"/>
      <c r="V109" s="5" t="str">
        <f t="shared" si="38"/>
        <v/>
      </c>
      <c r="W109" s="41"/>
      <c r="X109" s="41"/>
      <c r="Y109" s="41"/>
      <c r="Z109" s="41"/>
      <c r="AA109" s="41"/>
      <c r="AB109" s="41"/>
      <c r="AC109" s="41"/>
      <c r="AD109" s="41"/>
      <c r="AE109" s="5" t="str">
        <f t="shared" si="39"/>
        <v/>
      </c>
      <c r="AF109" s="41"/>
      <c r="AG109" s="41"/>
      <c r="AH109" s="41"/>
      <c r="AI109" s="41"/>
      <c r="AJ109" s="41"/>
      <c r="AK109" s="41"/>
      <c r="AL109" s="41"/>
      <c r="AM109" s="41"/>
      <c r="AN109" s="41">
        <f t="shared" si="47"/>
        <v>16.826923076923077</v>
      </c>
      <c r="AO109" s="41">
        <v>1248</v>
      </c>
      <c r="AP109" s="110" t="s">
        <v>103</v>
      </c>
      <c r="AQ109" s="111" t="s">
        <v>103</v>
      </c>
      <c r="AR109" s="126" t="str">
        <f t="shared" si="40"/>
        <v/>
      </c>
      <c r="AS109" s="126" t="str">
        <f t="shared" si="41"/>
        <v/>
      </c>
      <c r="AT109" s="127">
        <v>1248</v>
      </c>
      <c r="AU109" s="128" t="s">
        <v>103</v>
      </c>
      <c r="AV109" s="129" t="s">
        <v>103</v>
      </c>
      <c r="AW109" s="126" t="str">
        <f t="shared" si="42"/>
        <v/>
      </c>
      <c r="AX109" s="126" t="str">
        <f t="shared" si="43"/>
        <v/>
      </c>
      <c r="AY109" s="64" t="str">
        <f t="shared" si="44"/>
        <v/>
      </c>
      <c r="AZ109" s="97" t="s">
        <v>103</v>
      </c>
      <c r="BA109" s="68"/>
      <c r="BB109" s="68"/>
      <c r="BC109" s="68"/>
      <c r="BD109" s="68"/>
      <c r="BE109" s="15"/>
      <c r="BF109" s="5">
        <f t="shared" si="45"/>
        <v>11516</v>
      </c>
      <c r="BG109" s="42">
        <v>6778</v>
      </c>
      <c r="BH109" s="42">
        <v>4738</v>
      </c>
      <c r="BI109" s="42"/>
      <c r="BJ109" s="42"/>
      <c r="BK109" s="42"/>
      <c r="BL109" s="42"/>
      <c r="BM109" s="42"/>
    </row>
    <row r="110" spans="1:65" outlineLevel="5" x14ac:dyDescent="0.3">
      <c r="A110" s="22">
        <f t="shared" si="48"/>
        <v>3</v>
      </c>
      <c r="B110" s="9">
        <f t="shared" si="46"/>
        <v>42820</v>
      </c>
      <c r="C110" s="51">
        <v>328242</v>
      </c>
      <c r="D110" s="64"/>
      <c r="E110" s="12" t="s">
        <v>103</v>
      </c>
      <c r="F110" s="12" t="s">
        <v>103</v>
      </c>
      <c r="G110" s="12"/>
      <c r="H110" s="12"/>
      <c r="I110" s="12"/>
      <c r="J110" s="12"/>
      <c r="K110" s="12"/>
      <c r="L110" s="12"/>
      <c r="M110" s="74" t="str">
        <f t="shared" si="37"/>
        <v/>
      </c>
      <c r="N110" s="83" t="s">
        <v>103</v>
      </c>
      <c r="O110" s="83" t="s">
        <v>103</v>
      </c>
      <c r="P110" s="83"/>
      <c r="Q110" s="83"/>
      <c r="R110" s="83"/>
      <c r="S110" s="83"/>
      <c r="T110" s="83"/>
      <c r="U110" s="83"/>
      <c r="V110" s="5" t="str">
        <f t="shared" si="38"/>
        <v/>
      </c>
      <c r="W110" s="41"/>
      <c r="X110" s="41"/>
      <c r="Y110" s="41"/>
      <c r="Z110" s="41"/>
      <c r="AA110" s="41"/>
      <c r="AB110" s="41"/>
      <c r="AC110" s="41"/>
      <c r="AD110" s="41"/>
      <c r="AE110" s="5" t="str">
        <f t="shared" si="39"/>
        <v/>
      </c>
      <c r="AF110" s="41"/>
      <c r="AG110" s="41"/>
      <c r="AH110" s="41"/>
      <c r="AI110" s="41"/>
      <c r="AJ110" s="41"/>
      <c r="AK110" s="41"/>
      <c r="AL110" s="41"/>
      <c r="AM110" s="41"/>
      <c r="AN110" s="41">
        <f t="shared" si="47"/>
        <v>16.826923076923077</v>
      </c>
      <c r="AO110" s="41">
        <v>1248</v>
      </c>
      <c r="AP110" s="110" t="s">
        <v>103</v>
      </c>
      <c r="AQ110" s="111" t="s">
        <v>103</v>
      </c>
      <c r="AR110" s="126" t="str">
        <f t="shared" si="40"/>
        <v/>
      </c>
      <c r="AS110" s="126" t="str">
        <f t="shared" si="41"/>
        <v/>
      </c>
      <c r="AT110" s="127">
        <v>1248</v>
      </c>
      <c r="AU110" s="128" t="s">
        <v>103</v>
      </c>
      <c r="AV110" s="129" t="s">
        <v>103</v>
      </c>
      <c r="AW110" s="126" t="str">
        <f t="shared" si="42"/>
        <v/>
      </c>
      <c r="AX110" s="126" t="str">
        <f t="shared" si="43"/>
        <v/>
      </c>
      <c r="AY110" s="64" t="str">
        <f t="shared" si="44"/>
        <v/>
      </c>
      <c r="AZ110" s="97" t="s">
        <v>103</v>
      </c>
      <c r="BA110" s="68"/>
      <c r="BB110" s="68"/>
      <c r="BC110" s="68"/>
      <c r="BD110" s="68"/>
      <c r="BE110" s="15"/>
      <c r="BF110" s="5">
        <f t="shared" si="45"/>
        <v>12362</v>
      </c>
      <c r="BG110" s="42">
        <v>3286</v>
      </c>
      <c r="BH110" s="42">
        <v>9076</v>
      </c>
      <c r="BI110" s="42"/>
      <c r="BJ110" s="42"/>
      <c r="BK110" s="42"/>
      <c r="BL110" s="42"/>
      <c r="BM110" s="42"/>
    </row>
    <row r="111" spans="1:65" outlineLevel="5" x14ac:dyDescent="0.3">
      <c r="A111" s="22">
        <f t="shared" si="48"/>
        <v>3</v>
      </c>
      <c r="B111" s="9">
        <f t="shared" si="46"/>
        <v>42821</v>
      </c>
      <c r="C111" s="51">
        <v>302766</v>
      </c>
      <c r="D111" s="64"/>
      <c r="E111" s="12" t="s">
        <v>103</v>
      </c>
      <c r="F111" s="12" t="s">
        <v>103</v>
      </c>
      <c r="G111" s="12"/>
      <c r="H111" s="12"/>
      <c r="I111" s="12"/>
      <c r="J111" s="12"/>
      <c r="K111" s="12"/>
      <c r="L111" s="12"/>
      <c r="M111" s="74" t="str">
        <f t="shared" si="37"/>
        <v/>
      </c>
      <c r="N111" s="83" t="s">
        <v>103</v>
      </c>
      <c r="O111" s="83" t="s">
        <v>103</v>
      </c>
      <c r="P111" s="83"/>
      <c r="Q111" s="83"/>
      <c r="R111" s="83"/>
      <c r="S111" s="83"/>
      <c r="T111" s="83"/>
      <c r="U111" s="83"/>
      <c r="V111" s="5" t="str">
        <f t="shared" si="38"/>
        <v/>
      </c>
      <c r="W111" s="41"/>
      <c r="X111" s="41"/>
      <c r="Y111" s="41"/>
      <c r="Z111" s="41"/>
      <c r="AA111" s="41"/>
      <c r="AB111" s="41"/>
      <c r="AC111" s="41"/>
      <c r="AD111" s="41"/>
      <c r="AE111" s="5" t="str">
        <f t="shared" si="39"/>
        <v/>
      </c>
      <c r="AF111" s="41"/>
      <c r="AG111" s="41"/>
      <c r="AH111" s="41"/>
      <c r="AI111" s="41"/>
      <c r="AJ111" s="41"/>
      <c r="AK111" s="41"/>
      <c r="AL111" s="41"/>
      <c r="AM111" s="41"/>
      <c r="AN111" s="41">
        <f t="shared" si="47"/>
        <v>16.079632465543646</v>
      </c>
      <c r="AO111" s="41">
        <v>1306</v>
      </c>
      <c r="AP111" s="110" t="s">
        <v>103</v>
      </c>
      <c r="AQ111" s="111" t="s">
        <v>103</v>
      </c>
      <c r="AR111" s="126" t="str">
        <f t="shared" si="40"/>
        <v/>
      </c>
      <c r="AS111" s="126" t="str">
        <f t="shared" si="41"/>
        <v/>
      </c>
      <c r="AT111" s="127">
        <v>1306</v>
      </c>
      <c r="AU111" s="128">
        <v>1.38</v>
      </c>
      <c r="AV111" s="129" t="s">
        <v>103</v>
      </c>
      <c r="AW111" s="126" t="str">
        <f t="shared" si="42"/>
        <v/>
      </c>
      <c r="AX111" s="126" t="str">
        <f t="shared" si="43"/>
        <v/>
      </c>
      <c r="AY111" s="64" t="str">
        <f t="shared" si="44"/>
        <v/>
      </c>
      <c r="AZ111" s="97">
        <v>81.239999999999995</v>
      </c>
      <c r="BA111" s="68"/>
      <c r="BB111" s="68"/>
      <c r="BC111" s="68"/>
      <c r="BD111" s="68"/>
      <c r="BE111" s="15"/>
      <c r="BF111" s="5">
        <f t="shared" si="45"/>
        <v>13657</v>
      </c>
      <c r="BG111" s="42">
        <v>6597</v>
      </c>
      <c r="BH111" s="42">
        <v>7060</v>
      </c>
      <c r="BI111" s="42"/>
      <c r="BJ111" s="42"/>
      <c r="BK111" s="42"/>
      <c r="BL111" s="42"/>
      <c r="BM111" s="42"/>
    </row>
    <row r="112" spans="1:65" outlineLevel="5" x14ac:dyDescent="0.3">
      <c r="A112" s="22">
        <f t="shared" si="48"/>
        <v>3</v>
      </c>
      <c r="B112" s="9">
        <f t="shared" si="46"/>
        <v>42822</v>
      </c>
      <c r="C112" s="51">
        <v>296679</v>
      </c>
      <c r="D112" s="64"/>
      <c r="E112" s="12">
        <v>37</v>
      </c>
      <c r="F112" s="12">
        <v>34</v>
      </c>
      <c r="G112" s="12"/>
      <c r="H112" s="12"/>
      <c r="I112" s="12"/>
      <c r="J112" s="12"/>
      <c r="K112" s="12"/>
      <c r="L112" s="12"/>
      <c r="M112" s="74">
        <f t="shared" si="37"/>
        <v>7</v>
      </c>
      <c r="N112" s="83">
        <v>7.02</v>
      </c>
      <c r="O112" s="83">
        <v>6.92</v>
      </c>
      <c r="P112" s="83"/>
      <c r="Q112" s="83"/>
      <c r="R112" s="83"/>
      <c r="S112" s="83"/>
      <c r="T112" s="83"/>
      <c r="U112" s="83"/>
      <c r="V112" s="5" t="str">
        <f t="shared" si="38"/>
        <v/>
      </c>
      <c r="W112" s="41"/>
      <c r="X112" s="41"/>
      <c r="Y112" s="41"/>
      <c r="Z112" s="41"/>
      <c r="AA112" s="41"/>
      <c r="AB112" s="41"/>
      <c r="AC112" s="41"/>
      <c r="AD112" s="41"/>
      <c r="AE112" s="5" t="str">
        <f t="shared" si="39"/>
        <v/>
      </c>
      <c r="AF112" s="41"/>
      <c r="AG112" s="41"/>
      <c r="AH112" s="41"/>
      <c r="AI112" s="41"/>
      <c r="AJ112" s="41"/>
      <c r="AK112" s="41"/>
      <c r="AL112" s="41"/>
      <c r="AM112" s="41"/>
      <c r="AN112" s="41">
        <f t="shared" si="47"/>
        <v>16.304347826086957</v>
      </c>
      <c r="AO112" s="41">
        <v>1288</v>
      </c>
      <c r="AP112" s="110">
        <v>3.14</v>
      </c>
      <c r="AQ112" s="111">
        <v>2.0299999999999998</v>
      </c>
      <c r="AR112" s="126">
        <f t="shared" si="40"/>
        <v>64.649681528662413</v>
      </c>
      <c r="AS112" s="126">
        <f t="shared" si="41"/>
        <v>35.350318471337587</v>
      </c>
      <c r="AT112" s="127">
        <v>1288</v>
      </c>
      <c r="AU112" s="128">
        <v>1.36</v>
      </c>
      <c r="AV112" s="129">
        <v>0.68</v>
      </c>
      <c r="AW112" s="126">
        <f t="shared" si="42"/>
        <v>50</v>
      </c>
      <c r="AX112" s="126">
        <f t="shared" si="43"/>
        <v>50</v>
      </c>
      <c r="AY112" s="64">
        <f t="shared" si="44"/>
        <v>45.320197044334954</v>
      </c>
      <c r="AZ112" s="97">
        <v>80.319999999999993</v>
      </c>
      <c r="BA112" s="68"/>
      <c r="BB112" s="68"/>
      <c r="BC112" s="68"/>
      <c r="BD112" s="68"/>
      <c r="BE112" s="15"/>
      <c r="BF112" s="5">
        <f t="shared" si="45"/>
        <v>12895</v>
      </c>
      <c r="BG112" s="42">
        <v>8017</v>
      </c>
      <c r="BH112" s="42">
        <v>4878</v>
      </c>
      <c r="BI112" s="42"/>
      <c r="BJ112" s="42"/>
      <c r="BK112" s="42"/>
      <c r="BL112" s="42"/>
      <c r="BM112" s="42"/>
    </row>
    <row r="113" spans="1:65" outlineLevel="5" x14ac:dyDescent="0.3">
      <c r="A113" s="22">
        <f t="shared" si="48"/>
        <v>3</v>
      </c>
      <c r="B113" s="9">
        <f t="shared" si="46"/>
        <v>42823</v>
      </c>
      <c r="C113" s="51">
        <v>281032</v>
      </c>
      <c r="D113" s="64"/>
      <c r="E113" s="12" t="s">
        <v>103</v>
      </c>
      <c r="F113" s="12" t="s">
        <v>103</v>
      </c>
      <c r="G113" s="12"/>
      <c r="H113" s="12"/>
      <c r="I113" s="12"/>
      <c r="J113" s="12"/>
      <c r="K113" s="12"/>
      <c r="L113" s="12"/>
      <c r="M113" s="74" t="str">
        <f t="shared" si="37"/>
        <v/>
      </c>
      <c r="N113" s="83" t="s">
        <v>103</v>
      </c>
      <c r="O113" s="83" t="s">
        <v>103</v>
      </c>
      <c r="P113" s="83"/>
      <c r="Q113" s="83"/>
      <c r="R113" s="83"/>
      <c r="S113" s="83"/>
      <c r="T113" s="83"/>
      <c r="U113" s="83"/>
      <c r="V113" s="5" t="str">
        <f t="shared" si="38"/>
        <v/>
      </c>
      <c r="W113" s="41"/>
      <c r="X113" s="41"/>
      <c r="Y113" s="41"/>
      <c r="Z113" s="41"/>
      <c r="AA113" s="41"/>
      <c r="AB113" s="41"/>
      <c r="AC113" s="41"/>
      <c r="AD113" s="41"/>
      <c r="AE113" s="5" t="str">
        <f t="shared" si="39"/>
        <v/>
      </c>
      <c r="AF113" s="41"/>
      <c r="AG113" s="41"/>
      <c r="AH113" s="41"/>
      <c r="AI113" s="41"/>
      <c r="AJ113" s="41"/>
      <c r="AK113" s="41"/>
      <c r="AL113" s="41"/>
      <c r="AM113" s="41"/>
      <c r="AN113" s="41">
        <f t="shared" si="47"/>
        <v>16.535433070866141</v>
      </c>
      <c r="AO113" s="41">
        <v>1270</v>
      </c>
      <c r="AP113" s="110" t="s">
        <v>103</v>
      </c>
      <c r="AQ113" s="111" t="s">
        <v>103</v>
      </c>
      <c r="AR113" s="126" t="str">
        <f t="shared" si="40"/>
        <v/>
      </c>
      <c r="AS113" s="126" t="str">
        <f t="shared" si="41"/>
        <v/>
      </c>
      <c r="AT113" s="127">
        <v>1270</v>
      </c>
      <c r="AU113" s="128">
        <v>1.42</v>
      </c>
      <c r="AV113" s="129" t="s">
        <v>103</v>
      </c>
      <c r="AW113" s="126" t="str">
        <f t="shared" si="42"/>
        <v/>
      </c>
      <c r="AX113" s="126" t="str">
        <f t="shared" si="43"/>
        <v/>
      </c>
      <c r="AY113" s="64" t="str">
        <f t="shared" si="44"/>
        <v/>
      </c>
      <c r="AZ113" s="97">
        <v>80.67</v>
      </c>
      <c r="BA113" s="68"/>
      <c r="BB113" s="68"/>
      <c r="BC113" s="68"/>
      <c r="BD113" s="68"/>
      <c r="BE113" s="15"/>
      <c r="BF113" s="5">
        <f t="shared" si="45"/>
        <v>9228</v>
      </c>
      <c r="BG113" s="42">
        <v>5070</v>
      </c>
      <c r="BH113" s="42">
        <v>4158</v>
      </c>
      <c r="BI113" s="42"/>
      <c r="BJ113" s="42"/>
      <c r="BK113" s="42"/>
      <c r="BL113" s="42"/>
      <c r="BM113" s="42"/>
    </row>
    <row r="114" spans="1:65" outlineLevel="5" x14ac:dyDescent="0.3">
      <c r="A114" s="22">
        <f t="shared" si="48"/>
        <v>3</v>
      </c>
      <c r="B114" s="9">
        <f t="shared" si="46"/>
        <v>42824</v>
      </c>
      <c r="C114" s="51">
        <v>304819</v>
      </c>
      <c r="D114" s="64"/>
      <c r="E114" s="12" t="s">
        <v>103</v>
      </c>
      <c r="F114" s="12" t="s">
        <v>103</v>
      </c>
      <c r="G114" s="12"/>
      <c r="H114" s="12"/>
      <c r="I114" s="12"/>
      <c r="J114" s="12"/>
      <c r="K114" s="12"/>
      <c r="L114" s="12"/>
      <c r="M114" s="74" t="str">
        <f t="shared" si="37"/>
        <v/>
      </c>
      <c r="N114" s="83" t="s">
        <v>103</v>
      </c>
      <c r="O114" s="83" t="s">
        <v>103</v>
      </c>
      <c r="P114" s="83"/>
      <c r="Q114" s="83"/>
      <c r="R114" s="83"/>
      <c r="S114" s="83"/>
      <c r="T114" s="83"/>
      <c r="U114" s="83"/>
      <c r="V114" s="5" t="str">
        <f t="shared" si="38"/>
        <v/>
      </c>
      <c r="W114" s="41"/>
      <c r="X114" s="41"/>
      <c r="Y114" s="41"/>
      <c r="Z114" s="41"/>
      <c r="AA114" s="41"/>
      <c r="AB114" s="41"/>
      <c r="AC114" s="41"/>
      <c r="AD114" s="41"/>
      <c r="AE114" s="5" t="str">
        <f t="shared" si="39"/>
        <v/>
      </c>
      <c r="AF114" s="41"/>
      <c r="AG114" s="41"/>
      <c r="AH114" s="41"/>
      <c r="AI114" s="41"/>
      <c r="AJ114" s="41"/>
      <c r="AK114" s="41"/>
      <c r="AL114" s="41"/>
      <c r="AM114" s="41"/>
      <c r="AN114" s="41">
        <f t="shared" si="47"/>
        <v>16.535433070866141</v>
      </c>
      <c r="AO114" s="41">
        <v>1270</v>
      </c>
      <c r="AP114" s="110" t="s">
        <v>103</v>
      </c>
      <c r="AQ114" s="111" t="s">
        <v>103</v>
      </c>
      <c r="AR114" s="126" t="str">
        <f t="shared" si="40"/>
        <v/>
      </c>
      <c r="AS114" s="126" t="str">
        <f t="shared" si="41"/>
        <v/>
      </c>
      <c r="AT114" s="127">
        <v>1270</v>
      </c>
      <c r="AU114" s="128">
        <v>1.38</v>
      </c>
      <c r="AV114" s="129" t="s">
        <v>103</v>
      </c>
      <c r="AW114" s="126" t="str">
        <f t="shared" si="42"/>
        <v/>
      </c>
      <c r="AX114" s="126" t="str">
        <f t="shared" si="43"/>
        <v/>
      </c>
      <c r="AY114" s="64" t="str">
        <f t="shared" si="44"/>
        <v/>
      </c>
      <c r="AZ114" s="97">
        <v>80.239999999999995</v>
      </c>
      <c r="BA114" s="68"/>
      <c r="BB114" s="68"/>
      <c r="BC114" s="68"/>
      <c r="BD114" s="68"/>
      <c r="BE114" s="15"/>
      <c r="BF114" s="5">
        <f t="shared" si="45"/>
        <v>11074</v>
      </c>
      <c r="BG114" s="42">
        <v>6377</v>
      </c>
      <c r="BH114" s="42">
        <v>4697</v>
      </c>
      <c r="BI114" s="42"/>
      <c r="BJ114" s="42"/>
      <c r="BK114" s="42"/>
      <c r="BL114" s="42"/>
      <c r="BM114" s="42"/>
    </row>
    <row r="115" spans="1:65" ht="17.25" outlineLevel="5" thickBot="1" x14ac:dyDescent="0.35">
      <c r="A115" s="31">
        <f t="shared" si="48"/>
        <v>3</v>
      </c>
      <c r="B115" s="32">
        <f t="shared" si="46"/>
        <v>42825</v>
      </c>
      <c r="C115" s="51">
        <v>296793</v>
      </c>
      <c r="D115" s="64"/>
      <c r="E115" s="12">
        <v>36</v>
      </c>
      <c r="F115" s="12">
        <v>36</v>
      </c>
      <c r="G115" s="12"/>
      <c r="H115" s="12"/>
      <c r="I115" s="12"/>
      <c r="J115" s="12"/>
      <c r="K115" s="12"/>
      <c r="L115" s="12"/>
      <c r="M115" s="74" t="str">
        <f t="shared" si="37"/>
        <v/>
      </c>
      <c r="N115" s="83" t="s">
        <v>103</v>
      </c>
      <c r="O115" s="83" t="s">
        <v>103</v>
      </c>
      <c r="P115" s="83"/>
      <c r="Q115" s="83"/>
      <c r="R115" s="83"/>
      <c r="S115" s="83"/>
      <c r="T115" s="83"/>
      <c r="U115" s="83"/>
      <c r="V115" s="5" t="str">
        <f t="shared" si="38"/>
        <v/>
      </c>
      <c r="W115" s="41"/>
      <c r="X115" s="41"/>
      <c r="Y115" s="41"/>
      <c r="Z115" s="41"/>
      <c r="AA115" s="41"/>
      <c r="AB115" s="41"/>
      <c r="AC115" s="41"/>
      <c r="AD115" s="41"/>
      <c r="AE115" s="5" t="str">
        <f t="shared" si="39"/>
        <v/>
      </c>
      <c r="AF115" s="41"/>
      <c r="AG115" s="41"/>
      <c r="AH115" s="41"/>
      <c r="AI115" s="41"/>
      <c r="AJ115" s="41"/>
      <c r="AK115" s="41"/>
      <c r="AL115" s="41"/>
      <c r="AM115" s="41"/>
      <c r="AN115" s="41">
        <f t="shared" si="47"/>
        <v>16.203703703703702</v>
      </c>
      <c r="AO115" s="41">
        <v>1296</v>
      </c>
      <c r="AP115" s="110" t="s">
        <v>103</v>
      </c>
      <c r="AQ115" s="111" t="s">
        <v>103</v>
      </c>
      <c r="AR115" s="126" t="str">
        <f t="shared" si="40"/>
        <v/>
      </c>
      <c r="AS115" s="126" t="str">
        <f t="shared" si="41"/>
        <v/>
      </c>
      <c r="AT115" s="127">
        <v>1296</v>
      </c>
      <c r="AU115" s="128">
        <v>1.35</v>
      </c>
      <c r="AV115" s="129" t="s">
        <v>103</v>
      </c>
      <c r="AW115" s="126" t="str">
        <f t="shared" si="42"/>
        <v/>
      </c>
      <c r="AX115" s="126" t="str">
        <f t="shared" si="43"/>
        <v/>
      </c>
      <c r="AY115" s="64" t="str">
        <f t="shared" si="44"/>
        <v/>
      </c>
      <c r="AZ115" s="97">
        <v>80.05</v>
      </c>
      <c r="BA115" s="68"/>
      <c r="BB115" s="68"/>
      <c r="BC115" s="68"/>
      <c r="BD115" s="68"/>
      <c r="BE115" s="15"/>
      <c r="BF115" s="5">
        <f t="shared" si="45"/>
        <v>10676</v>
      </c>
      <c r="BG115" s="42">
        <v>6393</v>
      </c>
      <c r="BH115" s="42">
        <v>4283</v>
      </c>
      <c r="BI115" s="42"/>
      <c r="BJ115" s="42"/>
      <c r="BK115" s="42"/>
      <c r="BL115" s="42"/>
      <c r="BM115" s="42"/>
    </row>
    <row r="116" spans="1:65" outlineLevel="4" x14ac:dyDescent="0.3">
      <c r="A116" s="156" t="s">
        <v>37</v>
      </c>
      <c r="B116" s="157"/>
      <c r="C116" s="50">
        <f t="shared" ref="C116:BM116" si="49">SUBTOTAL(4,C85:C115)</f>
        <v>332471</v>
      </c>
      <c r="D116" s="60">
        <f t="shared" si="49"/>
        <v>0</v>
      </c>
      <c r="E116" s="28">
        <f t="shared" si="49"/>
        <v>37</v>
      </c>
      <c r="F116" s="28">
        <f t="shared" si="49"/>
        <v>36</v>
      </c>
      <c r="G116" s="28">
        <f t="shared" si="49"/>
        <v>0</v>
      </c>
      <c r="H116" s="28">
        <f t="shared" si="49"/>
        <v>0</v>
      </c>
      <c r="I116" s="28">
        <f t="shared" si="49"/>
        <v>0</v>
      </c>
      <c r="J116" s="28">
        <f t="shared" si="49"/>
        <v>0</v>
      </c>
      <c r="K116" s="28">
        <f t="shared" si="49"/>
        <v>0</v>
      </c>
      <c r="L116" s="28">
        <f t="shared" si="49"/>
        <v>0</v>
      </c>
      <c r="M116" s="71">
        <f t="shared" si="49"/>
        <v>7</v>
      </c>
      <c r="N116" s="82">
        <f t="shared" si="49"/>
        <v>7.06</v>
      </c>
      <c r="O116" s="82">
        <f t="shared" si="49"/>
        <v>6.92</v>
      </c>
      <c r="P116" s="82">
        <f t="shared" si="49"/>
        <v>0</v>
      </c>
      <c r="Q116" s="82">
        <f t="shared" si="49"/>
        <v>0</v>
      </c>
      <c r="R116" s="82">
        <f t="shared" si="49"/>
        <v>0</v>
      </c>
      <c r="S116" s="82">
        <f t="shared" si="49"/>
        <v>0</v>
      </c>
      <c r="T116" s="82">
        <f t="shared" si="49"/>
        <v>0</v>
      </c>
      <c r="U116" s="82">
        <f t="shared" si="49"/>
        <v>0</v>
      </c>
      <c r="V116" s="29">
        <f t="shared" si="49"/>
        <v>0</v>
      </c>
      <c r="W116" s="39">
        <f t="shared" si="49"/>
        <v>0</v>
      </c>
      <c r="X116" s="39">
        <f t="shared" si="49"/>
        <v>0</v>
      </c>
      <c r="Y116" s="39">
        <f t="shared" si="49"/>
        <v>0</v>
      </c>
      <c r="Z116" s="39">
        <f t="shared" si="49"/>
        <v>0</v>
      </c>
      <c r="AA116" s="39">
        <f t="shared" si="49"/>
        <v>0</v>
      </c>
      <c r="AB116" s="39">
        <f t="shared" si="49"/>
        <v>0</v>
      </c>
      <c r="AC116" s="39">
        <f t="shared" si="49"/>
        <v>0</v>
      </c>
      <c r="AD116" s="39">
        <f t="shared" si="49"/>
        <v>0</v>
      </c>
      <c r="AE116" s="29">
        <f t="shared" si="49"/>
        <v>0</v>
      </c>
      <c r="AF116" s="39">
        <f t="shared" si="49"/>
        <v>0</v>
      </c>
      <c r="AG116" s="39">
        <f t="shared" si="49"/>
        <v>0</v>
      </c>
      <c r="AH116" s="39">
        <f t="shared" si="49"/>
        <v>0</v>
      </c>
      <c r="AI116" s="39">
        <f t="shared" si="49"/>
        <v>0</v>
      </c>
      <c r="AJ116" s="39">
        <f t="shared" si="49"/>
        <v>0</v>
      </c>
      <c r="AK116" s="39">
        <f t="shared" si="49"/>
        <v>0</v>
      </c>
      <c r="AL116" s="39">
        <f t="shared" si="49"/>
        <v>0</v>
      </c>
      <c r="AM116" s="39">
        <f t="shared" si="49"/>
        <v>0</v>
      </c>
      <c r="AN116" s="39">
        <f t="shared" si="49"/>
        <v>18.766756032171582</v>
      </c>
      <c r="AO116" s="39">
        <f t="shared" si="49"/>
        <v>1673</v>
      </c>
      <c r="AP116" s="104">
        <f t="shared" si="49"/>
        <v>5.73</v>
      </c>
      <c r="AQ116" s="105">
        <f t="shared" si="49"/>
        <v>4.8099999999999996</v>
      </c>
      <c r="AR116" s="106">
        <f t="shared" si="49"/>
        <v>84.090909090909079</v>
      </c>
      <c r="AS116" s="106">
        <f t="shared" si="49"/>
        <v>35.350318471337587</v>
      </c>
      <c r="AT116" s="107">
        <f t="shared" si="49"/>
        <v>1673</v>
      </c>
      <c r="AU116" s="108">
        <f t="shared" si="49"/>
        <v>1.82</v>
      </c>
      <c r="AV116" s="109">
        <f t="shared" si="49"/>
        <v>1.19</v>
      </c>
      <c r="AW116" s="106">
        <f t="shared" si="49"/>
        <v>70.344827586206904</v>
      </c>
      <c r="AX116" s="106">
        <f t="shared" si="49"/>
        <v>50</v>
      </c>
      <c r="AY116" s="60">
        <f t="shared" si="49"/>
        <v>55.122564424889951</v>
      </c>
      <c r="AZ116" s="96">
        <f t="shared" si="49"/>
        <v>82.68</v>
      </c>
      <c r="BA116" s="67">
        <f t="shared" si="49"/>
        <v>0</v>
      </c>
      <c r="BB116" s="67">
        <f t="shared" si="49"/>
        <v>0</v>
      </c>
      <c r="BC116" s="67">
        <f t="shared" si="49"/>
        <v>0</v>
      </c>
      <c r="BD116" s="67">
        <f t="shared" si="49"/>
        <v>0</v>
      </c>
      <c r="BE116" s="27">
        <f t="shared" si="49"/>
        <v>0</v>
      </c>
      <c r="BF116" s="29">
        <f t="shared" si="49"/>
        <v>13657</v>
      </c>
      <c r="BG116" s="39">
        <f t="shared" si="49"/>
        <v>9834</v>
      </c>
      <c r="BH116" s="40">
        <f t="shared" si="49"/>
        <v>9076</v>
      </c>
      <c r="BI116" s="40">
        <f t="shared" si="49"/>
        <v>0</v>
      </c>
      <c r="BJ116" s="40">
        <f t="shared" si="49"/>
        <v>0</v>
      </c>
      <c r="BK116" s="40">
        <f t="shared" si="49"/>
        <v>0</v>
      </c>
      <c r="BL116" s="40">
        <f t="shared" si="49"/>
        <v>0</v>
      </c>
      <c r="BM116" s="27">
        <f t="shared" si="49"/>
        <v>0</v>
      </c>
    </row>
    <row r="117" spans="1:65" outlineLevel="3" x14ac:dyDescent="0.3">
      <c r="A117" s="158" t="s">
        <v>26</v>
      </c>
      <c r="B117" s="159"/>
      <c r="C117" s="51">
        <f t="shared" ref="C117:BM117" si="50">SUBTOTAL(5,C85:C115)</f>
        <v>278803</v>
      </c>
      <c r="D117" s="61">
        <f t="shared" si="50"/>
        <v>0</v>
      </c>
      <c r="E117" s="12">
        <f t="shared" si="50"/>
        <v>31</v>
      </c>
      <c r="F117" s="12">
        <f t="shared" si="50"/>
        <v>32</v>
      </c>
      <c r="G117" s="12">
        <f t="shared" si="50"/>
        <v>0</v>
      </c>
      <c r="H117" s="12">
        <f t="shared" si="50"/>
        <v>0</v>
      </c>
      <c r="I117" s="12">
        <f t="shared" si="50"/>
        <v>0</v>
      </c>
      <c r="J117" s="12">
        <f t="shared" si="50"/>
        <v>0</v>
      </c>
      <c r="K117" s="12">
        <f t="shared" si="50"/>
        <v>0</v>
      </c>
      <c r="L117" s="12">
        <f t="shared" si="50"/>
        <v>0</v>
      </c>
      <c r="M117" s="72">
        <f t="shared" si="50"/>
        <v>7</v>
      </c>
      <c r="N117" s="83">
        <f t="shared" si="50"/>
        <v>7</v>
      </c>
      <c r="O117" s="83">
        <f t="shared" si="50"/>
        <v>6.89</v>
      </c>
      <c r="P117" s="83">
        <f t="shared" si="50"/>
        <v>0</v>
      </c>
      <c r="Q117" s="83">
        <f t="shared" si="50"/>
        <v>0</v>
      </c>
      <c r="R117" s="83">
        <f t="shared" si="50"/>
        <v>0</v>
      </c>
      <c r="S117" s="83">
        <f t="shared" si="50"/>
        <v>0</v>
      </c>
      <c r="T117" s="83">
        <f t="shared" si="50"/>
        <v>0</v>
      </c>
      <c r="U117" s="83">
        <f t="shared" si="50"/>
        <v>0</v>
      </c>
      <c r="V117" s="6">
        <f t="shared" si="50"/>
        <v>0</v>
      </c>
      <c r="W117" s="41">
        <f t="shared" si="50"/>
        <v>0</v>
      </c>
      <c r="X117" s="41">
        <f t="shared" si="50"/>
        <v>0</v>
      </c>
      <c r="Y117" s="41">
        <f t="shared" si="50"/>
        <v>0</v>
      </c>
      <c r="Z117" s="41">
        <f t="shared" si="50"/>
        <v>0</v>
      </c>
      <c r="AA117" s="41">
        <f t="shared" si="50"/>
        <v>0</v>
      </c>
      <c r="AB117" s="41">
        <f t="shared" si="50"/>
        <v>0</v>
      </c>
      <c r="AC117" s="41">
        <f t="shared" si="50"/>
        <v>0</v>
      </c>
      <c r="AD117" s="41">
        <f t="shared" si="50"/>
        <v>0</v>
      </c>
      <c r="AE117" s="6">
        <f t="shared" si="50"/>
        <v>0</v>
      </c>
      <c r="AF117" s="41">
        <f t="shared" si="50"/>
        <v>0</v>
      </c>
      <c r="AG117" s="41">
        <f t="shared" si="50"/>
        <v>0</v>
      </c>
      <c r="AH117" s="41">
        <f t="shared" si="50"/>
        <v>0</v>
      </c>
      <c r="AI117" s="41">
        <f t="shared" si="50"/>
        <v>0</v>
      </c>
      <c r="AJ117" s="41">
        <f t="shared" si="50"/>
        <v>0</v>
      </c>
      <c r="AK117" s="41">
        <f t="shared" si="50"/>
        <v>0</v>
      </c>
      <c r="AL117" s="41">
        <f t="shared" si="50"/>
        <v>0</v>
      </c>
      <c r="AM117" s="41">
        <f t="shared" si="50"/>
        <v>0</v>
      </c>
      <c r="AN117" s="41">
        <f t="shared" si="50"/>
        <v>12.552301255230125</v>
      </c>
      <c r="AO117" s="41">
        <f t="shared" si="50"/>
        <v>1119</v>
      </c>
      <c r="AP117" s="110">
        <f t="shared" si="50"/>
        <v>3.14</v>
      </c>
      <c r="AQ117" s="111">
        <f t="shared" si="50"/>
        <v>2.0299999999999998</v>
      </c>
      <c r="AR117" s="112">
        <f t="shared" si="50"/>
        <v>64.649681528662413</v>
      </c>
      <c r="AS117" s="112">
        <f t="shared" si="50"/>
        <v>15.909090909090921</v>
      </c>
      <c r="AT117" s="113">
        <f t="shared" si="50"/>
        <v>1119</v>
      </c>
      <c r="AU117" s="114">
        <f t="shared" si="50"/>
        <v>1.31</v>
      </c>
      <c r="AV117" s="115">
        <f t="shared" si="50"/>
        <v>0.68</v>
      </c>
      <c r="AW117" s="112">
        <f t="shared" si="50"/>
        <v>50</v>
      </c>
      <c r="AX117" s="112">
        <f t="shared" si="50"/>
        <v>29.655172413793096</v>
      </c>
      <c r="AY117" s="61">
        <f t="shared" si="50"/>
        <v>45.320197044334954</v>
      </c>
      <c r="AZ117" s="97">
        <f t="shared" si="50"/>
        <v>78.739999999999995</v>
      </c>
      <c r="BA117" s="68">
        <f t="shared" si="50"/>
        <v>0</v>
      </c>
      <c r="BB117" s="68">
        <f t="shared" si="50"/>
        <v>0</v>
      </c>
      <c r="BC117" s="68">
        <f t="shared" si="50"/>
        <v>0</v>
      </c>
      <c r="BD117" s="68">
        <f t="shared" si="50"/>
        <v>0</v>
      </c>
      <c r="BE117" s="15">
        <f t="shared" si="50"/>
        <v>0</v>
      </c>
      <c r="BF117" s="6">
        <f t="shared" si="50"/>
        <v>6407</v>
      </c>
      <c r="BG117" s="41">
        <f t="shared" si="50"/>
        <v>2939</v>
      </c>
      <c r="BH117" s="42">
        <f t="shared" si="50"/>
        <v>0</v>
      </c>
      <c r="BI117" s="42">
        <f t="shared" si="50"/>
        <v>0</v>
      </c>
      <c r="BJ117" s="42">
        <f t="shared" si="50"/>
        <v>0</v>
      </c>
      <c r="BK117" s="42">
        <f t="shared" si="50"/>
        <v>0</v>
      </c>
      <c r="BL117" s="42">
        <f t="shared" si="50"/>
        <v>0</v>
      </c>
      <c r="BM117" s="15">
        <f t="shared" si="50"/>
        <v>0</v>
      </c>
    </row>
    <row r="118" spans="1:65" outlineLevel="2" x14ac:dyDescent="0.3">
      <c r="A118" s="158" t="s">
        <v>15</v>
      </c>
      <c r="B118" s="159"/>
      <c r="C118" s="51">
        <f>IFERROR(SUBTOTAL(1,C85:C115),"")</f>
        <v>297720.48387096776</v>
      </c>
      <c r="D118" s="61" t="str">
        <f t="shared" ref="D118:BM118" si="51">IFERROR(SUBTOTAL(1,D85:D115),"")</f>
        <v/>
      </c>
      <c r="E118" s="12">
        <f t="shared" si="51"/>
        <v>34.285714285714285</v>
      </c>
      <c r="F118" s="12">
        <f t="shared" si="51"/>
        <v>33.142857142857146</v>
      </c>
      <c r="G118" s="12" t="str">
        <f t="shared" si="51"/>
        <v/>
      </c>
      <c r="H118" s="12" t="str">
        <f t="shared" si="51"/>
        <v/>
      </c>
      <c r="I118" s="12" t="str">
        <f t="shared" si="51"/>
        <v/>
      </c>
      <c r="J118" s="12" t="str">
        <f t="shared" si="51"/>
        <v/>
      </c>
      <c r="K118" s="12" t="str">
        <f t="shared" si="51"/>
        <v/>
      </c>
      <c r="L118" s="12" t="str">
        <f t="shared" si="51"/>
        <v/>
      </c>
      <c r="M118" s="72">
        <f t="shared" si="51"/>
        <v>7</v>
      </c>
      <c r="N118" s="83">
        <f t="shared" si="51"/>
        <v>7.0249999999999995</v>
      </c>
      <c r="O118" s="83">
        <f t="shared" si="51"/>
        <v>6.9075000000000006</v>
      </c>
      <c r="P118" s="83" t="str">
        <f t="shared" si="51"/>
        <v/>
      </c>
      <c r="Q118" s="83" t="str">
        <f t="shared" si="51"/>
        <v/>
      </c>
      <c r="R118" s="83" t="str">
        <f t="shared" si="51"/>
        <v/>
      </c>
      <c r="S118" s="83" t="str">
        <f t="shared" si="51"/>
        <v/>
      </c>
      <c r="T118" s="83" t="str">
        <f t="shared" si="51"/>
        <v/>
      </c>
      <c r="U118" s="83" t="str">
        <f t="shared" si="51"/>
        <v/>
      </c>
      <c r="V118" s="6" t="str">
        <f t="shared" si="51"/>
        <v/>
      </c>
      <c r="W118" s="41" t="str">
        <f t="shared" si="51"/>
        <v/>
      </c>
      <c r="X118" s="41" t="str">
        <f t="shared" si="51"/>
        <v/>
      </c>
      <c r="Y118" s="41" t="str">
        <f t="shared" si="51"/>
        <v/>
      </c>
      <c r="Z118" s="41" t="str">
        <f t="shared" si="51"/>
        <v/>
      </c>
      <c r="AA118" s="41" t="str">
        <f t="shared" si="51"/>
        <v/>
      </c>
      <c r="AB118" s="41" t="str">
        <f t="shared" si="51"/>
        <v/>
      </c>
      <c r="AC118" s="41" t="str">
        <f t="shared" si="51"/>
        <v/>
      </c>
      <c r="AD118" s="41" t="str">
        <f t="shared" si="51"/>
        <v/>
      </c>
      <c r="AE118" s="6" t="str">
        <f t="shared" si="51"/>
        <v/>
      </c>
      <c r="AF118" s="41" t="str">
        <f t="shared" si="51"/>
        <v/>
      </c>
      <c r="AG118" s="41" t="str">
        <f t="shared" si="51"/>
        <v/>
      </c>
      <c r="AH118" s="41" t="str">
        <f t="shared" si="51"/>
        <v/>
      </c>
      <c r="AI118" s="41" t="str">
        <f t="shared" si="51"/>
        <v/>
      </c>
      <c r="AJ118" s="41" t="str">
        <f t="shared" si="51"/>
        <v/>
      </c>
      <c r="AK118" s="41" t="str">
        <f t="shared" si="51"/>
        <v/>
      </c>
      <c r="AL118" s="41" t="str">
        <f t="shared" si="51"/>
        <v/>
      </c>
      <c r="AM118" s="41" t="str">
        <f t="shared" si="51"/>
        <v/>
      </c>
      <c r="AN118" s="41">
        <f t="shared" si="51"/>
        <v>16.219079725310102</v>
      </c>
      <c r="AO118" s="41">
        <f t="shared" si="51"/>
        <v>1307.258064516129</v>
      </c>
      <c r="AP118" s="110">
        <f t="shared" si="51"/>
        <v>5.0724999999999998</v>
      </c>
      <c r="AQ118" s="111">
        <f t="shared" si="51"/>
        <v>3.9949999999999997</v>
      </c>
      <c r="AR118" s="112">
        <f t="shared" si="51"/>
        <v>77.164940067862474</v>
      </c>
      <c r="AS118" s="112">
        <f t="shared" si="51"/>
        <v>22.835059932137529</v>
      </c>
      <c r="AT118" s="113">
        <f t="shared" si="51"/>
        <v>1307.258064516129</v>
      </c>
      <c r="AU118" s="114">
        <f t="shared" si="51"/>
        <v>1.4484999999999997</v>
      </c>
      <c r="AV118" s="115">
        <f t="shared" si="51"/>
        <v>0.97250000000000003</v>
      </c>
      <c r="AW118" s="112">
        <f t="shared" si="51"/>
        <v>63.555648413938442</v>
      </c>
      <c r="AX118" s="112">
        <f t="shared" si="51"/>
        <v>36.444351586061558</v>
      </c>
      <c r="AY118" s="61">
        <f t="shared" si="51"/>
        <v>49.799521196285077</v>
      </c>
      <c r="AZ118" s="97">
        <f t="shared" si="51"/>
        <v>80.438500000000005</v>
      </c>
      <c r="BA118" s="68" t="str">
        <f t="shared" si="51"/>
        <v/>
      </c>
      <c r="BB118" s="68" t="str">
        <f t="shared" si="51"/>
        <v/>
      </c>
      <c r="BC118" s="68" t="str">
        <f t="shared" si="51"/>
        <v/>
      </c>
      <c r="BD118" s="68" t="str">
        <f t="shared" si="51"/>
        <v/>
      </c>
      <c r="BE118" s="15" t="str">
        <f>IFERROR(SUBTOTAL(1,BE85:BE115),"")</f>
        <v/>
      </c>
      <c r="BF118" s="6">
        <f t="shared" si="51"/>
        <v>10199.612903225807</v>
      </c>
      <c r="BG118" s="41">
        <f t="shared" si="51"/>
        <v>6477.5483870967746</v>
      </c>
      <c r="BH118" s="42">
        <f t="shared" si="51"/>
        <v>3722.0645161290322</v>
      </c>
      <c r="BI118" s="42" t="str">
        <f t="shared" si="51"/>
        <v/>
      </c>
      <c r="BJ118" s="42" t="str">
        <f t="shared" si="51"/>
        <v/>
      </c>
      <c r="BK118" s="42" t="str">
        <f t="shared" si="51"/>
        <v/>
      </c>
      <c r="BL118" s="42" t="str">
        <f t="shared" si="51"/>
        <v/>
      </c>
      <c r="BM118" s="15" t="str">
        <f t="shared" si="51"/>
        <v/>
      </c>
    </row>
    <row r="119" spans="1:65" ht="17.25" outlineLevel="1" thickBot="1" x14ac:dyDescent="0.35">
      <c r="A119" s="160" t="s">
        <v>58</v>
      </c>
      <c r="B119" s="161"/>
      <c r="C119" s="52">
        <f>SUBTOTAL(9,C85:C115)</f>
        <v>9229335</v>
      </c>
      <c r="D119" s="62"/>
      <c r="E119" s="30"/>
      <c r="F119" s="30"/>
      <c r="G119" s="30"/>
      <c r="H119" s="30"/>
      <c r="I119" s="30"/>
      <c r="J119" s="30"/>
      <c r="K119" s="30"/>
      <c r="L119" s="30"/>
      <c r="M119" s="73"/>
      <c r="N119" s="84"/>
      <c r="O119" s="84"/>
      <c r="P119" s="84"/>
      <c r="Q119" s="84"/>
      <c r="R119" s="84"/>
      <c r="S119" s="84"/>
      <c r="T119" s="84"/>
      <c r="U119" s="84"/>
      <c r="V119" s="93"/>
      <c r="W119" s="94"/>
      <c r="X119" s="94"/>
      <c r="Y119" s="94"/>
      <c r="Z119" s="94"/>
      <c r="AA119" s="94"/>
      <c r="AB119" s="94"/>
      <c r="AC119" s="94"/>
      <c r="AD119" s="94"/>
      <c r="AE119" s="93"/>
      <c r="AF119" s="94"/>
      <c r="AG119" s="94"/>
      <c r="AH119" s="94"/>
      <c r="AI119" s="94"/>
      <c r="AJ119" s="94"/>
      <c r="AK119" s="94"/>
      <c r="AL119" s="94"/>
      <c r="AM119" s="94"/>
      <c r="AN119" s="94"/>
      <c r="AO119" s="43">
        <f>SUBTOTAL(9,AO85:AO115)</f>
        <v>40525</v>
      </c>
      <c r="AP119" s="116"/>
      <c r="AQ119" s="117"/>
      <c r="AR119" s="118"/>
      <c r="AS119" s="118"/>
      <c r="AT119" s="119">
        <f>SUBTOTAL(9,AT85:AT115)</f>
        <v>40525</v>
      </c>
      <c r="AU119" s="120"/>
      <c r="AV119" s="121"/>
      <c r="AW119" s="118"/>
      <c r="AX119" s="118"/>
      <c r="AY119" s="62"/>
      <c r="AZ119" s="98"/>
      <c r="BA119" s="69"/>
      <c r="BB119" s="69"/>
      <c r="BC119" s="69"/>
      <c r="BD119" s="69"/>
      <c r="BE119" s="16">
        <f>SUBTOTAL(9,BE85:BE115)</f>
        <v>0</v>
      </c>
      <c r="BF119" s="7">
        <f t="shared" ref="BF119:BM119" si="52">SUBTOTAL(9,BF85:BF115)</f>
        <v>316188</v>
      </c>
      <c r="BG119" s="43">
        <f t="shared" si="52"/>
        <v>200804</v>
      </c>
      <c r="BH119" s="44">
        <f t="shared" si="52"/>
        <v>115384</v>
      </c>
      <c r="BI119" s="44">
        <f t="shared" si="52"/>
        <v>0</v>
      </c>
      <c r="BJ119" s="44">
        <f t="shared" si="52"/>
        <v>0</v>
      </c>
      <c r="BK119" s="44">
        <f t="shared" si="52"/>
        <v>0</v>
      </c>
      <c r="BL119" s="44">
        <f t="shared" si="52"/>
        <v>0</v>
      </c>
      <c r="BM119" s="16">
        <f t="shared" si="52"/>
        <v>0</v>
      </c>
    </row>
    <row r="120" spans="1:65" outlineLevel="5" x14ac:dyDescent="0.3">
      <c r="A120" s="21">
        <f t="shared" si="48"/>
        <v>4</v>
      </c>
      <c r="B120" s="33">
        <f>B115+1</f>
        <v>42826</v>
      </c>
      <c r="C120" s="51">
        <v>306871</v>
      </c>
      <c r="D120" s="64">
        <f t="shared" ref="D120:D149" si="53">IFERROR(ROUND(AVERAGE(E120:L120),1),"")</f>
        <v>36</v>
      </c>
      <c r="E120" s="12">
        <v>37</v>
      </c>
      <c r="F120" s="12">
        <v>35</v>
      </c>
      <c r="G120" s="12"/>
      <c r="H120" s="12"/>
      <c r="I120" s="12"/>
      <c r="J120" s="12"/>
      <c r="K120" s="12"/>
      <c r="L120" s="12"/>
      <c r="M120" s="74" t="str">
        <f t="shared" ref="M120:M149" si="54">IFERROR(ROUND(AVERAGE(N120:U120),1),"")</f>
        <v/>
      </c>
      <c r="N120" s="83" t="s">
        <v>103</v>
      </c>
      <c r="O120" s="83" t="s">
        <v>103</v>
      </c>
      <c r="P120" s="83"/>
      <c r="Q120" s="83"/>
      <c r="R120" s="83"/>
      <c r="S120" s="83"/>
      <c r="T120" s="83"/>
      <c r="U120" s="83"/>
      <c r="V120" s="5" t="str">
        <f t="shared" ref="V120:V149" si="55">IFERROR(ROUND(AVERAGE(W120:AD120),1),"")</f>
        <v/>
      </c>
      <c r="W120" s="41"/>
      <c r="X120" s="41"/>
      <c r="Y120" s="41"/>
      <c r="Z120" s="41"/>
      <c r="AA120" s="41"/>
      <c r="AB120" s="41"/>
      <c r="AC120" s="41"/>
      <c r="AD120" s="41"/>
      <c r="AE120" s="5" t="str">
        <f t="shared" ref="AE120:AE149" si="56">IFERROR(ROUND(AVERAGE(AF120:AM120),1),"")</f>
        <v/>
      </c>
      <c r="AF120" s="41"/>
      <c r="AG120" s="41"/>
      <c r="AH120" s="41"/>
      <c r="AI120" s="41"/>
      <c r="AJ120" s="41"/>
      <c r="AK120" s="41"/>
      <c r="AL120" s="41"/>
      <c r="AM120" s="41"/>
      <c r="AN120" s="41">
        <f>21000/AO120</f>
        <v>16.203703703703702</v>
      </c>
      <c r="AO120" s="41">
        <v>1296</v>
      </c>
      <c r="AP120" s="110" t="s">
        <v>103</v>
      </c>
      <c r="AQ120" s="111" t="s">
        <v>103</v>
      </c>
      <c r="AR120" s="126" t="str">
        <f t="shared" ref="AR120:AR149" si="57">IFERROR(AQ120/AP120*100,"")</f>
        <v/>
      </c>
      <c r="AS120" s="126" t="str">
        <f t="shared" ref="AS120:AS149" si="58">IFERROR(100-AR120,"")</f>
        <v/>
      </c>
      <c r="AT120" s="127">
        <v>1296</v>
      </c>
      <c r="AU120" s="128" t="s">
        <v>103</v>
      </c>
      <c r="AV120" s="129" t="s">
        <v>103</v>
      </c>
      <c r="AW120" s="126" t="str">
        <f t="shared" ref="AW120:AW149" si="59">IFERROR(AV120/AU120*100,"")</f>
        <v/>
      </c>
      <c r="AX120" s="126" t="str">
        <f t="shared" ref="AX120:AX149" si="60">IFERROR(100-AW120,"")</f>
        <v/>
      </c>
      <c r="AY120" s="64" t="str">
        <f t="shared" ref="AY120:AY149" si="61">IFERROR((1-((AW120*AS120)/(AX120*AR120)))*100,"")</f>
        <v/>
      </c>
      <c r="AZ120" s="97" t="s">
        <v>103</v>
      </c>
      <c r="BA120" s="68"/>
      <c r="BB120" s="68"/>
      <c r="BC120" s="68"/>
      <c r="BD120" s="68"/>
      <c r="BE120" s="15"/>
      <c r="BF120" s="5">
        <f t="shared" ref="BF120:BF149" si="62">IF(SUM(BG120:BM120)=0,"",SUM(BG120:BM120))</f>
        <v>11148</v>
      </c>
      <c r="BG120" s="42">
        <v>6448</v>
      </c>
      <c r="BH120" s="42">
        <v>4700</v>
      </c>
      <c r="BI120" s="42"/>
      <c r="BJ120" s="42"/>
      <c r="BK120" s="42"/>
      <c r="BL120" s="42"/>
      <c r="BM120" s="42"/>
    </row>
    <row r="121" spans="1:65" outlineLevel="5" x14ac:dyDescent="0.3">
      <c r="A121" s="22">
        <f t="shared" si="48"/>
        <v>4</v>
      </c>
      <c r="B121" s="9">
        <f t="shared" si="46"/>
        <v>42827</v>
      </c>
      <c r="C121" s="51">
        <v>300513</v>
      </c>
      <c r="D121" s="64" t="str">
        <f t="shared" si="53"/>
        <v/>
      </c>
      <c r="E121" s="12" t="s">
        <v>103</v>
      </c>
      <c r="F121" s="12" t="s">
        <v>103</v>
      </c>
      <c r="G121" s="12"/>
      <c r="H121" s="12"/>
      <c r="I121" s="12"/>
      <c r="J121" s="12"/>
      <c r="K121" s="12"/>
      <c r="L121" s="12"/>
      <c r="M121" s="74" t="str">
        <f t="shared" si="54"/>
        <v/>
      </c>
      <c r="N121" s="83" t="s">
        <v>103</v>
      </c>
      <c r="O121" s="83" t="s">
        <v>103</v>
      </c>
      <c r="P121" s="83"/>
      <c r="Q121" s="83"/>
      <c r="R121" s="83"/>
      <c r="S121" s="83"/>
      <c r="T121" s="83"/>
      <c r="U121" s="83"/>
      <c r="V121" s="5" t="str">
        <f t="shared" si="55"/>
        <v/>
      </c>
      <c r="W121" s="41"/>
      <c r="X121" s="41"/>
      <c r="Y121" s="41"/>
      <c r="Z121" s="41"/>
      <c r="AA121" s="41"/>
      <c r="AB121" s="41"/>
      <c r="AC121" s="41"/>
      <c r="AD121" s="41"/>
      <c r="AE121" s="5" t="str">
        <f t="shared" si="56"/>
        <v/>
      </c>
      <c r="AF121" s="41"/>
      <c r="AG121" s="41"/>
      <c r="AH121" s="41"/>
      <c r="AI121" s="41"/>
      <c r="AJ121" s="41"/>
      <c r="AK121" s="41"/>
      <c r="AL121" s="41"/>
      <c r="AM121" s="41"/>
      <c r="AN121" s="41">
        <f t="shared" ref="AN121:AN149" si="63">21000/AO121</f>
        <v>16.203703703703702</v>
      </c>
      <c r="AO121" s="41">
        <v>1296</v>
      </c>
      <c r="AP121" s="110" t="s">
        <v>103</v>
      </c>
      <c r="AQ121" s="111" t="s">
        <v>103</v>
      </c>
      <c r="AR121" s="126" t="str">
        <f t="shared" si="57"/>
        <v/>
      </c>
      <c r="AS121" s="126" t="str">
        <f t="shared" si="58"/>
        <v/>
      </c>
      <c r="AT121" s="127">
        <v>1296</v>
      </c>
      <c r="AU121" s="128" t="s">
        <v>103</v>
      </c>
      <c r="AV121" s="129" t="s">
        <v>103</v>
      </c>
      <c r="AW121" s="126" t="str">
        <f t="shared" si="59"/>
        <v/>
      </c>
      <c r="AX121" s="126" t="str">
        <f t="shared" si="60"/>
        <v/>
      </c>
      <c r="AY121" s="64" t="str">
        <f t="shared" si="61"/>
        <v/>
      </c>
      <c r="AZ121" s="97" t="s">
        <v>103</v>
      </c>
      <c r="BA121" s="68"/>
      <c r="BB121" s="68"/>
      <c r="BC121" s="68"/>
      <c r="BD121" s="68"/>
      <c r="BE121" s="15"/>
      <c r="BF121" s="5">
        <f t="shared" si="62"/>
        <v>10945</v>
      </c>
      <c r="BG121" s="42">
        <v>6777</v>
      </c>
      <c r="BH121" s="42">
        <v>4168</v>
      </c>
      <c r="BI121" s="42"/>
      <c r="BJ121" s="42"/>
      <c r="BK121" s="42"/>
      <c r="BL121" s="42"/>
      <c r="BM121" s="42"/>
    </row>
    <row r="122" spans="1:65" outlineLevel="5" x14ac:dyDescent="0.3">
      <c r="A122" s="22">
        <f t="shared" si="48"/>
        <v>4</v>
      </c>
      <c r="B122" s="9">
        <f t="shared" si="46"/>
        <v>42828</v>
      </c>
      <c r="C122" s="51">
        <v>296828</v>
      </c>
      <c r="D122" s="64" t="str">
        <f t="shared" si="53"/>
        <v/>
      </c>
      <c r="E122" s="12" t="s">
        <v>103</v>
      </c>
      <c r="F122" s="12" t="s">
        <v>103</v>
      </c>
      <c r="G122" s="12"/>
      <c r="H122" s="12"/>
      <c r="I122" s="12"/>
      <c r="J122" s="12"/>
      <c r="K122" s="12"/>
      <c r="L122" s="12"/>
      <c r="M122" s="74" t="str">
        <f t="shared" si="54"/>
        <v/>
      </c>
      <c r="N122" s="83" t="s">
        <v>103</v>
      </c>
      <c r="O122" s="83" t="s">
        <v>103</v>
      </c>
      <c r="P122" s="83"/>
      <c r="Q122" s="83"/>
      <c r="R122" s="83"/>
      <c r="S122" s="83"/>
      <c r="T122" s="83"/>
      <c r="U122" s="83"/>
      <c r="V122" s="5" t="str">
        <f t="shared" si="55"/>
        <v/>
      </c>
      <c r="W122" s="41"/>
      <c r="X122" s="41"/>
      <c r="Y122" s="41"/>
      <c r="Z122" s="41"/>
      <c r="AA122" s="41"/>
      <c r="AB122" s="41"/>
      <c r="AC122" s="41"/>
      <c r="AD122" s="41"/>
      <c r="AE122" s="5" t="str">
        <f t="shared" si="56"/>
        <v/>
      </c>
      <c r="AF122" s="41"/>
      <c r="AG122" s="41"/>
      <c r="AH122" s="41"/>
      <c r="AI122" s="41"/>
      <c r="AJ122" s="41"/>
      <c r="AK122" s="41"/>
      <c r="AL122" s="41"/>
      <c r="AM122" s="41"/>
      <c r="AN122" s="41">
        <f t="shared" si="63"/>
        <v>13.861386138613861</v>
      </c>
      <c r="AO122" s="41">
        <v>1515</v>
      </c>
      <c r="AP122" s="110" t="s">
        <v>103</v>
      </c>
      <c r="AQ122" s="111" t="s">
        <v>103</v>
      </c>
      <c r="AR122" s="126" t="str">
        <f t="shared" si="57"/>
        <v/>
      </c>
      <c r="AS122" s="126" t="str">
        <f t="shared" si="58"/>
        <v/>
      </c>
      <c r="AT122" s="127">
        <v>1515</v>
      </c>
      <c r="AU122" s="128">
        <v>1.36</v>
      </c>
      <c r="AV122" s="129" t="s">
        <v>103</v>
      </c>
      <c r="AW122" s="126" t="str">
        <f t="shared" si="59"/>
        <v/>
      </c>
      <c r="AX122" s="126" t="str">
        <f t="shared" si="60"/>
        <v/>
      </c>
      <c r="AY122" s="64" t="str">
        <f t="shared" si="61"/>
        <v/>
      </c>
      <c r="AZ122" s="97">
        <v>81.03</v>
      </c>
      <c r="BA122" s="68"/>
      <c r="BB122" s="68"/>
      <c r="BC122" s="68"/>
      <c r="BD122" s="68"/>
      <c r="BE122" s="15"/>
      <c r="BF122" s="5">
        <f t="shared" si="62"/>
        <v>11817</v>
      </c>
      <c r="BG122" s="42">
        <v>5888</v>
      </c>
      <c r="BH122" s="42">
        <v>5929</v>
      </c>
      <c r="BI122" s="42"/>
      <c r="BJ122" s="42"/>
      <c r="BK122" s="42"/>
      <c r="BL122" s="42"/>
      <c r="BM122" s="42"/>
    </row>
    <row r="123" spans="1:65" outlineLevel="5" x14ac:dyDescent="0.3">
      <c r="A123" s="22">
        <f t="shared" si="48"/>
        <v>4</v>
      </c>
      <c r="B123" s="9">
        <f t="shared" si="46"/>
        <v>42829</v>
      </c>
      <c r="C123" s="51">
        <v>296924</v>
      </c>
      <c r="D123" s="64">
        <f t="shared" si="53"/>
        <v>34</v>
      </c>
      <c r="E123" s="12">
        <v>34</v>
      </c>
      <c r="F123" s="12">
        <v>34</v>
      </c>
      <c r="G123" s="12"/>
      <c r="H123" s="12"/>
      <c r="I123" s="12"/>
      <c r="J123" s="12"/>
      <c r="K123" s="12"/>
      <c r="L123" s="12"/>
      <c r="M123" s="74">
        <f t="shared" si="54"/>
        <v>7</v>
      </c>
      <c r="N123" s="83">
        <v>6.95</v>
      </c>
      <c r="O123" s="83">
        <v>6.97</v>
      </c>
      <c r="P123" s="83"/>
      <c r="Q123" s="83"/>
      <c r="R123" s="83"/>
      <c r="S123" s="83"/>
      <c r="T123" s="83"/>
      <c r="U123" s="83"/>
      <c r="V123" s="5" t="str">
        <f t="shared" si="55"/>
        <v/>
      </c>
      <c r="W123" s="41"/>
      <c r="X123" s="41"/>
      <c r="Y123" s="41"/>
      <c r="Z123" s="41"/>
      <c r="AA123" s="41"/>
      <c r="AB123" s="41"/>
      <c r="AC123" s="41"/>
      <c r="AD123" s="41"/>
      <c r="AE123" s="5" t="str">
        <f t="shared" si="56"/>
        <v/>
      </c>
      <c r="AF123" s="41"/>
      <c r="AG123" s="41"/>
      <c r="AH123" s="41"/>
      <c r="AI123" s="41"/>
      <c r="AJ123" s="41"/>
      <c r="AK123" s="41"/>
      <c r="AL123" s="41"/>
      <c r="AM123" s="41"/>
      <c r="AN123" s="41">
        <f t="shared" si="63"/>
        <v>18.918918918918919</v>
      </c>
      <c r="AO123" s="41">
        <v>1110</v>
      </c>
      <c r="AP123" s="110">
        <v>3.1</v>
      </c>
      <c r="AQ123" s="111">
        <v>2.34</v>
      </c>
      <c r="AR123" s="126">
        <f t="shared" si="57"/>
        <v>75.483870967741922</v>
      </c>
      <c r="AS123" s="126">
        <f t="shared" si="58"/>
        <v>24.516129032258078</v>
      </c>
      <c r="AT123" s="127">
        <v>1110</v>
      </c>
      <c r="AU123" s="128">
        <v>1.36</v>
      </c>
      <c r="AV123" s="129">
        <v>0.86</v>
      </c>
      <c r="AW123" s="126">
        <f t="shared" si="59"/>
        <v>63.235294117647058</v>
      </c>
      <c r="AX123" s="126">
        <f t="shared" si="60"/>
        <v>36.764705882352942</v>
      </c>
      <c r="AY123" s="64">
        <f t="shared" si="61"/>
        <v>44.136752136752087</v>
      </c>
      <c r="AZ123" s="97">
        <v>80.489999999999995</v>
      </c>
      <c r="BA123" s="68"/>
      <c r="BB123" s="68"/>
      <c r="BC123" s="68"/>
      <c r="BD123" s="68"/>
      <c r="BE123" s="15"/>
      <c r="BF123" s="5">
        <f t="shared" si="62"/>
        <v>12416</v>
      </c>
      <c r="BG123" s="42">
        <v>0</v>
      </c>
      <c r="BH123" s="42">
        <v>12416</v>
      </c>
      <c r="BI123" s="42"/>
      <c r="BJ123" s="42"/>
      <c r="BK123" s="42"/>
      <c r="BL123" s="42"/>
      <c r="BM123" s="42"/>
    </row>
    <row r="124" spans="1:65" outlineLevel="5" x14ac:dyDescent="0.3">
      <c r="A124" s="22">
        <f t="shared" si="48"/>
        <v>4</v>
      </c>
      <c r="B124" s="9">
        <f t="shared" si="46"/>
        <v>42830</v>
      </c>
      <c r="C124" s="51">
        <v>345645</v>
      </c>
      <c r="D124" s="64">
        <f t="shared" si="53"/>
        <v>34</v>
      </c>
      <c r="E124" s="12">
        <v>34</v>
      </c>
      <c r="F124" s="12">
        <v>34</v>
      </c>
      <c r="G124" s="12"/>
      <c r="H124" s="12"/>
      <c r="I124" s="12"/>
      <c r="J124" s="12"/>
      <c r="K124" s="12"/>
      <c r="L124" s="12"/>
      <c r="M124" s="74" t="str">
        <f t="shared" si="54"/>
        <v/>
      </c>
      <c r="N124" s="83" t="s">
        <v>103</v>
      </c>
      <c r="O124" s="83" t="s">
        <v>103</v>
      </c>
      <c r="P124" s="83"/>
      <c r="Q124" s="83"/>
      <c r="R124" s="83"/>
      <c r="S124" s="83"/>
      <c r="T124" s="83"/>
      <c r="U124" s="83"/>
      <c r="V124" s="5" t="str">
        <f t="shared" si="55"/>
        <v/>
      </c>
      <c r="W124" s="41"/>
      <c r="X124" s="41"/>
      <c r="Y124" s="41"/>
      <c r="Z124" s="41"/>
      <c r="AA124" s="41"/>
      <c r="AB124" s="41"/>
      <c r="AC124" s="41"/>
      <c r="AD124" s="41"/>
      <c r="AE124" s="5" t="str">
        <f t="shared" si="56"/>
        <v/>
      </c>
      <c r="AF124" s="41"/>
      <c r="AG124" s="41"/>
      <c r="AH124" s="41"/>
      <c r="AI124" s="41"/>
      <c r="AJ124" s="41"/>
      <c r="AK124" s="41"/>
      <c r="AL124" s="41"/>
      <c r="AM124" s="41"/>
      <c r="AN124" s="41">
        <f t="shared" si="63"/>
        <v>16.826923076923077</v>
      </c>
      <c r="AO124" s="41">
        <v>1248</v>
      </c>
      <c r="AP124" s="110" t="s">
        <v>103</v>
      </c>
      <c r="AQ124" s="111" t="s">
        <v>103</v>
      </c>
      <c r="AR124" s="126" t="str">
        <f t="shared" si="57"/>
        <v/>
      </c>
      <c r="AS124" s="126" t="str">
        <f t="shared" si="58"/>
        <v/>
      </c>
      <c r="AT124" s="127">
        <v>1248</v>
      </c>
      <c r="AU124" s="128">
        <v>1.47</v>
      </c>
      <c r="AV124" s="129" t="s">
        <v>103</v>
      </c>
      <c r="AW124" s="126" t="str">
        <f t="shared" si="59"/>
        <v/>
      </c>
      <c r="AX124" s="126" t="str">
        <f t="shared" si="60"/>
        <v/>
      </c>
      <c r="AY124" s="64" t="str">
        <f t="shared" si="61"/>
        <v/>
      </c>
      <c r="AZ124" s="97">
        <v>80.150000000000006</v>
      </c>
      <c r="BA124" s="68"/>
      <c r="BB124" s="68"/>
      <c r="BC124" s="68"/>
      <c r="BD124" s="68"/>
      <c r="BE124" s="15"/>
      <c r="BF124" s="5">
        <f t="shared" si="62"/>
        <v>10871</v>
      </c>
      <c r="BG124" s="42">
        <v>6741</v>
      </c>
      <c r="BH124" s="42">
        <v>4130</v>
      </c>
      <c r="BI124" s="42"/>
      <c r="BJ124" s="42"/>
      <c r="BK124" s="42"/>
      <c r="BL124" s="42"/>
      <c r="BM124" s="42"/>
    </row>
    <row r="125" spans="1:65" outlineLevel="5" x14ac:dyDescent="0.3">
      <c r="A125" s="22">
        <f t="shared" si="48"/>
        <v>4</v>
      </c>
      <c r="B125" s="9">
        <f t="shared" si="46"/>
        <v>42831</v>
      </c>
      <c r="C125" s="51">
        <v>398906</v>
      </c>
      <c r="D125" s="64" t="str">
        <f t="shared" si="53"/>
        <v/>
      </c>
      <c r="E125" s="12" t="s">
        <v>103</v>
      </c>
      <c r="F125" s="12" t="s">
        <v>103</v>
      </c>
      <c r="G125" s="12"/>
      <c r="H125" s="12"/>
      <c r="I125" s="12"/>
      <c r="J125" s="12"/>
      <c r="K125" s="12"/>
      <c r="L125" s="12"/>
      <c r="M125" s="74" t="str">
        <f t="shared" si="54"/>
        <v/>
      </c>
      <c r="N125" s="83" t="s">
        <v>103</v>
      </c>
      <c r="O125" s="83" t="s">
        <v>103</v>
      </c>
      <c r="P125" s="83"/>
      <c r="Q125" s="83"/>
      <c r="R125" s="83"/>
      <c r="S125" s="83"/>
      <c r="T125" s="83"/>
      <c r="U125" s="83"/>
      <c r="V125" s="5" t="str">
        <f t="shared" si="55"/>
        <v/>
      </c>
      <c r="W125" s="41"/>
      <c r="X125" s="41"/>
      <c r="Y125" s="41"/>
      <c r="Z125" s="41"/>
      <c r="AA125" s="41"/>
      <c r="AB125" s="41"/>
      <c r="AC125" s="41"/>
      <c r="AD125" s="41"/>
      <c r="AE125" s="5" t="str">
        <f t="shared" si="56"/>
        <v/>
      </c>
      <c r="AF125" s="41"/>
      <c r="AG125" s="41"/>
      <c r="AH125" s="41"/>
      <c r="AI125" s="41"/>
      <c r="AJ125" s="41"/>
      <c r="AK125" s="41"/>
      <c r="AL125" s="41"/>
      <c r="AM125" s="41"/>
      <c r="AN125" s="41">
        <f t="shared" si="63"/>
        <v>12.851897184822521</v>
      </c>
      <c r="AO125" s="41">
        <v>1634</v>
      </c>
      <c r="AP125" s="110" t="s">
        <v>103</v>
      </c>
      <c r="AQ125" s="111" t="s">
        <v>103</v>
      </c>
      <c r="AR125" s="126" t="str">
        <f t="shared" si="57"/>
        <v/>
      </c>
      <c r="AS125" s="126" t="str">
        <f t="shared" si="58"/>
        <v/>
      </c>
      <c r="AT125" s="127">
        <v>1634</v>
      </c>
      <c r="AU125" s="128">
        <v>1.34</v>
      </c>
      <c r="AV125" s="129" t="s">
        <v>103</v>
      </c>
      <c r="AW125" s="126" t="str">
        <f t="shared" si="59"/>
        <v/>
      </c>
      <c r="AX125" s="126" t="str">
        <f t="shared" si="60"/>
        <v/>
      </c>
      <c r="AY125" s="64" t="str">
        <f t="shared" si="61"/>
        <v/>
      </c>
      <c r="AZ125" s="97">
        <v>80.61</v>
      </c>
      <c r="BA125" s="68"/>
      <c r="BB125" s="68"/>
      <c r="BC125" s="68"/>
      <c r="BD125" s="68"/>
      <c r="BE125" s="15"/>
      <c r="BF125" s="5">
        <f t="shared" si="62"/>
        <v>5691</v>
      </c>
      <c r="BG125" s="42">
        <v>2664</v>
      </c>
      <c r="BH125" s="42">
        <v>3027</v>
      </c>
      <c r="BI125" s="42"/>
      <c r="BJ125" s="42"/>
      <c r="BK125" s="42"/>
      <c r="BL125" s="42"/>
      <c r="BM125" s="42"/>
    </row>
    <row r="126" spans="1:65" outlineLevel="5" x14ac:dyDescent="0.3">
      <c r="A126" s="22">
        <f t="shared" si="48"/>
        <v>4</v>
      </c>
      <c r="B126" s="9">
        <f t="shared" si="46"/>
        <v>42832</v>
      </c>
      <c r="C126" s="51">
        <v>371295</v>
      </c>
      <c r="D126" s="64" t="str">
        <f t="shared" si="53"/>
        <v/>
      </c>
      <c r="E126" s="12" t="s">
        <v>103</v>
      </c>
      <c r="F126" s="12" t="s">
        <v>103</v>
      </c>
      <c r="G126" s="12"/>
      <c r="H126" s="12"/>
      <c r="I126" s="12"/>
      <c r="J126" s="12"/>
      <c r="K126" s="12"/>
      <c r="L126" s="12"/>
      <c r="M126" s="74" t="str">
        <f t="shared" si="54"/>
        <v/>
      </c>
      <c r="N126" s="83" t="s">
        <v>103</v>
      </c>
      <c r="O126" s="83" t="s">
        <v>103</v>
      </c>
      <c r="P126" s="83"/>
      <c r="Q126" s="83"/>
      <c r="R126" s="83"/>
      <c r="S126" s="83"/>
      <c r="T126" s="83"/>
      <c r="U126" s="83"/>
      <c r="V126" s="5" t="str">
        <f t="shared" si="55"/>
        <v/>
      </c>
      <c r="W126" s="41"/>
      <c r="X126" s="41"/>
      <c r="Y126" s="41"/>
      <c r="Z126" s="41"/>
      <c r="AA126" s="41"/>
      <c r="AB126" s="41"/>
      <c r="AC126" s="41"/>
      <c r="AD126" s="41"/>
      <c r="AE126" s="5" t="str">
        <f t="shared" si="56"/>
        <v/>
      </c>
      <c r="AF126" s="41"/>
      <c r="AG126" s="41"/>
      <c r="AH126" s="41"/>
      <c r="AI126" s="41"/>
      <c r="AJ126" s="41"/>
      <c r="AK126" s="41"/>
      <c r="AL126" s="41"/>
      <c r="AM126" s="41"/>
      <c r="AN126" s="41">
        <f t="shared" si="63"/>
        <v>16.962843295638127</v>
      </c>
      <c r="AO126" s="41">
        <v>1238</v>
      </c>
      <c r="AP126" s="110" t="s">
        <v>103</v>
      </c>
      <c r="AQ126" s="111" t="s">
        <v>103</v>
      </c>
      <c r="AR126" s="126" t="str">
        <f t="shared" si="57"/>
        <v/>
      </c>
      <c r="AS126" s="126" t="str">
        <f t="shared" si="58"/>
        <v/>
      </c>
      <c r="AT126" s="127">
        <v>1238</v>
      </c>
      <c r="AU126" s="128">
        <v>1.34</v>
      </c>
      <c r="AV126" s="129" t="s">
        <v>103</v>
      </c>
      <c r="AW126" s="126" t="str">
        <f t="shared" si="59"/>
        <v/>
      </c>
      <c r="AX126" s="126" t="str">
        <f t="shared" si="60"/>
        <v/>
      </c>
      <c r="AY126" s="64" t="str">
        <f t="shared" si="61"/>
        <v/>
      </c>
      <c r="AZ126" s="97">
        <v>80.34</v>
      </c>
      <c r="BA126" s="68"/>
      <c r="BB126" s="68"/>
      <c r="BC126" s="68"/>
      <c r="BD126" s="68"/>
      <c r="BE126" s="15"/>
      <c r="BF126" s="5">
        <f t="shared" si="62"/>
        <v>14437</v>
      </c>
      <c r="BG126" s="42">
        <v>7777</v>
      </c>
      <c r="BH126" s="42">
        <v>6660</v>
      </c>
      <c r="BI126" s="42"/>
      <c r="BJ126" s="42"/>
      <c r="BK126" s="42"/>
      <c r="BL126" s="42"/>
      <c r="BM126" s="42"/>
    </row>
    <row r="127" spans="1:65" outlineLevel="5" x14ac:dyDescent="0.3">
      <c r="A127" s="22">
        <f t="shared" si="48"/>
        <v>4</v>
      </c>
      <c r="B127" s="9">
        <f t="shared" si="46"/>
        <v>42833</v>
      </c>
      <c r="C127" s="51">
        <v>369568</v>
      </c>
      <c r="D127" s="64" t="str">
        <f t="shared" si="53"/>
        <v/>
      </c>
      <c r="E127" s="12" t="s">
        <v>103</v>
      </c>
      <c r="F127" s="12" t="s">
        <v>103</v>
      </c>
      <c r="G127" s="12"/>
      <c r="H127" s="12"/>
      <c r="I127" s="12"/>
      <c r="J127" s="12"/>
      <c r="K127" s="12"/>
      <c r="L127" s="12"/>
      <c r="M127" s="74" t="str">
        <f t="shared" si="54"/>
        <v/>
      </c>
      <c r="N127" s="83" t="s">
        <v>103</v>
      </c>
      <c r="O127" s="83" t="s">
        <v>103</v>
      </c>
      <c r="P127" s="83"/>
      <c r="Q127" s="83"/>
      <c r="R127" s="83"/>
      <c r="S127" s="83"/>
      <c r="T127" s="83"/>
      <c r="U127" s="83"/>
      <c r="V127" s="5" t="str">
        <f t="shared" si="55"/>
        <v/>
      </c>
      <c r="W127" s="41"/>
      <c r="X127" s="41"/>
      <c r="Y127" s="41"/>
      <c r="Z127" s="41"/>
      <c r="AA127" s="41"/>
      <c r="AB127" s="41"/>
      <c r="AC127" s="41"/>
      <c r="AD127" s="41"/>
      <c r="AE127" s="5" t="str">
        <f t="shared" si="56"/>
        <v/>
      </c>
      <c r="AF127" s="41"/>
      <c r="AG127" s="41"/>
      <c r="AH127" s="41"/>
      <c r="AI127" s="41"/>
      <c r="AJ127" s="41"/>
      <c r="AK127" s="41"/>
      <c r="AL127" s="41"/>
      <c r="AM127" s="41"/>
      <c r="AN127" s="41">
        <f t="shared" si="63"/>
        <v>16.509433962264151</v>
      </c>
      <c r="AO127" s="41">
        <v>1272</v>
      </c>
      <c r="AP127" s="110" t="s">
        <v>103</v>
      </c>
      <c r="AQ127" s="111" t="s">
        <v>103</v>
      </c>
      <c r="AR127" s="126" t="str">
        <f t="shared" si="57"/>
        <v/>
      </c>
      <c r="AS127" s="126" t="str">
        <f t="shared" si="58"/>
        <v/>
      </c>
      <c r="AT127" s="127">
        <v>1272</v>
      </c>
      <c r="AU127" s="128" t="s">
        <v>103</v>
      </c>
      <c r="AV127" s="129" t="s">
        <v>103</v>
      </c>
      <c r="AW127" s="126" t="str">
        <f t="shared" si="59"/>
        <v/>
      </c>
      <c r="AX127" s="126" t="str">
        <f t="shared" si="60"/>
        <v/>
      </c>
      <c r="AY127" s="64" t="str">
        <f t="shared" si="61"/>
        <v/>
      </c>
      <c r="AZ127" s="97" t="s">
        <v>103</v>
      </c>
      <c r="BA127" s="68"/>
      <c r="BB127" s="68"/>
      <c r="BC127" s="68"/>
      <c r="BD127" s="68"/>
      <c r="BE127" s="15"/>
      <c r="BF127" s="5">
        <f t="shared" si="62"/>
        <v>13062</v>
      </c>
      <c r="BG127" s="42">
        <v>8247</v>
      </c>
      <c r="BH127" s="42">
        <v>4815</v>
      </c>
      <c r="BI127" s="42"/>
      <c r="BJ127" s="42"/>
      <c r="BK127" s="42"/>
      <c r="BL127" s="42"/>
      <c r="BM127" s="42"/>
    </row>
    <row r="128" spans="1:65" outlineLevel="5" x14ac:dyDescent="0.3">
      <c r="A128" s="22">
        <f t="shared" si="48"/>
        <v>4</v>
      </c>
      <c r="B128" s="9">
        <f t="shared" si="46"/>
        <v>42834</v>
      </c>
      <c r="C128" s="51">
        <v>332642</v>
      </c>
      <c r="D128" s="64">
        <f t="shared" si="53"/>
        <v>35.5</v>
      </c>
      <c r="E128" s="12">
        <v>36</v>
      </c>
      <c r="F128" s="12">
        <v>35</v>
      </c>
      <c r="G128" s="12"/>
      <c r="H128" s="12"/>
      <c r="I128" s="12"/>
      <c r="J128" s="12"/>
      <c r="K128" s="12"/>
      <c r="L128" s="12"/>
      <c r="M128" s="74" t="str">
        <f t="shared" si="54"/>
        <v/>
      </c>
      <c r="N128" s="83" t="s">
        <v>103</v>
      </c>
      <c r="O128" s="83" t="s">
        <v>103</v>
      </c>
      <c r="P128" s="83"/>
      <c r="Q128" s="83"/>
      <c r="R128" s="83"/>
      <c r="S128" s="83"/>
      <c r="T128" s="83"/>
      <c r="U128" s="83"/>
      <c r="V128" s="5" t="str">
        <f t="shared" si="55"/>
        <v/>
      </c>
      <c r="W128" s="41"/>
      <c r="X128" s="41"/>
      <c r="Y128" s="41"/>
      <c r="Z128" s="41"/>
      <c r="AA128" s="41"/>
      <c r="AB128" s="41"/>
      <c r="AC128" s="41"/>
      <c r="AD128" s="41"/>
      <c r="AE128" s="5" t="str">
        <f t="shared" si="56"/>
        <v/>
      </c>
      <c r="AF128" s="41"/>
      <c r="AG128" s="41"/>
      <c r="AH128" s="41"/>
      <c r="AI128" s="41"/>
      <c r="AJ128" s="41"/>
      <c r="AK128" s="41"/>
      <c r="AL128" s="41"/>
      <c r="AM128" s="41"/>
      <c r="AN128" s="41">
        <f t="shared" si="63"/>
        <v>16.509433962264151</v>
      </c>
      <c r="AO128" s="41">
        <v>1272</v>
      </c>
      <c r="AP128" s="110" t="s">
        <v>103</v>
      </c>
      <c r="AQ128" s="111" t="s">
        <v>103</v>
      </c>
      <c r="AR128" s="126" t="str">
        <f t="shared" si="57"/>
        <v/>
      </c>
      <c r="AS128" s="126" t="str">
        <f t="shared" si="58"/>
        <v/>
      </c>
      <c r="AT128" s="127">
        <v>1272</v>
      </c>
      <c r="AU128" s="128" t="s">
        <v>103</v>
      </c>
      <c r="AV128" s="129" t="s">
        <v>103</v>
      </c>
      <c r="AW128" s="126" t="str">
        <f t="shared" si="59"/>
        <v/>
      </c>
      <c r="AX128" s="126" t="str">
        <f t="shared" si="60"/>
        <v/>
      </c>
      <c r="AY128" s="64" t="str">
        <f t="shared" si="61"/>
        <v/>
      </c>
      <c r="AZ128" s="97" t="s">
        <v>103</v>
      </c>
      <c r="BA128" s="68"/>
      <c r="BB128" s="68"/>
      <c r="BC128" s="68"/>
      <c r="BD128" s="68"/>
      <c r="BE128" s="15"/>
      <c r="BF128" s="5">
        <f t="shared" si="62"/>
        <v>9847</v>
      </c>
      <c r="BG128" s="42">
        <v>5466</v>
      </c>
      <c r="BH128" s="42">
        <v>4381</v>
      </c>
      <c r="BI128" s="42"/>
      <c r="BJ128" s="42"/>
      <c r="BK128" s="42"/>
      <c r="BL128" s="42"/>
      <c r="BM128" s="42"/>
    </row>
    <row r="129" spans="1:65" outlineLevel="5" x14ac:dyDescent="0.3">
      <c r="A129" s="22">
        <f t="shared" si="48"/>
        <v>4</v>
      </c>
      <c r="B129" s="9">
        <f t="shared" si="46"/>
        <v>42835</v>
      </c>
      <c r="C129" s="51">
        <v>318903</v>
      </c>
      <c r="D129" s="64" t="str">
        <f t="shared" si="53"/>
        <v/>
      </c>
      <c r="E129" s="12" t="s">
        <v>103</v>
      </c>
      <c r="F129" s="12" t="s">
        <v>103</v>
      </c>
      <c r="G129" s="12"/>
      <c r="H129" s="12"/>
      <c r="I129" s="12"/>
      <c r="J129" s="12"/>
      <c r="K129" s="12"/>
      <c r="L129" s="12"/>
      <c r="M129" s="74" t="str">
        <f t="shared" si="54"/>
        <v/>
      </c>
      <c r="N129" s="83" t="s">
        <v>103</v>
      </c>
      <c r="O129" s="83" t="s">
        <v>103</v>
      </c>
      <c r="P129" s="83"/>
      <c r="Q129" s="83"/>
      <c r="R129" s="83"/>
      <c r="S129" s="83"/>
      <c r="T129" s="83"/>
      <c r="U129" s="83"/>
      <c r="V129" s="5" t="str">
        <f t="shared" si="55"/>
        <v/>
      </c>
      <c r="W129" s="41"/>
      <c r="X129" s="41"/>
      <c r="Y129" s="41"/>
      <c r="Z129" s="41"/>
      <c r="AA129" s="41"/>
      <c r="AB129" s="41"/>
      <c r="AC129" s="41"/>
      <c r="AD129" s="41"/>
      <c r="AE129" s="5" t="str">
        <f t="shared" si="56"/>
        <v/>
      </c>
      <c r="AF129" s="41"/>
      <c r="AG129" s="41"/>
      <c r="AH129" s="41"/>
      <c r="AI129" s="41"/>
      <c r="AJ129" s="41"/>
      <c r="AK129" s="41"/>
      <c r="AL129" s="41"/>
      <c r="AM129" s="41"/>
      <c r="AN129" s="41">
        <f t="shared" si="63"/>
        <v>16.203703703703702</v>
      </c>
      <c r="AO129" s="41">
        <v>1296</v>
      </c>
      <c r="AP129" s="110" t="s">
        <v>103</v>
      </c>
      <c r="AQ129" s="111" t="s">
        <v>103</v>
      </c>
      <c r="AR129" s="126" t="str">
        <f t="shared" si="57"/>
        <v/>
      </c>
      <c r="AS129" s="126" t="str">
        <f t="shared" si="58"/>
        <v/>
      </c>
      <c r="AT129" s="127">
        <v>1296</v>
      </c>
      <c r="AU129" s="128">
        <v>1.84</v>
      </c>
      <c r="AV129" s="129" t="s">
        <v>103</v>
      </c>
      <c r="AW129" s="126" t="str">
        <f t="shared" si="59"/>
        <v/>
      </c>
      <c r="AX129" s="126" t="str">
        <f t="shared" si="60"/>
        <v/>
      </c>
      <c r="AY129" s="64" t="str">
        <f t="shared" si="61"/>
        <v/>
      </c>
      <c r="AZ129" s="97">
        <v>79.37</v>
      </c>
      <c r="BA129" s="68"/>
      <c r="BB129" s="68"/>
      <c r="BC129" s="68"/>
      <c r="BD129" s="68"/>
      <c r="BE129" s="15"/>
      <c r="BF129" s="5">
        <f t="shared" si="62"/>
        <v>12083</v>
      </c>
      <c r="BG129" s="42">
        <v>7951</v>
      </c>
      <c r="BH129" s="42">
        <v>4132</v>
      </c>
      <c r="BI129" s="42"/>
      <c r="BJ129" s="42"/>
      <c r="BK129" s="42"/>
      <c r="BL129" s="42"/>
      <c r="BM129" s="42"/>
    </row>
    <row r="130" spans="1:65" outlineLevel="5" x14ac:dyDescent="0.3">
      <c r="A130" s="22">
        <f t="shared" si="48"/>
        <v>4</v>
      </c>
      <c r="B130" s="9">
        <f t="shared" si="46"/>
        <v>42836</v>
      </c>
      <c r="C130" s="51">
        <v>361037</v>
      </c>
      <c r="D130" s="64" t="str">
        <f t="shared" si="53"/>
        <v/>
      </c>
      <c r="E130" s="12" t="s">
        <v>103</v>
      </c>
      <c r="F130" s="12" t="s">
        <v>103</v>
      </c>
      <c r="G130" s="12"/>
      <c r="H130" s="12"/>
      <c r="I130" s="12"/>
      <c r="J130" s="12"/>
      <c r="K130" s="12"/>
      <c r="L130" s="12"/>
      <c r="M130" s="74">
        <f t="shared" si="54"/>
        <v>6.9</v>
      </c>
      <c r="N130" s="83">
        <v>6.87</v>
      </c>
      <c r="O130" s="83">
        <v>6.96</v>
      </c>
      <c r="P130" s="83"/>
      <c r="Q130" s="83"/>
      <c r="R130" s="83"/>
      <c r="S130" s="83"/>
      <c r="T130" s="83"/>
      <c r="U130" s="83"/>
      <c r="V130" s="5" t="str">
        <f t="shared" si="55"/>
        <v/>
      </c>
      <c r="W130" s="41"/>
      <c r="X130" s="41"/>
      <c r="Y130" s="41"/>
      <c r="Z130" s="41"/>
      <c r="AA130" s="41"/>
      <c r="AB130" s="41"/>
      <c r="AC130" s="41"/>
      <c r="AD130" s="41"/>
      <c r="AE130" s="5" t="str">
        <f t="shared" si="56"/>
        <v/>
      </c>
      <c r="AF130" s="41"/>
      <c r="AG130" s="41"/>
      <c r="AH130" s="41"/>
      <c r="AI130" s="41"/>
      <c r="AJ130" s="41"/>
      <c r="AK130" s="41"/>
      <c r="AL130" s="41"/>
      <c r="AM130" s="41"/>
      <c r="AN130" s="41">
        <f t="shared" si="63"/>
        <v>16.719745222929937</v>
      </c>
      <c r="AO130" s="41">
        <v>1256</v>
      </c>
      <c r="AP130" s="110">
        <v>3.35</v>
      </c>
      <c r="AQ130" s="111">
        <v>2.06</v>
      </c>
      <c r="AR130" s="126">
        <f t="shared" si="57"/>
        <v>61.492537313432841</v>
      </c>
      <c r="AS130" s="126">
        <f t="shared" si="58"/>
        <v>38.507462686567159</v>
      </c>
      <c r="AT130" s="127">
        <v>1256</v>
      </c>
      <c r="AU130" s="128">
        <v>1.76</v>
      </c>
      <c r="AV130" s="129">
        <v>0.94</v>
      </c>
      <c r="AW130" s="126">
        <f t="shared" si="59"/>
        <v>53.409090909090907</v>
      </c>
      <c r="AX130" s="126">
        <f t="shared" si="60"/>
        <v>46.590909090909093</v>
      </c>
      <c r="AY130" s="64">
        <f t="shared" si="61"/>
        <v>28.214539426947695</v>
      </c>
      <c r="AZ130" s="97">
        <v>79.239999999999995</v>
      </c>
      <c r="BA130" s="68"/>
      <c r="BB130" s="68"/>
      <c r="BC130" s="68"/>
      <c r="BD130" s="68"/>
      <c r="BE130" s="15"/>
      <c r="BF130" s="5">
        <f t="shared" si="62"/>
        <v>13001</v>
      </c>
      <c r="BG130" s="42">
        <v>8221</v>
      </c>
      <c r="BH130" s="42">
        <v>4780</v>
      </c>
      <c r="BI130" s="42"/>
      <c r="BJ130" s="42"/>
      <c r="BK130" s="42"/>
      <c r="BL130" s="42"/>
      <c r="BM130" s="42"/>
    </row>
    <row r="131" spans="1:65" outlineLevel="5" x14ac:dyDescent="0.3">
      <c r="A131" s="22">
        <f t="shared" si="48"/>
        <v>4</v>
      </c>
      <c r="B131" s="9">
        <f t="shared" si="46"/>
        <v>42837</v>
      </c>
      <c r="C131" s="51">
        <v>344967</v>
      </c>
      <c r="D131" s="64">
        <f t="shared" si="53"/>
        <v>36</v>
      </c>
      <c r="E131" s="12">
        <v>36</v>
      </c>
      <c r="F131" s="12">
        <v>36</v>
      </c>
      <c r="G131" s="12"/>
      <c r="H131" s="12"/>
      <c r="I131" s="12"/>
      <c r="J131" s="12"/>
      <c r="K131" s="12"/>
      <c r="L131" s="12"/>
      <c r="M131" s="74" t="str">
        <f t="shared" si="54"/>
        <v/>
      </c>
      <c r="N131" s="83" t="s">
        <v>103</v>
      </c>
      <c r="O131" s="83" t="s">
        <v>103</v>
      </c>
      <c r="P131" s="83"/>
      <c r="Q131" s="83"/>
      <c r="R131" s="83"/>
      <c r="S131" s="83"/>
      <c r="T131" s="83"/>
      <c r="U131" s="83"/>
      <c r="V131" s="5" t="str">
        <f t="shared" si="55"/>
        <v/>
      </c>
      <c r="W131" s="41"/>
      <c r="X131" s="41"/>
      <c r="Y131" s="41"/>
      <c r="Z131" s="41"/>
      <c r="AA131" s="41"/>
      <c r="AB131" s="41"/>
      <c r="AC131" s="41"/>
      <c r="AD131" s="41"/>
      <c r="AE131" s="5" t="str">
        <f t="shared" si="56"/>
        <v/>
      </c>
      <c r="AF131" s="41"/>
      <c r="AG131" s="41"/>
      <c r="AH131" s="41"/>
      <c r="AI131" s="41"/>
      <c r="AJ131" s="41"/>
      <c r="AK131" s="41"/>
      <c r="AL131" s="41"/>
      <c r="AM131" s="41"/>
      <c r="AN131" s="41">
        <f t="shared" si="63"/>
        <v>16.921837228041902</v>
      </c>
      <c r="AO131" s="41">
        <v>1241</v>
      </c>
      <c r="AP131" s="110" t="s">
        <v>103</v>
      </c>
      <c r="AQ131" s="111" t="s">
        <v>103</v>
      </c>
      <c r="AR131" s="126" t="str">
        <f t="shared" si="57"/>
        <v/>
      </c>
      <c r="AS131" s="126" t="str">
        <f t="shared" si="58"/>
        <v/>
      </c>
      <c r="AT131" s="127">
        <v>1241</v>
      </c>
      <c r="AU131" s="128">
        <v>1.94</v>
      </c>
      <c r="AV131" s="129" t="s">
        <v>103</v>
      </c>
      <c r="AW131" s="126" t="str">
        <f t="shared" si="59"/>
        <v/>
      </c>
      <c r="AX131" s="126" t="str">
        <f t="shared" si="60"/>
        <v/>
      </c>
      <c r="AY131" s="64" t="str">
        <f t="shared" si="61"/>
        <v/>
      </c>
      <c r="AZ131" s="97">
        <v>79.89</v>
      </c>
      <c r="BA131" s="68"/>
      <c r="BB131" s="68"/>
      <c r="BC131" s="68"/>
      <c r="BD131" s="68"/>
      <c r="BE131" s="15"/>
      <c r="BF131" s="5">
        <f t="shared" si="62"/>
        <v>12123</v>
      </c>
      <c r="BG131" s="42">
        <v>5362</v>
      </c>
      <c r="BH131" s="42">
        <v>6761</v>
      </c>
      <c r="BI131" s="42"/>
      <c r="BJ131" s="42"/>
      <c r="BK131" s="42"/>
      <c r="BL131" s="42"/>
      <c r="BM131" s="42"/>
    </row>
    <row r="132" spans="1:65" outlineLevel="5" x14ac:dyDescent="0.3">
      <c r="A132" s="22">
        <f t="shared" si="48"/>
        <v>4</v>
      </c>
      <c r="B132" s="9">
        <f t="shared" si="46"/>
        <v>42838</v>
      </c>
      <c r="C132" s="51">
        <v>359415</v>
      </c>
      <c r="D132" s="64">
        <f t="shared" si="53"/>
        <v>36</v>
      </c>
      <c r="E132" s="12">
        <v>36</v>
      </c>
      <c r="F132" s="12">
        <v>36</v>
      </c>
      <c r="G132" s="12"/>
      <c r="H132" s="12"/>
      <c r="I132" s="12"/>
      <c r="J132" s="12"/>
      <c r="K132" s="12"/>
      <c r="L132" s="12"/>
      <c r="M132" s="74" t="str">
        <f t="shared" si="54"/>
        <v/>
      </c>
      <c r="N132" s="83" t="s">
        <v>103</v>
      </c>
      <c r="O132" s="83" t="s">
        <v>103</v>
      </c>
      <c r="P132" s="83"/>
      <c r="Q132" s="83"/>
      <c r="R132" s="83"/>
      <c r="S132" s="83"/>
      <c r="T132" s="83"/>
      <c r="U132" s="83"/>
      <c r="V132" s="5" t="str">
        <f t="shared" si="55"/>
        <v/>
      </c>
      <c r="W132" s="41"/>
      <c r="X132" s="41"/>
      <c r="Y132" s="41"/>
      <c r="Z132" s="41"/>
      <c r="AA132" s="41"/>
      <c r="AB132" s="41"/>
      <c r="AC132" s="41"/>
      <c r="AD132" s="41"/>
      <c r="AE132" s="5" t="str">
        <f t="shared" si="56"/>
        <v/>
      </c>
      <c r="AF132" s="41"/>
      <c r="AG132" s="41"/>
      <c r="AH132" s="41"/>
      <c r="AI132" s="41"/>
      <c r="AJ132" s="41"/>
      <c r="AK132" s="41"/>
      <c r="AL132" s="41"/>
      <c r="AM132" s="41"/>
      <c r="AN132" s="41">
        <f t="shared" si="63"/>
        <v>17.255546425636812</v>
      </c>
      <c r="AO132" s="41">
        <v>1217</v>
      </c>
      <c r="AP132" s="110" t="s">
        <v>103</v>
      </c>
      <c r="AQ132" s="111" t="s">
        <v>103</v>
      </c>
      <c r="AR132" s="126" t="str">
        <f t="shared" si="57"/>
        <v/>
      </c>
      <c r="AS132" s="126" t="str">
        <f t="shared" si="58"/>
        <v/>
      </c>
      <c r="AT132" s="127">
        <v>1217</v>
      </c>
      <c r="AU132" s="128">
        <v>1.87</v>
      </c>
      <c r="AV132" s="129" t="s">
        <v>103</v>
      </c>
      <c r="AW132" s="126" t="str">
        <f t="shared" si="59"/>
        <v/>
      </c>
      <c r="AX132" s="126" t="str">
        <f t="shared" si="60"/>
        <v/>
      </c>
      <c r="AY132" s="64" t="str">
        <f t="shared" si="61"/>
        <v/>
      </c>
      <c r="AZ132" s="97">
        <v>79.64</v>
      </c>
      <c r="BA132" s="68"/>
      <c r="BB132" s="68"/>
      <c r="BC132" s="68"/>
      <c r="BD132" s="68"/>
      <c r="BE132" s="15"/>
      <c r="BF132" s="5">
        <f t="shared" si="62"/>
        <v>12467</v>
      </c>
      <c r="BG132" s="42">
        <v>4841</v>
      </c>
      <c r="BH132" s="42">
        <v>7626</v>
      </c>
      <c r="BI132" s="42"/>
      <c r="BJ132" s="42"/>
      <c r="BK132" s="42"/>
      <c r="BL132" s="42"/>
      <c r="BM132" s="42"/>
    </row>
    <row r="133" spans="1:65" outlineLevel="5" x14ac:dyDescent="0.3">
      <c r="A133" s="22">
        <f t="shared" si="48"/>
        <v>4</v>
      </c>
      <c r="B133" s="9">
        <f t="shared" si="46"/>
        <v>42839</v>
      </c>
      <c r="C133" s="51">
        <v>313890</v>
      </c>
      <c r="D133" s="64" t="str">
        <f t="shared" si="53"/>
        <v/>
      </c>
      <c r="E133" s="12" t="s">
        <v>103</v>
      </c>
      <c r="F133" s="12" t="s">
        <v>103</v>
      </c>
      <c r="G133" s="12"/>
      <c r="H133" s="12"/>
      <c r="I133" s="12"/>
      <c r="J133" s="12"/>
      <c r="K133" s="12"/>
      <c r="L133" s="12"/>
      <c r="M133" s="74" t="str">
        <f t="shared" si="54"/>
        <v/>
      </c>
      <c r="N133" s="83" t="s">
        <v>103</v>
      </c>
      <c r="O133" s="83" t="s">
        <v>103</v>
      </c>
      <c r="P133" s="83"/>
      <c r="Q133" s="83"/>
      <c r="R133" s="83"/>
      <c r="S133" s="83"/>
      <c r="T133" s="83"/>
      <c r="U133" s="83"/>
      <c r="V133" s="5" t="str">
        <f t="shared" si="55"/>
        <v/>
      </c>
      <c r="W133" s="41"/>
      <c r="X133" s="41"/>
      <c r="Y133" s="41"/>
      <c r="Z133" s="41"/>
      <c r="AA133" s="41"/>
      <c r="AB133" s="41"/>
      <c r="AC133" s="41"/>
      <c r="AD133" s="41"/>
      <c r="AE133" s="5" t="str">
        <f t="shared" si="56"/>
        <v/>
      </c>
      <c r="AF133" s="41"/>
      <c r="AG133" s="41"/>
      <c r="AH133" s="41"/>
      <c r="AI133" s="41"/>
      <c r="AJ133" s="41"/>
      <c r="AK133" s="41"/>
      <c r="AL133" s="41"/>
      <c r="AM133" s="41"/>
      <c r="AN133" s="41">
        <f t="shared" si="63"/>
        <v>16.786570743405274</v>
      </c>
      <c r="AO133" s="41">
        <v>1251</v>
      </c>
      <c r="AP133" s="110" t="s">
        <v>103</v>
      </c>
      <c r="AQ133" s="111" t="s">
        <v>103</v>
      </c>
      <c r="AR133" s="126" t="str">
        <f t="shared" si="57"/>
        <v/>
      </c>
      <c r="AS133" s="126" t="str">
        <f t="shared" si="58"/>
        <v/>
      </c>
      <c r="AT133" s="127">
        <v>1251</v>
      </c>
      <c r="AU133" s="128">
        <v>1.79</v>
      </c>
      <c r="AV133" s="129" t="s">
        <v>103</v>
      </c>
      <c r="AW133" s="126" t="str">
        <f t="shared" si="59"/>
        <v/>
      </c>
      <c r="AX133" s="126" t="str">
        <f t="shared" si="60"/>
        <v/>
      </c>
      <c r="AY133" s="64" t="str">
        <f t="shared" si="61"/>
        <v/>
      </c>
      <c r="AZ133" s="97">
        <v>79.81</v>
      </c>
      <c r="BA133" s="68"/>
      <c r="BB133" s="68"/>
      <c r="BC133" s="68"/>
      <c r="BD133" s="68"/>
      <c r="BE133" s="15"/>
      <c r="BF133" s="5">
        <f t="shared" si="62"/>
        <v>13697</v>
      </c>
      <c r="BG133" s="42">
        <v>4702</v>
      </c>
      <c r="BH133" s="42">
        <v>8995</v>
      </c>
      <c r="BI133" s="42"/>
      <c r="BJ133" s="42"/>
      <c r="BK133" s="42"/>
      <c r="BL133" s="42"/>
      <c r="BM133" s="42"/>
    </row>
    <row r="134" spans="1:65" outlineLevel="5" x14ac:dyDescent="0.3">
      <c r="A134" s="22">
        <f t="shared" si="48"/>
        <v>4</v>
      </c>
      <c r="B134" s="9">
        <f t="shared" si="46"/>
        <v>42840</v>
      </c>
      <c r="C134" s="51">
        <v>327782</v>
      </c>
      <c r="D134" s="64" t="str">
        <f t="shared" si="53"/>
        <v/>
      </c>
      <c r="E134" s="12" t="s">
        <v>103</v>
      </c>
      <c r="F134" s="12" t="s">
        <v>103</v>
      </c>
      <c r="G134" s="12"/>
      <c r="H134" s="12"/>
      <c r="I134" s="12"/>
      <c r="J134" s="12"/>
      <c r="K134" s="12"/>
      <c r="L134" s="12"/>
      <c r="M134" s="74" t="str">
        <f t="shared" si="54"/>
        <v/>
      </c>
      <c r="N134" s="83" t="s">
        <v>103</v>
      </c>
      <c r="O134" s="83" t="s">
        <v>103</v>
      </c>
      <c r="P134" s="83"/>
      <c r="Q134" s="83"/>
      <c r="R134" s="83"/>
      <c r="S134" s="83"/>
      <c r="T134" s="83"/>
      <c r="U134" s="83"/>
      <c r="V134" s="5" t="str">
        <f t="shared" si="55"/>
        <v/>
      </c>
      <c r="W134" s="41"/>
      <c r="X134" s="41"/>
      <c r="Y134" s="41"/>
      <c r="Z134" s="41"/>
      <c r="AA134" s="41"/>
      <c r="AB134" s="41"/>
      <c r="AC134" s="41"/>
      <c r="AD134" s="41"/>
      <c r="AE134" s="5" t="str">
        <f t="shared" si="56"/>
        <v/>
      </c>
      <c r="AF134" s="41"/>
      <c r="AG134" s="41"/>
      <c r="AH134" s="41"/>
      <c r="AI134" s="41"/>
      <c r="AJ134" s="41"/>
      <c r="AK134" s="41"/>
      <c r="AL134" s="41"/>
      <c r="AM134" s="41"/>
      <c r="AN134" s="41">
        <f t="shared" si="63"/>
        <v>17.706576728499158</v>
      </c>
      <c r="AO134" s="41">
        <v>1186</v>
      </c>
      <c r="AP134" s="110" t="s">
        <v>103</v>
      </c>
      <c r="AQ134" s="111" t="s">
        <v>103</v>
      </c>
      <c r="AR134" s="126" t="str">
        <f t="shared" si="57"/>
        <v/>
      </c>
      <c r="AS134" s="126" t="str">
        <f t="shared" si="58"/>
        <v/>
      </c>
      <c r="AT134" s="127">
        <v>1186</v>
      </c>
      <c r="AU134" s="128" t="s">
        <v>103</v>
      </c>
      <c r="AV134" s="129" t="s">
        <v>103</v>
      </c>
      <c r="AW134" s="126" t="str">
        <f t="shared" si="59"/>
        <v/>
      </c>
      <c r="AX134" s="126" t="str">
        <f t="shared" si="60"/>
        <v/>
      </c>
      <c r="AY134" s="64" t="str">
        <f t="shared" si="61"/>
        <v/>
      </c>
      <c r="AZ134" s="97" t="s">
        <v>103</v>
      </c>
      <c r="BA134" s="68"/>
      <c r="BB134" s="68"/>
      <c r="BC134" s="68"/>
      <c r="BD134" s="68"/>
      <c r="BE134" s="15"/>
      <c r="BF134" s="5">
        <f t="shared" si="62"/>
        <v>10065</v>
      </c>
      <c r="BG134" s="42">
        <v>4766</v>
      </c>
      <c r="BH134" s="42">
        <v>5299</v>
      </c>
      <c r="BI134" s="42"/>
      <c r="BJ134" s="42"/>
      <c r="BK134" s="42"/>
      <c r="BL134" s="42"/>
      <c r="BM134" s="42"/>
    </row>
    <row r="135" spans="1:65" outlineLevel="5" x14ac:dyDescent="0.3">
      <c r="A135" s="22">
        <f t="shared" si="48"/>
        <v>4</v>
      </c>
      <c r="B135" s="9">
        <f t="shared" si="46"/>
        <v>42841</v>
      </c>
      <c r="C135" s="51">
        <v>327102</v>
      </c>
      <c r="D135" s="64">
        <f t="shared" si="53"/>
        <v>36</v>
      </c>
      <c r="E135" s="12">
        <v>35</v>
      </c>
      <c r="F135" s="12">
        <v>37</v>
      </c>
      <c r="G135" s="12"/>
      <c r="H135" s="12"/>
      <c r="I135" s="12"/>
      <c r="J135" s="12"/>
      <c r="K135" s="12"/>
      <c r="L135" s="12"/>
      <c r="M135" s="74" t="str">
        <f t="shared" si="54"/>
        <v/>
      </c>
      <c r="N135" s="83" t="s">
        <v>103</v>
      </c>
      <c r="O135" s="83" t="s">
        <v>103</v>
      </c>
      <c r="P135" s="83"/>
      <c r="Q135" s="83"/>
      <c r="R135" s="83"/>
      <c r="S135" s="83"/>
      <c r="T135" s="83"/>
      <c r="U135" s="83"/>
      <c r="V135" s="5" t="str">
        <f t="shared" si="55"/>
        <v/>
      </c>
      <c r="W135" s="41"/>
      <c r="X135" s="41"/>
      <c r="Y135" s="41"/>
      <c r="Z135" s="41"/>
      <c r="AA135" s="41"/>
      <c r="AB135" s="41"/>
      <c r="AC135" s="41"/>
      <c r="AD135" s="41"/>
      <c r="AE135" s="5" t="str">
        <f t="shared" si="56"/>
        <v/>
      </c>
      <c r="AF135" s="41"/>
      <c r="AG135" s="41"/>
      <c r="AH135" s="41"/>
      <c r="AI135" s="41"/>
      <c r="AJ135" s="41"/>
      <c r="AK135" s="41"/>
      <c r="AL135" s="41"/>
      <c r="AM135" s="41"/>
      <c r="AN135" s="41">
        <f t="shared" si="63"/>
        <v>17.156862745098039</v>
      </c>
      <c r="AO135" s="41">
        <v>1224</v>
      </c>
      <c r="AP135" s="110" t="s">
        <v>103</v>
      </c>
      <c r="AQ135" s="111" t="s">
        <v>103</v>
      </c>
      <c r="AR135" s="126" t="str">
        <f t="shared" si="57"/>
        <v/>
      </c>
      <c r="AS135" s="126" t="str">
        <f t="shared" si="58"/>
        <v/>
      </c>
      <c r="AT135" s="127">
        <v>1224</v>
      </c>
      <c r="AU135" s="128" t="s">
        <v>103</v>
      </c>
      <c r="AV135" s="129" t="s">
        <v>103</v>
      </c>
      <c r="AW135" s="126" t="str">
        <f t="shared" si="59"/>
        <v/>
      </c>
      <c r="AX135" s="126" t="str">
        <f t="shared" si="60"/>
        <v/>
      </c>
      <c r="AY135" s="64" t="str">
        <f t="shared" si="61"/>
        <v/>
      </c>
      <c r="AZ135" s="97" t="s">
        <v>103</v>
      </c>
      <c r="BA135" s="68"/>
      <c r="BB135" s="68"/>
      <c r="BC135" s="68"/>
      <c r="BD135" s="68"/>
      <c r="BE135" s="15"/>
      <c r="BF135" s="5">
        <f t="shared" si="62"/>
        <v>12389</v>
      </c>
      <c r="BG135" s="42">
        <v>6938</v>
      </c>
      <c r="BH135" s="42">
        <v>5451</v>
      </c>
      <c r="BI135" s="42"/>
      <c r="BJ135" s="42"/>
      <c r="BK135" s="42"/>
      <c r="BL135" s="42"/>
      <c r="BM135" s="42"/>
    </row>
    <row r="136" spans="1:65" outlineLevel="5" x14ac:dyDescent="0.3">
      <c r="A136" s="22">
        <f t="shared" si="48"/>
        <v>4</v>
      </c>
      <c r="B136" s="9">
        <f t="shared" si="46"/>
        <v>42842</v>
      </c>
      <c r="C136" s="51">
        <v>367709</v>
      </c>
      <c r="D136" s="64">
        <f t="shared" si="53"/>
        <v>36</v>
      </c>
      <c r="E136" s="12">
        <v>36</v>
      </c>
      <c r="F136" s="12">
        <v>36</v>
      </c>
      <c r="G136" s="12"/>
      <c r="H136" s="12"/>
      <c r="I136" s="12"/>
      <c r="J136" s="12"/>
      <c r="K136" s="12"/>
      <c r="L136" s="12"/>
      <c r="M136" s="74" t="str">
        <f t="shared" si="54"/>
        <v/>
      </c>
      <c r="N136" s="83" t="s">
        <v>103</v>
      </c>
      <c r="O136" s="83" t="s">
        <v>103</v>
      </c>
      <c r="P136" s="83"/>
      <c r="Q136" s="83"/>
      <c r="R136" s="83"/>
      <c r="S136" s="83"/>
      <c r="T136" s="83"/>
      <c r="U136" s="83"/>
      <c r="V136" s="5" t="str">
        <f t="shared" si="55"/>
        <v/>
      </c>
      <c r="W136" s="41"/>
      <c r="X136" s="41"/>
      <c r="Y136" s="41"/>
      <c r="Z136" s="41"/>
      <c r="AA136" s="41"/>
      <c r="AB136" s="41"/>
      <c r="AC136" s="41"/>
      <c r="AD136" s="41"/>
      <c r="AE136" s="5" t="str">
        <f t="shared" si="56"/>
        <v/>
      </c>
      <c r="AF136" s="41"/>
      <c r="AG136" s="41"/>
      <c r="AH136" s="41"/>
      <c r="AI136" s="41"/>
      <c r="AJ136" s="41"/>
      <c r="AK136" s="41"/>
      <c r="AL136" s="41"/>
      <c r="AM136" s="41"/>
      <c r="AN136" s="41">
        <f t="shared" si="63"/>
        <v>17.156862745098039</v>
      </c>
      <c r="AO136" s="41">
        <v>1224</v>
      </c>
      <c r="AP136" s="110" t="s">
        <v>103</v>
      </c>
      <c r="AQ136" s="111" t="s">
        <v>103</v>
      </c>
      <c r="AR136" s="126" t="str">
        <f t="shared" si="57"/>
        <v/>
      </c>
      <c r="AS136" s="126" t="str">
        <f t="shared" si="58"/>
        <v/>
      </c>
      <c r="AT136" s="127">
        <v>1224</v>
      </c>
      <c r="AU136" s="128">
        <v>1.84</v>
      </c>
      <c r="AV136" s="129" t="s">
        <v>103</v>
      </c>
      <c r="AW136" s="126" t="str">
        <f t="shared" si="59"/>
        <v/>
      </c>
      <c r="AX136" s="126" t="str">
        <f t="shared" si="60"/>
        <v/>
      </c>
      <c r="AY136" s="64" t="str">
        <f t="shared" si="61"/>
        <v/>
      </c>
      <c r="AZ136" s="97">
        <v>79.87</v>
      </c>
      <c r="BA136" s="68"/>
      <c r="BB136" s="68"/>
      <c r="BC136" s="68"/>
      <c r="BD136" s="68"/>
      <c r="BE136" s="15"/>
      <c r="BF136" s="5">
        <f t="shared" si="62"/>
        <v>12629</v>
      </c>
      <c r="BG136" s="42">
        <v>4067</v>
      </c>
      <c r="BH136" s="42">
        <v>8562</v>
      </c>
      <c r="BI136" s="42"/>
      <c r="BJ136" s="42"/>
      <c r="BK136" s="42"/>
      <c r="BL136" s="42"/>
      <c r="BM136" s="42"/>
    </row>
    <row r="137" spans="1:65" outlineLevel="5" x14ac:dyDescent="0.3">
      <c r="A137" s="22">
        <f t="shared" si="48"/>
        <v>4</v>
      </c>
      <c r="B137" s="9">
        <f t="shared" si="46"/>
        <v>42843</v>
      </c>
      <c r="C137" s="51">
        <v>398686</v>
      </c>
      <c r="D137" s="64" t="str">
        <f t="shared" si="53"/>
        <v/>
      </c>
      <c r="E137" s="12" t="s">
        <v>103</v>
      </c>
      <c r="F137" s="12" t="s">
        <v>103</v>
      </c>
      <c r="G137" s="12"/>
      <c r="H137" s="12"/>
      <c r="I137" s="12"/>
      <c r="J137" s="12"/>
      <c r="K137" s="12"/>
      <c r="L137" s="12"/>
      <c r="M137" s="74">
        <f t="shared" si="54"/>
        <v>6.9</v>
      </c>
      <c r="N137" s="83">
        <v>6.91</v>
      </c>
      <c r="O137" s="83">
        <v>6.88</v>
      </c>
      <c r="P137" s="83"/>
      <c r="Q137" s="83"/>
      <c r="R137" s="83"/>
      <c r="S137" s="83"/>
      <c r="T137" s="83"/>
      <c r="U137" s="83"/>
      <c r="V137" s="5" t="str">
        <f t="shared" si="55"/>
        <v/>
      </c>
      <c r="W137" s="41"/>
      <c r="X137" s="41"/>
      <c r="Y137" s="41"/>
      <c r="Z137" s="41"/>
      <c r="AA137" s="41"/>
      <c r="AB137" s="41"/>
      <c r="AC137" s="41"/>
      <c r="AD137" s="41"/>
      <c r="AE137" s="5" t="str">
        <f t="shared" si="56"/>
        <v/>
      </c>
      <c r="AF137" s="41"/>
      <c r="AG137" s="41"/>
      <c r="AH137" s="41"/>
      <c r="AI137" s="41"/>
      <c r="AJ137" s="41"/>
      <c r="AK137" s="41"/>
      <c r="AL137" s="41"/>
      <c r="AM137" s="41"/>
      <c r="AN137" s="41">
        <f t="shared" si="63"/>
        <v>17.156862745098039</v>
      </c>
      <c r="AO137" s="41">
        <v>1224</v>
      </c>
      <c r="AP137" s="110">
        <v>5.12</v>
      </c>
      <c r="AQ137" s="111">
        <v>3.57</v>
      </c>
      <c r="AR137" s="126">
        <f t="shared" si="57"/>
        <v>69.7265625</v>
      </c>
      <c r="AS137" s="126">
        <f t="shared" si="58"/>
        <v>30.2734375</v>
      </c>
      <c r="AT137" s="127">
        <v>1224</v>
      </c>
      <c r="AU137" s="128">
        <v>1.82</v>
      </c>
      <c r="AV137" s="129">
        <v>1.1299999999999999</v>
      </c>
      <c r="AW137" s="126">
        <f t="shared" si="59"/>
        <v>62.08791208791208</v>
      </c>
      <c r="AX137" s="126">
        <f t="shared" si="60"/>
        <v>37.91208791208792</v>
      </c>
      <c r="AY137" s="64">
        <f t="shared" si="61"/>
        <v>28.896196159623301</v>
      </c>
      <c r="AZ137" s="97">
        <v>79.930000000000007</v>
      </c>
      <c r="BA137" s="68"/>
      <c r="BB137" s="68"/>
      <c r="BC137" s="68"/>
      <c r="BD137" s="68"/>
      <c r="BE137" s="15"/>
      <c r="BF137" s="5">
        <f t="shared" si="62"/>
        <v>12811</v>
      </c>
      <c r="BG137" s="42">
        <v>5069</v>
      </c>
      <c r="BH137" s="42">
        <v>7742</v>
      </c>
      <c r="BI137" s="42"/>
      <c r="BJ137" s="42"/>
      <c r="BK137" s="42"/>
      <c r="BL137" s="42"/>
      <c r="BM137" s="42"/>
    </row>
    <row r="138" spans="1:65" outlineLevel="5" x14ac:dyDescent="0.3">
      <c r="A138" s="22">
        <f t="shared" si="48"/>
        <v>4</v>
      </c>
      <c r="B138" s="9">
        <f t="shared" si="46"/>
        <v>42844</v>
      </c>
      <c r="C138" s="51">
        <v>373150</v>
      </c>
      <c r="D138" s="64" t="str">
        <f t="shared" si="53"/>
        <v/>
      </c>
      <c r="E138" s="12" t="s">
        <v>103</v>
      </c>
      <c r="F138" s="12" t="s">
        <v>103</v>
      </c>
      <c r="G138" s="12"/>
      <c r="H138" s="12"/>
      <c r="I138" s="12"/>
      <c r="J138" s="12"/>
      <c r="K138" s="12"/>
      <c r="L138" s="12"/>
      <c r="M138" s="74" t="str">
        <f t="shared" si="54"/>
        <v/>
      </c>
      <c r="N138" s="83" t="s">
        <v>103</v>
      </c>
      <c r="O138" s="83" t="s">
        <v>103</v>
      </c>
      <c r="P138" s="83"/>
      <c r="Q138" s="83"/>
      <c r="R138" s="83"/>
      <c r="S138" s="83"/>
      <c r="T138" s="83"/>
      <c r="U138" s="83"/>
      <c r="V138" s="5" t="str">
        <f t="shared" si="55"/>
        <v/>
      </c>
      <c r="W138" s="41"/>
      <c r="X138" s="41"/>
      <c r="Y138" s="41"/>
      <c r="Z138" s="41"/>
      <c r="AA138" s="41"/>
      <c r="AB138" s="41"/>
      <c r="AC138" s="41"/>
      <c r="AD138" s="41"/>
      <c r="AE138" s="5" t="str">
        <f t="shared" si="56"/>
        <v/>
      </c>
      <c r="AF138" s="41"/>
      <c r="AG138" s="41"/>
      <c r="AH138" s="41"/>
      <c r="AI138" s="41"/>
      <c r="AJ138" s="41"/>
      <c r="AK138" s="41"/>
      <c r="AL138" s="41"/>
      <c r="AM138" s="41"/>
      <c r="AN138" s="41">
        <f t="shared" si="63"/>
        <v>25.179856115107913</v>
      </c>
      <c r="AO138" s="41">
        <v>834</v>
      </c>
      <c r="AP138" s="110" t="s">
        <v>103</v>
      </c>
      <c r="AQ138" s="111" t="s">
        <v>103</v>
      </c>
      <c r="AR138" s="126" t="str">
        <f t="shared" si="57"/>
        <v/>
      </c>
      <c r="AS138" s="126" t="str">
        <f t="shared" si="58"/>
        <v/>
      </c>
      <c r="AT138" s="127">
        <v>834</v>
      </c>
      <c r="AU138" s="128">
        <v>1.74</v>
      </c>
      <c r="AV138" s="129" t="s">
        <v>103</v>
      </c>
      <c r="AW138" s="126" t="str">
        <f t="shared" si="59"/>
        <v/>
      </c>
      <c r="AX138" s="126" t="str">
        <f t="shared" si="60"/>
        <v/>
      </c>
      <c r="AY138" s="64" t="str">
        <f t="shared" si="61"/>
        <v/>
      </c>
      <c r="AZ138" s="97">
        <v>80.11</v>
      </c>
      <c r="BA138" s="68"/>
      <c r="BB138" s="68"/>
      <c r="BC138" s="68"/>
      <c r="BD138" s="68"/>
      <c r="BE138" s="15"/>
      <c r="BF138" s="5">
        <f t="shared" si="62"/>
        <v>14420</v>
      </c>
      <c r="BG138" s="42">
        <v>7010</v>
      </c>
      <c r="BH138" s="42">
        <v>7410</v>
      </c>
      <c r="BI138" s="42"/>
      <c r="BJ138" s="42"/>
      <c r="BK138" s="42"/>
      <c r="BL138" s="42"/>
      <c r="BM138" s="42"/>
    </row>
    <row r="139" spans="1:65" outlineLevel="5" x14ac:dyDescent="0.3">
      <c r="A139" s="22">
        <f t="shared" si="48"/>
        <v>4</v>
      </c>
      <c r="B139" s="9">
        <f t="shared" si="46"/>
        <v>42845</v>
      </c>
      <c r="C139" s="51">
        <v>346533</v>
      </c>
      <c r="D139" s="64">
        <f t="shared" si="53"/>
        <v>36.5</v>
      </c>
      <c r="E139" s="12">
        <v>36</v>
      </c>
      <c r="F139" s="12">
        <v>37</v>
      </c>
      <c r="G139" s="12"/>
      <c r="H139" s="12"/>
      <c r="I139" s="12"/>
      <c r="J139" s="12"/>
      <c r="K139" s="12"/>
      <c r="L139" s="12"/>
      <c r="M139" s="74" t="str">
        <f t="shared" si="54"/>
        <v/>
      </c>
      <c r="N139" s="83" t="s">
        <v>103</v>
      </c>
      <c r="O139" s="83" t="s">
        <v>103</v>
      </c>
      <c r="P139" s="83"/>
      <c r="Q139" s="83"/>
      <c r="R139" s="83"/>
      <c r="S139" s="83"/>
      <c r="T139" s="83"/>
      <c r="U139" s="83"/>
      <c r="V139" s="5" t="str">
        <f t="shared" si="55"/>
        <v/>
      </c>
      <c r="W139" s="41"/>
      <c r="X139" s="41"/>
      <c r="Y139" s="41"/>
      <c r="Z139" s="41"/>
      <c r="AA139" s="41"/>
      <c r="AB139" s="41"/>
      <c r="AC139" s="41"/>
      <c r="AD139" s="41"/>
      <c r="AE139" s="5" t="str">
        <f t="shared" si="56"/>
        <v/>
      </c>
      <c r="AF139" s="41"/>
      <c r="AG139" s="41"/>
      <c r="AH139" s="41"/>
      <c r="AI139" s="41"/>
      <c r="AJ139" s="41"/>
      <c r="AK139" s="41"/>
      <c r="AL139" s="41"/>
      <c r="AM139" s="41"/>
      <c r="AN139" s="41">
        <f t="shared" si="63"/>
        <v>24.33371958285052</v>
      </c>
      <c r="AO139" s="41">
        <v>863</v>
      </c>
      <c r="AP139" s="110" t="s">
        <v>103</v>
      </c>
      <c r="AQ139" s="111" t="s">
        <v>103</v>
      </c>
      <c r="AR139" s="126" t="str">
        <f t="shared" si="57"/>
        <v/>
      </c>
      <c r="AS139" s="126" t="str">
        <f t="shared" si="58"/>
        <v/>
      </c>
      <c r="AT139" s="127">
        <v>863</v>
      </c>
      <c r="AU139" s="128">
        <v>2.15</v>
      </c>
      <c r="AV139" s="129" t="s">
        <v>103</v>
      </c>
      <c r="AW139" s="126" t="str">
        <f t="shared" si="59"/>
        <v/>
      </c>
      <c r="AX139" s="126" t="str">
        <f t="shared" si="60"/>
        <v/>
      </c>
      <c r="AY139" s="64" t="str">
        <f t="shared" si="61"/>
        <v/>
      </c>
      <c r="AZ139" s="97">
        <v>79.31</v>
      </c>
      <c r="BA139" s="68"/>
      <c r="BB139" s="68"/>
      <c r="BC139" s="68"/>
      <c r="BD139" s="68"/>
      <c r="BE139" s="15"/>
      <c r="BF139" s="5">
        <f t="shared" si="62"/>
        <v>14002</v>
      </c>
      <c r="BG139" s="42">
        <v>5511</v>
      </c>
      <c r="BH139" s="42">
        <v>8491</v>
      </c>
      <c r="BI139" s="42"/>
      <c r="BJ139" s="42"/>
      <c r="BK139" s="42"/>
      <c r="BL139" s="42"/>
      <c r="BM139" s="42"/>
    </row>
    <row r="140" spans="1:65" outlineLevel="5" x14ac:dyDescent="0.3">
      <c r="A140" s="22">
        <f t="shared" si="48"/>
        <v>4</v>
      </c>
      <c r="B140" s="9">
        <f t="shared" si="46"/>
        <v>42846</v>
      </c>
      <c r="C140" s="51">
        <v>336741</v>
      </c>
      <c r="D140" s="64">
        <f t="shared" si="53"/>
        <v>35.5</v>
      </c>
      <c r="E140" s="12">
        <v>36</v>
      </c>
      <c r="F140" s="12">
        <v>35</v>
      </c>
      <c r="G140" s="12"/>
      <c r="H140" s="12"/>
      <c r="I140" s="12"/>
      <c r="J140" s="12"/>
      <c r="K140" s="12"/>
      <c r="L140" s="12"/>
      <c r="M140" s="74" t="str">
        <f t="shared" si="54"/>
        <v/>
      </c>
      <c r="N140" s="83" t="s">
        <v>103</v>
      </c>
      <c r="O140" s="83" t="s">
        <v>103</v>
      </c>
      <c r="P140" s="83"/>
      <c r="Q140" s="83"/>
      <c r="R140" s="83"/>
      <c r="S140" s="83"/>
      <c r="T140" s="83"/>
      <c r="U140" s="83"/>
      <c r="V140" s="5" t="str">
        <f t="shared" si="55"/>
        <v/>
      </c>
      <c r="W140" s="41"/>
      <c r="X140" s="41"/>
      <c r="Y140" s="41"/>
      <c r="Z140" s="41"/>
      <c r="AA140" s="41"/>
      <c r="AB140" s="41"/>
      <c r="AC140" s="41"/>
      <c r="AD140" s="41"/>
      <c r="AE140" s="5" t="str">
        <f t="shared" si="56"/>
        <v/>
      </c>
      <c r="AF140" s="41"/>
      <c r="AG140" s="41"/>
      <c r="AH140" s="41"/>
      <c r="AI140" s="41"/>
      <c r="AJ140" s="41"/>
      <c r="AK140" s="41"/>
      <c r="AL140" s="41"/>
      <c r="AM140" s="41"/>
      <c r="AN140" s="41">
        <f t="shared" si="63"/>
        <v>17.5</v>
      </c>
      <c r="AO140" s="41">
        <v>1200</v>
      </c>
      <c r="AP140" s="110" t="s">
        <v>103</v>
      </c>
      <c r="AQ140" s="111" t="s">
        <v>103</v>
      </c>
      <c r="AR140" s="126" t="str">
        <f t="shared" si="57"/>
        <v/>
      </c>
      <c r="AS140" s="126" t="str">
        <f t="shared" si="58"/>
        <v/>
      </c>
      <c r="AT140" s="127">
        <v>1200</v>
      </c>
      <c r="AU140" s="128">
        <v>2.4</v>
      </c>
      <c r="AV140" s="129" t="s">
        <v>103</v>
      </c>
      <c r="AW140" s="126" t="str">
        <f t="shared" si="59"/>
        <v/>
      </c>
      <c r="AX140" s="126" t="str">
        <f t="shared" si="60"/>
        <v/>
      </c>
      <c r="AY140" s="64" t="str">
        <f t="shared" si="61"/>
        <v/>
      </c>
      <c r="AZ140" s="97">
        <v>79.14</v>
      </c>
      <c r="BA140" s="68"/>
      <c r="BB140" s="68"/>
      <c r="BC140" s="68"/>
      <c r="BD140" s="68"/>
      <c r="BE140" s="15"/>
      <c r="BF140" s="5">
        <f t="shared" si="62"/>
        <v>8144</v>
      </c>
      <c r="BG140" s="42">
        <v>521</v>
      </c>
      <c r="BH140" s="42">
        <v>7623</v>
      </c>
      <c r="BI140" s="42"/>
      <c r="BJ140" s="42"/>
      <c r="BK140" s="42"/>
      <c r="BL140" s="42"/>
      <c r="BM140" s="42"/>
    </row>
    <row r="141" spans="1:65" outlineLevel="5" x14ac:dyDescent="0.3">
      <c r="A141" s="22">
        <f t="shared" si="48"/>
        <v>4</v>
      </c>
      <c r="B141" s="9">
        <f t="shared" si="46"/>
        <v>42847</v>
      </c>
      <c r="C141" s="51">
        <v>322861</v>
      </c>
      <c r="D141" s="64" t="str">
        <f t="shared" si="53"/>
        <v/>
      </c>
      <c r="E141" s="12" t="s">
        <v>103</v>
      </c>
      <c r="F141" s="12" t="s">
        <v>103</v>
      </c>
      <c r="G141" s="12"/>
      <c r="H141" s="12"/>
      <c r="I141" s="12"/>
      <c r="J141" s="12"/>
      <c r="K141" s="12"/>
      <c r="L141" s="12"/>
      <c r="M141" s="74" t="str">
        <f t="shared" si="54"/>
        <v/>
      </c>
      <c r="N141" s="83" t="s">
        <v>103</v>
      </c>
      <c r="O141" s="83" t="s">
        <v>103</v>
      </c>
      <c r="P141" s="83"/>
      <c r="Q141" s="83"/>
      <c r="R141" s="83"/>
      <c r="S141" s="83"/>
      <c r="T141" s="83"/>
      <c r="U141" s="83"/>
      <c r="V141" s="5" t="str">
        <f t="shared" si="55"/>
        <v/>
      </c>
      <c r="W141" s="41"/>
      <c r="X141" s="41"/>
      <c r="Y141" s="41"/>
      <c r="Z141" s="41"/>
      <c r="AA141" s="41"/>
      <c r="AB141" s="41"/>
      <c r="AC141" s="41"/>
      <c r="AD141" s="41"/>
      <c r="AE141" s="5" t="str">
        <f t="shared" si="56"/>
        <v/>
      </c>
      <c r="AF141" s="41"/>
      <c r="AG141" s="41"/>
      <c r="AH141" s="41"/>
      <c r="AI141" s="41"/>
      <c r="AJ141" s="41"/>
      <c r="AK141" s="41"/>
      <c r="AL141" s="41"/>
      <c r="AM141" s="41"/>
      <c r="AN141" s="41">
        <f t="shared" si="63"/>
        <v>17.602682313495389</v>
      </c>
      <c r="AO141" s="41">
        <v>1193</v>
      </c>
      <c r="AP141" s="110" t="s">
        <v>103</v>
      </c>
      <c r="AQ141" s="111" t="s">
        <v>103</v>
      </c>
      <c r="AR141" s="126" t="str">
        <f t="shared" si="57"/>
        <v/>
      </c>
      <c r="AS141" s="126" t="str">
        <f t="shared" si="58"/>
        <v/>
      </c>
      <c r="AT141" s="127">
        <v>1193</v>
      </c>
      <c r="AU141" s="128" t="s">
        <v>103</v>
      </c>
      <c r="AV141" s="129" t="s">
        <v>103</v>
      </c>
      <c r="AW141" s="126" t="str">
        <f t="shared" si="59"/>
        <v/>
      </c>
      <c r="AX141" s="126" t="str">
        <f t="shared" si="60"/>
        <v/>
      </c>
      <c r="AY141" s="64" t="str">
        <f t="shared" si="61"/>
        <v/>
      </c>
      <c r="AZ141" s="97" t="s">
        <v>103</v>
      </c>
      <c r="BA141" s="68"/>
      <c r="BB141" s="68"/>
      <c r="BC141" s="68"/>
      <c r="BD141" s="68"/>
      <c r="BE141" s="15"/>
      <c r="BF141" s="5">
        <f t="shared" si="62"/>
        <v>11937</v>
      </c>
      <c r="BG141" s="42">
        <v>3139</v>
      </c>
      <c r="BH141" s="42">
        <v>8798</v>
      </c>
      <c r="BI141" s="42"/>
      <c r="BJ141" s="42"/>
      <c r="BK141" s="42"/>
      <c r="BL141" s="42"/>
      <c r="BM141" s="42"/>
    </row>
    <row r="142" spans="1:65" outlineLevel="5" x14ac:dyDescent="0.3">
      <c r="A142" s="22">
        <f t="shared" si="48"/>
        <v>4</v>
      </c>
      <c r="B142" s="9">
        <f t="shared" si="46"/>
        <v>42848</v>
      </c>
      <c r="C142" s="51">
        <v>314079</v>
      </c>
      <c r="D142" s="64" t="str">
        <f t="shared" si="53"/>
        <v/>
      </c>
      <c r="E142" s="12" t="s">
        <v>103</v>
      </c>
      <c r="F142" s="12" t="s">
        <v>103</v>
      </c>
      <c r="G142" s="12"/>
      <c r="H142" s="12"/>
      <c r="I142" s="12"/>
      <c r="J142" s="12"/>
      <c r="K142" s="12"/>
      <c r="L142" s="12"/>
      <c r="M142" s="74" t="str">
        <f t="shared" si="54"/>
        <v/>
      </c>
      <c r="N142" s="83" t="s">
        <v>103</v>
      </c>
      <c r="O142" s="83" t="s">
        <v>103</v>
      </c>
      <c r="P142" s="83"/>
      <c r="Q142" s="83"/>
      <c r="R142" s="83"/>
      <c r="S142" s="83"/>
      <c r="T142" s="83"/>
      <c r="U142" s="83"/>
      <c r="V142" s="5" t="str">
        <f t="shared" si="55"/>
        <v/>
      </c>
      <c r="W142" s="41"/>
      <c r="X142" s="41"/>
      <c r="Y142" s="41"/>
      <c r="Z142" s="41"/>
      <c r="AA142" s="41"/>
      <c r="AB142" s="41"/>
      <c r="AC142" s="41"/>
      <c r="AD142" s="41"/>
      <c r="AE142" s="5" t="str">
        <f t="shared" si="56"/>
        <v/>
      </c>
      <c r="AF142" s="41"/>
      <c r="AG142" s="41"/>
      <c r="AH142" s="41"/>
      <c r="AI142" s="41"/>
      <c r="AJ142" s="41"/>
      <c r="AK142" s="41"/>
      <c r="AL142" s="41"/>
      <c r="AM142" s="41"/>
      <c r="AN142" s="41">
        <f t="shared" si="63"/>
        <v>17.587939698492463</v>
      </c>
      <c r="AO142" s="41">
        <v>1194</v>
      </c>
      <c r="AP142" s="110" t="s">
        <v>103</v>
      </c>
      <c r="AQ142" s="111" t="s">
        <v>103</v>
      </c>
      <c r="AR142" s="126" t="str">
        <f t="shared" si="57"/>
        <v/>
      </c>
      <c r="AS142" s="126" t="str">
        <f t="shared" si="58"/>
        <v/>
      </c>
      <c r="AT142" s="127">
        <v>1194</v>
      </c>
      <c r="AU142" s="128" t="s">
        <v>103</v>
      </c>
      <c r="AV142" s="129" t="s">
        <v>103</v>
      </c>
      <c r="AW142" s="126" t="str">
        <f t="shared" si="59"/>
        <v/>
      </c>
      <c r="AX142" s="126" t="str">
        <f t="shared" si="60"/>
        <v/>
      </c>
      <c r="AY142" s="64" t="str">
        <f t="shared" si="61"/>
        <v/>
      </c>
      <c r="AZ142" s="97" t="s">
        <v>103</v>
      </c>
      <c r="BA142" s="68"/>
      <c r="BB142" s="68"/>
      <c r="BC142" s="68"/>
      <c r="BD142" s="68"/>
      <c r="BE142" s="15"/>
      <c r="BF142" s="5">
        <f t="shared" si="62"/>
        <v>12526</v>
      </c>
      <c r="BG142" s="42">
        <v>5032</v>
      </c>
      <c r="BH142" s="42">
        <v>7494</v>
      </c>
      <c r="BI142" s="42"/>
      <c r="BJ142" s="42"/>
      <c r="BK142" s="42"/>
      <c r="BL142" s="42"/>
      <c r="BM142" s="42"/>
    </row>
    <row r="143" spans="1:65" outlineLevel="5" x14ac:dyDescent="0.3">
      <c r="A143" s="22">
        <f t="shared" si="48"/>
        <v>4</v>
      </c>
      <c r="B143" s="9">
        <f t="shared" si="46"/>
        <v>42849</v>
      </c>
      <c r="C143" s="51">
        <v>320690</v>
      </c>
      <c r="D143" s="64">
        <f t="shared" si="53"/>
        <v>35.5</v>
      </c>
      <c r="E143" s="12">
        <v>35</v>
      </c>
      <c r="F143" s="12">
        <v>36</v>
      </c>
      <c r="G143" s="12"/>
      <c r="H143" s="12"/>
      <c r="I143" s="12"/>
      <c r="J143" s="12"/>
      <c r="K143" s="12"/>
      <c r="L143" s="12"/>
      <c r="M143" s="74" t="str">
        <f t="shared" si="54"/>
        <v/>
      </c>
      <c r="N143" s="83" t="s">
        <v>103</v>
      </c>
      <c r="O143" s="83" t="s">
        <v>103</v>
      </c>
      <c r="P143" s="83"/>
      <c r="Q143" s="83"/>
      <c r="R143" s="83"/>
      <c r="S143" s="83"/>
      <c r="T143" s="83"/>
      <c r="U143" s="83"/>
      <c r="V143" s="5" t="str">
        <f t="shared" si="55"/>
        <v/>
      </c>
      <c r="W143" s="41"/>
      <c r="X143" s="41"/>
      <c r="Y143" s="41"/>
      <c r="Z143" s="41"/>
      <c r="AA143" s="41"/>
      <c r="AB143" s="41"/>
      <c r="AC143" s="41"/>
      <c r="AD143" s="41"/>
      <c r="AE143" s="5" t="str">
        <f t="shared" si="56"/>
        <v/>
      </c>
      <c r="AF143" s="41"/>
      <c r="AG143" s="41"/>
      <c r="AH143" s="41"/>
      <c r="AI143" s="41"/>
      <c r="AJ143" s="41"/>
      <c r="AK143" s="41"/>
      <c r="AL143" s="41"/>
      <c r="AM143" s="41"/>
      <c r="AN143" s="41">
        <f t="shared" si="63"/>
        <v>17.283950617283949</v>
      </c>
      <c r="AO143" s="41">
        <v>1215</v>
      </c>
      <c r="AP143" s="110" t="s">
        <v>103</v>
      </c>
      <c r="AQ143" s="111" t="s">
        <v>103</v>
      </c>
      <c r="AR143" s="126" t="str">
        <f t="shared" si="57"/>
        <v/>
      </c>
      <c r="AS143" s="126" t="str">
        <f t="shared" si="58"/>
        <v/>
      </c>
      <c r="AT143" s="127">
        <v>1215</v>
      </c>
      <c r="AU143" s="128">
        <v>1.86</v>
      </c>
      <c r="AV143" s="129" t="s">
        <v>103</v>
      </c>
      <c r="AW143" s="126" t="str">
        <f t="shared" si="59"/>
        <v/>
      </c>
      <c r="AX143" s="126" t="str">
        <f t="shared" si="60"/>
        <v/>
      </c>
      <c r="AY143" s="64" t="str">
        <f t="shared" si="61"/>
        <v/>
      </c>
      <c r="AZ143" s="97">
        <v>78.959999999999994</v>
      </c>
      <c r="BA143" s="68"/>
      <c r="BB143" s="68"/>
      <c r="BC143" s="68"/>
      <c r="BD143" s="68"/>
      <c r="BE143" s="15"/>
      <c r="BF143" s="5">
        <f t="shared" si="62"/>
        <v>10095</v>
      </c>
      <c r="BG143" s="42">
        <v>5728</v>
      </c>
      <c r="BH143" s="42">
        <v>4367</v>
      </c>
      <c r="BI143" s="42"/>
      <c r="BJ143" s="42"/>
      <c r="BK143" s="42"/>
      <c r="BL143" s="42"/>
      <c r="BM143" s="42"/>
    </row>
    <row r="144" spans="1:65" outlineLevel="5" x14ac:dyDescent="0.3">
      <c r="A144" s="22">
        <f t="shared" si="48"/>
        <v>4</v>
      </c>
      <c r="B144" s="9">
        <f t="shared" si="46"/>
        <v>42850</v>
      </c>
      <c r="C144" s="51">
        <v>310028</v>
      </c>
      <c r="D144" s="64" t="str">
        <f t="shared" si="53"/>
        <v/>
      </c>
      <c r="E144" s="12" t="s">
        <v>103</v>
      </c>
      <c r="F144" s="12" t="s">
        <v>103</v>
      </c>
      <c r="G144" s="12"/>
      <c r="H144" s="12"/>
      <c r="I144" s="12"/>
      <c r="J144" s="12"/>
      <c r="K144" s="12"/>
      <c r="L144" s="12"/>
      <c r="M144" s="74">
        <f t="shared" si="54"/>
        <v>6.9</v>
      </c>
      <c r="N144" s="83">
        <v>6.87</v>
      </c>
      <c r="O144" s="83">
        <v>6.9</v>
      </c>
      <c r="P144" s="83"/>
      <c r="Q144" s="83"/>
      <c r="R144" s="83"/>
      <c r="S144" s="83"/>
      <c r="T144" s="83"/>
      <c r="U144" s="83"/>
      <c r="V144" s="5" t="str">
        <f t="shared" si="55"/>
        <v/>
      </c>
      <c r="W144" s="41"/>
      <c r="X144" s="41"/>
      <c r="Y144" s="41"/>
      <c r="Z144" s="41"/>
      <c r="AA144" s="41"/>
      <c r="AB144" s="41"/>
      <c r="AC144" s="41"/>
      <c r="AD144" s="41"/>
      <c r="AE144" s="5" t="str">
        <f t="shared" si="56"/>
        <v/>
      </c>
      <c r="AF144" s="41"/>
      <c r="AG144" s="41"/>
      <c r="AH144" s="41"/>
      <c r="AI144" s="41"/>
      <c r="AJ144" s="41"/>
      <c r="AK144" s="41"/>
      <c r="AL144" s="41"/>
      <c r="AM144" s="41"/>
      <c r="AN144" s="41">
        <f t="shared" si="63"/>
        <v>17.156862745098039</v>
      </c>
      <c r="AO144" s="41">
        <v>1224</v>
      </c>
      <c r="AP144" s="110">
        <v>4.84</v>
      </c>
      <c r="AQ144" s="111">
        <v>3.95</v>
      </c>
      <c r="AR144" s="126">
        <f t="shared" si="57"/>
        <v>81.611570247933898</v>
      </c>
      <c r="AS144" s="126">
        <f t="shared" si="58"/>
        <v>18.388429752066102</v>
      </c>
      <c r="AT144" s="127">
        <v>1224</v>
      </c>
      <c r="AU144" s="128">
        <v>1.58</v>
      </c>
      <c r="AV144" s="129">
        <v>1.1200000000000001</v>
      </c>
      <c r="AW144" s="126">
        <f t="shared" si="59"/>
        <v>70.886075949367083</v>
      </c>
      <c r="AX144" s="126">
        <f t="shared" si="60"/>
        <v>29.113924050632917</v>
      </c>
      <c r="AY144" s="64">
        <f t="shared" si="61"/>
        <v>45.14034122179423</v>
      </c>
      <c r="AZ144" s="97">
        <v>79.239999999999995</v>
      </c>
      <c r="BA144" s="68"/>
      <c r="BB144" s="68"/>
      <c r="BC144" s="68"/>
      <c r="BD144" s="68"/>
      <c r="BE144" s="15"/>
      <c r="BF144" s="5">
        <f t="shared" si="62"/>
        <v>9770</v>
      </c>
      <c r="BG144" s="42">
        <v>3496</v>
      </c>
      <c r="BH144" s="42">
        <v>6274</v>
      </c>
      <c r="BI144" s="42"/>
      <c r="BJ144" s="42"/>
      <c r="BK144" s="42"/>
      <c r="BL144" s="42"/>
      <c r="BM144" s="42"/>
    </row>
    <row r="145" spans="1:65" outlineLevel="5" x14ac:dyDescent="0.3">
      <c r="A145" s="22">
        <f t="shared" si="48"/>
        <v>4</v>
      </c>
      <c r="B145" s="9">
        <f t="shared" si="46"/>
        <v>42851</v>
      </c>
      <c r="C145" s="51">
        <v>338942</v>
      </c>
      <c r="D145" s="64" t="str">
        <f t="shared" si="53"/>
        <v/>
      </c>
      <c r="E145" s="12" t="s">
        <v>103</v>
      </c>
      <c r="F145" s="12" t="s">
        <v>103</v>
      </c>
      <c r="G145" s="12"/>
      <c r="H145" s="12"/>
      <c r="I145" s="12"/>
      <c r="J145" s="12"/>
      <c r="K145" s="12"/>
      <c r="L145" s="12"/>
      <c r="M145" s="74" t="str">
        <f t="shared" si="54"/>
        <v/>
      </c>
      <c r="N145" s="83" t="s">
        <v>103</v>
      </c>
      <c r="O145" s="83" t="s">
        <v>103</v>
      </c>
      <c r="P145" s="83"/>
      <c r="Q145" s="83"/>
      <c r="R145" s="83"/>
      <c r="S145" s="83"/>
      <c r="T145" s="83"/>
      <c r="U145" s="83"/>
      <c r="V145" s="5" t="str">
        <f t="shared" si="55"/>
        <v/>
      </c>
      <c r="W145" s="41"/>
      <c r="X145" s="41"/>
      <c r="Y145" s="41"/>
      <c r="Z145" s="41"/>
      <c r="AA145" s="41"/>
      <c r="AB145" s="41"/>
      <c r="AC145" s="41"/>
      <c r="AD145" s="41"/>
      <c r="AE145" s="5" t="str">
        <f t="shared" si="56"/>
        <v/>
      </c>
      <c r="AF145" s="41"/>
      <c r="AG145" s="41"/>
      <c r="AH145" s="41"/>
      <c r="AI145" s="41"/>
      <c r="AJ145" s="41"/>
      <c r="AK145" s="41"/>
      <c r="AL145" s="41"/>
      <c r="AM145" s="41"/>
      <c r="AN145" s="41">
        <f t="shared" si="63"/>
        <v>17.156862745098039</v>
      </c>
      <c r="AO145" s="41">
        <v>1224</v>
      </c>
      <c r="AP145" s="110" t="s">
        <v>103</v>
      </c>
      <c r="AQ145" s="111" t="s">
        <v>103</v>
      </c>
      <c r="AR145" s="126" t="str">
        <f t="shared" si="57"/>
        <v/>
      </c>
      <c r="AS145" s="126" t="str">
        <f t="shared" si="58"/>
        <v/>
      </c>
      <c r="AT145" s="127">
        <v>1224</v>
      </c>
      <c r="AU145" s="128">
        <v>1.96</v>
      </c>
      <c r="AV145" s="129" t="s">
        <v>103</v>
      </c>
      <c r="AW145" s="126" t="str">
        <f t="shared" si="59"/>
        <v/>
      </c>
      <c r="AX145" s="126" t="str">
        <f t="shared" si="60"/>
        <v/>
      </c>
      <c r="AY145" s="64" t="str">
        <f t="shared" si="61"/>
        <v/>
      </c>
      <c r="AZ145" s="97">
        <v>80.239999999999995</v>
      </c>
      <c r="BA145" s="68"/>
      <c r="BB145" s="68"/>
      <c r="BC145" s="68"/>
      <c r="BD145" s="68"/>
      <c r="BE145" s="15"/>
      <c r="BF145" s="5">
        <f t="shared" si="62"/>
        <v>11646</v>
      </c>
      <c r="BG145" s="42">
        <v>4440</v>
      </c>
      <c r="BH145" s="42">
        <v>7206</v>
      </c>
      <c r="BI145" s="42"/>
      <c r="BJ145" s="42"/>
      <c r="BK145" s="42"/>
      <c r="BL145" s="42"/>
      <c r="BM145" s="42"/>
    </row>
    <row r="146" spans="1:65" outlineLevel="5" x14ac:dyDescent="0.3">
      <c r="A146" s="22">
        <f t="shared" si="48"/>
        <v>4</v>
      </c>
      <c r="B146" s="9">
        <f t="shared" si="46"/>
        <v>42852</v>
      </c>
      <c r="C146" s="51">
        <v>328811</v>
      </c>
      <c r="D146" s="64" t="str">
        <f t="shared" si="53"/>
        <v/>
      </c>
      <c r="E146" s="12" t="s">
        <v>103</v>
      </c>
      <c r="F146" s="12" t="s">
        <v>103</v>
      </c>
      <c r="G146" s="12"/>
      <c r="H146" s="12"/>
      <c r="I146" s="12"/>
      <c r="J146" s="12"/>
      <c r="K146" s="12"/>
      <c r="L146" s="12"/>
      <c r="M146" s="74" t="str">
        <f t="shared" si="54"/>
        <v/>
      </c>
      <c r="N146" s="83" t="s">
        <v>103</v>
      </c>
      <c r="O146" s="83" t="s">
        <v>103</v>
      </c>
      <c r="P146" s="83"/>
      <c r="Q146" s="83"/>
      <c r="R146" s="83"/>
      <c r="S146" s="83"/>
      <c r="T146" s="83"/>
      <c r="U146" s="83"/>
      <c r="V146" s="5" t="str">
        <f t="shared" si="55"/>
        <v/>
      </c>
      <c r="W146" s="41"/>
      <c r="X146" s="41"/>
      <c r="Y146" s="41"/>
      <c r="Z146" s="41"/>
      <c r="AA146" s="41"/>
      <c r="AB146" s="41"/>
      <c r="AC146" s="41"/>
      <c r="AD146" s="41"/>
      <c r="AE146" s="5" t="str">
        <f t="shared" si="56"/>
        <v/>
      </c>
      <c r="AF146" s="41"/>
      <c r="AG146" s="41"/>
      <c r="AH146" s="41"/>
      <c r="AI146" s="41"/>
      <c r="AJ146" s="41"/>
      <c r="AK146" s="41"/>
      <c r="AL146" s="41"/>
      <c r="AM146" s="41"/>
      <c r="AN146" s="41">
        <f t="shared" si="63"/>
        <v>22.875816993464053</v>
      </c>
      <c r="AO146" s="41">
        <v>918</v>
      </c>
      <c r="AP146" s="110" t="s">
        <v>103</v>
      </c>
      <c r="AQ146" s="111" t="s">
        <v>103</v>
      </c>
      <c r="AR146" s="126" t="str">
        <f t="shared" si="57"/>
        <v/>
      </c>
      <c r="AS146" s="126" t="str">
        <f t="shared" si="58"/>
        <v/>
      </c>
      <c r="AT146" s="127">
        <v>918</v>
      </c>
      <c r="AU146" s="128">
        <v>1.58</v>
      </c>
      <c r="AV146" s="129" t="s">
        <v>103</v>
      </c>
      <c r="AW146" s="126" t="str">
        <f t="shared" si="59"/>
        <v/>
      </c>
      <c r="AX146" s="126" t="str">
        <f t="shared" si="60"/>
        <v/>
      </c>
      <c r="AY146" s="64" t="str">
        <f t="shared" si="61"/>
        <v/>
      </c>
      <c r="AZ146" s="97">
        <v>80.53</v>
      </c>
      <c r="BA146" s="68"/>
      <c r="BB146" s="68"/>
      <c r="BC146" s="68"/>
      <c r="BD146" s="68"/>
      <c r="BE146" s="15"/>
      <c r="BF146" s="5">
        <f t="shared" si="62"/>
        <v>5410</v>
      </c>
      <c r="BG146" s="42">
        <v>4630</v>
      </c>
      <c r="BH146" s="42">
        <v>780</v>
      </c>
      <c r="BI146" s="42"/>
      <c r="BJ146" s="42"/>
      <c r="BK146" s="42"/>
      <c r="BL146" s="42"/>
      <c r="BM146" s="42"/>
    </row>
    <row r="147" spans="1:65" outlineLevel="5" x14ac:dyDescent="0.3">
      <c r="A147" s="22">
        <f t="shared" si="48"/>
        <v>4</v>
      </c>
      <c r="B147" s="9">
        <f t="shared" si="46"/>
        <v>42853</v>
      </c>
      <c r="C147" s="51">
        <v>308318</v>
      </c>
      <c r="D147" s="64">
        <f t="shared" si="53"/>
        <v>36.5</v>
      </c>
      <c r="E147" s="12">
        <v>37</v>
      </c>
      <c r="F147" s="12">
        <v>36</v>
      </c>
      <c r="G147" s="12"/>
      <c r="H147" s="12"/>
      <c r="I147" s="12"/>
      <c r="J147" s="12"/>
      <c r="K147" s="12"/>
      <c r="L147" s="12"/>
      <c r="M147" s="74" t="str">
        <f t="shared" si="54"/>
        <v/>
      </c>
      <c r="N147" s="83" t="s">
        <v>103</v>
      </c>
      <c r="O147" s="83" t="s">
        <v>103</v>
      </c>
      <c r="P147" s="83"/>
      <c r="Q147" s="83"/>
      <c r="R147" s="83"/>
      <c r="S147" s="83"/>
      <c r="T147" s="83"/>
      <c r="U147" s="83"/>
      <c r="V147" s="5" t="str">
        <f t="shared" si="55"/>
        <v/>
      </c>
      <c r="W147" s="41"/>
      <c r="X147" s="41"/>
      <c r="Y147" s="41"/>
      <c r="Z147" s="41"/>
      <c r="AA147" s="41"/>
      <c r="AB147" s="41"/>
      <c r="AC147" s="41"/>
      <c r="AD147" s="41"/>
      <c r="AE147" s="5" t="str">
        <f t="shared" si="56"/>
        <v/>
      </c>
      <c r="AF147" s="41"/>
      <c r="AG147" s="41"/>
      <c r="AH147" s="41"/>
      <c r="AI147" s="41"/>
      <c r="AJ147" s="41"/>
      <c r="AK147" s="41"/>
      <c r="AL147" s="41"/>
      <c r="AM147" s="41"/>
      <c r="AN147" s="41">
        <f t="shared" si="63"/>
        <v>17.017828200972449</v>
      </c>
      <c r="AO147" s="41">
        <v>1234</v>
      </c>
      <c r="AP147" s="110" t="s">
        <v>103</v>
      </c>
      <c r="AQ147" s="111" t="s">
        <v>103</v>
      </c>
      <c r="AR147" s="126" t="str">
        <f t="shared" si="57"/>
        <v/>
      </c>
      <c r="AS147" s="126" t="str">
        <f t="shared" si="58"/>
        <v/>
      </c>
      <c r="AT147" s="127">
        <v>1234</v>
      </c>
      <c r="AU147" s="128">
        <v>2.1800000000000002</v>
      </c>
      <c r="AV147" s="129" t="s">
        <v>103</v>
      </c>
      <c r="AW147" s="126" t="str">
        <f t="shared" si="59"/>
        <v/>
      </c>
      <c r="AX147" s="126" t="str">
        <f t="shared" si="60"/>
        <v/>
      </c>
      <c r="AY147" s="64" t="str">
        <f t="shared" si="61"/>
        <v/>
      </c>
      <c r="AZ147" s="97">
        <v>78.52</v>
      </c>
      <c r="BA147" s="68"/>
      <c r="BB147" s="68"/>
      <c r="BC147" s="68"/>
      <c r="BD147" s="68"/>
      <c r="BE147" s="15"/>
      <c r="BF147" s="5">
        <f t="shared" si="62"/>
        <v>15721</v>
      </c>
      <c r="BG147" s="42">
        <v>7405</v>
      </c>
      <c r="BH147" s="42">
        <v>8316</v>
      </c>
      <c r="BI147" s="42"/>
      <c r="BJ147" s="42"/>
      <c r="BK147" s="42"/>
      <c r="BL147" s="42"/>
      <c r="BM147" s="42"/>
    </row>
    <row r="148" spans="1:65" outlineLevel="5" x14ac:dyDescent="0.3">
      <c r="A148" s="22">
        <f t="shared" si="48"/>
        <v>4</v>
      </c>
      <c r="B148" s="9">
        <f t="shared" si="46"/>
        <v>42854</v>
      </c>
      <c r="C148" s="51">
        <v>334715</v>
      </c>
      <c r="D148" s="64">
        <f t="shared" si="53"/>
        <v>36.5</v>
      </c>
      <c r="E148" s="12">
        <v>37</v>
      </c>
      <c r="F148" s="12">
        <v>36</v>
      </c>
      <c r="G148" s="12"/>
      <c r="H148" s="12"/>
      <c r="I148" s="12"/>
      <c r="J148" s="12"/>
      <c r="K148" s="12"/>
      <c r="L148" s="12"/>
      <c r="M148" s="74" t="str">
        <f t="shared" si="54"/>
        <v/>
      </c>
      <c r="N148" s="83" t="s">
        <v>103</v>
      </c>
      <c r="O148" s="83" t="s">
        <v>103</v>
      </c>
      <c r="P148" s="83"/>
      <c r="Q148" s="83"/>
      <c r="R148" s="83"/>
      <c r="S148" s="83"/>
      <c r="T148" s="83"/>
      <c r="U148" s="83"/>
      <c r="V148" s="5" t="str">
        <f t="shared" si="55"/>
        <v/>
      </c>
      <c r="W148" s="41"/>
      <c r="X148" s="41"/>
      <c r="Y148" s="41"/>
      <c r="Z148" s="41"/>
      <c r="AA148" s="41"/>
      <c r="AB148" s="41"/>
      <c r="AC148" s="41"/>
      <c r="AD148" s="41"/>
      <c r="AE148" s="5" t="str">
        <f t="shared" si="56"/>
        <v/>
      </c>
      <c r="AF148" s="41"/>
      <c r="AG148" s="41"/>
      <c r="AH148" s="41"/>
      <c r="AI148" s="41"/>
      <c r="AJ148" s="41"/>
      <c r="AK148" s="41"/>
      <c r="AL148" s="41"/>
      <c r="AM148" s="41"/>
      <c r="AN148" s="41">
        <f t="shared" si="63"/>
        <v>21.694214876033058</v>
      </c>
      <c r="AO148" s="41">
        <v>968</v>
      </c>
      <c r="AP148" s="110" t="s">
        <v>103</v>
      </c>
      <c r="AQ148" s="111" t="s">
        <v>103</v>
      </c>
      <c r="AR148" s="126" t="str">
        <f t="shared" si="57"/>
        <v/>
      </c>
      <c r="AS148" s="126" t="str">
        <f t="shared" si="58"/>
        <v/>
      </c>
      <c r="AT148" s="127">
        <v>968</v>
      </c>
      <c r="AU148" s="128" t="s">
        <v>103</v>
      </c>
      <c r="AV148" s="129" t="s">
        <v>103</v>
      </c>
      <c r="AW148" s="126" t="str">
        <f t="shared" si="59"/>
        <v/>
      </c>
      <c r="AX148" s="126" t="str">
        <f t="shared" si="60"/>
        <v/>
      </c>
      <c r="AY148" s="64" t="str">
        <f t="shared" si="61"/>
        <v/>
      </c>
      <c r="AZ148" s="97" t="s">
        <v>103</v>
      </c>
      <c r="BA148" s="68"/>
      <c r="BB148" s="68"/>
      <c r="BC148" s="68"/>
      <c r="BD148" s="68"/>
      <c r="BE148" s="15"/>
      <c r="BF148" s="5">
        <f t="shared" si="62"/>
        <v>13957</v>
      </c>
      <c r="BG148" s="42">
        <v>5754</v>
      </c>
      <c r="BH148" s="42">
        <v>8203</v>
      </c>
      <c r="BI148" s="42"/>
      <c r="BJ148" s="42"/>
      <c r="BK148" s="42"/>
      <c r="BL148" s="42"/>
      <c r="BM148" s="42"/>
    </row>
    <row r="149" spans="1:65" ht="17.25" outlineLevel="5" thickBot="1" x14ac:dyDescent="0.35">
      <c r="A149" s="31">
        <f t="shared" si="48"/>
        <v>4</v>
      </c>
      <c r="B149" s="32">
        <f t="shared" si="46"/>
        <v>42855</v>
      </c>
      <c r="C149" s="51">
        <v>308430</v>
      </c>
      <c r="D149" s="64" t="str">
        <f t="shared" si="53"/>
        <v/>
      </c>
      <c r="E149" s="12" t="s">
        <v>103</v>
      </c>
      <c r="F149" s="12" t="s">
        <v>103</v>
      </c>
      <c r="G149" s="12"/>
      <c r="H149" s="12"/>
      <c r="I149" s="12"/>
      <c r="J149" s="12"/>
      <c r="K149" s="12"/>
      <c r="L149" s="12"/>
      <c r="M149" s="74" t="str">
        <f t="shared" si="54"/>
        <v/>
      </c>
      <c r="N149" s="83" t="s">
        <v>103</v>
      </c>
      <c r="O149" s="83" t="s">
        <v>103</v>
      </c>
      <c r="P149" s="83"/>
      <c r="Q149" s="83"/>
      <c r="R149" s="83"/>
      <c r="S149" s="83"/>
      <c r="T149" s="83"/>
      <c r="U149" s="83"/>
      <c r="V149" s="5" t="str">
        <f t="shared" si="55"/>
        <v/>
      </c>
      <c r="W149" s="41"/>
      <c r="X149" s="41"/>
      <c r="Y149" s="41"/>
      <c r="Z149" s="41"/>
      <c r="AA149" s="41"/>
      <c r="AB149" s="41"/>
      <c r="AC149" s="41"/>
      <c r="AD149" s="41"/>
      <c r="AE149" s="5" t="str">
        <f t="shared" si="56"/>
        <v/>
      </c>
      <c r="AF149" s="41"/>
      <c r="AG149" s="41"/>
      <c r="AH149" s="41"/>
      <c r="AI149" s="41"/>
      <c r="AJ149" s="41"/>
      <c r="AK149" s="41"/>
      <c r="AL149" s="41"/>
      <c r="AM149" s="41"/>
      <c r="AN149" s="41">
        <f t="shared" si="63"/>
        <v>17.073170731707318</v>
      </c>
      <c r="AO149" s="41">
        <v>1230</v>
      </c>
      <c r="AP149" s="110" t="s">
        <v>103</v>
      </c>
      <c r="AQ149" s="111" t="s">
        <v>103</v>
      </c>
      <c r="AR149" s="126" t="str">
        <f t="shared" si="57"/>
        <v/>
      </c>
      <c r="AS149" s="126" t="str">
        <f t="shared" si="58"/>
        <v/>
      </c>
      <c r="AT149" s="127">
        <v>1230</v>
      </c>
      <c r="AU149" s="128" t="s">
        <v>103</v>
      </c>
      <c r="AV149" s="129" t="s">
        <v>103</v>
      </c>
      <c r="AW149" s="126" t="str">
        <f t="shared" si="59"/>
        <v/>
      </c>
      <c r="AX149" s="126" t="str">
        <f t="shared" si="60"/>
        <v/>
      </c>
      <c r="AY149" s="64" t="str">
        <f t="shared" si="61"/>
        <v/>
      </c>
      <c r="AZ149" s="97" t="s">
        <v>103</v>
      </c>
      <c r="BA149" s="68"/>
      <c r="BB149" s="68"/>
      <c r="BC149" s="68"/>
      <c r="BD149" s="68"/>
      <c r="BE149" s="15"/>
      <c r="BF149" s="5">
        <f t="shared" si="62"/>
        <v>11442</v>
      </c>
      <c r="BG149" s="42">
        <v>4758</v>
      </c>
      <c r="BH149" s="42">
        <v>6684</v>
      </c>
      <c r="BI149" s="42"/>
      <c r="BJ149" s="42"/>
      <c r="BK149" s="42"/>
      <c r="BL149" s="42"/>
      <c r="BM149" s="42"/>
    </row>
    <row r="150" spans="1:65" outlineLevel="4" x14ac:dyDescent="0.3">
      <c r="A150" s="156" t="s">
        <v>38</v>
      </c>
      <c r="B150" s="157"/>
      <c r="C150" s="50">
        <f t="shared" ref="C150:BM150" si="64">SUBTOTAL(4,C120:C149)</f>
        <v>398906</v>
      </c>
      <c r="D150" s="60">
        <f t="shared" si="64"/>
        <v>36.5</v>
      </c>
      <c r="E150" s="28">
        <f t="shared" si="64"/>
        <v>37</v>
      </c>
      <c r="F150" s="28">
        <f t="shared" si="64"/>
        <v>37</v>
      </c>
      <c r="G150" s="28">
        <f t="shared" si="64"/>
        <v>0</v>
      </c>
      <c r="H150" s="28">
        <f t="shared" si="64"/>
        <v>0</v>
      </c>
      <c r="I150" s="28">
        <f t="shared" si="64"/>
        <v>0</v>
      </c>
      <c r="J150" s="28">
        <f t="shared" si="64"/>
        <v>0</v>
      </c>
      <c r="K150" s="28">
        <f t="shared" si="64"/>
        <v>0</v>
      </c>
      <c r="L150" s="28">
        <f t="shared" si="64"/>
        <v>0</v>
      </c>
      <c r="M150" s="71">
        <f t="shared" si="64"/>
        <v>7</v>
      </c>
      <c r="N150" s="82">
        <f t="shared" si="64"/>
        <v>6.95</v>
      </c>
      <c r="O150" s="82">
        <f t="shared" si="64"/>
        <v>6.97</v>
      </c>
      <c r="P150" s="82">
        <f t="shared" si="64"/>
        <v>0</v>
      </c>
      <c r="Q150" s="82">
        <f t="shared" si="64"/>
        <v>0</v>
      </c>
      <c r="R150" s="82">
        <f t="shared" si="64"/>
        <v>0</v>
      </c>
      <c r="S150" s="82">
        <f t="shared" si="64"/>
        <v>0</v>
      </c>
      <c r="T150" s="82">
        <f t="shared" si="64"/>
        <v>0</v>
      </c>
      <c r="U150" s="82">
        <f t="shared" si="64"/>
        <v>0</v>
      </c>
      <c r="V150" s="29">
        <f t="shared" si="64"/>
        <v>0</v>
      </c>
      <c r="W150" s="39">
        <f t="shared" si="64"/>
        <v>0</v>
      </c>
      <c r="X150" s="39">
        <f t="shared" si="64"/>
        <v>0</v>
      </c>
      <c r="Y150" s="39">
        <f t="shared" si="64"/>
        <v>0</v>
      </c>
      <c r="Z150" s="39">
        <f t="shared" si="64"/>
        <v>0</v>
      </c>
      <c r="AA150" s="39">
        <f t="shared" si="64"/>
        <v>0</v>
      </c>
      <c r="AB150" s="39">
        <f t="shared" si="64"/>
        <v>0</v>
      </c>
      <c r="AC150" s="39">
        <f t="shared" si="64"/>
        <v>0</v>
      </c>
      <c r="AD150" s="39">
        <f t="shared" si="64"/>
        <v>0</v>
      </c>
      <c r="AE150" s="29">
        <f t="shared" si="64"/>
        <v>0</v>
      </c>
      <c r="AF150" s="39">
        <f t="shared" si="64"/>
        <v>0</v>
      </c>
      <c r="AG150" s="39">
        <f t="shared" si="64"/>
        <v>0</v>
      </c>
      <c r="AH150" s="39">
        <f t="shared" si="64"/>
        <v>0</v>
      </c>
      <c r="AI150" s="39">
        <f t="shared" si="64"/>
        <v>0</v>
      </c>
      <c r="AJ150" s="39">
        <f t="shared" si="64"/>
        <v>0</v>
      </c>
      <c r="AK150" s="39">
        <f t="shared" si="64"/>
        <v>0</v>
      </c>
      <c r="AL150" s="39">
        <f t="shared" si="64"/>
        <v>0</v>
      </c>
      <c r="AM150" s="39">
        <f t="shared" si="64"/>
        <v>0</v>
      </c>
      <c r="AN150" s="39">
        <f t="shared" si="64"/>
        <v>25.179856115107913</v>
      </c>
      <c r="AO150" s="39">
        <f t="shared" si="64"/>
        <v>1634</v>
      </c>
      <c r="AP150" s="104">
        <f t="shared" si="64"/>
        <v>5.12</v>
      </c>
      <c r="AQ150" s="105">
        <f t="shared" si="64"/>
        <v>3.95</v>
      </c>
      <c r="AR150" s="106">
        <f t="shared" si="64"/>
        <v>81.611570247933898</v>
      </c>
      <c r="AS150" s="106">
        <f t="shared" si="64"/>
        <v>38.507462686567159</v>
      </c>
      <c r="AT150" s="107">
        <f t="shared" si="64"/>
        <v>1634</v>
      </c>
      <c r="AU150" s="108">
        <f t="shared" si="64"/>
        <v>2.4</v>
      </c>
      <c r="AV150" s="109">
        <f t="shared" si="64"/>
        <v>1.1299999999999999</v>
      </c>
      <c r="AW150" s="106">
        <f t="shared" si="64"/>
        <v>70.886075949367083</v>
      </c>
      <c r="AX150" s="106">
        <f t="shared" si="64"/>
        <v>46.590909090909093</v>
      </c>
      <c r="AY150" s="60">
        <f t="shared" si="64"/>
        <v>45.14034122179423</v>
      </c>
      <c r="AZ150" s="96">
        <f t="shared" si="64"/>
        <v>81.03</v>
      </c>
      <c r="BA150" s="67">
        <f t="shared" si="64"/>
        <v>0</v>
      </c>
      <c r="BB150" s="67">
        <f t="shared" si="64"/>
        <v>0</v>
      </c>
      <c r="BC150" s="67">
        <f t="shared" si="64"/>
        <v>0</v>
      </c>
      <c r="BD150" s="67">
        <f t="shared" si="64"/>
        <v>0</v>
      </c>
      <c r="BE150" s="27">
        <f t="shared" si="64"/>
        <v>0</v>
      </c>
      <c r="BF150" s="29">
        <f t="shared" si="64"/>
        <v>15721</v>
      </c>
      <c r="BG150" s="39">
        <f t="shared" si="64"/>
        <v>8247</v>
      </c>
      <c r="BH150" s="40">
        <f t="shared" si="64"/>
        <v>12416</v>
      </c>
      <c r="BI150" s="40">
        <f t="shared" si="64"/>
        <v>0</v>
      </c>
      <c r="BJ150" s="40">
        <f t="shared" si="64"/>
        <v>0</v>
      </c>
      <c r="BK150" s="40">
        <f t="shared" si="64"/>
        <v>0</v>
      </c>
      <c r="BL150" s="40">
        <f t="shared" si="64"/>
        <v>0</v>
      </c>
      <c r="BM150" s="27">
        <f t="shared" si="64"/>
        <v>0</v>
      </c>
    </row>
    <row r="151" spans="1:65" outlineLevel="3" x14ac:dyDescent="0.3">
      <c r="A151" s="158" t="s">
        <v>27</v>
      </c>
      <c r="B151" s="159"/>
      <c r="C151" s="51">
        <f t="shared" ref="C151:BM151" si="65">SUBTOTAL(5,C120:C149)</f>
        <v>296828</v>
      </c>
      <c r="D151" s="61">
        <f t="shared" si="65"/>
        <v>34</v>
      </c>
      <c r="E151" s="12">
        <f t="shared" si="65"/>
        <v>34</v>
      </c>
      <c r="F151" s="12">
        <f t="shared" si="65"/>
        <v>34</v>
      </c>
      <c r="G151" s="12">
        <f t="shared" si="65"/>
        <v>0</v>
      </c>
      <c r="H151" s="12">
        <f t="shared" si="65"/>
        <v>0</v>
      </c>
      <c r="I151" s="12">
        <f t="shared" si="65"/>
        <v>0</v>
      </c>
      <c r="J151" s="12">
        <f t="shared" si="65"/>
        <v>0</v>
      </c>
      <c r="K151" s="12">
        <f t="shared" si="65"/>
        <v>0</v>
      </c>
      <c r="L151" s="12">
        <f t="shared" si="65"/>
        <v>0</v>
      </c>
      <c r="M151" s="72">
        <f t="shared" si="65"/>
        <v>6.9</v>
      </c>
      <c r="N151" s="83">
        <f t="shared" si="65"/>
        <v>6.87</v>
      </c>
      <c r="O151" s="83">
        <f t="shared" si="65"/>
        <v>6.88</v>
      </c>
      <c r="P151" s="83">
        <f t="shared" si="65"/>
        <v>0</v>
      </c>
      <c r="Q151" s="83">
        <f t="shared" si="65"/>
        <v>0</v>
      </c>
      <c r="R151" s="83">
        <f t="shared" si="65"/>
        <v>0</v>
      </c>
      <c r="S151" s="83">
        <f t="shared" si="65"/>
        <v>0</v>
      </c>
      <c r="T151" s="83">
        <f t="shared" si="65"/>
        <v>0</v>
      </c>
      <c r="U151" s="83">
        <f t="shared" si="65"/>
        <v>0</v>
      </c>
      <c r="V151" s="6">
        <f t="shared" si="65"/>
        <v>0</v>
      </c>
      <c r="W151" s="41">
        <f t="shared" si="65"/>
        <v>0</v>
      </c>
      <c r="X151" s="41">
        <f t="shared" si="65"/>
        <v>0</v>
      </c>
      <c r="Y151" s="41">
        <f t="shared" si="65"/>
        <v>0</v>
      </c>
      <c r="Z151" s="41">
        <f t="shared" si="65"/>
        <v>0</v>
      </c>
      <c r="AA151" s="41">
        <f t="shared" si="65"/>
        <v>0</v>
      </c>
      <c r="AB151" s="41">
        <f t="shared" si="65"/>
        <v>0</v>
      </c>
      <c r="AC151" s="41">
        <f t="shared" si="65"/>
        <v>0</v>
      </c>
      <c r="AD151" s="41">
        <f t="shared" si="65"/>
        <v>0</v>
      </c>
      <c r="AE151" s="6">
        <f t="shared" si="65"/>
        <v>0</v>
      </c>
      <c r="AF151" s="41">
        <f t="shared" si="65"/>
        <v>0</v>
      </c>
      <c r="AG151" s="41">
        <f t="shared" si="65"/>
        <v>0</v>
      </c>
      <c r="AH151" s="41">
        <f t="shared" si="65"/>
        <v>0</v>
      </c>
      <c r="AI151" s="41">
        <f t="shared" si="65"/>
        <v>0</v>
      </c>
      <c r="AJ151" s="41">
        <f t="shared" si="65"/>
        <v>0</v>
      </c>
      <c r="AK151" s="41">
        <f t="shared" si="65"/>
        <v>0</v>
      </c>
      <c r="AL151" s="41">
        <f t="shared" si="65"/>
        <v>0</v>
      </c>
      <c r="AM151" s="41">
        <f t="shared" si="65"/>
        <v>0</v>
      </c>
      <c r="AN151" s="41">
        <f t="shared" si="65"/>
        <v>12.851897184822521</v>
      </c>
      <c r="AO151" s="41">
        <f t="shared" si="65"/>
        <v>834</v>
      </c>
      <c r="AP151" s="110">
        <f t="shared" si="65"/>
        <v>3.1</v>
      </c>
      <c r="AQ151" s="111">
        <f t="shared" si="65"/>
        <v>2.06</v>
      </c>
      <c r="AR151" s="112">
        <f t="shared" si="65"/>
        <v>61.492537313432841</v>
      </c>
      <c r="AS151" s="112">
        <f t="shared" si="65"/>
        <v>18.388429752066102</v>
      </c>
      <c r="AT151" s="113">
        <f t="shared" si="65"/>
        <v>834</v>
      </c>
      <c r="AU151" s="114">
        <f t="shared" si="65"/>
        <v>1.34</v>
      </c>
      <c r="AV151" s="115">
        <f t="shared" si="65"/>
        <v>0.86</v>
      </c>
      <c r="AW151" s="112">
        <f t="shared" si="65"/>
        <v>53.409090909090907</v>
      </c>
      <c r="AX151" s="112">
        <f t="shared" si="65"/>
        <v>29.113924050632917</v>
      </c>
      <c r="AY151" s="61">
        <f t="shared" si="65"/>
        <v>28.214539426947695</v>
      </c>
      <c r="AZ151" s="97">
        <f t="shared" si="65"/>
        <v>78.52</v>
      </c>
      <c r="BA151" s="68">
        <f t="shared" si="65"/>
        <v>0</v>
      </c>
      <c r="BB151" s="68">
        <f t="shared" si="65"/>
        <v>0</v>
      </c>
      <c r="BC151" s="68">
        <f t="shared" si="65"/>
        <v>0</v>
      </c>
      <c r="BD151" s="68">
        <f t="shared" si="65"/>
        <v>0</v>
      </c>
      <c r="BE151" s="15">
        <f t="shared" si="65"/>
        <v>0</v>
      </c>
      <c r="BF151" s="6">
        <f t="shared" si="65"/>
        <v>5410</v>
      </c>
      <c r="BG151" s="41">
        <f t="shared" si="65"/>
        <v>0</v>
      </c>
      <c r="BH151" s="42">
        <f t="shared" si="65"/>
        <v>780</v>
      </c>
      <c r="BI151" s="42">
        <f t="shared" si="65"/>
        <v>0</v>
      </c>
      <c r="BJ151" s="42">
        <f t="shared" si="65"/>
        <v>0</v>
      </c>
      <c r="BK151" s="42">
        <f t="shared" si="65"/>
        <v>0</v>
      </c>
      <c r="BL151" s="42">
        <f t="shared" si="65"/>
        <v>0</v>
      </c>
      <c r="BM151" s="15">
        <f t="shared" si="65"/>
        <v>0</v>
      </c>
    </row>
    <row r="152" spans="1:65" outlineLevel="2" x14ac:dyDescent="0.3">
      <c r="A152" s="158" t="s">
        <v>16</v>
      </c>
      <c r="B152" s="159"/>
      <c r="C152" s="51">
        <f>IFERROR(SUBTOTAL(1,C120:C149),"")</f>
        <v>336066.03333333333</v>
      </c>
      <c r="D152" s="61">
        <f t="shared" ref="D152:BM152" si="66">IFERROR(SUBTOTAL(1,D120:D149),"")</f>
        <v>35.692307692307693</v>
      </c>
      <c r="E152" s="12">
        <f t="shared" si="66"/>
        <v>35.769230769230766</v>
      </c>
      <c r="F152" s="12">
        <f t="shared" si="66"/>
        <v>35.615384615384613</v>
      </c>
      <c r="G152" s="12" t="str">
        <f t="shared" si="66"/>
        <v/>
      </c>
      <c r="H152" s="12" t="str">
        <f t="shared" si="66"/>
        <v/>
      </c>
      <c r="I152" s="12" t="str">
        <f t="shared" si="66"/>
        <v/>
      </c>
      <c r="J152" s="12" t="str">
        <f t="shared" si="66"/>
        <v/>
      </c>
      <c r="K152" s="12" t="str">
        <f t="shared" si="66"/>
        <v/>
      </c>
      <c r="L152" s="12" t="str">
        <f t="shared" si="66"/>
        <v/>
      </c>
      <c r="M152" s="72">
        <f t="shared" si="66"/>
        <v>6.9250000000000007</v>
      </c>
      <c r="N152" s="83">
        <f t="shared" si="66"/>
        <v>6.9</v>
      </c>
      <c r="O152" s="83">
        <f t="shared" si="66"/>
        <v>6.9275000000000002</v>
      </c>
      <c r="P152" s="83" t="str">
        <f t="shared" si="66"/>
        <v/>
      </c>
      <c r="Q152" s="83" t="str">
        <f t="shared" si="66"/>
        <v/>
      </c>
      <c r="R152" s="83" t="str">
        <f t="shared" si="66"/>
        <v/>
      </c>
      <c r="S152" s="83" t="str">
        <f t="shared" si="66"/>
        <v/>
      </c>
      <c r="T152" s="83" t="str">
        <f t="shared" si="66"/>
        <v/>
      </c>
      <c r="U152" s="83" t="str">
        <f t="shared" si="66"/>
        <v/>
      </c>
      <c r="V152" s="6" t="str">
        <f t="shared" si="66"/>
        <v/>
      </c>
      <c r="W152" s="41" t="str">
        <f t="shared" si="66"/>
        <v/>
      </c>
      <c r="X152" s="41" t="str">
        <f t="shared" si="66"/>
        <v/>
      </c>
      <c r="Y152" s="41" t="str">
        <f t="shared" si="66"/>
        <v/>
      </c>
      <c r="Z152" s="41" t="str">
        <f t="shared" si="66"/>
        <v/>
      </c>
      <c r="AA152" s="41" t="str">
        <f t="shared" si="66"/>
        <v/>
      </c>
      <c r="AB152" s="41" t="str">
        <f t="shared" si="66"/>
        <v/>
      </c>
      <c r="AC152" s="41" t="str">
        <f t="shared" si="66"/>
        <v/>
      </c>
      <c r="AD152" s="41" t="str">
        <f t="shared" si="66"/>
        <v/>
      </c>
      <c r="AE152" s="6" t="str">
        <f t="shared" si="66"/>
        <v/>
      </c>
      <c r="AF152" s="41" t="str">
        <f t="shared" si="66"/>
        <v/>
      </c>
      <c r="AG152" s="41" t="str">
        <f t="shared" si="66"/>
        <v/>
      </c>
      <c r="AH152" s="41" t="str">
        <f t="shared" si="66"/>
        <v/>
      </c>
      <c r="AI152" s="41" t="str">
        <f t="shared" si="66"/>
        <v/>
      </c>
      <c r="AJ152" s="41" t="str">
        <f t="shared" si="66"/>
        <v/>
      </c>
      <c r="AK152" s="41" t="str">
        <f t="shared" si="66"/>
        <v/>
      </c>
      <c r="AL152" s="41" t="str">
        <f t="shared" si="66"/>
        <v/>
      </c>
      <c r="AM152" s="41" t="str">
        <f t="shared" si="66"/>
        <v/>
      </c>
      <c r="AN152" s="41">
        <f t="shared" si="66"/>
        <v>17.679190561798872</v>
      </c>
      <c r="AO152" s="41">
        <f t="shared" si="66"/>
        <v>1209.9000000000001</v>
      </c>
      <c r="AP152" s="110">
        <f t="shared" si="66"/>
        <v>4.1025</v>
      </c>
      <c r="AQ152" s="111">
        <f t="shared" si="66"/>
        <v>2.9800000000000004</v>
      </c>
      <c r="AR152" s="112">
        <f t="shared" si="66"/>
        <v>72.07863525727717</v>
      </c>
      <c r="AS152" s="112">
        <f t="shared" si="66"/>
        <v>27.921364742722833</v>
      </c>
      <c r="AT152" s="113">
        <f t="shared" si="66"/>
        <v>1209.9000000000001</v>
      </c>
      <c r="AU152" s="114">
        <f t="shared" si="66"/>
        <v>1.7589999999999997</v>
      </c>
      <c r="AV152" s="115">
        <f t="shared" si="66"/>
        <v>1.0125</v>
      </c>
      <c r="AW152" s="112">
        <f t="shared" si="66"/>
        <v>62.404593266004284</v>
      </c>
      <c r="AX152" s="112">
        <f t="shared" si="66"/>
        <v>37.595406733995716</v>
      </c>
      <c r="AY152" s="61">
        <f t="shared" si="66"/>
        <v>36.59695723627933</v>
      </c>
      <c r="AZ152" s="97">
        <f t="shared" si="66"/>
        <v>79.820999999999998</v>
      </c>
      <c r="BA152" s="68" t="str">
        <f t="shared" si="66"/>
        <v/>
      </c>
      <c r="BB152" s="68" t="str">
        <f t="shared" si="66"/>
        <v/>
      </c>
      <c r="BC152" s="68" t="str">
        <f t="shared" si="66"/>
        <v/>
      </c>
      <c r="BD152" s="68" t="str">
        <f t="shared" si="66"/>
        <v/>
      </c>
      <c r="BE152" s="15" t="str">
        <f>IFERROR(SUBTOTAL(1,BE120:BE149),"")</f>
        <v/>
      </c>
      <c r="BF152" s="6">
        <f t="shared" si="66"/>
        <v>11685.633333333333</v>
      </c>
      <c r="BG152" s="41">
        <f t="shared" si="66"/>
        <v>5311.6333333333332</v>
      </c>
      <c r="BH152" s="42">
        <f t="shared" si="66"/>
        <v>6374</v>
      </c>
      <c r="BI152" s="42" t="str">
        <f t="shared" si="66"/>
        <v/>
      </c>
      <c r="BJ152" s="42" t="str">
        <f t="shared" si="66"/>
        <v/>
      </c>
      <c r="BK152" s="42" t="str">
        <f t="shared" si="66"/>
        <v/>
      </c>
      <c r="BL152" s="42" t="str">
        <f t="shared" si="66"/>
        <v/>
      </c>
      <c r="BM152" s="15" t="str">
        <f t="shared" si="66"/>
        <v/>
      </c>
    </row>
    <row r="153" spans="1:65" ht="17.25" outlineLevel="1" thickBot="1" x14ac:dyDescent="0.35">
      <c r="A153" s="160" t="s">
        <v>57</v>
      </c>
      <c r="B153" s="161"/>
      <c r="C153" s="52">
        <f>SUBTOTAL(9,C120:C149)</f>
        <v>10081981</v>
      </c>
      <c r="D153" s="62"/>
      <c r="E153" s="30"/>
      <c r="F153" s="30"/>
      <c r="G153" s="30"/>
      <c r="H153" s="30"/>
      <c r="I153" s="30"/>
      <c r="J153" s="30"/>
      <c r="K153" s="30"/>
      <c r="L153" s="30"/>
      <c r="M153" s="73"/>
      <c r="N153" s="84"/>
      <c r="O153" s="84"/>
      <c r="P153" s="84"/>
      <c r="Q153" s="84"/>
      <c r="R153" s="84"/>
      <c r="S153" s="84"/>
      <c r="T153" s="84"/>
      <c r="U153" s="84"/>
      <c r="V153" s="93"/>
      <c r="W153" s="94"/>
      <c r="X153" s="94"/>
      <c r="Y153" s="94"/>
      <c r="Z153" s="94"/>
      <c r="AA153" s="94"/>
      <c r="AB153" s="94"/>
      <c r="AC153" s="94"/>
      <c r="AD153" s="94"/>
      <c r="AE153" s="93"/>
      <c r="AF153" s="94"/>
      <c r="AG153" s="94"/>
      <c r="AH153" s="94"/>
      <c r="AI153" s="94"/>
      <c r="AJ153" s="94"/>
      <c r="AK153" s="94"/>
      <c r="AL153" s="94"/>
      <c r="AM153" s="94"/>
      <c r="AN153" s="94"/>
      <c r="AO153" s="43">
        <f>SUBTOTAL(9,AO120:AO149)</f>
        <v>36297</v>
      </c>
      <c r="AP153" s="116"/>
      <c r="AQ153" s="117"/>
      <c r="AR153" s="118"/>
      <c r="AS153" s="118"/>
      <c r="AT153" s="119">
        <f>SUBTOTAL(9,AT120:AT149)</f>
        <v>36297</v>
      </c>
      <c r="AU153" s="120"/>
      <c r="AV153" s="121"/>
      <c r="AW153" s="118"/>
      <c r="AX153" s="118"/>
      <c r="AY153" s="62"/>
      <c r="AZ153" s="98"/>
      <c r="BA153" s="69"/>
      <c r="BB153" s="69"/>
      <c r="BC153" s="69"/>
      <c r="BD153" s="69"/>
      <c r="BE153" s="16">
        <f>SUBTOTAL(9,BE120:BE149)</f>
        <v>0</v>
      </c>
      <c r="BF153" s="7">
        <f t="shared" ref="BF153:BM153" si="67">SUBTOTAL(9,BF120:BF149)</f>
        <v>350569</v>
      </c>
      <c r="BG153" s="43">
        <f t="shared" si="67"/>
        <v>159349</v>
      </c>
      <c r="BH153" s="44">
        <f t="shared" si="67"/>
        <v>191220</v>
      </c>
      <c r="BI153" s="44">
        <f t="shared" si="67"/>
        <v>0</v>
      </c>
      <c r="BJ153" s="44">
        <f t="shared" si="67"/>
        <v>0</v>
      </c>
      <c r="BK153" s="44">
        <f t="shared" si="67"/>
        <v>0</v>
      </c>
      <c r="BL153" s="44">
        <f t="shared" si="67"/>
        <v>0</v>
      </c>
      <c r="BM153" s="16">
        <f t="shared" si="67"/>
        <v>0</v>
      </c>
    </row>
    <row r="154" spans="1:65" outlineLevel="5" x14ac:dyDescent="0.3">
      <c r="A154" s="21">
        <f t="shared" si="48"/>
        <v>5</v>
      </c>
      <c r="B154" s="33">
        <f>B149+1</f>
        <v>42856</v>
      </c>
      <c r="C154" s="51">
        <v>307853</v>
      </c>
      <c r="D154" s="64">
        <f t="shared" ref="D154:D184" si="68">IFERROR(ROUND(AVERAGE(E154:L154),1),"")</f>
        <v>36.5</v>
      </c>
      <c r="E154" s="12">
        <v>36</v>
      </c>
      <c r="F154" s="12">
        <v>37</v>
      </c>
      <c r="G154" s="12"/>
      <c r="H154" s="12"/>
      <c r="I154" s="12"/>
      <c r="J154" s="12"/>
      <c r="K154" s="12"/>
      <c r="L154" s="12"/>
      <c r="M154" s="74" t="str">
        <f t="shared" ref="M154:M184" si="69">IFERROR(ROUND(AVERAGE(N154:U154),1),"")</f>
        <v/>
      </c>
      <c r="N154" s="83" t="s">
        <v>103</v>
      </c>
      <c r="O154" s="83" t="s">
        <v>103</v>
      </c>
      <c r="P154" s="83"/>
      <c r="Q154" s="83"/>
      <c r="R154" s="83"/>
      <c r="S154" s="83"/>
      <c r="T154" s="83"/>
      <c r="U154" s="83"/>
      <c r="V154" s="5" t="str">
        <f t="shared" ref="V154:V184" si="70">IFERROR(ROUND(AVERAGE(W154:AD154),1),"")</f>
        <v/>
      </c>
      <c r="W154" s="41"/>
      <c r="X154" s="41"/>
      <c r="Y154" s="41"/>
      <c r="Z154" s="41"/>
      <c r="AA154" s="41"/>
      <c r="AB154" s="41"/>
      <c r="AC154" s="41"/>
      <c r="AD154" s="41"/>
      <c r="AE154" s="5" t="str">
        <f t="shared" ref="AE154:AE184" si="71">IFERROR(ROUND(AVERAGE(AF154:AM154),1),"")</f>
        <v/>
      </c>
      <c r="AF154" s="41"/>
      <c r="AG154" s="41"/>
      <c r="AH154" s="41"/>
      <c r="AI154" s="41"/>
      <c r="AJ154" s="41"/>
      <c r="AK154" s="41"/>
      <c r="AL154" s="41"/>
      <c r="AM154" s="41"/>
      <c r="AN154" s="41">
        <f>21000/AO154</f>
        <v>17.255546425636812</v>
      </c>
      <c r="AO154" s="41">
        <v>1217</v>
      </c>
      <c r="AP154" s="110" t="s">
        <v>103</v>
      </c>
      <c r="AQ154" s="111" t="s">
        <v>103</v>
      </c>
      <c r="AR154" s="126" t="str">
        <f t="shared" ref="AR154:AR184" si="72">IFERROR(AQ154/AP154*100,"")</f>
        <v/>
      </c>
      <c r="AS154" s="126" t="str">
        <f t="shared" ref="AS154:AS184" si="73">IFERROR(100-AR154,"")</f>
        <v/>
      </c>
      <c r="AT154" s="127">
        <v>1217</v>
      </c>
      <c r="AU154" s="128" t="s">
        <v>103</v>
      </c>
      <c r="AV154" s="129" t="s">
        <v>103</v>
      </c>
      <c r="AW154" s="126" t="str">
        <f t="shared" ref="AW154:AW184" si="74">IFERROR(AV154/AU154*100,"")</f>
        <v/>
      </c>
      <c r="AX154" s="126" t="str">
        <f t="shared" ref="AX154:AX184" si="75">IFERROR(100-AW154,"")</f>
        <v/>
      </c>
      <c r="AY154" s="64" t="str">
        <f t="shared" ref="AY154:AY184" si="76">IFERROR((1-((AW154*AS154)/(AX154*AR154)))*100,"")</f>
        <v/>
      </c>
      <c r="AZ154" s="97" t="s">
        <v>103</v>
      </c>
      <c r="BA154" s="68"/>
      <c r="BB154" s="68"/>
      <c r="BC154" s="68"/>
      <c r="BD154" s="68"/>
      <c r="BE154" s="15"/>
      <c r="BF154" s="5">
        <f t="shared" ref="BF154:BF184" si="77">IF(SUM(BG154:BM154)=0,"",SUM(BG154:BM154))</f>
        <v>12120</v>
      </c>
      <c r="BG154" s="42">
        <v>5520</v>
      </c>
      <c r="BH154" s="42">
        <v>6600</v>
      </c>
      <c r="BI154" s="42"/>
      <c r="BJ154" s="42"/>
      <c r="BK154" s="42"/>
      <c r="BL154" s="42"/>
      <c r="BM154" s="15"/>
    </row>
    <row r="155" spans="1:65" outlineLevel="5" x14ac:dyDescent="0.3">
      <c r="A155" s="22">
        <f t="shared" si="48"/>
        <v>5</v>
      </c>
      <c r="B155" s="9">
        <f t="shared" ref="B155:B218" si="78">B154+1</f>
        <v>42857</v>
      </c>
      <c r="C155" s="51">
        <v>310107</v>
      </c>
      <c r="D155" s="64" t="str">
        <f t="shared" si="68"/>
        <v/>
      </c>
      <c r="E155" s="12" t="s">
        <v>103</v>
      </c>
      <c r="F155" s="12" t="s">
        <v>103</v>
      </c>
      <c r="G155" s="12"/>
      <c r="H155" s="12"/>
      <c r="I155" s="12"/>
      <c r="J155" s="12"/>
      <c r="K155" s="12"/>
      <c r="L155" s="12"/>
      <c r="M155" s="74" t="str">
        <f t="shared" si="69"/>
        <v/>
      </c>
      <c r="N155" s="83" t="s">
        <v>103</v>
      </c>
      <c r="O155" s="83" t="s">
        <v>103</v>
      </c>
      <c r="P155" s="83"/>
      <c r="Q155" s="83"/>
      <c r="R155" s="83"/>
      <c r="S155" s="83"/>
      <c r="T155" s="83"/>
      <c r="U155" s="83"/>
      <c r="V155" s="5" t="str">
        <f t="shared" si="70"/>
        <v/>
      </c>
      <c r="W155" s="41"/>
      <c r="X155" s="41"/>
      <c r="Y155" s="41"/>
      <c r="Z155" s="41"/>
      <c r="AA155" s="41"/>
      <c r="AB155" s="41"/>
      <c r="AC155" s="41"/>
      <c r="AD155" s="41"/>
      <c r="AE155" s="5" t="str">
        <f t="shared" si="71"/>
        <v/>
      </c>
      <c r="AF155" s="41"/>
      <c r="AG155" s="41"/>
      <c r="AH155" s="41"/>
      <c r="AI155" s="41"/>
      <c r="AJ155" s="41"/>
      <c r="AK155" s="41"/>
      <c r="AL155" s="41"/>
      <c r="AM155" s="41"/>
      <c r="AN155" s="41">
        <f t="shared" ref="AN155:AN184" si="79">21000/AO155</f>
        <v>16.548463356973997</v>
      </c>
      <c r="AO155" s="41">
        <v>1269</v>
      </c>
      <c r="AP155" s="110" t="s">
        <v>103</v>
      </c>
      <c r="AQ155" s="111" t="s">
        <v>103</v>
      </c>
      <c r="AR155" s="126" t="str">
        <f t="shared" si="72"/>
        <v/>
      </c>
      <c r="AS155" s="126" t="str">
        <f t="shared" si="73"/>
        <v/>
      </c>
      <c r="AT155" s="127">
        <v>1269</v>
      </c>
      <c r="AU155" s="128">
        <v>2.19</v>
      </c>
      <c r="AV155" s="129" t="s">
        <v>103</v>
      </c>
      <c r="AW155" s="126" t="str">
        <f t="shared" si="74"/>
        <v/>
      </c>
      <c r="AX155" s="126" t="str">
        <f t="shared" si="75"/>
        <v/>
      </c>
      <c r="AY155" s="64" t="str">
        <f t="shared" si="76"/>
        <v/>
      </c>
      <c r="AZ155" s="97">
        <v>78.64</v>
      </c>
      <c r="BA155" s="68"/>
      <c r="BB155" s="68"/>
      <c r="BC155" s="68"/>
      <c r="BD155" s="68"/>
      <c r="BE155" s="15"/>
      <c r="BF155" s="5">
        <f t="shared" si="77"/>
        <v>13387</v>
      </c>
      <c r="BG155" s="42">
        <v>5626</v>
      </c>
      <c r="BH155" s="42">
        <v>7761</v>
      </c>
      <c r="BI155" s="42"/>
      <c r="BJ155" s="42"/>
      <c r="BK155" s="42"/>
      <c r="BL155" s="42"/>
      <c r="BM155" s="15"/>
    </row>
    <row r="156" spans="1:65" outlineLevel="5" x14ac:dyDescent="0.3">
      <c r="A156" s="22">
        <f t="shared" si="48"/>
        <v>5</v>
      </c>
      <c r="B156" s="9">
        <f t="shared" si="78"/>
        <v>42858</v>
      </c>
      <c r="C156" s="51">
        <v>292148</v>
      </c>
      <c r="D156" s="64" t="str">
        <f t="shared" si="68"/>
        <v/>
      </c>
      <c r="E156" s="12" t="s">
        <v>103</v>
      </c>
      <c r="F156" s="12" t="s">
        <v>103</v>
      </c>
      <c r="G156" s="12"/>
      <c r="H156" s="12"/>
      <c r="I156" s="12"/>
      <c r="J156" s="12"/>
      <c r="K156" s="12"/>
      <c r="L156" s="12"/>
      <c r="M156" s="74" t="str">
        <f t="shared" si="69"/>
        <v/>
      </c>
      <c r="N156" s="83" t="s">
        <v>103</v>
      </c>
      <c r="O156" s="83" t="s">
        <v>103</v>
      </c>
      <c r="P156" s="83"/>
      <c r="Q156" s="83"/>
      <c r="R156" s="83"/>
      <c r="S156" s="83"/>
      <c r="T156" s="83"/>
      <c r="U156" s="83"/>
      <c r="V156" s="5" t="str">
        <f t="shared" si="70"/>
        <v/>
      </c>
      <c r="W156" s="41"/>
      <c r="X156" s="41"/>
      <c r="Y156" s="41"/>
      <c r="Z156" s="41"/>
      <c r="AA156" s="41"/>
      <c r="AB156" s="41"/>
      <c r="AC156" s="41"/>
      <c r="AD156" s="41"/>
      <c r="AE156" s="5" t="str">
        <f t="shared" si="71"/>
        <v/>
      </c>
      <c r="AF156" s="41"/>
      <c r="AG156" s="41"/>
      <c r="AH156" s="41"/>
      <c r="AI156" s="41"/>
      <c r="AJ156" s="41"/>
      <c r="AK156" s="41"/>
      <c r="AL156" s="41"/>
      <c r="AM156" s="41"/>
      <c r="AN156" s="41">
        <f t="shared" si="79"/>
        <v>17.312448474855728</v>
      </c>
      <c r="AO156" s="41">
        <v>1213</v>
      </c>
      <c r="AP156" s="110" t="s">
        <v>103</v>
      </c>
      <c r="AQ156" s="111" t="s">
        <v>103</v>
      </c>
      <c r="AR156" s="126" t="str">
        <f t="shared" si="72"/>
        <v/>
      </c>
      <c r="AS156" s="126" t="str">
        <f t="shared" si="73"/>
        <v/>
      </c>
      <c r="AT156" s="127">
        <v>1213</v>
      </c>
      <c r="AU156" s="128" t="s">
        <v>103</v>
      </c>
      <c r="AV156" s="129" t="s">
        <v>103</v>
      </c>
      <c r="AW156" s="126" t="str">
        <f t="shared" si="74"/>
        <v/>
      </c>
      <c r="AX156" s="126" t="str">
        <f t="shared" si="75"/>
        <v/>
      </c>
      <c r="AY156" s="64" t="str">
        <f t="shared" si="76"/>
        <v/>
      </c>
      <c r="AZ156" s="97" t="s">
        <v>103</v>
      </c>
      <c r="BA156" s="68"/>
      <c r="BB156" s="68"/>
      <c r="BC156" s="68"/>
      <c r="BD156" s="68"/>
      <c r="BE156" s="15"/>
      <c r="BF156" s="5">
        <f t="shared" si="77"/>
        <v>12898</v>
      </c>
      <c r="BG156" s="42">
        <v>5746</v>
      </c>
      <c r="BH156" s="42">
        <v>7152</v>
      </c>
      <c r="BI156" s="42"/>
      <c r="BJ156" s="42"/>
      <c r="BK156" s="42"/>
      <c r="BL156" s="42"/>
      <c r="BM156" s="15"/>
    </row>
    <row r="157" spans="1:65" outlineLevel="5" x14ac:dyDescent="0.3">
      <c r="A157" s="22">
        <f t="shared" si="48"/>
        <v>5</v>
      </c>
      <c r="B157" s="9">
        <f t="shared" si="78"/>
        <v>42859</v>
      </c>
      <c r="C157" s="51">
        <v>289486</v>
      </c>
      <c r="D157" s="64" t="str">
        <f t="shared" si="68"/>
        <v/>
      </c>
      <c r="E157" s="12" t="s">
        <v>103</v>
      </c>
      <c r="F157" s="12" t="s">
        <v>103</v>
      </c>
      <c r="G157" s="12"/>
      <c r="H157" s="12"/>
      <c r="I157" s="12"/>
      <c r="J157" s="12"/>
      <c r="K157" s="12"/>
      <c r="L157" s="12"/>
      <c r="M157" s="74" t="str">
        <f t="shared" si="69"/>
        <v/>
      </c>
      <c r="N157" s="83" t="s">
        <v>103</v>
      </c>
      <c r="O157" s="83" t="s">
        <v>103</v>
      </c>
      <c r="P157" s="83"/>
      <c r="Q157" s="83"/>
      <c r="R157" s="83"/>
      <c r="S157" s="83"/>
      <c r="T157" s="83"/>
      <c r="U157" s="83"/>
      <c r="V157" s="5" t="str">
        <f t="shared" si="70"/>
        <v/>
      </c>
      <c r="W157" s="41"/>
      <c r="X157" s="41"/>
      <c r="Y157" s="41"/>
      <c r="Z157" s="41"/>
      <c r="AA157" s="41"/>
      <c r="AB157" s="41"/>
      <c r="AC157" s="41"/>
      <c r="AD157" s="41"/>
      <c r="AE157" s="5" t="str">
        <f t="shared" si="71"/>
        <v/>
      </c>
      <c r="AF157" s="41"/>
      <c r="AG157" s="41"/>
      <c r="AH157" s="41"/>
      <c r="AI157" s="41"/>
      <c r="AJ157" s="41"/>
      <c r="AK157" s="41"/>
      <c r="AL157" s="41"/>
      <c r="AM157" s="41"/>
      <c r="AN157" s="41">
        <f t="shared" si="79"/>
        <v>17.298187808896209</v>
      </c>
      <c r="AO157" s="41">
        <v>1214</v>
      </c>
      <c r="AP157" s="110" t="s">
        <v>103</v>
      </c>
      <c r="AQ157" s="111" t="s">
        <v>103</v>
      </c>
      <c r="AR157" s="126" t="str">
        <f t="shared" si="72"/>
        <v/>
      </c>
      <c r="AS157" s="126" t="str">
        <f t="shared" si="73"/>
        <v/>
      </c>
      <c r="AT157" s="127">
        <v>1214</v>
      </c>
      <c r="AU157" s="128">
        <v>2.11</v>
      </c>
      <c r="AV157" s="129" t="s">
        <v>103</v>
      </c>
      <c r="AW157" s="126" t="str">
        <f t="shared" si="74"/>
        <v/>
      </c>
      <c r="AX157" s="126" t="str">
        <f t="shared" si="75"/>
        <v/>
      </c>
      <c r="AY157" s="64" t="str">
        <f t="shared" si="76"/>
        <v/>
      </c>
      <c r="AZ157" s="97">
        <v>79.11</v>
      </c>
      <c r="BA157" s="68"/>
      <c r="BB157" s="68"/>
      <c r="BC157" s="68"/>
      <c r="BD157" s="68"/>
      <c r="BE157" s="15"/>
      <c r="BF157" s="5">
        <f t="shared" si="77"/>
        <v>10408</v>
      </c>
      <c r="BG157" s="42">
        <v>4706</v>
      </c>
      <c r="BH157" s="42">
        <v>5702</v>
      </c>
      <c r="BI157" s="42"/>
      <c r="BJ157" s="42"/>
      <c r="BK157" s="42"/>
      <c r="BL157" s="42"/>
      <c r="BM157" s="15"/>
    </row>
    <row r="158" spans="1:65" outlineLevel="5" x14ac:dyDescent="0.3">
      <c r="A158" s="22">
        <f t="shared" si="48"/>
        <v>5</v>
      </c>
      <c r="B158" s="9">
        <f t="shared" si="78"/>
        <v>42860</v>
      </c>
      <c r="C158" s="51">
        <v>321679</v>
      </c>
      <c r="D158" s="64" t="str">
        <f t="shared" si="68"/>
        <v/>
      </c>
      <c r="E158" s="12" t="s">
        <v>103</v>
      </c>
      <c r="F158" s="12" t="s">
        <v>103</v>
      </c>
      <c r="G158" s="12"/>
      <c r="H158" s="12"/>
      <c r="I158" s="12"/>
      <c r="J158" s="12"/>
      <c r="K158" s="12"/>
      <c r="L158" s="12"/>
      <c r="M158" s="74" t="str">
        <f t="shared" si="69"/>
        <v/>
      </c>
      <c r="N158" s="83" t="s">
        <v>103</v>
      </c>
      <c r="O158" s="83" t="s">
        <v>103</v>
      </c>
      <c r="P158" s="83"/>
      <c r="Q158" s="83"/>
      <c r="R158" s="83"/>
      <c r="S158" s="83"/>
      <c r="T158" s="83"/>
      <c r="U158" s="83"/>
      <c r="V158" s="5" t="str">
        <f t="shared" si="70"/>
        <v/>
      </c>
      <c r="W158" s="41"/>
      <c r="X158" s="41"/>
      <c r="Y158" s="41"/>
      <c r="Z158" s="41"/>
      <c r="AA158" s="41"/>
      <c r="AB158" s="41"/>
      <c r="AC158" s="41"/>
      <c r="AD158" s="41"/>
      <c r="AE158" s="5" t="str">
        <f t="shared" si="71"/>
        <v/>
      </c>
      <c r="AF158" s="41"/>
      <c r="AG158" s="41"/>
      <c r="AH158" s="41"/>
      <c r="AI158" s="41"/>
      <c r="AJ158" s="41"/>
      <c r="AK158" s="41"/>
      <c r="AL158" s="41"/>
      <c r="AM158" s="41"/>
      <c r="AN158" s="41">
        <f t="shared" si="79"/>
        <v>17.5</v>
      </c>
      <c r="AO158" s="41">
        <v>1200</v>
      </c>
      <c r="AP158" s="110" t="s">
        <v>103</v>
      </c>
      <c r="AQ158" s="111" t="s">
        <v>103</v>
      </c>
      <c r="AR158" s="126" t="str">
        <f t="shared" si="72"/>
        <v/>
      </c>
      <c r="AS158" s="126" t="str">
        <f t="shared" si="73"/>
        <v/>
      </c>
      <c r="AT158" s="127">
        <v>1200</v>
      </c>
      <c r="AU158" s="128" t="s">
        <v>103</v>
      </c>
      <c r="AV158" s="129" t="s">
        <v>103</v>
      </c>
      <c r="AW158" s="126" t="str">
        <f t="shared" si="74"/>
        <v/>
      </c>
      <c r="AX158" s="126" t="str">
        <f t="shared" si="75"/>
        <v/>
      </c>
      <c r="AY158" s="64" t="str">
        <f t="shared" si="76"/>
        <v/>
      </c>
      <c r="AZ158" s="97" t="s">
        <v>103</v>
      </c>
      <c r="BA158" s="68"/>
      <c r="BB158" s="68"/>
      <c r="BC158" s="68"/>
      <c r="BD158" s="68"/>
      <c r="BE158" s="15"/>
      <c r="BF158" s="5">
        <f t="shared" si="77"/>
        <v>7870</v>
      </c>
      <c r="BG158" s="42">
        <v>0</v>
      </c>
      <c r="BH158" s="42">
        <v>7870</v>
      </c>
      <c r="BI158" s="42"/>
      <c r="BJ158" s="42"/>
      <c r="BK158" s="42"/>
      <c r="BL158" s="42"/>
      <c r="BM158" s="15"/>
    </row>
    <row r="159" spans="1:65" outlineLevel="5" x14ac:dyDescent="0.3">
      <c r="A159" s="22">
        <f t="shared" si="48"/>
        <v>5</v>
      </c>
      <c r="B159" s="9">
        <f t="shared" si="78"/>
        <v>42861</v>
      </c>
      <c r="C159" s="51">
        <v>333105</v>
      </c>
      <c r="D159" s="64">
        <f t="shared" si="68"/>
        <v>35.5</v>
      </c>
      <c r="E159" s="12">
        <v>36</v>
      </c>
      <c r="F159" s="12">
        <v>35</v>
      </c>
      <c r="G159" s="12"/>
      <c r="H159" s="12"/>
      <c r="I159" s="12"/>
      <c r="J159" s="12"/>
      <c r="K159" s="12"/>
      <c r="L159" s="12"/>
      <c r="M159" s="74" t="str">
        <f t="shared" si="69"/>
        <v/>
      </c>
      <c r="N159" s="83" t="s">
        <v>103</v>
      </c>
      <c r="O159" s="83" t="s">
        <v>103</v>
      </c>
      <c r="P159" s="83"/>
      <c r="Q159" s="83"/>
      <c r="R159" s="83"/>
      <c r="S159" s="83"/>
      <c r="T159" s="83"/>
      <c r="U159" s="83"/>
      <c r="V159" s="5" t="str">
        <f t="shared" si="70"/>
        <v/>
      </c>
      <c r="W159" s="41"/>
      <c r="X159" s="41"/>
      <c r="Y159" s="41"/>
      <c r="Z159" s="41"/>
      <c r="AA159" s="41"/>
      <c r="AB159" s="41"/>
      <c r="AC159" s="41"/>
      <c r="AD159" s="41"/>
      <c r="AE159" s="5" t="str">
        <f t="shared" si="71"/>
        <v/>
      </c>
      <c r="AF159" s="41"/>
      <c r="AG159" s="41"/>
      <c r="AH159" s="41"/>
      <c r="AI159" s="41"/>
      <c r="AJ159" s="41"/>
      <c r="AK159" s="41"/>
      <c r="AL159" s="41"/>
      <c r="AM159" s="41"/>
      <c r="AN159" s="41">
        <f t="shared" si="79"/>
        <v>17.5</v>
      </c>
      <c r="AO159" s="41">
        <v>1200</v>
      </c>
      <c r="AP159" s="110" t="s">
        <v>103</v>
      </c>
      <c r="AQ159" s="111" t="s">
        <v>103</v>
      </c>
      <c r="AR159" s="126" t="str">
        <f t="shared" si="72"/>
        <v/>
      </c>
      <c r="AS159" s="126" t="str">
        <f t="shared" si="73"/>
        <v/>
      </c>
      <c r="AT159" s="127">
        <v>1200</v>
      </c>
      <c r="AU159" s="128" t="s">
        <v>103</v>
      </c>
      <c r="AV159" s="129" t="s">
        <v>103</v>
      </c>
      <c r="AW159" s="126" t="str">
        <f t="shared" si="74"/>
        <v/>
      </c>
      <c r="AX159" s="126" t="str">
        <f t="shared" si="75"/>
        <v/>
      </c>
      <c r="AY159" s="64" t="str">
        <f t="shared" si="76"/>
        <v/>
      </c>
      <c r="AZ159" s="97" t="s">
        <v>103</v>
      </c>
      <c r="BA159" s="68"/>
      <c r="BB159" s="68"/>
      <c r="BC159" s="68"/>
      <c r="BD159" s="68"/>
      <c r="BE159" s="15"/>
      <c r="BF159" s="5">
        <f t="shared" si="77"/>
        <v>10109</v>
      </c>
      <c r="BG159" s="42">
        <v>1983</v>
      </c>
      <c r="BH159" s="42">
        <v>8126</v>
      </c>
      <c r="BI159" s="42"/>
      <c r="BJ159" s="42"/>
      <c r="BK159" s="42"/>
      <c r="BL159" s="42"/>
      <c r="BM159" s="15"/>
    </row>
    <row r="160" spans="1:65" outlineLevel="5" x14ac:dyDescent="0.3">
      <c r="A160" s="22">
        <f t="shared" si="48"/>
        <v>5</v>
      </c>
      <c r="B160" s="9">
        <f t="shared" si="78"/>
        <v>42862</v>
      </c>
      <c r="C160" s="51">
        <v>305523</v>
      </c>
      <c r="D160" s="64">
        <f t="shared" si="68"/>
        <v>35</v>
      </c>
      <c r="E160" s="12">
        <v>36</v>
      </c>
      <c r="F160" s="12">
        <v>34</v>
      </c>
      <c r="G160" s="12"/>
      <c r="H160" s="12"/>
      <c r="I160" s="12"/>
      <c r="J160" s="12"/>
      <c r="K160" s="12"/>
      <c r="L160" s="12"/>
      <c r="M160" s="74" t="str">
        <f t="shared" si="69"/>
        <v/>
      </c>
      <c r="N160" s="83" t="s">
        <v>103</v>
      </c>
      <c r="O160" s="83" t="s">
        <v>103</v>
      </c>
      <c r="P160" s="83"/>
      <c r="Q160" s="83"/>
      <c r="R160" s="83"/>
      <c r="S160" s="83"/>
      <c r="T160" s="83"/>
      <c r="U160" s="83"/>
      <c r="V160" s="5" t="str">
        <f t="shared" si="70"/>
        <v/>
      </c>
      <c r="W160" s="41"/>
      <c r="X160" s="41"/>
      <c r="Y160" s="41"/>
      <c r="Z160" s="41"/>
      <c r="AA160" s="41"/>
      <c r="AB160" s="41"/>
      <c r="AC160" s="41"/>
      <c r="AD160" s="41"/>
      <c r="AE160" s="5" t="str">
        <f t="shared" si="71"/>
        <v/>
      </c>
      <c r="AF160" s="41"/>
      <c r="AG160" s="41"/>
      <c r="AH160" s="41"/>
      <c r="AI160" s="41"/>
      <c r="AJ160" s="41"/>
      <c r="AK160" s="41"/>
      <c r="AL160" s="41"/>
      <c r="AM160" s="41"/>
      <c r="AN160" s="41">
        <f t="shared" si="79"/>
        <v>17.857142857142858</v>
      </c>
      <c r="AO160" s="41">
        <v>1176</v>
      </c>
      <c r="AP160" s="110" t="s">
        <v>103</v>
      </c>
      <c r="AQ160" s="111" t="s">
        <v>103</v>
      </c>
      <c r="AR160" s="126" t="str">
        <f t="shared" si="72"/>
        <v/>
      </c>
      <c r="AS160" s="126" t="str">
        <f t="shared" si="73"/>
        <v/>
      </c>
      <c r="AT160" s="127">
        <v>1176</v>
      </c>
      <c r="AU160" s="128" t="s">
        <v>103</v>
      </c>
      <c r="AV160" s="129" t="s">
        <v>103</v>
      </c>
      <c r="AW160" s="126" t="str">
        <f t="shared" si="74"/>
        <v/>
      </c>
      <c r="AX160" s="126" t="str">
        <f t="shared" si="75"/>
        <v/>
      </c>
      <c r="AY160" s="64" t="str">
        <f t="shared" si="76"/>
        <v/>
      </c>
      <c r="AZ160" s="97" t="s">
        <v>103</v>
      </c>
      <c r="BA160" s="68"/>
      <c r="BB160" s="68"/>
      <c r="BC160" s="68"/>
      <c r="BD160" s="68"/>
      <c r="BE160" s="15"/>
      <c r="BF160" s="5">
        <f t="shared" si="77"/>
        <v>10566</v>
      </c>
      <c r="BG160" s="42">
        <v>5076</v>
      </c>
      <c r="BH160" s="42">
        <v>5490</v>
      </c>
      <c r="BI160" s="42"/>
      <c r="BJ160" s="42"/>
      <c r="BK160" s="42"/>
      <c r="BL160" s="42"/>
      <c r="BM160" s="15"/>
    </row>
    <row r="161" spans="1:65" outlineLevel="5" x14ac:dyDescent="0.3">
      <c r="A161" s="22">
        <f t="shared" si="48"/>
        <v>5</v>
      </c>
      <c r="B161" s="9">
        <f t="shared" si="78"/>
        <v>42863</v>
      </c>
      <c r="C161" s="51">
        <v>309727</v>
      </c>
      <c r="D161" s="64" t="str">
        <f t="shared" si="68"/>
        <v/>
      </c>
      <c r="E161" s="12" t="s">
        <v>103</v>
      </c>
      <c r="F161" s="12" t="s">
        <v>103</v>
      </c>
      <c r="G161" s="12"/>
      <c r="H161" s="12"/>
      <c r="I161" s="12"/>
      <c r="J161" s="12"/>
      <c r="K161" s="12"/>
      <c r="L161" s="12"/>
      <c r="M161" s="74" t="str">
        <f t="shared" si="69"/>
        <v/>
      </c>
      <c r="N161" s="83" t="s">
        <v>103</v>
      </c>
      <c r="O161" s="83" t="s">
        <v>103</v>
      </c>
      <c r="P161" s="83"/>
      <c r="Q161" s="83"/>
      <c r="R161" s="83"/>
      <c r="S161" s="83"/>
      <c r="T161" s="83"/>
      <c r="U161" s="83"/>
      <c r="V161" s="5" t="str">
        <f t="shared" si="70"/>
        <v/>
      </c>
      <c r="W161" s="41"/>
      <c r="X161" s="41"/>
      <c r="Y161" s="41"/>
      <c r="Z161" s="41"/>
      <c r="AA161" s="41"/>
      <c r="AB161" s="41"/>
      <c r="AC161" s="41"/>
      <c r="AD161" s="41"/>
      <c r="AE161" s="5" t="str">
        <f t="shared" si="71"/>
        <v/>
      </c>
      <c r="AF161" s="41"/>
      <c r="AG161" s="41"/>
      <c r="AH161" s="41"/>
      <c r="AI161" s="41"/>
      <c r="AJ161" s="41"/>
      <c r="AK161" s="41"/>
      <c r="AL161" s="41"/>
      <c r="AM161" s="41"/>
      <c r="AN161" s="41">
        <f t="shared" si="79"/>
        <v>17.355371900826448</v>
      </c>
      <c r="AO161" s="41">
        <v>1210</v>
      </c>
      <c r="AP161" s="110" t="s">
        <v>103</v>
      </c>
      <c r="AQ161" s="111" t="s">
        <v>103</v>
      </c>
      <c r="AR161" s="126" t="str">
        <f t="shared" si="72"/>
        <v/>
      </c>
      <c r="AS161" s="126" t="str">
        <f t="shared" si="73"/>
        <v/>
      </c>
      <c r="AT161" s="127">
        <v>1210</v>
      </c>
      <c r="AU161" s="128">
        <v>2.1800000000000002</v>
      </c>
      <c r="AV161" s="129" t="s">
        <v>103</v>
      </c>
      <c r="AW161" s="126" t="str">
        <f t="shared" si="74"/>
        <v/>
      </c>
      <c r="AX161" s="126" t="str">
        <f t="shared" si="75"/>
        <v/>
      </c>
      <c r="AY161" s="64" t="str">
        <f t="shared" si="76"/>
        <v/>
      </c>
      <c r="AZ161" s="97">
        <v>78.680000000000007</v>
      </c>
      <c r="BA161" s="68"/>
      <c r="BB161" s="68"/>
      <c r="BC161" s="68"/>
      <c r="BD161" s="68"/>
      <c r="BE161" s="15"/>
      <c r="BF161" s="5">
        <f t="shared" si="77"/>
        <v>9261</v>
      </c>
      <c r="BG161" s="42">
        <v>4938</v>
      </c>
      <c r="BH161" s="42">
        <v>4323</v>
      </c>
      <c r="BI161" s="42"/>
      <c r="BJ161" s="42"/>
      <c r="BK161" s="42"/>
      <c r="BL161" s="42"/>
      <c r="BM161" s="15"/>
    </row>
    <row r="162" spans="1:65" outlineLevel="5" x14ac:dyDescent="0.3">
      <c r="A162" s="22">
        <f t="shared" si="48"/>
        <v>5</v>
      </c>
      <c r="B162" s="9">
        <f t="shared" si="78"/>
        <v>42864</v>
      </c>
      <c r="C162" s="51">
        <v>352602</v>
      </c>
      <c r="D162" s="64">
        <f t="shared" si="68"/>
        <v>35</v>
      </c>
      <c r="E162" s="12">
        <v>36</v>
      </c>
      <c r="F162" s="12">
        <v>34</v>
      </c>
      <c r="G162" s="12"/>
      <c r="H162" s="12"/>
      <c r="I162" s="12"/>
      <c r="J162" s="12"/>
      <c r="K162" s="12"/>
      <c r="L162" s="12"/>
      <c r="M162" s="74" t="str">
        <f t="shared" si="69"/>
        <v/>
      </c>
      <c r="N162" s="83" t="s">
        <v>103</v>
      </c>
      <c r="O162" s="83" t="s">
        <v>103</v>
      </c>
      <c r="P162" s="83"/>
      <c r="Q162" s="83"/>
      <c r="R162" s="83"/>
      <c r="S162" s="83"/>
      <c r="T162" s="83"/>
      <c r="U162" s="83"/>
      <c r="V162" s="5" t="str">
        <f t="shared" si="70"/>
        <v/>
      </c>
      <c r="W162" s="41"/>
      <c r="X162" s="41"/>
      <c r="Y162" s="41"/>
      <c r="Z162" s="41"/>
      <c r="AA162" s="41"/>
      <c r="AB162" s="41"/>
      <c r="AC162" s="41"/>
      <c r="AD162" s="41"/>
      <c r="AE162" s="5" t="str">
        <f t="shared" si="71"/>
        <v/>
      </c>
      <c r="AF162" s="41"/>
      <c r="AG162" s="41"/>
      <c r="AH162" s="41"/>
      <c r="AI162" s="41"/>
      <c r="AJ162" s="41"/>
      <c r="AK162" s="41"/>
      <c r="AL162" s="41"/>
      <c r="AM162" s="41"/>
      <c r="AN162" s="41">
        <f t="shared" si="79"/>
        <v>17.255546425636812</v>
      </c>
      <c r="AO162" s="41">
        <v>1217</v>
      </c>
      <c r="AP162" s="110" t="s">
        <v>103</v>
      </c>
      <c r="AQ162" s="111" t="s">
        <v>103</v>
      </c>
      <c r="AR162" s="126" t="str">
        <f t="shared" si="72"/>
        <v/>
      </c>
      <c r="AS162" s="126" t="str">
        <f t="shared" si="73"/>
        <v/>
      </c>
      <c r="AT162" s="127">
        <v>1217</v>
      </c>
      <c r="AU162" s="128" t="s">
        <v>103</v>
      </c>
      <c r="AV162" s="129" t="s">
        <v>103</v>
      </c>
      <c r="AW162" s="126" t="str">
        <f t="shared" si="74"/>
        <v/>
      </c>
      <c r="AX162" s="126" t="str">
        <f t="shared" si="75"/>
        <v/>
      </c>
      <c r="AY162" s="64" t="str">
        <f t="shared" si="76"/>
        <v/>
      </c>
      <c r="AZ162" s="97" t="s">
        <v>103</v>
      </c>
      <c r="BA162" s="68"/>
      <c r="BB162" s="68"/>
      <c r="BC162" s="68"/>
      <c r="BD162" s="68"/>
      <c r="BE162" s="15"/>
      <c r="BF162" s="5">
        <f t="shared" si="77"/>
        <v>8614</v>
      </c>
      <c r="BG162" s="42">
        <v>4143</v>
      </c>
      <c r="BH162" s="42">
        <v>4471</v>
      </c>
      <c r="BI162" s="42"/>
      <c r="BJ162" s="42"/>
      <c r="BK162" s="42"/>
      <c r="BL162" s="42"/>
      <c r="BM162" s="15"/>
    </row>
    <row r="163" spans="1:65" outlineLevel="5" x14ac:dyDescent="0.3">
      <c r="A163" s="22">
        <f t="shared" ref="A163:A234" si="80">MONTH(B163)</f>
        <v>5</v>
      </c>
      <c r="B163" s="9">
        <f t="shared" si="78"/>
        <v>42865</v>
      </c>
      <c r="C163" s="51">
        <v>325419</v>
      </c>
      <c r="D163" s="64" t="str">
        <f t="shared" si="68"/>
        <v/>
      </c>
      <c r="E163" s="12" t="s">
        <v>103</v>
      </c>
      <c r="F163" s="12" t="s">
        <v>103</v>
      </c>
      <c r="G163" s="12"/>
      <c r="H163" s="12"/>
      <c r="I163" s="12"/>
      <c r="J163" s="12"/>
      <c r="K163" s="12"/>
      <c r="L163" s="12"/>
      <c r="M163" s="74" t="str">
        <f t="shared" si="69"/>
        <v/>
      </c>
      <c r="N163" s="83" t="s">
        <v>103</v>
      </c>
      <c r="O163" s="83" t="s">
        <v>103</v>
      </c>
      <c r="P163" s="83"/>
      <c r="Q163" s="83"/>
      <c r="R163" s="83"/>
      <c r="S163" s="83"/>
      <c r="T163" s="83"/>
      <c r="U163" s="83"/>
      <c r="V163" s="5" t="str">
        <f t="shared" si="70"/>
        <v/>
      </c>
      <c r="W163" s="41"/>
      <c r="X163" s="41"/>
      <c r="Y163" s="41"/>
      <c r="Z163" s="41"/>
      <c r="AA163" s="41"/>
      <c r="AB163" s="41"/>
      <c r="AC163" s="41"/>
      <c r="AD163" s="41"/>
      <c r="AE163" s="5" t="str">
        <f t="shared" si="71"/>
        <v/>
      </c>
      <c r="AF163" s="41"/>
      <c r="AG163" s="41"/>
      <c r="AH163" s="41"/>
      <c r="AI163" s="41"/>
      <c r="AJ163" s="41"/>
      <c r="AK163" s="41"/>
      <c r="AL163" s="41"/>
      <c r="AM163" s="41"/>
      <c r="AN163" s="41">
        <f t="shared" si="79"/>
        <v>20.710059171597631</v>
      </c>
      <c r="AO163" s="41">
        <v>1014</v>
      </c>
      <c r="AP163" s="110" t="s">
        <v>103</v>
      </c>
      <c r="AQ163" s="111" t="s">
        <v>103</v>
      </c>
      <c r="AR163" s="126" t="str">
        <f t="shared" si="72"/>
        <v/>
      </c>
      <c r="AS163" s="126" t="str">
        <f t="shared" si="73"/>
        <v/>
      </c>
      <c r="AT163" s="127">
        <v>1014</v>
      </c>
      <c r="AU163" s="128">
        <v>2.17</v>
      </c>
      <c r="AV163" s="129" t="s">
        <v>103</v>
      </c>
      <c r="AW163" s="126" t="str">
        <f t="shared" si="74"/>
        <v/>
      </c>
      <c r="AX163" s="126" t="str">
        <f t="shared" si="75"/>
        <v/>
      </c>
      <c r="AY163" s="64" t="str">
        <f t="shared" si="76"/>
        <v/>
      </c>
      <c r="AZ163" s="97">
        <v>78.11</v>
      </c>
      <c r="BA163" s="68"/>
      <c r="BB163" s="68"/>
      <c r="BC163" s="68"/>
      <c r="BD163" s="68"/>
      <c r="BE163" s="15"/>
      <c r="BF163" s="5">
        <f t="shared" si="77"/>
        <v>11039</v>
      </c>
      <c r="BG163" s="42">
        <v>5171</v>
      </c>
      <c r="BH163" s="42">
        <v>5868</v>
      </c>
      <c r="BI163" s="42"/>
      <c r="BJ163" s="42"/>
      <c r="BK163" s="42"/>
      <c r="BL163" s="42"/>
      <c r="BM163" s="15"/>
    </row>
    <row r="164" spans="1:65" outlineLevel="5" x14ac:dyDescent="0.3">
      <c r="A164" s="22">
        <f t="shared" si="80"/>
        <v>5</v>
      </c>
      <c r="B164" s="9">
        <f t="shared" si="78"/>
        <v>42866</v>
      </c>
      <c r="C164" s="51">
        <v>289486</v>
      </c>
      <c r="D164" s="64" t="str">
        <f t="shared" si="68"/>
        <v/>
      </c>
      <c r="E164" s="12" t="s">
        <v>103</v>
      </c>
      <c r="F164" s="12" t="s">
        <v>103</v>
      </c>
      <c r="G164" s="12"/>
      <c r="H164" s="12"/>
      <c r="I164" s="12"/>
      <c r="J164" s="12"/>
      <c r="K164" s="12"/>
      <c r="L164" s="12"/>
      <c r="M164" s="74" t="str">
        <f t="shared" si="69"/>
        <v/>
      </c>
      <c r="N164" s="83" t="s">
        <v>103</v>
      </c>
      <c r="O164" s="83" t="s">
        <v>103</v>
      </c>
      <c r="P164" s="83"/>
      <c r="Q164" s="83"/>
      <c r="R164" s="83"/>
      <c r="S164" s="83"/>
      <c r="T164" s="83"/>
      <c r="U164" s="83"/>
      <c r="V164" s="5" t="str">
        <f t="shared" si="70"/>
        <v/>
      </c>
      <c r="W164" s="41"/>
      <c r="X164" s="41"/>
      <c r="Y164" s="41"/>
      <c r="Z164" s="41"/>
      <c r="AA164" s="41"/>
      <c r="AB164" s="41"/>
      <c r="AC164" s="41"/>
      <c r="AD164" s="41"/>
      <c r="AE164" s="5" t="str">
        <f t="shared" si="71"/>
        <v/>
      </c>
      <c r="AF164" s="41"/>
      <c r="AG164" s="41"/>
      <c r="AH164" s="41"/>
      <c r="AI164" s="41"/>
      <c r="AJ164" s="41"/>
      <c r="AK164" s="41"/>
      <c r="AL164" s="41"/>
      <c r="AM164" s="41"/>
      <c r="AN164" s="41">
        <f t="shared" si="79"/>
        <v>22.75189599133261</v>
      </c>
      <c r="AO164" s="41">
        <v>923</v>
      </c>
      <c r="AP164" s="110" t="s">
        <v>103</v>
      </c>
      <c r="AQ164" s="111" t="s">
        <v>103</v>
      </c>
      <c r="AR164" s="126" t="str">
        <f t="shared" si="72"/>
        <v/>
      </c>
      <c r="AS164" s="126" t="str">
        <f t="shared" si="73"/>
        <v/>
      </c>
      <c r="AT164" s="127">
        <v>923</v>
      </c>
      <c r="AU164" s="128">
        <v>2.13</v>
      </c>
      <c r="AV164" s="129" t="s">
        <v>103</v>
      </c>
      <c r="AW164" s="126" t="str">
        <f t="shared" si="74"/>
        <v/>
      </c>
      <c r="AX164" s="126" t="str">
        <f t="shared" si="75"/>
        <v/>
      </c>
      <c r="AY164" s="64" t="str">
        <f t="shared" si="76"/>
        <v/>
      </c>
      <c r="AZ164" s="97">
        <v>80.34</v>
      </c>
      <c r="BA164" s="68"/>
      <c r="BB164" s="68"/>
      <c r="BC164" s="68"/>
      <c r="BD164" s="68"/>
      <c r="BE164" s="15"/>
      <c r="BF164" s="5">
        <f t="shared" si="77"/>
        <v>12481</v>
      </c>
      <c r="BG164" s="42">
        <v>5802</v>
      </c>
      <c r="BH164" s="42">
        <v>6679</v>
      </c>
      <c r="BI164" s="42"/>
      <c r="BJ164" s="42"/>
      <c r="BK164" s="42"/>
      <c r="BL164" s="42"/>
      <c r="BM164" s="15"/>
    </row>
    <row r="165" spans="1:65" outlineLevel="5" x14ac:dyDescent="0.3">
      <c r="A165" s="22">
        <f t="shared" si="80"/>
        <v>5</v>
      </c>
      <c r="B165" s="9">
        <f t="shared" si="78"/>
        <v>42867</v>
      </c>
      <c r="C165" s="51">
        <v>348350</v>
      </c>
      <c r="D165" s="64" t="str">
        <f t="shared" si="68"/>
        <v/>
      </c>
      <c r="E165" s="12" t="s">
        <v>103</v>
      </c>
      <c r="F165" s="12" t="s">
        <v>103</v>
      </c>
      <c r="G165" s="12"/>
      <c r="H165" s="12"/>
      <c r="I165" s="12"/>
      <c r="J165" s="12"/>
      <c r="K165" s="12"/>
      <c r="L165" s="12"/>
      <c r="M165" s="74" t="str">
        <f t="shared" si="69"/>
        <v/>
      </c>
      <c r="N165" s="83" t="s">
        <v>103</v>
      </c>
      <c r="O165" s="83" t="s">
        <v>103</v>
      </c>
      <c r="P165" s="83"/>
      <c r="Q165" s="83"/>
      <c r="R165" s="83"/>
      <c r="S165" s="83"/>
      <c r="T165" s="83"/>
      <c r="U165" s="83"/>
      <c r="V165" s="5" t="str">
        <f t="shared" si="70"/>
        <v/>
      </c>
      <c r="W165" s="41"/>
      <c r="X165" s="41"/>
      <c r="Y165" s="41"/>
      <c r="Z165" s="41"/>
      <c r="AA165" s="41"/>
      <c r="AB165" s="41"/>
      <c r="AC165" s="41"/>
      <c r="AD165" s="41"/>
      <c r="AE165" s="5" t="str">
        <f t="shared" si="71"/>
        <v/>
      </c>
      <c r="AF165" s="41"/>
      <c r="AG165" s="41"/>
      <c r="AH165" s="41"/>
      <c r="AI165" s="41"/>
      <c r="AJ165" s="41"/>
      <c r="AK165" s="41"/>
      <c r="AL165" s="41"/>
      <c r="AM165" s="41"/>
      <c r="AN165" s="41">
        <f t="shared" si="79"/>
        <v>17.5</v>
      </c>
      <c r="AO165" s="41">
        <v>1200</v>
      </c>
      <c r="AP165" s="110" t="s">
        <v>103</v>
      </c>
      <c r="AQ165" s="111" t="s">
        <v>103</v>
      </c>
      <c r="AR165" s="126" t="str">
        <f t="shared" si="72"/>
        <v/>
      </c>
      <c r="AS165" s="126" t="str">
        <f t="shared" si="73"/>
        <v/>
      </c>
      <c r="AT165" s="127">
        <v>1200</v>
      </c>
      <c r="AU165" s="128">
        <v>2.04</v>
      </c>
      <c r="AV165" s="129" t="s">
        <v>103</v>
      </c>
      <c r="AW165" s="126" t="str">
        <f t="shared" si="74"/>
        <v/>
      </c>
      <c r="AX165" s="126" t="str">
        <f t="shared" si="75"/>
        <v/>
      </c>
      <c r="AY165" s="64" t="str">
        <f t="shared" si="76"/>
        <v/>
      </c>
      <c r="AZ165" s="97">
        <v>80.41</v>
      </c>
      <c r="BA165" s="68"/>
      <c r="BB165" s="68"/>
      <c r="BC165" s="68"/>
      <c r="BD165" s="68"/>
      <c r="BE165" s="15"/>
      <c r="BF165" s="5">
        <f t="shared" si="77"/>
        <v>11998</v>
      </c>
      <c r="BG165" s="42">
        <v>4720</v>
      </c>
      <c r="BH165" s="42">
        <v>7278</v>
      </c>
      <c r="BI165" s="42"/>
      <c r="BJ165" s="42"/>
      <c r="BK165" s="42"/>
      <c r="BL165" s="42"/>
      <c r="BM165" s="15"/>
    </row>
    <row r="166" spans="1:65" outlineLevel="5" x14ac:dyDescent="0.3">
      <c r="A166" s="22">
        <f t="shared" si="80"/>
        <v>5</v>
      </c>
      <c r="B166" s="9">
        <f t="shared" si="78"/>
        <v>42868</v>
      </c>
      <c r="C166" s="51">
        <v>339380</v>
      </c>
      <c r="D166" s="64" t="str">
        <f t="shared" si="68"/>
        <v/>
      </c>
      <c r="E166" s="12" t="s">
        <v>103</v>
      </c>
      <c r="F166" s="12" t="s">
        <v>103</v>
      </c>
      <c r="G166" s="12"/>
      <c r="H166" s="12"/>
      <c r="I166" s="12"/>
      <c r="J166" s="12"/>
      <c r="K166" s="12"/>
      <c r="L166" s="12"/>
      <c r="M166" s="74" t="str">
        <f t="shared" si="69"/>
        <v/>
      </c>
      <c r="N166" s="83" t="s">
        <v>103</v>
      </c>
      <c r="O166" s="83" t="s">
        <v>103</v>
      </c>
      <c r="P166" s="83"/>
      <c r="Q166" s="83"/>
      <c r="R166" s="83"/>
      <c r="S166" s="83"/>
      <c r="T166" s="83"/>
      <c r="U166" s="83"/>
      <c r="V166" s="5" t="str">
        <f t="shared" si="70"/>
        <v/>
      </c>
      <c r="W166" s="41"/>
      <c r="X166" s="41"/>
      <c r="Y166" s="41"/>
      <c r="Z166" s="41"/>
      <c r="AA166" s="41"/>
      <c r="AB166" s="41"/>
      <c r="AC166" s="41"/>
      <c r="AD166" s="41"/>
      <c r="AE166" s="5" t="str">
        <f t="shared" si="71"/>
        <v/>
      </c>
      <c r="AF166" s="41"/>
      <c r="AG166" s="41"/>
      <c r="AH166" s="41"/>
      <c r="AI166" s="41"/>
      <c r="AJ166" s="41"/>
      <c r="AK166" s="41"/>
      <c r="AL166" s="41"/>
      <c r="AM166" s="41"/>
      <c r="AN166" s="41">
        <f t="shared" si="79"/>
        <v>17.5</v>
      </c>
      <c r="AO166" s="41">
        <v>1200</v>
      </c>
      <c r="AP166" s="110" t="s">
        <v>103</v>
      </c>
      <c r="AQ166" s="111" t="s">
        <v>103</v>
      </c>
      <c r="AR166" s="126" t="str">
        <f t="shared" si="72"/>
        <v/>
      </c>
      <c r="AS166" s="126" t="str">
        <f t="shared" si="73"/>
        <v/>
      </c>
      <c r="AT166" s="127">
        <v>1200</v>
      </c>
      <c r="AU166" s="128" t="s">
        <v>103</v>
      </c>
      <c r="AV166" s="129" t="s">
        <v>103</v>
      </c>
      <c r="AW166" s="126" t="str">
        <f t="shared" si="74"/>
        <v/>
      </c>
      <c r="AX166" s="126" t="str">
        <f t="shared" si="75"/>
        <v/>
      </c>
      <c r="AY166" s="64" t="str">
        <f t="shared" si="76"/>
        <v/>
      </c>
      <c r="AZ166" s="97" t="s">
        <v>103</v>
      </c>
      <c r="BA166" s="68"/>
      <c r="BB166" s="68"/>
      <c r="BC166" s="68"/>
      <c r="BD166" s="68"/>
      <c r="BE166" s="15"/>
      <c r="BF166" s="5">
        <f t="shared" si="77"/>
        <v>12794</v>
      </c>
      <c r="BG166" s="42">
        <v>4458</v>
      </c>
      <c r="BH166" s="42">
        <v>8336</v>
      </c>
      <c r="BI166" s="42"/>
      <c r="BJ166" s="42"/>
      <c r="BK166" s="42"/>
      <c r="BL166" s="42"/>
      <c r="BM166" s="15"/>
    </row>
    <row r="167" spans="1:65" outlineLevel="5" x14ac:dyDescent="0.3">
      <c r="A167" s="22">
        <f t="shared" si="80"/>
        <v>5</v>
      </c>
      <c r="B167" s="9">
        <f t="shared" si="78"/>
        <v>42869</v>
      </c>
      <c r="C167" s="51">
        <v>324492</v>
      </c>
      <c r="D167" s="64">
        <f t="shared" si="68"/>
        <v>36</v>
      </c>
      <c r="E167" s="12">
        <v>36</v>
      </c>
      <c r="F167" s="12">
        <v>36</v>
      </c>
      <c r="G167" s="12"/>
      <c r="H167" s="12"/>
      <c r="I167" s="12"/>
      <c r="J167" s="12"/>
      <c r="K167" s="12"/>
      <c r="L167" s="12"/>
      <c r="M167" s="74" t="str">
        <f t="shared" si="69"/>
        <v/>
      </c>
      <c r="N167" s="83" t="s">
        <v>103</v>
      </c>
      <c r="O167" s="83" t="s">
        <v>103</v>
      </c>
      <c r="P167" s="83"/>
      <c r="Q167" s="83"/>
      <c r="R167" s="83"/>
      <c r="S167" s="83"/>
      <c r="T167" s="83"/>
      <c r="U167" s="83"/>
      <c r="V167" s="5" t="str">
        <f t="shared" si="70"/>
        <v/>
      </c>
      <c r="W167" s="41"/>
      <c r="X167" s="41"/>
      <c r="Y167" s="41"/>
      <c r="Z167" s="41"/>
      <c r="AA167" s="41"/>
      <c r="AB167" s="41"/>
      <c r="AC167" s="41"/>
      <c r="AD167" s="41"/>
      <c r="AE167" s="5" t="str">
        <f t="shared" si="71"/>
        <v/>
      </c>
      <c r="AF167" s="41"/>
      <c r="AG167" s="41"/>
      <c r="AH167" s="41"/>
      <c r="AI167" s="41"/>
      <c r="AJ167" s="41"/>
      <c r="AK167" s="41"/>
      <c r="AL167" s="41"/>
      <c r="AM167" s="41"/>
      <c r="AN167" s="41">
        <f t="shared" si="79"/>
        <v>17.5</v>
      </c>
      <c r="AO167" s="41">
        <v>1200</v>
      </c>
      <c r="AP167" s="110" t="s">
        <v>103</v>
      </c>
      <c r="AQ167" s="111" t="s">
        <v>103</v>
      </c>
      <c r="AR167" s="126" t="str">
        <f t="shared" si="72"/>
        <v/>
      </c>
      <c r="AS167" s="126" t="str">
        <f t="shared" si="73"/>
        <v/>
      </c>
      <c r="AT167" s="127">
        <v>1200</v>
      </c>
      <c r="AU167" s="128" t="s">
        <v>103</v>
      </c>
      <c r="AV167" s="129" t="s">
        <v>103</v>
      </c>
      <c r="AW167" s="126" t="str">
        <f t="shared" si="74"/>
        <v/>
      </c>
      <c r="AX167" s="126" t="str">
        <f t="shared" si="75"/>
        <v/>
      </c>
      <c r="AY167" s="64" t="str">
        <f t="shared" si="76"/>
        <v/>
      </c>
      <c r="AZ167" s="97" t="s">
        <v>103</v>
      </c>
      <c r="BA167" s="68"/>
      <c r="BB167" s="68"/>
      <c r="BC167" s="68"/>
      <c r="BD167" s="68"/>
      <c r="BE167" s="15"/>
      <c r="BF167" s="5">
        <f t="shared" si="77"/>
        <v>15301</v>
      </c>
      <c r="BG167" s="42">
        <v>4833</v>
      </c>
      <c r="BH167" s="42">
        <v>10468</v>
      </c>
      <c r="BI167" s="42"/>
      <c r="BJ167" s="42"/>
      <c r="BK167" s="42"/>
      <c r="BL167" s="42"/>
      <c r="BM167" s="15"/>
    </row>
    <row r="168" spans="1:65" outlineLevel="5" x14ac:dyDescent="0.3">
      <c r="A168" s="22">
        <f t="shared" si="80"/>
        <v>5</v>
      </c>
      <c r="B168" s="9">
        <f t="shared" si="78"/>
        <v>42870</v>
      </c>
      <c r="C168" s="51">
        <v>300763</v>
      </c>
      <c r="D168" s="64">
        <f t="shared" si="68"/>
        <v>36</v>
      </c>
      <c r="E168" s="12">
        <v>36</v>
      </c>
      <c r="F168" s="12">
        <v>36</v>
      </c>
      <c r="G168" s="12"/>
      <c r="H168" s="12"/>
      <c r="I168" s="12"/>
      <c r="J168" s="12"/>
      <c r="K168" s="12"/>
      <c r="L168" s="12"/>
      <c r="M168" s="74" t="str">
        <f t="shared" si="69"/>
        <v/>
      </c>
      <c r="N168" s="83" t="s">
        <v>103</v>
      </c>
      <c r="O168" s="83" t="s">
        <v>103</v>
      </c>
      <c r="P168" s="83"/>
      <c r="Q168" s="83"/>
      <c r="R168" s="83"/>
      <c r="S168" s="83"/>
      <c r="T168" s="83"/>
      <c r="U168" s="83"/>
      <c r="V168" s="5" t="str">
        <f t="shared" si="70"/>
        <v/>
      </c>
      <c r="W168" s="41"/>
      <c r="X168" s="41"/>
      <c r="Y168" s="41"/>
      <c r="Z168" s="41"/>
      <c r="AA168" s="41"/>
      <c r="AB168" s="41"/>
      <c r="AC168" s="41"/>
      <c r="AD168" s="41"/>
      <c r="AE168" s="5" t="str">
        <f t="shared" si="71"/>
        <v/>
      </c>
      <c r="AF168" s="41"/>
      <c r="AG168" s="41"/>
      <c r="AH168" s="41"/>
      <c r="AI168" s="41"/>
      <c r="AJ168" s="41"/>
      <c r="AK168" s="41"/>
      <c r="AL168" s="41"/>
      <c r="AM168" s="41"/>
      <c r="AN168" s="41">
        <f t="shared" si="79"/>
        <v>17.857142857142858</v>
      </c>
      <c r="AO168" s="41">
        <v>1176</v>
      </c>
      <c r="AP168" s="110" t="s">
        <v>103</v>
      </c>
      <c r="AQ168" s="111" t="s">
        <v>103</v>
      </c>
      <c r="AR168" s="126" t="str">
        <f t="shared" si="72"/>
        <v/>
      </c>
      <c r="AS168" s="126" t="str">
        <f t="shared" si="73"/>
        <v/>
      </c>
      <c r="AT168" s="127">
        <v>1176</v>
      </c>
      <c r="AU168" s="128">
        <v>2.15</v>
      </c>
      <c r="AV168" s="129" t="s">
        <v>103</v>
      </c>
      <c r="AW168" s="126" t="str">
        <f t="shared" si="74"/>
        <v/>
      </c>
      <c r="AX168" s="126" t="str">
        <f t="shared" si="75"/>
        <v/>
      </c>
      <c r="AY168" s="64" t="str">
        <f t="shared" si="76"/>
        <v/>
      </c>
      <c r="AZ168" s="97">
        <v>80.41</v>
      </c>
      <c r="BA168" s="68"/>
      <c r="BB168" s="68"/>
      <c r="BC168" s="68"/>
      <c r="BD168" s="68"/>
      <c r="BE168" s="15"/>
      <c r="BF168" s="5">
        <f t="shared" si="77"/>
        <v>12794</v>
      </c>
      <c r="BG168" s="42">
        <v>4147</v>
      </c>
      <c r="BH168" s="42">
        <v>8647</v>
      </c>
      <c r="BI168" s="42"/>
      <c r="BJ168" s="42"/>
      <c r="BK168" s="42"/>
      <c r="BL168" s="42"/>
      <c r="BM168" s="15"/>
    </row>
    <row r="169" spans="1:65" outlineLevel="5" x14ac:dyDescent="0.3">
      <c r="A169" s="22">
        <f t="shared" si="80"/>
        <v>5</v>
      </c>
      <c r="B169" s="9">
        <f t="shared" si="78"/>
        <v>42871</v>
      </c>
      <c r="C169" s="51">
        <v>305093</v>
      </c>
      <c r="D169" s="64">
        <f t="shared" si="68"/>
        <v>34.5</v>
      </c>
      <c r="E169" s="12">
        <v>35</v>
      </c>
      <c r="F169" s="12">
        <v>34</v>
      </c>
      <c r="G169" s="12"/>
      <c r="H169" s="12"/>
      <c r="I169" s="12"/>
      <c r="J169" s="12"/>
      <c r="K169" s="12"/>
      <c r="L169" s="12"/>
      <c r="M169" s="74">
        <f t="shared" si="69"/>
        <v>6.9</v>
      </c>
      <c r="N169" s="83">
        <v>6.87</v>
      </c>
      <c r="O169" s="83">
        <v>6.9</v>
      </c>
      <c r="P169" s="83"/>
      <c r="Q169" s="83"/>
      <c r="R169" s="83"/>
      <c r="S169" s="83"/>
      <c r="T169" s="83"/>
      <c r="U169" s="83"/>
      <c r="V169" s="5" t="str">
        <f t="shared" si="70"/>
        <v/>
      </c>
      <c r="W169" s="41"/>
      <c r="X169" s="41"/>
      <c r="Y169" s="41"/>
      <c r="Z169" s="41"/>
      <c r="AA169" s="41"/>
      <c r="AB169" s="41"/>
      <c r="AC169" s="41"/>
      <c r="AD169" s="41"/>
      <c r="AE169" s="5" t="str">
        <f t="shared" si="71"/>
        <v/>
      </c>
      <c r="AF169" s="41"/>
      <c r="AG169" s="41"/>
      <c r="AH169" s="41"/>
      <c r="AI169" s="41"/>
      <c r="AJ169" s="41"/>
      <c r="AK169" s="41"/>
      <c r="AL169" s="41"/>
      <c r="AM169" s="41"/>
      <c r="AN169" s="41">
        <f t="shared" si="79"/>
        <v>17.857142857142858</v>
      </c>
      <c r="AO169" s="41">
        <v>1176</v>
      </c>
      <c r="AP169" s="110">
        <v>2.78</v>
      </c>
      <c r="AQ169" s="111">
        <v>2.02</v>
      </c>
      <c r="AR169" s="126">
        <f t="shared" si="72"/>
        <v>72.661870503597129</v>
      </c>
      <c r="AS169" s="126">
        <f t="shared" si="73"/>
        <v>27.338129496402871</v>
      </c>
      <c r="AT169" s="127">
        <v>1176</v>
      </c>
      <c r="AU169" s="128">
        <v>2.2799999999999998</v>
      </c>
      <c r="AV169" s="129">
        <v>1.32</v>
      </c>
      <c r="AW169" s="126">
        <f t="shared" si="74"/>
        <v>57.894736842105267</v>
      </c>
      <c r="AX169" s="126">
        <f t="shared" si="75"/>
        <v>42.105263157894733</v>
      </c>
      <c r="AY169" s="64">
        <f t="shared" si="76"/>
        <v>48.267326732673276</v>
      </c>
      <c r="AZ169" s="97">
        <v>80.84</v>
      </c>
      <c r="BA169" s="68"/>
      <c r="BB169" s="68"/>
      <c r="BC169" s="68"/>
      <c r="BD169" s="68"/>
      <c r="BE169" s="15"/>
      <c r="BF169" s="5">
        <f t="shared" si="77"/>
        <v>9692</v>
      </c>
      <c r="BG169" s="42">
        <v>743</v>
      </c>
      <c r="BH169" s="42">
        <v>8949</v>
      </c>
      <c r="BI169" s="42"/>
      <c r="BJ169" s="42"/>
      <c r="BK169" s="42"/>
      <c r="BL169" s="42"/>
      <c r="BM169" s="15"/>
    </row>
    <row r="170" spans="1:65" outlineLevel="5" x14ac:dyDescent="0.3">
      <c r="A170" s="22">
        <f t="shared" si="80"/>
        <v>5</v>
      </c>
      <c r="B170" s="9">
        <f t="shared" si="78"/>
        <v>42872</v>
      </c>
      <c r="C170" s="51">
        <v>296631</v>
      </c>
      <c r="D170" s="64">
        <f t="shared" si="68"/>
        <v>34.5</v>
      </c>
      <c r="E170" s="12">
        <v>34</v>
      </c>
      <c r="F170" s="12">
        <v>35</v>
      </c>
      <c r="G170" s="12"/>
      <c r="H170" s="12"/>
      <c r="I170" s="12"/>
      <c r="J170" s="12"/>
      <c r="K170" s="12"/>
      <c r="L170" s="12"/>
      <c r="M170" s="74" t="str">
        <f t="shared" si="69"/>
        <v/>
      </c>
      <c r="N170" s="83" t="s">
        <v>103</v>
      </c>
      <c r="O170" s="83" t="s">
        <v>103</v>
      </c>
      <c r="P170" s="83"/>
      <c r="Q170" s="83"/>
      <c r="R170" s="83"/>
      <c r="S170" s="83"/>
      <c r="T170" s="83"/>
      <c r="U170" s="83"/>
      <c r="V170" s="5" t="str">
        <f t="shared" si="70"/>
        <v/>
      </c>
      <c r="W170" s="41"/>
      <c r="X170" s="41"/>
      <c r="Y170" s="41"/>
      <c r="Z170" s="41"/>
      <c r="AA170" s="41"/>
      <c r="AB170" s="41"/>
      <c r="AC170" s="41"/>
      <c r="AD170" s="41"/>
      <c r="AE170" s="5" t="str">
        <f t="shared" si="71"/>
        <v/>
      </c>
      <c r="AF170" s="41"/>
      <c r="AG170" s="41"/>
      <c r="AH170" s="41"/>
      <c r="AI170" s="41"/>
      <c r="AJ170" s="41"/>
      <c r="AK170" s="41"/>
      <c r="AL170" s="41"/>
      <c r="AM170" s="41"/>
      <c r="AN170" s="41">
        <f t="shared" si="79"/>
        <v>17.857142857142858</v>
      </c>
      <c r="AO170" s="41">
        <v>1176</v>
      </c>
      <c r="AP170" s="110" t="s">
        <v>103</v>
      </c>
      <c r="AQ170" s="111" t="s">
        <v>103</v>
      </c>
      <c r="AR170" s="126" t="str">
        <f t="shared" si="72"/>
        <v/>
      </c>
      <c r="AS170" s="126" t="str">
        <f t="shared" si="73"/>
        <v/>
      </c>
      <c r="AT170" s="127">
        <v>1176</v>
      </c>
      <c r="AU170" s="128">
        <v>2.14</v>
      </c>
      <c r="AV170" s="129" t="s">
        <v>103</v>
      </c>
      <c r="AW170" s="126" t="str">
        <f t="shared" si="74"/>
        <v/>
      </c>
      <c r="AX170" s="126" t="str">
        <f t="shared" si="75"/>
        <v/>
      </c>
      <c r="AY170" s="64" t="str">
        <f t="shared" si="76"/>
        <v/>
      </c>
      <c r="AZ170" s="97">
        <v>80.34</v>
      </c>
      <c r="BA170" s="68"/>
      <c r="BB170" s="68"/>
      <c r="BC170" s="68"/>
      <c r="BD170" s="68"/>
      <c r="BE170" s="15"/>
      <c r="BF170" s="5">
        <f t="shared" si="77"/>
        <v>10510</v>
      </c>
      <c r="BG170" s="42">
        <v>4270</v>
      </c>
      <c r="BH170" s="42">
        <v>6240</v>
      </c>
      <c r="BI170" s="42"/>
      <c r="BJ170" s="42"/>
      <c r="BK170" s="42"/>
      <c r="BL170" s="42"/>
      <c r="BM170" s="15"/>
    </row>
    <row r="171" spans="1:65" outlineLevel="5" x14ac:dyDescent="0.3">
      <c r="A171" s="22">
        <f t="shared" si="80"/>
        <v>5</v>
      </c>
      <c r="B171" s="9">
        <f t="shared" si="78"/>
        <v>42873</v>
      </c>
      <c r="C171" s="51">
        <v>305473</v>
      </c>
      <c r="D171" s="64" t="str">
        <f t="shared" si="68"/>
        <v/>
      </c>
      <c r="E171" s="12" t="s">
        <v>103</v>
      </c>
      <c r="F171" s="12" t="s">
        <v>103</v>
      </c>
      <c r="G171" s="12"/>
      <c r="H171" s="12"/>
      <c r="I171" s="12"/>
      <c r="J171" s="12"/>
      <c r="K171" s="12"/>
      <c r="L171" s="12"/>
      <c r="M171" s="74" t="str">
        <f t="shared" si="69"/>
        <v/>
      </c>
      <c r="N171" s="83" t="s">
        <v>103</v>
      </c>
      <c r="O171" s="83" t="s">
        <v>103</v>
      </c>
      <c r="P171" s="83"/>
      <c r="Q171" s="83"/>
      <c r="R171" s="83"/>
      <c r="S171" s="83"/>
      <c r="T171" s="83"/>
      <c r="U171" s="83"/>
      <c r="V171" s="5" t="str">
        <f t="shared" si="70"/>
        <v/>
      </c>
      <c r="W171" s="41"/>
      <c r="X171" s="41"/>
      <c r="Y171" s="41"/>
      <c r="Z171" s="41"/>
      <c r="AA171" s="41"/>
      <c r="AB171" s="41"/>
      <c r="AC171" s="41"/>
      <c r="AD171" s="41"/>
      <c r="AE171" s="5" t="str">
        <f t="shared" si="71"/>
        <v/>
      </c>
      <c r="AF171" s="41"/>
      <c r="AG171" s="41"/>
      <c r="AH171" s="41"/>
      <c r="AI171" s="41"/>
      <c r="AJ171" s="41"/>
      <c r="AK171" s="41"/>
      <c r="AL171" s="41"/>
      <c r="AM171" s="41"/>
      <c r="AN171" s="41">
        <f t="shared" si="79"/>
        <v>18.75</v>
      </c>
      <c r="AO171" s="41">
        <v>1120</v>
      </c>
      <c r="AP171" s="110" t="s">
        <v>103</v>
      </c>
      <c r="AQ171" s="111" t="s">
        <v>103</v>
      </c>
      <c r="AR171" s="126" t="str">
        <f t="shared" si="72"/>
        <v/>
      </c>
      <c r="AS171" s="126" t="str">
        <f t="shared" si="73"/>
        <v/>
      </c>
      <c r="AT171" s="127">
        <v>1120</v>
      </c>
      <c r="AU171" s="128">
        <v>2.04</v>
      </c>
      <c r="AV171" s="129" t="s">
        <v>103</v>
      </c>
      <c r="AW171" s="126" t="str">
        <f t="shared" si="74"/>
        <v/>
      </c>
      <c r="AX171" s="126" t="str">
        <f t="shared" si="75"/>
        <v/>
      </c>
      <c r="AY171" s="64" t="str">
        <f t="shared" si="76"/>
        <v/>
      </c>
      <c r="AZ171" s="97">
        <v>80.42</v>
      </c>
      <c r="BA171" s="68"/>
      <c r="BB171" s="68"/>
      <c r="BC171" s="68"/>
      <c r="BD171" s="68"/>
      <c r="BE171" s="15"/>
      <c r="BF171" s="5">
        <f t="shared" si="77"/>
        <v>7905</v>
      </c>
      <c r="BG171" s="42">
        <v>1589</v>
      </c>
      <c r="BH171" s="42">
        <v>6316</v>
      </c>
      <c r="BI171" s="42"/>
      <c r="BJ171" s="42"/>
      <c r="BK171" s="42"/>
      <c r="BL171" s="42"/>
      <c r="BM171" s="15"/>
    </row>
    <row r="172" spans="1:65" outlineLevel="5" x14ac:dyDescent="0.3">
      <c r="A172" s="22">
        <f t="shared" si="80"/>
        <v>5</v>
      </c>
      <c r="B172" s="9">
        <f t="shared" si="78"/>
        <v>42874</v>
      </c>
      <c r="C172" s="51">
        <v>306486</v>
      </c>
      <c r="D172" s="64" t="str">
        <f t="shared" si="68"/>
        <v/>
      </c>
      <c r="E172" s="12" t="s">
        <v>103</v>
      </c>
      <c r="F172" s="12" t="s">
        <v>103</v>
      </c>
      <c r="G172" s="12"/>
      <c r="H172" s="12"/>
      <c r="I172" s="12"/>
      <c r="J172" s="12"/>
      <c r="K172" s="12"/>
      <c r="L172" s="12"/>
      <c r="M172" s="74" t="str">
        <f t="shared" si="69"/>
        <v/>
      </c>
      <c r="N172" s="83" t="s">
        <v>103</v>
      </c>
      <c r="O172" s="83" t="s">
        <v>103</v>
      </c>
      <c r="P172" s="83"/>
      <c r="Q172" s="83"/>
      <c r="R172" s="83"/>
      <c r="S172" s="83"/>
      <c r="T172" s="83"/>
      <c r="U172" s="83"/>
      <c r="V172" s="5" t="str">
        <f t="shared" si="70"/>
        <v/>
      </c>
      <c r="W172" s="41"/>
      <c r="X172" s="41"/>
      <c r="Y172" s="41"/>
      <c r="Z172" s="41"/>
      <c r="AA172" s="41"/>
      <c r="AB172" s="41"/>
      <c r="AC172" s="41"/>
      <c r="AD172" s="41"/>
      <c r="AE172" s="5" t="str">
        <f t="shared" si="71"/>
        <v/>
      </c>
      <c r="AF172" s="41"/>
      <c r="AG172" s="41"/>
      <c r="AH172" s="41"/>
      <c r="AI172" s="41"/>
      <c r="AJ172" s="41"/>
      <c r="AK172" s="41"/>
      <c r="AL172" s="41"/>
      <c r="AM172" s="41"/>
      <c r="AN172" s="41">
        <f t="shared" si="79"/>
        <v>20.076481835564053</v>
      </c>
      <c r="AO172" s="41">
        <v>1046</v>
      </c>
      <c r="AP172" s="110" t="s">
        <v>103</v>
      </c>
      <c r="AQ172" s="111" t="s">
        <v>103</v>
      </c>
      <c r="AR172" s="126" t="str">
        <f t="shared" si="72"/>
        <v/>
      </c>
      <c r="AS172" s="126" t="str">
        <f t="shared" si="73"/>
        <v/>
      </c>
      <c r="AT172" s="127">
        <v>1046</v>
      </c>
      <c r="AU172" s="128">
        <v>2.21</v>
      </c>
      <c r="AV172" s="129" t="s">
        <v>103</v>
      </c>
      <c r="AW172" s="126" t="str">
        <f t="shared" si="74"/>
        <v/>
      </c>
      <c r="AX172" s="126" t="str">
        <f t="shared" si="75"/>
        <v/>
      </c>
      <c r="AY172" s="64" t="str">
        <f t="shared" si="76"/>
        <v/>
      </c>
      <c r="AZ172" s="97">
        <v>80.25</v>
      </c>
      <c r="BA172" s="68"/>
      <c r="BB172" s="68"/>
      <c r="BC172" s="68"/>
      <c r="BD172" s="68"/>
      <c r="BE172" s="15"/>
      <c r="BF172" s="5">
        <f t="shared" si="77"/>
        <v>9671</v>
      </c>
      <c r="BG172" s="42">
        <v>4603</v>
      </c>
      <c r="BH172" s="42">
        <v>5068</v>
      </c>
      <c r="BI172" s="42"/>
      <c r="BJ172" s="42"/>
      <c r="BK172" s="42"/>
      <c r="BL172" s="42"/>
      <c r="BM172" s="15"/>
    </row>
    <row r="173" spans="1:65" outlineLevel="5" x14ac:dyDescent="0.3">
      <c r="A173" s="22">
        <f t="shared" si="80"/>
        <v>5</v>
      </c>
      <c r="B173" s="9">
        <f t="shared" si="78"/>
        <v>42875</v>
      </c>
      <c r="C173" s="51">
        <v>297935</v>
      </c>
      <c r="D173" s="64" t="str">
        <f t="shared" si="68"/>
        <v/>
      </c>
      <c r="E173" s="12" t="s">
        <v>103</v>
      </c>
      <c r="F173" s="12" t="s">
        <v>103</v>
      </c>
      <c r="G173" s="12"/>
      <c r="H173" s="12"/>
      <c r="I173" s="12"/>
      <c r="J173" s="12"/>
      <c r="K173" s="12"/>
      <c r="L173" s="12"/>
      <c r="M173" s="74" t="str">
        <f t="shared" si="69"/>
        <v/>
      </c>
      <c r="N173" s="83" t="s">
        <v>103</v>
      </c>
      <c r="O173" s="83" t="s">
        <v>103</v>
      </c>
      <c r="P173" s="83"/>
      <c r="Q173" s="83"/>
      <c r="R173" s="83"/>
      <c r="S173" s="83"/>
      <c r="T173" s="83"/>
      <c r="U173" s="83"/>
      <c r="V173" s="5" t="str">
        <f t="shared" si="70"/>
        <v/>
      </c>
      <c r="W173" s="41"/>
      <c r="X173" s="41"/>
      <c r="Y173" s="41"/>
      <c r="Z173" s="41"/>
      <c r="AA173" s="41"/>
      <c r="AB173" s="41"/>
      <c r="AC173" s="41"/>
      <c r="AD173" s="41"/>
      <c r="AE173" s="5" t="str">
        <f t="shared" si="71"/>
        <v/>
      </c>
      <c r="AF173" s="41"/>
      <c r="AG173" s="41"/>
      <c r="AH173" s="41"/>
      <c r="AI173" s="41"/>
      <c r="AJ173" s="41"/>
      <c r="AK173" s="41"/>
      <c r="AL173" s="41"/>
      <c r="AM173" s="41"/>
      <c r="AN173" s="41">
        <f t="shared" si="79"/>
        <v>19.886363636363637</v>
      </c>
      <c r="AO173" s="41">
        <v>1056</v>
      </c>
      <c r="AP173" s="110" t="s">
        <v>103</v>
      </c>
      <c r="AQ173" s="111" t="s">
        <v>103</v>
      </c>
      <c r="AR173" s="126" t="str">
        <f t="shared" si="72"/>
        <v/>
      </c>
      <c r="AS173" s="126" t="str">
        <f t="shared" si="73"/>
        <v/>
      </c>
      <c r="AT173" s="127">
        <v>1056</v>
      </c>
      <c r="AU173" s="128" t="s">
        <v>103</v>
      </c>
      <c r="AV173" s="129" t="s">
        <v>103</v>
      </c>
      <c r="AW173" s="126" t="str">
        <f t="shared" si="74"/>
        <v/>
      </c>
      <c r="AX173" s="126" t="str">
        <f t="shared" si="75"/>
        <v/>
      </c>
      <c r="AY173" s="64" t="str">
        <f t="shared" si="76"/>
        <v/>
      </c>
      <c r="AZ173" s="97" t="s">
        <v>103</v>
      </c>
      <c r="BA173" s="68"/>
      <c r="BB173" s="68"/>
      <c r="BC173" s="68"/>
      <c r="BD173" s="68"/>
      <c r="BE173" s="15"/>
      <c r="BF173" s="5">
        <f t="shared" si="77"/>
        <v>9422</v>
      </c>
      <c r="BG173" s="42">
        <v>4152</v>
      </c>
      <c r="BH173" s="42">
        <v>5270</v>
      </c>
      <c r="BI173" s="42"/>
      <c r="BJ173" s="42"/>
      <c r="BK173" s="42"/>
      <c r="BL173" s="42"/>
      <c r="BM173" s="15"/>
    </row>
    <row r="174" spans="1:65" outlineLevel="5" x14ac:dyDescent="0.3">
      <c r="A174" s="22">
        <f t="shared" si="80"/>
        <v>5</v>
      </c>
      <c r="B174" s="9">
        <f t="shared" si="78"/>
        <v>42876</v>
      </c>
      <c r="C174" s="51">
        <v>314807</v>
      </c>
      <c r="D174" s="64" t="str">
        <f t="shared" si="68"/>
        <v/>
      </c>
      <c r="E174" s="12" t="s">
        <v>103</v>
      </c>
      <c r="F174" s="12" t="s">
        <v>103</v>
      </c>
      <c r="G174" s="12"/>
      <c r="H174" s="12"/>
      <c r="I174" s="12"/>
      <c r="J174" s="12"/>
      <c r="K174" s="12"/>
      <c r="L174" s="12"/>
      <c r="M174" s="74" t="str">
        <f t="shared" si="69"/>
        <v/>
      </c>
      <c r="N174" s="83" t="s">
        <v>103</v>
      </c>
      <c r="O174" s="83" t="s">
        <v>103</v>
      </c>
      <c r="P174" s="83"/>
      <c r="Q174" s="83"/>
      <c r="R174" s="83"/>
      <c r="S174" s="83"/>
      <c r="T174" s="83"/>
      <c r="U174" s="83"/>
      <c r="V174" s="5" t="str">
        <f t="shared" si="70"/>
        <v/>
      </c>
      <c r="W174" s="41"/>
      <c r="X174" s="41"/>
      <c r="Y174" s="41"/>
      <c r="Z174" s="41"/>
      <c r="AA174" s="41"/>
      <c r="AB174" s="41"/>
      <c r="AC174" s="41"/>
      <c r="AD174" s="41"/>
      <c r="AE174" s="5" t="str">
        <f t="shared" si="71"/>
        <v/>
      </c>
      <c r="AF174" s="41"/>
      <c r="AG174" s="41"/>
      <c r="AH174" s="41"/>
      <c r="AI174" s="41"/>
      <c r="AJ174" s="41"/>
      <c r="AK174" s="41"/>
      <c r="AL174" s="41"/>
      <c r="AM174" s="41"/>
      <c r="AN174" s="41">
        <f t="shared" si="79"/>
        <v>19.886363636363637</v>
      </c>
      <c r="AO174" s="41">
        <v>1056</v>
      </c>
      <c r="AP174" s="110" t="s">
        <v>103</v>
      </c>
      <c r="AQ174" s="111" t="s">
        <v>103</v>
      </c>
      <c r="AR174" s="126" t="str">
        <f t="shared" si="72"/>
        <v/>
      </c>
      <c r="AS174" s="126" t="str">
        <f t="shared" si="73"/>
        <v/>
      </c>
      <c r="AT174" s="127">
        <v>1056</v>
      </c>
      <c r="AU174" s="128" t="s">
        <v>103</v>
      </c>
      <c r="AV174" s="129" t="s">
        <v>103</v>
      </c>
      <c r="AW174" s="126" t="str">
        <f t="shared" si="74"/>
        <v/>
      </c>
      <c r="AX174" s="126" t="str">
        <f t="shared" si="75"/>
        <v/>
      </c>
      <c r="AY174" s="64" t="str">
        <f t="shared" si="76"/>
        <v/>
      </c>
      <c r="AZ174" s="97" t="s">
        <v>103</v>
      </c>
      <c r="BA174" s="68"/>
      <c r="BB174" s="68"/>
      <c r="BC174" s="68"/>
      <c r="BD174" s="68"/>
      <c r="BE174" s="15"/>
      <c r="BF174" s="5">
        <f t="shared" si="77"/>
        <v>7228</v>
      </c>
      <c r="BG174" s="42">
        <v>4786</v>
      </c>
      <c r="BH174" s="42">
        <v>2442</v>
      </c>
      <c r="BI174" s="42"/>
      <c r="BJ174" s="42"/>
      <c r="BK174" s="42"/>
      <c r="BL174" s="42"/>
      <c r="BM174" s="15"/>
    </row>
    <row r="175" spans="1:65" outlineLevel="5" x14ac:dyDescent="0.3">
      <c r="A175" s="22">
        <f t="shared" si="80"/>
        <v>5</v>
      </c>
      <c r="B175" s="9">
        <f t="shared" si="78"/>
        <v>42877</v>
      </c>
      <c r="C175" s="51">
        <v>303411</v>
      </c>
      <c r="D175" s="64">
        <f t="shared" si="68"/>
        <v>35.5</v>
      </c>
      <c r="E175" s="12">
        <v>36</v>
      </c>
      <c r="F175" s="12">
        <v>35</v>
      </c>
      <c r="G175" s="12"/>
      <c r="H175" s="12"/>
      <c r="I175" s="12"/>
      <c r="J175" s="12"/>
      <c r="K175" s="12"/>
      <c r="L175" s="12"/>
      <c r="M175" s="74" t="str">
        <f t="shared" si="69"/>
        <v/>
      </c>
      <c r="N175" s="83" t="s">
        <v>103</v>
      </c>
      <c r="O175" s="83" t="s">
        <v>103</v>
      </c>
      <c r="P175" s="83"/>
      <c r="Q175" s="83"/>
      <c r="R175" s="83"/>
      <c r="S175" s="83"/>
      <c r="T175" s="83"/>
      <c r="U175" s="83"/>
      <c r="V175" s="5" t="str">
        <f t="shared" si="70"/>
        <v/>
      </c>
      <c r="W175" s="41"/>
      <c r="X175" s="41"/>
      <c r="Y175" s="41"/>
      <c r="Z175" s="41"/>
      <c r="AA175" s="41"/>
      <c r="AB175" s="41"/>
      <c r="AC175" s="41"/>
      <c r="AD175" s="41"/>
      <c r="AE175" s="5" t="str">
        <f t="shared" si="71"/>
        <v/>
      </c>
      <c r="AF175" s="41"/>
      <c r="AG175" s="41"/>
      <c r="AH175" s="41"/>
      <c r="AI175" s="41"/>
      <c r="AJ175" s="41"/>
      <c r="AK175" s="41"/>
      <c r="AL175" s="41"/>
      <c r="AM175" s="41"/>
      <c r="AN175" s="41">
        <f t="shared" si="79"/>
        <v>19.021739130434781</v>
      </c>
      <c r="AO175" s="41">
        <v>1104</v>
      </c>
      <c r="AP175" s="110" t="s">
        <v>103</v>
      </c>
      <c r="AQ175" s="111" t="s">
        <v>103</v>
      </c>
      <c r="AR175" s="126" t="str">
        <f t="shared" si="72"/>
        <v/>
      </c>
      <c r="AS175" s="126" t="str">
        <f t="shared" si="73"/>
        <v/>
      </c>
      <c r="AT175" s="127">
        <v>1104</v>
      </c>
      <c r="AU175" s="128">
        <v>2.02</v>
      </c>
      <c r="AV175" s="129" t="s">
        <v>103</v>
      </c>
      <c r="AW175" s="126" t="str">
        <f t="shared" si="74"/>
        <v/>
      </c>
      <c r="AX175" s="126" t="str">
        <f t="shared" si="75"/>
        <v/>
      </c>
      <c r="AY175" s="64" t="str">
        <f t="shared" si="76"/>
        <v/>
      </c>
      <c r="AZ175" s="97">
        <v>81.03</v>
      </c>
      <c r="BA175" s="68"/>
      <c r="BB175" s="68"/>
      <c r="BC175" s="68"/>
      <c r="BD175" s="68"/>
      <c r="BE175" s="15"/>
      <c r="BF175" s="5">
        <f t="shared" si="77"/>
        <v>11648</v>
      </c>
      <c r="BG175" s="42">
        <v>3323</v>
      </c>
      <c r="BH175" s="42">
        <v>8325</v>
      </c>
      <c r="BI175" s="42"/>
      <c r="BJ175" s="42"/>
      <c r="BK175" s="42"/>
      <c r="BL175" s="42"/>
      <c r="BM175" s="15"/>
    </row>
    <row r="176" spans="1:65" outlineLevel="5" x14ac:dyDescent="0.3">
      <c r="A176" s="22">
        <f t="shared" si="80"/>
        <v>5</v>
      </c>
      <c r="B176" s="9">
        <f t="shared" si="78"/>
        <v>42878</v>
      </c>
      <c r="C176" s="51">
        <v>303348</v>
      </c>
      <c r="D176" s="64">
        <f t="shared" si="68"/>
        <v>36</v>
      </c>
      <c r="E176" s="12">
        <v>36</v>
      </c>
      <c r="F176" s="12">
        <v>36</v>
      </c>
      <c r="G176" s="12"/>
      <c r="H176" s="12"/>
      <c r="I176" s="12"/>
      <c r="J176" s="12"/>
      <c r="K176" s="12"/>
      <c r="L176" s="12"/>
      <c r="M176" s="74">
        <f t="shared" si="69"/>
        <v>6.8</v>
      </c>
      <c r="N176" s="83">
        <v>6.82</v>
      </c>
      <c r="O176" s="83">
        <v>6.87</v>
      </c>
      <c r="P176" s="83"/>
      <c r="Q176" s="83"/>
      <c r="R176" s="83"/>
      <c r="S176" s="83"/>
      <c r="T176" s="83"/>
      <c r="U176" s="83"/>
      <c r="V176" s="5" t="str">
        <f t="shared" si="70"/>
        <v/>
      </c>
      <c r="W176" s="41"/>
      <c r="X176" s="41"/>
      <c r="Y176" s="41"/>
      <c r="Z176" s="41"/>
      <c r="AA176" s="41"/>
      <c r="AB176" s="41"/>
      <c r="AC176" s="41"/>
      <c r="AD176" s="41"/>
      <c r="AE176" s="5" t="str">
        <f t="shared" si="71"/>
        <v/>
      </c>
      <c r="AF176" s="41"/>
      <c r="AG176" s="41"/>
      <c r="AH176" s="41"/>
      <c r="AI176" s="41"/>
      <c r="AJ176" s="41"/>
      <c r="AK176" s="41"/>
      <c r="AL176" s="41"/>
      <c r="AM176" s="41"/>
      <c r="AN176" s="41">
        <f t="shared" si="79"/>
        <v>20.388349514563107</v>
      </c>
      <c r="AO176" s="41">
        <v>1030</v>
      </c>
      <c r="AP176" s="110">
        <v>4.43</v>
      </c>
      <c r="AQ176" s="111">
        <v>3.26</v>
      </c>
      <c r="AR176" s="126">
        <f t="shared" si="72"/>
        <v>73.589164785553052</v>
      </c>
      <c r="AS176" s="126">
        <f t="shared" si="73"/>
        <v>26.410835214446948</v>
      </c>
      <c r="AT176" s="127">
        <v>1030</v>
      </c>
      <c r="AU176" s="128">
        <v>2.2999999999999998</v>
      </c>
      <c r="AV176" s="129">
        <v>1.36</v>
      </c>
      <c r="AW176" s="126">
        <f t="shared" si="74"/>
        <v>59.13043478260871</v>
      </c>
      <c r="AX176" s="126">
        <f t="shared" si="75"/>
        <v>40.86956521739129</v>
      </c>
      <c r="AY176" s="64">
        <f t="shared" si="76"/>
        <v>48.074663881999726</v>
      </c>
      <c r="AZ176" s="97">
        <v>78.75</v>
      </c>
      <c r="BA176" s="68"/>
      <c r="BB176" s="68"/>
      <c r="BC176" s="68"/>
      <c r="BD176" s="68"/>
      <c r="BE176" s="15"/>
      <c r="BF176" s="5">
        <f t="shared" si="77"/>
        <v>7234</v>
      </c>
      <c r="BG176" s="42">
        <v>3450</v>
      </c>
      <c r="BH176" s="42">
        <v>3784</v>
      </c>
      <c r="BI176" s="42"/>
      <c r="BJ176" s="42"/>
      <c r="BK176" s="42"/>
      <c r="BL176" s="42"/>
      <c r="BM176" s="15"/>
    </row>
    <row r="177" spans="1:65" outlineLevel="5" x14ac:dyDescent="0.3">
      <c r="A177" s="22">
        <f t="shared" si="80"/>
        <v>5</v>
      </c>
      <c r="B177" s="9">
        <f t="shared" si="78"/>
        <v>42879</v>
      </c>
      <c r="C177" s="51">
        <v>295756</v>
      </c>
      <c r="D177" s="64">
        <f t="shared" si="68"/>
        <v>36</v>
      </c>
      <c r="E177" s="12">
        <v>36</v>
      </c>
      <c r="F177" s="12">
        <v>36</v>
      </c>
      <c r="G177" s="12"/>
      <c r="H177" s="12"/>
      <c r="I177" s="12"/>
      <c r="J177" s="12"/>
      <c r="K177" s="12"/>
      <c r="L177" s="12"/>
      <c r="M177" s="74" t="str">
        <f t="shared" si="69"/>
        <v/>
      </c>
      <c r="N177" s="83" t="s">
        <v>103</v>
      </c>
      <c r="O177" s="83" t="s">
        <v>103</v>
      </c>
      <c r="P177" s="83"/>
      <c r="Q177" s="83"/>
      <c r="R177" s="83"/>
      <c r="S177" s="83"/>
      <c r="T177" s="83"/>
      <c r="U177" s="83"/>
      <c r="V177" s="5" t="str">
        <f t="shared" si="70"/>
        <v/>
      </c>
      <c r="W177" s="41"/>
      <c r="X177" s="41"/>
      <c r="Y177" s="41"/>
      <c r="Z177" s="41"/>
      <c r="AA177" s="41"/>
      <c r="AB177" s="41"/>
      <c r="AC177" s="41"/>
      <c r="AD177" s="41"/>
      <c r="AE177" s="5" t="str">
        <f t="shared" si="71"/>
        <v/>
      </c>
      <c r="AF177" s="41"/>
      <c r="AG177" s="41"/>
      <c r="AH177" s="41"/>
      <c r="AI177" s="41"/>
      <c r="AJ177" s="41"/>
      <c r="AK177" s="41"/>
      <c r="AL177" s="41"/>
      <c r="AM177" s="41"/>
      <c r="AN177" s="41">
        <f t="shared" si="79"/>
        <v>17.841971112999151</v>
      </c>
      <c r="AO177" s="41">
        <v>1177</v>
      </c>
      <c r="AP177" s="110" t="s">
        <v>103</v>
      </c>
      <c r="AQ177" s="111" t="s">
        <v>103</v>
      </c>
      <c r="AR177" s="126" t="str">
        <f t="shared" si="72"/>
        <v/>
      </c>
      <c r="AS177" s="126" t="str">
        <f t="shared" si="73"/>
        <v/>
      </c>
      <c r="AT177" s="127">
        <v>1177</v>
      </c>
      <c r="AU177" s="128">
        <v>2.11</v>
      </c>
      <c r="AV177" s="129" t="s">
        <v>103</v>
      </c>
      <c r="AW177" s="126" t="str">
        <f t="shared" si="74"/>
        <v/>
      </c>
      <c r="AX177" s="126" t="str">
        <f t="shared" si="75"/>
        <v/>
      </c>
      <c r="AY177" s="64" t="str">
        <f t="shared" si="76"/>
        <v/>
      </c>
      <c r="AZ177" s="97">
        <v>80.95</v>
      </c>
      <c r="BA177" s="68"/>
      <c r="BB177" s="68"/>
      <c r="BC177" s="68"/>
      <c r="BD177" s="68"/>
      <c r="BE177" s="15"/>
      <c r="BF177" s="5">
        <f t="shared" si="77"/>
        <v>8830</v>
      </c>
      <c r="BG177" s="42">
        <v>3405</v>
      </c>
      <c r="BH177" s="42">
        <v>5425</v>
      </c>
      <c r="BI177" s="42"/>
      <c r="BJ177" s="42"/>
      <c r="BK177" s="42"/>
      <c r="BL177" s="42"/>
      <c r="BM177" s="15"/>
    </row>
    <row r="178" spans="1:65" outlineLevel="5" x14ac:dyDescent="0.3">
      <c r="A178" s="22">
        <f t="shared" si="80"/>
        <v>5</v>
      </c>
      <c r="B178" s="9">
        <f t="shared" si="78"/>
        <v>42880</v>
      </c>
      <c r="C178" s="51">
        <v>300694</v>
      </c>
      <c r="D178" s="64">
        <f t="shared" si="68"/>
        <v>35</v>
      </c>
      <c r="E178" s="12">
        <v>35</v>
      </c>
      <c r="F178" s="12">
        <v>35</v>
      </c>
      <c r="G178" s="12"/>
      <c r="H178" s="12"/>
      <c r="I178" s="12"/>
      <c r="J178" s="12"/>
      <c r="K178" s="12"/>
      <c r="L178" s="12"/>
      <c r="M178" s="74" t="str">
        <f t="shared" si="69"/>
        <v/>
      </c>
      <c r="N178" s="83" t="s">
        <v>103</v>
      </c>
      <c r="O178" s="83" t="s">
        <v>103</v>
      </c>
      <c r="P178" s="83"/>
      <c r="Q178" s="83"/>
      <c r="R178" s="83"/>
      <c r="S178" s="83"/>
      <c r="T178" s="83"/>
      <c r="U178" s="83"/>
      <c r="V178" s="5" t="str">
        <f t="shared" si="70"/>
        <v/>
      </c>
      <c r="W178" s="41"/>
      <c r="X178" s="41"/>
      <c r="Y178" s="41"/>
      <c r="Z178" s="41"/>
      <c r="AA178" s="41"/>
      <c r="AB178" s="41"/>
      <c r="AC178" s="41"/>
      <c r="AD178" s="41"/>
      <c r="AE178" s="5" t="str">
        <f t="shared" si="71"/>
        <v/>
      </c>
      <c r="AF178" s="41"/>
      <c r="AG178" s="41"/>
      <c r="AH178" s="41"/>
      <c r="AI178" s="41"/>
      <c r="AJ178" s="41"/>
      <c r="AK178" s="41"/>
      <c r="AL178" s="41"/>
      <c r="AM178" s="41"/>
      <c r="AN178" s="41">
        <f t="shared" si="79"/>
        <v>18.850987432675044</v>
      </c>
      <c r="AO178" s="41">
        <v>1114</v>
      </c>
      <c r="AP178" s="110" t="s">
        <v>103</v>
      </c>
      <c r="AQ178" s="111" t="s">
        <v>103</v>
      </c>
      <c r="AR178" s="126" t="str">
        <f t="shared" si="72"/>
        <v/>
      </c>
      <c r="AS178" s="126" t="str">
        <f t="shared" si="73"/>
        <v/>
      </c>
      <c r="AT178" s="127">
        <v>1114</v>
      </c>
      <c r="AU178" s="128">
        <v>2.21</v>
      </c>
      <c r="AV178" s="129" t="s">
        <v>103</v>
      </c>
      <c r="AW178" s="126" t="str">
        <f t="shared" si="74"/>
        <v/>
      </c>
      <c r="AX178" s="126" t="str">
        <f t="shared" si="75"/>
        <v/>
      </c>
      <c r="AY178" s="64" t="str">
        <f t="shared" si="76"/>
        <v/>
      </c>
      <c r="AZ178" s="97">
        <v>79.16</v>
      </c>
      <c r="BA178" s="68"/>
      <c r="BB178" s="68"/>
      <c r="BC178" s="68"/>
      <c r="BD178" s="68"/>
      <c r="BE178" s="15"/>
      <c r="BF178" s="5">
        <f t="shared" si="77"/>
        <v>3972</v>
      </c>
      <c r="BG178" s="42">
        <v>744</v>
      </c>
      <c r="BH178" s="42">
        <v>3228</v>
      </c>
      <c r="BI178" s="42"/>
      <c r="BJ178" s="42"/>
      <c r="BK178" s="42"/>
      <c r="BL178" s="42"/>
      <c r="BM178" s="15"/>
    </row>
    <row r="179" spans="1:65" outlineLevel="5" x14ac:dyDescent="0.3">
      <c r="A179" s="22">
        <f t="shared" si="80"/>
        <v>5</v>
      </c>
      <c r="B179" s="9">
        <f t="shared" si="78"/>
        <v>42881</v>
      </c>
      <c r="C179" s="51">
        <v>304241</v>
      </c>
      <c r="D179" s="64" t="str">
        <f t="shared" si="68"/>
        <v/>
      </c>
      <c r="E179" s="12" t="s">
        <v>103</v>
      </c>
      <c r="F179" s="12" t="s">
        <v>103</v>
      </c>
      <c r="G179" s="12"/>
      <c r="H179" s="12"/>
      <c r="I179" s="12"/>
      <c r="J179" s="12"/>
      <c r="K179" s="12"/>
      <c r="L179" s="12"/>
      <c r="M179" s="74" t="str">
        <f t="shared" si="69"/>
        <v/>
      </c>
      <c r="N179" s="83" t="s">
        <v>103</v>
      </c>
      <c r="O179" s="83" t="s">
        <v>103</v>
      </c>
      <c r="P179" s="83"/>
      <c r="Q179" s="83"/>
      <c r="R179" s="83"/>
      <c r="S179" s="83"/>
      <c r="T179" s="83"/>
      <c r="U179" s="83"/>
      <c r="V179" s="5" t="str">
        <f t="shared" si="70"/>
        <v/>
      </c>
      <c r="W179" s="41"/>
      <c r="X179" s="41"/>
      <c r="Y179" s="41"/>
      <c r="Z179" s="41"/>
      <c r="AA179" s="41"/>
      <c r="AB179" s="41"/>
      <c r="AC179" s="41"/>
      <c r="AD179" s="41"/>
      <c r="AE179" s="5" t="str">
        <f t="shared" si="71"/>
        <v/>
      </c>
      <c r="AF179" s="41"/>
      <c r="AG179" s="41"/>
      <c r="AH179" s="41"/>
      <c r="AI179" s="41"/>
      <c r="AJ179" s="41"/>
      <c r="AK179" s="41"/>
      <c r="AL179" s="41"/>
      <c r="AM179" s="41"/>
      <c r="AN179" s="41">
        <f t="shared" si="79"/>
        <v>21.582733812949641</v>
      </c>
      <c r="AO179" s="41">
        <v>973</v>
      </c>
      <c r="AP179" s="110" t="s">
        <v>103</v>
      </c>
      <c r="AQ179" s="111" t="s">
        <v>103</v>
      </c>
      <c r="AR179" s="126" t="str">
        <f t="shared" si="72"/>
        <v/>
      </c>
      <c r="AS179" s="126" t="str">
        <f t="shared" si="73"/>
        <v/>
      </c>
      <c r="AT179" s="127">
        <v>973</v>
      </c>
      <c r="AU179" s="128">
        <v>2.1</v>
      </c>
      <c r="AV179" s="129" t="s">
        <v>103</v>
      </c>
      <c r="AW179" s="126" t="str">
        <f t="shared" si="74"/>
        <v/>
      </c>
      <c r="AX179" s="126" t="str">
        <f t="shared" si="75"/>
        <v/>
      </c>
      <c r="AY179" s="64" t="str">
        <f t="shared" si="76"/>
        <v/>
      </c>
      <c r="AZ179" s="97">
        <v>79.3</v>
      </c>
      <c r="BA179" s="68"/>
      <c r="BB179" s="68"/>
      <c r="BC179" s="68"/>
      <c r="BD179" s="68"/>
      <c r="BE179" s="15"/>
      <c r="BF179" s="5">
        <f t="shared" si="77"/>
        <v>9203</v>
      </c>
      <c r="BG179" s="42">
        <v>3453</v>
      </c>
      <c r="BH179" s="42">
        <v>5750</v>
      </c>
      <c r="BI179" s="42"/>
      <c r="BJ179" s="42"/>
      <c r="BK179" s="42"/>
      <c r="BL179" s="42"/>
      <c r="BM179" s="15"/>
    </row>
    <row r="180" spans="1:65" outlineLevel="5" x14ac:dyDescent="0.3">
      <c r="A180" s="22">
        <f t="shared" si="80"/>
        <v>5</v>
      </c>
      <c r="B180" s="9">
        <f t="shared" si="78"/>
        <v>42882</v>
      </c>
      <c r="C180" s="51">
        <v>316682</v>
      </c>
      <c r="D180" s="64" t="str">
        <f t="shared" si="68"/>
        <v/>
      </c>
      <c r="E180" s="12" t="s">
        <v>103</v>
      </c>
      <c r="F180" s="12" t="s">
        <v>103</v>
      </c>
      <c r="G180" s="12"/>
      <c r="H180" s="12"/>
      <c r="I180" s="12"/>
      <c r="J180" s="12"/>
      <c r="K180" s="12"/>
      <c r="L180" s="12"/>
      <c r="M180" s="74" t="str">
        <f t="shared" si="69"/>
        <v/>
      </c>
      <c r="N180" s="83" t="s">
        <v>103</v>
      </c>
      <c r="O180" s="83" t="s">
        <v>103</v>
      </c>
      <c r="P180" s="83"/>
      <c r="Q180" s="83"/>
      <c r="R180" s="83"/>
      <c r="S180" s="83"/>
      <c r="T180" s="83"/>
      <c r="U180" s="83"/>
      <c r="V180" s="5" t="str">
        <f t="shared" si="70"/>
        <v/>
      </c>
      <c r="W180" s="41"/>
      <c r="X180" s="41"/>
      <c r="Y180" s="41"/>
      <c r="Z180" s="41"/>
      <c r="AA180" s="41"/>
      <c r="AB180" s="41"/>
      <c r="AC180" s="41"/>
      <c r="AD180" s="41"/>
      <c r="AE180" s="5" t="str">
        <f t="shared" si="71"/>
        <v/>
      </c>
      <c r="AF180" s="41"/>
      <c r="AG180" s="41"/>
      <c r="AH180" s="41"/>
      <c r="AI180" s="41"/>
      <c r="AJ180" s="41"/>
      <c r="AK180" s="41"/>
      <c r="AL180" s="41"/>
      <c r="AM180" s="41"/>
      <c r="AN180" s="41">
        <f t="shared" si="79"/>
        <v>21.582733812949641</v>
      </c>
      <c r="AO180" s="41">
        <v>973</v>
      </c>
      <c r="AP180" s="110" t="s">
        <v>103</v>
      </c>
      <c r="AQ180" s="111" t="s">
        <v>103</v>
      </c>
      <c r="AR180" s="126" t="str">
        <f t="shared" si="72"/>
        <v/>
      </c>
      <c r="AS180" s="126" t="str">
        <f t="shared" si="73"/>
        <v/>
      </c>
      <c r="AT180" s="127">
        <v>973</v>
      </c>
      <c r="AU180" s="128" t="s">
        <v>103</v>
      </c>
      <c r="AV180" s="129" t="s">
        <v>103</v>
      </c>
      <c r="AW180" s="126" t="str">
        <f t="shared" si="74"/>
        <v/>
      </c>
      <c r="AX180" s="126" t="str">
        <f t="shared" si="75"/>
        <v/>
      </c>
      <c r="AY180" s="64" t="str">
        <f t="shared" si="76"/>
        <v/>
      </c>
      <c r="AZ180" s="97" t="s">
        <v>103</v>
      </c>
      <c r="BA180" s="68"/>
      <c r="BB180" s="68"/>
      <c r="BC180" s="68"/>
      <c r="BD180" s="68"/>
      <c r="BE180" s="15"/>
      <c r="BF180" s="5">
        <f t="shared" si="77"/>
        <v>9270</v>
      </c>
      <c r="BG180" s="42">
        <v>3754</v>
      </c>
      <c r="BH180" s="42">
        <v>5516</v>
      </c>
      <c r="BI180" s="42"/>
      <c r="BJ180" s="42"/>
      <c r="BK180" s="42"/>
      <c r="BL180" s="42"/>
      <c r="BM180" s="15"/>
    </row>
    <row r="181" spans="1:65" outlineLevel="5" x14ac:dyDescent="0.3">
      <c r="A181" s="22">
        <f t="shared" si="80"/>
        <v>5</v>
      </c>
      <c r="B181" s="9">
        <f t="shared" si="78"/>
        <v>42883</v>
      </c>
      <c r="C181" s="51">
        <v>292169</v>
      </c>
      <c r="D181" s="64" t="str">
        <f t="shared" si="68"/>
        <v/>
      </c>
      <c r="E181" s="12" t="s">
        <v>103</v>
      </c>
      <c r="F181" s="12" t="s">
        <v>103</v>
      </c>
      <c r="G181" s="12"/>
      <c r="H181" s="12"/>
      <c r="I181" s="12"/>
      <c r="J181" s="12"/>
      <c r="K181" s="12"/>
      <c r="L181" s="12"/>
      <c r="M181" s="74" t="str">
        <f t="shared" si="69"/>
        <v/>
      </c>
      <c r="N181" s="83" t="s">
        <v>103</v>
      </c>
      <c r="O181" s="83" t="s">
        <v>103</v>
      </c>
      <c r="P181" s="83"/>
      <c r="Q181" s="83"/>
      <c r="R181" s="83"/>
      <c r="S181" s="83"/>
      <c r="T181" s="83"/>
      <c r="U181" s="83"/>
      <c r="V181" s="5" t="str">
        <f t="shared" si="70"/>
        <v/>
      </c>
      <c r="W181" s="41"/>
      <c r="X181" s="41"/>
      <c r="Y181" s="41"/>
      <c r="Z181" s="41"/>
      <c r="AA181" s="41"/>
      <c r="AB181" s="41"/>
      <c r="AC181" s="41"/>
      <c r="AD181" s="41"/>
      <c r="AE181" s="5" t="str">
        <f t="shared" si="71"/>
        <v/>
      </c>
      <c r="AF181" s="41"/>
      <c r="AG181" s="41"/>
      <c r="AH181" s="41"/>
      <c r="AI181" s="41"/>
      <c r="AJ181" s="41"/>
      <c r="AK181" s="41"/>
      <c r="AL181" s="41"/>
      <c r="AM181" s="41"/>
      <c r="AN181" s="41">
        <f t="shared" si="79"/>
        <v>23.80952380952381</v>
      </c>
      <c r="AO181" s="41">
        <v>882</v>
      </c>
      <c r="AP181" s="110" t="s">
        <v>103</v>
      </c>
      <c r="AQ181" s="111" t="s">
        <v>103</v>
      </c>
      <c r="AR181" s="126" t="str">
        <f t="shared" si="72"/>
        <v/>
      </c>
      <c r="AS181" s="126" t="str">
        <f t="shared" si="73"/>
        <v/>
      </c>
      <c r="AT181" s="127">
        <v>882</v>
      </c>
      <c r="AU181" s="128" t="s">
        <v>103</v>
      </c>
      <c r="AV181" s="129" t="s">
        <v>103</v>
      </c>
      <c r="AW181" s="126" t="str">
        <f t="shared" si="74"/>
        <v/>
      </c>
      <c r="AX181" s="126" t="str">
        <f t="shared" si="75"/>
        <v/>
      </c>
      <c r="AY181" s="64" t="str">
        <f t="shared" si="76"/>
        <v/>
      </c>
      <c r="AZ181" s="97" t="s">
        <v>103</v>
      </c>
      <c r="BA181" s="68"/>
      <c r="BB181" s="68"/>
      <c r="BC181" s="68"/>
      <c r="BD181" s="68"/>
      <c r="BE181" s="15"/>
      <c r="BF181" s="5">
        <f t="shared" si="77"/>
        <v>7923</v>
      </c>
      <c r="BG181" s="42">
        <v>3054</v>
      </c>
      <c r="BH181" s="42">
        <v>4869</v>
      </c>
      <c r="BI181" s="42"/>
      <c r="BJ181" s="42"/>
      <c r="BK181" s="42"/>
      <c r="BL181" s="42"/>
      <c r="BM181" s="15"/>
    </row>
    <row r="182" spans="1:65" outlineLevel="5" x14ac:dyDescent="0.3">
      <c r="A182" s="22">
        <f t="shared" si="80"/>
        <v>5</v>
      </c>
      <c r="B182" s="9">
        <f t="shared" si="78"/>
        <v>42884</v>
      </c>
      <c r="C182" s="51">
        <v>309871</v>
      </c>
      <c r="D182" s="64" t="str">
        <f t="shared" si="68"/>
        <v/>
      </c>
      <c r="E182" s="12" t="s">
        <v>103</v>
      </c>
      <c r="F182" s="12" t="s">
        <v>103</v>
      </c>
      <c r="G182" s="12"/>
      <c r="H182" s="12"/>
      <c r="I182" s="12"/>
      <c r="J182" s="12"/>
      <c r="K182" s="12"/>
      <c r="L182" s="12"/>
      <c r="M182" s="74" t="str">
        <f t="shared" si="69"/>
        <v/>
      </c>
      <c r="N182" s="83" t="s">
        <v>103</v>
      </c>
      <c r="O182" s="83" t="s">
        <v>103</v>
      </c>
      <c r="P182" s="83"/>
      <c r="Q182" s="83"/>
      <c r="R182" s="83"/>
      <c r="S182" s="83"/>
      <c r="T182" s="83"/>
      <c r="U182" s="83"/>
      <c r="V182" s="5" t="str">
        <f t="shared" si="70"/>
        <v/>
      </c>
      <c r="W182" s="41"/>
      <c r="X182" s="41"/>
      <c r="Y182" s="41"/>
      <c r="Z182" s="41"/>
      <c r="AA182" s="41"/>
      <c r="AB182" s="41"/>
      <c r="AC182" s="41"/>
      <c r="AD182" s="41"/>
      <c r="AE182" s="5" t="str">
        <f t="shared" si="71"/>
        <v/>
      </c>
      <c r="AF182" s="41"/>
      <c r="AG182" s="41"/>
      <c r="AH182" s="41"/>
      <c r="AI182" s="41"/>
      <c r="AJ182" s="41"/>
      <c r="AK182" s="41"/>
      <c r="AL182" s="41"/>
      <c r="AM182" s="41"/>
      <c r="AN182" s="41">
        <f t="shared" si="79"/>
        <v>19.408502772643253</v>
      </c>
      <c r="AO182" s="41">
        <v>1082</v>
      </c>
      <c r="AP182" s="110" t="s">
        <v>103</v>
      </c>
      <c r="AQ182" s="111" t="s">
        <v>103</v>
      </c>
      <c r="AR182" s="126" t="str">
        <f t="shared" si="72"/>
        <v/>
      </c>
      <c r="AS182" s="126" t="str">
        <f t="shared" si="73"/>
        <v/>
      </c>
      <c r="AT182" s="127">
        <v>1082</v>
      </c>
      <c r="AU182" s="128">
        <v>2.1</v>
      </c>
      <c r="AV182" s="129" t="s">
        <v>103</v>
      </c>
      <c r="AW182" s="126" t="str">
        <f t="shared" si="74"/>
        <v/>
      </c>
      <c r="AX182" s="126" t="str">
        <f t="shared" si="75"/>
        <v/>
      </c>
      <c r="AY182" s="64" t="str">
        <f t="shared" si="76"/>
        <v/>
      </c>
      <c r="AZ182" s="97">
        <v>78.95</v>
      </c>
      <c r="BA182" s="68"/>
      <c r="BB182" s="68"/>
      <c r="BC182" s="68"/>
      <c r="BD182" s="68"/>
      <c r="BE182" s="15"/>
      <c r="BF182" s="5">
        <f t="shared" si="77"/>
        <v>9337</v>
      </c>
      <c r="BG182" s="42">
        <v>3450</v>
      </c>
      <c r="BH182" s="42">
        <v>5887</v>
      </c>
      <c r="BI182" s="42"/>
      <c r="BJ182" s="42"/>
      <c r="BK182" s="42"/>
      <c r="BL182" s="42"/>
      <c r="BM182" s="15"/>
    </row>
    <row r="183" spans="1:65" outlineLevel="5" x14ac:dyDescent="0.3">
      <c r="A183" s="22">
        <f t="shared" si="80"/>
        <v>5</v>
      </c>
      <c r="B183" s="9">
        <f t="shared" si="78"/>
        <v>42885</v>
      </c>
      <c r="C183" s="51">
        <v>304065</v>
      </c>
      <c r="D183" s="64">
        <f t="shared" si="68"/>
        <v>36</v>
      </c>
      <c r="E183" s="12">
        <v>36</v>
      </c>
      <c r="F183" s="12">
        <v>36</v>
      </c>
      <c r="G183" s="12"/>
      <c r="H183" s="12"/>
      <c r="I183" s="12"/>
      <c r="J183" s="12"/>
      <c r="K183" s="12"/>
      <c r="L183" s="12"/>
      <c r="M183" s="74">
        <f t="shared" si="69"/>
        <v>6.9</v>
      </c>
      <c r="N183" s="83">
        <v>6.85</v>
      </c>
      <c r="O183" s="83">
        <v>6.9</v>
      </c>
      <c r="P183" s="83"/>
      <c r="Q183" s="83"/>
      <c r="R183" s="83"/>
      <c r="S183" s="83"/>
      <c r="T183" s="83"/>
      <c r="U183" s="83"/>
      <c r="V183" s="5" t="str">
        <f t="shared" si="70"/>
        <v/>
      </c>
      <c r="W183" s="41"/>
      <c r="X183" s="41"/>
      <c r="Y183" s="41"/>
      <c r="Z183" s="41"/>
      <c r="AA183" s="41"/>
      <c r="AB183" s="41"/>
      <c r="AC183" s="41"/>
      <c r="AD183" s="41"/>
      <c r="AE183" s="5" t="str">
        <f t="shared" si="71"/>
        <v/>
      </c>
      <c r="AF183" s="41"/>
      <c r="AG183" s="41"/>
      <c r="AH183" s="41"/>
      <c r="AI183" s="41"/>
      <c r="AJ183" s="41"/>
      <c r="AK183" s="41"/>
      <c r="AL183" s="41"/>
      <c r="AM183" s="41"/>
      <c r="AN183" s="41">
        <f t="shared" si="79"/>
        <v>18.181818181818183</v>
      </c>
      <c r="AO183" s="41">
        <v>1155</v>
      </c>
      <c r="AP183" s="110">
        <v>4.0999999999999996</v>
      </c>
      <c r="AQ183" s="111">
        <v>3.1</v>
      </c>
      <c r="AR183" s="126">
        <f t="shared" si="72"/>
        <v>75.609756097560989</v>
      </c>
      <c r="AS183" s="126">
        <f t="shared" si="73"/>
        <v>24.390243902439011</v>
      </c>
      <c r="AT183" s="127">
        <v>1155</v>
      </c>
      <c r="AU183" s="128">
        <v>2.2200000000000002</v>
      </c>
      <c r="AV183" s="129">
        <v>1.38</v>
      </c>
      <c r="AW183" s="126">
        <f t="shared" si="74"/>
        <v>62.162162162162147</v>
      </c>
      <c r="AX183" s="126">
        <f t="shared" si="75"/>
        <v>37.837837837837853</v>
      </c>
      <c r="AY183" s="64">
        <f t="shared" si="76"/>
        <v>47.004608294930946</v>
      </c>
      <c r="AZ183" s="97">
        <v>78.819999999999993</v>
      </c>
      <c r="BA183" s="68"/>
      <c r="BB183" s="68"/>
      <c r="BC183" s="68"/>
      <c r="BD183" s="68"/>
      <c r="BE183" s="15"/>
      <c r="BF183" s="5">
        <f t="shared" si="77"/>
        <v>10253</v>
      </c>
      <c r="BG183" s="42">
        <v>3568</v>
      </c>
      <c r="BH183" s="42">
        <v>6685</v>
      </c>
      <c r="BI183" s="42"/>
      <c r="BJ183" s="42"/>
      <c r="BK183" s="42"/>
      <c r="BL183" s="42"/>
      <c r="BM183" s="15"/>
    </row>
    <row r="184" spans="1:65" ht="17.25" outlineLevel="5" thickBot="1" x14ac:dyDescent="0.35">
      <c r="A184" s="31">
        <f t="shared" si="80"/>
        <v>5</v>
      </c>
      <c r="B184" s="32">
        <f t="shared" si="78"/>
        <v>42886</v>
      </c>
      <c r="C184" s="51">
        <v>293897</v>
      </c>
      <c r="D184" s="64">
        <f t="shared" si="68"/>
        <v>37</v>
      </c>
      <c r="E184" s="12">
        <v>38</v>
      </c>
      <c r="F184" s="12">
        <v>36</v>
      </c>
      <c r="G184" s="12"/>
      <c r="H184" s="12"/>
      <c r="I184" s="12"/>
      <c r="J184" s="12"/>
      <c r="K184" s="12"/>
      <c r="L184" s="12"/>
      <c r="M184" s="74" t="str">
        <f t="shared" si="69"/>
        <v/>
      </c>
      <c r="N184" s="83" t="s">
        <v>103</v>
      </c>
      <c r="O184" s="83" t="s">
        <v>103</v>
      </c>
      <c r="P184" s="83"/>
      <c r="Q184" s="83"/>
      <c r="R184" s="83"/>
      <c r="S184" s="83"/>
      <c r="T184" s="83"/>
      <c r="U184" s="83"/>
      <c r="V184" s="5" t="str">
        <f t="shared" si="70"/>
        <v/>
      </c>
      <c r="W184" s="41"/>
      <c r="X184" s="41"/>
      <c r="Y184" s="41"/>
      <c r="Z184" s="41"/>
      <c r="AA184" s="41"/>
      <c r="AB184" s="41"/>
      <c r="AC184" s="41"/>
      <c r="AD184" s="41"/>
      <c r="AE184" s="5" t="str">
        <f t="shared" si="71"/>
        <v/>
      </c>
      <c r="AF184" s="41"/>
      <c r="AG184" s="41"/>
      <c r="AH184" s="41"/>
      <c r="AI184" s="41"/>
      <c r="AJ184" s="41"/>
      <c r="AK184" s="41"/>
      <c r="AL184" s="41"/>
      <c r="AM184" s="41"/>
      <c r="AN184" s="41">
        <f t="shared" si="79"/>
        <v>18.229166666666668</v>
      </c>
      <c r="AO184" s="41">
        <v>1152</v>
      </c>
      <c r="AP184" s="110" t="s">
        <v>103</v>
      </c>
      <c r="AQ184" s="111" t="s">
        <v>103</v>
      </c>
      <c r="AR184" s="126" t="str">
        <f t="shared" si="72"/>
        <v/>
      </c>
      <c r="AS184" s="126" t="str">
        <f t="shared" si="73"/>
        <v/>
      </c>
      <c r="AT184" s="127">
        <v>1152</v>
      </c>
      <c r="AU184" s="128">
        <v>2.23</v>
      </c>
      <c r="AV184" s="129" t="s">
        <v>103</v>
      </c>
      <c r="AW184" s="126" t="str">
        <f t="shared" si="74"/>
        <v/>
      </c>
      <c r="AX184" s="126" t="str">
        <f t="shared" si="75"/>
        <v/>
      </c>
      <c r="AY184" s="64" t="str">
        <f t="shared" si="76"/>
        <v/>
      </c>
      <c r="AZ184" s="97">
        <v>78.89</v>
      </c>
      <c r="BA184" s="68"/>
      <c r="BB184" s="68"/>
      <c r="BC184" s="68"/>
      <c r="BD184" s="68"/>
      <c r="BE184" s="15"/>
      <c r="BF184" s="5">
        <f t="shared" si="77"/>
        <v>13733</v>
      </c>
      <c r="BG184" s="42">
        <v>3583</v>
      </c>
      <c r="BH184" s="42">
        <v>5960</v>
      </c>
      <c r="BI184" s="42"/>
      <c r="BJ184" s="42"/>
      <c r="BK184" s="42"/>
      <c r="BL184" s="42">
        <v>4190</v>
      </c>
      <c r="BM184" s="15"/>
    </row>
    <row r="185" spans="1:65" outlineLevel="4" x14ac:dyDescent="0.3">
      <c r="A185" s="156" t="s">
        <v>39</v>
      </c>
      <c r="B185" s="157"/>
      <c r="C185" s="50">
        <f t="shared" ref="C185:BM185" si="81">SUBTOTAL(4,C154:C184)</f>
        <v>352602</v>
      </c>
      <c r="D185" s="60">
        <f t="shared" si="81"/>
        <v>37</v>
      </c>
      <c r="E185" s="28">
        <f t="shared" si="81"/>
        <v>38</v>
      </c>
      <c r="F185" s="28">
        <f t="shared" si="81"/>
        <v>37</v>
      </c>
      <c r="G185" s="28">
        <f t="shared" si="81"/>
        <v>0</v>
      </c>
      <c r="H185" s="28">
        <f t="shared" si="81"/>
        <v>0</v>
      </c>
      <c r="I185" s="28">
        <f t="shared" si="81"/>
        <v>0</v>
      </c>
      <c r="J185" s="28">
        <f t="shared" si="81"/>
        <v>0</v>
      </c>
      <c r="K185" s="28">
        <f t="shared" si="81"/>
        <v>0</v>
      </c>
      <c r="L185" s="28">
        <f t="shared" si="81"/>
        <v>0</v>
      </c>
      <c r="M185" s="71">
        <f t="shared" si="81"/>
        <v>6.9</v>
      </c>
      <c r="N185" s="82">
        <f t="shared" si="81"/>
        <v>6.87</v>
      </c>
      <c r="O185" s="82">
        <f t="shared" si="81"/>
        <v>6.9</v>
      </c>
      <c r="P185" s="82">
        <f t="shared" si="81"/>
        <v>0</v>
      </c>
      <c r="Q185" s="82">
        <f t="shared" si="81"/>
        <v>0</v>
      </c>
      <c r="R185" s="82">
        <f t="shared" si="81"/>
        <v>0</v>
      </c>
      <c r="S185" s="82">
        <f t="shared" si="81"/>
        <v>0</v>
      </c>
      <c r="T185" s="82">
        <f t="shared" si="81"/>
        <v>0</v>
      </c>
      <c r="U185" s="82">
        <f t="shared" si="81"/>
        <v>0</v>
      </c>
      <c r="V185" s="29">
        <f t="shared" si="81"/>
        <v>0</v>
      </c>
      <c r="W185" s="39">
        <f t="shared" si="81"/>
        <v>0</v>
      </c>
      <c r="X185" s="39">
        <f t="shared" si="81"/>
        <v>0</v>
      </c>
      <c r="Y185" s="39">
        <f t="shared" si="81"/>
        <v>0</v>
      </c>
      <c r="Z185" s="39">
        <f t="shared" si="81"/>
        <v>0</v>
      </c>
      <c r="AA185" s="39">
        <f t="shared" si="81"/>
        <v>0</v>
      </c>
      <c r="AB185" s="39">
        <f t="shared" si="81"/>
        <v>0</v>
      </c>
      <c r="AC185" s="39">
        <f t="shared" si="81"/>
        <v>0</v>
      </c>
      <c r="AD185" s="39">
        <f t="shared" si="81"/>
        <v>0</v>
      </c>
      <c r="AE185" s="29">
        <f t="shared" si="81"/>
        <v>0</v>
      </c>
      <c r="AF185" s="39">
        <f t="shared" si="81"/>
        <v>0</v>
      </c>
      <c r="AG185" s="39">
        <f t="shared" si="81"/>
        <v>0</v>
      </c>
      <c r="AH185" s="39">
        <f t="shared" si="81"/>
        <v>0</v>
      </c>
      <c r="AI185" s="39">
        <f t="shared" si="81"/>
        <v>0</v>
      </c>
      <c r="AJ185" s="39">
        <f t="shared" si="81"/>
        <v>0</v>
      </c>
      <c r="AK185" s="39">
        <f t="shared" si="81"/>
        <v>0</v>
      </c>
      <c r="AL185" s="39">
        <f t="shared" si="81"/>
        <v>0</v>
      </c>
      <c r="AM185" s="39">
        <f t="shared" si="81"/>
        <v>0</v>
      </c>
      <c r="AN185" s="39">
        <f t="shared" si="81"/>
        <v>23.80952380952381</v>
      </c>
      <c r="AO185" s="39">
        <f t="shared" si="81"/>
        <v>1269</v>
      </c>
      <c r="AP185" s="104">
        <f t="shared" si="81"/>
        <v>4.43</v>
      </c>
      <c r="AQ185" s="105">
        <f t="shared" si="81"/>
        <v>3.26</v>
      </c>
      <c r="AR185" s="106">
        <f t="shared" si="81"/>
        <v>75.609756097560989</v>
      </c>
      <c r="AS185" s="106">
        <f t="shared" si="81"/>
        <v>27.338129496402871</v>
      </c>
      <c r="AT185" s="107">
        <f t="shared" si="81"/>
        <v>1269</v>
      </c>
      <c r="AU185" s="108">
        <f t="shared" si="81"/>
        <v>2.2999999999999998</v>
      </c>
      <c r="AV185" s="109">
        <f t="shared" si="81"/>
        <v>1.38</v>
      </c>
      <c r="AW185" s="106">
        <f t="shared" si="81"/>
        <v>62.162162162162147</v>
      </c>
      <c r="AX185" s="106">
        <f t="shared" si="81"/>
        <v>42.105263157894733</v>
      </c>
      <c r="AY185" s="60">
        <f t="shared" si="81"/>
        <v>48.267326732673276</v>
      </c>
      <c r="AZ185" s="96">
        <f t="shared" si="81"/>
        <v>81.03</v>
      </c>
      <c r="BA185" s="67">
        <f t="shared" si="81"/>
        <v>0</v>
      </c>
      <c r="BB185" s="67">
        <f t="shared" si="81"/>
        <v>0</v>
      </c>
      <c r="BC185" s="67">
        <f t="shared" si="81"/>
        <v>0</v>
      </c>
      <c r="BD185" s="67">
        <f t="shared" si="81"/>
        <v>0</v>
      </c>
      <c r="BE185" s="27">
        <f t="shared" si="81"/>
        <v>0</v>
      </c>
      <c r="BF185" s="29">
        <f t="shared" si="81"/>
        <v>15301</v>
      </c>
      <c r="BG185" s="39">
        <f t="shared" si="81"/>
        <v>5802</v>
      </c>
      <c r="BH185" s="40">
        <f t="shared" si="81"/>
        <v>10468</v>
      </c>
      <c r="BI185" s="40">
        <f t="shared" si="81"/>
        <v>0</v>
      </c>
      <c r="BJ185" s="40">
        <f t="shared" si="81"/>
        <v>0</v>
      </c>
      <c r="BK185" s="40">
        <f t="shared" si="81"/>
        <v>0</v>
      </c>
      <c r="BL185" s="40">
        <f t="shared" si="81"/>
        <v>4190</v>
      </c>
      <c r="BM185" s="27">
        <f t="shared" si="81"/>
        <v>0</v>
      </c>
    </row>
    <row r="186" spans="1:65" outlineLevel="3" x14ac:dyDescent="0.3">
      <c r="A186" s="158" t="s">
        <v>28</v>
      </c>
      <c r="B186" s="159"/>
      <c r="C186" s="51">
        <f t="shared" ref="C186:BM186" si="82">SUBTOTAL(5,C154:C184)</f>
        <v>289486</v>
      </c>
      <c r="D186" s="61">
        <f t="shared" si="82"/>
        <v>34.5</v>
      </c>
      <c r="E186" s="12">
        <f t="shared" si="82"/>
        <v>34</v>
      </c>
      <c r="F186" s="12">
        <f t="shared" si="82"/>
        <v>34</v>
      </c>
      <c r="G186" s="12">
        <f t="shared" si="82"/>
        <v>0</v>
      </c>
      <c r="H186" s="12">
        <f t="shared" si="82"/>
        <v>0</v>
      </c>
      <c r="I186" s="12">
        <f t="shared" si="82"/>
        <v>0</v>
      </c>
      <c r="J186" s="12">
        <f t="shared" si="82"/>
        <v>0</v>
      </c>
      <c r="K186" s="12">
        <f t="shared" si="82"/>
        <v>0</v>
      </c>
      <c r="L186" s="12">
        <f t="shared" si="82"/>
        <v>0</v>
      </c>
      <c r="M186" s="72">
        <f t="shared" si="82"/>
        <v>6.8</v>
      </c>
      <c r="N186" s="83">
        <f t="shared" si="82"/>
        <v>6.82</v>
      </c>
      <c r="O186" s="83">
        <f t="shared" si="82"/>
        <v>6.87</v>
      </c>
      <c r="P186" s="83">
        <f t="shared" si="82"/>
        <v>0</v>
      </c>
      <c r="Q186" s="83">
        <f t="shared" si="82"/>
        <v>0</v>
      </c>
      <c r="R186" s="83">
        <f t="shared" si="82"/>
        <v>0</v>
      </c>
      <c r="S186" s="83">
        <f t="shared" si="82"/>
        <v>0</v>
      </c>
      <c r="T186" s="83">
        <f t="shared" si="82"/>
        <v>0</v>
      </c>
      <c r="U186" s="83">
        <f t="shared" si="82"/>
        <v>0</v>
      </c>
      <c r="V186" s="6">
        <f t="shared" si="82"/>
        <v>0</v>
      </c>
      <c r="W186" s="41">
        <f t="shared" si="82"/>
        <v>0</v>
      </c>
      <c r="X186" s="41">
        <f t="shared" si="82"/>
        <v>0</v>
      </c>
      <c r="Y186" s="41">
        <f t="shared" si="82"/>
        <v>0</v>
      </c>
      <c r="Z186" s="41">
        <f t="shared" si="82"/>
        <v>0</v>
      </c>
      <c r="AA186" s="41">
        <f t="shared" si="82"/>
        <v>0</v>
      </c>
      <c r="AB186" s="41">
        <f t="shared" si="82"/>
        <v>0</v>
      </c>
      <c r="AC186" s="41">
        <f t="shared" si="82"/>
        <v>0</v>
      </c>
      <c r="AD186" s="41">
        <f t="shared" si="82"/>
        <v>0</v>
      </c>
      <c r="AE186" s="6">
        <f t="shared" si="82"/>
        <v>0</v>
      </c>
      <c r="AF186" s="41">
        <f t="shared" si="82"/>
        <v>0</v>
      </c>
      <c r="AG186" s="41">
        <f t="shared" si="82"/>
        <v>0</v>
      </c>
      <c r="AH186" s="41">
        <f t="shared" si="82"/>
        <v>0</v>
      </c>
      <c r="AI186" s="41">
        <f t="shared" si="82"/>
        <v>0</v>
      </c>
      <c r="AJ186" s="41">
        <f t="shared" si="82"/>
        <v>0</v>
      </c>
      <c r="AK186" s="41">
        <f t="shared" si="82"/>
        <v>0</v>
      </c>
      <c r="AL186" s="41">
        <f t="shared" si="82"/>
        <v>0</v>
      </c>
      <c r="AM186" s="41">
        <f t="shared" si="82"/>
        <v>0</v>
      </c>
      <c r="AN186" s="41">
        <f t="shared" si="82"/>
        <v>16.548463356973997</v>
      </c>
      <c r="AO186" s="41">
        <f t="shared" si="82"/>
        <v>882</v>
      </c>
      <c r="AP186" s="110">
        <f t="shared" si="82"/>
        <v>2.78</v>
      </c>
      <c r="AQ186" s="111">
        <f t="shared" si="82"/>
        <v>2.02</v>
      </c>
      <c r="AR186" s="112">
        <f t="shared" si="82"/>
        <v>72.661870503597129</v>
      </c>
      <c r="AS186" s="112">
        <f t="shared" si="82"/>
        <v>24.390243902439011</v>
      </c>
      <c r="AT186" s="113">
        <f t="shared" si="82"/>
        <v>882</v>
      </c>
      <c r="AU186" s="114">
        <f t="shared" si="82"/>
        <v>2.02</v>
      </c>
      <c r="AV186" s="115">
        <f t="shared" si="82"/>
        <v>1.32</v>
      </c>
      <c r="AW186" s="112">
        <f t="shared" si="82"/>
        <v>57.894736842105267</v>
      </c>
      <c r="AX186" s="112">
        <f t="shared" si="82"/>
        <v>37.837837837837853</v>
      </c>
      <c r="AY186" s="61">
        <f t="shared" si="82"/>
        <v>47.004608294930946</v>
      </c>
      <c r="AZ186" s="97">
        <f t="shared" si="82"/>
        <v>78.11</v>
      </c>
      <c r="BA186" s="68">
        <f t="shared" si="82"/>
        <v>0</v>
      </c>
      <c r="BB186" s="68">
        <f t="shared" si="82"/>
        <v>0</v>
      </c>
      <c r="BC186" s="68">
        <f t="shared" si="82"/>
        <v>0</v>
      </c>
      <c r="BD186" s="68">
        <f t="shared" si="82"/>
        <v>0</v>
      </c>
      <c r="BE186" s="15">
        <f t="shared" si="82"/>
        <v>0</v>
      </c>
      <c r="BF186" s="6">
        <f t="shared" si="82"/>
        <v>3972</v>
      </c>
      <c r="BG186" s="41">
        <f t="shared" si="82"/>
        <v>0</v>
      </c>
      <c r="BH186" s="42">
        <f t="shared" si="82"/>
        <v>2442</v>
      </c>
      <c r="BI186" s="42">
        <f t="shared" si="82"/>
        <v>0</v>
      </c>
      <c r="BJ186" s="42">
        <f t="shared" si="82"/>
        <v>0</v>
      </c>
      <c r="BK186" s="42">
        <f t="shared" si="82"/>
        <v>0</v>
      </c>
      <c r="BL186" s="42">
        <f t="shared" si="82"/>
        <v>4190</v>
      </c>
      <c r="BM186" s="15">
        <f t="shared" si="82"/>
        <v>0</v>
      </c>
    </row>
    <row r="187" spans="1:65" outlineLevel="2" x14ac:dyDescent="0.3">
      <c r="A187" s="158" t="s">
        <v>17</v>
      </c>
      <c r="B187" s="159"/>
      <c r="C187" s="51">
        <f>IFERROR(SUBTOTAL(1,C154:C184),"")</f>
        <v>309699.32258064515</v>
      </c>
      <c r="D187" s="61">
        <f t="shared" ref="D187:BM187" si="83">IFERROR(SUBTOTAL(1,D154:D184),"")</f>
        <v>35.607142857142854</v>
      </c>
      <c r="E187" s="12">
        <f t="shared" si="83"/>
        <v>35.857142857142854</v>
      </c>
      <c r="F187" s="12">
        <f t="shared" si="83"/>
        <v>35.357142857142854</v>
      </c>
      <c r="G187" s="12" t="str">
        <f t="shared" si="83"/>
        <v/>
      </c>
      <c r="H187" s="12" t="str">
        <f t="shared" si="83"/>
        <v/>
      </c>
      <c r="I187" s="12" t="str">
        <f t="shared" si="83"/>
        <v/>
      </c>
      <c r="J187" s="12" t="str">
        <f t="shared" si="83"/>
        <v/>
      </c>
      <c r="K187" s="12" t="str">
        <f t="shared" si="83"/>
        <v/>
      </c>
      <c r="L187" s="12" t="str">
        <f t="shared" si="83"/>
        <v/>
      </c>
      <c r="M187" s="72">
        <f t="shared" si="83"/>
        <v>6.8666666666666671</v>
      </c>
      <c r="N187" s="83">
        <f t="shared" si="83"/>
        <v>6.8466666666666667</v>
      </c>
      <c r="O187" s="83">
        <f t="shared" si="83"/>
        <v>6.8900000000000006</v>
      </c>
      <c r="P187" s="83" t="str">
        <f t="shared" si="83"/>
        <v/>
      </c>
      <c r="Q187" s="83" t="str">
        <f t="shared" si="83"/>
        <v/>
      </c>
      <c r="R187" s="83" t="str">
        <f t="shared" si="83"/>
        <v/>
      </c>
      <c r="S187" s="83" t="str">
        <f t="shared" si="83"/>
        <v/>
      </c>
      <c r="T187" s="83" t="str">
        <f t="shared" si="83"/>
        <v/>
      </c>
      <c r="U187" s="83" t="str">
        <f t="shared" si="83"/>
        <v/>
      </c>
      <c r="V187" s="6" t="str">
        <f t="shared" si="83"/>
        <v/>
      </c>
      <c r="W187" s="41" t="str">
        <f t="shared" si="83"/>
        <v/>
      </c>
      <c r="X187" s="41" t="str">
        <f t="shared" si="83"/>
        <v/>
      </c>
      <c r="Y187" s="41" t="str">
        <f t="shared" si="83"/>
        <v/>
      </c>
      <c r="Z187" s="41" t="str">
        <f t="shared" si="83"/>
        <v/>
      </c>
      <c r="AA187" s="41" t="str">
        <f t="shared" si="83"/>
        <v/>
      </c>
      <c r="AB187" s="41" t="str">
        <f t="shared" si="83"/>
        <v/>
      </c>
      <c r="AC187" s="41" t="str">
        <f t="shared" si="83"/>
        <v/>
      </c>
      <c r="AD187" s="41" t="str">
        <f t="shared" si="83"/>
        <v/>
      </c>
      <c r="AE187" s="6" t="str">
        <f t="shared" si="83"/>
        <v/>
      </c>
      <c r="AF187" s="41" t="str">
        <f t="shared" si="83"/>
        <v/>
      </c>
      <c r="AG187" s="41" t="str">
        <f t="shared" si="83"/>
        <v/>
      </c>
      <c r="AH187" s="41" t="str">
        <f t="shared" si="83"/>
        <v/>
      </c>
      <c r="AI187" s="41" t="str">
        <f t="shared" si="83"/>
        <v/>
      </c>
      <c r="AJ187" s="41" t="str">
        <f t="shared" si="83"/>
        <v/>
      </c>
      <c r="AK187" s="41" t="str">
        <f t="shared" si="83"/>
        <v/>
      </c>
      <c r="AL187" s="41" t="str">
        <f t="shared" si="83"/>
        <v/>
      </c>
      <c r="AM187" s="41" t="str">
        <f t="shared" si="83"/>
        <v/>
      </c>
      <c r="AN187" s="41">
        <f t="shared" si="83"/>
        <v>18.803639559349747</v>
      </c>
      <c r="AO187" s="41">
        <f t="shared" si="83"/>
        <v>1125.8387096774193</v>
      </c>
      <c r="AP187" s="110">
        <f t="shared" si="83"/>
        <v>3.7699999999999996</v>
      </c>
      <c r="AQ187" s="111">
        <f t="shared" si="83"/>
        <v>2.793333333333333</v>
      </c>
      <c r="AR187" s="112">
        <f t="shared" si="83"/>
        <v>73.953597128903724</v>
      </c>
      <c r="AS187" s="112">
        <f t="shared" si="83"/>
        <v>26.046402871096276</v>
      </c>
      <c r="AT187" s="113">
        <f t="shared" si="83"/>
        <v>1125.8387096774193</v>
      </c>
      <c r="AU187" s="114">
        <f t="shared" si="83"/>
        <v>2.1542105263157896</v>
      </c>
      <c r="AV187" s="115">
        <f t="shared" si="83"/>
        <v>1.3533333333333335</v>
      </c>
      <c r="AW187" s="112">
        <f t="shared" si="83"/>
        <v>59.729111262292044</v>
      </c>
      <c r="AX187" s="112">
        <f t="shared" si="83"/>
        <v>40.270888737707956</v>
      </c>
      <c r="AY187" s="61">
        <f t="shared" si="83"/>
        <v>47.782199636534642</v>
      </c>
      <c r="AZ187" s="97">
        <f t="shared" si="83"/>
        <v>79.652631578947378</v>
      </c>
      <c r="BA187" s="68" t="str">
        <f t="shared" si="83"/>
        <v/>
      </c>
      <c r="BB187" s="68" t="str">
        <f t="shared" si="83"/>
        <v/>
      </c>
      <c r="BC187" s="68" t="str">
        <f t="shared" si="83"/>
        <v/>
      </c>
      <c r="BD187" s="68" t="str">
        <f t="shared" si="83"/>
        <v/>
      </c>
      <c r="BE187" s="15" t="str">
        <f>IFERROR(SUBTOTAL(1,BE154:BE184),"")</f>
        <v/>
      </c>
      <c r="BF187" s="6">
        <f t="shared" si="83"/>
        <v>10241</v>
      </c>
      <c r="BG187" s="41">
        <f t="shared" si="83"/>
        <v>3832.1290322580644</v>
      </c>
      <c r="BH187" s="42">
        <f t="shared" si="83"/>
        <v>6273.7096774193551</v>
      </c>
      <c r="BI187" s="42" t="str">
        <f t="shared" si="83"/>
        <v/>
      </c>
      <c r="BJ187" s="42" t="str">
        <f t="shared" si="83"/>
        <v/>
      </c>
      <c r="BK187" s="42" t="str">
        <f t="shared" si="83"/>
        <v/>
      </c>
      <c r="BL187" s="42">
        <f t="shared" si="83"/>
        <v>4190</v>
      </c>
      <c r="BM187" s="15" t="str">
        <f t="shared" si="83"/>
        <v/>
      </c>
    </row>
    <row r="188" spans="1:65" ht="17.25" outlineLevel="1" thickBot="1" x14ac:dyDescent="0.35">
      <c r="A188" s="160" t="s">
        <v>56</v>
      </c>
      <c r="B188" s="161"/>
      <c r="C188" s="52">
        <f>SUBTOTAL(9,C154:C184)</f>
        <v>9600679</v>
      </c>
      <c r="D188" s="62"/>
      <c r="E188" s="30"/>
      <c r="F188" s="30"/>
      <c r="G188" s="30"/>
      <c r="H188" s="30"/>
      <c r="I188" s="30"/>
      <c r="J188" s="30"/>
      <c r="K188" s="30"/>
      <c r="L188" s="30"/>
      <c r="M188" s="73"/>
      <c r="N188" s="84"/>
      <c r="O188" s="84"/>
      <c r="P188" s="84"/>
      <c r="Q188" s="84"/>
      <c r="R188" s="84"/>
      <c r="S188" s="84"/>
      <c r="T188" s="84"/>
      <c r="U188" s="84"/>
      <c r="V188" s="93"/>
      <c r="W188" s="94"/>
      <c r="X188" s="94"/>
      <c r="Y188" s="94"/>
      <c r="Z188" s="94"/>
      <c r="AA188" s="94"/>
      <c r="AB188" s="94"/>
      <c r="AC188" s="94"/>
      <c r="AD188" s="94"/>
      <c r="AE188" s="93"/>
      <c r="AF188" s="94"/>
      <c r="AG188" s="94"/>
      <c r="AH188" s="94"/>
      <c r="AI188" s="94"/>
      <c r="AJ188" s="94"/>
      <c r="AK188" s="94"/>
      <c r="AL188" s="94"/>
      <c r="AM188" s="94"/>
      <c r="AN188" s="94"/>
      <c r="AO188" s="43">
        <f>SUBTOTAL(9,AO154:AO184)</f>
        <v>34901</v>
      </c>
      <c r="AP188" s="116"/>
      <c r="AQ188" s="117"/>
      <c r="AR188" s="118"/>
      <c r="AS188" s="118"/>
      <c r="AT188" s="119">
        <f>SUBTOTAL(9,AT154:AT184)</f>
        <v>34901</v>
      </c>
      <c r="AU188" s="120"/>
      <c r="AV188" s="121"/>
      <c r="AW188" s="118"/>
      <c r="AX188" s="118"/>
      <c r="AY188" s="62"/>
      <c r="AZ188" s="98"/>
      <c r="BA188" s="69"/>
      <c r="BB188" s="69"/>
      <c r="BC188" s="69"/>
      <c r="BD188" s="69"/>
      <c r="BE188" s="16">
        <f>SUBTOTAL(9,BE154:BE184)</f>
        <v>0</v>
      </c>
      <c r="BF188" s="7">
        <f t="shared" ref="BF188:BM188" si="84">SUBTOTAL(9,BF154:BF184)</f>
        <v>317471</v>
      </c>
      <c r="BG188" s="43">
        <f t="shared" si="84"/>
        <v>118796</v>
      </c>
      <c r="BH188" s="44">
        <f t="shared" si="84"/>
        <v>194485</v>
      </c>
      <c r="BI188" s="44">
        <f t="shared" si="84"/>
        <v>0</v>
      </c>
      <c r="BJ188" s="44">
        <f t="shared" si="84"/>
        <v>0</v>
      </c>
      <c r="BK188" s="44">
        <f t="shared" si="84"/>
        <v>0</v>
      </c>
      <c r="BL188" s="44">
        <f t="shared" si="84"/>
        <v>4190</v>
      </c>
      <c r="BM188" s="16">
        <f t="shared" si="84"/>
        <v>0</v>
      </c>
    </row>
    <row r="189" spans="1:65" outlineLevel="5" x14ac:dyDescent="0.3">
      <c r="A189" s="21">
        <f t="shared" si="80"/>
        <v>6</v>
      </c>
      <c r="B189" s="33">
        <f>B184+1</f>
        <v>42887</v>
      </c>
      <c r="C189" s="51">
        <v>301025</v>
      </c>
      <c r="D189" s="64">
        <f t="shared" ref="D189:D218" si="85">IFERROR(ROUND(AVERAGE(E189:L189),1),"")</f>
        <v>36.5</v>
      </c>
      <c r="E189" s="12">
        <v>38</v>
      </c>
      <c r="F189" s="12">
        <v>35</v>
      </c>
      <c r="G189" s="12"/>
      <c r="H189" s="12"/>
      <c r="I189" s="12"/>
      <c r="J189" s="12"/>
      <c r="K189" s="12"/>
      <c r="L189" s="12"/>
      <c r="M189" s="74" t="str">
        <f t="shared" ref="M189:M218" si="86">IFERROR(ROUND(AVERAGE(N189:U189),1),"")</f>
        <v/>
      </c>
      <c r="N189" s="83" t="s">
        <v>103</v>
      </c>
      <c r="O189" s="83" t="s">
        <v>103</v>
      </c>
      <c r="P189" s="83"/>
      <c r="Q189" s="83"/>
      <c r="R189" s="83"/>
      <c r="S189" s="83"/>
      <c r="T189" s="83"/>
      <c r="U189" s="83"/>
      <c r="V189" s="5" t="str">
        <f t="shared" ref="V189:V218" si="87">IFERROR(ROUND(AVERAGE(W189:AD189),1),"")</f>
        <v/>
      </c>
      <c r="W189" s="41"/>
      <c r="X189" s="41"/>
      <c r="Y189" s="41"/>
      <c r="Z189" s="41"/>
      <c r="AA189" s="41"/>
      <c r="AB189" s="41"/>
      <c r="AC189" s="41"/>
      <c r="AD189" s="41"/>
      <c r="AE189" s="5" t="str">
        <f t="shared" ref="AE189:AE218" si="88">IFERROR(ROUND(AVERAGE(AF189:AM189),1),"")</f>
        <v/>
      </c>
      <c r="AF189" s="41"/>
      <c r="AG189" s="41"/>
      <c r="AH189" s="41"/>
      <c r="AI189" s="41"/>
      <c r="AJ189" s="41"/>
      <c r="AK189" s="41"/>
      <c r="AL189" s="41"/>
      <c r="AM189" s="41"/>
      <c r="AN189" s="41">
        <f>21000/AO189</f>
        <v>19.23076923076923</v>
      </c>
      <c r="AO189" s="41">
        <v>1092</v>
      </c>
      <c r="AP189" s="110" t="s">
        <v>103</v>
      </c>
      <c r="AQ189" s="111" t="s">
        <v>103</v>
      </c>
      <c r="AR189" s="126" t="str">
        <f t="shared" ref="AR189:AR218" si="89">IFERROR(AQ189/AP189*100,"")</f>
        <v/>
      </c>
      <c r="AS189" s="126" t="str">
        <f t="shared" ref="AS189:AS218" si="90">IFERROR(100-AR189,"")</f>
        <v/>
      </c>
      <c r="AT189" s="127">
        <v>1092</v>
      </c>
      <c r="AU189" s="128">
        <v>2.04</v>
      </c>
      <c r="AV189" s="129" t="s">
        <v>103</v>
      </c>
      <c r="AW189" s="126" t="str">
        <f t="shared" ref="AW189:AW218" si="91">IFERROR(AV189/AU189*100,"")</f>
        <v/>
      </c>
      <c r="AX189" s="126" t="str">
        <f t="shared" ref="AX189:AX218" si="92">IFERROR(100-AW189,"")</f>
        <v/>
      </c>
      <c r="AY189" s="64" t="str">
        <f t="shared" ref="AY189:AY218" si="93">IFERROR((1-((AW189*AS189)/(AX189*AR189)))*100,"")</f>
        <v/>
      </c>
      <c r="AZ189" s="97">
        <v>79.260000000000005</v>
      </c>
      <c r="BA189" s="68"/>
      <c r="BB189" s="68"/>
      <c r="BC189" s="68"/>
      <c r="BD189" s="68"/>
      <c r="BE189" s="15"/>
      <c r="BF189" s="5">
        <f t="shared" ref="BF189:BF218" si="94">IF(SUM(BG189:BM189)=0,"",SUM(BG189:BM189))</f>
        <v>8800</v>
      </c>
      <c r="BG189" s="42">
        <v>3260</v>
      </c>
      <c r="BH189" s="42">
        <v>5540</v>
      </c>
      <c r="BI189" s="42"/>
      <c r="BJ189" s="42"/>
      <c r="BK189" s="42"/>
      <c r="BL189" s="42"/>
      <c r="BM189" s="42"/>
    </row>
    <row r="190" spans="1:65" outlineLevel="5" x14ac:dyDescent="0.3">
      <c r="A190" s="22">
        <f t="shared" si="80"/>
        <v>6</v>
      </c>
      <c r="B190" s="9">
        <f t="shared" si="78"/>
        <v>42888</v>
      </c>
      <c r="C190" s="51">
        <v>309303</v>
      </c>
      <c r="D190" s="64">
        <f t="shared" si="85"/>
        <v>36</v>
      </c>
      <c r="E190" s="12">
        <v>36</v>
      </c>
      <c r="F190" s="12">
        <v>36</v>
      </c>
      <c r="G190" s="12"/>
      <c r="H190" s="12"/>
      <c r="I190" s="12"/>
      <c r="J190" s="12"/>
      <c r="K190" s="12"/>
      <c r="L190" s="12"/>
      <c r="M190" s="74" t="str">
        <f t="shared" si="86"/>
        <v/>
      </c>
      <c r="N190" s="83" t="s">
        <v>103</v>
      </c>
      <c r="O190" s="83" t="s">
        <v>103</v>
      </c>
      <c r="P190" s="83"/>
      <c r="Q190" s="83"/>
      <c r="R190" s="83"/>
      <c r="S190" s="83"/>
      <c r="T190" s="83"/>
      <c r="U190" s="83"/>
      <c r="V190" s="5" t="str">
        <f t="shared" si="87"/>
        <v/>
      </c>
      <c r="W190" s="41"/>
      <c r="X190" s="41"/>
      <c r="Y190" s="41"/>
      <c r="Z190" s="41"/>
      <c r="AA190" s="41"/>
      <c r="AB190" s="41"/>
      <c r="AC190" s="41"/>
      <c r="AD190" s="41"/>
      <c r="AE190" s="5" t="str">
        <f t="shared" si="88"/>
        <v/>
      </c>
      <c r="AF190" s="41"/>
      <c r="AG190" s="41"/>
      <c r="AH190" s="41"/>
      <c r="AI190" s="41"/>
      <c r="AJ190" s="41"/>
      <c r="AK190" s="41"/>
      <c r="AL190" s="41"/>
      <c r="AM190" s="41"/>
      <c r="AN190" s="41">
        <f t="shared" ref="AN190:AN218" si="95">21000/AO190</f>
        <v>20.568070519098924</v>
      </c>
      <c r="AO190" s="41">
        <v>1021</v>
      </c>
      <c r="AP190" s="110" t="s">
        <v>103</v>
      </c>
      <c r="AQ190" s="111" t="s">
        <v>103</v>
      </c>
      <c r="AR190" s="126" t="str">
        <f t="shared" si="89"/>
        <v/>
      </c>
      <c r="AS190" s="126" t="str">
        <f t="shared" si="90"/>
        <v/>
      </c>
      <c r="AT190" s="127">
        <v>1021</v>
      </c>
      <c r="AU190" s="128">
        <v>2.0499999999999998</v>
      </c>
      <c r="AV190" s="129" t="s">
        <v>103</v>
      </c>
      <c r="AW190" s="126" t="str">
        <f t="shared" si="91"/>
        <v/>
      </c>
      <c r="AX190" s="126" t="str">
        <f t="shared" si="92"/>
        <v/>
      </c>
      <c r="AY190" s="64" t="str">
        <f t="shared" si="93"/>
        <v/>
      </c>
      <c r="AZ190" s="97">
        <v>80.239999999999995</v>
      </c>
      <c r="BA190" s="68"/>
      <c r="BB190" s="68"/>
      <c r="BC190" s="68"/>
      <c r="BD190" s="68"/>
      <c r="BE190" s="15"/>
      <c r="BF190" s="5">
        <f t="shared" si="94"/>
        <v>12476</v>
      </c>
      <c r="BG190" s="42">
        <v>3501</v>
      </c>
      <c r="BH190" s="42">
        <v>8975</v>
      </c>
      <c r="BI190" s="42"/>
      <c r="BJ190" s="42"/>
      <c r="BK190" s="42"/>
      <c r="BL190" s="42"/>
      <c r="BM190" s="42"/>
    </row>
    <row r="191" spans="1:65" outlineLevel="5" x14ac:dyDescent="0.3">
      <c r="A191" s="22">
        <f t="shared" si="80"/>
        <v>6</v>
      </c>
      <c r="B191" s="9">
        <f t="shared" si="78"/>
        <v>42889</v>
      </c>
      <c r="C191" s="51">
        <v>300570</v>
      </c>
      <c r="D191" s="64" t="str">
        <f t="shared" si="85"/>
        <v/>
      </c>
      <c r="E191" s="12" t="s">
        <v>103</v>
      </c>
      <c r="F191" s="12" t="s">
        <v>103</v>
      </c>
      <c r="G191" s="12"/>
      <c r="H191" s="12"/>
      <c r="I191" s="12"/>
      <c r="J191" s="12"/>
      <c r="K191" s="12"/>
      <c r="L191" s="12"/>
      <c r="M191" s="74" t="str">
        <f t="shared" si="86"/>
        <v/>
      </c>
      <c r="N191" s="83" t="s">
        <v>103</v>
      </c>
      <c r="O191" s="83" t="s">
        <v>103</v>
      </c>
      <c r="P191" s="83"/>
      <c r="Q191" s="83"/>
      <c r="R191" s="83"/>
      <c r="S191" s="83"/>
      <c r="T191" s="83"/>
      <c r="U191" s="83"/>
      <c r="V191" s="5" t="str">
        <f t="shared" si="87"/>
        <v/>
      </c>
      <c r="W191" s="41"/>
      <c r="X191" s="41"/>
      <c r="Y191" s="41"/>
      <c r="Z191" s="41"/>
      <c r="AA191" s="41"/>
      <c r="AB191" s="41"/>
      <c r="AC191" s="41"/>
      <c r="AD191" s="41"/>
      <c r="AE191" s="5" t="str">
        <f t="shared" si="88"/>
        <v/>
      </c>
      <c r="AF191" s="41"/>
      <c r="AG191" s="41"/>
      <c r="AH191" s="41"/>
      <c r="AI191" s="41"/>
      <c r="AJ191" s="41"/>
      <c r="AK191" s="41"/>
      <c r="AL191" s="41"/>
      <c r="AM191" s="41"/>
      <c r="AN191" s="41">
        <f t="shared" si="95"/>
        <v>22.058823529411764</v>
      </c>
      <c r="AO191" s="41">
        <v>952</v>
      </c>
      <c r="AP191" s="110" t="s">
        <v>103</v>
      </c>
      <c r="AQ191" s="111" t="s">
        <v>103</v>
      </c>
      <c r="AR191" s="126" t="str">
        <f t="shared" si="89"/>
        <v/>
      </c>
      <c r="AS191" s="126" t="str">
        <f t="shared" si="90"/>
        <v/>
      </c>
      <c r="AT191" s="127">
        <v>952</v>
      </c>
      <c r="AU191" s="128" t="s">
        <v>103</v>
      </c>
      <c r="AV191" s="129" t="s">
        <v>103</v>
      </c>
      <c r="AW191" s="126" t="str">
        <f t="shared" si="91"/>
        <v/>
      </c>
      <c r="AX191" s="126" t="str">
        <f t="shared" si="92"/>
        <v/>
      </c>
      <c r="AY191" s="64" t="str">
        <f t="shared" si="93"/>
        <v/>
      </c>
      <c r="AZ191" s="97" t="s">
        <v>103</v>
      </c>
      <c r="BA191" s="68"/>
      <c r="BB191" s="68"/>
      <c r="BC191" s="68"/>
      <c r="BD191" s="68"/>
      <c r="BE191" s="15"/>
      <c r="BF191" s="5">
        <f t="shared" si="94"/>
        <v>8777</v>
      </c>
      <c r="BG191" s="42">
        <v>1269</v>
      </c>
      <c r="BH191" s="42">
        <v>7508</v>
      </c>
      <c r="BI191" s="42"/>
      <c r="BJ191" s="42"/>
      <c r="BK191" s="42"/>
      <c r="BL191" s="42"/>
      <c r="BM191" s="42"/>
    </row>
    <row r="192" spans="1:65" outlineLevel="5" x14ac:dyDescent="0.3">
      <c r="A192" s="22">
        <f t="shared" si="80"/>
        <v>6</v>
      </c>
      <c r="B192" s="9">
        <f t="shared" si="78"/>
        <v>42890</v>
      </c>
      <c r="C192" s="51">
        <v>303556</v>
      </c>
      <c r="D192" s="64" t="str">
        <f t="shared" si="85"/>
        <v/>
      </c>
      <c r="E192" s="12" t="s">
        <v>103</v>
      </c>
      <c r="F192" s="12" t="s">
        <v>103</v>
      </c>
      <c r="G192" s="12"/>
      <c r="H192" s="12"/>
      <c r="I192" s="12"/>
      <c r="J192" s="12"/>
      <c r="K192" s="12"/>
      <c r="L192" s="12"/>
      <c r="M192" s="74" t="str">
        <f t="shared" si="86"/>
        <v/>
      </c>
      <c r="N192" s="83" t="s">
        <v>103</v>
      </c>
      <c r="O192" s="83" t="s">
        <v>103</v>
      </c>
      <c r="P192" s="83"/>
      <c r="Q192" s="83"/>
      <c r="R192" s="83"/>
      <c r="S192" s="83"/>
      <c r="T192" s="83"/>
      <c r="U192" s="83"/>
      <c r="V192" s="5" t="str">
        <f t="shared" si="87"/>
        <v/>
      </c>
      <c r="W192" s="41"/>
      <c r="X192" s="41"/>
      <c r="Y192" s="41"/>
      <c r="Z192" s="41"/>
      <c r="AA192" s="41"/>
      <c r="AB192" s="41"/>
      <c r="AC192" s="41"/>
      <c r="AD192" s="41"/>
      <c r="AE192" s="5" t="str">
        <f t="shared" si="88"/>
        <v/>
      </c>
      <c r="AF192" s="41"/>
      <c r="AG192" s="41"/>
      <c r="AH192" s="41"/>
      <c r="AI192" s="41"/>
      <c r="AJ192" s="41"/>
      <c r="AK192" s="41"/>
      <c r="AL192" s="41"/>
      <c r="AM192" s="41"/>
      <c r="AN192" s="41">
        <f t="shared" si="95"/>
        <v>21.649484536082475</v>
      </c>
      <c r="AO192" s="41">
        <v>970</v>
      </c>
      <c r="AP192" s="110" t="s">
        <v>103</v>
      </c>
      <c r="AQ192" s="111" t="s">
        <v>103</v>
      </c>
      <c r="AR192" s="126" t="str">
        <f t="shared" si="89"/>
        <v/>
      </c>
      <c r="AS192" s="126" t="str">
        <f t="shared" si="90"/>
        <v/>
      </c>
      <c r="AT192" s="127">
        <v>970</v>
      </c>
      <c r="AU192" s="128" t="s">
        <v>103</v>
      </c>
      <c r="AV192" s="129" t="s">
        <v>103</v>
      </c>
      <c r="AW192" s="126" t="str">
        <f t="shared" si="91"/>
        <v/>
      </c>
      <c r="AX192" s="126" t="str">
        <f t="shared" si="92"/>
        <v/>
      </c>
      <c r="AY192" s="64" t="str">
        <f t="shared" si="93"/>
        <v/>
      </c>
      <c r="AZ192" s="97" t="s">
        <v>103</v>
      </c>
      <c r="BA192" s="68"/>
      <c r="BB192" s="68"/>
      <c r="BC192" s="68"/>
      <c r="BD192" s="68"/>
      <c r="BE192" s="15"/>
      <c r="BF192" s="5">
        <f t="shared" si="94"/>
        <v>10742</v>
      </c>
      <c r="BG192" s="42">
        <v>1228</v>
      </c>
      <c r="BH192" s="42">
        <v>9514</v>
      </c>
      <c r="BI192" s="42"/>
      <c r="BJ192" s="42"/>
      <c r="BK192" s="42"/>
      <c r="BL192" s="42"/>
      <c r="BM192" s="42"/>
    </row>
    <row r="193" spans="1:65" outlineLevel="5" x14ac:dyDescent="0.3">
      <c r="A193" s="22">
        <f t="shared" si="80"/>
        <v>6</v>
      </c>
      <c r="B193" s="9">
        <f t="shared" si="78"/>
        <v>42891</v>
      </c>
      <c r="C193" s="51">
        <v>298423</v>
      </c>
      <c r="D193" s="64" t="str">
        <f t="shared" si="85"/>
        <v/>
      </c>
      <c r="E193" s="12" t="s">
        <v>103</v>
      </c>
      <c r="F193" s="12" t="s">
        <v>103</v>
      </c>
      <c r="G193" s="12"/>
      <c r="H193" s="12"/>
      <c r="I193" s="12"/>
      <c r="J193" s="12"/>
      <c r="K193" s="12"/>
      <c r="L193" s="12"/>
      <c r="M193" s="74" t="str">
        <f t="shared" si="86"/>
        <v/>
      </c>
      <c r="N193" s="83" t="s">
        <v>103</v>
      </c>
      <c r="O193" s="83" t="s">
        <v>103</v>
      </c>
      <c r="P193" s="83"/>
      <c r="Q193" s="83"/>
      <c r="R193" s="83"/>
      <c r="S193" s="83"/>
      <c r="T193" s="83"/>
      <c r="U193" s="83"/>
      <c r="V193" s="5" t="str">
        <f t="shared" si="87"/>
        <v/>
      </c>
      <c r="W193" s="41"/>
      <c r="X193" s="41"/>
      <c r="Y193" s="41"/>
      <c r="Z193" s="41"/>
      <c r="AA193" s="41"/>
      <c r="AB193" s="41"/>
      <c r="AC193" s="41"/>
      <c r="AD193" s="41"/>
      <c r="AE193" s="5" t="str">
        <f t="shared" si="88"/>
        <v/>
      </c>
      <c r="AF193" s="41"/>
      <c r="AG193" s="41"/>
      <c r="AH193" s="41"/>
      <c r="AI193" s="41"/>
      <c r="AJ193" s="41"/>
      <c r="AK193" s="41"/>
      <c r="AL193" s="41"/>
      <c r="AM193" s="41"/>
      <c r="AN193" s="41">
        <f t="shared" si="95"/>
        <v>20.833333333333332</v>
      </c>
      <c r="AO193" s="41">
        <v>1008</v>
      </c>
      <c r="AP193" s="110" t="s">
        <v>103</v>
      </c>
      <c r="AQ193" s="111" t="s">
        <v>103</v>
      </c>
      <c r="AR193" s="126" t="str">
        <f t="shared" si="89"/>
        <v/>
      </c>
      <c r="AS193" s="126" t="str">
        <f t="shared" si="90"/>
        <v/>
      </c>
      <c r="AT193" s="127">
        <v>1008</v>
      </c>
      <c r="AU193" s="128">
        <v>2.1</v>
      </c>
      <c r="AV193" s="129" t="s">
        <v>103</v>
      </c>
      <c r="AW193" s="126" t="str">
        <f t="shared" si="91"/>
        <v/>
      </c>
      <c r="AX193" s="126" t="str">
        <f t="shared" si="92"/>
        <v/>
      </c>
      <c r="AY193" s="64" t="str">
        <f t="shared" si="93"/>
        <v/>
      </c>
      <c r="AZ193" s="97">
        <v>79.84</v>
      </c>
      <c r="BA193" s="68"/>
      <c r="BB193" s="68"/>
      <c r="BC193" s="68"/>
      <c r="BD193" s="68"/>
      <c r="BE193" s="15"/>
      <c r="BF193" s="5">
        <f t="shared" si="94"/>
        <v>9134</v>
      </c>
      <c r="BG193" s="42">
        <v>3000</v>
      </c>
      <c r="BH193" s="42">
        <v>6134</v>
      </c>
      <c r="BI193" s="42"/>
      <c r="BJ193" s="42"/>
      <c r="BK193" s="42"/>
      <c r="BL193" s="42"/>
      <c r="BM193" s="42"/>
    </row>
    <row r="194" spans="1:65" outlineLevel="5" x14ac:dyDescent="0.3">
      <c r="A194" s="22">
        <f t="shared" si="80"/>
        <v>6</v>
      </c>
      <c r="B194" s="9">
        <f t="shared" si="78"/>
        <v>42892</v>
      </c>
      <c r="C194" s="51">
        <v>289570</v>
      </c>
      <c r="D194" s="64" t="str">
        <f t="shared" si="85"/>
        <v/>
      </c>
      <c r="E194" s="12" t="s">
        <v>103</v>
      </c>
      <c r="F194" s="12" t="s">
        <v>103</v>
      </c>
      <c r="G194" s="12"/>
      <c r="H194" s="12"/>
      <c r="I194" s="12"/>
      <c r="J194" s="12"/>
      <c r="K194" s="12"/>
      <c r="L194" s="12"/>
      <c r="M194" s="74" t="str">
        <f t="shared" si="86"/>
        <v/>
      </c>
      <c r="N194" s="83" t="s">
        <v>103</v>
      </c>
      <c r="O194" s="83" t="s">
        <v>103</v>
      </c>
      <c r="P194" s="83"/>
      <c r="Q194" s="83"/>
      <c r="R194" s="83"/>
      <c r="S194" s="83"/>
      <c r="T194" s="83"/>
      <c r="U194" s="83"/>
      <c r="V194" s="5" t="str">
        <f t="shared" si="87"/>
        <v/>
      </c>
      <c r="W194" s="41"/>
      <c r="X194" s="41"/>
      <c r="Y194" s="41"/>
      <c r="Z194" s="41"/>
      <c r="AA194" s="41"/>
      <c r="AB194" s="41"/>
      <c r="AC194" s="41"/>
      <c r="AD194" s="41"/>
      <c r="AE194" s="5" t="str">
        <f t="shared" si="88"/>
        <v/>
      </c>
      <c r="AF194" s="41"/>
      <c r="AG194" s="41"/>
      <c r="AH194" s="41"/>
      <c r="AI194" s="41"/>
      <c r="AJ194" s="41"/>
      <c r="AK194" s="41"/>
      <c r="AL194" s="41"/>
      <c r="AM194" s="41"/>
      <c r="AN194" s="41">
        <f t="shared" si="95"/>
        <v>20.833333333333332</v>
      </c>
      <c r="AO194" s="41">
        <v>1008</v>
      </c>
      <c r="AP194" s="110" t="s">
        <v>103</v>
      </c>
      <c r="AQ194" s="111" t="s">
        <v>103</v>
      </c>
      <c r="AR194" s="126" t="str">
        <f t="shared" si="89"/>
        <v/>
      </c>
      <c r="AS194" s="126" t="str">
        <f t="shared" si="90"/>
        <v/>
      </c>
      <c r="AT194" s="127">
        <v>1008</v>
      </c>
      <c r="AU194" s="128" t="s">
        <v>103</v>
      </c>
      <c r="AV194" s="129" t="s">
        <v>103</v>
      </c>
      <c r="AW194" s="126" t="str">
        <f t="shared" si="91"/>
        <v/>
      </c>
      <c r="AX194" s="126" t="str">
        <f t="shared" si="92"/>
        <v/>
      </c>
      <c r="AY194" s="64" t="str">
        <f t="shared" si="93"/>
        <v/>
      </c>
      <c r="AZ194" s="97" t="s">
        <v>103</v>
      </c>
      <c r="BA194" s="68"/>
      <c r="BB194" s="68"/>
      <c r="BC194" s="68"/>
      <c r="BD194" s="68"/>
      <c r="BE194" s="15"/>
      <c r="BF194" s="5">
        <f t="shared" si="94"/>
        <v>9575</v>
      </c>
      <c r="BG194" s="42">
        <v>3312</v>
      </c>
      <c r="BH194" s="42">
        <v>6263</v>
      </c>
      <c r="BI194" s="42"/>
      <c r="BJ194" s="42"/>
      <c r="BK194" s="42"/>
      <c r="BL194" s="42"/>
      <c r="BM194" s="42"/>
    </row>
    <row r="195" spans="1:65" outlineLevel="5" x14ac:dyDescent="0.3">
      <c r="A195" s="22">
        <f t="shared" si="80"/>
        <v>6</v>
      </c>
      <c r="B195" s="9">
        <f t="shared" si="78"/>
        <v>42893</v>
      </c>
      <c r="C195" s="51">
        <v>369968</v>
      </c>
      <c r="D195" s="64" t="str">
        <f t="shared" si="85"/>
        <v/>
      </c>
      <c r="E195" s="12" t="s">
        <v>103</v>
      </c>
      <c r="F195" s="12" t="s">
        <v>103</v>
      </c>
      <c r="G195" s="12"/>
      <c r="H195" s="12"/>
      <c r="I195" s="12"/>
      <c r="J195" s="12"/>
      <c r="K195" s="12"/>
      <c r="L195" s="12"/>
      <c r="M195" s="74">
        <f t="shared" si="86"/>
        <v>7.1</v>
      </c>
      <c r="N195" s="83">
        <v>7.21</v>
      </c>
      <c r="O195" s="83">
        <v>6.92</v>
      </c>
      <c r="P195" s="83"/>
      <c r="Q195" s="83"/>
      <c r="R195" s="83"/>
      <c r="S195" s="83"/>
      <c r="T195" s="83"/>
      <c r="U195" s="83"/>
      <c r="V195" s="5" t="str">
        <f t="shared" si="87"/>
        <v/>
      </c>
      <c r="W195" s="41"/>
      <c r="X195" s="41"/>
      <c r="Y195" s="41"/>
      <c r="Z195" s="41"/>
      <c r="AA195" s="41"/>
      <c r="AB195" s="41"/>
      <c r="AC195" s="41"/>
      <c r="AD195" s="41"/>
      <c r="AE195" s="5" t="str">
        <f t="shared" si="88"/>
        <v/>
      </c>
      <c r="AF195" s="41"/>
      <c r="AG195" s="41"/>
      <c r="AH195" s="41"/>
      <c r="AI195" s="41"/>
      <c r="AJ195" s="41"/>
      <c r="AK195" s="41"/>
      <c r="AL195" s="41"/>
      <c r="AM195" s="41"/>
      <c r="AN195" s="41">
        <f t="shared" si="95"/>
        <v>20.487804878048781</v>
      </c>
      <c r="AO195" s="41">
        <v>1025</v>
      </c>
      <c r="AP195" s="110">
        <v>2.66</v>
      </c>
      <c r="AQ195" s="111">
        <v>1.89</v>
      </c>
      <c r="AR195" s="126">
        <f t="shared" si="89"/>
        <v>71.052631578947356</v>
      </c>
      <c r="AS195" s="126">
        <f t="shared" si="90"/>
        <v>28.947368421052644</v>
      </c>
      <c r="AT195" s="127">
        <v>1025</v>
      </c>
      <c r="AU195" s="128">
        <v>1.95</v>
      </c>
      <c r="AV195" s="129">
        <v>0.91</v>
      </c>
      <c r="AW195" s="126">
        <f t="shared" si="91"/>
        <v>46.666666666666664</v>
      </c>
      <c r="AX195" s="126">
        <f t="shared" si="92"/>
        <v>53.333333333333336</v>
      </c>
      <c r="AY195" s="64">
        <f t="shared" si="93"/>
        <v>64.351851851851833</v>
      </c>
      <c r="AZ195" s="97">
        <v>78.900000000000006</v>
      </c>
      <c r="BA195" s="68"/>
      <c r="BB195" s="68"/>
      <c r="BC195" s="68"/>
      <c r="BD195" s="68"/>
      <c r="BE195" s="15"/>
      <c r="BF195" s="5">
        <f t="shared" si="94"/>
        <v>10666</v>
      </c>
      <c r="BG195" s="42">
        <v>3586</v>
      </c>
      <c r="BH195" s="42">
        <v>7080</v>
      </c>
      <c r="BI195" s="42"/>
      <c r="BJ195" s="42"/>
      <c r="BK195" s="42"/>
      <c r="BL195" s="42"/>
      <c r="BM195" s="42"/>
    </row>
    <row r="196" spans="1:65" outlineLevel="5" x14ac:dyDescent="0.3">
      <c r="A196" s="22">
        <f t="shared" si="80"/>
        <v>6</v>
      </c>
      <c r="B196" s="9">
        <f t="shared" si="78"/>
        <v>42894</v>
      </c>
      <c r="C196" s="51">
        <v>316392</v>
      </c>
      <c r="D196" s="64">
        <f t="shared" si="85"/>
        <v>36</v>
      </c>
      <c r="E196" s="12">
        <v>36</v>
      </c>
      <c r="F196" s="12">
        <v>36</v>
      </c>
      <c r="G196" s="12"/>
      <c r="H196" s="12"/>
      <c r="I196" s="12"/>
      <c r="J196" s="12"/>
      <c r="K196" s="12"/>
      <c r="L196" s="12"/>
      <c r="M196" s="74" t="str">
        <f t="shared" si="86"/>
        <v/>
      </c>
      <c r="N196" s="83" t="s">
        <v>103</v>
      </c>
      <c r="O196" s="83" t="s">
        <v>103</v>
      </c>
      <c r="P196" s="83"/>
      <c r="Q196" s="83"/>
      <c r="R196" s="83"/>
      <c r="S196" s="83"/>
      <c r="T196" s="83"/>
      <c r="U196" s="83"/>
      <c r="V196" s="5" t="str">
        <f t="shared" si="87"/>
        <v/>
      </c>
      <c r="W196" s="41"/>
      <c r="X196" s="41"/>
      <c r="Y196" s="41"/>
      <c r="Z196" s="41"/>
      <c r="AA196" s="41"/>
      <c r="AB196" s="41"/>
      <c r="AC196" s="41"/>
      <c r="AD196" s="41"/>
      <c r="AE196" s="5" t="str">
        <f t="shared" si="88"/>
        <v/>
      </c>
      <c r="AF196" s="41"/>
      <c r="AG196" s="41"/>
      <c r="AH196" s="41"/>
      <c r="AI196" s="41"/>
      <c r="AJ196" s="41"/>
      <c r="AK196" s="41"/>
      <c r="AL196" s="41"/>
      <c r="AM196" s="41"/>
      <c r="AN196" s="41">
        <f t="shared" si="95"/>
        <v>18.229166666666668</v>
      </c>
      <c r="AO196" s="41">
        <v>1152</v>
      </c>
      <c r="AP196" s="110" t="s">
        <v>103</v>
      </c>
      <c r="AQ196" s="111" t="s">
        <v>103</v>
      </c>
      <c r="AR196" s="126" t="str">
        <f t="shared" si="89"/>
        <v/>
      </c>
      <c r="AS196" s="126" t="str">
        <f t="shared" si="90"/>
        <v/>
      </c>
      <c r="AT196" s="127">
        <v>1152</v>
      </c>
      <c r="AU196" s="128">
        <v>2.11</v>
      </c>
      <c r="AV196" s="129" t="s">
        <v>103</v>
      </c>
      <c r="AW196" s="126" t="str">
        <f t="shared" si="91"/>
        <v/>
      </c>
      <c r="AX196" s="126" t="str">
        <f t="shared" si="92"/>
        <v/>
      </c>
      <c r="AY196" s="64" t="str">
        <f t="shared" si="93"/>
        <v/>
      </c>
      <c r="AZ196" s="97">
        <v>79.849999999999994</v>
      </c>
      <c r="BA196" s="68"/>
      <c r="BB196" s="68"/>
      <c r="BC196" s="68"/>
      <c r="BD196" s="68"/>
      <c r="BE196" s="15"/>
      <c r="BF196" s="5">
        <f t="shared" si="94"/>
        <v>10993</v>
      </c>
      <c r="BG196" s="42">
        <v>3614</v>
      </c>
      <c r="BH196" s="42">
        <v>7379</v>
      </c>
      <c r="BI196" s="42"/>
      <c r="BJ196" s="42"/>
      <c r="BK196" s="42"/>
      <c r="BL196" s="42"/>
      <c r="BM196" s="42"/>
    </row>
    <row r="197" spans="1:65" outlineLevel="5" x14ac:dyDescent="0.3">
      <c r="A197" s="22">
        <f t="shared" si="80"/>
        <v>6</v>
      </c>
      <c r="B197" s="9">
        <f t="shared" si="78"/>
        <v>42895</v>
      </c>
      <c r="C197" s="51">
        <v>319523</v>
      </c>
      <c r="D197" s="64">
        <f t="shared" si="85"/>
        <v>35.5</v>
      </c>
      <c r="E197" s="12">
        <v>35</v>
      </c>
      <c r="F197" s="12">
        <v>36</v>
      </c>
      <c r="G197" s="12"/>
      <c r="H197" s="12"/>
      <c r="I197" s="12"/>
      <c r="J197" s="12"/>
      <c r="K197" s="12"/>
      <c r="L197" s="12"/>
      <c r="M197" s="74" t="str">
        <f t="shared" si="86"/>
        <v/>
      </c>
      <c r="N197" s="83" t="s">
        <v>103</v>
      </c>
      <c r="O197" s="83" t="s">
        <v>103</v>
      </c>
      <c r="P197" s="83"/>
      <c r="Q197" s="83"/>
      <c r="R197" s="83"/>
      <c r="S197" s="83"/>
      <c r="T197" s="83"/>
      <c r="U197" s="83"/>
      <c r="V197" s="5" t="str">
        <f t="shared" si="87"/>
        <v/>
      </c>
      <c r="W197" s="41"/>
      <c r="X197" s="41"/>
      <c r="Y197" s="41"/>
      <c r="Z197" s="41"/>
      <c r="AA197" s="41"/>
      <c r="AB197" s="41"/>
      <c r="AC197" s="41"/>
      <c r="AD197" s="41"/>
      <c r="AE197" s="5" t="str">
        <f t="shared" si="88"/>
        <v/>
      </c>
      <c r="AF197" s="41"/>
      <c r="AG197" s="41"/>
      <c r="AH197" s="41"/>
      <c r="AI197" s="41"/>
      <c r="AJ197" s="41"/>
      <c r="AK197" s="41"/>
      <c r="AL197" s="41"/>
      <c r="AM197" s="41"/>
      <c r="AN197" s="41">
        <f t="shared" si="95"/>
        <v>19.444444444444443</v>
      </c>
      <c r="AO197" s="41">
        <v>1080</v>
      </c>
      <c r="AP197" s="110" t="s">
        <v>103</v>
      </c>
      <c r="AQ197" s="111" t="s">
        <v>103</v>
      </c>
      <c r="AR197" s="126" t="str">
        <f t="shared" si="89"/>
        <v/>
      </c>
      <c r="AS197" s="126" t="str">
        <f t="shared" si="90"/>
        <v/>
      </c>
      <c r="AT197" s="127">
        <v>1080</v>
      </c>
      <c r="AU197" s="128">
        <v>2.06</v>
      </c>
      <c r="AV197" s="129" t="s">
        <v>103</v>
      </c>
      <c r="AW197" s="126" t="str">
        <f t="shared" si="91"/>
        <v/>
      </c>
      <c r="AX197" s="126" t="str">
        <f t="shared" si="92"/>
        <v/>
      </c>
      <c r="AY197" s="64" t="str">
        <f t="shared" si="93"/>
        <v/>
      </c>
      <c r="AZ197" s="97">
        <v>80.02</v>
      </c>
      <c r="BA197" s="68"/>
      <c r="BB197" s="68"/>
      <c r="BC197" s="68"/>
      <c r="BD197" s="68"/>
      <c r="BE197" s="15"/>
      <c r="BF197" s="5">
        <f t="shared" si="94"/>
        <v>8233</v>
      </c>
      <c r="BG197" s="42">
        <v>3361</v>
      </c>
      <c r="BH197" s="42">
        <v>4872</v>
      </c>
      <c r="BI197" s="42"/>
      <c r="BJ197" s="42"/>
      <c r="BK197" s="42"/>
      <c r="BL197" s="42"/>
      <c r="BM197" s="42"/>
    </row>
    <row r="198" spans="1:65" outlineLevel="5" x14ac:dyDescent="0.3">
      <c r="A198" s="22">
        <f t="shared" si="80"/>
        <v>6</v>
      </c>
      <c r="B198" s="9">
        <f t="shared" si="78"/>
        <v>42896</v>
      </c>
      <c r="C198" s="51">
        <v>295349</v>
      </c>
      <c r="D198" s="64">
        <f t="shared" si="85"/>
        <v>36.5</v>
      </c>
      <c r="E198" s="12">
        <v>37</v>
      </c>
      <c r="F198" s="12">
        <v>36</v>
      </c>
      <c r="G198" s="12"/>
      <c r="H198" s="12"/>
      <c r="I198" s="12"/>
      <c r="J198" s="12"/>
      <c r="K198" s="12"/>
      <c r="L198" s="12"/>
      <c r="M198" s="74" t="str">
        <f t="shared" si="86"/>
        <v/>
      </c>
      <c r="N198" s="83" t="s">
        <v>103</v>
      </c>
      <c r="O198" s="83" t="s">
        <v>103</v>
      </c>
      <c r="P198" s="83"/>
      <c r="Q198" s="83"/>
      <c r="R198" s="83"/>
      <c r="S198" s="83"/>
      <c r="T198" s="83"/>
      <c r="U198" s="83"/>
      <c r="V198" s="5" t="str">
        <f t="shared" si="87"/>
        <v/>
      </c>
      <c r="W198" s="41"/>
      <c r="X198" s="41"/>
      <c r="Y198" s="41"/>
      <c r="Z198" s="41"/>
      <c r="AA198" s="41"/>
      <c r="AB198" s="41"/>
      <c r="AC198" s="41"/>
      <c r="AD198" s="41"/>
      <c r="AE198" s="5" t="str">
        <f t="shared" si="88"/>
        <v/>
      </c>
      <c r="AF198" s="41"/>
      <c r="AG198" s="41"/>
      <c r="AH198" s="41"/>
      <c r="AI198" s="41"/>
      <c r="AJ198" s="41"/>
      <c r="AK198" s="41"/>
      <c r="AL198" s="41"/>
      <c r="AM198" s="41"/>
      <c r="AN198" s="41">
        <f t="shared" si="95"/>
        <v>19.75540921919097</v>
      </c>
      <c r="AO198" s="41">
        <v>1063</v>
      </c>
      <c r="AP198" s="110" t="s">
        <v>103</v>
      </c>
      <c r="AQ198" s="111" t="s">
        <v>103</v>
      </c>
      <c r="AR198" s="126" t="str">
        <f t="shared" si="89"/>
        <v/>
      </c>
      <c r="AS198" s="126" t="str">
        <f t="shared" si="90"/>
        <v/>
      </c>
      <c r="AT198" s="127">
        <v>1063</v>
      </c>
      <c r="AU198" s="128" t="s">
        <v>103</v>
      </c>
      <c r="AV198" s="129" t="s">
        <v>103</v>
      </c>
      <c r="AW198" s="126" t="str">
        <f t="shared" si="91"/>
        <v/>
      </c>
      <c r="AX198" s="126" t="str">
        <f t="shared" si="92"/>
        <v/>
      </c>
      <c r="AY198" s="64" t="str">
        <f t="shared" si="93"/>
        <v/>
      </c>
      <c r="AZ198" s="97" t="s">
        <v>103</v>
      </c>
      <c r="BA198" s="68"/>
      <c r="BB198" s="68"/>
      <c r="BC198" s="68"/>
      <c r="BD198" s="68"/>
      <c r="BE198" s="15"/>
      <c r="BF198" s="5">
        <f t="shared" si="94"/>
        <v>9452</v>
      </c>
      <c r="BG198" s="42">
        <v>3192</v>
      </c>
      <c r="BH198" s="42">
        <v>6260</v>
      </c>
      <c r="BI198" s="42"/>
      <c r="BJ198" s="42"/>
      <c r="BK198" s="42"/>
      <c r="BL198" s="42"/>
      <c r="BM198" s="42"/>
    </row>
    <row r="199" spans="1:65" outlineLevel="5" x14ac:dyDescent="0.3">
      <c r="A199" s="22">
        <f t="shared" si="80"/>
        <v>6</v>
      </c>
      <c r="B199" s="9">
        <f t="shared" si="78"/>
        <v>42897</v>
      </c>
      <c r="C199" s="51">
        <v>306389</v>
      </c>
      <c r="D199" s="64" t="str">
        <f t="shared" si="85"/>
        <v/>
      </c>
      <c r="E199" s="12" t="s">
        <v>103</v>
      </c>
      <c r="F199" s="12" t="s">
        <v>103</v>
      </c>
      <c r="G199" s="12"/>
      <c r="H199" s="12"/>
      <c r="I199" s="12"/>
      <c r="J199" s="12"/>
      <c r="K199" s="12"/>
      <c r="L199" s="12"/>
      <c r="M199" s="74" t="str">
        <f t="shared" si="86"/>
        <v/>
      </c>
      <c r="N199" s="83" t="s">
        <v>103</v>
      </c>
      <c r="O199" s="83" t="s">
        <v>103</v>
      </c>
      <c r="P199" s="83"/>
      <c r="Q199" s="83"/>
      <c r="R199" s="83"/>
      <c r="S199" s="83"/>
      <c r="T199" s="83"/>
      <c r="U199" s="83"/>
      <c r="V199" s="5" t="str">
        <f t="shared" si="87"/>
        <v/>
      </c>
      <c r="W199" s="41"/>
      <c r="X199" s="41"/>
      <c r="Y199" s="41"/>
      <c r="Z199" s="41"/>
      <c r="AA199" s="41"/>
      <c r="AB199" s="41"/>
      <c r="AC199" s="41"/>
      <c r="AD199" s="41"/>
      <c r="AE199" s="5" t="str">
        <f t="shared" si="88"/>
        <v/>
      </c>
      <c r="AF199" s="41"/>
      <c r="AG199" s="41"/>
      <c r="AH199" s="41"/>
      <c r="AI199" s="41"/>
      <c r="AJ199" s="41"/>
      <c r="AK199" s="41"/>
      <c r="AL199" s="41"/>
      <c r="AM199" s="41"/>
      <c r="AN199" s="41">
        <f t="shared" si="95"/>
        <v>20.628683693516699</v>
      </c>
      <c r="AO199" s="41">
        <v>1018</v>
      </c>
      <c r="AP199" s="110" t="s">
        <v>103</v>
      </c>
      <c r="AQ199" s="111" t="s">
        <v>103</v>
      </c>
      <c r="AR199" s="126" t="str">
        <f t="shared" si="89"/>
        <v/>
      </c>
      <c r="AS199" s="126" t="str">
        <f t="shared" si="90"/>
        <v/>
      </c>
      <c r="AT199" s="127">
        <v>1018</v>
      </c>
      <c r="AU199" s="128" t="s">
        <v>103</v>
      </c>
      <c r="AV199" s="129" t="s">
        <v>103</v>
      </c>
      <c r="AW199" s="126" t="str">
        <f t="shared" si="91"/>
        <v/>
      </c>
      <c r="AX199" s="126" t="str">
        <f t="shared" si="92"/>
        <v/>
      </c>
      <c r="AY199" s="64" t="str">
        <f t="shared" si="93"/>
        <v/>
      </c>
      <c r="AZ199" s="97" t="s">
        <v>103</v>
      </c>
      <c r="BA199" s="68"/>
      <c r="BB199" s="68"/>
      <c r="BC199" s="68"/>
      <c r="BD199" s="68"/>
      <c r="BE199" s="15"/>
      <c r="BF199" s="5">
        <f t="shared" si="94"/>
        <v>10340</v>
      </c>
      <c r="BG199" s="42">
        <v>1763</v>
      </c>
      <c r="BH199" s="42">
        <v>8577</v>
      </c>
      <c r="BI199" s="42"/>
      <c r="BJ199" s="42"/>
      <c r="BK199" s="42"/>
      <c r="BL199" s="42"/>
      <c r="BM199" s="42"/>
    </row>
    <row r="200" spans="1:65" outlineLevel="5" x14ac:dyDescent="0.3">
      <c r="A200" s="22">
        <f t="shared" si="80"/>
        <v>6</v>
      </c>
      <c r="B200" s="9">
        <f t="shared" si="78"/>
        <v>42898</v>
      </c>
      <c r="C200" s="51">
        <v>300001</v>
      </c>
      <c r="D200" s="64" t="str">
        <f t="shared" si="85"/>
        <v/>
      </c>
      <c r="E200" s="12" t="s">
        <v>103</v>
      </c>
      <c r="F200" s="12" t="s">
        <v>103</v>
      </c>
      <c r="G200" s="12"/>
      <c r="H200" s="12"/>
      <c r="I200" s="12"/>
      <c r="J200" s="12"/>
      <c r="K200" s="12"/>
      <c r="L200" s="12"/>
      <c r="M200" s="74" t="str">
        <f t="shared" si="86"/>
        <v/>
      </c>
      <c r="N200" s="83" t="s">
        <v>103</v>
      </c>
      <c r="O200" s="83" t="s">
        <v>103</v>
      </c>
      <c r="P200" s="83"/>
      <c r="Q200" s="83"/>
      <c r="R200" s="83"/>
      <c r="S200" s="83"/>
      <c r="T200" s="83"/>
      <c r="U200" s="83"/>
      <c r="V200" s="5" t="str">
        <f t="shared" si="87"/>
        <v/>
      </c>
      <c r="W200" s="41"/>
      <c r="X200" s="41"/>
      <c r="Y200" s="41"/>
      <c r="Z200" s="41"/>
      <c r="AA200" s="41"/>
      <c r="AB200" s="41"/>
      <c r="AC200" s="41"/>
      <c r="AD200" s="41"/>
      <c r="AE200" s="5" t="str">
        <f t="shared" si="88"/>
        <v/>
      </c>
      <c r="AF200" s="41"/>
      <c r="AG200" s="41"/>
      <c r="AH200" s="41"/>
      <c r="AI200" s="41"/>
      <c r="AJ200" s="41"/>
      <c r="AK200" s="41"/>
      <c r="AL200" s="41"/>
      <c r="AM200" s="41"/>
      <c r="AN200" s="41">
        <f t="shared" si="95"/>
        <v>20.97902097902098</v>
      </c>
      <c r="AO200" s="41">
        <v>1001</v>
      </c>
      <c r="AP200" s="110" t="s">
        <v>103</v>
      </c>
      <c r="AQ200" s="111" t="s">
        <v>103</v>
      </c>
      <c r="AR200" s="126" t="str">
        <f t="shared" si="89"/>
        <v/>
      </c>
      <c r="AS200" s="126" t="str">
        <f t="shared" si="90"/>
        <v/>
      </c>
      <c r="AT200" s="127">
        <v>1001</v>
      </c>
      <c r="AU200" s="128">
        <v>1.94</v>
      </c>
      <c r="AV200" s="129" t="s">
        <v>103</v>
      </c>
      <c r="AW200" s="126" t="str">
        <f t="shared" si="91"/>
        <v/>
      </c>
      <c r="AX200" s="126" t="str">
        <f t="shared" si="92"/>
        <v/>
      </c>
      <c r="AY200" s="64" t="str">
        <f t="shared" si="93"/>
        <v/>
      </c>
      <c r="AZ200" s="97">
        <v>79.540000000000006</v>
      </c>
      <c r="BA200" s="68"/>
      <c r="BB200" s="68"/>
      <c r="BC200" s="68"/>
      <c r="BD200" s="68"/>
      <c r="BE200" s="15"/>
      <c r="BF200" s="5">
        <f t="shared" si="94"/>
        <v>8558</v>
      </c>
      <c r="BG200" s="42">
        <v>1753</v>
      </c>
      <c r="BH200" s="42">
        <v>6805</v>
      </c>
      <c r="BI200" s="42"/>
      <c r="BJ200" s="42"/>
      <c r="BK200" s="42"/>
      <c r="BL200" s="42"/>
      <c r="BM200" s="42"/>
    </row>
    <row r="201" spans="1:65" outlineLevel="5" x14ac:dyDescent="0.3">
      <c r="A201" s="22">
        <f t="shared" si="80"/>
        <v>6</v>
      </c>
      <c r="B201" s="9">
        <f t="shared" si="78"/>
        <v>42899</v>
      </c>
      <c r="C201" s="51">
        <v>314776</v>
      </c>
      <c r="D201" s="64" t="str">
        <f t="shared" si="85"/>
        <v/>
      </c>
      <c r="E201" s="12" t="s">
        <v>103</v>
      </c>
      <c r="F201" s="12" t="s">
        <v>103</v>
      </c>
      <c r="G201" s="12"/>
      <c r="H201" s="12"/>
      <c r="I201" s="12"/>
      <c r="J201" s="12"/>
      <c r="K201" s="12"/>
      <c r="L201" s="12"/>
      <c r="M201" s="74">
        <f t="shared" si="86"/>
        <v>7.1</v>
      </c>
      <c r="N201" s="83">
        <v>7.22</v>
      </c>
      <c r="O201" s="83">
        <v>6.92</v>
      </c>
      <c r="P201" s="83"/>
      <c r="Q201" s="83"/>
      <c r="R201" s="83"/>
      <c r="S201" s="83"/>
      <c r="T201" s="83"/>
      <c r="U201" s="83"/>
      <c r="V201" s="5" t="str">
        <f t="shared" si="87"/>
        <v/>
      </c>
      <c r="W201" s="41"/>
      <c r="X201" s="41"/>
      <c r="Y201" s="41"/>
      <c r="Z201" s="41"/>
      <c r="AA201" s="41"/>
      <c r="AB201" s="41"/>
      <c r="AC201" s="41"/>
      <c r="AD201" s="41"/>
      <c r="AE201" s="5" t="str">
        <f t="shared" si="88"/>
        <v/>
      </c>
      <c r="AF201" s="41"/>
      <c r="AG201" s="41"/>
      <c r="AH201" s="41"/>
      <c r="AI201" s="41"/>
      <c r="AJ201" s="41"/>
      <c r="AK201" s="41"/>
      <c r="AL201" s="41"/>
      <c r="AM201" s="41"/>
      <c r="AN201" s="41">
        <f t="shared" si="95"/>
        <v>20.833333333333332</v>
      </c>
      <c r="AO201" s="41">
        <v>1008</v>
      </c>
      <c r="AP201" s="110">
        <v>2.76</v>
      </c>
      <c r="AQ201" s="111">
        <v>1.99</v>
      </c>
      <c r="AR201" s="126">
        <f t="shared" si="89"/>
        <v>72.101449275362327</v>
      </c>
      <c r="AS201" s="126">
        <f t="shared" si="90"/>
        <v>27.898550724637673</v>
      </c>
      <c r="AT201" s="127">
        <v>1008</v>
      </c>
      <c r="AU201" s="128">
        <v>1.97</v>
      </c>
      <c r="AV201" s="129">
        <v>0.9</v>
      </c>
      <c r="AW201" s="126">
        <f t="shared" si="91"/>
        <v>45.685279187817265</v>
      </c>
      <c r="AX201" s="126">
        <f t="shared" si="92"/>
        <v>54.314720812182735</v>
      </c>
      <c r="AY201" s="64">
        <f t="shared" si="93"/>
        <v>67.454092894378434</v>
      </c>
      <c r="AZ201" s="97">
        <v>79.94</v>
      </c>
      <c r="BA201" s="68"/>
      <c r="BB201" s="68"/>
      <c r="BC201" s="68"/>
      <c r="BD201" s="68"/>
      <c r="BE201" s="15"/>
      <c r="BF201" s="5">
        <f t="shared" si="94"/>
        <v>5090</v>
      </c>
      <c r="BG201" s="42">
        <v>0</v>
      </c>
      <c r="BH201" s="42">
        <v>5090</v>
      </c>
      <c r="BI201" s="42"/>
      <c r="BJ201" s="42"/>
      <c r="BK201" s="42"/>
      <c r="BL201" s="42"/>
      <c r="BM201" s="42"/>
    </row>
    <row r="202" spans="1:65" outlineLevel="5" x14ac:dyDescent="0.3">
      <c r="A202" s="22">
        <f t="shared" si="80"/>
        <v>6</v>
      </c>
      <c r="B202" s="9">
        <f t="shared" si="78"/>
        <v>42900</v>
      </c>
      <c r="C202" s="51">
        <v>305559</v>
      </c>
      <c r="D202" s="64" t="str">
        <f t="shared" si="85"/>
        <v/>
      </c>
      <c r="E202" s="12" t="s">
        <v>103</v>
      </c>
      <c r="F202" s="12" t="s">
        <v>103</v>
      </c>
      <c r="G202" s="12"/>
      <c r="H202" s="12"/>
      <c r="I202" s="12"/>
      <c r="J202" s="12"/>
      <c r="K202" s="12"/>
      <c r="L202" s="12"/>
      <c r="M202" s="74" t="str">
        <f t="shared" si="86"/>
        <v/>
      </c>
      <c r="N202" s="83" t="s">
        <v>103</v>
      </c>
      <c r="O202" s="83" t="s">
        <v>103</v>
      </c>
      <c r="P202" s="83"/>
      <c r="Q202" s="83"/>
      <c r="R202" s="83"/>
      <c r="S202" s="83"/>
      <c r="T202" s="83"/>
      <c r="U202" s="83"/>
      <c r="V202" s="5" t="str">
        <f t="shared" si="87"/>
        <v/>
      </c>
      <c r="W202" s="41"/>
      <c r="X202" s="41"/>
      <c r="Y202" s="41"/>
      <c r="Z202" s="41"/>
      <c r="AA202" s="41"/>
      <c r="AB202" s="41"/>
      <c r="AC202" s="41"/>
      <c r="AD202" s="41"/>
      <c r="AE202" s="5" t="str">
        <f t="shared" si="88"/>
        <v/>
      </c>
      <c r="AF202" s="41"/>
      <c r="AG202" s="41"/>
      <c r="AH202" s="41"/>
      <c r="AI202" s="41"/>
      <c r="AJ202" s="41"/>
      <c r="AK202" s="41"/>
      <c r="AL202" s="41"/>
      <c r="AM202" s="41"/>
      <c r="AN202" s="41">
        <f t="shared" si="95"/>
        <v>20.833333333333332</v>
      </c>
      <c r="AO202" s="41">
        <v>1008</v>
      </c>
      <c r="AP202" s="110" t="s">
        <v>103</v>
      </c>
      <c r="AQ202" s="111" t="s">
        <v>103</v>
      </c>
      <c r="AR202" s="126" t="str">
        <f t="shared" si="89"/>
        <v/>
      </c>
      <c r="AS202" s="126" t="str">
        <f t="shared" si="90"/>
        <v/>
      </c>
      <c r="AT202" s="127">
        <v>1008</v>
      </c>
      <c r="AU202" s="128">
        <v>2.0099999999999998</v>
      </c>
      <c r="AV202" s="129" t="s">
        <v>103</v>
      </c>
      <c r="AW202" s="126" t="str">
        <f t="shared" si="91"/>
        <v/>
      </c>
      <c r="AX202" s="126" t="str">
        <f t="shared" si="92"/>
        <v/>
      </c>
      <c r="AY202" s="64" t="str">
        <f t="shared" si="93"/>
        <v/>
      </c>
      <c r="AZ202" s="97">
        <v>79.86</v>
      </c>
      <c r="BA202" s="68"/>
      <c r="BB202" s="68"/>
      <c r="BC202" s="68"/>
      <c r="BD202" s="68"/>
      <c r="BE202" s="15"/>
      <c r="BF202" s="5">
        <f t="shared" si="94"/>
        <v>8540</v>
      </c>
      <c r="BG202" s="42">
        <v>1241</v>
      </c>
      <c r="BH202" s="42">
        <v>7299</v>
      </c>
      <c r="BI202" s="42"/>
      <c r="BJ202" s="42"/>
      <c r="BK202" s="42"/>
      <c r="BL202" s="42"/>
      <c r="BM202" s="42"/>
    </row>
    <row r="203" spans="1:65" outlineLevel="5" x14ac:dyDescent="0.3">
      <c r="A203" s="22">
        <f t="shared" si="80"/>
        <v>6</v>
      </c>
      <c r="B203" s="9">
        <f t="shared" si="78"/>
        <v>42901</v>
      </c>
      <c r="C203" s="51">
        <v>308797</v>
      </c>
      <c r="D203" s="64" t="str">
        <f t="shared" si="85"/>
        <v/>
      </c>
      <c r="E203" s="12" t="s">
        <v>103</v>
      </c>
      <c r="F203" s="12" t="s">
        <v>103</v>
      </c>
      <c r="G203" s="12"/>
      <c r="H203" s="12"/>
      <c r="I203" s="12"/>
      <c r="J203" s="12"/>
      <c r="K203" s="12"/>
      <c r="L203" s="12"/>
      <c r="M203" s="74" t="str">
        <f t="shared" si="86"/>
        <v/>
      </c>
      <c r="N203" s="83" t="s">
        <v>103</v>
      </c>
      <c r="O203" s="83" t="s">
        <v>103</v>
      </c>
      <c r="P203" s="83"/>
      <c r="Q203" s="83"/>
      <c r="R203" s="83"/>
      <c r="S203" s="83"/>
      <c r="T203" s="83"/>
      <c r="U203" s="83"/>
      <c r="V203" s="5" t="str">
        <f t="shared" si="87"/>
        <v/>
      </c>
      <c r="W203" s="41"/>
      <c r="X203" s="41"/>
      <c r="Y203" s="41"/>
      <c r="Z203" s="41"/>
      <c r="AA203" s="41"/>
      <c r="AB203" s="41"/>
      <c r="AC203" s="41"/>
      <c r="AD203" s="41"/>
      <c r="AE203" s="5" t="str">
        <f t="shared" si="88"/>
        <v/>
      </c>
      <c r="AF203" s="41"/>
      <c r="AG203" s="41"/>
      <c r="AH203" s="41"/>
      <c r="AI203" s="41"/>
      <c r="AJ203" s="41"/>
      <c r="AK203" s="41"/>
      <c r="AL203" s="41"/>
      <c r="AM203" s="41"/>
      <c r="AN203" s="41">
        <f t="shared" si="95"/>
        <v>20.833333333333332</v>
      </c>
      <c r="AO203" s="41">
        <v>1008</v>
      </c>
      <c r="AP203" s="110" t="s">
        <v>103</v>
      </c>
      <c r="AQ203" s="111" t="s">
        <v>103</v>
      </c>
      <c r="AR203" s="126" t="str">
        <f t="shared" si="89"/>
        <v/>
      </c>
      <c r="AS203" s="126" t="str">
        <f t="shared" si="90"/>
        <v/>
      </c>
      <c r="AT203" s="127">
        <v>1008</v>
      </c>
      <c r="AU203" s="128">
        <v>1.94</v>
      </c>
      <c r="AV203" s="129" t="s">
        <v>103</v>
      </c>
      <c r="AW203" s="126" t="str">
        <f t="shared" si="91"/>
        <v/>
      </c>
      <c r="AX203" s="126" t="str">
        <f t="shared" si="92"/>
        <v/>
      </c>
      <c r="AY203" s="64" t="str">
        <f t="shared" si="93"/>
        <v/>
      </c>
      <c r="AZ203" s="97">
        <v>80.06</v>
      </c>
      <c r="BA203" s="68"/>
      <c r="BB203" s="68"/>
      <c r="BC203" s="68"/>
      <c r="BD203" s="68"/>
      <c r="BE203" s="15"/>
      <c r="BF203" s="5">
        <f t="shared" si="94"/>
        <v>9407</v>
      </c>
      <c r="BG203" s="42">
        <v>3563</v>
      </c>
      <c r="BH203" s="42">
        <v>5844</v>
      </c>
      <c r="BI203" s="42"/>
      <c r="BJ203" s="42"/>
      <c r="BK203" s="42"/>
      <c r="BL203" s="42"/>
      <c r="BM203" s="42"/>
    </row>
    <row r="204" spans="1:65" outlineLevel="5" x14ac:dyDescent="0.3">
      <c r="A204" s="22">
        <f t="shared" si="80"/>
        <v>6</v>
      </c>
      <c r="B204" s="9">
        <f t="shared" si="78"/>
        <v>42902</v>
      </c>
      <c r="C204" s="51">
        <v>301598</v>
      </c>
      <c r="D204" s="64" t="str">
        <f t="shared" si="85"/>
        <v/>
      </c>
      <c r="E204" s="12" t="s">
        <v>103</v>
      </c>
      <c r="F204" s="12" t="s">
        <v>103</v>
      </c>
      <c r="G204" s="12"/>
      <c r="H204" s="12"/>
      <c r="I204" s="12"/>
      <c r="J204" s="12"/>
      <c r="K204" s="12"/>
      <c r="L204" s="12"/>
      <c r="M204" s="74" t="str">
        <f t="shared" si="86"/>
        <v/>
      </c>
      <c r="N204" s="83" t="s">
        <v>103</v>
      </c>
      <c r="O204" s="83" t="s">
        <v>103</v>
      </c>
      <c r="P204" s="83"/>
      <c r="Q204" s="83"/>
      <c r="R204" s="83"/>
      <c r="S204" s="83"/>
      <c r="T204" s="83"/>
      <c r="U204" s="83"/>
      <c r="V204" s="5" t="str">
        <f t="shared" si="87"/>
        <v/>
      </c>
      <c r="W204" s="41"/>
      <c r="X204" s="41"/>
      <c r="Y204" s="41"/>
      <c r="Z204" s="41"/>
      <c r="AA204" s="41"/>
      <c r="AB204" s="41"/>
      <c r="AC204" s="41"/>
      <c r="AD204" s="41"/>
      <c r="AE204" s="5" t="str">
        <f t="shared" si="88"/>
        <v/>
      </c>
      <c r="AF204" s="41"/>
      <c r="AG204" s="41"/>
      <c r="AH204" s="41"/>
      <c r="AI204" s="41"/>
      <c r="AJ204" s="41"/>
      <c r="AK204" s="41"/>
      <c r="AL204" s="41"/>
      <c r="AM204" s="41"/>
      <c r="AN204" s="41">
        <f t="shared" si="95"/>
        <v>20.833333333333332</v>
      </c>
      <c r="AO204" s="41">
        <v>1008</v>
      </c>
      <c r="AP204" s="110" t="s">
        <v>103</v>
      </c>
      <c r="AQ204" s="111" t="s">
        <v>103</v>
      </c>
      <c r="AR204" s="126" t="str">
        <f t="shared" si="89"/>
        <v/>
      </c>
      <c r="AS204" s="126" t="str">
        <f t="shared" si="90"/>
        <v/>
      </c>
      <c r="AT204" s="127">
        <v>1008</v>
      </c>
      <c r="AU204" s="128">
        <v>1.96</v>
      </c>
      <c r="AV204" s="129" t="s">
        <v>103</v>
      </c>
      <c r="AW204" s="126" t="str">
        <f t="shared" si="91"/>
        <v/>
      </c>
      <c r="AX204" s="126" t="str">
        <f t="shared" si="92"/>
        <v/>
      </c>
      <c r="AY204" s="64" t="str">
        <f t="shared" si="93"/>
        <v/>
      </c>
      <c r="AZ204" s="97">
        <v>79.64</v>
      </c>
      <c r="BA204" s="68"/>
      <c r="BB204" s="68"/>
      <c r="BC204" s="68"/>
      <c r="BD204" s="68"/>
      <c r="BE204" s="15"/>
      <c r="BF204" s="5">
        <f t="shared" si="94"/>
        <v>6709</v>
      </c>
      <c r="BG204" s="42">
        <v>3414</v>
      </c>
      <c r="BH204" s="42">
        <v>3295</v>
      </c>
      <c r="BI204" s="42"/>
      <c r="BJ204" s="42"/>
      <c r="BK204" s="42"/>
      <c r="BL204" s="42"/>
      <c r="BM204" s="42"/>
    </row>
    <row r="205" spans="1:65" outlineLevel="5" x14ac:dyDescent="0.3">
      <c r="A205" s="22">
        <f t="shared" si="80"/>
        <v>6</v>
      </c>
      <c r="B205" s="9">
        <f t="shared" si="78"/>
        <v>42903</v>
      </c>
      <c r="C205" s="51">
        <v>305820</v>
      </c>
      <c r="D205" s="64">
        <f t="shared" si="85"/>
        <v>36</v>
      </c>
      <c r="E205" s="12">
        <v>36</v>
      </c>
      <c r="F205" s="12">
        <v>36</v>
      </c>
      <c r="G205" s="12"/>
      <c r="H205" s="12"/>
      <c r="I205" s="12"/>
      <c r="J205" s="12"/>
      <c r="K205" s="12"/>
      <c r="L205" s="12"/>
      <c r="M205" s="74" t="str">
        <f t="shared" si="86"/>
        <v/>
      </c>
      <c r="N205" s="83" t="s">
        <v>103</v>
      </c>
      <c r="O205" s="83" t="s">
        <v>103</v>
      </c>
      <c r="P205" s="83"/>
      <c r="Q205" s="83"/>
      <c r="R205" s="83"/>
      <c r="S205" s="83"/>
      <c r="T205" s="83"/>
      <c r="U205" s="83"/>
      <c r="V205" s="5" t="str">
        <f t="shared" si="87"/>
        <v/>
      </c>
      <c r="W205" s="41"/>
      <c r="X205" s="41"/>
      <c r="Y205" s="41"/>
      <c r="Z205" s="41"/>
      <c r="AA205" s="41"/>
      <c r="AB205" s="41"/>
      <c r="AC205" s="41"/>
      <c r="AD205" s="41"/>
      <c r="AE205" s="5" t="str">
        <f t="shared" si="88"/>
        <v/>
      </c>
      <c r="AF205" s="41"/>
      <c r="AG205" s="41"/>
      <c r="AH205" s="41"/>
      <c r="AI205" s="41"/>
      <c r="AJ205" s="41"/>
      <c r="AK205" s="41"/>
      <c r="AL205" s="41"/>
      <c r="AM205" s="41"/>
      <c r="AN205" s="41">
        <f t="shared" si="95"/>
        <v>20.750988142292488</v>
      </c>
      <c r="AO205" s="41">
        <v>1012</v>
      </c>
      <c r="AP205" s="110" t="s">
        <v>103</v>
      </c>
      <c r="AQ205" s="111" t="s">
        <v>103</v>
      </c>
      <c r="AR205" s="126" t="str">
        <f t="shared" si="89"/>
        <v/>
      </c>
      <c r="AS205" s="126" t="str">
        <f t="shared" si="90"/>
        <v/>
      </c>
      <c r="AT205" s="127">
        <v>1012</v>
      </c>
      <c r="AU205" s="128" t="s">
        <v>103</v>
      </c>
      <c r="AV205" s="129" t="s">
        <v>103</v>
      </c>
      <c r="AW205" s="126" t="str">
        <f t="shared" si="91"/>
        <v/>
      </c>
      <c r="AX205" s="126" t="str">
        <f t="shared" si="92"/>
        <v/>
      </c>
      <c r="AY205" s="64" t="str">
        <f t="shared" si="93"/>
        <v/>
      </c>
      <c r="AZ205" s="97" t="s">
        <v>103</v>
      </c>
      <c r="BA205" s="68"/>
      <c r="BB205" s="68"/>
      <c r="BC205" s="68"/>
      <c r="BD205" s="68"/>
      <c r="BE205" s="15"/>
      <c r="BF205" s="5">
        <f t="shared" si="94"/>
        <v>6961</v>
      </c>
      <c r="BG205" s="42">
        <v>3171</v>
      </c>
      <c r="BH205" s="42">
        <v>3790</v>
      </c>
      <c r="BI205" s="42"/>
      <c r="BJ205" s="42"/>
      <c r="BK205" s="42"/>
      <c r="BL205" s="42"/>
      <c r="BM205" s="42"/>
    </row>
    <row r="206" spans="1:65" outlineLevel="5" x14ac:dyDescent="0.3">
      <c r="A206" s="22">
        <f t="shared" si="80"/>
        <v>6</v>
      </c>
      <c r="B206" s="9">
        <f t="shared" si="78"/>
        <v>42904</v>
      </c>
      <c r="C206" s="51">
        <v>307485</v>
      </c>
      <c r="D206" s="64">
        <f t="shared" si="85"/>
        <v>36.5</v>
      </c>
      <c r="E206" s="12">
        <v>36</v>
      </c>
      <c r="F206" s="12">
        <v>37</v>
      </c>
      <c r="G206" s="12"/>
      <c r="H206" s="12"/>
      <c r="I206" s="12"/>
      <c r="J206" s="12"/>
      <c r="K206" s="12"/>
      <c r="L206" s="12"/>
      <c r="M206" s="74" t="str">
        <f t="shared" si="86"/>
        <v/>
      </c>
      <c r="N206" s="83" t="s">
        <v>103</v>
      </c>
      <c r="O206" s="83" t="s">
        <v>103</v>
      </c>
      <c r="P206" s="83"/>
      <c r="Q206" s="83"/>
      <c r="R206" s="83"/>
      <c r="S206" s="83"/>
      <c r="T206" s="83"/>
      <c r="U206" s="83"/>
      <c r="V206" s="5" t="str">
        <f t="shared" si="87"/>
        <v/>
      </c>
      <c r="W206" s="41"/>
      <c r="X206" s="41"/>
      <c r="Y206" s="41"/>
      <c r="Z206" s="41"/>
      <c r="AA206" s="41"/>
      <c r="AB206" s="41"/>
      <c r="AC206" s="41"/>
      <c r="AD206" s="41"/>
      <c r="AE206" s="5" t="str">
        <f t="shared" si="88"/>
        <v/>
      </c>
      <c r="AF206" s="41"/>
      <c r="AG206" s="41"/>
      <c r="AH206" s="41"/>
      <c r="AI206" s="41"/>
      <c r="AJ206" s="41"/>
      <c r="AK206" s="41"/>
      <c r="AL206" s="41"/>
      <c r="AM206" s="41"/>
      <c r="AN206" s="41">
        <f t="shared" si="95"/>
        <v>20.792079207920793</v>
      </c>
      <c r="AO206" s="41">
        <v>1010</v>
      </c>
      <c r="AP206" s="110" t="s">
        <v>103</v>
      </c>
      <c r="AQ206" s="111" t="s">
        <v>103</v>
      </c>
      <c r="AR206" s="126" t="str">
        <f t="shared" si="89"/>
        <v/>
      </c>
      <c r="AS206" s="126" t="str">
        <f t="shared" si="90"/>
        <v/>
      </c>
      <c r="AT206" s="127">
        <v>1010</v>
      </c>
      <c r="AU206" s="128" t="s">
        <v>103</v>
      </c>
      <c r="AV206" s="129" t="s">
        <v>103</v>
      </c>
      <c r="AW206" s="126" t="str">
        <f t="shared" si="91"/>
        <v/>
      </c>
      <c r="AX206" s="126" t="str">
        <f t="shared" si="92"/>
        <v/>
      </c>
      <c r="AY206" s="64" t="str">
        <f t="shared" si="93"/>
        <v/>
      </c>
      <c r="AZ206" s="97" t="s">
        <v>103</v>
      </c>
      <c r="BA206" s="68"/>
      <c r="BB206" s="68"/>
      <c r="BC206" s="68"/>
      <c r="BD206" s="68"/>
      <c r="BE206" s="15"/>
      <c r="BF206" s="5">
        <f t="shared" si="94"/>
        <v>9514</v>
      </c>
      <c r="BG206" s="42">
        <v>3429</v>
      </c>
      <c r="BH206" s="42">
        <v>6085</v>
      </c>
      <c r="BI206" s="42"/>
      <c r="BJ206" s="42"/>
      <c r="BK206" s="42"/>
      <c r="BL206" s="42"/>
      <c r="BM206" s="42"/>
    </row>
    <row r="207" spans="1:65" outlineLevel="5" x14ac:dyDescent="0.3">
      <c r="A207" s="22">
        <f t="shared" si="80"/>
        <v>6</v>
      </c>
      <c r="B207" s="9">
        <f t="shared" si="78"/>
        <v>42905</v>
      </c>
      <c r="C207" s="51">
        <v>315071</v>
      </c>
      <c r="D207" s="64" t="str">
        <f t="shared" si="85"/>
        <v/>
      </c>
      <c r="E207" s="12" t="s">
        <v>103</v>
      </c>
      <c r="F207" s="12" t="s">
        <v>103</v>
      </c>
      <c r="G207" s="12"/>
      <c r="H207" s="12"/>
      <c r="I207" s="12"/>
      <c r="J207" s="12"/>
      <c r="K207" s="12"/>
      <c r="L207" s="12"/>
      <c r="M207" s="74" t="str">
        <f t="shared" si="86"/>
        <v/>
      </c>
      <c r="N207" s="83" t="s">
        <v>103</v>
      </c>
      <c r="O207" s="83" t="s">
        <v>103</v>
      </c>
      <c r="P207" s="83"/>
      <c r="Q207" s="83"/>
      <c r="R207" s="83"/>
      <c r="S207" s="83"/>
      <c r="T207" s="83"/>
      <c r="U207" s="83"/>
      <c r="V207" s="5" t="str">
        <f t="shared" si="87"/>
        <v/>
      </c>
      <c r="W207" s="41"/>
      <c r="X207" s="41"/>
      <c r="Y207" s="41"/>
      <c r="Z207" s="41"/>
      <c r="AA207" s="41"/>
      <c r="AB207" s="41"/>
      <c r="AC207" s="41"/>
      <c r="AD207" s="41"/>
      <c r="AE207" s="5" t="str">
        <f t="shared" si="88"/>
        <v/>
      </c>
      <c r="AF207" s="41"/>
      <c r="AG207" s="41"/>
      <c r="AH207" s="41"/>
      <c r="AI207" s="41"/>
      <c r="AJ207" s="41"/>
      <c r="AK207" s="41"/>
      <c r="AL207" s="41"/>
      <c r="AM207" s="41"/>
      <c r="AN207" s="41">
        <f t="shared" si="95"/>
        <v>19.444444444444443</v>
      </c>
      <c r="AO207" s="41">
        <v>1080</v>
      </c>
      <c r="AP207" s="110" t="s">
        <v>103</v>
      </c>
      <c r="AQ207" s="111" t="s">
        <v>103</v>
      </c>
      <c r="AR207" s="126" t="str">
        <f t="shared" si="89"/>
        <v/>
      </c>
      <c r="AS207" s="126" t="str">
        <f t="shared" si="90"/>
        <v/>
      </c>
      <c r="AT207" s="127">
        <v>1080</v>
      </c>
      <c r="AU207" s="128">
        <v>1.98</v>
      </c>
      <c r="AV207" s="129" t="s">
        <v>103</v>
      </c>
      <c r="AW207" s="126" t="str">
        <f t="shared" si="91"/>
        <v/>
      </c>
      <c r="AX207" s="126" t="str">
        <f t="shared" si="92"/>
        <v/>
      </c>
      <c r="AY207" s="64" t="str">
        <f t="shared" si="93"/>
        <v/>
      </c>
      <c r="AZ207" s="97">
        <v>79.88</v>
      </c>
      <c r="BA207" s="68"/>
      <c r="BB207" s="68"/>
      <c r="BC207" s="68"/>
      <c r="BD207" s="68"/>
      <c r="BE207" s="15"/>
      <c r="BF207" s="5">
        <f t="shared" si="94"/>
        <v>7922</v>
      </c>
      <c r="BG207" s="42">
        <v>0</v>
      </c>
      <c r="BH207" s="42">
        <v>7922</v>
      </c>
      <c r="BI207" s="42"/>
      <c r="BJ207" s="42"/>
      <c r="BK207" s="42"/>
      <c r="BL207" s="42"/>
      <c r="BM207" s="42"/>
    </row>
    <row r="208" spans="1:65" outlineLevel="5" x14ac:dyDescent="0.3">
      <c r="A208" s="22">
        <f t="shared" si="80"/>
        <v>6</v>
      </c>
      <c r="B208" s="9">
        <f t="shared" si="78"/>
        <v>42906</v>
      </c>
      <c r="C208" s="51">
        <v>322854</v>
      </c>
      <c r="D208" s="64" t="str">
        <f t="shared" si="85"/>
        <v/>
      </c>
      <c r="E208" s="12" t="s">
        <v>103</v>
      </c>
      <c r="F208" s="12" t="s">
        <v>103</v>
      </c>
      <c r="G208" s="12"/>
      <c r="H208" s="12"/>
      <c r="I208" s="12"/>
      <c r="J208" s="12"/>
      <c r="K208" s="12"/>
      <c r="L208" s="12"/>
      <c r="M208" s="74">
        <f t="shared" si="86"/>
        <v>7.3</v>
      </c>
      <c r="N208" s="83">
        <v>7.23</v>
      </c>
      <c r="O208" s="83">
        <v>7.4</v>
      </c>
      <c r="P208" s="83"/>
      <c r="Q208" s="83"/>
      <c r="R208" s="83"/>
      <c r="S208" s="83"/>
      <c r="T208" s="83"/>
      <c r="U208" s="83"/>
      <c r="V208" s="5" t="str">
        <f t="shared" si="87"/>
        <v/>
      </c>
      <c r="W208" s="41"/>
      <c r="X208" s="41"/>
      <c r="Y208" s="41"/>
      <c r="Z208" s="41"/>
      <c r="AA208" s="41"/>
      <c r="AB208" s="41"/>
      <c r="AC208" s="41"/>
      <c r="AD208" s="41"/>
      <c r="AE208" s="5" t="str">
        <f t="shared" si="88"/>
        <v/>
      </c>
      <c r="AF208" s="41"/>
      <c r="AG208" s="41"/>
      <c r="AH208" s="41"/>
      <c r="AI208" s="41"/>
      <c r="AJ208" s="41"/>
      <c r="AK208" s="41"/>
      <c r="AL208" s="41"/>
      <c r="AM208" s="41"/>
      <c r="AN208" s="41">
        <f t="shared" si="95"/>
        <v>22.198731501057082</v>
      </c>
      <c r="AO208" s="41">
        <v>946</v>
      </c>
      <c r="AP208" s="110">
        <v>2.98</v>
      </c>
      <c r="AQ208" s="111">
        <v>2.2000000000000002</v>
      </c>
      <c r="AR208" s="126">
        <f t="shared" si="89"/>
        <v>73.825503355704697</v>
      </c>
      <c r="AS208" s="126">
        <f t="shared" si="90"/>
        <v>26.174496644295303</v>
      </c>
      <c r="AT208" s="127">
        <v>946</v>
      </c>
      <c r="AU208" s="128">
        <v>2.56</v>
      </c>
      <c r="AV208" s="129">
        <v>1.6</v>
      </c>
      <c r="AW208" s="126">
        <f t="shared" si="91"/>
        <v>62.5</v>
      </c>
      <c r="AX208" s="126">
        <f t="shared" si="92"/>
        <v>37.5</v>
      </c>
      <c r="AY208" s="64">
        <f t="shared" si="93"/>
        <v>40.909090909090907</v>
      </c>
      <c r="AZ208" s="97">
        <v>82.24</v>
      </c>
      <c r="BA208" s="68"/>
      <c r="BB208" s="68"/>
      <c r="BC208" s="68"/>
      <c r="BD208" s="68"/>
      <c r="BE208" s="15"/>
      <c r="BF208" s="5">
        <f t="shared" si="94"/>
        <v>8955</v>
      </c>
      <c r="BG208" s="42">
        <v>552</v>
      </c>
      <c r="BH208" s="42">
        <v>8403</v>
      </c>
      <c r="BI208" s="42"/>
      <c r="BJ208" s="42"/>
      <c r="BK208" s="42"/>
      <c r="BL208" s="42"/>
      <c r="BM208" s="42"/>
    </row>
    <row r="209" spans="1:65" outlineLevel="5" x14ac:dyDescent="0.3">
      <c r="A209" s="22">
        <f t="shared" si="80"/>
        <v>6</v>
      </c>
      <c r="B209" s="9">
        <f t="shared" si="78"/>
        <v>42907</v>
      </c>
      <c r="C209" s="51">
        <v>324202</v>
      </c>
      <c r="D209" s="64" t="str">
        <f t="shared" si="85"/>
        <v/>
      </c>
      <c r="E209" s="12" t="s">
        <v>103</v>
      </c>
      <c r="F209" s="12" t="s">
        <v>103</v>
      </c>
      <c r="G209" s="12"/>
      <c r="H209" s="12"/>
      <c r="I209" s="12"/>
      <c r="J209" s="12"/>
      <c r="K209" s="12"/>
      <c r="L209" s="12"/>
      <c r="M209" s="74" t="str">
        <f t="shared" si="86"/>
        <v/>
      </c>
      <c r="N209" s="83" t="s">
        <v>103</v>
      </c>
      <c r="O209" s="83" t="s">
        <v>103</v>
      </c>
      <c r="P209" s="83"/>
      <c r="Q209" s="83"/>
      <c r="R209" s="83"/>
      <c r="S209" s="83"/>
      <c r="T209" s="83"/>
      <c r="U209" s="83"/>
      <c r="V209" s="5" t="str">
        <f t="shared" si="87"/>
        <v/>
      </c>
      <c r="W209" s="41"/>
      <c r="X209" s="41"/>
      <c r="Y209" s="41"/>
      <c r="Z209" s="41"/>
      <c r="AA209" s="41"/>
      <c r="AB209" s="41"/>
      <c r="AC209" s="41"/>
      <c r="AD209" s="41"/>
      <c r="AE209" s="5" t="str">
        <f t="shared" si="88"/>
        <v/>
      </c>
      <c r="AF209" s="41"/>
      <c r="AG209" s="41"/>
      <c r="AH209" s="41"/>
      <c r="AI209" s="41"/>
      <c r="AJ209" s="41"/>
      <c r="AK209" s="41"/>
      <c r="AL209" s="41"/>
      <c r="AM209" s="41"/>
      <c r="AN209" s="41">
        <f t="shared" si="95"/>
        <v>18.229166666666668</v>
      </c>
      <c r="AO209" s="41">
        <v>1152</v>
      </c>
      <c r="AP209" s="110" t="s">
        <v>103</v>
      </c>
      <c r="AQ209" s="111" t="s">
        <v>103</v>
      </c>
      <c r="AR209" s="126" t="str">
        <f t="shared" si="89"/>
        <v/>
      </c>
      <c r="AS209" s="126" t="str">
        <f t="shared" si="90"/>
        <v/>
      </c>
      <c r="AT209" s="127">
        <v>1152</v>
      </c>
      <c r="AU209" s="128">
        <v>1.99</v>
      </c>
      <c r="AV209" s="129" t="s">
        <v>103</v>
      </c>
      <c r="AW209" s="126" t="str">
        <f t="shared" si="91"/>
        <v/>
      </c>
      <c r="AX209" s="126" t="str">
        <f t="shared" si="92"/>
        <v/>
      </c>
      <c r="AY209" s="64" t="str">
        <f t="shared" si="93"/>
        <v/>
      </c>
      <c r="AZ209" s="97">
        <v>79.010000000000005</v>
      </c>
      <c r="BA209" s="68"/>
      <c r="BB209" s="68"/>
      <c r="BC209" s="68"/>
      <c r="BD209" s="68"/>
      <c r="BE209" s="15"/>
      <c r="BF209" s="5">
        <f t="shared" si="94"/>
        <v>6547</v>
      </c>
      <c r="BG209" s="42">
        <v>2693</v>
      </c>
      <c r="BH209" s="42">
        <v>3854</v>
      </c>
      <c r="BI209" s="42"/>
      <c r="BJ209" s="42"/>
      <c r="BK209" s="42"/>
      <c r="BL209" s="42"/>
      <c r="BM209" s="42"/>
    </row>
    <row r="210" spans="1:65" outlineLevel="5" x14ac:dyDescent="0.3">
      <c r="A210" s="22">
        <f t="shared" si="80"/>
        <v>6</v>
      </c>
      <c r="B210" s="9">
        <f t="shared" si="78"/>
        <v>42908</v>
      </c>
      <c r="C210" s="51">
        <v>316588</v>
      </c>
      <c r="D210" s="64" t="str">
        <f t="shared" si="85"/>
        <v/>
      </c>
      <c r="E210" s="12" t="s">
        <v>103</v>
      </c>
      <c r="F210" s="12" t="s">
        <v>103</v>
      </c>
      <c r="G210" s="12"/>
      <c r="H210" s="12"/>
      <c r="I210" s="12"/>
      <c r="J210" s="12"/>
      <c r="K210" s="12"/>
      <c r="L210" s="12"/>
      <c r="M210" s="74" t="str">
        <f t="shared" si="86"/>
        <v/>
      </c>
      <c r="N210" s="83" t="s">
        <v>103</v>
      </c>
      <c r="O210" s="83" t="s">
        <v>103</v>
      </c>
      <c r="P210" s="83"/>
      <c r="Q210" s="83"/>
      <c r="R210" s="83"/>
      <c r="S210" s="83"/>
      <c r="T210" s="83"/>
      <c r="U210" s="83"/>
      <c r="V210" s="5" t="str">
        <f t="shared" si="87"/>
        <v/>
      </c>
      <c r="W210" s="41"/>
      <c r="X210" s="41"/>
      <c r="Y210" s="41"/>
      <c r="Z210" s="41"/>
      <c r="AA210" s="41"/>
      <c r="AB210" s="41"/>
      <c r="AC210" s="41"/>
      <c r="AD210" s="41"/>
      <c r="AE210" s="5" t="str">
        <f t="shared" si="88"/>
        <v/>
      </c>
      <c r="AF210" s="41"/>
      <c r="AG210" s="41"/>
      <c r="AH210" s="41"/>
      <c r="AI210" s="41"/>
      <c r="AJ210" s="41"/>
      <c r="AK210" s="41"/>
      <c r="AL210" s="41"/>
      <c r="AM210" s="41"/>
      <c r="AN210" s="41">
        <f t="shared" si="95"/>
        <v>19.848771266540641</v>
      </c>
      <c r="AO210" s="41">
        <v>1058</v>
      </c>
      <c r="AP210" s="110" t="s">
        <v>103</v>
      </c>
      <c r="AQ210" s="111" t="s">
        <v>103</v>
      </c>
      <c r="AR210" s="126" t="str">
        <f t="shared" si="89"/>
        <v/>
      </c>
      <c r="AS210" s="126" t="str">
        <f t="shared" si="90"/>
        <v/>
      </c>
      <c r="AT210" s="127">
        <v>1058</v>
      </c>
      <c r="AU210" s="128">
        <v>2.06</v>
      </c>
      <c r="AV210" s="129" t="s">
        <v>103</v>
      </c>
      <c r="AW210" s="126" t="str">
        <f t="shared" si="91"/>
        <v/>
      </c>
      <c r="AX210" s="126" t="str">
        <f t="shared" si="92"/>
        <v/>
      </c>
      <c r="AY210" s="64" t="str">
        <f t="shared" si="93"/>
        <v/>
      </c>
      <c r="AZ210" s="97">
        <v>80.34</v>
      </c>
      <c r="BA210" s="68"/>
      <c r="BB210" s="68"/>
      <c r="BC210" s="68"/>
      <c r="BD210" s="68"/>
      <c r="BE210" s="15"/>
      <c r="BF210" s="5">
        <f t="shared" si="94"/>
        <v>5404</v>
      </c>
      <c r="BG210" s="42">
        <v>3399</v>
      </c>
      <c r="BH210" s="42">
        <v>2005</v>
      </c>
      <c r="BI210" s="42"/>
      <c r="BJ210" s="42"/>
      <c r="BK210" s="42"/>
      <c r="BL210" s="42"/>
      <c r="BM210" s="42"/>
    </row>
    <row r="211" spans="1:65" outlineLevel="5" x14ac:dyDescent="0.3">
      <c r="A211" s="22">
        <f t="shared" si="80"/>
        <v>6</v>
      </c>
      <c r="B211" s="9">
        <f t="shared" si="78"/>
        <v>42909</v>
      </c>
      <c r="C211" s="51">
        <v>296646</v>
      </c>
      <c r="D211" s="64" t="str">
        <f t="shared" si="85"/>
        <v/>
      </c>
      <c r="E211" s="12" t="s">
        <v>103</v>
      </c>
      <c r="F211" s="12" t="s">
        <v>103</v>
      </c>
      <c r="G211" s="12"/>
      <c r="H211" s="12"/>
      <c r="I211" s="12"/>
      <c r="J211" s="12"/>
      <c r="K211" s="12"/>
      <c r="L211" s="12"/>
      <c r="M211" s="74" t="str">
        <f t="shared" si="86"/>
        <v/>
      </c>
      <c r="N211" s="83" t="s">
        <v>103</v>
      </c>
      <c r="O211" s="83" t="s">
        <v>103</v>
      </c>
      <c r="P211" s="83"/>
      <c r="Q211" s="83"/>
      <c r="R211" s="83"/>
      <c r="S211" s="83"/>
      <c r="T211" s="83"/>
      <c r="U211" s="83"/>
      <c r="V211" s="5" t="str">
        <f t="shared" si="87"/>
        <v/>
      </c>
      <c r="W211" s="41"/>
      <c r="X211" s="41"/>
      <c r="Y211" s="41"/>
      <c r="Z211" s="41"/>
      <c r="AA211" s="41"/>
      <c r="AB211" s="41"/>
      <c r="AC211" s="41"/>
      <c r="AD211" s="41"/>
      <c r="AE211" s="5" t="str">
        <f t="shared" si="88"/>
        <v/>
      </c>
      <c r="AF211" s="41"/>
      <c r="AG211" s="41"/>
      <c r="AH211" s="41"/>
      <c r="AI211" s="41"/>
      <c r="AJ211" s="41"/>
      <c r="AK211" s="41"/>
      <c r="AL211" s="41"/>
      <c r="AM211" s="41"/>
      <c r="AN211" s="41">
        <f t="shared" si="95"/>
        <v>19.24839596700275</v>
      </c>
      <c r="AO211" s="41">
        <v>1091</v>
      </c>
      <c r="AP211" s="110" t="s">
        <v>103</v>
      </c>
      <c r="AQ211" s="111" t="s">
        <v>103</v>
      </c>
      <c r="AR211" s="126" t="str">
        <f t="shared" si="89"/>
        <v/>
      </c>
      <c r="AS211" s="126" t="str">
        <f t="shared" si="90"/>
        <v/>
      </c>
      <c r="AT211" s="127">
        <v>1091</v>
      </c>
      <c r="AU211" s="128">
        <v>1.92</v>
      </c>
      <c r="AV211" s="129" t="s">
        <v>103</v>
      </c>
      <c r="AW211" s="126" t="str">
        <f t="shared" si="91"/>
        <v/>
      </c>
      <c r="AX211" s="126" t="str">
        <f t="shared" si="92"/>
        <v/>
      </c>
      <c r="AY211" s="64" t="str">
        <f t="shared" si="93"/>
        <v/>
      </c>
      <c r="AZ211" s="97">
        <v>80.319999999999993</v>
      </c>
      <c r="BA211" s="68"/>
      <c r="BB211" s="68"/>
      <c r="BC211" s="68"/>
      <c r="BD211" s="68"/>
      <c r="BE211" s="15"/>
      <c r="BF211" s="5">
        <f t="shared" si="94"/>
        <v>6708</v>
      </c>
      <c r="BG211" s="42">
        <v>3604</v>
      </c>
      <c r="BH211" s="42">
        <v>3104</v>
      </c>
      <c r="BI211" s="42"/>
      <c r="BJ211" s="42"/>
      <c r="BK211" s="42"/>
      <c r="BL211" s="42"/>
      <c r="BM211" s="42"/>
    </row>
    <row r="212" spans="1:65" outlineLevel="5" x14ac:dyDescent="0.3">
      <c r="A212" s="22">
        <f t="shared" si="80"/>
        <v>6</v>
      </c>
      <c r="B212" s="9">
        <f t="shared" si="78"/>
        <v>42910</v>
      </c>
      <c r="C212" s="51">
        <v>325638</v>
      </c>
      <c r="D212" s="64" t="str">
        <f t="shared" si="85"/>
        <v/>
      </c>
      <c r="E212" s="12" t="s">
        <v>103</v>
      </c>
      <c r="F212" s="12" t="s">
        <v>103</v>
      </c>
      <c r="G212" s="12"/>
      <c r="H212" s="12"/>
      <c r="I212" s="12"/>
      <c r="J212" s="12"/>
      <c r="K212" s="12"/>
      <c r="L212" s="12"/>
      <c r="M212" s="74" t="str">
        <f t="shared" si="86"/>
        <v/>
      </c>
      <c r="N212" s="83" t="s">
        <v>103</v>
      </c>
      <c r="O212" s="83" t="s">
        <v>103</v>
      </c>
      <c r="P212" s="83"/>
      <c r="Q212" s="83"/>
      <c r="R212" s="83"/>
      <c r="S212" s="83"/>
      <c r="T212" s="83"/>
      <c r="U212" s="83"/>
      <c r="V212" s="5" t="str">
        <f t="shared" si="87"/>
        <v/>
      </c>
      <c r="W212" s="41"/>
      <c r="X212" s="41"/>
      <c r="Y212" s="41"/>
      <c r="Z212" s="41"/>
      <c r="AA212" s="41"/>
      <c r="AB212" s="41"/>
      <c r="AC212" s="41"/>
      <c r="AD212" s="41"/>
      <c r="AE212" s="5" t="str">
        <f t="shared" si="88"/>
        <v/>
      </c>
      <c r="AF212" s="41"/>
      <c r="AG212" s="41"/>
      <c r="AH212" s="41"/>
      <c r="AI212" s="41"/>
      <c r="AJ212" s="41"/>
      <c r="AK212" s="41"/>
      <c r="AL212" s="41"/>
      <c r="AM212" s="41"/>
      <c r="AN212" s="41">
        <f t="shared" si="95"/>
        <v>19.444444444444443</v>
      </c>
      <c r="AO212" s="41">
        <v>1080</v>
      </c>
      <c r="AP212" s="110" t="s">
        <v>103</v>
      </c>
      <c r="AQ212" s="111" t="s">
        <v>103</v>
      </c>
      <c r="AR212" s="126" t="str">
        <f t="shared" si="89"/>
        <v/>
      </c>
      <c r="AS212" s="126" t="str">
        <f t="shared" si="90"/>
        <v/>
      </c>
      <c r="AT212" s="127">
        <v>1080</v>
      </c>
      <c r="AU212" s="128" t="s">
        <v>103</v>
      </c>
      <c r="AV212" s="129" t="s">
        <v>103</v>
      </c>
      <c r="AW212" s="126" t="str">
        <f t="shared" si="91"/>
        <v/>
      </c>
      <c r="AX212" s="126" t="str">
        <f t="shared" si="92"/>
        <v/>
      </c>
      <c r="AY212" s="64" t="str">
        <f t="shared" si="93"/>
        <v/>
      </c>
      <c r="AZ212" s="97" t="s">
        <v>103</v>
      </c>
      <c r="BA212" s="68"/>
      <c r="BB212" s="68"/>
      <c r="BC212" s="68"/>
      <c r="BD212" s="68"/>
      <c r="BE212" s="15"/>
      <c r="BF212" s="5">
        <f t="shared" si="94"/>
        <v>7772</v>
      </c>
      <c r="BG212" s="42">
        <v>3638</v>
      </c>
      <c r="BH212" s="42">
        <v>4134</v>
      </c>
      <c r="BI212" s="42"/>
      <c r="BJ212" s="42"/>
      <c r="BK212" s="42"/>
      <c r="BL212" s="42"/>
      <c r="BM212" s="42"/>
    </row>
    <row r="213" spans="1:65" outlineLevel="5" x14ac:dyDescent="0.3">
      <c r="A213" s="22">
        <f t="shared" si="80"/>
        <v>6</v>
      </c>
      <c r="B213" s="9">
        <f t="shared" si="78"/>
        <v>42911</v>
      </c>
      <c r="C213" s="51">
        <v>318813</v>
      </c>
      <c r="D213" s="64">
        <f t="shared" si="85"/>
        <v>36.5</v>
      </c>
      <c r="E213" s="12">
        <v>37</v>
      </c>
      <c r="F213" s="12">
        <v>36</v>
      </c>
      <c r="G213" s="12"/>
      <c r="H213" s="12"/>
      <c r="I213" s="12"/>
      <c r="J213" s="12"/>
      <c r="K213" s="12"/>
      <c r="L213" s="12"/>
      <c r="M213" s="74" t="str">
        <f t="shared" si="86"/>
        <v/>
      </c>
      <c r="N213" s="83" t="s">
        <v>103</v>
      </c>
      <c r="O213" s="83" t="s">
        <v>103</v>
      </c>
      <c r="P213" s="83"/>
      <c r="Q213" s="83"/>
      <c r="R213" s="83"/>
      <c r="S213" s="83"/>
      <c r="T213" s="83"/>
      <c r="U213" s="83"/>
      <c r="V213" s="5" t="str">
        <f t="shared" si="87"/>
        <v/>
      </c>
      <c r="W213" s="41"/>
      <c r="X213" s="41"/>
      <c r="Y213" s="41"/>
      <c r="Z213" s="41"/>
      <c r="AA213" s="41"/>
      <c r="AB213" s="41"/>
      <c r="AC213" s="41"/>
      <c r="AD213" s="41"/>
      <c r="AE213" s="5" t="str">
        <f t="shared" si="88"/>
        <v/>
      </c>
      <c r="AF213" s="41"/>
      <c r="AG213" s="41"/>
      <c r="AH213" s="41"/>
      <c r="AI213" s="41"/>
      <c r="AJ213" s="41"/>
      <c r="AK213" s="41"/>
      <c r="AL213" s="41"/>
      <c r="AM213" s="41"/>
      <c r="AN213" s="41">
        <f t="shared" si="95"/>
        <v>19.444444444444443</v>
      </c>
      <c r="AO213" s="41">
        <v>1080</v>
      </c>
      <c r="AP213" s="110" t="s">
        <v>103</v>
      </c>
      <c r="AQ213" s="111" t="s">
        <v>103</v>
      </c>
      <c r="AR213" s="126" t="str">
        <f t="shared" si="89"/>
        <v/>
      </c>
      <c r="AS213" s="126" t="str">
        <f t="shared" si="90"/>
        <v/>
      </c>
      <c r="AT213" s="127">
        <v>1080</v>
      </c>
      <c r="AU213" s="128" t="s">
        <v>103</v>
      </c>
      <c r="AV213" s="129" t="s">
        <v>103</v>
      </c>
      <c r="AW213" s="126" t="str">
        <f t="shared" si="91"/>
        <v/>
      </c>
      <c r="AX213" s="126" t="str">
        <f t="shared" si="92"/>
        <v/>
      </c>
      <c r="AY213" s="64" t="str">
        <f t="shared" si="93"/>
        <v/>
      </c>
      <c r="AZ213" s="97" t="s">
        <v>103</v>
      </c>
      <c r="BA213" s="68"/>
      <c r="BB213" s="68"/>
      <c r="BC213" s="68"/>
      <c r="BD213" s="68"/>
      <c r="BE213" s="15"/>
      <c r="BF213" s="5">
        <f t="shared" si="94"/>
        <v>5630</v>
      </c>
      <c r="BG213" s="42">
        <v>3117</v>
      </c>
      <c r="BH213" s="42">
        <v>2513</v>
      </c>
      <c r="BI213" s="42"/>
      <c r="BJ213" s="42"/>
      <c r="BK213" s="42"/>
      <c r="BL213" s="42"/>
      <c r="BM213" s="42"/>
    </row>
    <row r="214" spans="1:65" outlineLevel="5" x14ac:dyDescent="0.3">
      <c r="A214" s="22">
        <f t="shared" si="80"/>
        <v>6</v>
      </c>
      <c r="B214" s="9">
        <f t="shared" si="78"/>
        <v>42912</v>
      </c>
      <c r="C214" s="51">
        <v>314669</v>
      </c>
      <c r="D214" s="64">
        <f t="shared" si="85"/>
        <v>36</v>
      </c>
      <c r="E214" s="12">
        <v>36</v>
      </c>
      <c r="F214" s="12">
        <v>36</v>
      </c>
      <c r="G214" s="12"/>
      <c r="H214" s="12"/>
      <c r="I214" s="12"/>
      <c r="J214" s="12"/>
      <c r="K214" s="12"/>
      <c r="L214" s="12"/>
      <c r="M214" s="74" t="str">
        <f t="shared" si="86"/>
        <v/>
      </c>
      <c r="N214" s="83" t="s">
        <v>103</v>
      </c>
      <c r="O214" s="83" t="s">
        <v>103</v>
      </c>
      <c r="P214" s="83"/>
      <c r="Q214" s="83"/>
      <c r="R214" s="83"/>
      <c r="S214" s="83"/>
      <c r="T214" s="83"/>
      <c r="U214" s="83"/>
      <c r="V214" s="5" t="str">
        <f t="shared" si="87"/>
        <v/>
      </c>
      <c r="W214" s="41"/>
      <c r="X214" s="41"/>
      <c r="Y214" s="41"/>
      <c r="Z214" s="41"/>
      <c r="AA214" s="41"/>
      <c r="AB214" s="41"/>
      <c r="AC214" s="41"/>
      <c r="AD214" s="41"/>
      <c r="AE214" s="5" t="str">
        <f t="shared" si="88"/>
        <v/>
      </c>
      <c r="AF214" s="41"/>
      <c r="AG214" s="41"/>
      <c r="AH214" s="41"/>
      <c r="AI214" s="41"/>
      <c r="AJ214" s="41"/>
      <c r="AK214" s="41"/>
      <c r="AL214" s="41"/>
      <c r="AM214" s="41"/>
      <c r="AN214" s="41">
        <f t="shared" si="95"/>
        <v>19.372693726937268</v>
      </c>
      <c r="AO214" s="41">
        <v>1084</v>
      </c>
      <c r="AP214" s="110" t="s">
        <v>103</v>
      </c>
      <c r="AQ214" s="111" t="s">
        <v>103</v>
      </c>
      <c r="AR214" s="126" t="str">
        <f t="shared" si="89"/>
        <v/>
      </c>
      <c r="AS214" s="126" t="str">
        <f t="shared" si="90"/>
        <v/>
      </c>
      <c r="AT214" s="127">
        <v>1084</v>
      </c>
      <c r="AU214" s="128">
        <v>2.0299999999999998</v>
      </c>
      <c r="AV214" s="129" t="s">
        <v>103</v>
      </c>
      <c r="AW214" s="126" t="str">
        <f t="shared" si="91"/>
        <v/>
      </c>
      <c r="AX214" s="126" t="str">
        <f t="shared" si="92"/>
        <v/>
      </c>
      <c r="AY214" s="64" t="str">
        <f t="shared" si="93"/>
        <v/>
      </c>
      <c r="AZ214" s="97">
        <v>80.45</v>
      </c>
      <c r="BA214" s="68"/>
      <c r="BB214" s="68"/>
      <c r="BC214" s="68"/>
      <c r="BD214" s="68"/>
      <c r="BE214" s="15"/>
      <c r="BF214" s="5">
        <f t="shared" si="94"/>
        <v>6380</v>
      </c>
      <c r="BG214" s="42">
        <v>510</v>
      </c>
      <c r="BH214" s="42">
        <v>5870</v>
      </c>
      <c r="BI214" s="42"/>
      <c r="BJ214" s="42"/>
      <c r="BK214" s="42"/>
      <c r="BL214" s="42"/>
      <c r="BM214" s="42"/>
    </row>
    <row r="215" spans="1:65" outlineLevel="5" x14ac:dyDescent="0.3">
      <c r="A215" s="22">
        <f t="shared" si="80"/>
        <v>6</v>
      </c>
      <c r="B215" s="9">
        <f t="shared" si="78"/>
        <v>42913</v>
      </c>
      <c r="C215" s="51">
        <v>300299</v>
      </c>
      <c r="D215" s="64" t="str">
        <f t="shared" si="85"/>
        <v/>
      </c>
      <c r="E215" s="12" t="s">
        <v>103</v>
      </c>
      <c r="F215" s="12" t="s">
        <v>103</v>
      </c>
      <c r="G215" s="12"/>
      <c r="H215" s="12"/>
      <c r="I215" s="12"/>
      <c r="J215" s="12"/>
      <c r="K215" s="12"/>
      <c r="L215" s="12"/>
      <c r="M215" s="74">
        <f t="shared" si="86"/>
        <v>7.4</v>
      </c>
      <c r="N215" s="83">
        <v>7.21</v>
      </c>
      <c r="O215" s="83">
        <v>7.51</v>
      </c>
      <c r="P215" s="83"/>
      <c r="Q215" s="83"/>
      <c r="R215" s="83"/>
      <c r="S215" s="83"/>
      <c r="T215" s="83"/>
      <c r="U215" s="83"/>
      <c r="V215" s="5" t="str">
        <f t="shared" si="87"/>
        <v/>
      </c>
      <c r="W215" s="41"/>
      <c r="X215" s="41"/>
      <c r="Y215" s="41"/>
      <c r="Z215" s="41"/>
      <c r="AA215" s="41"/>
      <c r="AB215" s="41"/>
      <c r="AC215" s="41"/>
      <c r="AD215" s="41"/>
      <c r="AE215" s="5" t="str">
        <f t="shared" si="88"/>
        <v/>
      </c>
      <c r="AF215" s="41"/>
      <c r="AG215" s="41"/>
      <c r="AH215" s="41"/>
      <c r="AI215" s="41"/>
      <c r="AJ215" s="41"/>
      <c r="AK215" s="41"/>
      <c r="AL215" s="41"/>
      <c r="AM215" s="41"/>
      <c r="AN215" s="41">
        <f t="shared" si="95"/>
        <v>19.699812382739211</v>
      </c>
      <c r="AO215" s="41">
        <v>1066</v>
      </c>
      <c r="AP215" s="110">
        <v>2.88</v>
      </c>
      <c r="AQ215" s="111">
        <v>2.2400000000000002</v>
      </c>
      <c r="AR215" s="126">
        <f t="shared" si="89"/>
        <v>77.777777777777786</v>
      </c>
      <c r="AS215" s="126">
        <f t="shared" si="90"/>
        <v>22.222222222222214</v>
      </c>
      <c r="AT215" s="127">
        <v>1066</v>
      </c>
      <c r="AU215" s="128">
        <v>2.5499999999999998</v>
      </c>
      <c r="AV215" s="129">
        <v>1.79</v>
      </c>
      <c r="AW215" s="126">
        <f t="shared" si="91"/>
        <v>70.196078431372555</v>
      </c>
      <c r="AX215" s="126">
        <f t="shared" si="92"/>
        <v>29.803921568627445</v>
      </c>
      <c r="AY215" s="64">
        <f t="shared" si="93"/>
        <v>32.706766917293237</v>
      </c>
      <c r="AZ215" s="97">
        <v>81.99</v>
      </c>
      <c r="BA215" s="68"/>
      <c r="BB215" s="68"/>
      <c r="BC215" s="68"/>
      <c r="BD215" s="68"/>
      <c r="BE215" s="15"/>
      <c r="BF215" s="5">
        <f t="shared" si="94"/>
        <v>7796</v>
      </c>
      <c r="BG215" s="42">
        <v>1528</v>
      </c>
      <c r="BH215" s="42">
        <v>6268</v>
      </c>
      <c r="BI215" s="42"/>
      <c r="BJ215" s="42"/>
      <c r="BK215" s="42"/>
      <c r="BL215" s="42"/>
      <c r="BM215" s="42"/>
    </row>
    <row r="216" spans="1:65" outlineLevel="5" x14ac:dyDescent="0.3">
      <c r="A216" s="22">
        <f t="shared" si="80"/>
        <v>6</v>
      </c>
      <c r="B216" s="9">
        <f t="shared" si="78"/>
        <v>42914</v>
      </c>
      <c r="C216" s="51">
        <v>314041</v>
      </c>
      <c r="D216" s="64" t="str">
        <f t="shared" si="85"/>
        <v/>
      </c>
      <c r="E216" s="12" t="s">
        <v>103</v>
      </c>
      <c r="F216" s="12" t="s">
        <v>103</v>
      </c>
      <c r="G216" s="12"/>
      <c r="H216" s="12"/>
      <c r="I216" s="12"/>
      <c r="J216" s="12"/>
      <c r="K216" s="12"/>
      <c r="L216" s="12"/>
      <c r="M216" s="74" t="str">
        <f t="shared" si="86"/>
        <v/>
      </c>
      <c r="N216" s="83" t="s">
        <v>103</v>
      </c>
      <c r="O216" s="83" t="s">
        <v>103</v>
      </c>
      <c r="P216" s="83"/>
      <c r="Q216" s="83"/>
      <c r="R216" s="83"/>
      <c r="S216" s="83"/>
      <c r="T216" s="83"/>
      <c r="U216" s="83"/>
      <c r="V216" s="5" t="str">
        <f t="shared" si="87"/>
        <v/>
      </c>
      <c r="W216" s="41"/>
      <c r="X216" s="41"/>
      <c r="Y216" s="41"/>
      <c r="Z216" s="41"/>
      <c r="AA216" s="41"/>
      <c r="AB216" s="41"/>
      <c r="AC216" s="41"/>
      <c r="AD216" s="41"/>
      <c r="AE216" s="5" t="str">
        <f t="shared" si="88"/>
        <v/>
      </c>
      <c r="AF216" s="41"/>
      <c r="AG216" s="41"/>
      <c r="AH216" s="41"/>
      <c r="AI216" s="41"/>
      <c r="AJ216" s="41"/>
      <c r="AK216" s="41"/>
      <c r="AL216" s="41"/>
      <c r="AM216" s="41"/>
      <c r="AN216" s="41">
        <f t="shared" si="95"/>
        <v>19.125683060109289</v>
      </c>
      <c r="AO216" s="41">
        <v>1098</v>
      </c>
      <c r="AP216" s="110" t="s">
        <v>103</v>
      </c>
      <c r="AQ216" s="111" t="s">
        <v>103</v>
      </c>
      <c r="AR216" s="126" t="str">
        <f t="shared" si="89"/>
        <v/>
      </c>
      <c r="AS216" s="126" t="str">
        <f t="shared" si="90"/>
        <v/>
      </c>
      <c r="AT216" s="127">
        <v>1098</v>
      </c>
      <c r="AU216" s="128">
        <v>2.0299999999999998</v>
      </c>
      <c r="AV216" s="129" t="s">
        <v>103</v>
      </c>
      <c r="AW216" s="126" t="str">
        <f t="shared" si="91"/>
        <v/>
      </c>
      <c r="AX216" s="126" t="str">
        <f t="shared" si="92"/>
        <v/>
      </c>
      <c r="AY216" s="64" t="str">
        <f t="shared" si="93"/>
        <v/>
      </c>
      <c r="AZ216" s="97">
        <v>78.88</v>
      </c>
      <c r="BA216" s="68"/>
      <c r="BB216" s="68"/>
      <c r="BC216" s="68"/>
      <c r="BD216" s="68"/>
      <c r="BE216" s="15"/>
      <c r="BF216" s="5">
        <f t="shared" si="94"/>
        <v>8146</v>
      </c>
      <c r="BG216" s="42">
        <v>1553</v>
      </c>
      <c r="BH216" s="42">
        <v>6593</v>
      </c>
      <c r="BI216" s="42"/>
      <c r="BJ216" s="42"/>
      <c r="BK216" s="42"/>
      <c r="BL216" s="42"/>
      <c r="BM216" s="42"/>
    </row>
    <row r="217" spans="1:65" outlineLevel="5" x14ac:dyDescent="0.3">
      <c r="A217" s="22">
        <f t="shared" si="80"/>
        <v>6</v>
      </c>
      <c r="B217" s="9">
        <f t="shared" si="78"/>
        <v>42915</v>
      </c>
      <c r="C217" s="51">
        <v>313384</v>
      </c>
      <c r="D217" s="64" t="str">
        <f t="shared" si="85"/>
        <v/>
      </c>
      <c r="E217" s="12" t="s">
        <v>103</v>
      </c>
      <c r="F217" s="12" t="s">
        <v>103</v>
      </c>
      <c r="G217" s="12"/>
      <c r="H217" s="12"/>
      <c r="I217" s="12"/>
      <c r="J217" s="12"/>
      <c r="K217" s="12"/>
      <c r="L217" s="12"/>
      <c r="M217" s="74" t="str">
        <f t="shared" si="86"/>
        <v/>
      </c>
      <c r="N217" s="83" t="s">
        <v>103</v>
      </c>
      <c r="O217" s="83" t="s">
        <v>103</v>
      </c>
      <c r="P217" s="83"/>
      <c r="Q217" s="83"/>
      <c r="R217" s="83"/>
      <c r="S217" s="83"/>
      <c r="T217" s="83"/>
      <c r="U217" s="83"/>
      <c r="V217" s="5" t="str">
        <f t="shared" si="87"/>
        <v/>
      </c>
      <c r="W217" s="41"/>
      <c r="X217" s="41"/>
      <c r="Y217" s="41"/>
      <c r="Z217" s="41"/>
      <c r="AA217" s="41"/>
      <c r="AB217" s="41"/>
      <c r="AC217" s="41"/>
      <c r="AD217" s="41"/>
      <c r="AE217" s="5" t="str">
        <f t="shared" si="88"/>
        <v/>
      </c>
      <c r="AF217" s="41"/>
      <c r="AG217" s="41"/>
      <c r="AH217" s="41"/>
      <c r="AI217" s="41"/>
      <c r="AJ217" s="41"/>
      <c r="AK217" s="41"/>
      <c r="AL217" s="41"/>
      <c r="AM217" s="41"/>
      <c r="AN217" s="41">
        <f t="shared" si="95"/>
        <v>20.916334661354583</v>
      </c>
      <c r="AO217" s="41">
        <v>1004</v>
      </c>
      <c r="AP217" s="110" t="s">
        <v>103</v>
      </c>
      <c r="AQ217" s="111" t="s">
        <v>103</v>
      </c>
      <c r="AR217" s="126" t="str">
        <f t="shared" si="89"/>
        <v/>
      </c>
      <c r="AS217" s="126" t="str">
        <f t="shared" si="90"/>
        <v/>
      </c>
      <c r="AT217" s="127">
        <v>1004</v>
      </c>
      <c r="AU217" s="128">
        <v>2.2200000000000002</v>
      </c>
      <c r="AV217" s="129" t="s">
        <v>103</v>
      </c>
      <c r="AW217" s="126" t="str">
        <f t="shared" si="91"/>
        <v/>
      </c>
      <c r="AX217" s="126" t="str">
        <f t="shared" si="92"/>
        <v/>
      </c>
      <c r="AY217" s="64" t="str">
        <f t="shared" si="93"/>
        <v/>
      </c>
      <c r="AZ217" s="97">
        <v>80.349999999999994</v>
      </c>
      <c r="BA217" s="68"/>
      <c r="BB217" s="68"/>
      <c r="BC217" s="68"/>
      <c r="BD217" s="68"/>
      <c r="BE217" s="15"/>
      <c r="BF217" s="5">
        <f t="shared" si="94"/>
        <v>7534</v>
      </c>
      <c r="BG217" s="42">
        <v>3214</v>
      </c>
      <c r="BH217" s="42">
        <v>4320</v>
      </c>
      <c r="BI217" s="42"/>
      <c r="BJ217" s="42"/>
      <c r="BK217" s="42"/>
      <c r="BL217" s="42"/>
      <c r="BM217" s="42"/>
    </row>
    <row r="218" spans="1:65" ht="17.25" outlineLevel="5" thickBot="1" x14ac:dyDescent="0.35">
      <c r="A218" s="31">
        <f t="shared" si="80"/>
        <v>6</v>
      </c>
      <c r="B218" s="32">
        <f t="shared" si="78"/>
        <v>42916</v>
      </c>
      <c r="C218" s="51">
        <v>347887</v>
      </c>
      <c r="D218" s="64" t="str">
        <f t="shared" si="85"/>
        <v/>
      </c>
      <c r="E218" s="12" t="s">
        <v>103</v>
      </c>
      <c r="F218" s="12" t="s">
        <v>103</v>
      </c>
      <c r="G218" s="12"/>
      <c r="H218" s="12"/>
      <c r="I218" s="12"/>
      <c r="J218" s="12"/>
      <c r="K218" s="12"/>
      <c r="L218" s="12"/>
      <c r="M218" s="74" t="str">
        <f t="shared" si="86"/>
        <v/>
      </c>
      <c r="N218" s="83" t="s">
        <v>103</v>
      </c>
      <c r="O218" s="83" t="s">
        <v>103</v>
      </c>
      <c r="P218" s="83"/>
      <c r="Q218" s="83"/>
      <c r="R218" s="83"/>
      <c r="S218" s="83"/>
      <c r="T218" s="83"/>
      <c r="U218" s="83"/>
      <c r="V218" s="5" t="str">
        <f t="shared" si="87"/>
        <v/>
      </c>
      <c r="W218" s="41"/>
      <c r="X218" s="41"/>
      <c r="Y218" s="41"/>
      <c r="Z218" s="41"/>
      <c r="AA218" s="41"/>
      <c r="AB218" s="41"/>
      <c r="AC218" s="41"/>
      <c r="AD218" s="41"/>
      <c r="AE218" s="5" t="str">
        <f t="shared" si="88"/>
        <v/>
      </c>
      <c r="AF218" s="41"/>
      <c r="AG218" s="41"/>
      <c r="AH218" s="41"/>
      <c r="AI218" s="41"/>
      <c r="AJ218" s="41"/>
      <c r="AK218" s="41"/>
      <c r="AL218" s="41"/>
      <c r="AM218" s="41"/>
      <c r="AN218" s="41">
        <f t="shared" si="95"/>
        <v>20.153550863723609</v>
      </c>
      <c r="AO218" s="41">
        <v>1042</v>
      </c>
      <c r="AP218" s="110" t="s">
        <v>103</v>
      </c>
      <c r="AQ218" s="111" t="s">
        <v>103</v>
      </c>
      <c r="AR218" s="126" t="str">
        <f t="shared" si="89"/>
        <v/>
      </c>
      <c r="AS218" s="126" t="str">
        <f t="shared" si="90"/>
        <v/>
      </c>
      <c r="AT218" s="127">
        <v>1042</v>
      </c>
      <c r="AU218" s="128">
        <v>2.12</v>
      </c>
      <c r="AV218" s="129" t="s">
        <v>103</v>
      </c>
      <c r="AW218" s="126" t="str">
        <f t="shared" si="91"/>
        <v/>
      </c>
      <c r="AX218" s="126" t="str">
        <f t="shared" si="92"/>
        <v/>
      </c>
      <c r="AY218" s="64" t="str">
        <f t="shared" si="93"/>
        <v/>
      </c>
      <c r="AZ218" s="97">
        <v>80.31</v>
      </c>
      <c r="BA218" s="68"/>
      <c r="BB218" s="68"/>
      <c r="BC218" s="68"/>
      <c r="BD218" s="68"/>
      <c r="BE218" s="15"/>
      <c r="BF218" s="5">
        <f t="shared" si="94"/>
        <v>7522</v>
      </c>
      <c r="BG218" s="42">
        <v>2028</v>
      </c>
      <c r="BH218" s="42">
        <v>3314</v>
      </c>
      <c r="BI218" s="42"/>
      <c r="BJ218" s="42"/>
      <c r="BK218" s="42"/>
      <c r="BL218" s="42">
        <v>2180</v>
      </c>
      <c r="BM218" s="42"/>
    </row>
    <row r="219" spans="1:65" outlineLevel="4" x14ac:dyDescent="0.3">
      <c r="A219" s="156" t="s">
        <v>40</v>
      </c>
      <c r="B219" s="157"/>
      <c r="C219" s="50">
        <f t="shared" ref="C219:BM219" si="96">SUBTOTAL(4,C189:C218)</f>
        <v>369968</v>
      </c>
      <c r="D219" s="60">
        <f t="shared" si="96"/>
        <v>36.5</v>
      </c>
      <c r="E219" s="28">
        <f t="shared" si="96"/>
        <v>38</v>
      </c>
      <c r="F219" s="28">
        <f t="shared" si="96"/>
        <v>37</v>
      </c>
      <c r="G219" s="28">
        <f t="shared" si="96"/>
        <v>0</v>
      </c>
      <c r="H219" s="28">
        <f t="shared" si="96"/>
        <v>0</v>
      </c>
      <c r="I219" s="28">
        <f t="shared" si="96"/>
        <v>0</v>
      </c>
      <c r="J219" s="28">
        <f t="shared" si="96"/>
        <v>0</v>
      </c>
      <c r="K219" s="28">
        <f t="shared" si="96"/>
        <v>0</v>
      </c>
      <c r="L219" s="28">
        <f t="shared" si="96"/>
        <v>0</v>
      </c>
      <c r="M219" s="71">
        <f t="shared" si="96"/>
        <v>7.4</v>
      </c>
      <c r="N219" s="82">
        <f t="shared" si="96"/>
        <v>7.23</v>
      </c>
      <c r="O219" s="82">
        <f t="shared" si="96"/>
        <v>7.51</v>
      </c>
      <c r="P219" s="82">
        <f t="shared" si="96"/>
        <v>0</v>
      </c>
      <c r="Q219" s="82">
        <f t="shared" si="96"/>
        <v>0</v>
      </c>
      <c r="R219" s="82">
        <f t="shared" si="96"/>
        <v>0</v>
      </c>
      <c r="S219" s="82">
        <f t="shared" si="96"/>
        <v>0</v>
      </c>
      <c r="T219" s="82">
        <f t="shared" si="96"/>
        <v>0</v>
      </c>
      <c r="U219" s="82">
        <f t="shared" si="96"/>
        <v>0</v>
      </c>
      <c r="V219" s="29">
        <f t="shared" si="96"/>
        <v>0</v>
      </c>
      <c r="W219" s="39">
        <f t="shared" si="96"/>
        <v>0</v>
      </c>
      <c r="X219" s="39">
        <f t="shared" si="96"/>
        <v>0</v>
      </c>
      <c r="Y219" s="39">
        <f t="shared" si="96"/>
        <v>0</v>
      </c>
      <c r="Z219" s="39">
        <f t="shared" si="96"/>
        <v>0</v>
      </c>
      <c r="AA219" s="39">
        <f t="shared" si="96"/>
        <v>0</v>
      </c>
      <c r="AB219" s="39">
        <f t="shared" si="96"/>
        <v>0</v>
      </c>
      <c r="AC219" s="39">
        <f t="shared" si="96"/>
        <v>0</v>
      </c>
      <c r="AD219" s="39">
        <f t="shared" si="96"/>
        <v>0</v>
      </c>
      <c r="AE219" s="29">
        <f t="shared" si="96"/>
        <v>0</v>
      </c>
      <c r="AF219" s="39">
        <f t="shared" si="96"/>
        <v>0</v>
      </c>
      <c r="AG219" s="39">
        <f t="shared" si="96"/>
        <v>0</v>
      </c>
      <c r="AH219" s="39">
        <f t="shared" si="96"/>
        <v>0</v>
      </c>
      <c r="AI219" s="39">
        <f t="shared" si="96"/>
        <v>0</v>
      </c>
      <c r="AJ219" s="39">
        <f t="shared" si="96"/>
        <v>0</v>
      </c>
      <c r="AK219" s="39">
        <f t="shared" si="96"/>
        <v>0</v>
      </c>
      <c r="AL219" s="39">
        <f t="shared" si="96"/>
        <v>0</v>
      </c>
      <c r="AM219" s="39">
        <f t="shared" si="96"/>
        <v>0</v>
      </c>
      <c r="AN219" s="39">
        <f t="shared" si="96"/>
        <v>22.198731501057082</v>
      </c>
      <c r="AO219" s="39">
        <f t="shared" si="96"/>
        <v>1152</v>
      </c>
      <c r="AP219" s="104">
        <f t="shared" si="96"/>
        <v>2.98</v>
      </c>
      <c r="AQ219" s="105">
        <f t="shared" si="96"/>
        <v>2.2400000000000002</v>
      </c>
      <c r="AR219" s="106">
        <f t="shared" si="96"/>
        <v>77.777777777777786</v>
      </c>
      <c r="AS219" s="106">
        <f t="shared" si="96"/>
        <v>28.947368421052644</v>
      </c>
      <c r="AT219" s="107">
        <f t="shared" si="96"/>
        <v>1152</v>
      </c>
      <c r="AU219" s="108">
        <f t="shared" si="96"/>
        <v>2.56</v>
      </c>
      <c r="AV219" s="109">
        <f t="shared" si="96"/>
        <v>1.79</v>
      </c>
      <c r="AW219" s="106">
        <f t="shared" si="96"/>
        <v>70.196078431372555</v>
      </c>
      <c r="AX219" s="106">
        <f t="shared" si="96"/>
        <v>54.314720812182735</v>
      </c>
      <c r="AY219" s="60">
        <f t="shared" si="96"/>
        <v>67.454092894378434</v>
      </c>
      <c r="AZ219" s="96">
        <f t="shared" si="96"/>
        <v>82.24</v>
      </c>
      <c r="BA219" s="67">
        <f t="shared" si="96"/>
        <v>0</v>
      </c>
      <c r="BB219" s="67">
        <f t="shared" si="96"/>
        <v>0</v>
      </c>
      <c r="BC219" s="67">
        <f t="shared" si="96"/>
        <v>0</v>
      </c>
      <c r="BD219" s="67">
        <f t="shared" si="96"/>
        <v>0</v>
      </c>
      <c r="BE219" s="27">
        <f t="shared" si="96"/>
        <v>0</v>
      </c>
      <c r="BF219" s="29">
        <f t="shared" si="96"/>
        <v>12476</v>
      </c>
      <c r="BG219" s="39">
        <f t="shared" si="96"/>
        <v>3638</v>
      </c>
      <c r="BH219" s="40">
        <f t="shared" si="96"/>
        <v>9514</v>
      </c>
      <c r="BI219" s="40">
        <f t="shared" si="96"/>
        <v>0</v>
      </c>
      <c r="BJ219" s="40">
        <f t="shared" si="96"/>
        <v>0</v>
      </c>
      <c r="BK219" s="40">
        <f t="shared" si="96"/>
        <v>0</v>
      </c>
      <c r="BL219" s="40">
        <f t="shared" si="96"/>
        <v>2180</v>
      </c>
      <c r="BM219" s="27">
        <f t="shared" si="96"/>
        <v>0</v>
      </c>
    </row>
    <row r="220" spans="1:65" outlineLevel="3" x14ac:dyDescent="0.3">
      <c r="A220" s="158" t="s">
        <v>29</v>
      </c>
      <c r="B220" s="159"/>
      <c r="C220" s="51">
        <f t="shared" ref="C220:BM220" si="97">SUBTOTAL(5,C189:C218)</f>
        <v>289570</v>
      </c>
      <c r="D220" s="61">
        <f t="shared" si="97"/>
        <v>35.5</v>
      </c>
      <c r="E220" s="12">
        <f t="shared" si="97"/>
        <v>35</v>
      </c>
      <c r="F220" s="12">
        <f t="shared" si="97"/>
        <v>35</v>
      </c>
      <c r="G220" s="12">
        <f t="shared" si="97"/>
        <v>0</v>
      </c>
      <c r="H220" s="12">
        <f t="shared" si="97"/>
        <v>0</v>
      </c>
      <c r="I220" s="12">
        <f t="shared" si="97"/>
        <v>0</v>
      </c>
      <c r="J220" s="12">
        <f t="shared" si="97"/>
        <v>0</v>
      </c>
      <c r="K220" s="12">
        <f t="shared" si="97"/>
        <v>0</v>
      </c>
      <c r="L220" s="12">
        <f t="shared" si="97"/>
        <v>0</v>
      </c>
      <c r="M220" s="72">
        <f t="shared" si="97"/>
        <v>7.1</v>
      </c>
      <c r="N220" s="83">
        <f t="shared" si="97"/>
        <v>7.21</v>
      </c>
      <c r="O220" s="83">
        <f t="shared" si="97"/>
        <v>6.92</v>
      </c>
      <c r="P220" s="83">
        <f t="shared" si="97"/>
        <v>0</v>
      </c>
      <c r="Q220" s="83">
        <f t="shared" si="97"/>
        <v>0</v>
      </c>
      <c r="R220" s="83">
        <f t="shared" si="97"/>
        <v>0</v>
      </c>
      <c r="S220" s="83">
        <f t="shared" si="97"/>
        <v>0</v>
      </c>
      <c r="T220" s="83">
        <f t="shared" si="97"/>
        <v>0</v>
      </c>
      <c r="U220" s="83">
        <f t="shared" si="97"/>
        <v>0</v>
      </c>
      <c r="V220" s="6">
        <f t="shared" si="97"/>
        <v>0</v>
      </c>
      <c r="W220" s="41">
        <f t="shared" si="97"/>
        <v>0</v>
      </c>
      <c r="X220" s="41">
        <f t="shared" si="97"/>
        <v>0</v>
      </c>
      <c r="Y220" s="41">
        <f t="shared" si="97"/>
        <v>0</v>
      </c>
      <c r="Z220" s="41">
        <f t="shared" si="97"/>
        <v>0</v>
      </c>
      <c r="AA220" s="41">
        <f t="shared" si="97"/>
        <v>0</v>
      </c>
      <c r="AB220" s="41">
        <f t="shared" si="97"/>
        <v>0</v>
      </c>
      <c r="AC220" s="41">
        <f t="shared" si="97"/>
        <v>0</v>
      </c>
      <c r="AD220" s="41">
        <f t="shared" si="97"/>
        <v>0</v>
      </c>
      <c r="AE220" s="6">
        <f t="shared" si="97"/>
        <v>0</v>
      </c>
      <c r="AF220" s="41">
        <f t="shared" si="97"/>
        <v>0</v>
      </c>
      <c r="AG220" s="41">
        <f t="shared" si="97"/>
        <v>0</v>
      </c>
      <c r="AH220" s="41">
        <f t="shared" si="97"/>
        <v>0</v>
      </c>
      <c r="AI220" s="41">
        <f t="shared" si="97"/>
        <v>0</v>
      </c>
      <c r="AJ220" s="41">
        <f t="shared" si="97"/>
        <v>0</v>
      </c>
      <c r="AK220" s="41">
        <f t="shared" si="97"/>
        <v>0</v>
      </c>
      <c r="AL220" s="41">
        <f t="shared" si="97"/>
        <v>0</v>
      </c>
      <c r="AM220" s="41">
        <f t="shared" si="97"/>
        <v>0</v>
      </c>
      <c r="AN220" s="41">
        <f t="shared" si="97"/>
        <v>18.229166666666668</v>
      </c>
      <c r="AO220" s="41">
        <f t="shared" si="97"/>
        <v>946</v>
      </c>
      <c r="AP220" s="110">
        <f t="shared" si="97"/>
        <v>2.66</v>
      </c>
      <c r="AQ220" s="111">
        <f t="shared" si="97"/>
        <v>1.89</v>
      </c>
      <c r="AR220" s="112">
        <f t="shared" si="97"/>
        <v>71.052631578947356</v>
      </c>
      <c r="AS220" s="112">
        <f t="shared" si="97"/>
        <v>22.222222222222214</v>
      </c>
      <c r="AT220" s="113">
        <f t="shared" si="97"/>
        <v>946</v>
      </c>
      <c r="AU220" s="114">
        <f t="shared" si="97"/>
        <v>1.92</v>
      </c>
      <c r="AV220" s="115">
        <f t="shared" si="97"/>
        <v>0.9</v>
      </c>
      <c r="AW220" s="112">
        <f t="shared" si="97"/>
        <v>45.685279187817265</v>
      </c>
      <c r="AX220" s="112">
        <f t="shared" si="97"/>
        <v>29.803921568627445</v>
      </c>
      <c r="AY220" s="61">
        <f t="shared" si="97"/>
        <v>32.706766917293237</v>
      </c>
      <c r="AZ220" s="97">
        <f t="shared" si="97"/>
        <v>78.88</v>
      </c>
      <c r="BA220" s="68">
        <f t="shared" si="97"/>
        <v>0</v>
      </c>
      <c r="BB220" s="68">
        <f t="shared" si="97"/>
        <v>0</v>
      </c>
      <c r="BC220" s="68">
        <f t="shared" si="97"/>
        <v>0</v>
      </c>
      <c r="BD220" s="68">
        <f t="shared" si="97"/>
        <v>0</v>
      </c>
      <c r="BE220" s="15">
        <f t="shared" si="97"/>
        <v>0</v>
      </c>
      <c r="BF220" s="6">
        <f t="shared" si="97"/>
        <v>5090</v>
      </c>
      <c r="BG220" s="41">
        <f t="shared" si="97"/>
        <v>0</v>
      </c>
      <c r="BH220" s="42">
        <f t="shared" si="97"/>
        <v>2005</v>
      </c>
      <c r="BI220" s="42">
        <f t="shared" si="97"/>
        <v>0</v>
      </c>
      <c r="BJ220" s="42">
        <f t="shared" si="97"/>
        <v>0</v>
      </c>
      <c r="BK220" s="42">
        <f t="shared" si="97"/>
        <v>0</v>
      </c>
      <c r="BL220" s="42">
        <f t="shared" si="97"/>
        <v>2180</v>
      </c>
      <c r="BM220" s="15">
        <f t="shared" si="97"/>
        <v>0</v>
      </c>
    </row>
    <row r="221" spans="1:65" outlineLevel="2" x14ac:dyDescent="0.3">
      <c r="A221" s="158" t="s">
        <v>18</v>
      </c>
      <c r="B221" s="159"/>
      <c r="C221" s="51">
        <f>IFERROR(SUBTOTAL(1,C189:C218),"")</f>
        <v>312139.86666666664</v>
      </c>
      <c r="D221" s="61">
        <f t="shared" ref="D221:BM221" si="98">IFERROR(SUBTOTAL(1,D189:D218),"")</f>
        <v>36.166666666666664</v>
      </c>
      <c r="E221" s="12">
        <f t="shared" si="98"/>
        <v>36.333333333333336</v>
      </c>
      <c r="F221" s="12">
        <f t="shared" si="98"/>
        <v>36</v>
      </c>
      <c r="G221" s="12" t="str">
        <f t="shared" si="98"/>
        <v/>
      </c>
      <c r="H221" s="12" t="str">
        <f t="shared" si="98"/>
        <v/>
      </c>
      <c r="I221" s="12" t="str">
        <f t="shared" si="98"/>
        <v/>
      </c>
      <c r="J221" s="12" t="str">
        <f t="shared" si="98"/>
        <v/>
      </c>
      <c r="K221" s="12" t="str">
        <f t="shared" si="98"/>
        <v/>
      </c>
      <c r="L221" s="12" t="str">
        <f t="shared" si="98"/>
        <v/>
      </c>
      <c r="M221" s="72">
        <f t="shared" si="98"/>
        <v>7.2249999999999996</v>
      </c>
      <c r="N221" s="83">
        <f t="shared" si="98"/>
        <v>7.2175000000000002</v>
      </c>
      <c r="O221" s="83">
        <f t="shared" si="98"/>
        <v>7.1875</v>
      </c>
      <c r="P221" s="83" t="str">
        <f t="shared" si="98"/>
        <v/>
      </c>
      <c r="Q221" s="83" t="str">
        <f t="shared" si="98"/>
        <v/>
      </c>
      <c r="R221" s="83" t="str">
        <f t="shared" si="98"/>
        <v/>
      </c>
      <c r="S221" s="83" t="str">
        <f t="shared" si="98"/>
        <v/>
      </c>
      <c r="T221" s="83" t="str">
        <f t="shared" si="98"/>
        <v/>
      </c>
      <c r="U221" s="83" t="str">
        <f t="shared" si="98"/>
        <v/>
      </c>
      <c r="V221" s="6" t="str">
        <f t="shared" si="98"/>
        <v/>
      </c>
      <c r="W221" s="41" t="str">
        <f t="shared" si="98"/>
        <v/>
      </c>
      <c r="X221" s="41" t="str">
        <f t="shared" si="98"/>
        <v/>
      </c>
      <c r="Y221" s="41" t="str">
        <f t="shared" si="98"/>
        <v/>
      </c>
      <c r="Z221" s="41" t="str">
        <f t="shared" si="98"/>
        <v/>
      </c>
      <c r="AA221" s="41" t="str">
        <f t="shared" si="98"/>
        <v/>
      </c>
      <c r="AB221" s="41" t="str">
        <f t="shared" si="98"/>
        <v/>
      </c>
      <c r="AC221" s="41" t="str">
        <f t="shared" si="98"/>
        <v/>
      </c>
      <c r="AD221" s="41" t="str">
        <f t="shared" si="98"/>
        <v/>
      </c>
      <c r="AE221" s="6" t="str">
        <f t="shared" si="98"/>
        <v/>
      </c>
      <c r="AF221" s="41" t="str">
        <f t="shared" si="98"/>
        <v/>
      </c>
      <c r="AG221" s="41" t="str">
        <f t="shared" si="98"/>
        <v/>
      </c>
      <c r="AH221" s="41" t="str">
        <f t="shared" si="98"/>
        <v/>
      </c>
      <c r="AI221" s="41" t="str">
        <f t="shared" si="98"/>
        <v/>
      </c>
      <c r="AJ221" s="41" t="str">
        <f t="shared" si="98"/>
        <v/>
      </c>
      <c r="AK221" s="41" t="str">
        <f t="shared" si="98"/>
        <v/>
      </c>
      <c r="AL221" s="41" t="str">
        <f t="shared" si="98"/>
        <v/>
      </c>
      <c r="AM221" s="41" t="str">
        <f t="shared" si="98"/>
        <v/>
      </c>
      <c r="AN221" s="41">
        <f t="shared" si="98"/>
        <v>20.223373949197619</v>
      </c>
      <c r="AO221" s="41">
        <f t="shared" si="98"/>
        <v>1040.8333333333333</v>
      </c>
      <c r="AP221" s="110">
        <f t="shared" si="98"/>
        <v>2.8200000000000003</v>
      </c>
      <c r="AQ221" s="111">
        <f t="shared" si="98"/>
        <v>2.08</v>
      </c>
      <c r="AR221" s="112">
        <f t="shared" si="98"/>
        <v>73.689340496948034</v>
      </c>
      <c r="AS221" s="112">
        <f t="shared" si="98"/>
        <v>26.310659503051959</v>
      </c>
      <c r="AT221" s="113">
        <f t="shared" si="98"/>
        <v>1040.8333333333333</v>
      </c>
      <c r="AU221" s="114">
        <f t="shared" si="98"/>
        <v>2.0757142857142852</v>
      </c>
      <c r="AV221" s="115">
        <f t="shared" si="98"/>
        <v>1.3</v>
      </c>
      <c r="AW221" s="112">
        <f t="shared" si="98"/>
        <v>56.262006071464114</v>
      </c>
      <c r="AX221" s="112">
        <f t="shared" si="98"/>
        <v>43.737993928535886</v>
      </c>
      <c r="AY221" s="61">
        <f t="shared" si="98"/>
        <v>51.355450643153603</v>
      </c>
      <c r="AZ221" s="97">
        <f t="shared" si="98"/>
        <v>80.0438095238095</v>
      </c>
      <c r="BA221" s="68" t="str">
        <f t="shared" si="98"/>
        <v/>
      </c>
      <c r="BB221" s="68" t="str">
        <f t="shared" si="98"/>
        <v/>
      </c>
      <c r="BC221" s="68" t="str">
        <f t="shared" si="98"/>
        <v/>
      </c>
      <c r="BD221" s="68" t="str">
        <f t="shared" si="98"/>
        <v/>
      </c>
      <c r="BE221" s="15" t="str">
        <f>IFERROR(SUBTOTAL(1,BE189:BE218),"")</f>
        <v/>
      </c>
      <c r="BF221" s="6">
        <f t="shared" si="98"/>
        <v>8342.7666666666664</v>
      </c>
      <c r="BG221" s="41">
        <f t="shared" si="98"/>
        <v>2449.7666666666669</v>
      </c>
      <c r="BH221" s="42">
        <f t="shared" si="98"/>
        <v>5820.333333333333</v>
      </c>
      <c r="BI221" s="42" t="str">
        <f t="shared" si="98"/>
        <v/>
      </c>
      <c r="BJ221" s="42" t="str">
        <f t="shared" si="98"/>
        <v/>
      </c>
      <c r="BK221" s="42" t="str">
        <f t="shared" si="98"/>
        <v/>
      </c>
      <c r="BL221" s="42">
        <f t="shared" si="98"/>
        <v>2180</v>
      </c>
      <c r="BM221" s="15" t="str">
        <f t="shared" si="98"/>
        <v/>
      </c>
    </row>
    <row r="222" spans="1:65" ht="17.25" outlineLevel="1" thickBot="1" x14ac:dyDescent="0.35">
      <c r="A222" s="160" t="s">
        <v>55</v>
      </c>
      <c r="B222" s="161"/>
      <c r="C222" s="52">
        <f>SUBTOTAL(9,C189:C218)</f>
        <v>9364196</v>
      </c>
      <c r="D222" s="62"/>
      <c r="E222" s="30"/>
      <c r="F222" s="30"/>
      <c r="G222" s="30"/>
      <c r="H222" s="30"/>
      <c r="I222" s="30"/>
      <c r="J222" s="30"/>
      <c r="K222" s="30"/>
      <c r="L222" s="30"/>
      <c r="M222" s="73"/>
      <c r="N222" s="84"/>
      <c r="O222" s="84"/>
      <c r="P222" s="84"/>
      <c r="Q222" s="84"/>
      <c r="R222" s="84"/>
      <c r="S222" s="84"/>
      <c r="T222" s="84"/>
      <c r="U222" s="84"/>
      <c r="V222" s="93"/>
      <c r="W222" s="94"/>
      <c r="X222" s="94"/>
      <c r="Y222" s="94"/>
      <c r="Z222" s="94"/>
      <c r="AA222" s="94"/>
      <c r="AB222" s="94"/>
      <c r="AC222" s="94"/>
      <c r="AD222" s="94"/>
      <c r="AE222" s="93"/>
      <c r="AF222" s="94"/>
      <c r="AG222" s="94"/>
      <c r="AH222" s="94"/>
      <c r="AI222" s="94"/>
      <c r="AJ222" s="94"/>
      <c r="AK222" s="94"/>
      <c r="AL222" s="94"/>
      <c r="AM222" s="94"/>
      <c r="AN222" s="94"/>
      <c r="AO222" s="43">
        <f>SUBTOTAL(9,AO189:AO218)</f>
        <v>31225</v>
      </c>
      <c r="AP222" s="116"/>
      <c r="AQ222" s="117"/>
      <c r="AR222" s="118"/>
      <c r="AS222" s="118"/>
      <c r="AT222" s="119">
        <f>SUBTOTAL(9,AT189:AT218)</f>
        <v>31225</v>
      </c>
      <c r="AU222" s="120"/>
      <c r="AV222" s="121"/>
      <c r="AW222" s="118"/>
      <c r="AX222" s="118"/>
      <c r="AY222" s="62"/>
      <c r="AZ222" s="98"/>
      <c r="BA222" s="69"/>
      <c r="BB222" s="69"/>
      <c r="BC222" s="69"/>
      <c r="BD222" s="69"/>
      <c r="BE222" s="16">
        <f>SUBTOTAL(9,BE189:BE218)</f>
        <v>0</v>
      </c>
      <c r="BF222" s="7">
        <f t="shared" ref="BF222:BM222" si="99">SUBTOTAL(9,BF189:BF218)</f>
        <v>250283</v>
      </c>
      <c r="BG222" s="43">
        <f t="shared" si="99"/>
        <v>73493</v>
      </c>
      <c r="BH222" s="44">
        <f t="shared" si="99"/>
        <v>174610</v>
      </c>
      <c r="BI222" s="44">
        <f t="shared" si="99"/>
        <v>0</v>
      </c>
      <c r="BJ222" s="44">
        <f t="shared" si="99"/>
        <v>0</v>
      </c>
      <c r="BK222" s="44">
        <f t="shared" si="99"/>
        <v>0</v>
      </c>
      <c r="BL222" s="44">
        <f t="shared" si="99"/>
        <v>2180</v>
      </c>
      <c r="BM222" s="16">
        <f t="shared" si="99"/>
        <v>0</v>
      </c>
    </row>
    <row r="223" spans="1:65" outlineLevel="5" x14ac:dyDescent="0.3">
      <c r="A223" s="21">
        <f t="shared" si="80"/>
        <v>7</v>
      </c>
      <c r="B223" s="33">
        <f>B218+1</f>
        <v>42917</v>
      </c>
      <c r="C223" s="51">
        <v>314225</v>
      </c>
      <c r="D223" s="64" t="str">
        <f t="shared" ref="D223:D253" si="100">IFERROR(ROUND(AVERAGE(E223:L223),1),"")</f>
        <v/>
      </c>
      <c r="E223" s="12" t="s">
        <v>103</v>
      </c>
      <c r="F223" s="12" t="s">
        <v>103</v>
      </c>
      <c r="G223" s="12"/>
      <c r="H223" s="12"/>
      <c r="I223" s="12"/>
      <c r="J223" s="12"/>
      <c r="K223" s="12"/>
      <c r="L223" s="12"/>
      <c r="M223" s="74" t="str">
        <f t="shared" ref="M223:M253" si="101">IFERROR(ROUND(AVERAGE(N223:U223),1),"")</f>
        <v/>
      </c>
      <c r="N223" s="83" t="s">
        <v>103</v>
      </c>
      <c r="O223" s="83" t="s">
        <v>103</v>
      </c>
      <c r="P223" s="83"/>
      <c r="Q223" s="83"/>
      <c r="R223" s="83"/>
      <c r="S223" s="83"/>
      <c r="T223" s="83"/>
      <c r="U223" s="83"/>
      <c r="V223" s="5" t="str">
        <f t="shared" ref="V223:V253" si="102">IFERROR(ROUND(AVERAGE(W223:AD223),1),"")</f>
        <v/>
      </c>
      <c r="W223" s="41"/>
      <c r="X223" s="41"/>
      <c r="Y223" s="41"/>
      <c r="Z223" s="41"/>
      <c r="AA223" s="41"/>
      <c r="AB223" s="41"/>
      <c r="AC223" s="41"/>
      <c r="AD223" s="41"/>
      <c r="AE223" s="5" t="str">
        <f t="shared" ref="AE223:AE253" si="103">IFERROR(ROUND(AVERAGE(AF223:AM223),1),"")</f>
        <v/>
      </c>
      <c r="AF223" s="41"/>
      <c r="AG223" s="41"/>
      <c r="AH223" s="41"/>
      <c r="AI223" s="41"/>
      <c r="AJ223" s="41"/>
      <c r="AK223" s="41"/>
      <c r="AL223" s="41"/>
      <c r="AM223" s="41"/>
      <c r="AN223" s="41">
        <f>21000/AO223</f>
        <v>18.9873417721519</v>
      </c>
      <c r="AO223" s="41">
        <v>1106</v>
      </c>
      <c r="AP223" s="110" t="s">
        <v>103</v>
      </c>
      <c r="AQ223" s="111" t="s">
        <v>103</v>
      </c>
      <c r="AR223" s="126" t="str">
        <f t="shared" ref="AR223:AR253" si="104">IFERROR(AQ223/AP223*100,"")</f>
        <v/>
      </c>
      <c r="AS223" s="126" t="str">
        <f t="shared" ref="AS223:AS253" si="105">IFERROR(100-AR223,"")</f>
        <v/>
      </c>
      <c r="AT223" s="127">
        <v>1106</v>
      </c>
      <c r="AU223" s="128" t="s">
        <v>103</v>
      </c>
      <c r="AV223" s="129" t="s">
        <v>103</v>
      </c>
      <c r="AW223" s="126" t="str">
        <f t="shared" ref="AW223:AW253" si="106">IFERROR(AV223/AU223*100,"")</f>
        <v/>
      </c>
      <c r="AX223" s="126" t="str">
        <f t="shared" ref="AX223:AX253" si="107">IFERROR(100-AW223,"")</f>
        <v/>
      </c>
      <c r="AY223" s="143" t="str">
        <f t="shared" ref="AY223:AY253" si="108">IFERROR((1-((AW223*AS223)/(AX223*AR223)))*100,"")</f>
        <v/>
      </c>
      <c r="AZ223" s="97" t="s">
        <v>103</v>
      </c>
      <c r="BA223" s="68"/>
      <c r="BB223" s="68"/>
      <c r="BC223" s="68"/>
      <c r="BD223" s="68"/>
      <c r="BE223" s="15"/>
      <c r="BF223" s="5">
        <f t="shared" ref="BF223:BF253" si="109">IF(SUM(BG223:BM223)=0,"",SUM(BG223:BM223))</f>
        <v>13367</v>
      </c>
      <c r="BG223" s="42">
        <v>2064</v>
      </c>
      <c r="BH223" s="42">
        <v>11303</v>
      </c>
      <c r="BI223" s="42"/>
      <c r="BJ223" s="42"/>
      <c r="BK223" s="42"/>
      <c r="BL223" s="42"/>
      <c r="BM223" s="15"/>
    </row>
    <row r="224" spans="1:65" outlineLevel="5" x14ac:dyDescent="0.3">
      <c r="A224" s="22">
        <f t="shared" si="80"/>
        <v>7</v>
      </c>
      <c r="B224" s="9">
        <f t="shared" ref="B224:B287" si="110">B223+1</f>
        <v>42918</v>
      </c>
      <c r="C224" s="51">
        <v>338259</v>
      </c>
      <c r="D224" s="64" t="str">
        <f t="shared" si="100"/>
        <v/>
      </c>
      <c r="E224" s="12" t="s">
        <v>103</v>
      </c>
      <c r="F224" s="12" t="s">
        <v>103</v>
      </c>
      <c r="G224" s="12"/>
      <c r="H224" s="12"/>
      <c r="I224" s="12"/>
      <c r="J224" s="12"/>
      <c r="K224" s="12"/>
      <c r="L224" s="12"/>
      <c r="M224" s="74" t="str">
        <f t="shared" si="101"/>
        <v/>
      </c>
      <c r="N224" s="83" t="s">
        <v>103</v>
      </c>
      <c r="O224" s="83" t="s">
        <v>103</v>
      </c>
      <c r="P224" s="83"/>
      <c r="Q224" s="83"/>
      <c r="R224" s="83"/>
      <c r="S224" s="83"/>
      <c r="T224" s="83"/>
      <c r="U224" s="83"/>
      <c r="V224" s="5" t="str">
        <f t="shared" si="102"/>
        <v/>
      </c>
      <c r="W224" s="41"/>
      <c r="X224" s="41"/>
      <c r="Y224" s="41"/>
      <c r="Z224" s="41"/>
      <c r="AA224" s="41"/>
      <c r="AB224" s="41"/>
      <c r="AC224" s="41"/>
      <c r="AD224" s="41"/>
      <c r="AE224" s="5" t="str">
        <f t="shared" si="103"/>
        <v/>
      </c>
      <c r="AF224" s="41"/>
      <c r="AG224" s="41"/>
      <c r="AH224" s="41"/>
      <c r="AI224" s="41"/>
      <c r="AJ224" s="41"/>
      <c r="AK224" s="41"/>
      <c r="AL224" s="41"/>
      <c r="AM224" s="41"/>
      <c r="AN224" s="41">
        <f t="shared" ref="AN224:AN253" si="111">21000/AO224</f>
        <v>19.444444444444443</v>
      </c>
      <c r="AO224" s="41">
        <v>1080</v>
      </c>
      <c r="AP224" s="110" t="s">
        <v>103</v>
      </c>
      <c r="AQ224" s="111" t="s">
        <v>103</v>
      </c>
      <c r="AR224" s="126" t="str">
        <f t="shared" si="104"/>
        <v/>
      </c>
      <c r="AS224" s="126" t="str">
        <f t="shared" si="105"/>
        <v/>
      </c>
      <c r="AT224" s="127">
        <v>1080</v>
      </c>
      <c r="AU224" s="128" t="s">
        <v>103</v>
      </c>
      <c r="AV224" s="129" t="s">
        <v>103</v>
      </c>
      <c r="AW224" s="126" t="str">
        <f t="shared" si="106"/>
        <v/>
      </c>
      <c r="AX224" s="126" t="str">
        <f t="shared" si="107"/>
        <v/>
      </c>
      <c r="AY224" s="143" t="str">
        <f t="shared" si="108"/>
        <v/>
      </c>
      <c r="AZ224" s="97" t="s">
        <v>103</v>
      </c>
      <c r="BA224" s="68"/>
      <c r="BB224" s="68"/>
      <c r="BC224" s="68"/>
      <c r="BD224" s="68"/>
      <c r="BE224" s="15"/>
      <c r="BF224" s="5">
        <f t="shared" si="109"/>
        <v>12466</v>
      </c>
      <c r="BG224" s="42">
        <v>3657</v>
      </c>
      <c r="BH224" s="42">
        <v>8809</v>
      </c>
      <c r="BI224" s="42"/>
      <c r="BJ224" s="42"/>
      <c r="BK224" s="42"/>
      <c r="BL224" s="42"/>
      <c r="BM224" s="15"/>
    </row>
    <row r="225" spans="1:65" outlineLevel="5" x14ac:dyDescent="0.3">
      <c r="A225" s="22">
        <f t="shared" si="80"/>
        <v>7</v>
      </c>
      <c r="B225" s="9">
        <f t="shared" si="110"/>
        <v>42919</v>
      </c>
      <c r="C225" s="51">
        <v>316674</v>
      </c>
      <c r="D225" s="64">
        <f t="shared" si="100"/>
        <v>36</v>
      </c>
      <c r="E225" s="12">
        <v>36</v>
      </c>
      <c r="F225" s="12">
        <v>36</v>
      </c>
      <c r="G225" s="12"/>
      <c r="H225" s="12"/>
      <c r="I225" s="12"/>
      <c r="J225" s="12"/>
      <c r="K225" s="12"/>
      <c r="L225" s="12"/>
      <c r="M225" s="74" t="str">
        <f t="shared" si="101"/>
        <v/>
      </c>
      <c r="N225" s="83" t="s">
        <v>103</v>
      </c>
      <c r="O225" s="83" t="s">
        <v>103</v>
      </c>
      <c r="P225" s="83"/>
      <c r="Q225" s="83"/>
      <c r="R225" s="83"/>
      <c r="S225" s="83"/>
      <c r="T225" s="83"/>
      <c r="U225" s="83"/>
      <c r="V225" s="5" t="str">
        <f t="shared" si="102"/>
        <v/>
      </c>
      <c r="W225" s="41"/>
      <c r="X225" s="41"/>
      <c r="Y225" s="41"/>
      <c r="Z225" s="41"/>
      <c r="AA225" s="41"/>
      <c r="AB225" s="41"/>
      <c r="AC225" s="41"/>
      <c r="AD225" s="41"/>
      <c r="AE225" s="5" t="str">
        <f t="shared" si="103"/>
        <v/>
      </c>
      <c r="AF225" s="41"/>
      <c r="AG225" s="41"/>
      <c r="AH225" s="41"/>
      <c r="AI225" s="41"/>
      <c r="AJ225" s="41"/>
      <c r="AK225" s="41"/>
      <c r="AL225" s="41"/>
      <c r="AM225" s="41"/>
      <c r="AN225" s="41">
        <f t="shared" si="111"/>
        <v>19.607843137254903</v>
      </c>
      <c r="AO225" s="41">
        <v>1071</v>
      </c>
      <c r="AP225" s="110" t="s">
        <v>103</v>
      </c>
      <c r="AQ225" s="111" t="s">
        <v>103</v>
      </c>
      <c r="AR225" s="126" t="str">
        <f t="shared" si="104"/>
        <v/>
      </c>
      <c r="AS225" s="126" t="str">
        <f t="shared" si="105"/>
        <v/>
      </c>
      <c r="AT225" s="127">
        <v>1071</v>
      </c>
      <c r="AU225" s="128">
        <v>2.1</v>
      </c>
      <c r="AV225" s="129" t="s">
        <v>103</v>
      </c>
      <c r="AW225" s="126" t="str">
        <f t="shared" si="106"/>
        <v/>
      </c>
      <c r="AX225" s="126" t="str">
        <f t="shared" si="107"/>
        <v/>
      </c>
      <c r="AY225" s="143" t="str">
        <f t="shared" si="108"/>
        <v/>
      </c>
      <c r="AZ225" s="97">
        <v>80.25</v>
      </c>
      <c r="BA225" s="68"/>
      <c r="BB225" s="68"/>
      <c r="BC225" s="68"/>
      <c r="BD225" s="68"/>
      <c r="BE225" s="15"/>
      <c r="BF225" s="5">
        <f t="shared" si="109"/>
        <v>10607</v>
      </c>
      <c r="BG225" s="42">
        <v>3417</v>
      </c>
      <c r="BH225" s="42">
        <v>7190</v>
      </c>
      <c r="BI225" s="42"/>
      <c r="BJ225" s="42"/>
      <c r="BK225" s="42"/>
      <c r="BL225" s="42"/>
      <c r="BM225" s="15"/>
    </row>
    <row r="226" spans="1:65" outlineLevel="5" x14ac:dyDescent="0.3">
      <c r="A226" s="22">
        <f t="shared" si="80"/>
        <v>7</v>
      </c>
      <c r="B226" s="9">
        <f t="shared" si="110"/>
        <v>42920</v>
      </c>
      <c r="C226" s="51">
        <v>405575</v>
      </c>
      <c r="D226" s="64" t="str">
        <f t="shared" si="100"/>
        <v/>
      </c>
      <c r="E226" s="12" t="s">
        <v>103</v>
      </c>
      <c r="F226" s="12" t="s">
        <v>103</v>
      </c>
      <c r="G226" s="12"/>
      <c r="H226" s="12"/>
      <c r="I226" s="12"/>
      <c r="J226" s="12"/>
      <c r="K226" s="12"/>
      <c r="L226" s="12"/>
      <c r="M226" s="74">
        <f t="shared" si="101"/>
        <v>7.3</v>
      </c>
      <c r="N226" s="83">
        <v>7.24</v>
      </c>
      <c r="O226" s="83">
        <v>7.38</v>
      </c>
      <c r="P226" s="83"/>
      <c r="Q226" s="83"/>
      <c r="R226" s="83"/>
      <c r="S226" s="83"/>
      <c r="T226" s="83"/>
      <c r="U226" s="83"/>
      <c r="V226" s="5" t="str">
        <f t="shared" si="102"/>
        <v/>
      </c>
      <c r="W226" s="41"/>
      <c r="X226" s="41"/>
      <c r="Y226" s="41"/>
      <c r="Z226" s="41"/>
      <c r="AA226" s="41"/>
      <c r="AB226" s="41"/>
      <c r="AC226" s="41"/>
      <c r="AD226" s="41"/>
      <c r="AE226" s="5" t="str">
        <f t="shared" si="103"/>
        <v/>
      </c>
      <c r="AF226" s="41"/>
      <c r="AG226" s="41"/>
      <c r="AH226" s="41"/>
      <c r="AI226" s="41"/>
      <c r="AJ226" s="41"/>
      <c r="AK226" s="41"/>
      <c r="AL226" s="41"/>
      <c r="AM226" s="41"/>
      <c r="AN226" s="41">
        <f t="shared" si="111"/>
        <v>17.529215358931552</v>
      </c>
      <c r="AO226" s="41">
        <v>1198</v>
      </c>
      <c r="AP226" s="110">
        <v>2.94</v>
      </c>
      <c r="AQ226" s="111">
        <v>2.17</v>
      </c>
      <c r="AR226" s="126">
        <f t="shared" si="104"/>
        <v>73.80952380952381</v>
      </c>
      <c r="AS226" s="126">
        <f t="shared" si="105"/>
        <v>26.19047619047619</v>
      </c>
      <c r="AT226" s="127">
        <v>1198</v>
      </c>
      <c r="AU226" s="128">
        <v>2.1800000000000002</v>
      </c>
      <c r="AV226" s="129">
        <v>1.39</v>
      </c>
      <c r="AW226" s="126">
        <f t="shared" si="106"/>
        <v>63.761467889908253</v>
      </c>
      <c r="AX226" s="126">
        <f t="shared" si="107"/>
        <v>36.238532110091747</v>
      </c>
      <c r="AY226" s="143">
        <f t="shared" si="108"/>
        <v>37.566353613719905</v>
      </c>
      <c r="AZ226" s="97">
        <v>82.24</v>
      </c>
      <c r="BA226" s="68"/>
      <c r="BB226" s="68"/>
      <c r="BC226" s="68"/>
      <c r="BD226" s="68"/>
      <c r="BE226" s="15"/>
      <c r="BF226" s="5">
        <f t="shared" si="109"/>
        <v>8337</v>
      </c>
      <c r="BG226" s="42">
        <v>578</v>
      </c>
      <c r="BH226" s="42">
        <v>7759</v>
      </c>
      <c r="BI226" s="42"/>
      <c r="BJ226" s="42"/>
      <c r="BK226" s="42"/>
      <c r="BL226" s="42"/>
      <c r="BM226" s="15"/>
    </row>
    <row r="227" spans="1:65" outlineLevel="5" x14ac:dyDescent="0.3">
      <c r="A227" s="22">
        <f t="shared" si="80"/>
        <v>7</v>
      </c>
      <c r="B227" s="9">
        <f t="shared" si="110"/>
        <v>42921</v>
      </c>
      <c r="C227" s="51">
        <v>423158</v>
      </c>
      <c r="D227" s="64" t="str">
        <f t="shared" si="100"/>
        <v/>
      </c>
      <c r="E227" s="12" t="s">
        <v>103</v>
      </c>
      <c r="F227" s="12" t="s">
        <v>103</v>
      </c>
      <c r="G227" s="12"/>
      <c r="H227" s="12"/>
      <c r="I227" s="12"/>
      <c r="J227" s="12"/>
      <c r="K227" s="12"/>
      <c r="L227" s="12"/>
      <c r="M227" s="74" t="str">
        <f t="shared" si="101"/>
        <v/>
      </c>
      <c r="N227" s="83" t="s">
        <v>103</v>
      </c>
      <c r="O227" s="83" t="s">
        <v>103</v>
      </c>
      <c r="P227" s="83"/>
      <c r="Q227" s="83"/>
      <c r="R227" s="83"/>
      <c r="S227" s="83"/>
      <c r="T227" s="83"/>
      <c r="U227" s="83"/>
      <c r="V227" s="5" t="str">
        <f t="shared" si="102"/>
        <v/>
      </c>
      <c r="W227" s="41"/>
      <c r="X227" s="41"/>
      <c r="Y227" s="41"/>
      <c r="Z227" s="41"/>
      <c r="AA227" s="41"/>
      <c r="AB227" s="41"/>
      <c r="AC227" s="41"/>
      <c r="AD227" s="41"/>
      <c r="AE227" s="5" t="str">
        <f t="shared" si="103"/>
        <v/>
      </c>
      <c r="AF227" s="41"/>
      <c r="AG227" s="41"/>
      <c r="AH227" s="41"/>
      <c r="AI227" s="41"/>
      <c r="AJ227" s="41"/>
      <c r="AK227" s="41"/>
      <c r="AL227" s="41"/>
      <c r="AM227" s="41"/>
      <c r="AN227" s="41">
        <f t="shared" si="111"/>
        <v>18.276762402088774</v>
      </c>
      <c r="AO227" s="41">
        <v>1149</v>
      </c>
      <c r="AP227" s="110" t="s">
        <v>103</v>
      </c>
      <c r="AQ227" s="111" t="s">
        <v>103</v>
      </c>
      <c r="AR227" s="126" t="str">
        <f t="shared" si="104"/>
        <v/>
      </c>
      <c r="AS227" s="126" t="str">
        <f t="shared" si="105"/>
        <v/>
      </c>
      <c r="AT227" s="127">
        <v>1149</v>
      </c>
      <c r="AU227" s="128">
        <v>1.99</v>
      </c>
      <c r="AV227" s="129" t="s">
        <v>103</v>
      </c>
      <c r="AW227" s="126" t="str">
        <f t="shared" si="106"/>
        <v/>
      </c>
      <c r="AX227" s="126" t="str">
        <f t="shared" si="107"/>
        <v/>
      </c>
      <c r="AY227" s="143" t="str">
        <f t="shared" si="108"/>
        <v/>
      </c>
      <c r="AZ227" s="97">
        <v>82.2</v>
      </c>
      <c r="BA227" s="68"/>
      <c r="BB227" s="68"/>
      <c r="BC227" s="68"/>
      <c r="BD227" s="68"/>
      <c r="BE227" s="15"/>
      <c r="BF227" s="5">
        <f t="shared" si="109"/>
        <v>12081</v>
      </c>
      <c r="BG227" s="42">
        <v>3479</v>
      </c>
      <c r="BH227" s="42">
        <v>8602</v>
      </c>
      <c r="BI227" s="42"/>
      <c r="BJ227" s="42"/>
      <c r="BK227" s="42"/>
      <c r="BL227" s="42"/>
      <c r="BM227" s="15"/>
    </row>
    <row r="228" spans="1:65" outlineLevel="5" x14ac:dyDescent="0.3">
      <c r="A228" s="22">
        <f t="shared" si="80"/>
        <v>7</v>
      </c>
      <c r="B228" s="9">
        <f t="shared" si="110"/>
        <v>42922</v>
      </c>
      <c r="C228" s="51">
        <v>373060</v>
      </c>
      <c r="D228" s="64" t="str">
        <f t="shared" si="100"/>
        <v/>
      </c>
      <c r="E228" s="12" t="s">
        <v>103</v>
      </c>
      <c r="F228" s="12" t="s">
        <v>103</v>
      </c>
      <c r="G228" s="12"/>
      <c r="H228" s="12"/>
      <c r="I228" s="12"/>
      <c r="J228" s="12"/>
      <c r="K228" s="12"/>
      <c r="L228" s="12"/>
      <c r="M228" s="74" t="str">
        <f t="shared" si="101"/>
        <v/>
      </c>
      <c r="N228" s="83" t="s">
        <v>103</v>
      </c>
      <c r="O228" s="83" t="s">
        <v>103</v>
      </c>
      <c r="P228" s="83"/>
      <c r="Q228" s="83"/>
      <c r="R228" s="83"/>
      <c r="S228" s="83"/>
      <c r="T228" s="83"/>
      <c r="U228" s="83"/>
      <c r="V228" s="5" t="str">
        <f t="shared" si="102"/>
        <v/>
      </c>
      <c r="W228" s="41"/>
      <c r="X228" s="41"/>
      <c r="Y228" s="41"/>
      <c r="Z228" s="41"/>
      <c r="AA228" s="41"/>
      <c r="AB228" s="41"/>
      <c r="AC228" s="41"/>
      <c r="AD228" s="41"/>
      <c r="AE228" s="5" t="str">
        <f t="shared" si="103"/>
        <v/>
      </c>
      <c r="AF228" s="41"/>
      <c r="AG228" s="41"/>
      <c r="AH228" s="41"/>
      <c r="AI228" s="41"/>
      <c r="AJ228" s="41"/>
      <c r="AK228" s="41"/>
      <c r="AL228" s="41"/>
      <c r="AM228" s="41"/>
      <c r="AN228" s="41">
        <f t="shared" si="111"/>
        <v>19.662921348314608</v>
      </c>
      <c r="AO228" s="41">
        <v>1068</v>
      </c>
      <c r="AP228" s="110" t="s">
        <v>103</v>
      </c>
      <c r="AQ228" s="111" t="s">
        <v>103</v>
      </c>
      <c r="AR228" s="126" t="str">
        <f t="shared" si="104"/>
        <v/>
      </c>
      <c r="AS228" s="126" t="str">
        <f t="shared" si="105"/>
        <v/>
      </c>
      <c r="AT228" s="127">
        <v>1068</v>
      </c>
      <c r="AU228" s="128">
        <v>2.0099999999999998</v>
      </c>
      <c r="AV228" s="129" t="s">
        <v>103</v>
      </c>
      <c r="AW228" s="126" t="str">
        <f t="shared" si="106"/>
        <v/>
      </c>
      <c r="AX228" s="126" t="str">
        <f t="shared" si="107"/>
        <v/>
      </c>
      <c r="AY228" s="143" t="str">
        <f t="shared" si="108"/>
        <v/>
      </c>
      <c r="AZ228" s="97">
        <v>81.150000000000006</v>
      </c>
      <c r="BA228" s="68"/>
      <c r="BB228" s="68"/>
      <c r="BC228" s="68"/>
      <c r="BD228" s="68"/>
      <c r="BE228" s="15"/>
      <c r="BF228" s="5">
        <f t="shared" si="109"/>
        <v>7701</v>
      </c>
      <c r="BG228" s="42">
        <v>2996</v>
      </c>
      <c r="BH228" s="42">
        <v>4705</v>
      </c>
      <c r="BI228" s="42"/>
      <c r="BJ228" s="42"/>
      <c r="BK228" s="42"/>
      <c r="BL228" s="42"/>
      <c r="BM228" s="15"/>
    </row>
    <row r="229" spans="1:65" outlineLevel="5" x14ac:dyDescent="0.3">
      <c r="A229" s="22">
        <f t="shared" si="80"/>
        <v>7</v>
      </c>
      <c r="B229" s="9">
        <f t="shared" si="110"/>
        <v>42923</v>
      </c>
      <c r="C229" s="51">
        <v>362979</v>
      </c>
      <c r="D229" s="64" t="str">
        <f t="shared" si="100"/>
        <v/>
      </c>
      <c r="E229" s="12" t="s">
        <v>103</v>
      </c>
      <c r="F229" s="12" t="s">
        <v>103</v>
      </c>
      <c r="G229" s="12"/>
      <c r="H229" s="12"/>
      <c r="I229" s="12"/>
      <c r="J229" s="12"/>
      <c r="K229" s="12"/>
      <c r="L229" s="12"/>
      <c r="M229" s="74" t="str">
        <f t="shared" si="101"/>
        <v/>
      </c>
      <c r="N229" s="83" t="s">
        <v>103</v>
      </c>
      <c r="O229" s="83" t="s">
        <v>103</v>
      </c>
      <c r="P229" s="83"/>
      <c r="Q229" s="83"/>
      <c r="R229" s="83"/>
      <c r="S229" s="83"/>
      <c r="T229" s="83"/>
      <c r="U229" s="83"/>
      <c r="V229" s="5" t="str">
        <f t="shared" si="102"/>
        <v/>
      </c>
      <c r="W229" s="41"/>
      <c r="X229" s="41"/>
      <c r="Y229" s="41"/>
      <c r="Z229" s="41"/>
      <c r="AA229" s="41"/>
      <c r="AB229" s="41"/>
      <c r="AC229" s="41"/>
      <c r="AD229" s="41"/>
      <c r="AE229" s="5" t="str">
        <f t="shared" si="103"/>
        <v/>
      </c>
      <c r="AF229" s="41"/>
      <c r="AG229" s="41"/>
      <c r="AH229" s="41"/>
      <c r="AI229" s="41"/>
      <c r="AJ229" s="41"/>
      <c r="AK229" s="41"/>
      <c r="AL229" s="41"/>
      <c r="AM229" s="41"/>
      <c r="AN229" s="41">
        <f t="shared" si="111"/>
        <v>21.233569261880689</v>
      </c>
      <c r="AO229" s="41">
        <v>989</v>
      </c>
      <c r="AP229" s="110" t="s">
        <v>103</v>
      </c>
      <c r="AQ229" s="111" t="s">
        <v>103</v>
      </c>
      <c r="AR229" s="126" t="str">
        <f t="shared" si="104"/>
        <v/>
      </c>
      <c r="AS229" s="126" t="str">
        <f t="shared" si="105"/>
        <v/>
      </c>
      <c r="AT229" s="127">
        <v>989</v>
      </c>
      <c r="AU229" s="128">
        <v>2.0499999999999998</v>
      </c>
      <c r="AV229" s="129" t="s">
        <v>103</v>
      </c>
      <c r="AW229" s="126" t="str">
        <f t="shared" si="106"/>
        <v/>
      </c>
      <c r="AX229" s="126" t="str">
        <f t="shared" si="107"/>
        <v/>
      </c>
      <c r="AY229" s="143" t="str">
        <f t="shared" si="108"/>
        <v/>
      </c>
      <c r="AZ229" s="97">
        <v>81.430000000000007</v>
      </c>
      <c r="BA229" s="68"/>
      <c r="BB229" s="68"/>
      <c r="BC229" s="68"/>
      <c r="BD229" s="68"/>
      <c r="BE229" s="15"/>
      <c r="BF229" s="5">
        <f t="shared" si="109"/>
        <v>9119</v>
      </c>
      <c r="BG229" s="42">
        <v>1284</v>
      </c>
      <c r="BH229" s="42">
        <v>7835</v>
      </c>
      <c r="BI229" s="42"/>
      <c r="BJ229" s="42"/>
      <c r="BK229" s="42"/>
      <c r="BL229" s="42"/>
      <c r="BM229" s="15"/>
    </row>
    <row r="230" spans="1:65" outlineLevel="5" x14ac:dyDescent="0.3">
      <c r="A230" s="22">
        <f t="shared" si="80"/>
        <v>7</v>
      </c>
      <c r="B230" s="9">
        <f t="shared" si="110"/>
        <v>42924</v>
      </c>
      <c r="C230" s="51">
        <v>362527</v>
      </c>
      <c r="D230" s="64" t="str">
        <f t="shared" si="100"/>
        <v/>
      </c>
      <c r="E230" s="12" t="s">
        <v>103</v>
      </c>
      <c r="F230" s="12" t="s">
        <v>103</v>
      </c>
      <c r="G230" s="12"/>
      <c r="H230" s="12"/>
      <c r="I230" s="12"/>
      <c r="J230" s="12"/>
      <c r="K230" s="12"/>
      <c r="L230" s="12"/>
      <c r="M230" s="74" t="str">
        <f t="shared" si="101"/>
        <v/>
      </c>
      <c r="N230" s="83" t="s">
        <v>103</v>
      </c>
      <c r="O230" s="83" t="s">
        <v>103</v>
      </c>
      <c r="P230" s="83"/>
      <c r="Q230" s="83"/>
      <c r="R230" s="83"/>
      <c r="S230" s="83"/>
      <c r="T230" s="83"/>
      <c r="U230" s="83"/>
      <c r="V230" s="5" t="str">
        <f t="shared" si="102"/>
        <v/>
      </c>
      <c r="W230" s="41"/>
      <c r="X230" s="41"/>
      <c r="Y230" s="41"/>
      <c r="Z230" s="41"/>
      <c r="AA230" s="41"/>
      <c r="AB230" s="41"/>
      <c r="AC230" s="41"/>
      <c r="AD230" s="41"/>
      <c r="AE230" s="5" t="str">
        <f t="shared" si="103"/>
        <v/>
      </c>
      <c r="AF230" s="41"/>
      <c r="AG230" s="41"/>
      <c r="AH230" s="41"/>
      <c r="AI230" s="41"/>
      <c r="AJ230" s="41"/>
      <c r="AK230" s="41"/>
      <c r="AL230" s="41"/>
      <c r="AM230" s="41"/>
      <c r="AN230" s="41">
        <f t="shared" si="111"/>
        <v>20.388349514563107</v>
      </c>
      <c r="AO230" s="41">
        <v>1030</v>
      </c>
      <c r="AP230" s="110" t="s">
        <v>103</v>
      </c>
      <c r="AQ230" s="111" t="s">
        <v>103</v>
      </c>
      <c r="AR230" s="126" t="str">
        <f t="shared" si="104"/>
        <v/>
      </c>
      <c r="AS230" s="126" t="str">
        <f t="shared" si="105"/>
        <v/>
      </c>
      <c r="AT230" s="127">
        <v>1030</v>
      </c>
      <c r="AU230" s="128" t="s">
        <v>103</v>
      </c>
      <c r="AV230" s="129" t="s">
        <v>103</v>
      </c>
      <c r="AW230" s="126" t="str">
        <f t="shared" si="106"/>
        <v/>
      </c>
      <c r="AX230" s="126" t="str">
        <f t="shared" si="107"/>
        <v/>
      </c>
      <c r="AY230" s="143" t="str">
        <f t="shared" si="108"/>
        <v/>
      </c>
      <c r="AZ230" s="97" t="s">
        <v>103</v>
      </c>
      <c r="BA230" s="68"/>
      <c r="BB230" s="68"/>
      <c r="BC230" s="68"/>
      <c r="BD230" s="68"/>
      <c r="BE230" s="15"/>
      <c r="BF230" s="5">
        <f t="shared" si="109"/>
        <v>8606</v>
      </c>
      <c r="BG230" s="42">
        <v>3389</v>
      </c>
      <c r="BH230" s="42">
        <v>5217</v>
      </c>
      <c r="BI230" s="42"/>
      <c r="BJ230" s="42"/>
      <c r="BK230" s="42"/>
      <c r="BL230" s="42"/>
      <c r="BM230" s="15"/>
    </row>
    <row r="231" spans="1:65" outlineLevel="5" x14ac:dyDescent="0.3">
      <c r="A231" s="22">
        <f t="shared" si="80"/>
        <v>7</v>
      </c>
      <c r="B231" s="9">
        <f t="shared" si="110"/>
        <v>42925</v>
      </c>
      <c r="C231" s="51">
        <v>363057</v>
      </c>
      <c r="D231" s="64" t="str">
        <f t="shared" si="100"/>
        <v/>
      </c>
      <c r="E231" s="12" t="s">
        <v>103</v>
      </c>
      <c r="F231" s="12" t="s">
        <v>103</v>
      </c>
      <c r="G231" s="12"/>
      <c r="H231" s="12"/>
      <c r="I231" s="12"/>
      <c r="J231" s="12"/>
      <c r="K231" s="12"/>
      <c r="L231" s="12"/>
      <c r="M231" s="74" t="str">
        <f t="shared" si="101"/>
        <v/>
      </c>
      <c r="N231" s="83" t="s">
        <v>103</v>
      </c>
      <c r="O231" s="83" t="s">
        <v>103</v>
      </c>
      <c r="P231" s="83"/>
      <c r="Q231" s="83"/>
      <c r="R231" s="83"/>
      <c r="S231" s="83"/>
      <c r="T231" s="83"/>
      <c r="U231" s="83"/>
      <c r="V231" s="5" t="str">
        <f t="shared" si="102"/>
        <v/>
      </c>
      <c r="W231" s="41"/>
      <c r="X231" s="41"/>
      <c r="Y231" s="41"/>
      <c r="Z231" s="41"/>
      <c r="AA231" s="41"/>
      <c r="AB231" s="41"/>
      <c r="AC231" s="41"/>
      <c r="AD231" s="41"/>
      <c r="AE231" s="5" t="str">
        <f t="shared" si="103"/>
        <v/>
      </c>
      <c r="AF231" s="41"/>
      <c r="AG231" s="41"/>
      <c r="AH231" s="41"/>
      <c r="AI231" s="41"/>
      <c r="AJ231" s="41"/>
      <c r="AK231" s="41"/>
      <c r="AL231" s="41"/>
      <c r="AM231" s="41"/>
      <c r="AN231" s="41">
        <f t="shared" si="111"/>
        <v>19.021739130434781</v>
      </c>
      <c r="AO231" s="41">
        <v>1104</v>
      </c>
      <c r="AP231" s="110" t="s">
        <v>103</v>
      </c>
      <c r="AQ231" s="111" t="s">
        <v>103</v>
      </c>
      <c r="AR231" s="126" t="str">
        <f t="shared" si="104"/>
        <v/>
      </c>
      <c r="AS231" s="126" t="str">
        <f t="shared" si="105"/>
        <v/>
      </c>
      <c r="AT231" s="127">
        <v>1104</v>
      </c>
      <c r="AU231" s="128" t="s">
        <v>103</v>
      </c>
      <c r="AV231" s="129" t="s">
        <v>103</v>
      </c>
      <c r="AW231" s="126" t="str">
        <f t="shared" si="106"/>
        <v/>
      </c>
      <c r="AX231" s="126" t="str">
        <f t="shared" si="107"/>
        <v/>
      </c>
      <c r="AY231" s="143" t="str">
        <f t="shared" si="108"/>
        <v/>
      </c>
      <c r="AZ231" s="97" t="s">
        <v>103</v>
      </c>
      <c r="BA231" s="68"/>
      <c r="BB231" s="68"/>
      <c r="BC231" s="68"/>
      <c r="BD231" s="68"/>
      <c r="BE231" s="15"/>
      <c r="BF231" s="5">
        <f t="shared" si="109"/>
        <v>7714</v>
      </c>
      <c r="BG231" s="42">
        <v>3475</v>
      </c>
      <c r="BH231" s="42">
        <v>4239</v>
      </c>
      <c r="BI231" s="42"/>
      <c r="BJ231" s="42"/>
      <c r="BK231" s="42"/>
      <c r="BL231" s="42"/>
      <c r="BM231" s="15"/>
    </row>
    <row r="232" spans="1:65" outlineLevel="5" x14ac:dyDescent="0.3">
      <c r="A232" s="22">
        <f t="shared" si="80"/>
        <v>7</v>
      </c>
      <c r="B232" s="9">
        <f t="shared" si="110"/>
        <v>42926</v>
      </c>
      <c r="C232" s="51">
        <v>382139</v>
      </c>
      <c r="D232" s="64" t="str">
        <f t="shared" si="100"/>
        <v/>
      </c>
      <c r="E232" s="12" t="s">
        <v>103</v>
      </c>
      <c r="F232" s="12" t="s">
        <v>103</v>
      </c>
      <c r="G232" s="12"/>
      <c r="H232" s="12"/>
      <c r="I232" s="12"/>
      <c r="J232" s="12"/>
      <c r="K232" s="12"/>
      <c r="L232" s="12"/>
      <c r="M232" s="74" t="str">
        <f t="shared" si="101"/>
        <v/>
      </c>
      <c r="N232" s="83" t="s">
        <v>103</v>
      </c>
      <c r="O232" s="83" t="s">
        <v>103</v>
      </c>
      <c r="P232" s="83"/>
      <c r="Q232" s="83"/>
      <c r="R232" s="83"/>
      <c r="S232" s="83"/>
      <c r="T232" s="83"/>
      <c r="U232" s="83"/>
      <c r="V232" s="5" t="str">
        <f t="shared" si="102"/>
        <v/>
      </c>
      <c r="W232" s="41"/>
      <c r="X232" s="41"/>
      <c r="Y232" s="41"/>
      <c r="Z232" s="41"/>
      <c r="AA232" s="41"/>
      <c r="AB232" s="41"/>
      <c r="AC232" s="41"/>
      <c r="AD232" s="41"/>
      <c r="AE232" s="5" t="str">
        <f t="shared" si="103"/>
        <v/>
      </c>
      <c r="AF232" s="41"/>
      <c r="AG232" s="41"/>
      <c r="AH232" s="41"/>
      <c r="AI232" s="41"/>
      <c r="AJ232" s="41"/>
      <c r="AK232" s="41"/>
      <c r="AL232" s="41"/>
      <c r="AM232" s="41"/>
      <c r="AN232" s="41">
        <f t="shared" si="111"/>
        <v>19.021739130434781</v>
      </c>
      <c r="AO232" s="41">
        <v>1104</v>
      </c>
      <c r="AP232" s="110" t="s">
        <v>103</v>
      </c>
      <c r="AQ232" s="111" t="s">
        <v>103</v>
      </c>
      <c r="AR232" s="126" t="str">
        <f t="shared" si="104"/>
        <v/>
      </c>
      <c r="AS232" s="126" t="str">
        <f t="shared" si="105"/>
        <v/>
      </c>
      <c r="AT232" s="127">
        <v>1104</v>
      </c>
      <c r="AU232" s="128">
        <v>2.25</v>
      </c>
      <c r="AV232" s="129" t="s">
        <v>103</v>
      </c>
      <c r="AW232" s="126" t="str">
        <f t="shared" si="106"/>
        <v/>
      </c>
      <c r="AX232" s="126" t="str">
        <f t="shared" si="107"/>
        <v/>
      </c>
      <c r="AY232" s="143" t="str">
        <f t="shared" si="108"/>
        <v/>
      </c>
      <c r="AZ232" s="97">
        <v>81.2</v>
      </c>
      <c r="BA232" s="68"/>
      <c r="BB232" s="68"/>
      <c r="BC232" s="68"/>
      <c r="BD232" s="68"/>
      <c r="BE232" s="15"/>
      <c r="BF232" s="5">
        <f t="shared" si="109"/>
        <v>7215</v>
      </c>
      <c r="BG232" s="42">
        <v>2736</v>
      </c>
      <c r="BH232" s="42">
        <v>4479</v>
      </c>
      <c r="BI232" s="42"/>
      <c r="BJ232" s="42"/>
      <c r="BK232" s="42"/>
      <c r="BL232" s="42"/>
      <c r="BM232" s="15"/>
    </row>
    <row r="233" spans="1:65" outlineLevel="5" x14ac:dyDescent="0.3">
      <c r="A233" s="22">
        <f t="shared" si="80"/>
        <v>7</v>
      </c>
      <c r="B233" s="9">
        <f t="shared" si="110"/>
        <v>42927</v>
      </c>
      <c r="C233" s="51">
        <v>337184</v>
      </c>
      <c r="D233" s="64" t="str">
        <f t="shared" si="100"/>
        <v/>
      </c>
      <c r="E233" s="12" t="s">
        <v>103</v>
      </c>
      <c r="F233" s="12" t="s">
        <v>103</v>
      </c>
      <c r="G233" s="12"/>
      <c r="H233" s="12"/>
      <c r="I233" s="12"/>
      <c r="J233" s="12"/>
      <c r="K233" s="12"/>
      <c r="L233" s="12"/>
      <c r="M233" s="74">
        <f t="shared" si="101"/>
        <v>7.3</v>
      </c>
      <c r="N233" s="83">
        <v>7.24</v>
      </c>
      <c r="O233" s="83">
        <v>7.4</v>
      </c>
      <c r="P233" s="83"/>
      <c r="Q233" s="83"/>
      <c r="R233" s="83"/>
      <c r="S233" s="83"/>
      <c r="T233" s="83"/>
      <c r="U233" s="83"/>
      <c r="V233" s="5" t="str">
        <f t="shared" si="102"/>
        <v/>
      </c>
      <c r="W233" s="41"/>
      <c r="X233" s="41"/>
      <c r="Y233" s="41"/>
      <c r="Z233" s="41"/>
      <c r="AA233" s="41"/>
      <c r="AB233" s="41"/>
      <c r="AC233" s="41"/>
      <c r="AD233" s="41"/>
      <c r="AE233" s="5" t="str">
        <f t="shared" si="103"/>
        <v/>
      </c>
      <c r="AF233" s="41"/>
      <c r="AG233" s="41"/>
      <c r="AH233" s="41"/>
      <c r="AI233" s="41"/>
      <c r="AJ233" s="41"/>
      <c r="AK233" s="41"/>
      <c r="AL233" s="41"/>
      <c r="AM233" s="41"/>
      <c r="AN233" s="41">
        <f t="shared" si="111"/>
        <v>18.229166666666668</v>
      </c>
      <c r="AO233" s="41">
        <v>1152</v>
      </c>
      <c r="AP233" s="110">
        <v>2.94</v>
      </c>
      <c r="AQ233" s="111">
        <v>2.17</v>
      </c>
      <c r="AR233" s="126">
        <f t="shared" si="104"/>
        <v>73.80952380952381</v>
      </c>
      <c r="AS233" s="126">
        <f t="shared" si="105"/>
        <v>26.19047619047619</v>
      </c>
      <c r="AT233" s="127">
        <v>1152</v>
      </c>
      <c r="AU233" s="128">
        <v>2.1800000000000002</v>
      </c>
      <c r="AV233" s="129">
        <v>1.36</v>
      </c>
      <c r="AW233" s="126">
        <f t="shared" si="106"/>
        <v>62.385321100917437</v>
      </c>
      <c r="AX233" s="126">
        <f t="shared" si="107"/>
        <v>37.614678899082563</v>
      </c>
      <c r="AY233" s="143">
        <f t="shared" si="108"/>
        <v>41.148701809598734</v>
      </c>
      <c r="AZ233" s="97">
        <v>83.1</v>
      </c>
      <c r="BA233" s="68"/>
      <c r="BB233" s="68"/>
      <c r="BC233" s="68"/>
      <c r="BD233" s="68"/>
      <c r="BE233" s="15"/>
      <c r="BF233" s="5">
        <f t="shared" si="109"/>
        <v>5983</v>
      </c>
      <c r="BG233" s="42">
        <v>731</v>
      </c>
      <c r="BH233" s="42">
        <v>5252</v>
      </c>
      <c r="BI233" s="42"/>
      <c r="BJ233" s="42"/>
      <c r="BK233" s="42"/>
      <c r="BL233" s="42"/>
      <c r="BM233" s="15"/>
    </row>
    <row r="234" spans="1:65" outlineLevel="5" x14ac:dyDescent="0.3">
      <c r="A234" s="22">
        <f t="shared" si="80"/>
        <v>7</v>
      </c>
      <c r="B234" s="9">
        <f t="shared" si="110"/>
        <v>42928</v>
      </c>
      <c r="C234" s="51">
        <v>373525</v>
      </c>
      <c r="D234" s="64" t="str">
        <f t="shared" si="100"/>
        <v/>
      </c>
      <c r="E234" s="12" t="s">
        <v>103</v>
      </c>
      <c r="F234" s="12" t="s">
        <v>103</v>
      </c>
      <c r="G234" s="12"/>
      <c r="H234" s="12"/>
      <c r="I234" s="12"/>
      <c r="J234" s="12"/>
      <c r="K234" s="12"/>
      <c r="L234" s="12"/>
      <c r="M234" s="74" t="str">
        <f t="shared" si="101"/>
        <v/>
      </c>
      <c r="N234" s="83" t="s">
        <v>103</v>
      </c>
      <c r="O234" s="83" t="s">
        <v>103</v>
      </c>
      <c r="P234" s="83"/>
      <c r="Q234" s="83"/>
      <c r="R234" s="83"/>
      <c r="S234" s="83"/>
      <c r="T234" s="83"/>
      <c r="U234" s="83"/>
      <c r="V234" s="5" t="str">
        <f t="shared" si="102"/>
        <v/>
      </c>
      <c r="W234" s="41"/>
      <c r="X234" s="41"/>
      <c r="Y234" s="41"/>
      <c r="Z234" s="41"/>
      <c r="AA234" s="41"/>
      <c r="AB234" s="41"/>
      <c r="AC234" s="41"/>
      <c r="AD234" s="41"/>
      <c r="AE234" s="5" t="str">
        <f t="shared" si="103"/>
        <v/>
      </c>
      <c r="AF234" s="41"/>
      <c r="AG234" s="41"/>
      <c r="AH234" s="41"/>
      <c r="AI234" s="41"/>
      <c r="AJ234" s="41"/>
      <c r="AK234" s="41"/>
      <c r="AL234" s="41"/>
      <c r="AM234" s="41"/>
      <c r="AN234" s="41">
        <f t="shared" si="111"/>
        <v>17.676767676767678</v>
      </c>
      <c r="AO234" s="41">
        <v>1188</v>
      </c>
      <c r="AP234" s="110" t="s">
        <v>103</v>
      </c>
      <c r="AQ234" s="111" t="s">
        <v>103</v>
      </c>
      <c r="AR234" s="126" t="str">
        <f t="shared" si="104"/>
        <v/>
      </c>
      <c r="AS234" s="126" t="str">
        <f t="shared" si="105"/>
        <v/>
      </c>
      <c r="AT234" s="127">
        <v>1188</v>
      </c>
      <c r="AU234" s="128">
        <v>2.2000000000000002</v>
      </c>
      <c r="AV234" s="129" t="s">
        <v>103</v>
      </c>
      <c r="AW234" s="126" t="str">
        <f t="shared" si="106"/>
        <v/>
      </c>
      <c r="AX234" s="126" t="str">
        <f t="shared" si="107"/>
        <v/>
      </c>
      <c r="AY234" s="143" t="str">
        <f t="shared" si="108"/>
        <v/>
      </c>
      <c r="AZ234" s="97">
        <v>84.2</v>
      </c>
      <c r="BA234" s="68"/>
      <c r="BB234" s="68"/>
      <c r="BC234" s="68"/>
      <c r="BD234" s="68"/>
      <c r="BE234" s="15"/>
      <c r="BF234" s="5">
        <f t="shared" si="109"/>
        <v>6749</v>
      </c>
      <c r="BG234" s="42">
        <v>572</v>
      </c>
      <c r="BH234" s="42">
        <v>6177</v>
      </c>
      <c r="BI234" s="42"/>
      <c r="BJ234" s="42"/>
      <c r="BK234" s="42"/>
      <c r="BL234" s="42"/>
      <c r="BM234" s="15"/>
    </row>
    <row r="235" spans="1:65" outlineLevel="5" x14ac:dyDescent="0.3">
      <c r="A235" s="22">
        <f t="shared" ref="A235:A306" si="112">MONTH(B235)</f>
        <v>7</v>
      </c>
      <c r="B235" s="9">
        <f t="shared" si="110"/>
        <v>42929</v>
      </c>
      <c r="C235" s="51">
        <v>357751</v>
      </c>
      <c r="D235" s="64" t="str">
        <f t="shared" si="100"/>
        <v/>
      </c>
      <c r="E235" s="12" t="s">
        <v>103</v>
      </c>
      <c r="F235" s="12" t="s">
        <v>103</v>
      </c>
      <c r="G235" s="12"/>
      <c r="H235" s="12"/>
      <c r="I235" s="12"/>
      <c r="J235" s="12"/>
      <c r="K235" s="12"/>
      <c r="L235" s="12"/>
      <c r="M235" s="74" t="str">
        <f t="shared" si="101"/>
        <v/>
      </c>
      <c r="N235" s="83" t="s">
        <v>103</v>
      </c>
      <c r="O235" s="83" t="s">
        <v>103</v>
      </c>
      <c r="P235" s="83"/>
      <c r="Q235" s="83"/>
      <c r="R235" s="83"/>
      <c r="S235" s="83"/>
      <c r="T235" s="83"/>
      <c r="U235" s="83"/>
      <c r="V235" s="5" t="str">
        <f t="shared" si="102"/>
        <v/>
      </c>
      <c r="W235" s="41"/>
      <c r="X235" s="41"/>
      <c r="Y235" s="41"/>
      <c r="Z235" s="41"/>
      <c r="AA235" s="41"/>
      <c r="AB235" s="41"/>
      <c r="AC235" s="41"/>
      <c r="AD235" s="41"/>
      <c r="AE235" s="5" t="str">
        <f t="shared" si="103"/>
        <v/>
      </c>
      <c r="AF235" s="41"/>
      <c r="AG235" s="41"/>
      <c r="AH235" s="41"/>
      <c r="AI235" s="41"/>
      <c r="AJ235" s="41"/>
      <c r="AK235" s="41"/>
      <c r="AL235" s="41"/>
      <c r="AM235" s="41"/>
      <c r="AN235" s="41">
        <f t="shared" si="111"/>
        <v>22.058823529411764</v>
      </c>
      <c r="AO235" s="41">
        <v>952</v>
      </c>
      <c r="AP235" s="110" t="s">
        <v>103</v>
      </c>
      <c r="AQ235" s="111" t="s">
        <v>103</v>
      </c>
      <c r="AR235" s="126" t="str">
        <f t="shared" si="104"/>
        <v/>
      </c>
      <c r="AS235" s="126" t="str">
        <f t="shared" si="105"/>
        <v/>
      </c>
      <c r="AT235" s="127">
        <v>952</v>
      </c>
      <c r="AU235" s="128">
        <v>2.25</v>
      </c>
      <c r="AV235" s="129" t="s">
        <v>103</v>
      </c>
      <c r="AW235" s="126" t="str">
        <f t="shared" si="106"/>
        <v/>
      </c>
      <c r="AX235" s="126" t="str">
        <f t="shared" si="107"/>
        <v/>
      </c>
      <c r="AY235" s="143" t="str">
        <f t="shared" si="108"/>
        <v/>
      </c>
      <c r="AZ235" s="97">
        <v>84.1</v>
      </c>
      <c r="BA235" s="68"/>
      <c r="BB235" s="68"/>
      <c r="BC235" s="68"/>
      <c r="BD235" s="68"/>
      <c r="BE235" s="15"/>
      <c r="BF235" s="5">
        <f t="shared" si="109"/>
        <v>9044</v>
      </c>
      <c r="BG235" s="42">
        <v>3622</v>
      </c>
      <c r="BH235" s="42">
        <v>5422</v>
      </c>
      <c r="BI235" s="42"/>
      <c r="BJ235" s="42"/>
      <c r="BK235" s="42"/>
      <c r="BL235" s="42"/>
      <c r="BM235" s="15"/>
    </row>
    <row r="236" spans="1:65" outlineLevel="5" x14ac:dyDescent="0.3">
      <c r="A236" s="22">
        <f t="shared" si="112"/>
        <v>7</v>
      </c>
      <c r="B236" s="9">
        <f t="shared" si="110"/>
        <v>42930</v>
      </c>
      <c r="C236" s="51">
        <v>369947</v>
      </c>
      <c r="D236" s="64" t="str">
        <f t="shared" si="100"/>
        <v/>
      </c>
      <c r="E236" s="12" t="s">
        <v>103</v>
      </c>
      <c r="F236" s="12" t="s">
        <v>103</v>
      </c>
      <c r="G236" s="12"/>
      <c r="H236" s="12"/>
      <c r="I236" s="12"/>
      <c r="J236" s="12"/>
      <c r="K236" s="12"/>
      <c r="L236" s="12"/>
      <c r="M236" s="74" t="str">
        <f t="shared" si="101"/>
        <v/>
      </c>
      <c r="N236" s="83" t="s">
        <v>103</v>
      </c>
      <c r="O236" s="83" t="s">
        <v>103</v>
      </c>
      <c r="P236" s="83"/>
      <c r="Q236" s="83"/>
      <c r="R236" s="83"/>
      <c r="S236" s="83"/>
      <c r="T236" s="83"/>
      <c r="U236" s="83"/>
      <c r="V236" s="5" t="str">
        <f t="shared" si="102"/>
        <v/>
      </c>
      <c r="W236" s="41"/>
      <c r="X236" s="41"/>
      <c r="Y236" s="41"/>
      <c r="Z236" s="41"/>
      <c r="AA236" s="41"/>
      <c r="AB236" s="41"/>
      <c r="AC236" s="41"/>
      <c r="AD236" s="41"/>
      <c r="AE236" s="5" t="str">
        <f t="shared" si="103"/>
        <v/>
      </c>
      <c r="AF236" s="41"/>
      <c r="AG236" s="41"/>
      <c r="AH236" s="41"/>
      <c r="AI236" s="41"/>
      <c r="AJ236" s="41"/>
      <c r="AK236" s="41"/>
      <c r="AL236" s="41"/>
      <c r="AM236" s="41"/>
      <c r="AN236" s="41">
        <f t="shared" si="111"/>
        <v>21.53846153846154</v>
      </c>
      <c r="AO236" s="41">
        <v>975</v>
      </c>
      <c r="AP236" s="110" t="s">
        <v>103</v>
      </c>
      <c r="AQ236" s="111" t="s">
        <v>103</v>
      </c>
      <c r="AR236" s="126" t="str">
        <f t="shared" si="104"/>
        <v/>
      </c>
      <c r="AS236" s="126" t="str">
        <f t="shared" si="105"/>
        <v/>
      </c>
      <c r="AT236" s="127">
        <v>975</v>
      </c>
      <c r="AU236" s="128">
        <v>2.29</v>
      </c>
      <c r="AV236" s="129" t="s">
        <v>103</v>
      </c>
      <c r="AW236" s="126" t="str">
        <f t="shared" si="106"/>
        <v/>
      </c>
      <c r="AX236" s="126" t="str">
        <f t="shared" si="107"/>
        <v/>
      </c>
      <c r="AY236" s="143" t="str">
        <f t="shared" si="108"/>
        <v/>
      </c>
      <c r="AZ236" s="97">
        <v>84.08</v>
      </c>
      <c r="BA236" s="68"/>
      <c r="BB236" s="68"/>
      <c r="BC236" s="68"/>
      <c r="BD236" s="68"/>
      <c r="BE236" s="15"/>
      <c r="BF236" s="5">
        <f t="shared" si="109"/>
        <v>7854</v>
      </c>
      <c r="BG236" s="42">
        <v>2565</v>
      </c>
      <c r="BH236" s="42">
        <v>5289</v>
      </c>
      <c r="BI236" s="42"/>
      <c r="BJ236" s="42"/>
      <c r="BK236" s="42"/>
      <c r="BL236" s="42"/>
      <c r="BM236" s="15"/>
    </row>
    <row r="237" spans="1:65" outlineLevel="5" x14ac:dyDescent="0.3">
      <c r="A237" s="22">
        <f t="shared" si="112"/>
        <v>7</v>
      </c>
      <c r="B237" s="9">
        <f t="shared" si="110"/>
        <v>42931</v>
      </c>
      <c r="C237" s="51">
        <v>348061</v>
      </c>
      <c r="D237" s="64" t="str">
        <f t="shared" si="100"/>
        <v/>
      </c>
      <c r="E237" s="12" t="s">
        <v>103</v>
      </c>
      <c r="F237" s="12" t="s">
        <v>103</v>
      </c>
      <c r="G237" s="12"/>
      <c r="H237" s="12"/>
      <c r="I237" s="12"/>
      <c r="J237" s="12"/>
      <c r="K237" s="12"/>
      <c r="L237" s="12"/>
      <c r="M237" s="74" t="str">
        <f t="shared" si="101"/>
        <v/>
      </c>
      <c r="N237" s="83" t="s">
        <v>103</v>
      </c>
      <c r="O237" s="83" t="s">
        <v>103</v>
      </c>
      <c r="P237" s="83"/>
      <c r="Q237" s="83"/>
      <c r="R237" s="83"/>
      <c r="S237" s="83"/>
      <c r="T237" s="83"/>
      <c r="U237" s="83"/>
      <c r="V237" s="5" t="str">
        <f t="shared" si="102"/>
        <v/>
      </c>
      <c r="W237" s="41"/>
      <c r="X237" s="41"/>
      <c r="Y237" s="41"/>
      <c r="Z237" s="41"/>
      <c r="AA237" s="41"/>
      <c r="AB237" s="41"/>
      <c r="AC237" s="41"/>
      <c r="AD237" s="41"/>
      <c r="AE237" s="5" t="str">
        <f t="shared" si="103"/>
        <v/>
      </c>
      <c r="AF237" s="41"/>
      <c r="AG237" s="41"/>
      <c r="AH237" s="41"/>
      <c r="AI237" s="41"/>
      <c r="AJ237" s="41"/>
      <c r="AK237" s="41"/>
      <c r="AL237" s="41"/>
      <c r="AM237" s="41"/>
      <c r="AN237" s="41">
        <f t="shared" si="111"/>
        <v>21.560574948665298</v>
      </c>
      <c r="AO237" s="41">
        <v>974</v>
      </c>
      <c r="AP237" s="110" t="s">
        <v>103</v>
      </c>
      <c r="AQ237" s="111" t="s">
        <v>103</v>
      </c>
      <c r="AR237" s="126" t="str">
        <f t="shared" si="104"/>
        <v/>
      </c>
      <c r="AS237" s="126" t="str">
        <f t="shared" si="105"/>
        <v/>
      </c>
      <c r="AT237" s="127">
        <v>974</v>
      </c>
      <c r="AU237" s="128" t="s">
        <v>103</v>
      </c>
      <c r="AV237" s="129" t="s">
        <v>103</v>
      </c>
      <c r="AW237" s="126" t="str">
        <f t="shared" si="106"/>
        <v/>
      </c>
      <c r="AX237" s="126" t="str">
        <f t="shared" si="107"/>
        <v/>
      </c>
      <c r="AY237" s="143" t="str">
        <f t="shared" si="108"/>
        <v/>
      </c>
      <c r="AZ237" s="97" t="s">
        <v>103</v>
      </c>
      <c r="BA237" s="68"/>
      <c r="BB237" s="68"/>
      <c r="BC237" s="68"/>
      <c r="BD237" s="68"/>
      <c r="BE237" s="15"/>
      <c r="BF237" s="5">
        <f t="shared" si="109"/>
        <v>6815</v>
      </c>
      <c r="BG237" s="42">
        <v>2028</v>
      </c>
      <c r="BH237" s="42">
        <v>4787</v>
      </c>
      <c r="BI237" s="42"/>
      <c r="BJ237" s="42"/>
      <c r="BK237" s="42"/>
      <c r="BL237" s="42"/>
      <c r="BM237" s="15"/>
    </row>
    <row r="238" spans="1:65" outlineLevel="5" x14ac:dyDescent="0.3">
      <c r="A238" s="22">
        <f t="shared" si="112"/>
        <v>7</v>
      </c>
      <c r="B238" s="9">
        <f t="shared" si="110"/>
        <v>42932</v>
      </c>
      <c r="C238" s="51">
        <v>354963</v>
      </c>
      <c r="D238" s="64" t="str">
        <f t="shared" si="100"/>
        <v/>
      </c>
      <c r="E238" s="12" t="s">
        <v>103</v>
      </c>
      <c r="F238" s="12" t="s">
        <v>103</v>
      </c>
      <c r="G238" s="12"/>
      <c r="H238" s="12"/>
      <c r="I238" s="12"/>
      <c r="J238" s="12"/>
      <c r="K238" s="12"/>
      <c r="L238" s="12"/>
      <c r="M238" s="74" t="str">
        <f t="shared" si="101"/>
        <v/>
      </c>
      <c r="N238" s="83" t="s">
        <v>103</v>
      </c>
      <c r="O238" s="83" t="s">
        <v>103</v>
      </c>
      <c r="P238" s="83"/>
      <c r="Q238" s="83"/>
      <c r="R238" s="83"/>
      <c r="S238" s="83"/>
      <c r="T238" s="83"/>
      <c r="U238" s="83"/>
      <c r="V238" s="5" t="str">
        <f t="shared" si="102"/>
        <v/>
      </c>
      <c r="W238" s="41"/>
      <c r="X238" s="41"/>
      <c r="Y238" s="41"/>
      <c r="Z238" s="41"/>
      <c r="AA238" s="41"/>
      <c r="AB238" s="41"/>
      <c r="AC238" s="41"/>
      <c r="AD238" s="41"/>
      <c r="AE238" s="5" t="str">
        <f t="shared" si="103"/>
        <v/>
      </c>
      <c r="AF238" s="41"/>
      <c r="AG238" s="41"/>
      <c r="AH238" s="41"/>
      <c r="AI238" s="41"/>
      <c r="AJ238" s="41"/>
      <c r="AK238" s="41"/>
      <c r="AL238" s="41"/>
      <c r="AM238" s="41"/>
      <c r="AN238" s="41">
        <f t="shared" si="111"/>
        <v>20.153550863723609</v>
      </c>
      <c r="AO238" s="41">
        <v>1042</v>
      </c>
      <c r="AP238" s="110" t="s">
        <v>103</v>
      </c>
      <c r="AQ238" s="111" t="s">
        <v>103</v>
      </c>
      <c r="AR238" s="126" t="str">
        <f t="shared" si="104"/>
        <v/>
      </c>
      <c r="AS238" s="126" t="str">
        <f t="shared" si="105"/>
        <v/>
      </c>
      <c r="AT238" s="127">
        <v>1042</v>
      </c>
      <c r="AU238" s="128" t="s">
        <v>103</v>
      </c>
      <c r="AV238" s="129" t="s">
        <v>103</v>
      </c>
      <c r="AW238" s="126" t="str">
        <f t="shared" si="106"/>
        <v/>
      </c>
      <c r="AX238" s="126" t="str">
        <f t="shared" si="107"/>
        <v/>
      </c>
      <c r="AY238" s="143" t="str">
        <f t="shared" si="108"/>
        <v/>
      </c>
      <c r="AZ238" s="97" t="s">
        <v>103</v>
      </c>
      <c r="BA238" s="68"/>
      <c r="BB238" s="68"/>
      <c r="BC238" s="68"/>
      <c r="BD238" s="68"/>
      <c r="BE238" s="15"/>
      <c r="BF238" s="5">
        <f t="shared" si="109"/>
        <v>5608</v>
      </c>
      <c r="BG238" s="42">
        <v>383</v>
      </c>
      <c r="BH238" s="42">
        <v>5225</v>
      </c>
      <c r="BI238" s="42"/>
      <c r="BJ238" s="42"/>
      <c r="BK238" s="42"/>
      <c r="BL238" s="42"/>
      <c r="BM238" s="15"/>
    </row>
    <row r="239" spans="1:65" outlineLevel="5" x14ac:dyDescent="0.3">
      <c r="A239" s="22">
        <f t="shared" si="112"/>
        <v>7</v>
      </c>
      <c r="B239" s="9">
        <f t="shared" si="110"/>
        <v>42933</v>
      </c>
      <c r="C239" s="51">
        <v>361707</v>
      </c>
      <c r="D239" s="64" t="str">
        <f t="shared" si="100"/>
        <v/>
      </c>
      <c r="E239" s="12" t="s">
        <v>103</v>
      </c>
      <c r="F239" s="12" t="s">
        <v>103</v>
      </c>
      <c r="G239" s="12"/>
      <c r="H239" s="12"/>
      <c r="I239" s="12"/>
      <c r="J239" s="12"/>
      <c r="K239" s="12"/>
      <c r="L239" s="12"/>
      <c r="M239" s="74" t="str">
        <f t="shared" si="101"/>
        <v/>
      </c>
      <c r="N239" s="83" t="s">
        <v>103</v>
      </c>
      <c r="O239" s="83" t="s">
        <v>103</v>
      </c>
      <c r="P239" s="83"/>
      <c r="Q239" s="83"/>
      <c r="R239" s="83"/>
      <c r="S239" s="83"/>
      <c r="T239" s="83"/>
      <c r="U239" s="83"/>
      <c r="V239" s="5" t="str">
        <f t="shared" si="102"/>
        <v/>
      </c>
      <c r="W239" s="41"/>
      <c r="X239" s="41"/>
      <c r="Y239" s="41"/>
      <c r="Z239" s="41"/>
      <c r="AA239" s="41"/>
      <c r="AB239" s="41"/>
      <c r="AC239" s="41"/>
      <c r="AD239" s="41"/>
      <c r="AE239" s="5" t="str">
        <f t="shared" si="103"/>
        <v/>
      </c>
      <c r="AF239" s="41"/>
      <c r="AG239" s="41"/>
      <c r="AH239" s="41"/>
      <c r="AI239" s="41"/>
      <c r="AJ239" s="41"/>
      <c r="AK239" s="41"/>
      <c r="AL239" s="41"/>
      <c r="AM239" s="41"/>
      <c r="AN239" s="41">
        <f t="shared" si="111"/>
        <v>20.874751491053679</v>
      </c>
      <c r="AO239" s="41">
        <v>1006</v>
      </c>
      <c r="AP239" s="110" t="s">
        <v>103</v>
      </c>
      <c r="AQ239" s="111" t="s">
        <v>103</v>
      </c>
      <c r="AR239" s="126" t="str">
        <f t="shared" si="104"/>
        <v/>
      </c>
      <c r="AS239" s="126" t="str">
        <f t="shared" si="105"/>
        <v/>
      </c>
      <c r="AT239" s="127">
        <v>1006</v>
      </c>
      <c r="AU239" s="128">
        <v>2.2999999999999998</v>
      </c>
      <c r="AV239" s="129" t="s">
        <v>103</v>
      </c>
      <c r="AW239" s="126" t="str">
        <f t="shared" si="106"/>
        <v/>
      </c>
      <c r="AX239" s="126" t="str">
        <f t="shared" si="107"/>
        <v/>
      </c>
      <c r="AY239" s="143" t="str">
        <f t="shared" si="108"/>
        <v/>
      </c>
      <c r="AZ239" s="97">
        <v>83.88</v>
      </c>
      <c r="BA239" s="68"/>
      <c r="BB239" s="68"/>
      <c r="BC239" s="68"/>
      <c r="BD239" s="68"/>
      <c r="BE239" s="15"/>
      <c r="BF239" s="5">
        <f t="shared" si="109"/>
        <v>5945</v>
      </c>
      <c r="BG239" s="42">
        <v>1848</v>
      </c>
      <c r="BH239" s="42">
        <v>4097</v>
      </c>
      <c r="BI239" s="42"/>
      <c r="BJ239" s="42"/>
      <c r="BK239" s="42"/>
      <c r="BL239" s="42"/>
      <c r="BM239" s="15"/>
    </row>
    <row r="240" spans="1:65" outlineLevel="5" x14ac:dyDescent="0.3">
      <c r="A240" s="22">
        <f t="shared" si="112"/>
        <v>7</v>
      </c>
      <c r="B240" s="9">
        <f t="shared" si="110"/>
        <v>42934</v>
      </c>
      <c r="C240" s="51">
        <v>392013</v>
      </c>
      <c r="D240" s="64" t="str">
        <f t="shared" si="100"/>
        <v/>
      </c>
      <c r="E240" s="12" t="s">
        <v>103</v>
      </c>
      <c r="F240" s="12" t="s">
        <v>103</v>
      </c>
      <c r="G240" s="12"/>
      <c r="H240" s="12"/>
      <c r="I240" s="12"/>
      <c r="J240" s="12"/>
      <c r="K240" s="12"/>
      <c r="L240" s="12"/>
      <c r="M240" s="74">
        <f t="shared" si="101"/>
        <v>7</v>
      </c>
      <c r="N240" s="83">
        <v>6.97</v>
      </c>
      <c r="O240" s="83">
        <v>7.01</v>
      </c>
      <c r="P240" s="83"/>
      <c r="Q240" s="83"/>
      <c r="R240" s="83"/>
      <c r="S240" s="83"/>
      <c r="T240" s="83"/>
      <c r="U240" s="83"/>
      <c r="V240" s="5" t="str">
        <f t="shared" si="102"/>
        <v/>
      </c>
      <c r="W240" s="41"/>
      <c r="X240" s="41"/>
      <c r="Y240" s="41"/>
      <c r="Z240" s="41"/>
      <c r="AA240" s="41"/>
      <c r="AB240" s="41"/>
      <c r="AC240" s="41"/>
      <c r="AD240" s="41"/>
      <c r="AE240" s="5" t="str">
        <f t="shared" si="103"/>
        <v/>
      </c>
      <c r="AF240" s="41"/>
      <c r="AG240" s="41"/>
      <c r="AH240" s="41"/>
      <c r="AI240" s="41"/>
      <c r="AJ240" s="41"/>
      <c r="AK240" s="41"/>
      <c r="AL240" s="41"/>
      <c r="AM240" s="41"/>
      <c r="AN240" s="41">
        <f t="shared" si="111"/>
        <v>18.072289156626507</v>
      </c>
      <c r="AO240" s="41">
        <v>1162</v>
      </c>
      <c r="AP240" s="110">
        <v>3.82</v>
      </c>
      <c r="AQ240" s="111">
        <v>2.79</v>
      </c>
      <c r="AR240" s="126">
        <f t="shared" si="104"/>
        <v>73.03664921465969</v>
      </c>
      <c r="AS240" s="126">
        <f t="shared" si="105"/>
        <v>26.96335078534031</v>
      </c>
      <c r="AT240" s="127">
        <v>1162</v>
      </c>
      <c r="AU240" s="128">
        <v>1.91</v>
      </c>
      <c r="AV240" s="129">
        <v>1.1399999999999999</v>
      </c>
      <c r="AW240" s="126">
        <f t="shared" si="106"/>
        <v>59.685863874345543</v>
      </c>
      <c r="AX240" s="126">
        <f t="shared" si="107"/>
        <v>40.314136125654457</v>
      </c>
      <c r="AY240" s="143">
        <f t="shared" si="108"/>
        <v>45.342829213796989</v>
      </c>
      <c r="AZ240" s="97">
        <v>81.19</v>
      </c>
      <c r="BA240" s="68"/>
      <c r="BB240" s="68"/>
      <c r="BC240" s="68"/>
      <c r="BD240" s="68"/>
      <c r="BE240" s="15"/>
      <c r="BF240" s="5">
        <f t="shared" si="109"/>
        <v>5709</v>
      </c>
      <c r="BG240" s="42">
        <v>1735</v>
      </c>
      <c r="BH240" s="42">
        <v>3974</v>
      </c>
      <c r="BI240" s="42"/>
      <c r="BJ240" s="42"/>
      <c r="BK240" s="42"/>
      <c r="BL240" s="42"/>
      <c r="BM240" s="15"/>
    </row>
    <row r="241" spans="1:65" outlineLevel="5" x14ac:dyDescent="0.3">
      <c r="A241" s="22">
        <f t="shared" si="112"/>
        <v>7</v>
      </c>
      <c r="B241" s="9">
        <f t="shared" si="110"/>
        <v>42935</v>
      </c>
      <c r="C241" s="51">
        <v>363535</v>
      </c>
      <c r="D241" s="64" t="str">
        <f t="shared" si="100"/>
        <v/>
      </c>
      <c r="E241" s="12" t="s">
        <v>103</v>
      </c>
      <c r="F241" s="12" t="s">
        <v>103</v>
      </c>
      <c r="G241" s="12"/>
      <c r="H241" s="12"/>
      <c r="I241" s="12"/>
      <c r="J241" s="12"/>
      <c r="K241" s="12"/>
      <c r="L241" s="12"/>
      <c r="M241" s="74" t="str">
        <f t="shared" si="101"/>
        <v/>
      </c>
      <c r="N241" s="83" t="s">
        <v>103</v>
      </c>
      <c r="O241" s="83" t="s">
        <v>103</v>
      </c>
      <c r="P241" s="83"/>
      <c r="Q241" s="83"/>
      <c r="R241" s="83"/>
      <c r="S241" s="83"/>
      <c r="T241" s="83"/>
      <c r="U241" s="83"/>
      <c r="V241" s="5" t="str">
        <f t="shared" si="102"/>
        <v/>
      </c>
      <c r="W241" s="41"/>
      <c r="X241" s="41"/>
      <c r="Y241" s="41"/>
      <c r="Z241" s="41"/>
      <c r="AA241" s="41"/>
      <c r="AB241" s="41"/>
      <c r="AC241" s="41"/>
      <c r="AD241" s="41"/>
      <c r="AE241" s="5" t="str">
        <f t="shared" si="103"/>
        <v/>
      </c>
      <c r="AF241" s="41"/>
      <c r="AG241" s="41"/>
      <c r="AH241" s="41"/>
      <c r="AI241" s="41"/>
      <c r="AJ241" s="41"/>
      <c r="AK241" s="41"/>
      <c r="AL241" s="41"/>
      <c r="AM241" s="41"/>
      <c r="AN241" s="41">
        <f t="shared" si="111"/>
        <v>15.463917525773196</v>
      </c>
      <c r="AO241" s="41">
        <v>1358</v>
      </c>
      <c r="AP241" s="110" t="s">
        <v>103</v>
      </c>
      <c r="AQ241" s="111" t="s">
        <v>103</v>
      </c>
      <c r="AR241" s="126" t="str">
        <f t="shared" si="104"/>
        <v/>
      </c>
      <c r="AS241" s="126" t="str">
        <f t="shared" si="105"/>
        <v/>
      </c>
      <c r="AT241" s="127">
        <v>1460</v>
      </c>
      <c r="AU241" s="128">
        <v>2.09</v>
      </c>
      <c r="AV241" s="129" t="s">
        <v>103</v>
      </c>
      <c r="AW241" s="126" t="str">
        <f t="shared" si="106"/>
        <v/>
      </c>
      <c r="AX241" s="126" t="str">
        <f t="shared" si="107"/>
        <v/>
      </c>
      <c r="AY241" s="143" t="str">
        <f t="shared" si="108"/>
        <v/>
      </c>
      <c r="AZ241" s="97">
        <v>81.599999999999994</v>
      </c>
      <c r="BA241" s="68">
        <v>65</v>
      </c>
      <c r="BB241" s="68">
        <v>32.299999999999997</v>
      </c>
      <c r="BC241" s="68">
        <v>3467</v>
      </c>
      <c r="BD241" s="68"/>
      <c r="BE241" s="15"/>
      <c r="BF241" s="5">
        <f t="shared" si="109"/>
        <v>3319</v>
      </c>
      <c r="BG241" s="42" t="s">
        <v>103</v>
      </c>
      <c r="BH241" s="42">
        <v>3319</v>
      </c>
      <c r="BI241" s="42"/>
      <c r="BJ241" s="42"/>
      <c r="BK241" s="42"/>
      <c r="BL241" s="42"/>
      <c r="BM241" s="15"/>
    </row>
    <row r="242" spans="1:65" outlineLevel="5" x14ac:dyDescent="0.3">
      <c r="A242" s="22">
        <f t="shared" si="112"/>
        <v>7</v>
      </c>
      <c r="B242" s="9">
        <f t="shared" si="110"/>
        <v>42936</v>
      </c>
      <c r="C242" s="51">
        <v>370306</v>
      </c>
      <c r="D242" s="64" t="str">
        <f t="shared" si="100"/>
        <v/>
      </c>
      <c r="E242" s="12" t="s">
        <v>103</v>
      </c>
      <c r="F242" s="12" t="s">
        <v>103</v>
      </c>
      <c r="G242" s="12"/>
      <c r="H242" s="12"/>
      <c r="I242" s="12"/>
      <c r="J242" s="12"/>
      <c r="K242" s="12"/>
      <c r="L242" s="12"/>
      <c r="M242" s="74" t="str">
        <f t="shared" si="101"/>
        <v/>
      </c>
      <c r="N242" s="83" t="s">
        <v>103</v>
      </c>
      <c r="O242" s="83" t="s">
        <v>103</v>
      </c>
      <c r="P242" s="83"/>
      <c r="Q242" s="83"/>
      <c r="R242" s="83"/>
      <c r="S242" s="83"/>
      <c r="T242" s="83"/>
      <c r="U242" s="83"/>
      <c r="V242" s="5" t="str">
        <f t="shared" si="102"/>
        <v/>
      </c>
      <c r="W242" s="41"/>
      <c r="X242" s="41"/>
      <c r="Y242" s="41"/>
      <c r="Z242" s="41"/>
      <c r="AA242" s="41"/>
      <c r="AB242" s="41"/>
      <c r="AC242" s="41"/>
      <c r="AD242" s="41"/>
      <c r="AE242" s="5" t="str">
        <f t="shared" si="103"/>
        <v/>
      </c>
      <c r="AF242" s="41"/>
      <c r="AG242" s="41"/>
      <c r="AH242" s="41"/>
      <c r="AI242" s="41"/>
      <c r="AJ242" s="41"/>
      <c r="AK242" s="41"/>
      <c r="AL242" s="41"/>
      <c r="AM242" s="41"/>
      <c r="AN242" s="41">
        <f t="shared" si="111"/>
        <v>15.452538631346579</v>
      </c>
      <c r="AO242" s="41">
        <v>1359</v>
      </c>
      <c r="AP242" s="110" t="s">
        <v>103</v>
      </c>
      <c r="AQ242" s="111" t="s">
        <v>103</v>
      </c>
      <c r="AR242" s="126" t="str">
        <f t="shared" si="104"/>
        <v/>
      </c>
      <c r="AS242" s="126" t="str">
        <f t="shared" si="105"/>
        <v/>
      </c>
      <c r="AT242" s="127">
        <v>1359</v>
      </c>
      <c r="AU242" s="128">
        <v>2.09</v>
      </c>
      <c r="AV242" s="129" t="s">
        <v>103</v>
      </c>
      <c r="AW242" s="126" t="str">
        <f t="shared" si="106"/>
        <v/>
      </c>
      <c r="AX242" s="126" t="str">
        <f t="shared" si="107"/>
        <v/>
      </c>
      <c r="AY242" s="143" t="str">
        <f t="shared" si="108"/>
        <v/>
      </c>
      <c r="AZ242" s="97">
        <v>81.540000000000006</v>
      </c>
      <c r="BA242" s="68"/>
      <c r="BB242" s="68"/>
      <c r="BC242" s="68"/>
      <c r="BD242" s="68"/>
      <c r="BE242" s="15"/>
      <c r="BF242" s="5">
        <f t="shared" si="109"/>
        <v>4127</v>
      </c>
      <c r="BG242" s="42">
        <v>1030</v>
      </c>
      <c r="BH242" s="42">
        <v>3097</v>
      </c>
      <c r="BI242" s="42"/>
      <c r="BJ242" s="42"/>
      <c r="BK242" s="42"/>
      <c r="BL242" s="42"/>
      <c r="BM242" s="15"/>
    </row>
    <row r="243" spans="1:65" outlineLevel="5" x14ac:dyDescent="0.3">
      <c r="A243" s="22">
        <f t="shared" si="112"/>
        <v>7</v>
      </c>
      <c r="B243" s="9">
        <f t="shared" si="110"/>
        <v>42937</v>
      </c>
      <c r="C243" s="51">
        <v>373153</v>
      </c>
      <c r="D243" s="64" t="str">
        <f t="shared" si="100"/>
        <v/>
      </c>
      <c r="E243" s="12" t="s">
        <v>103</v>
      </c>
      <c r="F243" s="12" t="s">
        <v>103</v>
      </c>
      <c r="G243" s="12"/>
      <c r="H243" s="12"/>
      <c r="I243" s="12"/>
      <c r="J243" s="12"/>
      <c r="K243" s="12"/>
      <c r="L243" s="12"/>
      <c r="M243" s="74" t="str">
        <f t="shared" si="101"/>
        <v/>
      </c>
      <c r="N243" s="83" t="s">
        <v>103</v>
      </c>
      <c r="O243" s="83" t="s">
        <v>103</v>
      </c>
      <c r="P243" s="83"/>
      <c r="Q243" s="83"/>
      <c r="R243" s="83"/>
      <c r="S243" s="83"/>
      <c r="T243" s="83"/>
      <c r="U243" s="83"/>
      <c r="V243" s="5" t="str">
        <f t="shared" si="102"/>
        <v/>
      </c>
      <c r="W243" s="41"/>
      <c r="X243" s="41"/>
      <c r="Y243" s="41"/>
      <c r="Z243" s="41"/>
      <c r="AA243" s="41"/>
      <c r="AB243" s="41"/>
      <c r="AC243" s="41"/>
      <c r="AD243" s="41"/>
      <c r="AE243" s="5" t="str">
        <f t="shared" si="103"/>
        <v/>
      </c>
      <c r="AF243" s="41"/>
      <c r="AG243" s="41"/>
      <c r="AH243" s="41"/>
      <c r="AI243" s="41"/>
      <c r="AJ243" s="41"/>
      <c r="AK243" s="41"/>
      <c r="AL243" s="41"/>
      <c r="AM243" s="41"/>
      <c r="AN243" s="41">
        <f t="shared" si="111"/>
        <v>14.65457083042568</v>
      </c>
      <c r="AO243" s="41">
        <v>1433</v>
      </c>
      <c r="AP243" s="110" t="s">
        <v>103</v>
      </c>
      <c r="AQ243" s="111" t="s">
        <v>103</v>
      </c>
      <c r="AR243" s="126" t="str">
        <f t="shared" si="104"/>
        <v/>
      </c>
      <c r="AS243" s="126" t="str">
        <f t="shared" si="105"/>
        <v/>
      </c>
      <c r="AT243" s="127">
        <v>1433</v>
      </c>
      <c r="AU243" s="128">
        <v>2.11</v>
      </c>
      <c r="AV243" s="129" t="s">
        <v>103</v>
      </c>
      <c r="AW243" s="126" t="str">
        <f t="shared" si="106"/>
        <v/>
      </c>
      <c r="AX243" s="126" t="str">
        <f t="shared" si="107"/>
        <v/>
      </c>
      <c r="AY243" s="143" t="str">
        <f t="shared" si="108"/>
        <v/>
      </c>
      <c r="AZ243" s="97">
        <v>80.98</v>
      </c>
      <c r="BA243" s="68"/>
      <c r="BB243" s="68"/>
      <c r="BC243" s="68"/>
      <c r="BD243" s="68"/>
      <c r="BE243" s="15"/>
      <c r="BF243" s="5">
        <f t="shared" si="109"/>
        <v>7968</v>
      </c>
      <c r="BG243" s="42">
        <v>3086</v>
      </c>
      <c r="BH243" s="42">
        <v>4882</v>
      </c>
      <c r="BI243" s="42"/>
      <c r="BJ243" s="42"/>
      <c r="BK243" s="42"/>
      <c r="BL243" s="42"/>
      <c r="BM243" s="15"/>
    </row>
    <row r="244" spans="1:65" outlineLevel="5" x14ac:dyDescent="0.3">
      <c r="A244" s="22">
        <f t="shared" si="112"/>
        <v>7</v>
      </c>
      <c r="B244" s="9">
        <f t="shared" si="110"/>
        <v>42938</v>
      </c>
      <c r="C244" s="51">
        <v>382931</v>
      </c>
      <c r="D244" s="64" t="str">
        <f t="shared" si="100"/>
        <v/>
      </c>
      <c r="E244" s="12" t="s">
        <v>103</v>
      </c>
      <c r="F244" s="12" t="s">
        <v>103</v>
      </c>
      <c r="G244" s="12"/>
      <c r="H244" s="12"/>
      <c r="I244" s="12"/>
      <c r="J244" s="12"/>
      <c r="K244" s="12"/>
      <c r="L244" s="12"/>
      <c r="M244" s="74" t="str">
        <f t="shared" si="101"/>
        <v/>
      </c>
      <c r="N244" s="83" t="s">
        <v>103</v>
      </c>
      <c r="O244" s="83" t="s">
        <v>103</v>
      </c>
      <c r="P244" s="83"/>
      <c r="Q244" s="83"/>
      <c r="R244" s="83"/>
      <c r="S244" s="83"/>
      <c r="T244" s="83"/>
      <c r="U244" s="83"/>
      <c r="V244" s="5" t="str">
        <f t="shared" si="102"/>
        <v/>
      </c>
      <c r="W244" s="41"/>
      <c r="X244" s="41"/>
      <c r="Y244" s="41"/>
      <c r="Z244" s="41"/>
      <c r="AA244" s="41"/>
      <c r="AB244" s="41"/>
      <c r="AC244" s="41"/>
      <c r="AD244" s="41"/>
      <c r="AE244" s="5" t="str">
        <f t="shared" si="103"/>
        <v/>
      </c>
      <c r="AF244" s="41"/>
      <c r="AG244" s="41"/>
      <c r="AH244" s="41"/>
      <c r="AI244" s="41"/>
      <c r="AJ244" s="41"/>
      <c r="AK244" s="41"/>
      <c r="AL244" s="41"/>
      <c r="AM244" s="41"/>
      <c r="AN244" s="41">
        <f t="shared" si="111"/>
        <v>16.733067729083665</v>
      </c>
      <c r="AO244" s="41">
        <v>1255</v>
      </c>
      <c r="AP244" s="110" t="s">
        <v>103</v>
      </c>
      <c r="AQ244" s="111" t="s">
        <v>103</v>
      </c>
      <c r="AR244" s="126" t="str">
        <f t="shared" si="104"/>
        <v/>
      </c>
      <c r="AS244" s="126" t="str">
        <f t="shared" si="105"/>
        <v/>
      </c>
      <c r="AT244" s="127">
        <v>1255</v>
      </c>
      <c r="AU244" s="128" t="s">
        <v>103</v>
      </c>
      <c r="AV244" s="129" t="s">
        <v>103</v>
      </c>
      <c r="AW244" s="126" t="str">
        <f t="shared" si="106"/>
        <v/>
      </c>
      <c r="AX244" s="126" t="str">
        <f t="shared" si="107"/>
        <v/>
      </c>
      <c r="AY244" s="143" t="str">
        <f t="shared" si="108"/>
        <v/>
      </c>
      <c r="AZ244" s="97" t="s">
        <v>103</v>
      </c>
      <c r="BA244" s="68"/>
      <c r="BB244" s="68"/>
      <c r="BC244" s="68"/>
      <c r="BD244" s="68"/>
      <c r="BE244" s="15"/>
      <c r="BF244" s="5">
        <f t="shared" si="109"/>
        <v>4561</v>
      </c>
      <c r="BG244" s="42">
        <v>3850</v>
      </c>
      <c r="BH244" s="42">
        <v>711</v>
      </c>
      <c r="BI244" s="42"/>
      <c r="BJ244" s="42"/>
      <c r="BK244" s="42"/>
      <c r="BL244" s="42"/>
      <c r="BM244" s="15"/>
    </row>
    <row r="245" spans="1:65" outlineLevel="5" x14ac:dyDescent="0.3">
      <c r="A245" s="22">
        <f t="shared" si="112"/>
        <v>7</v>
      </c>
      <c r="B245" s="9">
        <f t="shared" si="110"/>
        <v>42939</v>
      </c>
      <c r="C245" s="51">
        <v>373231</v>
      </c>
      <c r="D245" s="64">
        <f t="shared" si="100"/>
        <v>37</v>
      </c>
      <c r="E245" s="12">
        <v>37</v>
      </c>
      <c r="F245" s="12">
        <v>37</v>
      </c>
      <c r="G245" s="12"/>
      <c r="H245" s="12"/>
      <c r="I245" s="12"/>
      <c r="J245" s="12"/>
      <c r="K245" s="12"/>
      <c r="L245" s="12"/>
      <c r="M245" s="74" t="str">
        <f t="shared" si="101"/>
        <v/>
      </c>
      <c r="N245" s="83" t="s">
        <v>103</v>
      </c>
      <c r="O245" s="83" t="s">
        <v>103</v>
      </c>
      <c r="P245" s="83"/>
      <c r="Q245" s="83"/>
      <c r="R245" s="83"/>
      <c r="S245" s="83"/>
      <c r="T245" s="83"/>
      <c r="U245" s="83"/>
      <c r="V245" s="5" t="str">
        <f t="shared" si="102"/>
        <v/>
      </c>
      <c r="W245" s="41"/>
      <c r="X245" s="41"/>
      <c r="Y245" s="41"/>
      <c r="Z245" s="41"/>
      <c r="AA245" s="41"/>
      <c r="AB245" s="41"/>
      <c r="AC245" s="41"/>
      <c r="AD245" s="41"/>
      <c r="AE245" s="5" t="str">
        <f t="shared" si="103"/>
        <v/>
      </c>
      <c r="AF245" s="41"/>
      <c r="AG245" s="41"/>
      <c r="AH245" s="41"/>
      <c r="AI245" s="41"/>
      <c r="AJ245" s="41"/>
      <c r="AK245" s="41"/>
      <c r="AL245" s="41"/>
      <c r="AM245" s="41"/>
      <c r="AN245" s="41">
        <f t="shared" si="111"/>
        <v>19.980970504281636</v>
      </c>
      <c r="AO245" s="41">
        <v>1051</v>
      </c>
      <c r="AP245" s="110" t="s">
        <v>103</v>
      </c>
      <c r="AQ245" s="111" t="s">
        <v>103</v>
      </c>
      <c r="AR245" s="126" t="str">
        <f t="shared" si="104"/>
        <v/>
      </c>
      <c r="AS245" s="126" t="str">
        <f t="shared" si="105"/>
        <v/>
      </c>
      <c r="AT245" s="127">
        <v>1051</v>
      </c>
      <c r="AU245" s="128" t="s">
        <v>103</v>
      </c>
      <c r="AV245" s="129" t="s">
        <v>103</v>
      </c>
      <c r="AW245" s="126" t="str">
        <f t="shared" si="106"/>
        <v/>
      </c>
      <c r="AX245" s="126" t="str">
        <f t="shared" si="107"/>
        <v/>
      </c>
      <c r="AY245" s="143" t="str">
        <f t="shared" si="108"/>
        <v/>
      </c>
      <c r="AZ245" s="97" t="s">
        <v>103</v>
      </c>
      <c r="BA245" s="68"/>
      <c r="BB245" s="68"/>
      <c r="BC245" s="68"/>
      <c r="BD245" s="68"/>
      <c r="BE245" s="15"/>
      <c r="BF245" s="5">
        <f t="shared" si="109"/>
        <v>3854</v>
      </c>
      <c r="BG245" s="42">
        <v>2199</v>
      </c>
      <c r="BH245" s="42">
        <v>1655</v>
      </c>
      <c r="BI245" s="42"/>
      <c r="BJ245" s="42"/>
      <c r="BK245" s="42"/>
      <c r="BL245" s="42"/>
      <c r="BM245" s="15"/>
    </row>
    <row r="246" spans="1:65" outlineLevel="5" x14ac:dyDescent="0.3">
      <c r="A246" s="22">
        <f t="shared" si="112"/>
        <v>7</v>
      </c>
      <c r="B246" s="9">
        <f t="shared" si="110"/>
        <v>42940</v>
      </c>
      <c r="C246" s="51">
        <v>370800</v>
      </c>
      <c r="D246" s="64">
        <f t="shared" si="100"/>
        <v>36</v>
      </c>
      <c r="E246" s="12">
        <v>36</v>
      </c>
      <c r="F246" s="12">
        <v>36</v>
      </c>
      <c r="G246" s="12"/>
      <c r="H246" s="12"/>
      <c r="I246" s="12"/>
      <c r="J246" s="12"/>
      <c r="K246" s="12"/>
      <c r="L246" s="12"/>
      <c r="M246" s="74" t="str">
        <f t="shared" si="101"/>
        <v/>
      </c>
      <c r="N246" s="83" t="s">
        <v>103</v>
      </c>
      <c r="O246" s="83" t="s">
        <v>103</v>
      </c>
      <c r="P246" s="83"/>
      <c r="Q246" s="83"/>
      <c r="R246" s="83"/>
      <c r="S246" s="83"/>
      <c r="T246" s="83"/>
      <c r="U246" s="83"/>
      <c r="V246" s="5" t="str">
        <f t="shared" si="102"/>
        <v/>
      </c>
      <c r="W246" s="41"/>
      <c r="X246" s="41"/>
      <c r="Y246" s="41"/>
      <c r="Z246" s="41"/>
      <c r="AA246" s="41"/>
      <c r="AB246" s="41"/>
      <c r="AC246" s="41"/>
      <c r="AD246" s="41"/>
      <c r="AE246" s="5" t="str">
        <f t="shared" si="103"/>
        <v/>
      </c>
      <c r="AF246" s="41"/>
      <c r="AG246" s="41"/>
      <c r="AH246" s="41"/>
      <c r="AI246" s="41"/>
      <c r="AJ246" s="41"/>
      <c r="AK246" s="41"/>
      <c r="AL246" s="41"/>
      <c r="AM246" s="41"/>
      <c r="AN246" s="41">
        <f t="shared" si="111"/>
        <v>19.301470588235293</v>
      </c>
      <c r="AO246" s="41">
        <v>1088</v>
      </c>
      <c r="AP246" s="110" t="s">
        <v>103</v>
      </c>
      <c r="AQ246" s="111" t="s">
        <v>103</v>
      </c>
      <c r="AR246" s="126" t="str">
        <f t="shared" si="104"/>
        <v/>
      </c>
      <c r="AS246" s="126" t="str">
        <f t="shared" si="105"/>
        <v/>
      </c>
      <c r="AT246" s="127">
        <v>1088</v>
      </c>
      <c r="AU246" s="128">
        <v>2.08</v>
      </c>
      <c r="AV246" s="129" t="s">
        <v>103</v>
      </c>
      <c r="AW246" s="126" t="str">
        <f t="shared" si="106"/>
        <v/>
      </c>
      <c r="AX246" s="126" t="str">
        <f t="shared" si="107"/>
        <v/>
      </c>
      <c r="AY246" s="143" t="str">
        <f t="shared" si="108"/>
        <v/>
      </c>
      <c r="AZ246" s="97">
        <v>81.09</v>
      </c>
      <c r="BA246" s="68"/>
      <c r="BB246" s="68"/>
      <c r="BC246" s="68"/>
      <c r="BD246" s="68"/>
      <c r="BE246" s="15"/>
      <c r="BF246" s="5">
        <f t="shared" si="109"/>
        <v>4165</v>
      </c>
      <c r="BG246" s="42" t="s">
        <v>103</v>
      </c>
      <c r="BH246" s="42">
        <v>3147</v>
      </c>
      <c r="BI246" s="42"/>
      <c r="BJ246" s="42"/>
      <c r="BK246" s="42"/>
      <c r="BL246" s="42">
        <v>1018</v>
      </c>
      <c r="BM246" s="15"/>
    </row>
    <row r="247" spans="1:65" outlineLevel="5" x14ac:dyDescent="0.3">
      <c r="A247" s="22">
        <f t="shared" si="112"/>
        <v>7</v>
      </c>
      <c r="B247" s="9">
        <f t="shared" si="110"/>
        <v>42941</v>
      </c>
      <c r="C247" s="51">
        <v>365014</v>
      </c>
      <c r="D247" s="64">
        <f t="shared" si="100"/>
        <v>36</v>
      </c>
      <c r="E247" s="12">
        <v>36</v>
      </c>
      <c r="F247" s="12">
        <v>36</v>
      </c>
      <c r="G247" s="12"/>
      <c r="H247" s="12"/>
      <c r="I247" s="12"/>
      <c r="J247" s="12"/>
      <c r="K247" s="12"/>
      <c r="L247" s="12"/>
      <c r="M247" s="74">
        <f t="shared" si="101"/>
        <v>6.9</v>
      </c>
      <c r="N247" s="83">
        <v>6.9</v>
      </c>
      <c r="O247" s="83">
        <v>6.97</v>
      </c>
      <c r="P247" s="83"/>
      <c r="Q247" s="83"/>
      <c r="R247" s="83"/>
      <c r="S247" s="83"/>
      <c r="T247" s="83"/>
      <c r="U247" s="83"/>
      <c r="V247" s="5" t="str">
        <f t="shared" si="102"/>
        <v/>
      </c>
      <c r="W247" s="41"/>
      <c r="X247" s="41"/>
      <c r="Y247" s="41"/>
      <c r="Z247" s="41"/>
      <c r="AA247" s="41"/>
      <c r="AB247" s="41"/>
      <c r="AC247" s="41"/>
      <c r="AD247" s="41"/>
      <c r="AE247" s="5" t="str">
        <f t="shared" si="103"/>
        <v/>
      </c>
      <c r="AF247" s="41"/>
      <c r="AG247" s="41"/>
      <c r="AH247" s="41"/>
      <c r="AI247" s="41"/>
      <c r="AJ247" s="41"/>
      <c r="AK247" s="41"/>
      <c r="AL247" s="41"/>
      <c r="AM247" s="41"/>
      <c r="AN247" s="41">
        <f t="shared" si="111"/>
        <v>14.613778705636744</v>
      </c>
      <c r="AO247" s="41">
        <v>1437</v>
      </c>
      <c r="AP247" s="110">
        <v>3.28</v>
      </c>
      <c r="AQ247" s="111">
        <v>2.4</v>
      </c>
      <c r="AR247" s="126">
        <f t="shared" si="104"/>
        <v>73.170731707317074</v>
      </c>
      <c r="AS247" s="126">
        <f t="shared" si="105"/>
        <v>26.829268292682926</v>
      </c>
      <c r="AT247" s="127">
        <v>1437</v>
      </c>
      <c r="AU247" s="128">
        <v>2.6</v>
      </c>
      <c r="AV247" s="129">
        <v>1.63</v>
      </c>
      <c r="AW247" s="126">
        <f t="shared" si="106"/>
        <v>62.692307692307679</v>
      </c>
      <c r="AX247" s="126">
        <f t="shared" si="107"/>
        <v>37.307692307692321</v>
      </c>
      <c r="AY247" s="143">
        <f t="shared" si="108"/>
        <v>38.384879725085952</v>
      </c>
      <c r="AZ247" s="97">
        <v>81.48</v>
      </c>
      <c r="BA247" s="68"/>
      <c r="BB247" s="68"/>
      <c r="BC247" s="68"/>
      <c r="BD247" s="68"/>
      <c r="BE247" s="15"/>
      <c r="BF247" s="5">
        <f t="shared" si="109"/>
        <v>5545</v>
      </c>
      <c r="BG247" s="42">
        <v>1074</v>
      </c>
      <c r="BH247" s="42">
        <v>771</v>
      </c>
      <c r="BI247" s="42"/>
      <c r="BJ247" s="42"/>
      <c r="BK247" s="42"/>
      <c r="BL247" s="42">
        <v>3700</v>
      </c>
      <c r="BM247" s="15"/>
    </row>
    <row r="248" spans="1:65" outlineLevel="5" x14ac:dyDescent="0.3">
      <c r="A248" s="22">
        <f t="shared" si="112"/>
        <v>7</v>
      </c>
      <c r="B248" s="9">
        <f t="shared" si="110"/>
        <v>42942</v>
      </c>
      <c r="C248" s="51">
        <v>363468</v>
      </c>
      <c r="D248" s="64">
        <f t="shared" si="100"/>
        <v>36.5</v>
      </c>
      <c r="E248" s="12">
        <v>38</v>
      </c>
      <c r="F248" s="12">
        <v>35</v>
      </c>
      <c r="G248" s="12"/>
      <c r="H248" s="12"/>
      <c r="I248" s="12"/>
      <c r="J248" s="12"/>
      <c r="K248" s="12"/>
      <c r="L248" s="12"/>
      <c r="M248" s="74" t="str">
        <f t="shared" si="101"/>
        <v/>
      </c>
      <c r="N248" s="83" t="s">
        <v>103</v>
      </c>
      <c r="O248" s="83" t="s">
        <v>103</v>
      </c>
      <c r="P248" s="83"/>
      <c r="Q248" s="83"/>
      <c r="R248" s="83"/>
      <c r="S248" s="83"/>
      <c r="T248" s="83"/>
      <c r="U248" s="83"/>
      <c r="V248" s="5" t="str">
        <f t="shared" si="102"/>
        <v/>
      </c>
      <c r="W248" s="41"/>
      <c r="X248" s="41"/>
      <c r="Y248" s="41"/>
      <c r="Z248" s="41"/>
      <c r="AA248" s="41"/>
      <c r="AB248" s="41"/>
      <c r="AC248" s="41"/>
      <c r="AD248" s="41"/>
      <c r="AE248" s="5" t="str">
        <f t="shared" si="103"/>
        <v/>
      </c>
      <c r="AF248" s="41"/>
      <c r="AG248" s="41"/>
      <c r="AH248" s="41"/>
      <c r="AI248" s="41"/>
      <c r="AJ248" s="41"/>
      <c r="AK248" s="41"/>
      <c r="AL248" s="41"/>
      <c r="AM248" s="41"/>
      <c r="AN248" s="41">
        <f t="shared" si="111"/>
        <v>18.010291595197256</v>
      </c>
      <c r="AO248" s="41">
        <v>1166</v>
      </c>
      <c r="AP248" s="110" t="s">
        <v>103</v>
      </c>
      <c r="AQ248" s="111" t="s">
        <v>103</v>
      </c>
      <c r="AR248" s="126" t="str">
        <f t="shared" si="104"/>
        <v/>
      </c>
      <c r="AS248" s="126" t="str">
        <f t="shared" si="105"/>
        <v/>
      </c>
      <c r="AT248" s="127">
        <v>1166</v>
      </c>
      <c r="AU248" s="128">
        <v>2.19</v>
      </c>
      <c r="AV248" s="129" t="s">
        <v>103</v>
      </c>
      <c r="AW248" s="126" t="str">
        <f t="shared" si="106"/>
        <v/>
      </c>
      <c r="AX248" s="126" t="str">
        <f t="shared" si="107"/>
        <v/>
      </c>
      <c r="AY248" s="143" t="str">
        <f t="shared" si="108"/>
        <v/>
      </c>
      <c r="AZ248" s="97">
        <v>82.2</v>
      </c>
      <c r="BA248" s="68"/>
      <c r="BB248" s="68"/>
      <c r="BC248" s="68"/>
      <c r="BD248" s="68"/>
      <c r="BE248" s="15"/>
      <c r="BF248" s="5">
        <f t="shared" si="109"/>
        <v>10250</v>
      </c>
      <c r="BG248" s="42">
        <v>3169</v>
      </c>
      <c r="BH248" s="42">
        <v>6233</v>
      </c>
      <c r="BI248" s="42"/>
      <c r="BJ248" s="42"/>
      <c r="BK248" s="42"/>
      <c r="BL248" s="42">
        <v>848</v>
      </c>
      <c r="BM248" s="15"/>
    </row>
    <row r="249" spans="1:65" outlineLevel="5" x14ac:dyDescent="0.3">
      <c r="A249" s="22">
        <f t="shared" si="112"/>
        <v>7</v>
      </c>
      <c r="B249" s="9">
        <f t="shared" si="110"/>
        <v>42943</v>
      </c>
      <c r="C249" s="51">
        <v>362086</v>
      </c>
      <c r="D249" s="64">
        <f t="shared" si="100"/>
        <v>36.5</v>
      </c>
      <c r="E249" s="12">
        <v>36.299999999999997</v>
      </c>
      <c r="F249" s="12">
        <v>36.700000000000003</v>
      </c>
      <c r="G249" s="12"/>
      <c r="H249" s="12"/>
      <c r="I249" s="12"/>
      <c r="J249" s="12"/>
      <c r="K249" s="12"/>
      <c r="L249" s="12"/>
      <c r="M249" s="74" t="str">
        <f t="shared" si="101"/>
        <v/>
      </c>
      <c r="N249" s="83" t="s">
        <v>103</v>
      </c>
      <c r="O249" s="83" t="s">
        <v>103</v>
      </c>
      <c r="P249" s="83"/>
      <c r="Q249" s="83"/>
      <c r="R249" s="83"/>
      <c r="S249" s="83"/>
      <c r="T249" s="83"/>
      <c r="U249" s="83"/>
      <c r="V249" s="5" t="str">
        <f t="shared" si="102"/>
        <v/>
      </c>
      <c r="W249" s="41"/>
      <c r="X249" s="41"/>
      <c r="Y249" s="41"/>
      <c r="Z249" s="41"/>
      <c r="AA249" s="41"/>
      <c r="AB249" s="41"/>
      <c r="AC249" s="41"/>
      <c r="AD249" s="41"/>
      <c r="AE249" s="5" t="str">
        <f t="shared" si="103"/>
        <v/>
      </c>
      <c r="AF249" s="41"/>
      <c r="AG249" s="41"/>
      <c r="AH249" s="41"/>
      <c r="AI249" s="41"/>
      <c r="AJ249" s="41"/>
      <c r="AK249" s="41"/>
      <c r="AL249" s="41"/>
      <c r="AM249" s="41"/>
      <c r="AN249" s="41">
        <f t="shared" si="111"/>
        <v>18.229166666666668</v>
      </c>
      <c r="AO249" s="41">
        <v>1152</v>
      </c>
      <c r="AP249" s="110" t="s">
        <v>103</v>
      </c>
      <c r="AQ249" s="111" t="s">
        <v>103</v>
      </c>
      <c r="AR249" s="126" t="str">
        <f t="shared" si="104"/>
        <v/>
      </c>
      <c r="AS249" s="126" t="str">
        <f t="shared" si="105"/>
        <v/>
      </c>
      <c r="AT249" s="127">
        <v>1152</v>
      </c>
      <c r="AU249" s="128">
        <v>2.25</v>
      </c>
      <c r="AV249" s="129" t="s">
        <v>103</v>
      </c>
      <c r="AW249" s="126" t="str">
        <f t="shared" si="106"/>
        <v/>
      </c>
      <c r="AX249" s="126" t="str">
        <f t="shared" si="107"/>
        <v/>
      </c>
      <c r="AY249" s="143" t="str">
        <f t="shared" si="108"/>
        <v/>
      </c>
      <c r="AZ249" s="97">
        <v>81.900000000000006</v>
      </c>
      <c r="BA249" s="68"/>
      <c r="BB249" s="68"/>
      <c r="BC249" s="68"/>
      <c r="BD249" s="68"/>
      <c r="BE249" s="15"/>
      <c r="BF249" s="5">
        <f t="shared" si="109"/>
        <v>7347</v>
      </c>
      <c r="BG249" s="42">
        <v>3605</v>
      </c>
      <c r="BH249" s="42">
        <v>3742</v>
      </c>
      <c r="BI249" s="42"/>
      <c r="BJ249" s="42"/>
      <c r="BK249" s="42"/>
      <c r="BL249" s="42"/>
      <c r="BM249" s="15"/>
    </row>
    <row r="250" spans="1:65" outlineLevel="5" x14ac:dyDescent="0.3">
      <c r="A250" s="22">
        <f t="shared" si="112"/>
        <v>7</v>
      </c>
      <c r="B250" s="9">
        <f t="shared" si="110"/>
        <v>42944</v>
      </c>
      <c r="C250" s="51">
        <v>337404</v>
      </c>
      <c r="D250" s="64" t="str">
        <f t="shared" si="100"/>
        <v/>
      </c>
      <c r="E250" s="12" t="s">
        <v>103</v>
      </c>
      <c r="F250" s="12" t="s">
        <v>103</v>
      </c>
      <c r="G250" s="12"/>
      <c r="H250" s="12"/>
      <c r="I250" s="12"/>
      <c r="J250" s="12"/>
      <c r="K250" s="12"/>
      <c r="L250" s="12"/>
      <c r="M250" s="74" t="str">
        <f t="shared" si="101"/>
        <v/>
      </c>
      <c r="N250" s="83" t="s">
        <v>103</v>
      </c>
      <c r="O250" s="83" t="s">
        <v>103</v>
      </c>
      <c r="P250" s="83"/>
      <c r="Q250" s="83"/>
      <c r="R250" s="83"/>
      <c r="S250" s="83"/>
      <c r="T250" s="83"/>
      <c r="U250" s="83"/>
      <c r="V250" s="5" t="str">
        <f t="shared" si="102"/>
        <v/>
      </c>
      <c r="W250" s="41"/>
      <c r="X250" s="41"/>
      <c r="Y250" s="41"/>
      <c r="Z250" s="41"/>
      <c r="AA250" s="41"/>
      <c r="AB250" s="41"/>
      <c r="AC250" s="41"/>
      <c r="AD250" s="41"/>
      <c r="AE250" s="5" t="str">
        <f t="shared" si="103"/>
        <v/>
      </c>
      <c r="AF250" s="41"/>
      <c r="AG250" s="41"/>
      <c r="AH250" s="41"/>
      <c r="AI250" s="41"/>
      <c r="AJ250" s="41"/>
      <c r="AK250" s="41"/>
      <c r="AL250" s="41"/>
      <c r="AM250" s="41"/>
      <c r="AN250" s="41">
        <f t="shared" si="111"/>
        <v>18.229166666666668</v>
      </c>
      <c r="AO250" s="41">
        <v>1152</v>
      </c>
      <c r="AP250" s="110" t="s">
        <v>103</v>
      </c>
      <c r="AQ250" s="111" t="s">
        <v>103</v>
      </c>
      <c r="AR250" s="126" t="str">
        <f t="shared" si="104"/>
        <v/>
      </c>
      <c r="AS250" s="126" t="str">
        <f t="shared" si="105"/>
        <v/>
      </c>
      <c r="AT250" s="127">
        <v>1152</v>
      </c>
      <c r="AU250" s="128">
        <v>2.21</v>
      </c>
      <c r="AV250" s="129" t="s">
        <v>103</v>
      </c>
      <c r="AW250" s="126" t="str">
        <f t="shared" si="106"/>
        <v/>
      </c>
      <c r="AX250" s="126" t="str">
        <f t="shared" si="107"/>
        <v/>
      </c>
      <c r="AY250" s="143" t="str">
        <f t="shared" si="108"/>
        <v/>
      </c>
      <c r="AZ250" s="97">
        <v>81.88</v>
      </c>
      <c r="BA250" s="68"/>
      <c r="BB250" s="68"/>
      <c r="BC250" s="68"/>
      <c r="BD250" s="68"/>
      <c r="BE250" s="15"/>
      <c r="BF250" s="5">
        <f t="shared" si="109"/>
        <v>10087</v>
      </c>
      <c r="BG250" s="42">
        <v>558</v>
      </c>
      <c r="BH250" s="42">
        <v>9529</v>
      </c>
      <c r="BI250" s="42"/>
      <c r="BJ250" s="42"/>
      <c r="BK250" s="42"/>
      <c r="BL250" s="42"/>
      <c r="BM250" s="15"/>
    </row>
    <row r="251" spans="1:65" outlineLevel="5" x14ac:dyDescent="0.3">
      <c r="A251" s="22">
        <f t="shared" si="112"/>
        <v>7</v>
      </c>
      <c r="B251" s="9">
        <f t="shared" si="110"/>
        <v>42945</v>
      </c>
      <c r="C251" s="51">
        <v>340830</v>
      </c>
      <c r="D251" s="64">
        <f t="shared" si="100"/>
        <v>36</v>
      </c>
      <c r="E251" s="12">
        <v>36</v>
      </c>
      <c r="F251" s="12">
        <v>36</v>
      </c>
      <c r="G251" s="12"/>
      <c r="H251" s="12"/>
      <c r="I251" s="12"/>
      <c r="J251" s="12"/>
      <c r="K251" s="12"/>
      <c r="L251" s="12"/>
      <c r="M251" s="74" t="str">
        <f t="shared" si="101"/>
        <v/>
      </c>
      <c r="N251" s="83" t="s">
        <v>103</v>
      </c>
      <c r="O251" s="83" t="s">
        <v>103</v>
      </c>
      <c r="P251" s="83"/>
      <c r="Q251" s="83"/>
      <c r="R251" s="83"/>
      <c r="S251" s="83"/>
      <c r="T251" s="83"/>
      <c r="U251" s="83"/>
      <c r="V251" s="5" t="str">
        <f t="shared" si="102"/>
        <v/>
      </c>
      <c r="W251" s="41"/>
      <c r="X251" s="41"/>
      <c r="Y251" s="41"/>
      <c r="Z251" s="41"/>
      <c r="AA251" s="41"/>
      <c r="AB251" s="41"/>
      <c r="AC251" s="41"/>
      <c r="AD251" s="41"/>
      <c r="AE251" s="5" t="str">
        <f t="shared" si="103"/>
        <v/>
      </c>
      <c r="AF251" s="41"/>
      <c r="AG251" s="41"/>
      <c r="AH251" s="41"/>
      <c r="AI251" s="41"/>
      <c r="AJ251" s="41"/>
      <c r="AK251" s="41"/>
      <c r="AL251" s="41"/>
      <c r="AM251" s="41"/>
      <c r="AN251" s="41">
        <f t="shared" si="111"/>
        <v>19.213174748398902</v>
      </c>
      <c r="AO251" s="41">
        <v>1093</v>
      </c>
      <c r="AP251" s="110" t="s">
        <v>103</v>
      </c>
      <c r="AQ251" s="111" t="s">
        <v>103</v>
      </c>
      <c r="AR251" s="126" t="str">
        <f t="shared" si="104"/>
        <v/>
      </c>
      <c r="AS251" s="126" t="str">
        <f t="shared" si="105"/>
        <v/>
      </c>
      <c r="AT251" s="127">
        <v>1093</v>
      </c>
      <c r="AU251" s="128" t="s">
        <v>103</v>
      </c>
      <c r="AV251" s="129" t="s">
        <v>103</v>
      </c>
      <c r="AW251" s="126" t="str">
        <f t="shared" si="106"/>
        <v/>
      </c>
      <c r="AX251" s="126" t="str">
        <f t="shared" si="107"/>
        <v/>
      </c>
      <c r="AY251" s="143" t="str">
        <f t="shared" si="108"/>
        <v/>
      </c>
      <c r="AZ251" s="97" t="s">
        <v>103</v>
      </c>
      <c r="BA251" s="68"/>
      <c r="BB251" s="68"/>
      <c r="BC251" s="68"/>
      <c r="BD251" s="68"/>
      <c r="BE251" s="15"/>
      <c r="BF251" s="5">
        <f t="shared" si="109"/>
        <v>7880</v>
      </c>
      <c r="BG251" s="42" t="s">
        <v>103</v>
      </c>
      <c r="BH251" s="42">
        <v>7880</v>
      </c>
      <c r="BI251" s="42"/>
      <c r="BJ251" s="42"/>
      <c r="BK251" s="42"/>
      <c r="BL251" s="42"/>
      <c r="BM251" s="15"/>
    </row>
    <row r="252" spans="1:65" outlineLevel="5" x14ac:dyDescent="0.3">
      <c r="A252" s="22">
        <f t="shared" si="112"/>
        <v>7</v>
      </c>
      <c r="B252" s="9">
        <f t="shared" si="110"/>
        <v>42946</v>
      </c>
      <c r="C252" s="51">
        <v>329512</v>
      </c>
      <c r="D252" s="64">
        <f t="shared" si="100"/>
        <v>35.5</v>
      </c>
      <c r="E252" s="12">
        <v>35</v>
      </c>
      <c r="F252" s="12">
        <v>36</v>
      </c>
      <c r="G252" s="12"/>
      <c r="H252" s="12"/>
      <c r="I252" s="12"/>
      <c r="J252" s="12"/>
      <c r="K252" s="12"/>
      <c r="L252" s="12"/>
      <c r="M252" s="74" t="str">
        <f t="shared" si="101"/>
        <v/>
      </c>
      <c r="N252" s="83" t="s">
        <v>103</v>
      </c>
      <c r="O252" s="83" t="s">
        <v>103</v>
      </c>
      <c r="P252" s="83"/>
      <c r="Q252" s="83"/>
      <c r="R252" s="83"/>
      <c r="S252" s="83"/>
      <c r="T252" s="83"/>
      <c r="U252" s="83"/>
      <c r="V252" s="5" t="str">
        <f t="shared" si="102"/>
        <v/>
      </c>
      <c r="W252" s="41"/>
      <c r="X252" s="41"/>
      <c r="Y252" s="41"/>
      <c r="Z252" s="41"/>
      <c r="AA252" s="41"/>
      <c r="AB252" s="41"/>
      <c r="AC252" s="41"/>
      <c r="AD252" s="41"/>
      <c r="AE252" s="5" t="str">
        <f t="shared" si="103"/>
        <v/>
      </c>
      <c r="AF252" s="41"/>
      <c r="AG252" s="41"/>
      <c r="AH252" s="41"/>
      <c r="AI252" s="41"/>
      <c r="AJ252" s="41"/>
      <c r="AK252" s="41"/>
      <c r="AL252" s="41"/>
      <c r="AM252" s="41"/>
      <c r="AN252" s="41">
        <f t="shared" si="111"/>
        <v>19.774011299435028</v>
      </c>
      <c r="AO252" s="41">
        <v>1062</v>
      </c>
      <c r="AP252" s="110" t="s">
        <v>103</v>
      </c>
      <c r="AQ252" s="111" t="s">
        <v>103</v>
      </c>
      <c r="AR252" s="126" t="str">
        <f t="shared" si="104"/>
        <v/>
      </c>
      <c r="AS252" s="126" t="str">
        <f t="shared" si="105"/>
        <v/>
      </c>
      <c r="AT252" s="127">
        <v>1062</v>
      </c>
      <c r="AU252" s="128" t="s">
        <v>103</v>
      </c>
      <c r="AV252" s="129" t="s">
        <v>103</v>
      </c>
      <c r="AW252" s="126" t="str">
        <f t="shared" si="106"/>
        <v/>
      </c>
      <c r="AX252" s="126" t="str">
        <f t="shared" si="107"/>
        <v/>
      </c>
      <c r="AY252" s="143" t="str">
        <f t="shared" si="108"/>
        <v/>
      </c>
      <c r="AZ252" s="97" t="s">
        <v>103</v>
      </c>
      <c r="BA252" s="68"/>
      <c r="BB252" s="68"/>
      <c r="BC252" s="68"/>
      <c r="BD252" s="68"/>
      <c r="BE252" s="15"/>
      <c r="BF252" s="5">
        <f t="shared" si="109"/>
        <v>8824</v>
      </c>
      <c r="BG252" s="42" t="s">
        <v>103</v>
      </c>
      <c r="BH252" s="42">
        <v>8824</v>
      </c>
      <c r="BI252" s="42"/>
      <c r="BJ252" s="42"/>
      <c r="BK252" s="42"/>
      <c r="BL252" s="42"/>
      <c r="BM252" s="15"/>
    </row>
    <row r="253" spans="1:65" ht="17.25" outlineLevel="5" thickBot="1" x14ac:dyDescent="0.35">
      <c r="A253" s="31">
        <f t="shared" si="112"/>
        <v>7</v>
      </c>
      <c r="B253" s="32">
        <f t="shared" si="110"/>
        <v>42947</v>
      </c>
      <c r="C253" s="51">
        <v>319782</v>
      </c>
      <c r="D253" s="64">
        <f t="shared" si="100"/>
        <v>35</v>
      </c>
      <c r="E253" s="12">
        <v>35</v>
      </c>
      <c r="F253" s="12">
        <v>35</v>
      </c>
      <c r="G253" s="12"/>
      <c r="H253" s="12"/>
      <c r="I253" s="12"/>
      <c r="J253" s="12"/>
      <c r="K253" s="12"/>
      <c r="L253" s="12"/>
      <c r="M253" s="74" t="str">
        <f t="shared" si="101"/>
        <v/>
      </c>
      <c r="N253" s="83" t="s">
        <v>103</v>
      </c>
      <c r="O253" s="83" t="s">
        <v>103</v>
      </c>
      <c r="P253" s="83"/>
      <c r="Q253" s="83"/>
      <c r="R253" s="83"/>
      <c r="S253" s="83"/>
      <c r="T253" s="83"/>
      <c r="U253" s="83"/>
      <c r="V253" s="5" t="str">
        <f t="shared" si="102"/>
        <v/>
      </c>
      <c r="W253" s="41"/>
      <c r="X253" s="41"/>
      <c r="Y253" s="41"/>
      <c r="Z253" s="41"/>
      <c r="AA253" s="41"/>
      <c r="AB253" s="41"/>
      <c r="AC253" s="41"/>
      <c r="AD253" s="41"/>
      <c r="AE253" s="5" t="str">
        <f t="shared" si="103"/>
        <v/>
      </c>
      <c r="AF253" s="41"/>
      <c r="AG253" s="41"/>
      <c r="AH253" s="41"/>
      <c r="AI253" s="41"/>
      <c r="AJ253" s="41"/>
      <c r="AK253" s="41"/>
      <c r="AL253" s="41"/>
      <c r="AM253" s="41"/>
      <c r="AN253" s="41">
        <f t="shared" si="111"/>
        <v>19.408502772643253</v>
      </c>
      <c r="AO253" s="41">
        <v>1082</v>
      </c>
      <c r="AP253" s="110" t="s">
        <v>103</v>
      </c>
      <c r="AQ253" s="111" t="s">
        <v>103</v>
      </c>
      <c r="AR253" s="126" t="str">
        <f t="shared" si="104"/>
        <v/>
      </c>
      <c r="AS253" s="126" t="str">
        <f t="shared" si="105"/>
        <v/>
      </c>
      <c r="AT253" s="127">
        <v>1082</v>
      </c>
      <c r="AU253" s="128">
        <v>2.2200000000000002</v>
      </c>
      <c r="AV253" s="129" t="s">
        <v>103</v>
      </c>
      <c r="AW253" s="126" t="str">
        <f t="shared" si="106"/>
        <v/>
      </c>
      <c r="AX253" s="126" t="str">
        <f t="shared" si="107"/>
        <v/>
      </c>
      <c r="AY253" s="143" t="str">
        <f t="shared" si="108"/>
        <v/>
      </c>
      <c r="AZ253" s="97">
        <v>81.61</v>
      </c>
      <c r="BA253" s="68"/>
      <c r="BB253" s="68"/>
      <c r="BC253" s="68"/>
      <c r="BD253" s="68"/>
      <c r="BE253" s="15"/>
      <c r="BF253" s="5">
        <f t="shared" si="109"/>
        <v>36136</v>
      </c>
      <c r="BG253" s="42">
        <v>660</v>
      </c>
      <c r="BH253" s="42">
        <v>5858</v>
      </c>
      <c r="BI253" s="42"/>
      <c r="BJ253" s="42"/>
      <c r="BK253" s="42"/>
      <c r="BL253" s="42">
        <v>29618</v>
      </c>
      <c r="BM253" s="15"/>
    </row>
    <row r="254" spans="1:65" outlineLevel="4" x14ac:dyDescent="0.3">
      <c r="A254" s="156" t="s">
        <v>41</v>
      </c>
      <c r="B254" s="157"/>
      <c r="C254" s="50">
        <f t="shared" ref="C254:BM254" si="113">SUBTOTAL(4,C223:C253)</f>
        <v>423158</v>
      </c>
      <c r="D254" s="60">
        <f t="shared" si="113"/>
        <v>37</v>
      </c>
      <c r="E254" s="28">
        <f t="shared" si="113"/>
        <v>38</v>
      </c>
      <c r="F254" s="28">
        <f t="shared" si="113"/>
        <v>37</v>
      </c>
      <c r="G254" s="28">
        <f t="shared" si="113"/>
        <v>0</v>
      </c>
      <c r="H254" s="28">
        <f t="shared" si="113"/>
        <v>0</v>
      </c>
      <c r="I254" s="28">
        <f t="shared" si="113"/>
        <v>0</v>
      </c>
      <c r="J254" s="28">
        <f t="shared" si="113"/>
        <v>0</v>
      </c>
      <c r="K254" s="28">
        <f t="shared" si="113"/>
        <v>0</v>
      </c>
      <c r="L254" s="28">
        <f t="shared" si="113"/>
        <v>0</v>
      </c>
      <c r="M254" s="71">
        <f t="shared" si="113"/>
        <v>7.3</v>
      </c>
      <c r="N254" s="82">
        <f t="shared" si="113"/>
        <v>7.24</v>
      </c>
      <c r="O254" s="82">
        <f t="shared" si="113"/>
        <v>7.4</v>
      </c>
      <c r="P254" s="82">
        <f t="shared" si="113"/>
        <v>0</v>
      </c>
      <c r="Q254" s="82">
        <f t="shared" si="113"/>
        <v>0</v>
      </c>
      <c r="R254" s="82">
        <f t="shared" si="113"/>
        <v>0</v>
      </c>
      <c r="S254" s="82">
        <f t="shared" si="113"/>
        <v>0</v>
      </c>
      <c r="T254" s="82">
        <f t="shared" si="113"/>
        <v>0</v>
      </c>
      <c r="U254" s="82">
        <f t="shared" si="113"/>
        <v>0</v>
      </c>
      <c r="V254" s="29">
        <f t="shared" si="113"/>
        <v>0</v>
      </c>
      <c r="W254" s="39">
        <f t="shared" si="113"/>
        <v>0</v>
      </c>
      <c r="X254" s="39">
        <f t="shared" si="113"/>
        <v>0</v>
      </c>
      <c r="Y254" s="39">
        <f t="shared" si="113"/>
        <v>0</v>
      </c>
      <c r="Z254" s="39">
        <f t="shared" si="113"/>
        <v>0</v>
      </c>
      <c r="AA254" s="39">
        <f t="shared" si="113"/>
        <v>0</v>
      </c>
      <c r="AB254" s="39">
        <f t="shared" si="113"/>
        <v>0</v>
      </c>
      <c r="AC254" s="39">
        <f t="shared" si="113"/>
        <v>0</v>
      </c>
      <c r="AD254" s="39">
        <f t="shared" si="113"/>
        <v>0</v>
      </c>
      <c r="AE254" s="29">
        <f t="shared" si="113"/>
        <v>0</v>
      </c>
      <c r="AF254" s="39">
        <f t="shared" si="113"/>
        <v>0</v>
      </c>
      <c r="AG254" s="39">
        <f t="shared" si="113"/>
        <v>0</v>
      </c>
      <c r="AH254" s="39">
        <f t="shared" si="113"/>
        <v>0</v>
      </c>
      <c r="AI254" s="39">
        <f t="shared" si="113"/>
        <v>0</v>
      </c>
      <c r="AJ254" s="39">
        <f t="shared" si="113"/>
        <v>0</v>
      </c>
      <c r="AK254" s="39">
        <f t="shared" si="113"/>
        <v>0</v>
      </c>
      <c r="AL254" s="39">
        <f t="shared" si="113"/>
        <v>0</v>
      </c>
      <c r="AM254" s="39">
        <f t="shared" si="113"/>
        <v>0</v>
      </c>
      <c r="AN254" s="39">
        <f t="shared" si="113"/>
        <v>22.058823529411764</v>
      </c>
      <c r="AO254" s="39">
        <f t="shared" si="113"/>
        <v>1437</v>
      </c>
      <c r="AP254" s="104">
        <f t="shared" si="113"/>
        <v>3.82</v>
      </c>
      <c r="AQ254" s="105">
        <f t="shared" si="113"/>
        <v>2.79</v>
      </c>
      <c r="AR254" s="106">
        <f t="shared" si="113"/>
        <v>73.80952380952381</v>
      </c>
      <c r="AS254" s="106">
        <f t="shared" si="113"/>
        <v>26.96335078534031</v>
      </c>
      <c r="AT254" s="107">
        <f t="shared" si="113"/>
        <v>1460</v>
      </c>
      <c r="AU254" s="108">
        <f t="shared" si="113"/>
        <v>2.6</v>
      </c>
      <c r="AV254" s="109">
        <f t="shared" si="113"/>
        <v>1.63</v>
      </c>
      <c r="AW254" s="106">
        <f t="shared" si="113"/>
        <v>63.761467889908253</v>
      </c>
      <c r="AX254" s="106">
        <f t="shared" si="113"/>
        <v>40.314136125654457</v>
      </c>
      <c r="AY254" s="60">
        <f t="shared" si="113"/>
        <v>45.342829213796989</v>
      </c>
      <c r="AZ254" s="96">
        <f t="shared" si="113"/>
        <v>84.2</v>
      </c>
      <c r="BA254" s="67">
        <f t="shared" si="113"/>
        <v>65</v>
      </c>
      <c r="BB254" s="67">
        <f t="shared" si="113"/>
        <v>32.299999999999997</v>
      </c>
      <c r="BC254" s="67">
        <f t="shared" si="113"/>
        <v>3467</v>
      </c>
      <c r="BD254" s="67">
        <f t="shared" si="113"/>
        <v>0</v>
      </c>
      <c r="BE254" s="27">
        <f t="shared" si="113"/>
        <v>0</v>
      </c>
      <c r="BF254" s="29">
        <f t="shared" si="113"/>
        <v>36136</v>
      </c>
      <c r="BG254" s="39">
        <f t="shared" si="113"/>
        <v>3850</v>
      </c>
      <c r="BH254" s="40">
        <f t="shared" si="113"/>
        <v>11303</v>
      </c>
      <c r="BI254" s="40">
        <f t="shared" si="113"/>
        <v>0</v>
      </c>
      <c r="BJ254" s="40">
        <f t="shared" si="113"/>
        <v>0</v>
      </c>
      <c r="BK254" s="40">
        <f t="shared" si="113"/>
        <v>0</v>
      </c>
      <c r="BL254" s="40">
        <f t="shared" si="113"/>
        <v>29618</v>
      </c>
      <c r="BM254" s="27">
        <f t="shared" si="113"/>
        <v>0</v>
      </c>
    </row>
    <row r="255" spans="1:65" outlineLevel="3" x14ac:dyDescent="0.3">
      <c r="A255" s="158" t="s">
        <v>30</v>
      </c>
      <c r="B255" s="159"/>
      <c r="C255" s="51">
        <f t="shared" ref="C255:BM255" si="114">SUBTOTAL(5,C223:C253)</f>
        <v>314225</v>
      </c>
      <c r="D255" s="61">
        <f t="shared" si="114"/>
        <v>35</v>
      </c>
      <c r="E255" s="12">
        <f t="shared" si="114"/>
        <v>35</v>
      </c>
      <c r="F255" s="12">
        <f t="shared" si="114"/>
        <v>35</v>
      </c>
      <c r="G255" s="12">
        <f t="shared" si="114"/>
        <v>0</v>
      </c>
      <c r="H255" s="12">
        <f t="shared" si="114"/>
        <v>0</v>
      </c>
      <c r="I255" s="12">
        <f t="shared" si="114"/>
        <v>0</v>
      </c>
      <c r="J255" s="12">
        <f t="shared" si="114"/>
        <v>0</v>
      </c>
      <c r="K255" s="12">
        <f t="shared" si="114"/>
        <v>0</v>
      </c>
      <c r="L255" s="12">
        <f t="shared" si="114"/>
        <v>0</v>
      </c>
      <c r="M255" s="72">
        <f t="shared" si="114"/>
        <v>6.9</v>
      </c>
      <c r="N255" s="83">
        <f t="shared" si="114"/>
        <v>6.9</v>
      </c>
      <c r="O255" s="83">
        <f t="shared" si="114"/>
        <v>6.97</v>
      </c>
      <c r="P255" s="83">
        <f t="shared" si="114"/>
        <v>0</v>
      </c>
      <c r="Q255" s="83">
        <f t="shared" si="114"/>
        <v>0</v>
      </c>
      <c r="R255" s="83">
        <f t="shared" si="114"/>
        <v>0</v>
      </c>
      <c r="S255" s="83">
        <f t="shared" si="114"/>
        <v>0</v>
      </c>
      <c r="T255" s="83">
        <f t="shared" si="114"/>
        <v>0</v>
      </c>
      <c r="U255" s="83">
        <f t="shared" si="114"/>
        <v>0</v>
      </c>
      <c r="V255" s="6">
        <f t="shared" si="114"/>
        <v>0</v>
      </c>
      <c r="W255" s="41">
        <f t="shared" si="114"/>
        <v>0</v>
      </c>
      <c r="X255" s="41">
        <f t="shared" si="114"/>
        <v>0</v>
      </c>
      <c r="Y255" s="41">
        <f t="shared" si="114"/>
        <v>0</v>
      </c>
      <c r="Z255" s="41">
        <f t="shared" si="114"/>
        <v>0</v>
      </c>
      <c r="AA255" s="41">
        <f t="shared" si="114"/>
        <v>0</v>
      </c>
      <c r="AB255" s="41">
        <f t="shared" si="114"/>
        <v>0</v>
      </c>
      <c r="AC255" s="41">
        <f t="shared" si="114"/>
        <v>0</v>
      </c>
      <c r="AD255" s="41">
        <f t="shared" si="114"/>
        <v>0</v>
      </c>
      <c r="AE255" s="6">
        <f t="shared" si="114"/>
        <v>0</v>
      </c>
      <c r="AF255" s="41">
        <f t="shared" si="114"/>
        <v>0</v>
      </c>
      <c r="AG255" s="41">
        <f t="shared" si="114"/>
        <v>0</v>
      </c>
      <c r="AH255" s="41">
        <f t="shared" si="114"/>
        <v>0</v>
      </c>
      <c r="AI255" s="41">
        <f t="shared" si="114"/>
        <v>0</v>
      </c>
      <c r="AJ255" s="41">
        <f t="shared" si="114"/>
        <v>0</v>
      </c>
      <c r="AK255" s="41">
        <f t="shared" si="114"/>
        <v>0</v>
      </c>
      <c r="AL255" s="41">
        <f t="shared" si="114"/>
        <v>0</v>
      </c>
      <c r="AM255" s="41">
        <f t="shared" si="114"/>
        <v>0</v>
      </c>
      <c r="AN255" s="41">
        <f t="shared" si="114"/>
        <v>14.613778705636744</v>
      </c>
      <c r="AO255" s="41">
        <f t="shared" si="114"/>
        <v>952</v>
      </c>
      <c r="AP255" s="110">
        <f t="shared" si="114"/>
        <v>2.94</v>
      </c>
      <c r="AQ255" s="111">
        <f t="shared" si="114"/>
        <v>2.17</v>
      </c>
      <c r="AR255" s="112">
        <f t="shared" si="114"/>
        <v>73.03664921465969</v>
      </c>
      <c r="AS255" s="112">
        <f t="shared" si="114"/>
        <v>26.19047619047619</v>
      </c>
      <c r="AT255" s="113">
        <f t="shared" si="114"/>
        <v>952</v>
      </c>
      <c r="AU255" s="114">
        <f t="shared" si="114"/>
        <v>1.91</v>
      </c>
      <c r="AV255" s="115">
        <f t="shared" si="114"/>
        <v>1.1399999999999999</v>
      </c>
      <c r="AW255" s="112">
        <f t="shared" si="114"/>
        <v>59.685863874345543</v>
      </c>
      <c r="AX255" s="112">
        <f t="shared" si="114"/>
        <v>36.238532110091747</v>
      </c>
      <c r="AY255" s="61">
        <f t="shared" si="114"/>
        <v>37.566353613719905</v>
      </c>
      <c r="AZ255" s="97">
        <f t="shared" si="114"/>
        <v>80.25</v>
      </c>
      <c r="BA255" s="68">
        <f t="shared" si="114"/>
        <v>65</v>
      </c>
      <c r="BB255" s="68">
        <f t="shared" si="114"/>
        <v>32.299999999999997</v>
      </c>
      <c r="BC255" s="68">
        <f t="shared" si="114"/>
        <v>3467</v>
      </c>
      <c r="BD255" s="68">
        <f t="shared" si="114"/>
        <v>0</v>
      </c>
      <c r="BE255" s="15">
        <f t="shared" si="114"/>
        <v>0</v>
      </c>
      <c r="BF255" s="6">
        <f t="shared" si="114"/>
        <v>3319</v>
      </c>
      <c r="BG255" s="41">
        <f t="shared" si="114"/>
        <v>383</v>
      </c>
      <c r="BH255" s="42">
        <f t="shared" si="114"/>
        <v>711</v>
      </c>
      <c r="BI255" s="42">
        <f t="shared" si="114"/>
        <v>0</v>
      </c>
      <c r="BJ255" s="42">
        <f t="shared" si="114"/>
        <v>0</v>
      </c>
      <c r="BK255" s="42">
        <f t="shared" si="114"/>
        <v>0</v>
      </c>
      <c r="BL255" s="42">
        <f t="shared" si="114"/>
        <v>848</v>
      </c>
      <c r="BM255" s="15">
        <f t="shared" si="114"/>
        <v>0</v>
      </c>
    </row>
    <row r="256" spans="1:65" outlineLevel="2" x14ac:dyDescent="0.3">
      <c r="A256" s="158" t="s">
        <v>19</v>
      </c>
      <c r="B256" s="159"/>
      <c r="C256" s="51">
        <f>IFERROR(SUBTOTAL(1,C223:C253),"")</f>
        <v>360930.83870967739</v>
      </c>
      <c r="D256" s="61">
        <f t="shared" ref="D256:BM256" si="115">IFERROR(SUBTOTAL(1,D223:D253),"")</f>
        <v>36.055555555555557</v>
      </c>
      <c r="E256" s="12">
        <f t="shared" si="115"/>
        <v>36.144444444444446</v>
      </c>
      <c r="F256" s="12">
        <f t="shared" si="115"/>
        <v>35.966666666666669</v>
      </c>
      <c r="G256" s="12" t="str">
        <f t="shared" si="115"/>
        <v/>
      </c>
      <c r="H256" s="12" t="str">
        <f t="shared" si="115"/>
        <v/>
      </c>
      <c r="I256" s="12" t="str">
        <f t="shared" si="115"/>
        <v/>
      </c>
      <c r="J256" s="12" t="str">
        <f t="shared" si="115"/>
        <v/>
      </c>
      <c r="K256" s="12" t="str">
        <f t="shared" si="115"/>
        <v/>
      </c>
      <c r="L256" s="12" t="str">
        <f t="shared" si="115"/>
        <v/>
      </c>
      <c r="M256" s="72">
        <f t="shared" si="115"/>
        <v>7.125</v>
      </c>
      <c r="N256" s="83">
        <f t="shared" si="115"/>
        <v>7.0875000000000004</v>
      </c>
      <c r="O256" s="83">
        <f t="shared" si="115"/>
        <v>7.1899999999999995</v>
      </c>
      <c r="P256" s="83" t="str">
        <f t="shared" si="115"/>
        <v/>
      </c>
      <c r="Q256" s="83" t="str">
        <f t="shared" si="115"/>
        <v/>
      </c>
      <c r="R256" s="83" t="str">
        <f t="shared" si="115"/>
        <v/>
      </c>
      <c r="S256" s="83" t="str">
        <f t="shared" si="115"/>
        <v/>
      </c>
      <c r="T256" s="83" t="str">
        <f t="shared" si="115"/>
        <v/>
      </c>
      <c r="U256" s="83" t="str">
        <f t="shared" si="115"/>
        <v/>
      </c>
      <c r="V256" s="6" t="str">
        <f t="shared" si="115"/>
        <v/>
      </c>
      <c r="W256" s="41" t="str">
        <f t="shared" si="115"/>
        <v/>
      </c>
      <c r="X256" s="41" t="str">
        <f t="shared" si="115"/>
        <v/>
      </c>
      <c r="Y256" s="41" t="str">
        <f t="shared" si="115"/>
        <v/>
      </c>
      <c r="Z256" s="41" t="str">
        <f t="shared" si="115"/>
        <v/>
      </c>
      <c r="AA256" s="41" t="str">
        <f t="shared" si="115"/>
        <v/>
      </c>
      <c r="AB256" s="41" t="str">
        <f t="shared" si="115"/>
        <v/>
      </c>
      <c r="AC256" s="41" t="str">
        <f t="shared" si="115"/>
        <v/>
      </c>
      <c r="AD256" s="41" t="str">
        <f t="shared" si="115"/>
        <v/>
      </c>
      <c r="AE256" s="6" t="str">
        <f t="shared" si="115"/>
        <v/>
      </c>
      <c r="AF256" s="41" t="str">
        <f t="shared" si="115"/>
        <v/>
      </c>
      <c r="AG256" s="41" t="str">
        <f t="shared" si="115"/>
        <v/>
      </c>
      <c r="AH256" s="41" t="str">
        <f t="shared" si="115"/>
        <v/>
      </c>
      <c r="AI256" s="41" t="str">
        <f t="shared" si="115"/>
        <v/>
      </c>
      <c r="AJ256" s="41" t="str">
        <f t="shared" si="115"/>
        <v/>
      </c>
      <c r="AK256" s="41" t="str">
        <f t="shared" si="115"/>
        <v/>
      </c>
      <c r="AL256" s="41" t="str">
        <f t="shared" si="115"/>
        <v/>
      </c>
      <c r="AM256" s="41" t="str">
        <f t="shared" si="115"/>
        <v/>
      </c>
      <c r="AN256" s="41">
        <f t="shared" si="115"/>
        <v>18.787191601150546</v>
      </c>
      <c r="AO256" s="41">
        <f t="shared" si="115"/>
        <v>1130.258064516129</v>
      </c>
      <c r="AP256" s="110">
        <f t="shared" si="115"/>
        <v>3.2449999999999997</v>
      </c>
      <c r="AQ256" s="111">
        <f t="shared" si="115"/>
        <v>2.3824999999999998</v>
      </c>
      <c r="AR256" s="112">
        <f t="shared" si="115"/>
        <v>73.456607135256093</v>
      </c>
      <c r="AS256" s="112">
        <f t="shared" si="115"/>
        <v>26.543392864743904</v>
      </c>
      <c r="AT256" s="113">
        <f t="shared" si="115"/>
        <v>1133.5483870967741</v>
      </c>
      <c r="AU256" s="114">
        <f t="shared" si="115"/>
        <v>2.1690476190476189</v>
      </c>
      <c r="AV256" s="115">
        <f t="shared" si="115"/>
        <v>1.38</v>
      </c>
      <c r="AW256" s="112">
        <f t="shared" si="115"/>
        <v>62.131240139369723</v>
      </c>
      <c r="AX256" s="112">
        <f t="shared" si="115"/>
        <v>37.868759860630277</v>
      </c>
      <c r="AY256" s="61">
        <f t="shared" si="115"/>
        <v>40.61069109055039</v>
      </c>
      <c r="AZ256" s="97">
        <f t="shared" si="115"/>
        <v>82.061904761904756</v>
      </c>
      <c r="BA256" s="68">
        <f t="shared" si="115"/>
        <v>65</v>
      </c>
      <c r="BB256" s="68">
        <f t="shared" si="115"/>
        <v>32.299999999999997</v>
      </c>
      <c r="BC256" s="68">
        <f t="shared" si="115"/>
        <v>3467</v>
      </c>
      <c r="BD256" s="68" t="str">
        <f t="shared" si="115"/>
        <v/>
      </c>
      <c r="BE256" s="15" t="str">
        <f>IFERROR(SUBTOTAL(1,BE223:BE253),"")</f>
        <v/>
      </c>
      <c r="BF256" s="6">
        <f t="shared" si="115"/>
        <v>8547.8387096774186</v>
      </c>
      <c r="BG256" s="41">
        <f t="shared" si="115"/>
        <v>2214.4444444444443</v>
      </c>
      <c r="BH256" s="42">
        <f t="shared" si="115"/>
        <v>5484.1612903225805</v>
      </c>
      <c r="BI256" s="42" t="str">
        <f t="shared" si="115"/>
        <v/>
      </c>
      <c r="BJ256" s="42" t="str">
        <f t="shared" si="115"/>
        <v/>
      </c>
      <c r="BK256" s="42" t="str">
        <f t="shared" si="115"/>
        <v/>
      </c>
      <c r="BL256" s="42">
        <f t="shared" si="115"/>
        <v>8796</v>
      </c>
      <c r="BM256" s="15" t="str">
        <f t="shared" si="115"/>
        <v/>
      </c>
    </row>
    <row r="257" spans="1:65" ht="17.25" outlineLevel="1" thickBot="1" x14ac:dyDescent="0.35">
      <c r="A257" s="160" t="s">
        <v>54</v>
      </c>
      <c r="B257" s="161"/>
      <c r="C257" s="52">
        <f>SUBTOTAL(9,C223:C253)</f>
        <v>11188856</v>
      </c>
      <c r="D257" s="62"/>
      <c r="E257" s="30"/>
      <c r="F257" s="30"/>
      <c r="G257" s="30"/>
      <c r="H257" s="30"/>
      <c r="I257" s="30"/>
      <c r="J257" s="30"/>
      <c r="K257" s="30"/>
      <c r="L257" s="30"/>
      <c r="M257" s="73"/>
      <c r="N257" s="84"/>
      <c r="O257" s="84"/>
      <c r="P257" s="84"/>
      <c r="Q257" s="84"/>
      <c r="R257" s="84"/>
      <c r="S257" s="84"/>
      <c r="T257" s="84"/>
      <c r="U257" s="84"/>
      <c r="V257" s="93"/>
      <c r="W257" s="94"/>
      <c r="X257" s="94"/>
      <c r="Y257" s="94"/>
      <c r="Z257" s="94"/>
      <c r="AA257" s="94"/>
      <c r="AB257" s="94"/>
      <c r="AC257" s="94"/>
      <c r="AD257" s="94"/>
      <c r="AE257" s="93"/>
      <c r="AF257" s="94"/>
      <c r="AG257" s="94"/>
      <c r="AH257" s="94"/>
      <c r="AI257" s="94"/>
      <c r="AJ257" s="94"/>
      <c r="AK257" s="94"/>
      <c r="AL257" s="94"/>
      <c r="AM257" s="94"/>
      <c r="AN257" s="94"/>
      <c r="AO257" s="43">
        <f>SUBTOTAL(9,AO223:AO253)</f>
        <v>35038</v>
      </c>
      <c r="AP257" s="116"/>
      <c r="AQ257" s="117"/>
      <c r="AR257" s="118"/>
      <c r="AS257" s="118"/>
      <c r="AT257" s="119">
        <f>SUBTOTAL(9,AT223:AT253)</f>
        <v>35140</v>
      </c>
      <c r="AU257" s="120"/>
      <c r="AV257" s="121"/>
      <c r="AW257" s="118"/>
      <c r="AX257" s="118"/>
      <c r="AY257" s="62"/>
      <c r="AZ257" s="98"/>
      <c r="BA257" s="69"/>
      <c r="BB257" s="69"/>
      <c r="BC257" s="69"/>
      <c r="BD257" s="69"/>
      <c r="BE257" s="16">
        <f>SUBTOTAL(9,BE223:BE253)</f>
        <v>0</v>
      </c>
      <c r="BF257" s="7">
        <f t="shared" ref="BF257:BM257" si="116">SUBTOTAL(9,BF223:BF253)</f>
        <v>264983</v>
      </c>
      <c r="BG257" s="43">
        <f t="shared" si="116"/>
        <v>59790</v>
      </c>
      <c r="BH257" s="44">
        <f t="shared" si="116"/>
        <v>170009</v>
      </c>
      <c r="BI257" s="44">
        <f t="shared" si="116"/>
        <v>0</v>
      </c>
      <c r="BJ257" s="44">
        <f t="shared" si="116"/>
        <v>0</v>
      </c>
      <c r="BK257" s="44">
        <f t="shared" si="116"/>
        <v>0</v>
      </c>
      <c r="BL257" s="44">
        <f t="shared" si="116"/>
        <v>35184</v>
      </c>
      <c r="BM257" s="16">
        <f t="shared" si="116"/>
        <v>0</v>
      </c>
    </row>
    <row r="258" spans="1:65" outlineLevel="5" x14ac:dyDescent="0.3">
      <c r="A258" s="21">
        <f t="shared" si="112"/>
        <v>8</v>
      </c>
      <c r="B258" s="33">
        <f>B253+1</f>
        <v>42948</v>
      </c>
      <c r="C258" s="51">
        <v>339620</v>
      </c>
      <c r="D258" s="64">
        <f t="shared" ref="D258:D288" si="117">IFERROR(ROUND(AVERAGE(E258:L258),1),"")</f>
        <v>35</v>
      </c>
      <c r="E258" s="12">
        <v>35</v>
      </c>
      <c r="F258" s="12">
        <v>35</v>
      </c>
      <c r="G258" s="12"/>
      <c r="H258" s="12"/>
      <c r="I258" s="12"/>
      <c r="J258" s="12"/>
      <c r="K258" s="12"/>
      <c r="L258" s="12"/>
      <c r="M258" s="74">
        <f t="shared" ref="M258:M288" si="118">IFERROR(ROUND(AVERAGE(N258:U258),1),"")</f>
        <v>7.1</v>
      </c>
      <c r="N258" s="83">
        <v>7.1</v>
      </c>
      <c r="O258" s="83">
        <v>7.12</v>
      </c>
      <c r="P258" s="83"/>
      <c r="Q258" s="83"/>
      <c r="R258" s="83"/>
      <c r="S258" s="83"/>
      <c r="T258" s="83"/>
      <c r="U258" s="83"/>
      <c r="V258" s="5" t="str">
        <f t="shared" ref="V258:V288" si="119">IFERROR(ROUND(AVERAGE(W258:AD258),1),"")</f>
        <v/>
      </c>
      <c r="W258" s="41"/>
      <c r="X258" s="41"/>
      <c r="Y258" s="41"/>
      <c r="Z258" s="41"/>
      <c r="AA258" s="41"/>
      <c r="AB258" s="41"/>
      <c r="AC258" s="41"/>
      <c r="AD258" s="41"/>
      <c r="AE258" s="5" t="str">
        <f t="shared" ref="AE258:AE288" si="120">IFERROR(ROUND(AVERAGE(AF258:AM258),1),"")</f>
        <v/>
      </c>
      <c r="AF258" s="41"/>
      <c r="AG258" s="41"/>
      <c r="AH258" s="41"/>
      <c r="AI258" s="41"/>
      <c r="AJ258" s="41"/>
      <c r="AK258" s="41"/>
      <c r="AL258" s="41"/>
      <c r="AM258" s="41"/>
      <c r="AN258" s="41">
        <f>21000/AO258</f>
        <v>19.961977186311788</v>
      </c>
      <c r="AO258" s="41">
        <v>1052</v>
      </c>
      <c r="AP258" s="110">
        <v>3.76</v>
      </c>
      <c r="AQ258" s="111">
        <v>2.75</v>
      </c>
      <c r="AR258" s="126">
        <f t="shared" ref="AR258:AR288" si="121">IFERROR(AQ258/AP258*100,"")</f>
        <v>73.138297872340431</v>
      </c>
      <c r="AS258" s="126">
        <f t="shared" ref="AS258:AS288" si="122">IFERROR(100-AR258,"")</f>
        <v>26.861702127659569</v>
      </c>
      <c r="AT258" s="127">
        <v>1052</v>
      </c>
      <c r="AU258" s="128">
        <v>2.4</v>
      </c>
      <c r="AV258" s="129">
        <v>1.49</v>
      </c>
      <c r="AW258" s="126">
        <f t="shared" ref="AW258:AW288" si="123">IFERROR(AV258/AU258*100,"")</f>
        <v>62.083333333333336</v>
      </c>
      <c r="AX258" s="126">
        <f t="shared" ref="AX258:AX288" si="124">IFERROR(100-AW258,"")</f>
        <v>37.916666666666664</v>
      </c>
      <c r="AY258" s="64">
        <f t="shared" ref="AY258:AY288" si="125">IFERROR((1-((AW258*AS258)/(AX258*AR258)))*100,"")</f>
        <v>39.864135864135875</v>
      </c>
      <c r="AZ258" s="97">
        <v>82.1</v>
      </c>
      <c r="BA258" s="68"/>
      <c r="BB258" s="68"/>
      <c r="BC258" s="68"/>
      <c r="BD258" s="68"/>
      <c r="BE258" s="15"/>
      <c r="BF258" s="5">
        <f t="shared" ref="BF258:BF288" si="126">IF(SUM(BG258:BM258)=0,"",SUM(BG258:BM258))</f>
        <v>5236</v>
      </c>
      <c r="BG258" s="42">
        <v>3752</v>
      </c>
      <c r="BH258" s="42">
        <v>1484</v>
      </c>
      <c r="BI258" s="42"/>
      <c r="BJ258" s="42"/>
      <c r="BK258" s="42"/>
      <c r="BL258" s="42"/>
      <c r="BM258" s="15"/>
    </row>
    <row r="259" spans="1:65" outlineLevel="5" x14ac:dyDescent="0.3">
      <c r="A259" s="22">
        <f t="shared" si="112"/>
        <v>8</v>
      </c>
      <c r="B259" s="9">
        <f t="shared" si="110"/>
        <v>42949</v>
      </c>
      <c r="C259" s="51">
        <v>337633</v>
      </c>
      <c r="D259" s="64">
        <f t="shared" si="117"/>
        <v>36</v>
      </c>
      <c r="E259" s="12">
        <v>36</v>
      </c>
      <c r="F259" s="12">
        <v>36</v>
      </c>
      <c r="G259" s="12"/>
      <c r="H259" s="12"/>
      <c r="I259" s="12"/>
      <c r="J259" s="12"/>
      <c r="K259" s="12"/>
      <c r="L259" s="12"/>
      <c r="M259" s="74" t="str">
        <f t="shared" si="118"/>
        <v/>
      </c>
      <c r="N259" s="83" t="s">
        <v>103</v>
      </c>
      <c r="O259" s="83" t="s">
        <v>103</v>
      </c>
      <c r="P259" s="83"/>
      <c r="Q259" s="83"/>
      <c r="R259" s="83"/>
      <c r="S259" s="83"/>
      <c r="T259" s="83"/>
      <c r="U259" s="83"/>
      <c r="V259" s="5" t="str">
        <f t="shared" si="119"/>
        <v/>
      </c>
      <c r="W259" s="41"/>
      <c r="X259" s="41"/>
      <c r="Y259" s="41"/>
      <c r="Z259" s="41"/>
      <c r="AA259" s="41"/>
      <c r="AB259" s="41"/>
      <c r="AC259" s="41"/>
      <c r="AD259" s="41"/>
      <c r="AE259" s="5" t="str">
        <f t="shared" si="120"/>
        <v/>
      </c>
      <c r="AF259" s="41"/>
      <c r="AG259" s="41"/>
      <c r="AH259" s="41"/>
      <c r="AI259" s="41"/>
      <c r="AJ259" s="41"/>
      <c r="AK259" s="41"/>
      <c r="AL259" s="41"/>
      <c r="AM259" s="41"/>
      <c r="AN259" s="41">
        <f t="shared" ref="AN259:AN288" si="127">21000/AO259</f>
        <v>18.884892086330936</v>
      </c>
      <c r="AO259" s="41">
        <v>1112</v>
      </c>
      <c r="AP259" s="110" t="s">
        <v>103</v>
      </c>
      <c r="AQ259" s="111" t="s">
        <v>103</v>
      </c>
      <c r="AR259" s="126" t="str">
        <f t="shared" si="121"/>
        <v/>
      </c>
      <c r="AS259" s="126" t="str">
        <f t="shared" si="122"/>
        <v/>
      </c>
      <c r="AT259" s="127">
        <v>1112</v>
      </c>
      <c r="AU259" s="128">
        <v>2.2000000000000002</v>
      </c>
      <c r="AV259" s="129" t="s">
        <v>103</v>
      </c>
      <c r="AW259" s="126" t="str">
        <f t="shared" si="123"/>
        <v/>
      </c>
      <c r="AX259" s="126" t="str">
        <f t="shared" si="124"/>
        <v/>
      </c>
      <c r="AY259" s="64" t="str">
        <f t="shared" si="125"/>
        <v/>
      </c>
      <c r="AZ259" s="97">
        <v>81.99</v>
      </c>
      <c r="BA259" s="68"/>
      <c r="BB259" s="68"/>
      <c r="BC259" s="68"/>
      <c r="BD259" s="68"/>
      <c r="BE259" s="15"/>
      <c r="BF259" s="5">
        <f t="shared" si="126"/>
        <v>8637</v>
      </c>
      <c r="BG259" s="42">
        <v>1526</v>
      </c>
      <c r="BH259" s="42">
        <v>7111</v>
      </c>
      <c r="BI259" s="42"/>
      <c r="BJ259" s="42"/>
      <c r="BK259" s="42"/>
      <c r="BL259" s="42"/>
      <c r="BM259" s="15"/>
    </row>
    <row r="260" spans="1:65" outlineLevel="5" x14ac:dyDescent="0.3">
      <c r="A260" s="22">
        <f t="shared" si="112"/>
        <v>8</v>
      </c>
      <c r="B260" s="9">
        <f t="shared" si="110"/>
        <v>42950</v>
      </c>
      <c r="C260" s="51">
        <v>332070</v>
      </c>
      <c r="D260" s="64" t="str">
        <f t="shared" si="117"/>
        <v/>
      </c>
      <c r="E260" s="12" t="s">
        <v>103</v>
      </c>
      <c r="F260" s="12" t="s">
        <v>103</v>
      </c>
      <c r="G260" s="12"/>
      <c r="H260" s="12"/>
      <c r="I260" s="12"/>
      <c r="J260" s="12"/>
      <c r="K260" s="12"/>
      <c r="L260" s="12"/>
      <c r="M260" s="74" t="str">
        <f t="shared" si="118"/>
        <v/>
      </c>
      <c r="N260" s="83" t="s">
        <v>103</v>
      </c>
      <c r="O260" s="83" t="s">
        <v>103</v>
      </c>
      <c r="P260" s="83"/>
      <c r="Q260" s="83"/>
      <c r="R260" s="83"/>
      <c r="S260" s="83"/>
      <c r="T260" s="83"/>
      <c r="U260" s="83"/>
      <c r="V260" s="5" t="str">
        <f t="shared" si="119"/>
        <v/>
      </c>
      <c r="W260" s="41"/>
      <c r="X260" s="41"/>
      <c r="Y260" s="41"/>
      <c r="Z260" s="41"/>
      <c r="AA260" s="41"/>
      <c r="AB260" s="41"/>
      <c r="AC260" s="41"/>
      <c r="AD260" s="41"/>
      <c r="AE260" s="5" t="str">
        <f t="shared" si="120"/>
        <v/>
      </c>
      <c r="AF260" s="41"/>
      <c r="AG260" s="41"/>
      <c r="AH260" s="41"/>
      <c r="AI260" s="41"/>
      <c r="AJ260" s="41"/>
      <c r="AK260" s="41"/>
      <c r="AL260" s="41"/>
      <c r="AM260" s="41"/>
      <c r="AN260" s="41">
        <f t="shared" si="127"/>
        <v>18.229166666666668</v>
      </c>
      <c r="AO260" s="41">
        <v>1152</v>
      </c>
      <c r="AP260" s="110" t="s">
        <v>103</v>
      </c>
      <c r="AQ260" s="111" t="s">
        <v>103</v>
      </c>
      <c r="AR260" s="126" t="str">
        <f t="shared" si="121"/>
        <v/>
      </c>
      <c r="AS260" s="126" t="str">
        <f t="shared" si="122"/>
        <v/>
      </c>
      <c r="AT260" s="127">
        <v>1152</v>
      </c>
      <c r="AU260" s="128">
        <v>2.2200000000000002</v>
      </c>
      <c r="AV260" s="129" t="s">
        <v>103</v>
      </c>
      <c r="AW260" s="126" t="str">
        <f t="shared" si="123"/>
        <v/>
      </c>
      <c r="AX260" s="126" t="str">
        <f t="shared" si="124"/>
        <v/>
      </c>
      <c r="AY260" s="64" t="str">
        <f t="shared" si="125"/>
        <v/>
      </c>
      <c r="AZ260" s="97">
        <v>80.84</v>
      </c>
      <c r="BA260" s="68"/>
      <c r="BB260" s="68"/>
      <c r="BC260" s="68"/>
      <c r="BD260" s="68"/>
      <c r="BE260" s="15"/>
      <c r="BF260" s="5">
        <f t="shared" si="126"/>
        <v>7366</v>
      </c>
      <c r="BG260" s="42">
        <v>0</v>
      </c>
      <c r="BH260" s="42">
        <v>7366</v>
      </c>
      <c r="BI260" s="42"/>
      <c r="BJ260" s="42"/>
      <c r="BK260" s="42"/>
      <c r="BL260" s="42"/>
      <c r="BM260" s="15"/>
    </row>
    <row r="261" spans="1:65" outlineLevel="5" x14ac:dyDescent="0.3">
      <c r="A261" s="22">
        <f t="shared" si="112"/>
        <v>8</v>
      </c>
      <c r="B261" s="9">
        <f t="shared" si="110"/>
        <v>42951</v>
      </c>
      <c r="C261" s="51">
        <v>320229</v>
      </c>
      <c r="D261" s="64" t="str">
        <f t="shared" si="117"/>
        <v/>
      </c>
      <c r="E261" s="12" t="s">
        <v>103</v>
      </c>
      <c r="F261" s="12" t="s">
        <v>103</v>
      </c>
      <c r="G261" s="12"/>
      <c r="H261" s="12"/>
      <c r="I261" s="12"/>
      <c r="J261" s="12"/>
      <c r="K261" s="12"/>
      <c r="L261" s="12"/>
      <c r="M261" s="74" t="str">
        <f t="shared" si="118"/>
        <v/>
      </c>
      <c r="N261" s="83" t="s">
        <v>103</v>
      </c>
      <c r="O261" s="83" t="s">
        <v>103</v>
      </c>
      <c r="P261" s="83"/>
      <c r="Q261" s="83"/>
      <c r="R261" s="83"/>
      <c r="S261" s="83"/>
      <c r="T261" s="83"/>
      <c r="U261" s="83"/>
      <c r="V261" s="5" t="str">
        <f t="shared" si="119"/>
        <v/>
      </c>
      <c r="W261" s="41"/>
      <c r="X261" s="41"/>
      <c r="Y261" s="41"/>
      <c r="Z261" s="41"/>
      <c r="AA261" s="41"/>
      <c r="AB261" s="41"/>
      <c r="AC261" s="41"/>
      <c r="AD261" s="41"/>
      <c r="AE261" s="5" t="str">
        <f t="shared" si="120"/>
        <v/>
      </c>
      <c r="AF261" s="41"/>
      <c r="AG261" s="41"/>
      <c r="AH261" s="41"/>
      <c r="AI261" s="41"/>
      <c r="AJ261" s="41"/>
      <c r="AK261" s="41"/>
      <c r="AL261" s="41"/>
      <c r="AM261" s="41"/>
      <c r="AN261" s="41">
        <f t="shared" si="127"/>
        <v>18.229166666666668</v>
      </c>
      <c r="AO261" s="41">
        <v>1152</v>
      </c>
      <c r="AP261" s="110" t="s">
        <v>103</v>
      </c>
      <c r="AQ261" s="111" t="s">
        <v>103</v>
      </c>
      <c r="AR261" s="126" t="str">
        <f t="shared" si="121"/>
        <v/>
      </c>
      <c r="AS261" s="126" t="str">
        <f t="shared" si="122"/>
        <v/>
      </c>
      <c r="AT261" s="127">
        <v>1152</v>
      </c>
      <c r="AU261" s="128">
        <v>2.19</v>
      </c>
      <c r="AV261" s="129" t="s">
        <v>103</v>
      </c>
      <c r="AW261" s="126" t="str">
        <f t="shared" si="123"/>
        <v/>
      </c>
      <c r="AX261" s="126" t="str">
        <f t="shared" si="124"/>
        <v/>
      </c>
      <c r="AY261" s="64" t="str">
        <f t="shared" si="125"/>
        <v/>
      </c>
      <c r="AZ261" s="97">
        <v>80.099999999999994</v>
      </c>
      <c r="BA261" s="68"/>
      <c r="BB261" s="68"/>
      <c r="BC261" s="68"/>
      <c r="BD261" s="68"/>
      <c r="BE261" s="15"/>
      <c r="BF261" s="5">
        <f t="shared" si="126"/>
        <v>6988</v>
      </c>
      <c r="BG261" s="42">
        <v>615</v>
      </c>
      <c r="BH261" s="42">
        <v>6373</v>
      </c>
      <c r="BI261" s="42"/>
      <c r="BJ261" s="42"/>
      <c r="BK261" s="42"/>
      <c r="BL261" s="42"/>
      <c r="BM261" s="15"/>
    </row>
    <row r="262" spans="1:65" outlineLevel="5" x14ac:dyDescent="0.3">
      <c r="A262" s="22">
        <f t="shared" si="112"/>
        <v>8</v>
      </c>
      <c r="B262" s="9">
        <f t="shared" si="110"/>
        <v>42952</v>
      </c>
      <c r="C262" s="51">
        <v>331603</v>
      </c>
      <c r="D262" s="64" t="str">
        <f t="shared" si="117"/>
        <v/>
      </c>
      <c r="E262" s="12" t="s">
        <v>103</v>
      </c>
      <c r="F262" s="12" t="s">
        <v>103</v>
      </c>
      <c r="G262" s="12"/>
      <c r="H262" s="12"/>
      <c r="I262" s="12"/>
      <c r="J262" s="12"/>
      <c r="K262" s="12"/>
      <c r="L262" s="12"/>
      <c r="M262" s="74" t="str">
        <f t="shared" si="118"/>
        <v/>
      </c>
      <c r="N262" s="83" t="s">
        <v>103</v>
      </c>
      <c r="O262" s="83" t="s">
        <v>103</v>
      </c>
      <c r="P262" s="83"/>
      <c r="Q262" s="83"/>
      <c r="R262" s="83"/>
      <c r="S262" s="83"/>
      <c r="T262" s="83"/>
      <c r="U262" s="83"/>
      <c r="V262" s="5" t="str">
        <f t="shared" si="119"/>
        <v/>
      </c>
      <c r="W262" s="41"/>
      <c r="X262" s="41"/>
      <c r="Y262" s="41"/>
      <c r="Z262" s="41"/>
      <c r="AA262" s="41"/>
      <c r="AB262" s="41"/>
      <c r="AC262" s="41"/>
      <c r="AD262" s="41"/>
      <c r="AE262" s="5" t="str">
        <f t="shared" si="120"/>
        <v/>
      </c>
      <c r="AF262" s="41"/>
      <c r="AG262" s="41"/>
      <c r="AH262" s="41"/>
      <c r="AI262" s="41"/>
      <c r="AJ262" s="41"/>
      <c r="AK262" s="41"/>
      <c r="AL262" s="41"/>
      <c r="AM262" s="41"/>
      <c r="AN262" s="41">
        <f t="shared" si="127"/>
        <v>18.229166666666668</v>
      </c>
      <c r="AO262" s="41">
        <v>1152</v>
      </c>
      <c r="AP262" s="110" t="s">
        <v>103</v>
      </c>
      <c r="AQ262" s="111" t="s">
        <v>103</v>
      </c>
      <c r="AR262" s="126" t="str">
        <f t="shared" si="121"/>
        <v/>
      </c>
      <c r="AS262" s="126" t="str">
        <f t="shared" si="122"/>
        <v/>
      </c>
      <c r="AT262" s="127">
        <v>1152</v>
      </c>
      <c r="AU262" s="128" t="s">
        <v>103</v>
      </c>
      <c r="AV262" s="129" t="s">
        <v>103</v>
      </c>
      <c r="AW262" s="126" t="str">
        <f t="shared" si="123"/>
        <v/>
      </c>
      <c r="AX262" s="126" t="str">
        <f t="shared" si="124"/>
        <v/>
      </c>
      <c r="AY262" s="64" t="str">
        <f t="shared" si="125"/>
        <v/>
      </c>
      <c r="AZ262" s="97" t="s">
        <v>103</v>
      </c>
      <c r="BA262" s="68"/>
      <c r="BB262" s="68"/>
      <c r="BC262" s="68"/>
      <c r="BD262" s="68"/>
      <c r="BE262" s="15"/>
      <c r="BF262" s="5">
        <f t="shared" si="126"/>
        <v>2531</v>
      </c>
      <c r="BG262" s="42">
        <v>2104</v>
      </c>
      <c r="BH262" s="42">
        <v>427</v>
      </c>
      <c r="BI262" s="42"/>
      <c r="BJ262" s="42"/>
      <c r="BK262" s="42"/>
      <c r="BL262" s="42"/>
      <c r="BM262" s="15"/>
    </row>
    <row r="263" spans="1:65" outlineLevel="5" x14ac:dyDescent="0.3">
      <c r="A263" s="22">
        <f t="shared" si="112"/>
        <v>8</v>
      </c>
      <c r="B263" s="9">
        <f t="shared" si="110"/>
        <v>42953</v>
      </c>
      <c r="C263" s="51">
        <v>334160</v>
      </c>
      <c r="D263" s="64">
        <f t="shared" si="117"/>
        <v>35</v>
      </c>
      <c r="E263" s="12">
        <v>35</v>
      </c>
      <c r="F263" s="12">
        <v>35</v>
      </c>
      <c r="G263" s="12"/>
      <c r="H263" s="12"/>
      <c r="I263" s="12"/>
      <c r="J263" s="12"/>
      <c r="K263" s="12"/>
      <c r="L263" s="12"/>
      <c r="M263" s="74" t="str">
        <f t="shared" si="118"/>
        <v/>
      </c>
      <c r="N263" s="83" t="s">
        <v>103</v>
      </c>
      <c r="O263" s="83" t="s">
        <v>103</v>
      </c>
      <c r="P263" s="83"/>
      <c r="Q263" s="83"/>
      <c r="R263" s="83"/>
      <c r="S263" s="83"/>
      <c r="T263" s="83"/>
      <c r="U263" s="83"/>
      <c r="V263" s="5" t="str">
        <f t="shared" si="119"/>
        <v/>
      </c>
      <c r="W263" s="41"/>
      <c r="X263" s="41"/>
      <c r="Y263" s="41"/>
      <c r="Z263" s="41"/>
      <c r="AA263" s="41"/>
      <c r="AB263" s="41"/>
      <c r="AC263" s="41"/>
      <c r="AD263" s="41"/>
      <c r="AE263" s="5" t="str">
        <f t="shared" si="120"/>
        <v/>
      </c>
      <c r="AF263" s="41"/>
      <c r="AG263" s="41"/>
      <c r="AH263" s="41"/>
      <c r="AI263" s="41"/>
      <c r="AJ263" s="41"/>
      <c r="AK263" s="41"/>
      <c r="AL263" s="41"/>
      <c r="AM263" s="41"/>
      <c r="AN263" s="41">
        <f t="shared" si="127"/>
        <v>16.733067729083665</v>
      </c>
      <c r="AO263" s="41">
        <v>1255</v>
      </c>
      <c r="AP263" s="110" t="s">
        <v>103</v>
      </c>
      <c r="AQ263" s="111" t="s">
        <v>103</v>
      </c>
      <c r="AR263" s="126" t="str">
        <f t="shared" si="121"/>
        <v/>
      </c>
      <c r="AS263" s="126" t="str">
        <f t="shared" si="122"/>
        <v/>
      </c>
      <c r="AT263" s="127">
        <v>1255</v>
      </c>
      <c r="AU263" s="128" t="s">
        <v>103</v>
      </c>
      <c r="AV263" s="129" t="s">
        <v>103</v>
      </c>
      <c r="AW263" s="126" t="str">
        <f t="shared" si="123"/>
        <v/>
      </c>
      <c r="AX263" s="126" t="str">
        <f t="shared" si="124"/>
        <v/>
      </c>
      <c r="AY263" s="64" t="str">
        <f t="shared" si="125"/>
        <v/>
      </c>
      <c r="AZ263" s="97" t="s">
        <v>103</v>
      </c>
      <c r="BA263" s="68"/>
      <c r="BB263" s="68"/>
      <c r="BC263" s="68"/>
      <c r="BD263" s="68"/>
      <c r="BE263" s="15"/>
      <c r="BF263" s="5">
        <f t="shared" si="126"/>
        <v>4993</v>
      </c>
      <c r="BG263" s="42">
        <v>0</v>
      </c>
      <c r="BH263" s="42">
        <v>4993</v>
      </c>
      <c r="BI263" s="42"/>
      <c r="BJ263" s="42"/>
      <c r="BK263" s="42"/>
      <c r="BL263" s="42"/>
      <c r="BM263" s="15"/>
    </row>
    <row r="264" spans="1:65" outlineLevel="5" x14ac:dyDescent="0.3">
      <c r="A264" s="22">
        <f t="shared" si="112"/>
        <v>8</v>
      </c>
      <c r="B264" s="9">
        <f t="shared" si="110"/>
        <v>42954</v>
      </c>
      <c r="C264" s="51">
        <v>345026</v>
      </c>
      <c r="D264" s="64">
        <f t="shared" si="117"/>
        <v>34.5</v>
      </c>
      <c r="E264" s="12">
        <v>35</v>
      </c>
      <c r="F264" s="12">
        <v>34</v>
      </c>
      <c r="G264" s="12"/>
      <c r="H264" s="12"/>
      <c r="I264" s="12"/>
      <c r="J264" s="12"/>
      <c r="K264" s="12"/>
      <c r="L264" s="12"/>
      <c r="M264" s="74" t="str">
        <f t="shared" si="118"/>
        <v/>
      </c>
      <c r="N264" s="83" t="s">
        <v>103</v>
      </c>
      <c r="O264" s="83" t="s">
        <v>103</v>
      </c>
      <c r="P264" s="83"/>
      <c r="Q264" s="83"/>
      <c r="R264" s="83"/>
      <c r="S264" s="83"/>
      <c r="T264" s="83"/>
      <c r="U264" s="83"/>
      <c r="V264" s="5" t="str">
        <f t="shared" si="119"/>
        <v/>
      </c>
      <c r="W264" s="41"/>
      <c r="X264" s="41"/>
      <c r="Y264" s="41"/>
      <c r="Z264" s="41"/>
      <c r="AA264" s="41"/>
      <c r="AB264" s="41"/>
      <c r="AC264" s="41"/>
      <c r="AD264" s="41"/>
      <c r="AE264" s="5" t="str">
        <f t="shared" si="120"/>
        <v/>
      </c>
      <c r="AF264" s="41"/>
      <c r="AG264" s="41"/>
      <c r="AH264" s="41"/>
      <c r="AI264" s="41"/>
      <c r="AJ264" s="41"/>
      <c r="AK264" s="41"/>
      <c r="AL264" s="41"/>
      <c r="AM264" s="41"/>
      <c r="AN264" s="41">
        <f t="shared" si="127"/>
        <v>13.797634691195794</v>
      </c>
      <c r="AO264" s="41">
        <v>1522</v>
      </c>
      <c r="AP264" s="110" t="s">
        <v>103</v>
      </c>
      <c r="AQ264" s="111" t="s">
        <v>103</v>
      </c>
      <c r="AR264" s="126" t="str">
        <f t="shared" si="121"/>
        <v/>
      </c>
      <c r="AS264" s="126" t="str">
        <f t="shared" si="122"/>
        <v/>
      </c>
      <c r="AT264" s="127">
        <v>1522</v>
      </c>
      <c r="AU264" s="128">
        <v>2.09</v>
      </c>
      <c r="AV264" s="129" t="s">
        <v>103</v>
      </c>
      <c r="AW264" s="126" t="str">
        <f t="shared" si="123"/>
        <v/>
      </c>
      <c r="AX264" s="126" t="str">
        <f t="shared" si="124"/>
        <v/>
      </c>
      <c r="AY264" s="64" t="str">
        <f t="shared" si="125"/>
        <v/>
      </c>
      <c r="AZ264" s="97">
        <v>79.8</v>
      </c>
      <c r="BA264" s="68"/>
      <c r="BB264" s="68"/>
      <c r="BC264" s="68"/>
      <c r="BD264" s="68"/>
      <c r="BE264" s="15"/>
      <c r="BF264" s="5">
        <f t="shared" si="126"/>
        <v>5069</v>
      </c>
      <c r="BG264" s="42">
        <v>1232</v>
      </c>
      <c r="BH264" s="42">
        <v>3837</v>
      </c>
      <c r="BI264" s="42"/>
      <c r="BJ264" s="42"/>
      <c r="BK264" s="42"/>
      <c r="BL264" s="42"/>
      <c r="BM264" s="15"/>
    </row>
    <row r="265" spans="1:65" outlineLevel="5" x14ac:dyDescent="0.3">
      <c r="A265" s="22">
        <f t="shared" si="112"/>
        <v>8</v>
      </c>
      <c r="B265" s="9">
        <f t="shared" si="110"/>
        <v>42955</v>
      </c>
      <c r="C265" s="51">
        <v>326044</v>
      </c>
      <c r="D265" s="64">
        <f t="shared" si="117"/>
        <v>34.5</v>
      </c>
      <c r="E265" s="12">
        <v>35</v>
      </c>
      <c r="F265" s="12">
        <v>34</v>
      </c>
      <c r="G265" s="12"/>
      <c r="H265" s="12"/>
      <c r="I265" s="12"/>
      <c r="J265" s="12"/>
      <c r="K265" s="12"/>
      <c r="L265" s="12"/>
      <c r="M265" s="74">
        <f t="shared" si="118"/>
        <v>7.1</v>
      </c>
      <c r="N265" s="83">
        <v>7.12</v>
      </c>
      <c r="O265" s="83">
        <v>7.15</v>
      </c>
      <c r="P265" s="83"/>
      <c r="Q265" s="83"/>
      <c r="R265" s="83"/>
      <c r="S265" s="83"/>
      <c r="T265" s="83"/>
      <c r="U265" s="83"/>
      <c r="V265" s="5" t="str">
        <f t="shared" si="119"/>
        <v/>
      </c>
      <c r="W265" s="41"/>
      <c r="X265" s="41"/>
      <c r="Y265" s="41"/>
      <c r="Z265" s="41"/>
      <c r="AA265" s="41"/>
      <c r="AB265" s="41"/>
      <c r="AC265" s="41"/>
      <c r="AD265" s="41"/>
      <c r="AE265" s="5">
        <f t="shared" si="120"/>
        <v>2195</v>
      </c>
      <c r="AF265" s="41">
        <v>2150</v>
      </c>
      <c r="AG265" s="41">
        <v>2240</v>
      </c>
      <c r="AH265" s="41"/>
      <c r="AI265" s="41"/>
      <c r="AJ265" s="41"/>
      <c r="AK265" s="41"/>
      <c r="AL265" s="41"/>
      <c r="AM265" s="41"/>
      <c r="AN265" s="41">
        <f t="shared" si="127"/>
        <v>12.734990903577925</v>
      </c>
      <c r="AO265" s="41">
        <v>1649</v>
      </c>
      <c r="AP265" s="110">
        <v>3.3</v>
      </c>
      <c r="AQ265" s="111">
        <v>2.4700000000000002</v>
      </c>
      <c r="AR265" s="126">
        <f t="shared" si="121"/>
        <v>74.848484848484858</v>
      </c>
      <c r="AS265" s="126">
        <f t="shared" si="122"/>
        <v>25.151515151515142</v>
      </c>
      <c r="AT265" s="127">
        <v>1649</v>
      </c>
      <c r="AU265" s="128">
        <v>2.29</v>
      </c>
      <c r="AV265" s="129">
        <v>1.43</v>
      </c>
      <c r="AW265" s="126">
        <f t="shared" si="123"/>
        <v>62.445414847161572</v>
      </c>
      <c r="AX265" s="126">
        <f t="shared" si="124"/>
        <v>37.554585152838428</v>
      </c>
      <c r="AY265" s="64">
        <f t="shared" si="125"/>
        <v>44.124847001224019</v>
      </c>
      <c r="AZ265" s="97">
        <v>79.599999999999994</v>
      </c>
      <c r="BA265" s="68">
        <v>64</v>
      </c>
      <c r="BB265" s="68">
        <v>33</v>
      </c>
      <c r="BC265" s="68">
        <v>3000</v>
      </c>
      <c r="BD265" s="68"/>
      <c r="BE265" s="15"/>
      <c r="BF265" s="5">
        <f t="shared" si="126"/>
        <v>4464</v>
      </c>
      <c r="BG265" s="42">
        <v>462</v>
      </c>
      <c r="BH265" s="42">
        <v>4002</v>
      </c>
      <c r="BI265" s="42"/>
      <c r="BJ265" s="42"/>
      <c r="BK265" s="42"/>
      <c r="BL265" s="42"/>
      <c r="BM265" s="15"/>
    </row>
    <row r="266" spans="1:65" outlineLevel="5" x14ac:dyDescent="0.3">
      <c r="A266" s="22">
        <f t="shared" si="112"/>
        <v>8</v>
      </c>
      <c r="B266" s="9">
        <f t="shared" si="110"/>
        <v>42956</v>
      </c>
      <c r="C266" s="51">
        <v>364427</v>
      </c>
      <c r="D266" s="64">
        <f t="shared" si="117"/>
        <v>35</v>
      </c>
      <c r="E266" s="12">
        <v>35</v>
      </c>
      <c r="F266" s="12">
        <v>35</v>
      </c>
      <c r="G266" s="12"/>
      <c r="H266" s="12"/>
      <c r="I266" s="12"/>
      <c r="J266" s="12"/>
      <c r="K266" s="12"/>
      <c r="L266" s="12"/>
      <c r="M266" s="74" t="str">
        <f t="shared" si="118"/>
        <v/>
      </c>
      <c r="N266" s="83" t="s">
        <v>103</v>
      </c>
      <c r="O266" s="83" t="s">
        <v>103</v>
      </c>
      <c r="P266" s="83"/>
      <c r="Q266" s="83"/>
      <c r="R266" s="83"/>
      <c r="S266" s="83"/>
      <c r="T266" s="83"/>
      <c r="U266" s="83"/>
      <c r="V266" s="5" t="str">
        <f t="shared" si="119"/>
        <v/>
      </c>
      <c r="W266" s="41"/>
      <c r="X266" s="41"/>
      <c r="Y266" s="41"/>
      <c r="Z266" s="41"/>
      <c r="AA266" s="41"/>
      <c r="AB266" s="41"/>
      <c r="AC266" s="41"/>
      <c r="AD266" s="41"/>
      <c r="AE266" s="5" t="str">
        <f t="shared" si="120"/>
        <v/>
      </c>
      <c r="AF266" s="41"/>
      <c r="AG266" s="41"/>
      <c r="AH266" s="41"/>
      <c r="AI266" s="41"/>
      <c r="AJ266" s="41"/>
      <c r="AK266" s="41"/>
      <c r="AL266" s="41"/>
      <c r="AM266" s="41"/>
      <c r="AN266" s="41">
        <f t="shared" si="127"/>
        <v>46.666666666666664</v>
      </c>
      <c r="AO266" s="41">
        <v>450</v>
      </c>
      <c r="AP266" s="110" t="s">
        <v>103</v>
      </c>
      <c r="AQ266" s="111" t="s">
        <v>103</v>
      </c>
      <c r="AR266" s="126" t="str">
        <f t="shared" si="121"/>
        <v/>
      </c>
      <c r="AS266" s="126" t="str">
        <f t="shared" si="122"/>
        <v/>
      </c>
      <c r="AT266" s="127">
        <v>450</v>
      </c>
      <c r="AU266" s="128">
        <v>2.27</v>
      </c>
      <c r="AV266" s="129" t="s">
        <v>103</v>
      </c>
      <c r="AW266" s="126" t="str">
        <f t="shared" si="123"/>
        <v/>
      </c>
      <c r="AX266" s="126" t="str">
        <f t="shared" si="124"/>
        <v/>
      </c>
      <c r="AY266" s="64" t="str">
        <f t="shared" si="125"/>
        <v/>
      </c>
      <c r="AZ266" s="97">
        <v>80.2</v>
      </c>
      <c r="BA266" s="68"/>
      <c r="BB266" s="68"/>
      <c r="BC266" s="68"/>
      <c r="BD266" s="68"/>
      <c r="BE266" s="15"/>
      <c r="BF266" s="5">
        <f t="shared" si="126"/>
        <v>8346</v>
      </c>
      <c r="BG266" s="42">
        <v>2730</v>
      </c>
      <c r="BH266" s="42">
        <v>5616</v>
      </c>
      <c r="BI266" s="42"/>
      <c r="BJ266" s="42"/>
      <c r="BK266" s="42"/>
      <c r="BL266" s="42"/>
      <c r="BM266" s="15"/>
    </row>
    <row r="267" spans="1:65" outlineLevel="5" x14ac:dyDescent="0.3">
      <c r="A267" s="22">
        <f t="shared" si="112"/>
        <v>8</v>
      </c>
      <c r="B267" s="9">
        <f t="shared" si="110"/>
        <v>42957</v>
      </c>
      <c r="C267" s="51">
        <v>348309</v>
      </c>
      <c r="D267" s="64">
        <f t="shared" si="117"/>
        <v>34.5</v>
      </c>
      <c r="E267" s="12">
        <v>34</v>
      </c>
      <c r="F267" s="12">
        <v>35</v>
      </c>
      <c r="G267" s="12"/>
      <c r="H267" s="12"/>
      <c r="I267" s="12"/>
      <c r="J267" s="12"/>
      <c r="K267" s="12"/>
      <c r="L267" s="12"/>
      <c r="M267" s="74" t="str">
        <f t="shared" si="118"/>
        <v/>
      </c>
      <c r="N267" s="83" t="s">
        <v>103</v>
      </c>
      <c r="O267" s="83" t="s">
        <v>103</v>
      </c>
      <c r="P267" s="83"/>
      <c r="Q267" s="83"/>
      <c r="R267" s="83"/>
      <c r="S267" s="83"/>
      <c r="T267" s="83"/>
      <c r="U267" s="83"/>
      <c r="V267" s="5" t="str">
        <f t="shared" si="119"/>
        <v/>
      </c>
      <c r="W267" s="41"/>
      <c r="X267" s="41"/>
      <c r="Y267" s="41"/>
      <c r="Z267" s="41"/>
      <c r="AA267" s="41"/>
      <c r="AB267" s="41"/>
      <c r="AC267" s="41"/>
      <c r="AD267" s="41"/>
      <c r="AE267" s="5" t="str">
        <f t="shared" si="120"/>
        <v/>
      </c>
      <c r="AF267" s="41"/>
      <c r="AG267" s="41"/>
      <c r="AH267" s="41"/>
      <c r="AI267" s="41"/>
      <c r="AJ267" s="41"/>
      <c r="AK267" s="41"/>
      <c r="AL267" s="41"/>
      <c r="AM267" s="41"/>
      <c r="AN267" s="41">
        <f t="shared" si="127"/>
        <v>20.309477756286267</v>
      </c>
      <c r="AO267" s="41">
        <v>1034</v>
      </c>
      <c r="AP267" s="110" t="s">
        <v>103</v>
      </c>
      <c r="AQ267" s="111" t="s">
        <v>103</v>
      </c>
      <c r="AR267" s="126" t="str">
        <f t="shared" si="121"/>
        <v/>
      </c>
      <c r="AS267" s="126" t="str">
        <f t="shared" si="122"/>
        <v/>
      </c>
      <c r="AT267" s="127">
        <v>1034</v>
      </c>
      <c r="AU267" s="128">
        <v>2.1</v>
      </c>
      <c r="AV267" s="129" t="s">
        <v>103</v>
      </c>
      <c r="AW267" s="126" t="str">
        <f t="shared" si="123"/>
        <v/>
      </c>
      <c r="AX267" s="126" t="str">
        <f t="shared" si="124"/>
        <v/>
      </c>
      <c r="AY267" s="64" t="str">
        <f t="shared" si="125"/>
        <v/>
      </c>
      <c r="AZ267" s="97">
        <v>80.400000000000006</v>
      </c>
      <c r="BA267" s="68"/>
      <c r="BB267" s="68"/>
      <c r="BC267" s="68"/>
      <c r="BD267" s="68"/>
      <c r="BE267" s="15"/>
      <c r="BF267" s="5">
        <f t="shared" si="126"/>
        <v>6757</v>
      </c>
      <c r="BG267" s="42">
        <v>254</v>
      </c>
      <c r="BH267" s="42">
        <v>6503</v>
      </c>
      <c r="BI267" s="42"/>
      <c r="BJ267" s="42"/>
      <c r="BK267" s="42"/>
      <c r="BL267" s="42"/>
      <c r="BM267" s="15"/>
    </row>
    <row r="268" spans="1:65" outlineLevel="5" x14ac:dyDescent="0.3">
      <c r="A268" s="22">
        <f t="shared" si="112"/>
        <v>8</v>
      </c>
      <c r="B268" s="9">
        <f t="shared" si="110"/>
        <v>42958</v>
      </c>
      <c r="C268" s="51">
        <v>342938</v>
      </c>
      <c r="D268" s="64" t="str">
        <f t="shared" si="117"/>
        <v/>
      </c>
      <c r="E268" s="12" t="s">
        <v>103</v>
      </c>
      <c r="F268" s="12" t="s">
        <v>103</v>
      </c>
      <c r="G268" s="12"/>
      <c r="H268" s="12"/>
      <c r="I268" s="12"/>
      <c r="J268" s="12"/>
      <c r="K268" s="12"/>
      <c r="L268" s="12"/>
      <c r="M268" s="74" t="str">
        <f t="shared" si="118"/>
        <v/>
      </c>
      <c r="N268" s="83" t="s">
        <v>103</v>
      </c>
      <c r="O268" s="83" t="s">
        <v>103</v>
      </c>
      <c r="P268" s="83"/>
      <c r="Q268" s="83"/>
      <c r="R268" s="83"/>
      <c r="S268" s="83"/>
      <c r="T268" s="83"/>
      <c r="U268" s="83"/>
      <c r="V268" s="5" t="str">
        <f t="shared" si="119"/>
        <v/>
      </c>
      <c r="W268" s="41"/>
      <c r="X268" s="41"/>
      <c r="Y268" s="41"/>
      <c r="Z268" s="41"/>
      <c r="AA268" s="41"/>
      <c r="AB268" s="41"/>
      <c r="AC268" s="41"/>
      <c r="AD268" s="41"/>
      <c r="AE268" s="5" t="str">
        <f t="shared" si="120"/>
        <v/>
      </c>
      <c r="AF268" s="41"/>
      <c r="AG268" s="41"/>
      <c r="AH268" s="41"/>
      <c r="AI268" s="41"/>
      <c r="AJ268" s="41"/>
      <c r="AK268" s="41"/>
      <c r="AL268" s="41"/>
      <c r="AM268" s="41"/>
      <c r="AN268" s="41">
        <f t="shared" si="127"/>
        <v>15.993907083015994</v>
      </c>
      <c r="AO268" s="41">
        <v>1313</v>
      </c>
      <c r="AP268" s="110" t="s">
        <v>103</v>
      </c>
      <c r="AQ268" s="111" t="s">
        <v>103</v>
      </c>
      <c r="AR268" s="126" t="str">
        <f t="shared" si="121"/>
        <v/>
      </c>
      <c r="AS268" s="126" t="str">
        <f t="shared" si="122"/>
        <v/>
      </c>
      <c r="AT268" s="127">
        <v>1313</v>
      </c>
      <c r="AU268" s="128">
        <v>2.1800000000000002</v>
      </c>
      <c r="AV268" s="129" t="s">
        <v>103</v>
      </c>
      <c r="AW268" s="126" t="str">
        <f t="shared" si="123"/>
        <v/>
      </c>
      <c r="AX268" s="126" t="str">
        <f t="shared" si="124"/>
        <v/>
      </c>
      <c r="AY268" s="64" t="str">
        <f t="shared" si="125"/>
        <v/>
      </c>
      <c r="AZ268" s="97">
        <v>80.400000000000006</v>
      </c>
      <c r="BA268" s="68"/>
      <c r="BB268" s="68"/>
      <c r="BC268" s="68"/>
      <c r="BD268" s="68"/>
      <c r="BE268" s="15"/>
      <c r="BF268" s="5">
        <f t="shared" si="126"/>
        <v>6322</v>
      </c>
      <c r="BG268" s="42">
        <v>3667</v>
      </c>
      <c r="BH268" s="42">
        <v>2655</v>
      </c>
      <c r="BI268" s="42"/>
      <c r="BJ268" s="42"/>
      <c r="BK268" s="42"/>
      <c r="BL268" s="42"/>
      <c r="BM268" s="15"/>
    </row>
    <row r="269" spans="1:65" outlineLevel="5" x14ac:dyDescent="0.3">
      <c r="A269" s="22">
        <f t="shared" si="112"/>
        <v>8</v>
      </c>
      <c r="B269" s="9">
        <f t="shared" si="110"/>
        <v>42959</v>
      </c>
      <c r="C269" s="51">
        <v>338749</v>
      </c>
      <c r="D269" s="64" t="str">
        <f t="shared" si="117"/>
        <v/>
      </c>
      <c r="E269" s="12" t="s">
        <v>103</v>
      </c>
      <c r="F269" s="12" t="s">
        <v>103</v>
      </c>
      <c r="G269" s="12"/>
      <c r="H269" s="12"/>
      <c r="I269" s="12"/>
      <c r="J269" s="12"/>
      <c r="K269" s="12"/>
      <c r="L269" s="12"/>
      <c r="M269" s="74" t="str">
        <f t="shared" si="118"/>
        <v/>
      </c>
      <c r="N269" s="83" t="s">
        <v>103</v>
      </c>
      <c r="O269" s="83" t="s">
        <v>103</v>
      </c>
      <c r="P269" s="83"/>
      <c r="Q269" s="83"/>
      <c r="R269" s="83"/>
      <c r="S269" s="83"/>
      <c r="T269" s="83"/>
      <c r="U269" s="83"/>
      <c r="V269" s="5" t="str">
        <f t="shared" si="119"/>
        <v/>
      </c>
      <c r="W269" s="41"/>
      <c r="X269" s="41"/>
      <c r="Y269" s="41"/>
      <c r="Z269" s="41"/>
      <c r="AA269" s="41"/>
      <c r="AB269" s="41"/>
      <c r="AC269" s="41"/>
      <c r="AD269" s="41"/>
      <c r="AE269" s="5" t="str">
        <f t="shared" si="120"/>
        <v/>
      </c>
      <c r="AF269" s="41"/>
      <c r="AG269" s="41"/>
      <c r="AH269" s="41"/>
      <c r="AI269" s="41"/>
      <c r="AJ269" s="41"/>
      <c r="AK269" s="41"/>
      <c r="AL269" s="41"/>
      <c r="AM269" s="41"/>
      <c r="AN269" s="41">
        <f t="shared" si="127"/>
        <v>17.5</v>
      </c>
      <c r="AO269" s="41">
        <v>1200</v>
      </c>
      <c r="AP269" s="110" t="s">
        <v>103</v>
      </c>
      <c r="AQ269" s="111" t="s">
        <v>103</v>
      </c>
      <c r="AR269" s="126" t="str">
        <f t="shared" si="121"/>
        <v/>
      </c>
      <c r="AS269" s="126" t="str">
        <f t="shared" si="122"/>
        <v/>
      </c>
      <c r="AT269" s="127">
        <v>1200</v>
      </c>
      <c r="AU269" s="128" t="s">
        <v>103</v>
      </c>
      <c r="AV269" s="129" t="s">
        <v>103</v>
      </c>
      <c r="AW269" s="126" t="str">
        <f t="shared" si="123"/>
        <v/>
      </c>
      <c r="AX269" s="126" t="str">
        <f t="shared" si="124"/>
        <v/>
      </c>
      <c r="AY269" s="64" t="str">
        <f t="shared" si="125"/>
        <v/>
      </c>
      <c r="AZ269" s="97" t="s">
        <v>103</v>
      </c>
      <c r="BA269" s="68"/>
      <c r="BB269" s="68"/>
      <c r="BC269" s="68"/>
      <c r="BD269" s="68"/>
      <c r="BE269" s="15"/>
      <c r="BF269" s="5">
        <f t="shared" si="126"/>
        <v>7640</v>
      </c>
      <c r="BG269" s="42">
        <v>3897</v>
      </c>
      <c r="BH269" s="42">
        <v>3743</v>
      </c>
      <c r="BI269" s="42"/>
      <c r="BJ269" s="42"/>
      <c r="BK269" s="42"/>
      <c r="BL269" s="42"/>
      <c r="BM269" s="15"/>
    </row>
    <row r="270" spans="1:65" outlineLevel="5" x14ac:dyDescent="0.3">
      <c r="A270" s="22">
        <f t="shared" si="112"/>
        <v>8</v>
      </c>
      <c r="B270" s="9">
        <f t="shared" si="110"/>
        <v>42960</v>
      </c>
      <c r="C270" s="51">
        <v>321205</v>
      </c>
      <c r="D270" s="64" t="str">
        <f t="shared" si="117"/>
        <v/>
      </c>
      <c r="E270" s="12" t="s">
        <v>103</v>
      </c>
      <c r="F270" s="12" t="s">
        <v>103</v>
      </c>
      <c r="G270" s="12"/>
      <c r="H270" s="12"/>
      <c r="I270" s="12"/>
      <c r="J270" s="12"/>
      <c r="K270" s="12"/>
      <c r="L270" s="12"/>
      <c r="M270" s="74" t="str">
        <f t="shared" si="118"/>
        <v/>
      </c>
      <c r="N270" s="83" t="s">
        <v>103</v>
      </c>
      <c r="O270" s="83" t="s">
        <v>103</v>
      </c>
      <c r="P270" s="83"/>
      <c r="Q270" s="83"/>
      <c r="R270" s="83"/>
      <c r="S270" s="83"/>
      <c r="T270" s="83"/>
      <c r="U270" s="83"/>
      <c r="V270" s="5" t="str">
        <f t="shared" si="119"/>
        <v/>
      </c>
      <c r="W270" s="41"/>
      <c r="X270" s="41"/>
      <c r="Y270" s="41"/>
      <c r="Z270" s="41"/>
      <c r="AA270" s="41"/>
      <c r="AB270" s="41"/>
      <c r="AC270" s="41"/>
      <c r="AD270" s="41"/>
      <c r="AE270" s="5" t="str">
        <f t="shared" si="120"/>
        <v/>
      </c>
      <c r="AF270" s="41"/>
      <c r="AG270" s="41"/>
      <c r="AH270" s="41"/>
      <c r="AI270" s="41"/>
      <c r="AJ270" s="41"/>
      <c r="AK270" s="41"/>
      <c r="AL270" s="41"/>
      <c r="AM270" s="41"/>
      <c r="AN270" s="41">
        <f t="shared" si="127"/>
        <v>17.5</v>
      </c>
      <c r="AO270" s="41">
        <v>1200</v>
      </c>
      <c r="AP270" s="110" t="s">
        <v>103</v>
      </c>
      <c r="AQ270" s="111" t="s">
        <v>103</v>
      </c>
      <c r="AR270" s="126" t="str">
        <f t="shared" si="121"/>
        <v/>
      </c>
      <c r="AS270" s="126" t="str">
        <f t="shared" si="122"/>
        <v/>
      </c>
      <c r="AT270" s="127">
        <v>1200</v>
      </c>
      <c r="AU270" s="128" t="s">
        <v>103</v>
      </c>
      <c r="AV270" s="129" t="s">
        <v>103</v>
      </c>
      <c r="AW270" s="126" t="str">
        <f t="shared" si="123"/>
        <v/>
      </c>
      <c r="AX270" s="126" t="str">
        <f t="shared" si="124"/>
        <v/>
      </c>
      <c r="AY270" s="64" t="str">
        <f t="shared" si="125"/>
        <v/>
      </c>
      <c r="AZ270" s="97" t="s">
        <v>103</v>
      </c>
      <c r="BA270" s="68"/>
      <c r="BB270" s="68"/>
      <c r="BC270" s="68"/>
      <c r="BD270" s="68"/>
      <c r="BE270" s="15"/>
      <c r="BF270" s="5">
        <f t="shared" si="126"/>
        <v>8249</v>
      </c>
      <c r="BG270" s="42">
        <v>3403</v>
      </c>
      <c r="BH270" s="42">
        <v>4846</v>
      </c>
      <c r="BI270" s="42"/>
      <c r="BJ270" s="42"/>
      <c r="BK270" s="42"/>
      <c r="BL270" s="42"/>
      <c r="BM270" s="15"/>
    </row>
    <row r="271" spans="1:65" outlineLevel="5" x14ac:dyDescent="0.3">
      <c r="A271" s="22">
        <f t="shared" si="112"/>
        <v>8</v>
      </c>
      <c r="B271" s="9">
        <f t="shared" si="110"/>
        <v>42961</v>
      </c>
      <c r="C271" s="51">
        <v>356700</v>
      </c>
      <c r="D271" s="64">
        <f t="shared" si="117"/>
        <v>36.5</v>
      </c>
      <c r="E271" s="12">
        <v>36</v>
      </c>
      <c r="F271" s="12">
        <v>37</v>
      </c>
      <c r="G271" s="12"/>
      <c r="H271" s="12"/>
      <c r="I271" s="12"/>
      <c r="J271" s="12"/>
      <c r="K271" s="12"/>
      <c r="L271" s="12"/>
      <c r="M271" s="74" t="str">
        <f t="shared" si="118"/>
        <v/>
      </c>
      <c r="N271" s="83" t="s">
        <v>103</v>
      </c>
      <c r="O271" s="83" t="s">
        <v>103</v>
      </c>
      <c r="P271" s="83"/>
      <c r="Q271" s="83"/>
      <c r="R271" s="83"/>
      <c r="S271" s="83"/>
      <c r="T271" s="83"/>
      <c r="U271" s="83"/>
      <c r="V271" s="5" t="str">
        <f t="shared" si="119"/>
        <v/>
      </c>
      <c r="W271" s="41"/>
      <c r="X271" s="41"/>
      <c r="Y271" s="41"/>
      <c r="Z271" s="41"/>
      <c r="AA271" s="41"/>
      <c r="AB271" s="41"/>
      <c r="AC271" s="41"/>
      <c r="AD271" s="41"/>
      <c r="AE271" s="5" t="str">
        <f t="shared" si="120"/>
        <v/>
      </c>
      <c r="AF271" s="41"/>
      <c r="AG271" s="41"/>
      <c r="AH271" s="41"/>
      <c r="AI271" s="41"/>
      <c r="AJ271" s="41"/>
      <c r="AK271" s="41"/>
      <c r="AL271" s="41"/>
      <c r="AM271" s="41"/>
      <c r="AN271" s="41">
        <f t="shared" si="127"/>
        <v>20.689655172413794</v>
      </c>
      <c r="AO271" s="41">
        <v>1015</v>
      </c>
      <c r="AP271" s="110" t="s">
        <v>103</v>
      </c>
      <c r="AQ271" s="111" t="s">
        <v>103</v>
      </c>
      <c r="AR271" s="126" t="str">
        <f t="shared" si="121"/>
        <v/>
      </c>
      <c r="AS271" s="126" t="str">
        <f t="shared" si="122"/>
        <v/>
      </c>
      <c r="AT271" s="127">
        <v>1015</v>
      </c>
      <c r="AU271" s="128">
        <v>2.09</v>
      </c>
      <c r="AV271" s="129" t="s">
        <v>103</v>
      </c>
      <c r="AW271" s="126" t="str">
        <f t="shared" si="123"/>
        <v/>
      </c>
      <c r="AX271" s="126" t="str">
        <f t="shared" si="124"/>
        <v/>
      </c>
      <c r="AY271" s="64" t="str">
        <f t="shared" si="125"/>
        <v/>
      </c>
      <c r="AZ271" s="97">
        <v>80.45</v>
      </c>
      <c r="BA271" s="68"/>
      <c r="BB271" s="68"/>
      <c r="BC271" s="68"/>
      <c r="BD271" s="68"/>
      <c r="BE271" s="15"/>
      <c r="BF271" s="5">
        <f t="shared" si="126"/>
        <v>10020</v>
      </c>
      <c r="BG271" s="42">
        <v>4216</v>
      </c>
      <c r="BH271" s="42">
        <v>5804</v>
      </c>
      <c r="BI271" s="42"/>
      <c r="BJ271" s="42"/>
      <c r="BK271" s="42"/>
      <c r="BL271" s="42"/>
      <c r="BM271" s="15"/>
    </row>
    <row r="272" spans="1:65" outlineLevel="5" x14ac:dyDescent="0.3">
      <c r="A272" s="22">
        <f t="shared" si="112"/>
        <v>8</v>
      </c>
      <c r="B272" s="9">
        <f t="shared" si="110"/>
        <v>42962</v>
      </c>
      <c r="C272" s="51">
        <v>398679</v>
      </c>
      <c r="D272" s="64">
        <f t="shared" si="117"/>
        <v>37.5</v>
      </c>
      <c r="E272" s="12">
        <v>38</v>
      </c>
      <c r="F272" s="12">
        <v>37</v>
      </c>
      <c r="G272" s="12"/>
      <c r="H272" s="12"/>
      <c r="I272" s="12"/>
      <c r="J272" s="12"/>
      <c r="K272" s="12"/>
      <c r="L272" s="12"/>
      <c r="M272" s="74" t="str">
        <f t="shared" si="118"/>
        <v/>
      </c>
      <c r="N272" s="83" t="s">
        <v>103</v>
      </c>
      <c r="O272" s="83" t="s">
        <v>103</v>
      </c>
      <c r="P272" s="83"/>
      <c r="Q272" s="83"/>
      <c r="R272" s="83"/>
      <c r="S272" s="83"/>
      <c r="T272" s="83"/>
      <c r="U272" s="83"/>
      <c r="V272" s="5" t="str">
        <f t="shared" si="119"/>
        <v/>
      </c>
      <c r="W272" s="41"/>
      <c r="X272" s="41"/>
      <c r="Y272" s="41"/>
      <c r="Z272" s="41"/>
      <c r="AA272" s="41"/>
      <c r="AB272" s="41"/>
      <c r="AC272" s="41"/>
      <c r="AD272" s="41"/>
      <c r="AE272" s="5" t="str">
        <f t="shared" si="120"/>
        <v/>
      </c>
      <c r="AF272" s="41"/>
      <c r="AG272" s="41"/>
      <c r="AH272" s="41"/>
      <c r="AI272" s="41"/>
      <c r="AJ272" s="41"/>
      <c r="AK272" s="41"/>
      <c r="AL272" s="41"/>
      <c r="AM272" s="41"/>
      <c r="AN272" s="41">
        <f t="shared" si="127"/>
        <v>20.447906523855892</v>
      </c>
      <c r="AO272" s="41">
        <v>1027</v>
      </c>
      <c r="AP272" s="110" t="s">
        <v>103</v>
      </c>
      <c r="AQ272" s="111" t="s">
        <v>103</v>
      </c>
      <c r="AR272" s="126" t="str">
        <f t="shared" si="121"/>
        <v/>
      </c>
      <c r="AS272" s="126" t="str">
        <f t="shared" si="122"/>
        <v/>
      </c>
      <c r="AT272" s="127">
        <v>1027</v>
      </c>
      <c r="AU272" s="128" t="s">
        <v>103</v>
      </c>
      <c r="AV272" s="129" t="s">
        <v>103</v>
      </c>
      <c r="AW272" s="126" t="str">
        <f t="shared" si="123"/>
        <v/>
      </c>
      <c r="AX272" s="126" t="str">
        <f t="shared" si="124"/>
        <v/>
      </c>
      <c r="AY272" s="64" t="str">
        <f t="shared" si="125"/>
        <v/>
      </c>
      <c r="AZ272" s="97" t="s">
        <v>103</v>
      </c>
      <c r="BA272" s="68"/>
      <c r="BB272" s="68"/>
      <c r="BC272" s="68"/>
      <c r="BD272" s="68"/>
      <c r="BE272" s="15"/>
      <c r="BF272" s="5">
        <f t="shared" si="126"/>
        <v>6266</v>
      </c>
      <c r="BG272" s="42">
        <v>587</v>
      </c>
      <c r="BH272" s="42">
        <v>5679</v>
      </c>
      <c r="BI272" s="42"/>
      <c r="BJ272" s="42"/>
      <c r="BK272" s="42"/>
      <c r="BL272" s="42"/>
      <c r="BM272" s="15"/>
    </row>
    <row r="273" spans="1:65" outlineLevel="5" x14ac:dyDescent="0.3">
      <c r="A273" s="22">
        <f t="shared" si="112"/>
        <v>8</v>
      </c>
      <c r="B273" s="9">
        <f t="shared" si="110"/>
        <v>42963</v>
      </c>
      <c r="C273" s="51">
        <v>354704</v>
      </c>
      <c r="D273" s="64">
        <f t="shared" si="117"/>
        <v>36.5</v>
      </c>
      <c r="E273" s="12">
        <v>37</v>
      </c>
      <c r="F273" s="12">
        <v>36</v>
      </c>
      <c r="G273" s="12"/>
      <c r="H273" s="12"/>
      <c r="I273" s="12"/>
      <c r="J273" s="12"/>
      <c r="K273" s="12"/>
      <c r="L273" s="12"/>
      <c r="M273" s="74" t="str">
        <f t="shared" si="118"/>
        <v/>
      </c>
      <c r="N273" s="83" t="s">
        <v>103</v>
      </c>
      <c r="O273" s="83" t="s">
        <v>103</v>
      </c>
      <c r="P273" s="83"/>
      <c r="Q273" s="83"/>
      <c r="R273" s="83"/>
      <c r="S273" s="83"/>
      <c r="T273" s="83"/>
      <c r="U273" s="83"/>
      <c r="V273" s="5" t="str">
        <f t="shared" si="119"/>
        <v/>
      </c>
      <c r="W273" s="41"/>
      <c r="X273" s="41"/>
      <c r="Y273" s="41"/>
      <c r="Z273" s="41"/>
      <c r="AA273" s="41"/>
      <c r="AB273" s="41"/>
      <c r="AC273" s="41"/>
      <c r="AD273" s="41"/>
      <c r="AE273" s="5" t="str">
        <f t="shared" si="120"/>
        <v/>
      </c>
      <c r="AF273" s="41"/>
      <c r="AG273" s="41"/>
      <c r="AH273" s="41"/>
      <c r="AI273" s="41"/>
      <c r="AJ273" s="41"/>
      <c r="AK273" s="41"/>
      <c r="AL273" s="41"/>
      <c r="AM273" s="41"/>
      <c r="AN273" s="41">
        <f t="shared" si="127"/>
        <v>16.14142966948501</v>
      </c>
      <c r="AO273" s="41">
        <v>1301</v>
      </c>
      <c r="AP273" s="110" t="s">
        <v>103</v>
      </c>
      <c r="AQ273" s="111" t="s">
        <v>103</v>
      </c>
      <c r="AR273" s="126" t="str">
        <f t="shared" si="121"/>
        <v/>
      </c>
      <c r="AS273" s="126" t="str">
        <f t="shared" si="122"/>
        <v/>
      </c>
      <c r="AT273" s="127">
        <v>1301</v>
      </c>
      <c r="AU273" s="128">
        <v>1.98</v>
      </c>
      <c r="AV273" s="129" t="s">
        <v>103</v>
      </c>
      <c r="AW273" s="126" t="str">
        <f t="shared" si="123"/>
        <v/>
      </c>
      <c r="AX273" s="126" t="str">
        <f t="shared" si="124"/>
        <v/>
      </c>
      <c r="AY273" s="64" t="str">
        <f t="shared" si="125"/>
        <v/>
      </c>
      <c r="AZ273" s="97">
        <v>81.3</v>
      </c>
      <c r="BA273" s="68"/>
      <c r="BB273" s="68"/>
      <c r="BC273" s="68"/>
      <c r="BD273" s="68"/>
      <c r="BE273" s="15"/>
      <c r="BF273" s="5">
        <f t="shared" si="126"/>
        <v>9232</v>
      </c>
      <c r="BG273" s="42">
        <v>2166</v>
      </c>
      <c r="BH273" s="42">
        <v>7066</v>
      </c>
      <c r="BI273" s="42"/>
      <c r="BJ273" s="42"/>
      <c r="BK273" s="42"/>
      <c r="BL273" s="42"/>
      <c r="BM273" s="15"/>
    </row>
    <row r="274" spans="1:65" outlineLevel="5" x14ac:dyDescent="0.3">
      <c r="A274" s="22">
        <f t="shared" si="112"/>
        <v>8</v>
      </c>
      <c r="B274" s="9">
        <f t="shared" si="110"/>
        <v>42964</v>
      </c>
      <c r="C274" s="51">
        <v>343796</v>
      </c>
      <c r="D274" s="64" t="str">
        <f t="shared" si="117"/>
        <v/>
      </c>
      <c r="E274" s="12" t="s">
        <v>103</v>
      </c>
      <c r="F274" s="12" t="s">
        <v>103</v>
      </c>
      <c r="G274" s="12"/>
      <c r="H274" s="12"/>
      <c r="I274" s="12"/>
      <c r="J274" s="12"/>
      <c r="K274" s="12"/>
      <c r="L274" s="12"/>
      <c r="M274" s="74">
        <f t="shared" si="118"/>
        <v>7.2</v>
      </c>
      <c r="N274" s="83">
        <v>7.13</v>
      </c>
      <c r="O274" s="83">
        <v>7.17</v>
      </c>
      <c r="P274" s="83"/>
      <c r="Q274" s="83"/>
      <c r="R274" s="83"/>
      <c r="S274" s="83"/>
      <c r="T274" s="83"/>
      <c r="U274" s="83"/>
      <c r="V274" s="5" t="str">
        <f t="shared" si="119"/>
        <v/>
      </c>
      <c r="W274" s="41"/>
      <c r="X274" s="41"/>
      <c r="Y274" s="41"/>
      <c r="Z274" s="41"/>
      <c r="AA274" s="41"/>
      <c r="AB274" s="41"/>
      <c r="AC274" s="41"/>
      <c r="AD274" s="41"/>
      <c r="AE274" s="5" t="str">
        <f t="shared" si="120"/>
        <v/>
      </c>
      <c r="AF274" s="41"/>
      <c r="AG274" s="41"/>
      <c r="AH274" s="41"/>
      <c r="AI274" s="41"/>
      <c r="AJ274" s="41"/>
      <c r="AK274" s="41"/>
      <c r="AL274" s="41"/>
      <c r="AM274" s="41"/>
      <c r="AN274" s="41">
        <f t="shared" si="127"/>
        <v>16.826923076923077</v>
      </c>
      <c r="AO274" s="41">
        <v>1248</v>
      </c>
      <c r="AP274" s="110">
        <v>3.27</v>
      </c>
      <c r="AQ274" s="111">
        <v>2.4</v>
      </c>
      <c r="AR274" s="126">
        <f t="shared" si="121"/>
        <v>73.394495412844023</v>
      </c>
      <c r="AS274" s="126">
        <f t="shared" si="122"/>
        <v>26.605504587155977</v>
      </c>
      <c r="AT274" s="127">
        <v>1248</v>
      </c>
      <c r="AU274" s="128">
        <v>2.1800000000000002</v>
      </c>
      <c r="AV274" s="129">
        <v>1.34</v>
      </c>
      <c r="AW274" s="126">
        <f t="shared" si="123"/>
        <v>61.467889908256879</v>
      </c>
      <c r="AX274" s="126">
        <f t="shared" si="124"/>
        <v>38.532110091743121</v>
      </c>
      <c r="AY274" s="64">
        <f t="shared" si="125"/>
        <v>42.172619047619008</v>
      </c>
      <c r="AZ274" s="97">
        <v>80.42</v>
      </c>
      <c r="BA274" s="68">
        <v>66</v>
      </c>
      <c r="BB274" s="68">
        <v>32</v>
      </c>
      <c r="BC274" s="68">
        <v>2</v>
      </c>
      <c r="BD274" s="68"/>
      <c r="BE274" s="15"/>
      <c r="BF274" s="5">
        <f t="shared" si="126"/>
        <v>10760</v>
      </c>
      <c r="BG274" s="42">
        <v>0</v>
      </c>
      <c r="BH274" s="42">
        <v>10760</v>
      </c>
      <c r="BI274" s="42"/>
      <c r="BJ274" s="42"/>
      <c r="BK274" s="42"/>
      <c r="BL274" s="42"/>
      <c r="BM274" s="15"/>
    </row>
    <row r="275" spans="1:65" outlineLevel="5" x14ac:dyDescent="0.3">
      <c r="A275" s="22">
        <f t="shared" si="112"/>
        <v>8</v>
      </c>
      <c r="B275" s="9">
        <f t="shared" si="110"/>
        <v>42965</v>
      </c>
      <c r="C275" s="51">
        <v>367061</v>
      </c>
      <c r="D275" s="64">
        <f t="shared" si="117"/>
        <v>36</v>
      </c>
      <c r="E275" s="12">
        <v>36</v>
      </c>
      <c r="F275" s="12">
        <v>36</v>
      </c>
      <c r="G275" s="12"/>
      <c r="H275" s="12"/>
      <c r="I275" s="12"/>
      <c r="J275" s="12"/>
      <c r="K275" s="12"/>
      <c r="L275" s="12"/>
      <c r="M275" s="74" t="str">
        <f t="shared" si="118"/>
        <v/>
      </c>
      <c r="N275" s="83" t="s">
        <v>103</v>
      </c>
      <c r="O275" s="83" t="s">
        <v>103</v>
      </c>
      <c r="P275" s="83"/>
      <c r="Q275" s="83"/>
      <c r="R275" s="83"/>
      <c r="S275" s="83"/>
      <c r="T275" s="83"/>
      <c r="U275" s="83"/>
      <c r="V275" s="5" t="str">
        <f t="shared" si="119"/>
        <v/>
      </c>
      <c r="W275" s="41"/>
      <c r="X275" s="41"/>
      <c r="Y275" s="41"/>
      <c r="Z275" s="41"/>
      <c r="AA275" s="41"/>
      <c r="AB275" s="41"/>
      <c r="AC275" s="41"/>
      <c r="AD275" s="41"/>
      <c r="AE275" s="5" t="str">
        <f t="shared" si="120"/>
        <v/>
      </c>
      <c r="AF275" s="41"/>
      <c r="AG275" s="41"/>
      <c r="AH275" s="41"/>
      <c r="AI275" s="41"/>
      <c r="AJ275" s="41"/>
      <c r="AK275" s="41"/>
      <c r="AL275" s="41"/>
      <c r="AM275" s="41"/>
      <c r="AN275" s="41">
        <f t="shared" si="127"/>
        <v>16.457680250783699</v>
      </c>
      <c r="AO275" s="41">
        <v>1276</v>
      </c>
      <c r="AP275" s="110" t="s">
        <v>103</v>
      </c>
      <c r="AQ275" s="111" t="s">
        <v>103</v>
      </c>
      <c r="AR275" s="126" t="str">
        <f t="shared" si="121"/>
        <v/>
      </c>
      <c r="AS275" s="126" t="str">
        <f t="shared" si="122"/>
        <v/>
      </c>
      <c r="AT275" s="127">
        <v>1276</v>
      </c>
      <c r="AU275" s="128">
        <v>2.0699999999999998</v>
      </c>
      <c r="AV275" s="129" t="s">
        <v>103</v>
      </c>
      <c r="AW275" s="126" t="str">
        <f t="shared" si="123"/>
        <v/>
      </c>
      <c r="AX275" s="126" t="str">
        <f t="shared" si="124"/>
        <v/>
      </c>
      <c r="AY275" s="64" t="str">
        <f t="shared" si="125"/>
        <v/>
      </c>
      <c r="AZ275" s="97">
        <v>80.7</v>
      </c>
      <c r="BA275" s="68"/>
      <c r="BB275" s="68"/>
      <c r="BC275" s="68"/>
      <c r="BD275" s="68"/>
      <c r="BE275" s="15"/>
      <c r="BF275" s="5">
        <f t="shared" si="126"/>
        <v>11510</v>
      </c>
      <c r="BG275" s="42">
        <v>1067</v>
      </c>
      <c r="BH275" s="42">
        <v>10443</v>
      </c>
      <c r="BI275" s="42"/>
      <c r="BJ275" s="42"/>
      <c r="BK275" s="42"/>
      <c r="BL275" s="42"/>
      <c r="BM275" s="15"/>
    </row>
    <row r="276" spans="1:65" outlineLevel="5" x14ac:dyDescent="0.3">
      <c r="A276" s="22">
        <f t="shared" si="112"/>
        <v>8</v>
      </c>
      <c r="B276" s="9">
        <f t="shared" si="110"/>
        <v>42966</v>
      </c>
      <c r="C276" s="51">
        <v>348434</v>
      </c>
      <c r="D276" s="64">
        <f t="shared" si="117"/>
        <v>35.5</v>
      </c>
      <c r="E276" s="12">
        <v>36</v>
      </c>
      <c r="F276" s="12">
        <v>35</v>
      </c>
      <c r="G276" s="12"/>
      <c r="H276" s="12"/>
      <c r="I276" s="12"/>
      <c r="J276" s="12"/>
      <c r="K276" s="12"/>
      <c r="L276" s="12"/>
      <c r="M276" s="74" t="str">
        <f t="shared" si="118"/>
        <v/>
      </c>
      <c r="N276" s="83" t="s">
        <v>103</v>
      </c>
      <c r="O276" s="83" t="s">
        <v>103</v>
      </c>
      <c r="P276" s="83"/>
      <c r="Q276" s="83"/>
      <c r="R276" s="83"/>
      <c r="S276" s="83"/>
      <c r="T276" s="83"/>
      <c r="U276" s="83"/>
      <c r="V276" s="5" t="str">
        <f t="shared" si="119"/>
        <v/>
      </c>
      <c r="W276" s="41"/>
      <c r="X276" s="41"/>
      <c r="Y276" s="41"/>
      <c r="Z276" s="41"/>
      <c r="AA276" s="41"/>
      <c r="AB276" s="41"/>
      <c r="AC276" s="41"/>
      <c r="AD276" s="41"/>
      <c r="AE276" s="5" t="str">
        <f t="shared" si="120"/>
        <v/>
      </c>
      <c r="AF276" s="41"/>
      <c r="AG276" s="41"/>
      <c r="AH276" s="41"/>
      <c r="AI276" s="41"/>
      <c r="AJ276" s="41"/>
      <c r="AK276" s="41"/>
      <c r="AL276" s="41"/>
      <c r="AM276" s="41"/>
      <c r="AN276" s="41">
        <f t="shared" si="127"/>
        <v>19.195612431444243</v>
      </c>
      <c r="AO276" s="41">
        <v>1094</v>
      </c>
      <c r="AP276" s="110" t="s">
        <v>103</v>
      </c>
      <c r="AQ276" s="111" t="s">
        <v>103</v>
      </c>
      <c r="AR276" s="126" t="str">
        <f t="shared" si="121"/>
        <v/>
      </c>
      <c r="AS276" s="126" t="str">
        <f t="shared" si="122"/>
        <v/>
      </c>
      <c r="AT276" s="127">
        <v>1094</v>
      </c>
      <c r="AU276" s="128" t="s">
        <v>103</v>
      </c>
      <c r="AV276" s="129" t="s">
        <v>103</v>
      </c>
      <c r="AW276" s="126" t="str">
        <f t="shared" si="123"/>
        <v/>
      </c>
      <c r="AX276" s="126" t="str">
        <f t="shared" si="124"/>
        <v/>
      </c>
      <c r="AY276" s="64" t="str">
        <f t="shared" si="125"/>
        <v/>
      </c>
      <c r="AZ276" s="97" t="s">
        <v>103</v>
      </c>
      <c r="BA276" s="68"/>
      <c r="BB276" s="68"/>
      <c r="BC276" s="68"/>
      <c r="BD276" s="68"/>
      <c r="BE276" s="15"/>
      <c r="BF276" s="5">
        <f t="shared" si="126"/>
        <v>10270</v>
      </c>
      <c r="BG276" s="42">
        <v>4025</v>
      </c>
      <c r="BH276" s="42">
        <v>6245</v>
      </c>
      <c r="BI276" s="42"/>
      <c r="BJ276" s="42"/>
      <c r="BK276" s="42"/>
      <c r="BL276" s="42"/>
      <c r="BM276" s="15"/>
    </row>
    <row r="277" spans="1:65" outlineLevel="5" x14ac:dyDescent="0.3">
      <c r="A277" s="22">
        <f t="shared" si="112"/>
        <v>8</v>
      </c>
      <c r="B277" s="9">
        <f t="shared" si="110"/>
        <v>42967</v>
      </c>
      <c r="C277" s="51">
        <v>364382</v>
      </c>
      <c r="D277" s="64" t="str">
        <f t="shared" si="117"/>
        <v/>
      </c>
      <c r="E277" s="12" t="s">
        <v>103</v>
      </c>
      <c r="F277" s="12" t="s">
        <v>103</v>
      </c>
      <c r="G277" s="12"/>
      <c r="H277" s="12"/>
      <c r="I277" s="12"/>
      <c r="J277" s="12"/>
      <c r="K277" s="12"/>
      <c r="L277" s="12"/>
      <c r="M277" s="74" t="str">
        <f t="shared" si="118"/>
        <v/>
      </c>
      <c r="N277" s="83" t="s">
        <v>103</v>
      </c>
      <c r="O277" s="83" t="s">
        <v>103</v>
      </c>
      <c r="P277" s="83"/>
      <c r="Q277" s="83"/>
      <c r="R277" s="83"/>
      <c r="S277" s="83"/>
      <c r="T277" s="83"/>
      <c r="U277" s="83"/>
      <c r="V277" s="5" t="str">
        <f t="shared" si="119"/>
        <v/>
      </c>
      <c r="W277" s="41"/>
      <c r="X277" s="41"/>
      <c r="Y277" s="41"/>
      <c r="Z277" s="41"/>
      <c r="AA277" s="41"/>
      <c r="AB277" s="41"/>
      <c r="AC277" s="41"/>
      <c r="AD277" s="41"/>
      <c r="AE277" s="5" t="str">
        <f t="shared" si="120"/>
        <v/>
      </c>
      <c r="AF277" s="41"/>
      <c r="AG277" s="41"/>
      <c r="AH277" s="41"/>
      <c r="AI277" s="41"/>
      <c r="AJ277" s="41"/>
      <c r="AK277" s="41"/>
      <c r="AL277" s="41"/>
      <c r="AM277" s="41"/>
      <c r="AN277" s="41">
        <f t="shared" si="127"/>
        <v>19.021739130434781</v>
      </c>
      <c r="AO277" s="41">
        <v>1104</v>
      </c>
      <c r="AP277" s="110" t="s">
        <v>103</v>
      </c>
      <c r="AQ277" s="111" t="s">
        <v>103</v>
      </c>
      <c r="AR277" s="126" t="str">
        <f t="shared" si="121"/>
        <v/>
      </c>
      <c r="AS277" s="126" t="str">
        <f t="shared" si="122"/>
        <v/>
      </c>
      <c r="AT277" s="127">
        <v>1104</v>
      </c>
      <c r="AU277" s="128" t="s">
        <v>103</v>
      </c>
      <c r="AV277" s="129" t="s">
        <v>103</v>
      </c>
      <c r="AW277" s="126" t="str">
        <f t="shared" si="123"/>
        <v/>
      </c>
      <c r="AX277" s="126" t="str">
        <f t="shared" si="124"/>
        <v/>
      </c>
      <c r="AY277" s="64" t="str">
        <f t="shared" si="125"/>
        <v/>
      </c>
      <c r="AZ277" s="97" t="s">
        <v>103</v>
      </c>
      <c r="BA277" s="68"/>
      <c r="BB277" s="68"/>
      <c r="BC277" s="68"/>
      <c r="BD277" s="68"/>
      <c r="BE277" s="15"/>
      <c r="BF277" s="5">
        <f t="shared" si="126"/>
        <v>6716</v>
      </c>
      <c r="BG277" s="42">
        <v>780</v>
      </c>
      <c r="BH277" s="42">
        <v>5936</v>
      </c>
      <c r="BI277" s="42"/>
      <c r="BJ277" s="42"/>
      <c r="BK277" s="42"/>
      <c r="BL277" s="42"/>
      <c r="BM277" s="15"/>
    </row>
    <row r="278" spans="1:65" outlineLevel="5" x14ac:dyDescent="0.3">
      <c r="A278" s="22">
        <f t="shared" si="112"/>
        <v>8</v>
      </c>
      <c r="B278" s="9">
        <f t="shared" si="110"/>
        <v>42968</v>
      </c>
      <c r="C278" s="51">
        <v>334838</v>
      </c>
      <c r="D278" s="64" t="str">
        <f t="shared" si="117"/>
        <v/>
      </c>
      <c r="E278" s="12" t="s">
        <v>103</v>
      </c>
      <c r="F278" s="12" t="s">
        <v>103</v>
      </c>
      <c r="G278" s="12"/>
      <c r="H278" s="12"/>
      <c r="I278" s="12"/>
      <c r="J278" s="12"/>
      <c r="K278" s="12"/>
      <c r="L278" s="12"/>
      <c r="M278" s="74" t="str">
        <f t="shared" si="118"/>
        <v/>
      </c>
      <c r="N278" s="83" t="s">
        <v>103</v>
      </c>
      <c r="O278" s="83" t="s">
        <v>103</v>
      </c>
      <c r="P278" s="83"/>
      <c r="Q278" s="83"/>
      <c r="R278" s="83"/>
      <c r="S278" s="83"/>
      <c r="T278" s="83"/>
      <c r="U278" s="83"/>
      <c r="V278" s="5" t="str">
        <f t="shared" si="119"/>
        <v/>
      </c>
      <c r="W278" s="41"/>
      <c r="X278" s="41"/>
      <c r="Y278" s="41"/>
      <c r="Z278" s="41"/>
      <c r="AA278" s="41"/>
      <c r="AB278" s="41"/>
      <c r="AC278" s="41"/>
      <c r="AD278" s="41"/>
      <c r="AE278" s="5" t="str">
        <f t="shared" si="120"/>
        <v/>
      </c>
      <c r="AF278" s="41"/>
      <c r="AG278" s="41"/>
      <c r="AH278" s="41"/>
      <c r="AI278" s="41"/>
      <c r="AJ278" s="41"/>
      <c r="AK278" s="41"/>
      <c r="AL278" s="41"/>
      <c r="AM278" s="41"/>
      <c r="AN278" s="41">
        <f t="shared" si="127"/>
        <v>18.229166666666668</v>
      </c>
      <c r="AO278" s="41">
        <v>1152</v>
      </c>
      <c r="AP278" s="110" t="s">
        <v>103</v>
      </c>
      <c r="AQ278" s="111" t="s">
        <v>103</v>
      </c>
      <c r="AR278" s="126" t="str">
        <f t="shared" si="121"/>
        <v/>
      </c>
      <c r="AS278" s="126" t="str">
        <f t="shared" si="122"/>
        <v/>
      </c>
      <c r="AT278" s="127">
        <v>1152</v>
      </c>
      <c r="AU278" s="128">
        <v>2.0299999999999998</v>
      </c>
      <c r="AV278" s="129" t="s">
        <v>103</v>
      </c>
      <c r="AW278" s="126" t="str">
        <f t="shared" si="123"/>
        <v/>
      </c>
      <c r="AX278" s="126" t="str">
        <f t="shared" si="124"/>
        <v/>
      </c>
      <c r="AY278" s="64" t="str">
        <f t="shared" si="125"/>
        <v/>
      </c>
      <c r="AZ278" s="97">
        <v>81.400000000000006</v>
      </c>
      <c r="BA278" s="68"/>
      <c r="BB278" s="68"/>
      <c r="BC278" s="68"/>
      <c r="BD278" s="68"/>
      <c r="BE278" s="15"/>
      <c r="BF278" s="5">
        <f t="shared" si="126"/>
        <v>10614</v>
      </c>
      <c r="BG278" s="42">
        <v>1247</v>
      </c>
      <c r="BH278" s="42">
        <v>9367</v>
      </c>
      <c r="BI278" s="42"/>
      <c r="BJ278" s="42"/>
      <c r="BK278" s="42"/>
      <c r="BL278" s="42"/>
      <c r="BM278" s="15"/>
    </row>
    <row r="279" spans="1:65" outlineLevel="5" x14ac:dyDescent="0.3">
      <c r="A279" s="22">
        <f t="shared" si="112"/>
        <v>8</v>
      </c>
      <c r="B279" s="9">
        <f t="shared" si="110"/>
        <v>42969</v>
      </c>
      <c r="C279" s="51">
        <v>395254</v>
      </c>
      <c r="D279" s="64">
        <f t="shared" si="117"/>
        <v>35</v>
      </c>
      <c r="E279" s="12">
        <v>35</v>
      </c>
      <c r="F279" s="12">
        <v>35</v>
      </c>
      <c r="G279" s="12"/>
      <c r="H279" s="12"/>
      <c r="I279" s="12"/>
      <c r="J279" s="12"/>
      <c r="K279" s="12"/>
      <c r="L279" s="12"/>
      <c r="M279" s="74">
        <f t="shared" si="118"/>
        <v>7.1</v>
      </c>
      <c r="N279" s="83">
        <v>7.06</v>
      </c>
      <c r="O279" s="83">
        <v>7.04</v>
      </c>
      <c r="P279" s="83"/>
      <c r="Q279" s="83"/>
      <c r="R279" s="83"/>
      <c r="S279" s="83"/>
      <c r="T279" s="83"/>
      <c r="U279" s="83"/>
      <c r="V279" s="5" t="str">
        <f t="shared" si="119"/>
        <v/>
      </c>
      <c r="W279" s="41"/>
      <c r="X279" s="41"/>
      <c r="Y279" s="41"/>
      <c r="Z279" s="41"/>
      <c r="AA279" s="41"/>
      <c r="AB279" s="41"/>
      <c r="AC279" s="41"/>
      <c r="AD279" s="41"/>
      <c r="AE279" s="5" t="str">
        <f t="shared" si="120"/>
        <v/>
      </c>
      <c r="AF279" s="41"/>
      <c r="AG279" s="41"/>
      <c r="AH279" s="41"/>
      <c r="AI279" s="41"/>
      <c r="AJ279" s="41"/>
      <c r="AK279" s="41"/>
      <c r="AL279" s="41"/>
      <c r="AM279" s="41"/>
      <c r="AN279" s="41">
        <f t="shared" si="127"/>
        <v>18.551236749116608</v>
      </c>
      <c r="AO279" s="41">
        <v>1132</v>
      </c>
      <c r="AP279" s="110">
        <v>3.3</v>
      </c>
      <c r="AQ279" s="111">
        <v>2.4700000000000002</v>
      </c>
      <c r="AR279" s="126">
        <f t="shared" si="121"/>
        <v>74.848484848484858</v>
      </c>
      <c r="AS279" s="126">
        <f t="shared" si="122"/>
        <v>25.151515151515142</v>
      </c>
      <c r="AT279" s="127">
        <v>1132</v>
      </c>
      <c r="AU279" s="128">
        <v>2.48</v>
      </c>
      <c r="AV279" s="129">
        <v>1.6</v>
      </c>
      <c r="AW279" s="126">
        <f t="shared" si="123"/>
        <v>64.516129032258078</v>
      </c>
      <c r="AX279" s="126">
        <f t="shared" si="124"/>
        <v>35.483870967741922</v>
      </c>
      <c r="AY279" s="64">
        <f t="shared" si="125"/>
        <v>38.903202061096799</v>
      </c>
      <c r="AZ279" s="97">
        <v>80.959999999999994</v>
      </c>
      <c r="BA279" s="68"/>
      <c r="BB279" s="68"/>
      <c r="BC279" s="68"/>
      <c r="BD279" s="68"/>
      <c r="BE279" s="15"/>
      <c r="BF279" s="5">
        <f t="shared" si="126"/>
        <v>10131</v>
      </c>
      <c r="BG279" s="42">
        <v>0</v>
      </c>
      <c r="BH279" s="42">
        <v>10131</v>
      </c>
      <c r="BI279" s="42"/>
      <c r="BJ279" s="42"/>
      <c r="BK279" s="42"/>
      <c r="BL279" s="42"/>
      <c r="BM279" s="15"/>
    </row>
    <row r="280" spans="1:65" outlineLevel="5" x14ac:dyDescent="0.3">
      <c r="A280" s="22">
        <f t="shared" si="112"/>
        <v>8</v>
      </c>
      <c r="B280" s="9">
        <f t="shared" si="110"/>
        <v>42970</v>
      </c>
      <c r="C280" s="51">
        <v>367914</v>
      </c>
      <c r="D280" s="64">
        <f t="shared" si="117"/>
        <v>36</v>
      </c>
      <c r="E280" s="12">
        <v>37</v>
      </c>
      <c r="F280" s="12">
        <v>35</v>
      </c>
      <c r="G280" s="12"/>
      <c r="H280" s="12"/>
      <c r="I280" s="12"/>
      <c r="J280" s="12"/>
      <c r="K280" s="12"/>
      <c r="L280" s="12"/>
      <c r="M280" s="74" t="str">
        <f t="shared" si="118"/>
        <v/>
      </c>
      <c r="N280" s="83" t="s">
        <v>103</v>
      </c>
      <c r="O280" s="83" t="s">
        <v>103</v>
      </c>
      <c r="P280" s="83"/>
      <c r="Q280" s="83"/>
      <c r="R280" s="83"/>
      <c r="S280" s="83"/>
      <c r="T280" s="83"/>
      <c r="U280" s="83"/>
      <c r="V280" s="5" t="str">
        <f t="shared" si="119"/>
        <v/>
      </c>
      <c r="W280" s="41"/>
      <c r="X280" s="41"/>
      <c r="Y280" s="41"/>
      <c r="Z280" s="41"/>
      <c r="AA280" s="41"/>
      <c r="AB280" s="41"/>
      <c r="AC280" s="41"/>
      <c r="AD280" s="41"/>
      <c r="AE280" s="5" t="str">
        <f t="shared" si="120"/>
        <v/>
      </c>
      <c r="AF280" s="41"/>
      <c r="AG280" s="41"/>
      <c r="AH280" s="41"/>
      <c r="AI280" s="41"/>
      <c r="AJ280" s="41"/>
      <c r="AK280" s="41"/>
      <c r="AL280" s="41"/>
      <c r="AM280" s="41"/>
      <c r="AN280" s="41">
        <f t="shared" si="127"/>
        <v>19.867549668874172</v>
      </c>
      <c r="AO280" s="41">
        <v>1057</v>
      </c>
      <c r="AP280" s="110" t="s">
        <v>103</v>
      </c>
      <c r="AQ280" s="111" t="s">
        <v>103</v>
      </c>
      <c r="AR280" s="126" t="str">
        <f t="shared" si="121"/>
        <v/>
      </c>
      <c r="AS280" s="126" t="str">
        <f t="shared" si="122"/>
        <v/>
      </c>
      <c r="AT280" s="127">
        <v>1057</v>
      </c>
      <c r="AU280" s="128">
        <v>2.2400000000000002</v>
      </c>
      <c r="AV280" s="129" t="s">
        <v>103</v>
      </c>
      <c r="AW280" s="126" t="str">
        <f t="shared" si="123"/>
        <v/>
      </c>
      <c r="AX280" s="126" t="str">
        <f t="shared" si="124"/>
        <v/>
      </c>
      <c r="AY280" s="64" t="str">
        <f t="shared" si="125"/>
        <v/>
      </c>
      <c r="AZ280" s="97">
        <v>81.010000000000005</v>
      </c>
      <c r="BA280" s="68"/>
      <c r="BB280" s="68"/>
      <c r="BC280" s="68"/>
      <c r="BD280" s="68"/>
      <c r="BE280" s="15"/>
      <c r="BF280" s="5">
        <f t="shared" si="126"/>
        <v>7005</v>
      </c>
      <c r="BG280" s="42">
        <v>1803</v>
      </c>
      <c r="BH280" s="42">
        <v>5202</v>
      </c>
      <c r="BI280" s="42"/>
      <c r="BJ280" s="42"/>
      <c r="BK280" s="42"/>
      <c r="BL280" s="42"/>
      <c r="BM280" s="15"/>
    </row>
    <row r="281" spans="1:65" outlineLevel="5" x14ac:dyDescent="0.3">
      <c r="A281" s="22">
        <f t="shared" si="112"/>
        <v>8</v>
      </c>
      <c r="B281" s="9">
        <f t="shared" si="110"/>
        <v>42971</v>
      </c>
      <c r="C281" s="51">
        <v>337658</v>
      </c>
      <c r="D281" s="64">
        <f t="shared" si="117"/>
        <v>36</v>
      </c>
      <c r="E281" s="12">
        <v>37</v>
      </c>
      <c r="F281" s="12">
        <v>35</v>
      </c>
      <c r="G281" s="12"/>
      <c r="H281" s="12"/>
      <c r="I281" s="12"/>
      <c r="J281" s="12"/>
      <c r="K281" s="12"/>
      <c r="L281" s="12"/>
      <c r="M281" s="74" t="str">
        <f t="shared" si="118"/>
        <v/>
      </c>
      <c r="N281" s="83" t="s">
        <v>103</v>
      </c>
      <c r="O281" s="83" t="s">
        <v>103</v>
      </c>
      <c r="P281" s="83"/>
      <c r="Q281" s="83"/>
      <c r="R281" s="83"/>
      <c r="S281" s="83"/>
      <c r="T281" s="83"/>
      <c r="U281" s="83"/>
      <c r="V281" s="5" t="str">
        <f t="shared" si="119"/>
        <v/>
      </c>
      <c r="W281" s="41"/>
      <c r="X281" s="41"/>
      <c r="Y281" s="41"/>
      <c r="Z281" s="41"/>
      <c r="AA281" s="41"/>
      <c r="AB281" s="41"/>
      <c r="AC281" s="41"/>
      <c r="AD281" s="41"/>
      <c r="AE281" s="5" t="str">
        <f t="shared" si="120"/>
        <v/>
      </c>
      <c r="AF281" s="41"/>
      <c r="AG281" s="41"/>
      <c r="AH281" s="41"/>
      <c r="AI281" s="41"/>
      <c r="AJ281" s="41"/>
      <c r="AK281" s="41"/>
      <c r="AL281" s="41"/>
      <c r="AM281" s="41"/>
      <c r="AN281" s="41">
        <f t="shared" si="127"/>
        <v>17.766497461928935</v>
      </c>
      <c r="AO281" s="41">
        <v>1182</v>
      </c>
      <c r="AP281" s="110" t="s">
        <v>103</v>
      </c>
      <c r="AQ281" s="111" t="s">
        <v>103</v>
      </c>
      <c r="AR281" s="126" t="str">
        <f t="shared" si="121"/>
        <v/>
      </c>
      <c r="AS281" s="126" t="str">
        <f t="shared" si="122"/>
        <v/>
      </c>
      <c r="AT281" s="127">
        <v>1182</v>
      </c>
      <c r="AU281" s="128">
        <v>2.29</v>
      </c>
      <c r="AV281" s="129" t="s">
        <v>103</v>
      </c>
      <c r="AW281" s="126" t="str">
        <f t="shared" si="123"/>
        <v/>
      </c>
      <c r="AX281" s="126" t="str">
        <f t="shared" si="124"/>
        <v/>
      </c>
      <c r="AY281" s="64" t="str">
        <f t="shared" si="125"/>
        <v/>
      </c>
      <c r="AZ281" s="97">
        <v>80.81</v>
      </c>
      <c r="BA281" s="68"/>
      <c r="BB281" s="68"/>
      <c r="BC281" s="68"/>
      <c r="BD281" s="68"/>
      <c r="BE281" s="15"/>
      <c r="BF281" s="5">
        <f t="shared" si="126"/>
        <v>8916</v>
      </c>
      <c r="BG281" s="42">
        <v>3672</v>
      </c>
      <c r="BH281" s="42">
        <v>5244</v>
      </c>
      <c r="BI281" s="42"/>
      <c r="BJ281" s="42"/>
      <c r="BK281" s="42"/>
      <c r="BL281" s="42"/>
      <c r="BM281" s="15"/>
    </row>
    <row r="282" spans="1:65" outlineLevel="5" x14ac:dyDescent="0.3">
      <c r="A282" s="22">
        <f t="shared" si="112"/>
        <v>8</v>
      </c>
      <c r="B282" s="9">
        <f t="shared" si="110"/>
        <v>42972</v>
      </c>
      <c r="C282" s="51">
        <v>337732</v>
      </c>
      <c r="D282" s="64">
        <f t="shared" si="117"/>
        <v>35</v>
      </c>
      <c r="E282" s="12">
        <v>35</v>
      </c>
      <c r="F282" s="12">
        <v>35</v>
      </c>
      <c r="G282" s="12"/>
      <c r="H282" s="12"/>
      <c r="I282" s="12"/>
      <c r="J282" s="12"/>
      <c r="K282" s="12"/>
      <c r="L282" s="12"/>
      <c r="M282" s="74" t="str">
        <f t="shared" si="118"/>
        <v/>
      </c>
      <c r="N282" s="83" t="s">
        <v>103</v>
      </c>
      <c r="O282" s="83" t="s">
        <v>103</v>
      </c>
      <c r="P282" s="83"/>
      <c r="Q282" s="83"/>
      <c r="R282" s="83"/>
      <c r="S282" s="83"/>
      <c r="T282" s="83"/>
      <c r="U282" s="83"/>
      <c r="V282" s="5" t="str">
        <f t="shared" si="119"/>
        <v/>
      </c>
      <c r="W282" s="41"/>
      <c r="X282" s="41"/>
      <c r="Y282" s="41"/>
      <c r="Z282" s="41"/>
      <c r="AA282" s="41"/>
      <c r="AB282" s="41"/>
      <c r="AC282" s="41"/>
      <c r="AD282" s="41"/>
      <c r="AE282" s="5" t="str">
        <f t="shared" si="120"/>
        <v/>
      </c>
      <c r="AF282" s="41"/>
      <c r="AG282" s="41"/>
      <c r="AH282" s="41"/>
      <c r="AI282" s="41"/>
      <c r="AJ282" s="41"/>
      <c r="AK282" s="41"/>
      <c r="AL282" s="41"/>
      <c r="AM282" s="41"/>
      <c r="AN282" s="41">
        <f t="shared" si="127"/>
        <v>19.160583941605839</v>
      </c>
      <c r="AO282" s="41">
        <v>1096</v>
      </c>
      <c r="AP282" s="110" t="s">
        <v>103</v>
      </c>
      <c r="AQ282" s="111" t="s">
        <v>103</v>
      </c>
      <c r="AR282" s="126" t="str">
        <f t="shared" si="121"/>
        <v/>
      </c>
      <c r="AS282" s="126" t="str">
        <f t="shared" si="122"/>
        <v/>
      </c>
      <c r="AT282" s="127">
        <v>1096</v>
      </c>
      <c r="AU282" s="128">
        <v>2.2999999999999998</v>
      </c>
      <c r="AV282" s="129" t="s">
        <v>103</v>
      </c>
      <c r="AW282" s="126" t="str">
        <f t="shared" si="123"/>
        <v/>
      </c>
      <c r="AX282" s="126" t="str">
        <f t="shared" si="124"/>
        <v/>
      </c>
      <c r="AY282" s="64" t="str">
        <f t="shared" si="125"/>
        <v/>
      </c>
      <c r="AZ282" s="97">
        <v>80.78</v>
      </c>
      <c r="BA282" s="68"/>
      <c r="BB282" s="68"/>
      <c r="BC282" s="68"/>
      <c r="BD282" s="68"/>
      <c r="BE282" s="15"/>
      <c r="BF282" s="5">
        <f t="shared" si="126"/>
        <v>7665</v>
      </c>
      <c r="BG282" s="42">
        <v>0</v>
      </c>
      <c r="BH282" s="42">
        <v>7665</v>
      </c>
      <c r="BI282" s="42"/>
      <c r="BJ282" s="42"/>
      <c r="BK282" s="42"/>
      <c r="BL282" s="42"/>
      <c r="BM282" s="15"/>
    </row>
    <row r="283" spans="1:65" outlineLevel="5" x14ac:dyDescent="0.3">
      <c r="A283" s="22">
        <f t="shared" si="112"/>
        <v>8</v>
      </c>
      <c r="B283" s="9">
        <f t="shared" si="110"/>
        <v>42973</v>
      </c>
      <c r="C283" s="51">
        <v>327206</v>
      </c>
      <c r="D283" s="64">
        <f t="shared" si="117"/>
        <v>36</v>
      </c>
      <c r="E283" s="12">
        <v>36</v>
      </c>
      <c r="F283" s="12">
        <v>36</v>
      </c>
      <c r="G283" s="12"/>
      <c r="H283" s="12"/>
      <c r="I283" s="12"/>
      <c r="J283" s="12"/>
      <c r="K283" s="12"/>
      <c r="L283" s="12"/>
      <c r="M283" s="74" t="str">
        <f t="shared" si="118"/>
        <v/>
      </c>
      <c r="N283" s="83" t="s">
        <v>103</v>
      </c>
      <c r="O283" s="83" t="s">
        <v>103</v>
      </c>
      <c r="P283" s="83"/>
      <c r="Q283" s="83"/>
      <c r="R283" s="83"/>
      <c r="S283" s="83"/>
      <c r="T283" s="83"/>
      <c r="U283" s="83"/>
      <c r="V283" s="5" t="str">
        <f t="shared" si="119"/>
        <v/>
      </c>
      <c r="W283" s="41"/>
      <c r="X283" s="41"/>
      <c r="Y283" s="41"/>
      <c r="Z283" s="41"/>
      <c r="AA283" s="41"/>
      <c r="AB283" s="41"/>
      <c r="AC283" s="41"/>
      <c r="AD283" s="41"/>
      <c r="AE283" s="5" t="str">
        <f t="shared" si="120"/>
        <v/>
      </c>
      <c r="AF283" s="41"/>
      <c r="AG283" s="41"/>
      <c r="AH283" s="41"/>
      <c r="AI283" s="41"/>
      <c r="AJ283" s="41"/>
      <c r="AK283" s="41"/>
      <c r="AL283" s="41"/>
      <c r="AM283" s="41"/>
      <c r="AN283" s="41">
        <f t="shared" si="127"/>
        <v>19.021739130434781</v>
      </c>
      <c r="AO283" s="41">
        <v>1104</v>
      </c>
      <c r="AP283" s="110" t="s">
        <v>103</v>
      </c>
      <c r="AQ283" s="111" t="s">
        <v>103</v>
      </c>
      <c r="AR283" s="126" t="str">
        <f t="shared" si="121"/>
        <v/>
      </c>
      <c r="AS283" s="126" t="str">
        <f t="shared" si="122"/>
        <v/>
      </c>
      <c r="AT283" s="127">
        <v>1104</v>
      </c>
      <c r="AU283" s="128" t="s">
        <v>103</v>
      </c>
      <c r="AV283" s="129" t="s">
        <v>103</v>
      </c>
      <c r="AW283" s="126" t="str">
        <f t="shared" si="123"/>
        <v/>
      </c>
      <c r="AX283" s="126" t="str">
        <f t="shared" si="124"/>
        <v/>
      </c>
      <c r="AY283" s="64" t="str">
        <f t="shared" si="125"/>
        <v/>
      </c>
      <c r="AZ283" s="97" t="s">
        <v>103</v>
      </c>
      <c r="BA283" s="68"/>
      <c r="BB283" s="68"/>
      <c r="BC283" s="68"/>
      <c r="BD283" s="68"/>
      <c r="BE283" s="15"/>
      <c r="BF283" s="5">
        <f t="shared" si="126"/>
        <v>7222</v>
      </c>
      <c r="BG283" s="42">
        <v>1077</v>
      </c>
      <c r="BH283" s="42">
        <v>6145</v>
      </c>
      <c r="BI283" s="42"/>
      <c r="BJ283" s="42"/>
      <c r="BK283" s="42"/>
      <c r="BL283" s="42"/>
      <c r="BM283" s="15"/>
    </row>
    <row r="284" spans="1:65" outlineLevel="5" x14ac:dyDescent="0.3">
      <c r="A284" s="22">
        <f t="shared" si="112"/>
        <v>8</v>
      </c>
      <c r="B284" s="9">
        <f t="shared" si="110"/>
        <v>42974</v>
      </c>
      <c r="C284" s="51">
        <v>312244</v>
      </c>
      <c r="D284" s="64">
        <f t="shared" si="117"/>
        <v>36</v>
      </c>
      <c r="E284" s="12">
        <v>36</v>
      </c>
      <c r="F284" s="12">
        <v>36</v>
      </c>
      <c r="G284" s="12"/>
      <c r="H284" s="12"/>
      <c r="I284" s="12"/>
      <c r="J284" s="12"/>
      <c r="K284" s="12"/>
      <c r="L284" s="12"/>
      <c r="M284" s="74" t="str">
        <f t="shared" si="118"/>
        <v/>
      </c>
      <c r="N284" s="83" t="s">
        <v>103</v>
      </c>
      <c r="O284" s="83" t="s">
        <v>103</v>
      </c>
      <c r="P284" s="83"/>
      <c r="Q284" s="83"/>
      <c r="R284" s="83"/>
      <c r="S284" s="83"/>
      <c r="T284" s="83"/>
      <c r="U284" s="83"/>
      <c r="V284" s="5" t="str">
        <f t="shared" si="119"/>
        <v/>
      </c>
      <c r="W284" s="41"/>
      <c r="X284" s="41"/>
      <c r="Y284" s="41"/>
      <c r="Z284" s="41"/>
      <c r="AA284" s="41"/>
      <c r="AB284" s="41"/>
      <c r="AC284" s="41"/>
      <c r="AD284" s="41"/>
      <c r="AE284" s="5" t="str">
        <f t="shared" si="120"/>
        <v/>
      </c>
      <c r="AF284" s="41"/>
      <c r="AG284" s="41"/>
      <c r="AH284" s="41"/>
      <c r="AI284" s="41"/>
      <c r="AJ284" s="41"/>
      <c r="AK284" s="41"/>
      <c r="AL284" s="41"/>
      <c r="AM284" s="41"/>
      <c r="AN284" s="41">
        <f t="shared" si="127"/>
        <v>19.021739130434781</v>
      </c>
      <c r="AO284" s="41">
        <v>1104</v>
      </c>
      <c r="AP284" s="110" t="s">
        <v>103</v>
      </c>
      <c r="AQ284" s="111" t="s">
        <v>103</v>
      </c>
      <c r="AR284" s="126" t="str">
        <f t="shared" si="121"/>
        <v/>
      </c>
      <c r="AS284" s="126" t="str">
        <f t="shared" si="122"/>
        <v/>
      </c>
      <c r="AT284" s="127">
        <v>1104</v>
      </c>
      <c r="AU284" s="128" t="s">
        <v>103</v>
      </c>
      <c r="AV284" s="129" t="s">
        <v>103</v>
      </c>
      <c r="AW284" s="126" t="str">
        <f t="shared" si="123"/>
        <v/>
      </c>
      <c r="AX284" s="126" t="str">
        <f t="shared" si="124"/>
        <v/>
      </c>
      <c r="AY284" s="64" t="str">
        <f t="shared" si="125"/>
        <v/>
      </c>
      <c r="AZ284" s="97" t="s">
        <v>103</v>
      </c>
      <c r="BA284" s="68"/>
      <c r="BB284" s="68"/>
      <c r="BC284" s="68"/>
      <c r="BD284" s="68"/>
      <c r="BE284" s="15"/>
      <c r="BF284" s="5">
        <f t="shared" si="126"/>
        <v>8538</v>
      </c>
      <c r="BG284" s="42">
        <v>3879</v>
      </c>
      <c r="BH284" s="42">
        <v>4659</v>
      </c>
      <c r="BI284" s="42"/>
      <c r="BJ284" s="42"/>
      <c r="BK284" s="42"/>
      <c r="BL284" s="42"/>
      <c r="BM284" s="15"/>
    </row>
    <row r="285" spans="1:65" outlineLevel="5" x14ac:dyDescent="0.3">
      <c r="A285" s="22">
        <f t="shared" si="112"/>
        <v>8</v>
      </c>
      <c r="B285" s="9">
        <f t="shared" si="110"/>
        <v>42975</v>
      </c>
      <c r="C285" s="51">
        <v>319832</v>
      </c>
      <c r="D285" s="64" t="str">
        <f t="shared" si="117"/>
        <v/>
      </c>
      <c r="E285" s="12" t="s">
        <v>103</v>
      </c>
      <c r="F285" s="12" t="s">
        <v>103</v>
      </c>
      <c r="G285" s="12"/>
      <c r="H285" s="12"/>
      <c r="I285" s="12"/>
      <c r="J285" s="12"/>
      <c r="K285" s="12"/>
      <c r="L285" s="12"/>
      <c r="M285" s="74" t="str">
        <f t="shared" si="118"/>
        <v/>
      </c>
      <c r="N285" s="83" t="s">
        <v>103</v>
      </c>
      <c r="O285" s="83" t="s">
        <v>103</v>
      </c>
      <c r="P285" s="83"/>
      <c r="Q285" s="83"/>
      <c r="R285" s="83"/>
      <c r="S285" s="83"/>
      <c r="T285" s="83"/>
      <c r="U285" s="83"/>
      <c r="V285" s="5" t="str">
        <f t="shared" si="119"/>
        <v/>
      </c>
      <c r="W285" s="41"/>
      <c r="X285" s="41"/>
      <c r="Y285" s="41"/>
      <c r="Z285" s="41"/>
      <c r="AA285" s="41"/>
      <c r="AB285" s="41"/>
      <c r="AC285" s="41"/>
      <c r="AD285" s="41"/>
      <c r="AE285" s="5" t="str">
        <f t="shared" si="120"/>
        <v/>
      </c>
      <c r="AF285" s="41"/>
      <c r="AG285" s="41"/>
      <c r="AH285" s="41"/>
      <c r="AI285" s="41"/>
      <c r="AJ285" s="41"/>
      <c r="AK285" s="41"/>
      <c r="AL285" s="41"/>
      <c r="AM285" s="41"/>
      <c r="AN285" s="41">
        <f t="shared" si="127"/>
        <v>17.857142857142858</v>
      </c>
      <c r="AO285" s="41">
        <v>1176</v>
      </c>
      <c r="AP285" s="110" t="s">
        <v>103</v>
      </c>
      <c r="AQ285" s="111" t="s">
        <v>103</v>
      </c>
      <c r="AR285" s="126" t="str">
        <f t="shared" si="121"/>
        <v/>
      </c>
      <c r="AS285" s="126" t="str">
        <f t="shared" si="122"/>
        <v/>
      </c>
      <c r="AT285" s="127">
        <v>1176</v>
      </c>
      <c r="AU285" s="128">
        <v>2.31</v>
      </c>
      <c r="AV285" s="129" t="s">
        <v>103</v>
      </c>
      <c r="AW285" s="126" t="str">
        <f t="shared" si="123"/>
        <v/>
      </c>
      <c r="AX285" s="126" t="str">
        <f t="shared" si="124"/>
        <v/>
      </c>
      <c r="AY285" s="64" t="str">
        <f t="shared" si="125"/>
        <v/>
      </c>
      <c r="AZ285" s="97">
        <v>80.650000000000006</v>
      </c>
      <c r="BA285" s="68"/>
      <c r="BB285" s="68"/>
      <c r="BC285" s="68"/>
      <c r="BD285" s="68"/>
      <c r="BE285" s="15"/>
      <c r="BF285" s="5">
        <f t="shared" si="126"/>
        <v>7914</v>
      </c>
      <c r="BG285" s="42">
        <v>2776</v>
      </c>
      <c r="BH285" s="42">
        <v>5138</v>
      </c>
      <c r="BI285" s="42"/>
      <c r="BJ285" s="42"/>
      <c r="BK285" s="42"/>
      <c r="BL285" s="42"/>
      <c r="BM285" s="15"/>
    </row>
    <row r="286" spans="1:65" outlineLevel="5" x14ac:dyDescent="0.3">
      <c r="A286" s="22">
        <f t="shared" si="112"/>
        <v>8</v>
      </c>
      <c r="B286" s="9">
        <f t="shared" si="110"/>
        <v>42976</v>
      </c>
      <c r="C286" s="51">
        <v>315277</v>
      </c>
      <c r="D286" s="64" t="str">
        <f t="shared" si="117"/>
        <v/>
      </c>
      <c r="E286" s="12" t="s">
        <v>103</v>
      </c>
      <c r="F286" s="12" t="s">
        <v>103</v>
      </c>
      <c r="G286" s="12"/>
      <c r="H286" s="12"/>
      <c r="I286" s="12"/>
      <c r="J286" s="12"/>
      <c r="K286" s="12"/>
      <c r="L286" s="12"/>
      <c r="M286" s="74">
        <f t="shared" si="118"/>
        <v>7.1</v>
      </c>
      <c r="N286" s="83">
        <v>7.08</v>
      </c>
      <c r="O286" s="83">
        <v>7.06</v>
      </c>
      <c r="P286" s="83"/>
      <c r="Q286" s="83"/>
      <c r="R286" s="83"/>
      <c r="S286" s="83"/>
      <c r="T286" s="83"/>
      <c r="U286" s="83"/>
      <c r="V286" s="5" t="str">
        <f t="shared" si="119"/>
        <v/>
      </c>
      <c r="W286" s="41"/>
      <c r="X286" s="41"/>
      <c r="Y286" s="41"/>
      <c r="Z286" s="41"/>
      <c r="AA286" s="41"/>
      <c r="AB286" s="41"/>
      <c r="AC286" s="41"/>
      <c r="AD286" s="41"/>
      <c r="AE286" s="5" t="str">
        <f t="shared" si="120"/>
        <v/>
      </c>
      <c r="AF286" s="41"/>
      <c r="AG286" s="41"/>
      <c r="AH286" s="41"/>
      <c r="AI286" s="41"/>
      <c r="AJ286" s="41"/>
      <c r="AK286" s="41"/>
      <c r="AL286" s="41"/>
      <c r="AM286" s="41"/>
      <c r="AN286" s="41">
        <f t="shared" si="127"/>
        <v>17.073170731707318</v>
      </c>
      <c r="AO286" s="41">
        <v>1230</v>
      </c>
      <c r="AP286" s="110">
        <v>3.49</v>
      </c>
      <c r="AQ286" s="111">
        <v>2.6</v>
      </c>
      <c r="AR286" s="126">
        <f t="shared" si="121"/>
        <v>74.49856733524355</v>
      </c>
      <c r="AS286" s="126">
        <f t="shared" si="122"/>
        <v>25.50143266475645</v>
      </c>
      <c r="AT286" s="127">
        <v>1230</v>
      </c>
      <c r="AU286" s="128">
        <v>2.56</v>
      </c>
      <c r="AV286" s="129">
        <v>1.65</v>
      </c>
      <c r="AW286" s="126">
        <f t="shared" si="123"/>
        <v>64.453125</v>
      </c>
      <c r="AX286" s="126">
        <f t="shared" si="124"/>
        <v>35.546875</v>
      </c>
      <c r="AY286" s="64">
        <f t="shared" si="125"/>
        <v>37.9332206255283</v>
      </c>
      <c r="AZ286" s="97">
        <v>80.900000000000006</v>
      </c>
      <c r="BA286" s="68"/>
      <c r="BB286" s="68"/>
      <c r="BC286" s="68"/>
      <c r="BD286" s="68"/>
      <c r="BE286" s="15"/>
      <c r="BF286" s="5">
        <f t="shared" si="126"/>
        <v>7444</v>
      </c>
      <c r="BG286" s="42">
        <v>0</v>
      </c>
      <c r="BH286" s="42">
        <v>7444</v>
      </c>
      <c r="BI286" s="42"/>
      <c r="BJ286" s="42"/>
      <c r="BK286" s="42"/>
      <c r="BL286" s="42"/>
      <c r="BM286" s="15"/>
    </row>
    <row r="287" spans="1:65" outlineLevel="5" x14ac:dyDescent="0.3">
      <c r="A287" s="22">
        <f t="shared" si="112"/>
        <v>8</v>
      </c>
      <c r="B287" s="9">
        <f t="shared" si="110"/>
        <v>42977</v>
      </c>
      <c r="C287" s="51">
        <v>330291</v>
      </c>
      <c r="D287" s="64">
        <f t="shared" si="117"/>
        <v>35.5</v>
      </c>
      <c r="E287" s="12">
        <v>36</v>
      </c>
      <c r="F287" s="12">
        <v>35</v>
      </c>
      <c r="G287" s="12"/>
      <c r="H287" s="12"/>
      <c r="I287" s="12"/>
      <c r="J287" s="12"/>
      <c r="K287" s="12"/>
      <c r="L287" s="12"/>
      <c r="M287" s="74" t="str">
        <f t="shared" si="118"/>
        <v/>
      </c>
      <c r="N287" s="83" t="s">
        <v>103</v>
      </c>
      <c r="O287" s="83" t="s">
        <v>103</v>
      </c>
      <c r="P287" s="83"/>
      <c r="Q287" s="83"/>
      <c r="R287" s="83"/>
      <c r="S287" s="83"/>
      <c r="T287" s="83"/>
      <c r="U287" s="83"/>
      <c r="V287" s="5" t="str">
        <f t="shared" si="119"/>
        <v/>
      </c>
      <c r="W287" s="41"/>
      <c r="X287" s="41"/>
      <c r="Y287" s="41"/>
      <c r="Z287" s="41"/>
      <c r="AA287" s="41"/>
      <c r="AB287" s="41"/>
      <c r="AC287" s="41"/>
      <c r="AD287" s="41"/>
      <c r="AE287" s="5" t="str">
        <f t="shared" si="120"/>
        <v/>
      </c>
      <c r="AF287" s="41"/>
      <c r="AG287" s="41"/>
      <c r="AH287" s="41"/>
      <c r="AI287" s="41"/>
      <c r="AJ287" s="41"/>
      <c r="AK287" s="41"/>
      <c r="AL287" s="41"/>
      <c r="AM287" s="41"/>
      <c r="AN287" s="41">
        <f t="shared" si="127"/>
        <v>18.9873417721519</v>
      </c>
      <c r="AO287" s="41">
        <v>1106</v>
      </c>
      <c r="AP287" s="110" t="s">
        <v>103</v>
      </c>
      <c r="AQ287" s="111" t="s">
        <v>103</v>
      </c>
      <c r="AR287" s="126" t="str">
        <f t="shared" si="121"/>
        <v/>
      </c>
      <c r="AS287" s="126" t="str">
        <f t="shared" si="122"/>
        <v/>
      </c>
      <c r="AT287" s="127">
        <v>1106</v>
      </c>
      <c r="AU287" s="128">
        <v>2.5099999999999998</v>
      </c>
      <c r="AV287" s="129" t="s">
        <v>103</v>
      </c>
      <c r="AW287" s="126" t="str">
        <f t="shared" si="123"/>
        <v/>
      </c>
      <c r="AX287" s="126" t="str">
        <f t="shared" si="124"/>
        <v/>
      </c>
      <c r="AY287" s="64" t="str">
        <f t="shared" si="125"/>
        <v/>
      </c>
      <c r="AZ287" s="97">
        <v>80.72</v>
      </c>
      <c r="BA287" s="68"/>
      <c r="BB287" s="68"/>
      <c r="BC287" s="68"/>
      <c r="BD287" s="68"/>
      <c r="BE287" s="15"/>
      <c r="BF287" s="5">
        <f t="shared" si="126"/>
        <v>11043</v>
      </c>
      <c r="BG287" s="42">
        <v>562</v>
      </c>
      <c r="BH287" s="42">
        <v>10481</v>
      </c>
      <c r="BI287" s="42"/>
      <c r="BJ287" s="42"/>
      <c r="BK287" s="42"/>
      <c r="BL287" s="42"/>
      <c r="BM287" s="15"/>
    </row>
    <row r="288" spans="1:65" ht="17.25" outlineLevel="5" thickBot="1" x14ac:dyDescent="0.35">
      <c r="A288" s="31">
        <f t="shared" si="112"/>
        <v>8</v>
      </c>
      <c r="B288" s="32">
        <f t="shared" ref="B288:B351" si="128">B287+1</f>
        <v>42978</v>
      </c>
      <c r="C288" s="51">
        <v>332623</v>
      </c>
      <c r="D288" s="64">
        <f t="shared" si="117"/>
        <v>35.5</v>
      </c>
      <c r="E288" s="12">
        <v>36</v>
      </c>
      <c r="F288" s="12">
        <v>35</v>
      </c>
      <c r="G288" s="12"/>
      <c r="H288" s="12"/>
      <c r="I288" s="12"/>
      <c r="J288" s="12"/>
      <c r="K288" s="12"/>
      <c r="L288" s="12"/>
      <c r="M288" s="74" t="str">
        <f t="shared" si="118"/>
        <v/>
      </c>
      <c r="N288" s="83" t="s">
        <v>103</v>
      </c>
      <c r="O288" s="83" t="s">
        <v>103</v>
      </c>
      <c r="P288" s="83"/>
      <c r="Q288" s="83"/>
      <c r="R288" s="83"/>
      <c r="S288" s="83"/>
      <c r="T288" s="83"/>
      <c r="U288" s="83"/>
      <c r="V288" s="5" t="str">
        <f t="shared" si="119"/>
        <v/>
      </c>
      <c r="W288" s="41"/>
      <c r="X288" s="41"/>
      <c r="Y288" s="41"/>
      <c r="Z288" s="41"/>
      <c r="AA288" s="41"/>
      <c r="AB288" s="41"/>
      <c r="AC288" s="41"/>
      <c r="AD288" s="41"/>
      <c r="AE288" s="5" t="str">
        <f t="shared" si="120"/>
        <v/>
      </c>
      <c r="AF288" s="41"/>
      <c r="AG288" s="41"/>
      <c r="AH288" s="41"/>
      <c r="AI288" s="41"/>
      <c r="AJ288" s="41"/>
      <c r="AK288" s="41"/>
      <c r="AL288" s="41"/>
      <c r="AM288" s="41"/>
      <c r="AN288" s="41">
        <f t="shared" si="127"/>
        <v>19.681349578256796</v>
      </c>
      <c r="AO288" s="41">
        <v>1067</v>
      </c>
      <c r="AP288" s="110" t="s">
        <v>103</v>
      </c>
      <c r="AQ288" s="111" t="s">
        <v>103</v>
      </c>
      <c r="AR288" s="126" t="str">
        <f t="shared" si="121"/>
        <v/>
      </c>
      <c r="AS288" s="126" t="str">
        <f t="shared" si="122"/>
        <v/>
      </c>
      <c r="AT288" s="127">
        <v>1067</v>
      </c>
      <c r="AU288" s="128">
        <v>2.4500000000000002</v>
      </c>
      <c r="AV288" s="129" t="s">
        <v>103</v>
      </c>
      <c r="AW288" s="126" t="str">
        <f t="shared" si="123"/>
        <v/>
      </c>
      <c r="AX288" s="126" t="str">
        <f t="shared" si="124"/>
        <v/>
      </c>
      <c r="AY288" s="64" t="str">
        <f t="shared" si="125"/>
        <v/>
      </c>
      <c r="AZ288" s="97">
        <v>80.849999999999994</v>
      </c>
      <c r="BA288" s="68"/>
      <c r="BB288" s="68"/>
      <c r="BC288" s="68"/>
      <c r="BD288" s="68"/>
      <c r="BE288" s="15"/>
      <c r="BF288" s="5">
        <f t="shared" si="126"/>
        <v>6408</v>
      </c>
      <c r="BG288" s="42">
        <v>4064</v>
      </c>
      <c r="BH288" s="42">
        <v>2344</v>
      </c>
      <c r="BI288" s="42"/>
      <c r="BJ288" s="42"/>
      <c r="BK288" s="42"/>
      <c r="BL288" s="42"/>
      <c r="BM288" s="15"/>
    </row>
    <row r="289" spans="1:65" outlineLevel="4" x14ac:dyDescent="0.3">
      <c r="A289" s="156" t="s">
        <v>42</v>
      </c>
      <c r="B289" s="157"/>
      <c r="C289" s="50">
        <f t="shared" ref="C289:BM289" si="129">SUBTOTAL(4,C258:C288)</f>
        <v>398679</v>
      </c>
      <c r="D289" s="60">
        <f t="shared" si="129"/>
        <v>37.5</v>
      </c>
      <c r="E289" s="28">
        <f t="shared" si="129"/>
        <v>38</v>
      </c>
      <c r="F289" s="28">
        <f t="shared" si="129"/>
        <v>37</v>
      </c>
      <c r="G289" s="28">
        <f t="shared" si="129"/>
        <v>0</v>
      </c>
      <c r="H289" s="28">
        <f t="shared" si="129"/>
        <v>0</v>
      </c>
      <c r="I289" s="28">
        <f t="shared" si="129"/>
        <v>0</v>
      </c>
      <c r="J289" s="28">
        <f t="shared" si="129"/>
        <v>0</v>
      </c>
      <c r="K289" s="28">
        <f t="shared" si="129"/>
        <v>0</v>
      </c>
      <c r="L289" s="28">
        <f t="shared" si="129"/>
        <v>0</v>
      </c>
      <c r="M289" s="71">
        <f t="shared" si="129"/>
        <v>7.2</v>
      </c>
      <c r="N289" s="82">
        <f t="shared" si="129"/>
        <v>7.13</v>
      </c>
      <c r="O289" s="82">
        <f t="shared" si="129"/>
        <v>7.17</v>
      </c>
      <c r="P289" s="82">
        <f t="shared" si="129"/>
        <v>0</v>
      </c>
      <c r="Q289" s="82">
        <f t="shared" si="129"/>
        <v>0</v>
      </c>
      <c r="R289" s="82">
        <f t="shared" si="129"/>
        <v>0</v>
      </c>
      <c r="S289" s="82">
        <f t="shared" si="129"/>
        <v>0</v>
      </c>
      <c r="T289" s="82">
        <f t="shared" si="129"/>
        <v>0</v>
      </c>
      <c r="U289" s="82">
        <f t="shared" si="129"/>
        <v>0</v>
      </c>
      <c r="V289" s="29">
        <f t="shared" si="129"/>
        <v>0</v>
      </c>
      <c r="W289" s="39">
        <f t="shared" si="129"/>
        <v>0</v>
      </c>
      <c r="X289" s="39">
        <f t="shared" si="129"/>
        <v>0</v>
      </c>
      <c r="Y289" s="39">
        <f t="shared" si="129"/>
        <v>0</v>
      </c>
      <c r="Z289" s="39">
        <f t="shared" si="129"/>
        <v>0</v>
      </c>
      <c r="AA289" s="39">
        <f t="shared" si="129"/>
        <v>0</v>
      </c>
      <c r="AB289" s="39">
        <f t="shared" si="129"/>
        <v>0</v>
      </c>
      <c r="AC289" s="39">
        <f t="shared" si="129"/>
        <v>0</v>
      </c>
      <c r="AD289" s="39">
        <f t="shared" si="129"/>
        <v>0</v>
      </c>
      <c r="AE289" s="29">
        <f t="shared" si="129"/>
        <v>2195</v>
      </c>
      <c r="AF289" s="39">
        <f t="shared" si="129"/>
        <v>2150</v>
      </c>
      <c r="AG289" s="39">
        <f t="shared" si="129"/>
        <v>2240</v>
      </c>
      <c r="AH289" s="39">
        <f t="shared" si="129"/>
        <v>0</v>
      </c>
      <c r="AI289" s="39">
        <f t="shared" si="129"/>
        <v>0</v>
      </c>
      <c r="AJ289" s="39">
        <f t="shared" si="129"/>
        <v>0</v>
      </c>
      <c r="AK289" s="39">
        <f t="shared" si="129"/>
        <v>0</v>
      </c>
      <c r="AL289" s="39">
        <f t="shared" si="129"/>
        <v>0</v>
      </c>
      <c r="AM289" s="39">
        <f t="shared" si="129"/>
        <v>0</v>
      </c>
      <c r="AN289" s="39">
        <f t="shared" si="129"/>
        <v>46.666666666666664</v>
      </c>
      <c r="AO289" s="39">
        <f t="shared" si="129"/>
        <v>1649</v>
      </c>
      <c r="AP289" s="104">
        <f t="shared" si="129"/>
        <v>3.76</v>
      </c>
      <c r="AQ289" s="105">
        <f t="shared" si="129"/>
        <v>2.75</v>
      </c>
      <c r="AR289" s="106">
        <f t="shared" si="129"/>
        <v>74.848484848484858</v>
      </c>
      <c r="AS289" s="106">
        <f t="shared" si="129"/>
        <v>26.861702127659569</v>
      </c>
      <c r="AT289" s="107">
        <f t="shared" si="129"/>
        <v>1649</v>
      </c>
      <c r="AU289" s="108">
        <f t="shared" si="129"/>
        <v>2.56</v>
      </c>
      <c r="AV289" s="109">
        <f t="shared" si="129"/>
        <v>1.65</v>
      </c>
      <c r="AW289" s="106">
        <f t="shared" si="129"/>
        <v>64.516129032258078</v>
      </c>
      <c r="AX289" s="106">
        <f t="shared" si="129"/>
        <v>38.532110091743121</v>
      </c>
      <c r="AY289" s="60">
        <f t="shared" si="129"/>
        <v>44.124847001224019</v>
      </c>
      <c r="AZ289" s="96">
        <f t="shared" si="129"/>
        <v>82.1</v>
      </c>
      <c r="BA289" s="67">
        <f t="shared" si="129"/>
        <v>66</v>
      </c>
      <c r="BB289" s="67">
        <f t="shared" si="129"/>
        <v>33</v>
      </c>
      <c r="BC289" s="67">
        <f t="shared" si="129"/>
        <v>3000</v>
      </c>
      <c r="BD289" s="67">
        <f t="shared" si="129"/>
        <v>0</v>
      </c>
      <c r="BE289" s="27">
        <f t="shared" si="129"/>
        <v>0</v>
      </c>
      <c r="BF289" s="29">
        <f t="shared" si="129"/>
        <v>11510</v>
      </c>
      <c r="BG289" s="39">
        <f t="shared" si="129"/>
        <v>4216</v>
      </c>
      <c r="BH289" s="40">
        <f t="shared" si="129"/>
        <v>10760</v>
      </c>
      <c r="BI289" s="40">
        <f t="shared" si="129"/>
        <v>0</v>
      </c>
      <c r="BJ289" s="40">
        <f t="shared" si="129"/>
        <v>0</v>
      </c>
      <c r="BK289" s="40">
        <f t="shared" si="129"/>
        <v>0</v>
      </c>
      <c r="BL289" s="40">
        <f t="shared" si="129"/>
        <v>0</v>
      </c>
      <c r="BM289" s="27">
        <f t="shared" si="129"/>
        <v>0</v>
      </c>
    </row>
    <row r="290" spans="1:65" outlineLevel="3" x14ac:dyDescent="0.3">
      <c r="A290" s="158" t="s">
        <v>31</v>
      </c>
      <c r="B290" s="159"/>
      <c r="C290" s="51">
        <f t="shared" ref="C290:BM290" si="130">SUBTOTAL(5,C258:C288)</f>
        <v>312244</v>
      </c>
      <c r="D290" s="61">
        <f t="shared" si="130"/>
        <v>34.5</v>
      </c>
      <c r="E290" s="12">
        <f t="shared" si="130"/>
        <v>34</v>
      </c>
      <c r="F290" s="12">
        <f t="shared" si="130"/>
        <v>34</v>
      </c>
      <c r="G290" s="12">
        <f t="shared" si="130"/>
        <v>0</v>
      </c>
      <c r="H290" s="12">
        <f t="shared" si="130"/>
        <v>0</v>
      </c>
      <c r="I290" s="12">
        <f t="shared" si="130"/>
        <v>0</v>
      </c>
      <c r="J290" s="12">
        <f t="shared" si="130"/>
        <v>0</v>
      </c>
      <c r="K290" s="12">
        <f t="shared" si="130"/>
        <v>0</v>
      </c>
      <c r="L290" s="12">
        <f t="shared" si="130"/>
        <v>0</v>
      </c>
      <c r="M290" s="72">
        <f t="shared" si="130"/>
        <v>7.1</v>
      </c>
      <c r="N290" s="83">
        <f t="shared" si="130"/>
        <v>7.06</v>
      </c>
      <c r="O290" s="83">
        <f t="shared" si="130"/>
        <v>7.04</v>
      </c>
      <c r="P290" s="83">
        <f t="shared" si="130"/>
        <v>0</v>
      </c>
      <c r="Q290" s="83">
        <f t="shared" si="130"/>
        <v>0</v>
      </c>
      <c r="R290" s="83">
        <f t="shared" si="130"/>
        <v>0</v>
      </c>
      <c r="S290" s="83">
        <f t="shared" si="130"/>
        <v>0</v>
      </c>
      <c r="T290" s="83">
        <f t="shared" si="130"/>
        <v>0</v>
      </c>
      <c r="U290" s="83">
        <f t="shared" si="130"/>
        <v>0</v>
      </c>
      <c r="V290" s="6">
        <f t="shared" si="130"/>
        <v>0</v>
      </c>
      <c r="W290" s="41">
        <f t="shared" si="130"/>
        <v>0</v>
      </c>
      <c r="X290" s="41">
        <f t="shared" si="130"/>
        <v>0</v>
      </c>
      <c r="Y290" s="41">
        <f t="shared" si="130"/>
        <v>0</v>
      </c>
      <c r="Z290" s="41">
        <f t="shared" si="130"/>
        <v>0</v>
      </c>
      <c r="AA290" s="41">
        <f t="shared" si="130"/>
        <v>0</v>
      </c>
      <c r="AB290" s="41">
        <f t="shared" si="130"/>
        <v>0</v>
      </c>
      <c r="AC290" s="41">
        <f t="shared" si="130"/>
        <v>0</v>
      </c>
      <c r="AD290" s="41">
        <f t="shared" si="130"/>
        <v>0</v>
      </c>
      <c r="AE290" s="6">
        <f t="shared" si="130"/>
        <v>2195</v>
      </c>
      <c r="AF290" s="41">
        <f t="shared" si="130"/>
        <v>2150</v>
      </c>
      <c r="AG290" s="41">
        <f t="shared" si="130"/>
        <v>2240</v>
      </c>
      <c r="AH290" s="41">
        <f t="shared" si="130"/>
        <v>0</v>
      </c>
      <c r="AI290" s="41">
        <f t="shared" si="130"/>
        <v>0</v>
      </c>
      <c r="AJ290" s="41">
        <f t="shared" si="130"/>
        <v>0</v>
      </c>
      <c r="AK290" s="41">
        <f t="shared" si="130"/>
        <v>0</v>
      </c>
      <c r="AL290" s="41">
        <f t="shared" si="130"/>
        <v>0</v>
      </c>
      <c r="AM290" s="41">
        <f t="shared" si="130"/>
        <v>0</v>
      </c>
      <c r="AN290" s="41">
        <f t="shared" si="130"/>
        <v>12.734990903577925</v>
      </c>
      <c r="AO290" s="41">
        <f t="shared" si="130"/>
        <v>450</v>
      </c>
      <c r="AP290" s="110">
        <f t="shared" si="130"/>
        <v>3.27</v>
      </c>
      <c r="AQ290" s="111">
        <f t="shared" si="130"/>
        <v>2.4</v>
      </c>
      <c r="AR290" s="112">
        <f t="shared" si="130"/>
        <v>73.138297872340431</v>
      </c>
      <c r="AS290" s="112">
        <f t="shared" si="130"/>
        <v>25.151515151515142</v>
      </c>
      <c r="AT290" s="113">
        <f t="shared" si="130"/>
        <v>450</v>
      </c>
      <c r="AU290" s="114">
        <f t="shared" si="130"/>
        <v>1.98</v>
      </c>
      <c r="AV290" s="115">
        <f t="shared" si="130"/>
        <v>1.34</v>
      </c>
      <c r="AW290" s="112">
        <f t="shared" si="130"/>
        <v>61.467889908256879</v>
      </c>
      <c r="AX290" s="112">
        <f t="shared" si="130"/>
        <v>35.483870967741922</v>
      </c>
      <c r="AY290" s="61">
        <f t="shared" si="130"/>
        <v>37.9332206255283</v>
      </c>
      <c r="AZ290" s="97">
        <f t="shared" si="130"/>
        <v>79.599999999999994</v>
      </c>
      <c r="BA290" s="68">
        <f t="shared" si="130"/>
        <v>64</v>
      </c>
      <c r="BB290" s="68">
        <f t="shared" si="130"/>
        <v>32</v>
      </c>
      <c r="BC290" s="68">
        <f t="shared" si="130"/>
        <v>2</v>
      </c>
      <c r="BD290" s="68">
        <f t="shared" si="130"/>
        <v>0</v>
      </c>
      <c r="BE290" s="15">
        <f t="shared" si="130"/>
        <v>0</v>
      </c>
      <c r="BF290" s="6">
        <f t="shared" si="130"/>
        <v>2531</v>
      </c>
      <c r="BG290" s="41">
        <f t="shared" si="130"/>
        <v>0</v>
      </c>
      <c r="BH290" s="42">
        <f t="shared" si="130"/>
        <v>427</v>
      </c>
      <c r="BI290" s="42">
        <f t="shared" si="130"/>
        <v>0</v>
      </c>
      <c r="BJ290" s="42">
        <f t="shared" si="130"/>
        <v>0</v>
      </c>
      <c r="BK290" s="42">
        <f t="shared" si="130"/>
        <v>0</v>
      </c>
      <c r="BL290" s="42">
        <f t="shared" si="130"/>
        <v>0</v>
      </c>
      <c r="BM290" s="15">
        <f t="shared" si="130"/>
        <v>0</v>
      </c>
    </row>
    <row r="291" spans="1:65" outlineLevel="2" x14ac:dyDescent="0.3">
      <c r="A291" s="158" t="s">
        <v>20</v>
      </c>
      <c r="B291" s="159"/>
      <c r="C291" s="51">
        <f>IFERROR(SUBTOTAL(1,C258:C288),"")</f>
        <v>342794.77419354836</v>
      </c>
      <c r="D291" s="61">
        <f t="shared" ref="D291:BM291" si="131">IFERROR(SUBTOTAL(1,D258:D288),"")</f>
        <v>35.575000000000003</v>
      </c>
      <c r="E291" s="12">
        <f t="shared" si="131"/>
        <v>35.799999999999997</v>
      </c>
      <c r="F291" s="12">
        <f t="shared" si="131"/>
        <v>35.35</v>
      </c>
      <c r="G291" s="12" t="str">
        <f t="shared" si="131"/>
        <v/>
      </c>
      <c r="H291" s="12" t="str">
        <f t="shared" si="131"/>
        <v/>
      </c>
      <c r="I291" s="12" t="str">
        <f t="shared" si="131"/>
        <v/>
      </c>
      <c r="J291" s="12" t="str">
        <f t="shared" si="131"/>
        <v/>
      </c>
      <c r="K291" s="12" t="str">
        <f t="shared" si="131"/>
        <v/>
      </c>
      <c r="L291" s="12" t="str">
        <f t="shared" si="131"/>
        <v/>
      </c>
      <c r="M291" s="72">
        <f t="shared" si="131"/>
        <v>7.12</v>
      </c>
      <c r="N291" s="83">
        <f t="shared" si="131"/>
        <v>7.097999999999999</v>
      </c>
      <c r="O291" s="83">
        <f t="shared" si="131"/>
        <v>7.1079999999999997</v>
      </c>
      <c r="P291" s="83" t="str">
        <f t="shared" si="131"/>
        <v/>
      </c>
      <c r="Q291" s="83" t="str">
        <f t="shared" si="131"/>
        <v/>
      </c>
      <c r="R291" s="83" t="str">
        <f t="shared" si="131"/>
        <v/>
      </c>
      <c r="S291" s="83" t="str">
        <f t="shared" si="131"/>
        <v/>
      </c>
      <c r="T291" s="83" t="str">
        <f t="shared" si="131"/>
        <v/>
      </c>
      <c r="U291" s="83" t="str">
        <f t="shared" si="131"/>
        <v/>
      </c>
      <c r="V291" s="6" t="str">
        <f t="shared" si="131"/>
        <v/>
      </c>
      <c r="W291" s="41" t="str">
        <f t="shared" si="131"/>
        <v/>
      </c>
      <c r="X291" s="41" t="str">
        <f t="shared" si="131"/>
        <v/>
      </c>
      <c r="Y291" s="41" t="str">
        <f t="shared" si="131"/>
        <v/>
      </c>
      <c r="Z291" s="41" t="str">
        <f t="shared" si="131"/>
        <v/>
      </c>
      <c r="AA291" s="41" t="str">
        <f t="shared" si="131"/>
        <v/>
      </c>
      <c r="AB291" s="41" t="str">
        <f t="shared" si="131"/>
        <v/>
      </c>
      <c r="AC291" s="41" t="str">
        <f t="shared" si="131"/>
        <v/>
      </c>
      <c r="AD291" s="41" t="str">
        <f t="shared" si="131"/>
        <v/>
      </c>
      <c r="AE291" s="6">
        <f t="shared" si="131"/>
        <v>2195</v>
      </c>
      <c r="AF291" s="41">
        <f t="shared" si="131"/>
        <v>2150</v>
      </c>
      <c r="AG291" s="41">
        <f t="shared" si="131"/>
        <v>2240</v>
      </c>
      <c r="AH291" s="41" t="str">
        <f t="shared" si="131"/>
        <v/>
      </c>
      <c r="AI291" s="41" t="str">
        <f t="shared" si="131"/>
        <v/>
      </c>
      <c r="AJ291" s="41" t="str">
        <f t="shared" si="131"/>
        <v/>
      </c>
      <c r="AK291" s="41" t="str">
        <f t="shared" si="131"/>
        <v/>
      </c>
      <c r="AL291" s="41" t="str">
        <f t="shared" si="131"/>
        <v/>
      </c>
      <c r="AM291" s="41" t="str">
        <f t="shared" si="131"/>
        <v/>
      </c>
      <c r="AN291" s="41">
        <f t="shared" si="131"/>
        <v>18.992534775681627</v>
      </c>
      <c r="AO291" s="41">
        <f t="shared" si="131"/>
        <v>1152.0645161290322</v>
      </c>
      <c r="AP291" s="110">
        <f t="shared" si="131"/>
        <v>3.4239999999999995</v>
      </c>
      <c r="AQ291" s="111">
        <f t="shared" si="131"/>
        <v>2.5380000000000003</v>
      </c>
      <c r="AR291" s="112">
        <f t="shared" si="131"/>
        <v>74.145666063479538</v>
      </c>
      <c r="AS291" s="112">
        <f t="shared" si="131"/>
        <v>25.854333936520458</v>
      </c>
      <c r="AT291" s="113">
        <f t="shared" si="131"/>
        <v>1152.0645161290322</v>
      </c>
      <c r="AU291" s="114">
        <f t="shared" si="131"/>
        <v>2.246818181818182</v>
      </c>
      <c r="AV291" s="115">
        <f t="shared" si="131"/>
        <v>1.502</v>
      </c>
      <c r="AW291" s="112">
        <f t="shared" si="131"/>
        <v>62.993178424201986</v>
      </c>
      <c r="AX291" s="112">
        <f t="shared" si="131"/>
        <v>37.006821575798028</v>
      </c>
      <c r="AY291" s="61">
        <f t="shared" si="131"/>
        <v>40.5996049199208</v>
      </c>
      <c r="AZ291" s="97">
        <f t="shared" si="131"/>
        <v>80.74454545454546</v>
      </c>
      <c r="BA291" s="68">
        <f t="shared" si="131"/>
        <v>65</v>
      </c>
      <c r="BB291" s="68">
        <f t="shared" si="131"/>
        <v>32.5</v>
      </c>
      <c r="BC291" s="68">
        <f t="shared" si="131"/>
        <v>1501</v>
      </c>
      <c r="BD291" s="68" t="str">
        <f t="shared" si="131"/>
        <v/>
      </c>
      <c r="BE291" s="15" t="str">
        <f>IFERROR(SUBTOTAL(1,BE258:BE288),"")</f>
        <v/>
      </c>
      <c r="BF291" s="6">
        <f t="shared" si="131"/>
        <v>7750.7096774193551</v>
      </c>
      <c r="BG291" s="41">
        <f t="shared" si="131"/>
        <v>1792.3548387096773</v>
      </c>
      <c r="BH291" s="42">
        <f t="shared" si="131"/>
        <v>5958.3548387096771</v>
      </c>
      <c r="BI291" s="42" t="str">
        <f t="shared" si="131"/>
        <v/>
      </c>
      <c r="BJ291" s="42" t="str">
        <f t="shared" si="131"/>
        <v/>
      </c>
      <c r="BK291" s="42" t="str">
        <f t="shared" si="131"/>
        <v/>
      </c>
      <c r="BL291" s="42" t="str">
        <f t="shared" si="131"/>
        <v/>
      </c>
      <c r="BM291" s="15" t="str">
        <f t="shared" si="131"/>
        <v/>
      </c>
    </row>
    <row r="292" spans="1:65" ht="17.25" outlineLevel="1" thickBot="1" x14ac:dyDescent="0.35">
      <c r="A292" s="160" t="s">
        <v>53</v>
      </c>
      <c r="B292" s="161"/>
      <c r="C292" s="52">
        <f>SUBTOTAL(9,C258:C288)</f>
        <v>10626638</v>
      </c>
      <c r="D292" s="62"/>
      <c r="E292" s="30"/>
      <c r="F292" s="30"/>
      <c r="G292" s="30"/>
      <c r="H292" s="30"/>
      <c r="I292" s="30"/>
      <c r="J292" s="30"/>
      <c r="K292" s="30"/>
      <c r="L292" s="30"/>
      <c r="M292" s="73"/>
      <c r="N292" s="84"/>
      <c r="O292" s="84"/>
      <c r="P292" s="84"/>
      <c r="Q292" s="84"/>
      <c r="R292" s="84"/>
      <c r="S292" s="84"/>
      <c r="T292" s="84"/>
      <c r="U292" s="84"/>
      <c r="V292" s="93"/>
      <c r="W292" s="94"/>
      <c r="X292" s="94"/>
      <c r="Y292" s="94"/>
      <c r="Z292" s="94"/>
      <c r="AA292" s="94"/>
      <c r="AB292" s="94"/>
      <c r="AC292" s="94"/>
      <c r="AD292" s="94"/>
      <c r="AE292" s="93"/>
      <c r="AF292" s="94"/>
      <c r="AG292" s="94"/>
      <c r="AH292" s="94"/>
      <c r="AI292" s="94"/>
      <c r="AJ292" s="94"/>
      <c r="AK292" s="94"/>
      <c r="AL292" s="94"/>
      <c r="AM292" s="94"/>
      <c r="AN292" s="94"/>
      <c r="AO292" s="43">
        <f>SUBTOTAL(9,AO258:AO288)</f>
        <v>35714</v>
      </c>
      <c r="AP292" s="116"/>
      <c r="AQ292" s="117"/>
      <c r="AR292" s="118"/>
      <c r="AS292" s="118"/>
      <c r="AT292" s="119">
        <f>SUBTOTAL(9,AT258:AT288)</f>
        <v>35714</v>
      </c>
      <c r="AU292" s="120"/>
      <c r="AV292" s="121"/>
      <c r="AW292" s="118"/>
      <c r="AX292" s="118"/>
      <c r="AY292" s="62"/>
      <c r="AZ292" s="98"/>
      <c r="BA292" s="69"/>
      <c r="BB292" s="69"/>
      <c r="BC292" s="69"/>
      <c r="BD292" s="69"/>
      <c r="BE292" s="16">
        <f>SUBTOTAL(9,BE258:BE288)</f>
        <v>0</v>
      </c>
      <c r="BF292" s="7">
        <f t="shared" ref="BF292:BM292" si="132">SUBTOTAL(9,BF258:BF288)</f>
        <v>240272</v>
      </c>
      <c r="BG292" s="43">
        <f t="shared" si="132"/>
        <v>55563</v>
      </c>
      <c r="BH292" s="44">
        <f t="shared" si="132"/>
        <v>184709</v>
      </c>
      <c r="BI292" s="44">
        <f t="shared" si="132"/>
        <v>0</v>
      </c>
      <c r="BJ292" s="44">
        <f t="shared" si="132"/>
        <v>0</v>
      </c>
      <c r="BK292" s="44">
        <f t="shared" si="132"/>
        <v>0</v>
      </c>
      <c r="BL292" s="44">
        <f t="shared" si="132"/>
        <v>0</v>
      </c>
      <c r="BM292" s="16">
        <f t="shared" si="132"/>
        <v>0</v>
      </c>
    </row>
    <row r="293" spans="1:65" outlineLevel="5" x14ac:dyDescent="0.3">
      <c r="A293" s="21">
        <f t="shared" si="112"/>
        <v>9</v>
      </c>
      <c r="B293" s="33">
        <f>B288+1</f>
        <v>42979</v>
      </c>
      <c r="C293" s="51">
        <v>313515</v>
      </c>
      <c r="D293" s="64">
        <f t="shared" ref="D293:D322" si="133">IFERROR(ROUND(AVERAGE(E293:L293),1),"")</f>
        <v>35.5</v>
      </c>
      <c r="E293" s="12">
        <v>36</v>
      </c>
      <c r="F293" s="12">
        <v>35</v>
      </c>
      <c r="G293" s="12"/>
      <c r="H293" s="12"/>
      <c r="I293" s="12"/>
      <c r="J293" s="12"/>
      <c r="K293" s="12"/>
      <c r="L293" s="12"/>
      <c r="M293" s="74" t="str">
        <f t="shared" ref="M293:M322" si="134">IFERROR(ROUND(AVERAGE(N293:U293),1),"")</f>
        <v/>
      </c>
      <c r="N293" s="83" t="s">
        <v>103</v>
      </c>
      <c r="O293" s="83" t="s">
        <v>103</v>
      </c>
      <c r="P293" s="83"/>
      <c r="Q293" s="83"/>
      <c r="R293" s="83"/>
      <c r="S293" s="83"/>
      <c r="T293" s="83"/>
      <c r="U293" s="83"/>
      <c r="V293" s="5" t="str">
        <f t="shared" ref="V293:V322" si="135">IFERROR(ROUND(AVERAGE(W293:AD293),1),"")</f>
        <v/>
      </c>
      <c r="W293" s="41"/>
      <c r="X293" s="41"/>
      <c r="Y293" s="41"/>
      <c r="Z293" s="41"/>
      <c r="AA293" s="41"/>
      <c r="AB293" s="41"/>
      <c r="AC293" s="41"/>
      <c r="AD293" s="41"/>
      <c r="AE293" s="5" t="str">
        <f t="shared" ref="AE293:AE322" si="136">IFERROR(ROUND(AVERAGE(AF293:AM293),1),"")</f>
        <v/>
      </c>
      <c r="AF293" s="41"/>
      <c r="AG293" s="41"/>
      <c r="AH293" s="41"/>
      <c r="AI293" s="41"/>
      <c r="AJ293" s="41"/>
      <c r="AK293" s="41"/>
      <c r="AL293" s="41"/>
      <c r="AM293" s="41"/>
      <c r="AN293" s="41">
        <f>21000/AO293</f>
        <v>19.23076923076923</v>
      </c>
      <c r="AO293" s="41">
        <v>1092</v>
      </c>
      <c r="AP293" s="110" t="s">
        <v>103</v>
      </c>
      <c r="AQ293" s="111" t="s">
        <v>103</v>
      </c>
      <c r="AR293" s="126" t="str">
        <f t="shared" ref="AR293:AR322" si="137">IFERROR(AQ293/AP293*100,"")</f>
        <v/>
      </c>
      <c r="AS293" s="126" t="str">
        <f t="shared" ref="AS293:AS322" si="138">IFERROR(100-AR293,"")</f>
        <v/>
      </c>
      <c r="AT293" s="127">
        <v>1092</v>
      </c>
      <c r="AU293" s="128">
        <v>2.5099999999999998</v>
      </c>
      <c r="AV293" s="129" t="s">
        <v>103</v>
      </c>
      <c r="AW293" s="126" t="str">
        <f t="shared" ref="AW293:AW322" si="139">IFERROR(AV293/AU293*100,"")</f>
        <v/>
      </c>
      <c r="AX293" s="126" t="str">
        <f t="shared" ref="AX293:AX322" si="140">IFERROR(100-AW293,"")</f>
        <v/>
      </c>
      <c r="AY293" s="64" t="str">
        <f t="shared" ref="AY293:AY322" si="141">IFERROR((1-((AW293*AS293)/(AX293*AR293)))*100,"")</f>
        <v/>
      </c>
      <c r="AZ293" s="97">
        <v>80.23</v>
      </c>
      <c r="BA293" s="68"/>
      <c r="BB293" s="68"/>
      <c r="BC293" s="68"/>
      <c r="BD293" s="68"/>
      <c r="BE293" s="15"/>
      <c r="BF293" s="5">
        <f t="shared" ref="BF293:BF322" si="142">IF(SUM(BG293:BM293)=0,"",SUM(BG293:BM293))</f>
        <v>8918</v>
      </c>
      <c r="BG293" s="42">
        <v>3685</v>
      </c>
      <c r="BH293" s="42">
        <v>5233</v>
      </c>
      <c r="BI293" s="42"/>
      <c r="BJ293" s="42"/>
      <c r="BK293" s="42"/>
      <c r="BL293" s="42"/>
      <c r="BM293" s="15"/>
    </row>
    <row r="294" spans="1:65" outlineLevel="5" x14ac:dyDescent="0.3">
      <c r="A294" s="22">
        <f t="shared" si="112"/>
        <v>9</v>
      </c>
      <c r="B294" s="9">
        <f t="shared" si="128"/>
        <v>42980</v>
      </c>
      <c r="C294" s="51">
        <v>318160</v>
      </c>
      <c r="D294" s="64">
        <f t="shared" si="133"/>
        <v>35</v>
      </c>
      <c r="E294" s="12">
        <v>35</v>
      </c>
      <c r="F294" s="12">
        <v>35</v>
      </c>
      <c r="G294" s="12"/>
      <c r="H294" s="12"/>
      <c r="I294" s="12"/>
      <c r="J294" s="12"/>
      <c r="K294" s="12"/>
      <c r="L294" s="12"/>
      <c r="M294" s="74" t="str">
        <f t="shared" si="134"/>
        <v/>
      </c>
      <c r="N294" s="83" t="s">
        <v>103</v>
      </c>
      <c r="O294" s="83" t="s">
        <v>103</v>
      </c>
      <c r="P294" s="83"/>
      <c r="Q294" s="83"/>
      <c r="R294" s="83"/>
      <c r="S294" s="83"/>
      <c r="T294" s="83"/>
      <c r="U294" s="83"/>
      <c r="V294" s="5" t="str">
        <f t="shared" si="135"/>
        <v/>
      </c>
      <c r="W294" s="41"/>
      <c r="X294" s="41"/>
      <c r="Y294" s="41"/>
      <c r="Z294" s="41"/>
      <c r="AA294" s="41"/>
      <c r="AB294" s="41"/>
      <c r="AC294" s="41"/>
      <c r="AD294" s="41"/>
      <c r="AE294" s="5" t="str">
        <f t="shared" si="136"/>
        <v/>
      </c>
      <c r="AF294" s="41"/>
      <c r="AG294" s="41"/>
      <c r="AH294" s="41"/>
      <c r="AI294" s="41"/>
      <c r="AJ294" s="41"/>
      <c r="AK294" s="41"/>
      <c r="AL294" s="41"/>
      <c r="AM294" s="41"/>
      <c r="AN294" s="41">
        <f t="shared" ref="AN294:AN322" si="143">21000/AO294</f>
        <v>25.119617224880383</v>
      </c>
      <c r="AO294" s="41">
        <v>836</v>
      </c>
      <c r="AP294" s="110" t="s">
        <v>103</v>
      </c>
      <c r="AQ294" s="111" t="s">
        <v>103</v>
      </c>
      <c r="AR294" s="126" t="str">
        <f t="shared" si="137"/>
        <v/>
      </c>
      <c r="AS294" s="126" t="str">
        <f t="shared" si="138"/>
        <v/>
      </c>
      <c r="AT294" s="127">
        <v>836</v>
      </c>
      <c r="AU294" s="128" t="s">
        <v>103</v>
      </c>
      <c r="AV294" s="129" t="s">
        <v>103</v>
      </c>
      <c r="AW294" s="126" t="str">
        <f t="shared" si="139"/>
        <v/>
      </c>
      <c r="AX294" s="126" t="str">
        <f t="shared" si="140"/>
        <v/>
      </c>
      <c r="AY294" s="64" t="str">
        <f t="shared" si="141"/>
        <v/>
      </c>
      <c r="AZ294" s="97" t="s">
        <v>103</v>
      </c>
      <c r="BA294" s="68"/>
      <c r="BB294" s="68"/>
      <c r="BC294" s="68"/>
      <c r="BD294" s="68"/>
      <c r="BE294" s="15"/>
      <c r="BF294" s="5">
        <f t="shared" si="142"/>
        <v>7251</v>
      </c>
      <c r="BG294" s="42">
        <v>630</v>
      </c>
      <c r="BH294" s="42">
        <v>6621</v>
      </c>
      <c r="BI294" s="42"/>
      <c r="BJ294" s="42"/>
      <c r="BK294" s="42"/>
      <c r="BL294" s="42"/>
      <c r="BM294" s="15"/>
    </row>
    <row r="295" spans="1:65" outlineLevel="5" x14ac:dyDescent="0.3">
      <c r="A295" s="22">
        <f t="shared" si="112"/>
        <v>9</v>
      </c>
      <c r="B295" s="9">
        <f t="shared" si="128"/>
        <v>42981</v>
      </c>
      <c r="C295" s="51">
        <v>328685</v>
      </c>
      <c r="D295" s="64">
        <f t="shared" si="133"/>
        <v>35</v>
      </c>
      <c r="E295" s="12">
        <v>35</v>
      </c>
      <c r="F295" s="12">
        <v>35</v>
      </c>
      <c r="G295" s="12"/>
      <c r="H295" s="12"/>
      <c r="I295" s="12"/>
      <c r="J295" s="12"/>
      <c r="K295" s="12"/>
      <c r="L295" s="12"/>
      <c r="M295" s="74" t="str">
        <f t="shared" si="134"/>
        <v/>
      </c>
      <c r="N295" s="83" t="s">
        <v>103</v>
      </c>
      <c r="O295" s="83" t="s">
        <v>103</v>
      </c>
      <c r="P295" s="83"/>
      <c r="Q295" s="83"/>
      <c r="R295" s="83"/>
      <c r="S295" s="83"/>
      <c r="T295" s="83"/>
      <c r="U295" s="83"/>
      <c r="V295" s="5" t="str">
        <f t="shared" si="135"/>
        <v/>
      </c>
      <c r="W295" s="41"/>
      <c r="X295" s="41"/>
      <c r="Y295" s="41"/>
      <c r="Z295" s="41"/>
      <c r="AA295" s="41"/>
      <c r="AB295" s="41"/>
      <c r="AC295" s="41"/>
      <c r="AD295" s="41"/>
      <c r="AE295" s="5" t="str">
        <f t="shared" si="136"/>
        <v/>
      </c>
      <c r="AF295" s="41"/>
      <c r="AG295" s="41"/>
      <c r="AH295" s="41"/>
      <c r="AI295" s="41"/>
      <c r="AJ295" s="41"/>
      <c r="AK295" s="41"/>
      <c r="AL295" s="41"/>
      <c r="AM295" s="41"/>
      <c r="AN295" s="41">
        <f t="shared" si="143"/>
        <v>20.348837209302324</v>
      </c>
      <c r="AO295" s="41">
        <v>1032</v>
      </c>
      <c r="AP295" s="110" t="s">
        <v>103</v>
      </c>
      <c r="AQ295" s="111" t="s">
        <v>103</v>
      </c>
      <c r="AR295" s="126" t="str">
        <f t="shared" si="137"/>
        <v/>
      </c>
      <c r="AS295" s="126" t="str">
        <f t="shared" si="138"/>
        <v/>
      </c>
      <c r="AT295" s="127">
        <v>1032</v>
      </c>
      <c r="AU295" s="128" t="s">
        <v>103</v>
      </c>
      <c r="AV295" s="129" t="s">
        <v>103</v>
      </c>
      <c r="AW295" s="126" t="str">
        <f t="shared" si="139"/>
        <v/>
      </c>
      <c r="AX295" s="126" t="str">
        <f t="shared" si="140"/>
        <v/>
      </c>
      <c r="AY295" s="64" t="str">
        <f t="shared" si="141"/>
        <v/>
      </c>
      <c r="AZ295" s="97" t="s">
        <v>103</v>
      </c>
      <c r="BA295" s="68"/>
      <c r="BB295" s="68"/>
      <c r="BC295" s="68"/>
      <c r="BD295" s="68"/>
      <c r="BE295" s="15"/>
      <c r="BF295" s="5">
        <f t="shared" si="142"/>
        <v>6624</v>
      </c>
      <c r="BG295" s="42">
        <v>0</v>
      </c>
      <c r="BH295" s="42">
        <v>6624</v>
      </c>
      <c r="BI295" s="42"/>
      <c r="BJ295" s="42"/>
      <c r="BK295" s="42"/>
      <c r="BL295" s="42"/>
      <c r="BM295" s="15"/>
    </row>
    <row r="296" spans="1:65" outlineLevel="5" x14ac:dyDescent="0.3">
      <c r="A296" s="22">
        <f t="shared" si="112"/>
        <v>9</v>
      </c>
      <c r="B296" s="9">
        <f t="shared" si="128"/>
        <v>42982</v>
      </c>
      <c r="C296" s="51">
        <v>323696</v>
      </c>
      <c r="D296" s="64">
        <f t="shared" si="133"/>
        <v>36</v>
      </c>
      <c r="E296" s="12">
        <v>36</v>
      </c>
      <c r="F296" s="12">
        <v>36</v>
      </c>
      <c r="G296" s="12"/>
      <c r="H296" s="12"/>
      <c r="I296" s="12"/>
      <c r="J296" s="12"/>
      <c r="K296" s="12"/>
      <c r="L296" s="12"/>
      <c r="M296" s="74" t="str">
        <f t="shared" si="134"/>
        <v/>
      </c>
      <c r="N296" s="83" t="s">
        <v>103</v>
      </c>
      <c r="O296" s="83" t="s">
        <v>103</v>
      </c>
      <c r="P296" s="83"/>
      <c r="Q296" s="83"/>
      <c r="R296" s="83"/>
      <c r="S296" s="83"/>
      <c r="T296" s="83"/>
      <c r="U296" s="83"/>
      <c r="V296" s="5" t="str">
        <f t="shared" si="135"/>
        <v/>
      </c>
      <c r="W296" s="41"/>
      <c r="X296" s="41"/>
      <c r="Y296" s="41"/>
      <c r="Z296" s="41"/>
      <c r="AA296" s="41"/>
      <c r="AB296" s="41"/>
      <c r="AC296" s="41"/>
      <c r="AD296" s="41"/>
      <c r="AE296" s="5" t="str">
        <f t="shared" si="136"/>
        <v/>
      </c>
      <c r="AF296" s="41"/>
      <c r="AG296" s="41"/>
      <c r="AH296" s="41"/>
      <c r="AI296" s="41"/>
      <c r="AJ296" s="41"/>
      <c r="AK296" s="41"/>
      <c r="AL296" s="41"/>
      <c r="AM296" s="41"/>
      <c r="AN296" s="41">
        <f t="shared" si="143"/>
        <v>20.348837209302324</v>
      </c>
      <c r="AO296" s="41">
        <v>1032</v>
      </c>
      <c r="AP296" s="110" t="s">
        <v>103</v>
      </c>
      <c r="AQ296" s="111" t="s">
        <v>103</v>
      </c>
      <c r="AR296" s="126" t="str">
        <f t="shared" si="137"/>
        <v/>
      </c>
      <c r="AS296" s="126" t="str">
        <f t="shared" si="138"/>
        <v/>
      </c>
      <c r="AT296" s="127">
        <v>1032</v>
      </c>
      <c r="AU296" s="128">
        <v>2.5099999999999998</v>
      </c>
      <c r="AV296" s="129" t="s">
        <v>103</v>
      </c>
      <c r="AW296" s="126" t="str">
        <f t="shared" si="139"/>
        <v/>
      </c>
      <c r="AX296" s="126" t="str">
        <f t="shared" si="140"/>
        <v/>
      </c>
      <c r="AY296" s="64" t="str">
        <f t="shared" si="141"/>
        <v/>
      </c>
      <c r="AZ296" s="97">
        <v>80.150000000000006</v>
      </c>
      <c r="BA296" s="68"/>
      <c r="BB296" s="68"/>
      <c r="BC296" s="68"/>
      <c r="BD296" s="68"/>
      <c r="BE296" s="15"/>
      <c r="BF296" s="5">
        <f t="shared" si="142"/>
        <v>6155</v>
      </c>
      <c r="BG296" s="42">
        <v>3897</v>
      </c>
      <c r="BH296" s="42">
        <v>2258</v>
      </c>
      <c r="BI296" s="42"/>
      <c r="BJ296" s="42"/>
      <c r="BK296" s="42"/>
      <c r="BL296" s="42"/>
      <c r="BM296" s="15"/>
    </row>
    <row r="297" spans="1:65" outlineLevel="5" x14ac:dyDescent="0.3">
      <c r="A297" s="22">
        <f t="shared" si="112"/>
        <v>9</v>
      </c>
      <c r="B297" s="9">
        <f t="shared" si="128"/>
        <v>42983</v>
      </c>
      <c r="C297" s="51">
        <v>311789</v>
      </c>
      <c r="D297" s="64" t="str">
        <f t="shared" si="133"/>
        <v/>
      </c>
      <c r="E297" s="12" t="s">
        <v>103</v>
      </c>
      <c r="F297" s="12" t="s">
        <v>103</v>
      </c>
      <c r="G297" s="12"/>
      <c r="H297" s="12"/>
      <c r="I297" s="12"/>
      <c r="J297" s="12"/>
      <c r="K297" s="12"/>
      <c r="L297" s="12"/>
      <c r="M297" s="74">
        <f t="shared" si="134"/>
        <v>7.1</v>
      </c>
      <c r="N297" s="83">
        <v>7.07</v>
      </c>
      <c r="O297" s="83">
        <v>7.1</v>
      </c>
      <c r="P297" s="83"/>
      <c r="Q297" s="83"/>
      <c r="R297" s="83"/>
      <c r="S297" s="83"/>
      <c r="T297" s="83"/>
      <c r="U297" s="83"/>
      <c r="V297" s="5" t="str">
        <f t="shared" si="135"/>
        <v/>
      </c>
      <c r="W297" s="41"/>
      <c r="X297" s="41"/>
      <c r="Y297" s="41"/>
      <c r="Z297" s="41"/>
      <c r="AA297" s="41"/>
      <c r="AB297" s="41"/>
      <c r="AC297" s="41"/>
      <c r="AD297" s="41"/>
      <c r="AE297" s="5" t="str">
        <f t="shared" si="136"/>
        <v/>
      </c>
      <c r="AF297" s="41"/>
      <c r="AG297" s="41"/>
      <c r="AH297" s="41"/>
      <c r="AI297" s="41"/>
      <c r="AJ297" s="41"/>
      <c r="AK297" s="41"/>
      <c r="AL297" s="41"/>
      <c r="AM297" s="41"/>
      <c r="AN297" s="41">
        <f t="shared" si="143"/>
        <v>17.587939698492463</v>
      </c>
      <c r="AO297" s="41">
        <v>1194</v>
      </c>
      <c r="AP297" s="110">
        <v>3.69</v>
      </c>
      <c r="AQ297" s="111">
        <v>2.72</v>
      </c>
      <c r="AR297" s="126">
        <f t="shared" si="137"/>
        <v>73.71273712737127</v>
      </c>
      <c r="AS297" s="126">
        <f t="shared" si="138"/>
        <v>26.28726287262873</v>
      </c>
      <c r="AT297" s="127">
        <v>1194</v>
      </c>
      <c r="AU297" s="128">
        <v>2.33</v>
      </c>
      <c r="AV297" s="129">
        <v>1.46</v>
      </c>
      <c r="AW297" s="126">
        <f t="shared" si="139"/>
        <v>62.660944206008587</v>
      </c>
      <c r="AX297" s="126">
        <f t="shared" si="140"/>
        <v>37.339055793991413</v>
      </c>
      <c r="AY297" s="64">
        <f t="shared" si="141"/>
        <v>40.153820148749141</v>
      </c>
      <c r="AZ297" s="97">
        <v>79.900000000000006</v>
      </c>
      <c r="BA297" s="68">
        <v>63.5</v>
      </c>
      <c r="BB297" s="68">
        <v>31</v>
      </c>
      <c r="BC297" s="68">
        <v>250</v>
      </c>
      <c r="BD297" s="68"/>
      <c r="BE297" s="15"/>
      <c r="BF297" s="5">
        <f t="shared" si="142"/>
        <v>4710</v>
      </c>
      <c r="BG297" s="42">
        <v>972</v>
      </c>
      <c r="BH297" s="42">
        <v>3738</v>
      </c>
      <c r="BI297" s="42"/>
      <c r="BJ297" s="42"/>
      <c r="BK297" s="42"/>
      <c r="BL297" s="42"/>
      <c r="BM297" s="15"/>
    </row>
    <row r="298" spans="1:65" outlineLevel="5" x14ac:dyDescent="0.3">
      <c r="A298" s="22">
        <f t="shared" si="112"/>
        <v>9</v>
      </c>
      <c r="B298" s="9">
        <f t="shared" si="128"/>
        <v>42984</v>
      </c>
      <c r="C298" s="51">
        <v>324998</v>
      </c>
      <c r="D298" s="64" t="str">
        <f t="shared" si="133"/>
        <v/>
      </c>
      <c r="E298" s="12" t="s">
        <v>103</v>
      </c>
      <c r="F298" s="12" t="s">
        <v>103</v>
      </c>
      <c r="G298" s="12"/>
      <c r="H298" s="12"/>
      <c r="I298" s="12"/>
      <c r="J298" s="12"/>
      <c r="K298" s="12"/>
      <c r="L298" s="12"/>
      <c r="M298" s="74" t="str">
        <f t="shared" si="134"/>
        <v/>
      </c>
      <c r="N298" s="83" t="s">
        <v>103</v>
      </c>
      <c r="O298" s="83" t="s">
        <v>103</v>
      </c>
      <c r="P298" s="83"/>
      <c r="Q298" s="83"/>
      <c r="R298" s="83"/>
      <c r="S298" s="83"/>
      <c r="T298" s="83"/>
      <c r="U298" s="83"/>
      <c r="V298" s="5" t="str">
        <f t="shared" si="135"/>
        <v/>
      </c>
      <c r="W298" s="41"/>
      <c r="X298" s="41"/>
      <c r="Y298" s="41"/>
      <c r="Z298" s="41"/>
      <c r="AA298" s="41"/>
      <c r="AB298" s="41"/>
      <c r="AC298" s="41"/>
      <c r="AD298" s="41"/>
      <c r="AE298" s="5" t="str">
        <f t="shared" si="136"/>
        <v/>
      </c>
      <c r="AF298" s="41"/>
      <c r="AG298" s="41"/>
      <c r="AH298" s="41"/>
      <c r="AI298" s="41"/>
      <c r="AJ298" s="41"/>
      <c r="AK298" s="41"/>
      <c r="AL298" s="41"/>
      <c r="AM298" s="41"/>
      <c r="AN298" s="41">
        <f t="shared" si="143"/>
        <v>16.921837228041902</v>
      </c>
      <c r="AO298" s="41">
        <v>1241</v>
      </c>
      <c r="AP298" s="110" t="s">
        <v>103</v>
      </c>
      <c r="AQ298" s="111" t="s">
        <v>103</v>
      </c>
      <c r="AR298" s="126" t="str">
        <f t="shared" si="137"/>
        <v/>
      </c>
      <c r="AS298" s="126" t="str">
        <f t="shared" si="138"/>
        <v/>
      </c>
      <c r="AT298" s="127">
        <v>1241</v>
      </c>
      <c r="AU298" s="128">
        <v>2.38</v>
      </c>
      <c r="AV298" s="129" t="s">
        <v>103</v>
      </c>
      <c r="AW298" s="126" t="str">
        <f t="shared" si="139"/>
        <v/>
      </c>
      <c r="AX298" s="126" t="str">
        <f t="shared" si="140"/>
        <v/>
      </c>
      <c r="AY298" s="64" t="str">
        <f t="shared" si="141"/>
        <v/>
      </c>
      <c r="AZ298" s="97">
        <v>79.400000000000006</v>
      </c>
      <c r="BA298" s="68"/>
      <c r="BB298" s="68"/>
      <c r="BC298" s="68"/>
      <c r="BD298" s="68"/>
      <c r="BE298" s="15"/>
      <c r="BF298" s="5">
        <f t="shared" si="142"/>
        <v>4742</v>
      </c>
      <c r="BG298" s="42">
        <v>335</v>
      </c>
      <c r="BH298" s="42">
        <v>4407</v>
      </c>
      <c r="BI298" s="42"/>
      <c r="BJ298" s="42"/>
      <c r="BK298" s="42"/>
      <c r="BL298" s="42"/>
      <c r="BM298" s="15"/>
    </row>
    <row r="299" spans="1:65" outlineLevel="5" x14ac:dyDescent="0.3">
      <c r="A299" s="22">
        <f t="shared" si="112"/>
        <v>9</v>
      </c>
      <c r="B299" s="9">
        <f t="shared" si="128"/>
        <v>42985</v>
      </c>
      <c r="C299" s="51">
        <v>399706</v>
      </c>
      <c r="D299" s="64">
        <f t="shared" si="133"/>
        <v>34</v>
      </c>
      <c r="E299" s="12">
        <v>34</v>
      </c>
      <c r="F299" s="12">
        <v>34</v>
      </c>
      <c r="G299" s="12"/>
      <c r="H299" s="12"/>
      <c r="I299" s="12"/>
      <c r="J299" s="12"/>
      <c r="K299" s="12"/>
      <c r="L299" s="12"/>
      <c r="M299" s="74" t="str">
        <f t="shared" si="134"/>
        <v/>
      </c>
      <c r="N299" s="83" t="s">
        <v>103</v>
      </c>
      <c r="O299" s="83" t="s">
        <v>103</v>
      </c>
      <c r="P299" s="83"/>
      <c r="Q299" s="83"/>
      <c r="R299" s="83"/>
      <c r="S299" s="83"/>
      <c r="T299" s="83"/>
      <c r="U299" s="83"/>
      <c r="V299" s="5" t="str">
        <f t="shared" si="135"/>
        <v/>
      </c>
      <c r="W299" s="41"/>
      <c r="X299" s="41"/>
      <c r="Y299" s="41"/>
      <c r="Z299" s="41"/>
      <c r="AA299" s="41"/>
      <c r="AB299" s="41"/>
      <c r="AC299" s="41"/>
      <c r="AD299" s="41"/>
      <c r="AE299" s="5" t="str">
        <f t="shared" si="136"/>
        <v/>
      </c>
      <c r="AF299" s="41"/>
      <c r="AG299" s="41"/>
      <c r="AH299" s="41"/>
      <c r="AI299" s="41"/>
      <c r="AJ299" s="41"/>
      <c r="AK299" s="41"/>
      <c r="AL299" s="41"/>
      <c r="AM299" s="41"/>
      <c r="AN299" s="41">
        <f t="shared" si="143"/>
        <v>19.372693726937268</v>
      </c>
      <c r="AO299" s="41">
        <v>1084</v>
      </c>
      <c r="AP299" s="110" t="s">
        <v>103</v>
      </c>
      <c r="AQ299" s="111" t="s">
        <v>103</v>
      </c>
      <c r="AR299" s="126" t="str">
        <f t="shared" si="137"/>
        <v/>
      </c>
      <c r="AS299" s="126" t="str">
        <f t="shared" si="138"/>
        <v/>
      </c>
      <c r="AT299" s="127">
        <v>1084</v>
      </c>
      <c r="AU299" s="128">
        <v>2.33</v>
      </c>
      <c r="AV299" s="129" t="s">
        <v>103</v>
      </c>
      <c r="AW299" s="126" t="str">
        <f t="shared" si="139"/>
        <v/>
      </c>
      <c r="AX299" s="126" t="str">
        <f t="shared" si="140"/>
        <v/>
      </c>
      <c r="AY299" s="64" t="str">
        <f t="shared" si="141"/>
        <v/>
      </c>
      <c r="AZ299" s="97">
        <v>79.2</v>
      </c>
      <c r="BA299" s="68"/>
      <c r="BB299" s="68"/>
      <c r="BC299" s="68"/>
      <c r="BD299" s="68"/>
      <c r="BE299" s="15"/>
      <c r="BF299" s="5">
        <f t="shared" si="142"/>
        <v>8301</v>
      </c>
      <c r="BG299" s="42">
        <v>2337</v>
      </c>
      <c r="BH299" s="42">
        <v>5964</v>
      </c>
      <c r="BI299" s="42"/>
      <c r="BJ299" s="42"/>
      <c r="BK299" s="42"/>
      <c r="BL299" s="42"/>
      <c r="BM299" s="15"/>
    </row>
    <row r="300" spans="1:65" outlineLevel="5" x14ac:dyDescent="0.3">
      <c r="A300" s="22">
        <f t="shared" si="112"/>
        <v>9</v>
      </c>
      <c r="B300" s="9">
        <f t="shared" si="128"/>
        <v>42986</v>
      </c>
      <c r="C300" s="51">
        <v>374273</v>
      </c>
      <c r="D300" s="64">
        <f t="shared" si="133"/>
        <v>35</v>
      </c>
      <c r="E300" s="12">
        <v>35</v>
      </c>
      <c r="F300" s="12">
        <v>35</v>
      </c>
      <c r="G300" s="12"/>
      <c r="H300" s="12"/>
      <c r="I300" s="12"/>
      <c r="J300" s="12"/>
      <c r="K300" s="12"/>
      <c r="L300" s="12"/>
      <c r="M300" s="74" t="str">
        <f t="shared" si="134"/>
        <v/>
      </c>
      <c r="N300" s="83" t="s">
        <v>103</v>
      </c>
      <c r="O300" s="83" t="s">
        <v>103</v>
      </c>
      <c r="P300" s="83"/>
      <c r="Q300" s="83"/>
      <c r="R300" s="83"/>
      <c r="S300" s="83"/>
      <c r="T300" s="83"/>
      <c r="U300" s="83"/>
      <c r="V300" s="5" t="str">
        <f t="shared" si="135"/>
        <v/>
      </c>
      <c r="W300" s="41"/>
      <c r="X300" s="41"/>
      <c r="Y300" s="41"/>
      <c r="Z300" s="41"/>
      <c r="AA300" s="41"/>
      <c r="AB300" s="41"/>
      <c r="AC300" s="41"/>
      <c r="AD300" s="41"/>
      <c r="AE300" s="5" t="str">
        <f t="shared" si="136"/>
        <v/>
      </c>
      <c r="AF300" s="41"/>
      <c r="AG300" s="41"/>
      <c r="AH300" s="41"/>
      <c r="AI300" s="41"/>
      <c r="AJ300" s="41"/>
      <c r="AK300" s="41"/>
      <c r="AL300" s="41"/>
      <c r="AM300" s="41"/>
      <c r="AN300" s="41">
        <f t="shared" si="143"/>
        <v>18.884892086330936</v>
      </c>
      <c r="AO300" s="41">
        <v>1112</v>
      </c>
      <c r="AP300" s="110" t="s">
        <v>103</v>
      </c>
      <c r="AQ300" s="111" t="s">
        <v>103</v>
      </c>
      <c r="AR300" s="126" t="str">
        <f t="shared" si="137"/>
        <v/>
      </c>
      <c r="AS300" s="126" t="str">
        <f t="shared" si="138"/>
        <v/>
      </c>
      <c r="AT300" s="127">
        <v>1112</v>
      </c>
      <c r="AU300" s="128">
        <v>2.2799999999999998</v>
      </c>
      <c r="AV300" s="129" t="s">
        <v>103</v>
      </c>
      <c r="AW300" s="126" t="str">
        <f t="shared" si="139"/>
        <v/>
      </c>
      <c r="AX300" s="126" t="str">
        <f t="shared" si="140"/>
        <v/>
      </c>
      <c r="AY300" s="64" t="str">
        <f t="shared" si="141"/>
        <v/>
      </c>
      <c r="AZ300" s="97">
        <v>80.319999999999993</v>
      </c>
      <c r="BA300" s="68"/>
      <c r="BB300" s="68"/>
      <c r="BC300" s="68"/>
      <c r="BD300" s="68"/>
      <c r="BE300" s="15"/>
      <c r="BF300" s="5">
        <f t="shared" si="142"/>
        <v>7826</v>
      </c>
      <c r="BG300" s="42">
        <v>3908</v>
      </c>
      <c r="BH300" s="42">
        <v>3918</v>
      </c>
      <c r="BI300" s="42"/>
      <c r="BJ300" s="42"/>
      <c r="BK300" s="42"/>
      <c r="BL300" s="42"/>
      <c r="BM300" s="15"/>
    </row>
    <row r="301" spans="1:65" outlineLevel="5" x14ac:dyDescent="0.3">
      <c r="A301" s="22">
        <f t="shared" si="112"/>
        <v>9</v>
      </c>
      <c r="B301" s="9">
        <f t="shared" si="128"/>
        <v>42987</v>
      </c>
      <c r="C301" s="51">
        <v>328095</v>
      </c>
      <c r="D301" s="64">
        <f t="shared" si="133"/>
        <v>35.5</v>
      </c>
      <c r="E301" s="12">
        <v>36</v>
      </c>
      <c r="F301" s="12">
        <v>35</v>
      </c>
      <c r="G301" s="12"/>
      <c r="H301" s="12"/>
      <c r="I301" s="12"/>
      <c r="J301" s="12"/>
      <c r="K301" s="12"/>
      <c r="L301" s="12"/>
      <c r="M301" s="74" t="str">
        <f t="shared" si="134"/>
        <v/>
      </c>
      <c r="N301" s="83" t="s">
        <v>103</v>
      </c>
      <c r="O301" s="83" t="s">
        <v>103</v>
      </c>
      <c r="P301" s="83"/>
      <c r="Q301" s="83"/>
      <c r="R301" s="83"/>
      <c r="S301" s="83"/>
      <c r="T301" s="83"/>
      <c r="U301" s="83"/>
      <c r="V301" s="5" t="str">
        <f t="shared" si="135"/>
        <v/>
      </c>
      <c r="W301" s="41"/>
      <c r="X301" s="41"/>
      <c r="Y301" s="41"/>
      <c r="Z301" s="41"/>
      <c r="AA301" s="41"/>
      <c r="AB301" s="41"/>
      <c r="AC301" s="41"/>
      <c r="AD301" s="41"/>
      <c r="AE301" s="5" t="str">
        <f t="shared" si="136"/>
        <v/>
      </c>
      <c r="AF301" s="41"/>
      <c r="AG301" s="41"/>
      <c r="AH301" s="41"/>
      <c r="AI301" s="41"/>
      <c r="AJ301" s="41"/>
      <c r="AK301" s="41"/>
      <c r="AL301" s="41"/>
      <c r="AM301" s="41"/>
      <c r="AN301" s="41">
        <f t="shared" si="143"/>
        <v>23.001095290251918</v>
      </c>
      <c r="AO301" s="41">
        <v>913</v>
      </c>
      <c r="AP301" s="110" t="s">
        <v>103</v>
      </c>
      <c r="AQ301" s="111" t="s">
        <v>103</v>
      </c>
      <c r="AR301" s="126" t="str">
        <f t="shared" si="137"/>
        <v/>
      </c>
      <c r="AS301" s="126" t="str">
        <f t="shared" si="138"/>
        <v/>
      </c>
      <c r="AT301" s="127">
        <v>913</v>
      </c>
      <c r="AU301" s="128" t="s">
        <v>103</v>
      </c>
      <c r="AV301" s="129" t="s">
        <v>103</v>
      </c>
      <c r="AW301" s="126" t="str">
        <f t="shared" si="139"/>
        <v/>
      </c>
      <c r="AX301" s="126" t="str">
        <f t="shared" si="140"/>
        <v/>
      </c>
      <c r="AY301" s="64" t="str">
        <f t="shared" si="141"/>
        <v/>
      </c>
      <c r="AZ301" s="97" t="s">
        <v>103</v>
      </c>
      <c r="BA301" s="68"/>
      <c r="BB301" s="68"/>
      <c r="BC301" s="68"/>
      <c r="BD301" s="68"/>
      <c r="BE301" s="15"/>
      <c r="BF301" s="5">
        <f t="shared" si="142"/>
        <v>8537</v>
      </c>
      <c r="BG301" s="42">
        <v>4294</v>
      </c>
      <c r="BH301" s="42">
        <v>4243</v>
      </c>
      <c r="BI301" s="42"/>
      <c r="BJ301" s="42"/>
      <c r="BK301" s="42"/>
      <c r="BL301" s="42"/>
      <c r="BM301" s="15"/>
    </row>
    <row r="302" spans="1:65" outlineLevel="5" x14ac:dyDescent="0.3">
      <c r="A302" s="22">
        <f t="shared" si="112"/>
        <v>9</v>
      </c>
      <c r="B302" s="9">
        <f t="shared" si="128"/>
        <v>42988</v>
      </c>
      <c r="C302" s="51">
        <v>330639</v>
      </c>
      <c r="D302" s="64">
        <f t="shared" si="133"/>
        <v>35.5</v>
      </c>
      <c r="E302" s="12">
        <v>35</v>
      </c>
      <c r="F302" s="12">
        <v>36</v>
      </c>
      <c r="G302" s="12"/>
      <c r="H302" s="12"/>
      <c r="I302" s="12"/>
      <c r="J302" s="12"/>
      <c r="K302" s="12"/>
      <c r="L302" s="12"/>
      <c r="M302" s="74" t="str">
        <f t="shared" si="134"/>
        <v/>
      </c>
      <c r="N302" s="83" t="s">
        <v>103</v>
      </c>
      <c r="O302" s="83" t="s">
        <v>103</v>
      </c>
      <c r="P302" s="83"/>
      <c r="Q302" s="83"/>
      <c r="R302" s="83"/>
      <c r="S302" s="83"/>
      <c r="T302" s="83"/>
      <c r="U302" s="83"/>
      <c r="V302" s="5" t="str">
        <f t="shared" si="135"/>
        <v/>
      </c>
      <c r="W302" s="41"/>
      <c r="X302" s="41"/>
      <c r="Y302" s="41"/>
      <c r="Z302" s="41"/>
      <c r="AA302" s="41"/>
      <c r="AB302" s="41"/>
      <c r="AC302" s="41"/>
      <c r="AD302" s="41"/>
      <c r="AE302" s="5" t="str">
        <f t="shared" si="136"/>
        <v/>
      </c>
      <c r="AF302" s="41"/>
      <c r="AG302" s="41"/>
      <c r="AH302" s="41"/>
      <c r="AI302" s="41"/>
      <c r="AJ302" s="41"/>
      <c r="AK302" s="41"/>
      <c r="AL302" s="41"/>
      <c r="AM302" s="41"/>
      <c r="AN302" s="41">
        <f t="shared" si="143"/>
        <v>20.588235294117649</v>
      </c>
      <c r="AO302" s="41">
        <v>1020</v>
      </c>
      <c r="AP302" s="110" t="s">
        <v>103</v>
      </c>
      <c r="AQ302" s="111" t="s">
        <v>103</v>
      </c>
      <c r="AR302" s="126" t="str">
        <f t="shared" si="137"/>
        <v/>
      </c>
      <c r="AS302" s="126" t="str">
        <f t="shared" si="138"/>
        <v/>
      </c>
      <c r="AT302" s="127">
        <v>1020</v>
      </c>
      <c r="AU302" s="128" t="s">
        <v>103</v>
      </c>
      <c r="AV302" s="129" t="s">
        <v>103</v>
      </c>
      <c r="AW302" s="126" t="str">
        <f t="shared" si="139"/>
        <v/>
      </c>
      <c r="AX302" s="126" t="str">
        <f t="shared" si="140"/>
        <v/>
      </c>
      <c r="AY302" s="64" t="str">
        <f t="shared" si="141"/>
        <v/>
      </c>
      <c r="AZ302" s="97" t="s">
        <v>103</v>
      </c>
      <c r="BA302" s="68"/>
      <c r="BB302" s="68"/>
      <c r="BC302" s="68"/>
      <c r="BD302" s="68"/>
      <c r="BE302" s="15"/>
      <c r="BF302" s="5">
        <f t="shared" si="142"/>
        <v>7467</v>
      </c>
      <c r="BG302" s="42">
        <v>609</v>
      </c>
      <c r="BH302" s="42">
        <v>6858</v>
      </c>
      <c r="BI302" s="42"/>
      <c r="BJ302" s="42"/>
      <c r="BK302" s="42"/>
      <c r="BL302" s="42"/>
      <c r="BM302" s="15"/>
    </row>
    <row r="303" spans="1:65" outlineLevel="5" x14ac:dyDescent="0.3">
      <c r="A303" s="22">
        <f t="shared" si="112"/>
        <v>9</v>
      </c>
      <c r="B303" s="9">
        <f t="shared" si="128"/>
        <v>42989</v>
      </c>
      <c r="C303" s="51">
        <v>424236</v>
      </c>
      <c r="D303" s="64">
        <f t="shared" si="133"/>
        <v>35</v>
      </c>
      <c r="E303" s="12">
        <v>35</v>
      </c>
      <c r="F303" s="12">
        <v>35</v>
      </c>
      <c r="G303" s="12"/>
      <c r="H303" s="12"/>
      <c r="I303" s="12"/>
      <c r="J303" s="12"/>
      <c r="K303" s="12"/>
      <c r="L303" s="12"/>
      <c r="M303" s="74" t="str">
        <f t="shared" si="134"/>
        <v/>
      </c>
      <c r="N303" s="83" t="s">
        <v>103</v>
      </c>
      <c r="O303" s="83" t="s">
        <v>103</v>
      </c>
      <c r="P303" s="83"/>
      <c r="Q303" s="83"/>
      <c r="R303" s="83"/>
      <c r="S303" s="83"/>
      <c r="T303" s="83"/>
      <c r="U303" s="83"/>
      <c r="V303" s="5" t="str">
        <f t="shared" si="135"/>
        <v/>
      </c>
      <c r="W303" s="41"/>
      <c r="X303" s="41"/>
      <c r="Y303" s="41"/>
      <c r="Z303" s="41"/>
      <c r="AA303" s="41"/>
      <c r="AB303" s="41"/>
      <c r="AC303" s="41"/>
      <c r="AD303" s="41"/>
      <c r="AE303" s="5" t="str">
        <f t="shared" si="136"/>
        <v/>
      </c>
      <c r="AF303" s="41"/>
      <c r="AG303" s="41"/>
      <c r="AH303" s="41"/>
      <c r="AI303" s="41"/>
      <c r="AJ303" s="41"/>
      <c r="AK303" s="41"/>
      <c r="AL303" s="41"/>
      <c r="AM303" s="41"/>
      <c r="AN303" s="41">
        <f t="shared" si="143"/>
        <v>19.35483870967742</v>
      </c>
      <c r="AO303" s="41">
        <v>1085</v>
      </c>
      <c r="AP303" s="110" t="s">
        <v>103</v>
      </c>
      <c r="AQ303" s="111" t="s">
        <v>103</v>
      </c>
      <c r="AR303" s="126" t="str">
        <f t="shared" si="137"/>
        <v/>
      </c>
      <c r="AS303" s="126" t="str">
        <f t="shared" si="138"/>
        <v/>
      </c>
      <c r="AT303" s="127">
        <v>1085</v>
      </c>
      <c r="AU303" s="128">
        <v>2.4500000000000002</v>
      </c>
      <c r="AV303" s="129" t="s">
        <v>103</v>
      </c>
      <c r="AW303" s="126" t="str">
        <f t="shared" si="139"/>
        <v/>
      </c>
      <c r="AX303" s="126" t="str">
        <f t="shared" si="140"/>
        <v/>
      </c>
      <c r="AY303" s="64" t="str">
        <f t="shared" si="141"/>
        <v/>
      </c>
      <c r="AZ303" s="97">
        <v>80.2</v>
      </c>
      <c r="BA303" s="68"/>
      <c r="BB303" s="68"/>
      <c r="BC303" s="68"/>
      <c r="BD303" s="68"/>
      <c r="BE303" s="15"/>
      <c r="BF303" s="5">
        <f t="shared" si="142"/>
        <v>8136</v>
      </c>
      <c r="BG303" s="42">
        <v>0</v>
      </c>
      <c r="BH303" s="42">
        <v>8136</v>
      </c>
      <c r="BI303" s="42"/>
      <c r="BJ303" s="42"/>
      <c r="BK303" s="42"/>
      <c r="BL303" s="42"/>
      <c r="BM303" s="15"/>
    </row>
    <row r="304" spans="1:65" outlineLevel="5" x14ac:dyDescent="0.3">
      <c r="A304" s="22">
        <f t="shared" si="112"/>
        <v>9</v>
      </c>
      <c r="B304" s="9">
        <f t="shared" si="128"/>
        <v>42990</v>
      </c>
      <c r="C304" s="51">
        <v>449560</v>
      </c>
      <c r="D304" s="64" t="str">
        <f t="shared" si="133"/>
        <v/>
      </c>
      <c r="E304" s="12" t="s">
        <v>103</v>
      </c>
      <c r="F304" s="12" t="s">
        <v>103</v>
      </c>
      <c r="G304" s="12"/>
      <c r="H304" s="12"/>
      <c r="I304" s="12"/>
      <c r="J304" s="12"/>
      <c r="K304" s="12"/>
      <c r="L304" s="12"/>
      <c r="M304" s="74">
        <f t="shared" si="134"/>
        <v>7.1</v>
      </c>
      <c r="N304" s="83">
        <v>7.11</v>
      </c>
      <c r="O304" s="83">
        <v>7.09</v>
      </c>
      <c r="P304" s="83"/>
      <c r="Q304" s="83"/>
      <c r="R304" s="83"/>
      <c r="S304" s="83"/>
      <c r="T304" s="83"/>
      <c r="U304" s="83"/>
      <c r="V304" s="5" t="str">
        <f t="shared" si="135"/>
        <v/>
      </c>
      <c r="W304" s="41"/>
      <c r="X304" s="41"/>
      <c r="Y304" s="41"/>
      <c r="Z304" s="41"/>
      <c r="AA304" s="41"/>
      <c r="AB304" s="41"/>
      <c r="AC304" s="41"/>
      <c r="AD304" s="41"/>
      <c r="AE304" s="5" t="str">
        <f t="shared" si="136"/>
        <v/>
      </c>
      <c r="AF304" s="41"/>
      <c r="AG304" s="41"/>
      <c r="AH304" s="41"/>
      <c r="AI304" s="41"/>
      <c r="AJ304" s="41"/>
      <c r="AK304" s="41"/>
      <c r="AL304" s="41"/>
      <c r="AM304" s="41"/>
      <c r="AN304" s="41">
        <f t="shared" si="143"/>
        <v>19.444444444444443</v>
      </c>
      <c r="AO304" s="41">
        <v>1080</v>
      </c>
      <c r="AP304" s="110">
        <v>3.31</v>
      </c>
      <c r="AQ304" s="111">
        <v>2.4500000000000002</v>
      </c>
      <c r="AR304" s="126">
        <f t="shared" si="137"/>
        <v>74.018126888217523</v>
      </c>
      <c r="AS304" s="126">
        <f t="shared" si="138"/>
        <v>25.981873111782477</v>
      </c>
      <c r="AT304" s="127">
        <v>1080</v>
      </c>
      <c r="AU304" s="128">
        <v>2.4</v>
      </c>
      <c r="AV304" s="129">
        <v>1.48</v>
      </c>
      <c r="AW304" s="126">
        <f t="shared" si="139"/>
        <v>61.666666666666671</v>
      </c>
      <c r="AX304" s="126">
        <f t="shared" si="140"/>
        <v>38.333333333333329</v>
      </c>
      <c r="AY304" s="64">
        <f t="shared" si="141"/>
        <v>43.531499556344265</v>
      </c>
      <c r="AZ304" s="97">
        <v>79.239999999999995</v>
      </c>
      <c r="BA304" s="68"/>
      <c r="BB304" s="68"/>
      <c r="BC304" s="68"/>
      <c r="BD304" s="68"/>
      <c r="BE304" s="15"/>
      <c r="BF304" s="5">
        <f t="shared" si="142"/>
        <v>5874</v>
      </c>
      <c r="BG304" s="42">
        <v>1853</v>
      </c>
      <c r="BH304" s="42">
        <v>4021</v>
      </c>
      <c r="BI304" s="42"/>
      <c r="BJ304" s="42"/>
      <c r="BK304" s="42"/>
      <c r="BL304" s="42"/>
      <c r="BM304" s="15"/>
    </row>
    <row r="305" spans="1:65" outlineLevel="5" x14ac:dyDescent="0.3">
      <c r="A305" s="22">
        <f t="shared" si="112"/>
        <v>9</v>
      </c>
      <c r="B305" s="9">
        <f t="shared" si="128"/>
        <v>42991</v>
      </c>
      <c r="C305" s="51">
        <v>421254</v>
      </c>
      <c r="D305" s="64" t="str">
        <f t="shared" si="133"/>
        <v/>
      </c>
      <c r="E305" s="12" t="s">
        <v>103</v>
      </c>
      <c r="F305" s="12" t="s">
        <v>103</v>
      </c>
      <c r="G305" s="12"/>
      <c r="H305" s="12"/>
      <c r="I305" s="12"/>
      <c r="J305" s="12"/>
      <c r="K305" s="12"/>
      <c r="L305" s="12"/>
      <c r="M305" s="74" t="str">
        <f t="shared" si="134"/>
        <v/>
      </c>
      <c r="N305" s="83" t="s">
        <v>103</v>
      </c>
      <c r="O305" s="83" t="s">
        <v>103</v>
      </c>
      <c r="P305" s="83"/>
      <c r="Q305" s="83"/>
      <c r="R305" s="83"/>
      <c r="S305" s="83"/>
      <c r="T305" s="83"/>
      <c r="U305" s="83"/>
      <c r="V305" s="5" t="str">
        <f t="shared" si="135"/>
        <v/>
      </c>
      <c r="W305" s="41"/>
      <c r="X305" s="41"/>
      <c r="Y305" s="41"/>
      <c r="Z305" s="41"/>
      <c r="AA305" s="41"/>
      <c r="AB305" s="41"/>
      <c r="AC305" s="41"/>
      <c r="AD305" s="41"/>
      <c r="AE305" s="5" t="str">
        <f t="shared" si="136"/>
        <v/>
      </c>
      <c r="AF305" s="41"/>
      <c r="AG305" s="41"/>
      <c r="AH305" s="41"/>
      <c r="AI305" s="41"/>
      <c r="AJ305" s="41"/>
      <c r="AK305" s="41"/>
      <c r="AL305" s="41"/>
      <c r="AM305" s="41"/>
      <c r="AN305" s="41">
        <f t="shared" si="143"/>
        <v>20.153550863723609</v>
      </c>
      <c r="AO305" s="41">
        <v>1042</v>
      </c>
      <c r="AP305" s="110" t="s">
        <v>103</v>
      </c>
      <c r="AQ305" s="111" t="s">
        <v>103</v>
      </c>
      <c r="AR305" s="126" t="str">
        <f t="shared" si="137"/>
        <v/>
      </c>
      <c r="AS305" s="126" t="str">
        <f t="shared" si="138"/>
        <v/>
      </c>
      <c r="AT305" s="127">
        <v>1042</v>
      </c>
      <c r="AU305" s="128">
        <v>2.1800000000000002</v>
      </c>
      <c r="AV305" s="129" t="s">
        <v>103</v>
      </c>
      <c r="AW305" s="126" t="str">
        <f t="shared" si="139"/>
        <v/>
      </c>
      <c r="AX305" s="126" t="str">
        <f t="shared" si="140"/>
        <v/>
      </c>
      <c r="AY305" s="64" t="str">
        <f t="shared" si="141"/>
        <v/>
      </c>
      <c r="AZ305" s="97">
        <v>80.599999999999994</v>
      </c>
      <c r="BA305" s="68"/>
      <c r="BB305" s="68"/>
      <c r="BC305" s="68"/>
      <c r="BD305" s="68"/>
      <c r="BE305" s="15"/>
      <c r="BF305" s="5">
        <f t="shared" si="142"/>
        <v>6426</v>
      </c>
      <c r="BG305" s="42">
        <v>3329</v>
      </c>
      <c r="BH305" s="42">
        <v>3097</v>
      </c>
      <c r="BI305" s="42"/>
      <c r="BJ305" s="42"/>
      <c r="BK305" s="42"/>
      <c r="BL305" s="42"/>
      <c r="BM305" s="15"/>
    </row>
    <row r="306" spans="1:65" outlineLevel="5" x14ac:dyDescent="0.3">
      <c r="A306" s="22">
        <f t="shared" si="112"/>
        <v>9</v>
      </c>
      <c r="B306" s="9">
        <f t="shared" si="128"/>
        <v>42992</v>
      </c>
      <c r="C306" s="51">
        <v>383538</v>
      </c>
      <c r="D306" s="64" t="str">
        <f t="shared" si="133"/>
        <v/>
      </c>
      <c r="E306" s="12" t="s">
        <v>103</v>
      </c>
      <c r="F306" s="12" t="s">
        <v>103</v>
      </c>
      <c r="G306" s="12"/>
      <c r="H306" s="12"/>
      <c r="I306" s="12"/>
      <c r="J306" s="12"/>
      <c r="K306" s="12"/>
      <c r="L306" s="12"/>
      <c r="M306" s="74" t="str">
        <f t="shared" si="134"/>
        <v/>
      </c>
      <c r="N306" s="83" t="s">
        <v>103</v>
      </c>
      <c r="O306" s="83" t="s">
        <v>103</v>
      </c>
      <c r="P306" s="83"/>
      <c r="Q306" s="83"/>
      <c r="R306" s="83"/>
      <c r="S306" s="83"/>
      <c r="T306" s="83"/>
      <c r="U306" s="83"/>
      <c r="V306" s="5" t="str">
        <f t="shared" si="135"/>
        <v/>
      </c>
      <c r="W306" s="41"/>
      <c r="X306" s="41"/>
      <c r="Y306" s="41"/>
      <c r="Z306" s="41"/>
      <c r="AA306" s="41"/>
      <c r="AB306" s="41"/>
      <c r="AC306" s="41"/>
      <c r="AD306" s="41"/>
      <c r="AE306" s="5" t="str">
        <f t="shared" si="136"/>
        <v/>
      </c>
      <c r="AF306" s="41"/>
      <c r="AG306" s="41"/>
      <c r="AH306" s="41"/>
      <c r="AI306" s="41"/>
      <c r="AJ306" s="41"/>
      <c r="AK306" s="41"/>
      <c r="AL306" s="41"/>
      <c r="AM306" s="41"/>
      <c r="AN306" s="41">
        <f t="shared" si="143"/>
        <v>18.617021276595743</v>
      </c>
      <c r="AO306" s="41">
        <v>1128</v>
      </c>
      <c r="AP306" s="110" t="s">
        <v>103</v>
      </c>
      <c r="AQ306" s="111" t="s">
        <v>103</v>
      </c>
      <c r="AR306" s="126" t="str">
        <f t="shared" si="137"/>
        <v/>
      </c>
      <c r="AS306" s="126" t="str">
        <f t="shared" si="138"/>
        <v/>
      </c>
      <c r="AT306" s="127">
        <v>1128</v>
      </c>
      <c r="AU306" s="128">
        <v>2.48</v>
      </c>
      <c r="AV306" s="129" t="s">
        <v>103</v>
      </c>
      <c r="AW306" s="126" t="str">
        <f t="shared" si="139"/>
        <v/>
      </c>
      <c r="AX306" s="126" t="str">
        <f t="shared" si="140"/>
        <v/>
      </c>
      <c r="AY306" s="64" t="str">
        <f t="shared" si="141"/>
        <v/>
      </c>
      <c r="AZ306" s="97">
        <v>79.75</v>
      </c>
      <c r="BA306" s="68"/>
      <c r="BB306" s="68"/>
      <c r="BC306" s="68"/>
      <c r="BD306" s="68"/>
      <c r="BE306" s="15"/>
      <c r="BF306" s="5">
        <f t="shared" si="142"/>
        <v>6897</v>
      </c>
      <c r="BG306" s="42">
        <v>2550</v>
      </c>
      <c r="BH306" s="42">
        <v>4347</v>
      </c>
      <c r="BI306" s="42"/>
      <c r="BJ306" s="42"/>
      <c r="BK306" s="42"/>
      <c r="BL306" s="42"/>
      <c r="BM306" s="15"/>
    </row>
    <row r="307" spans="1:65" outlineLevel="5" x14ac:dyDescent="0.3">
      <c r="A307" s="22">
        <f t="shared" ref="A307:A378" si="144">MONTH(B307)</f>
        <v>9</v>
      </c>
      <c r="B307" s="9">
        <f t="shared" si="128"/>
        <v>42993</v>
      </c>
      <c r="C307" s="51">
        <v>355130</v>
      </c>
      <c r="D307" s="64">
        <f t="shared" si="133"/>
        <v>36</v>
      </c>
      <c r="E307" s="12">
        <v>36</v>
      </c>
      <c r="F307" s="12">
        <v>36</v>
      </c>
      <c r="G307" s="12"/>
      <c r="H307" s="12"/>
      <c r="I307" s="12"/>
      <c r="J307" s="12"/>
      <c r="K307" s="12"/>
      <c r="L307" s="12"/>
      <c r="M307" s="74" t="str">
        <f t="shared" si="134"/>
        <v/>
      </c>
      <c r="N307" s="83" t="s">
        <v>103</v>
      </c>
      <c r="O307" s="83" t="s">
        <v>103</v>
      </c>
      <c r="P307" s="83"/>
      <c r="Q307" s="83"/>
      <c r="R307" s="83"/>
      <c r="S307" s="83"/>
      <c r="T307" s="83"/>
      <c r="U307" s="83"/>
      <c r="V307" s="5" t="str">
        <f t="shared" si="135"/>
        <v/>
      </c>
      <c r="W307" s="41"/>
      <c r="X307" s="41"/>
      <c r="Y307" s="41"/>
      <c r="Z307" s="41"/>
      <c r="AA307" s="41"/>
      <c r="AB307" s="41"/>
      <c r="AC307" s="41"/>
      <c r="AD307" s="41"/>
      <c r="AE307" s="5" t="str">
        <f t="shared" si="136"/>
        <v/>
      </c>
      <c r="AF307" s="41"/>
      <c r="AG307" s="41"/>
      <c r="AH307" s="41"/>
      <c r="AI307" s="41"/>
      <c r="AJ307" s="41"/>
      <c r="AK307" s="41"/>
      <c r="AL307" s="41"/>
      <c r="AM307" s="41"/>
      <c r="AN307" s="41">
        <f t="shared" si="143"/>
        <v>18.71657754010695</v>
      </c>
      <c r="AO307" s="41">
        <v>1122</v>
      </c>
      <c r="AP307" s="110" t="s">
        <v>103</v>
      </c>
      <c r="AQ307" s="111" t="s">
        <v>103</v>
      </c>
      <c r="AR307" s="126" t="str">
        <f t="shared" si="137"/>
        <v/>
      </c>
      <c r="AS307" s="126" t="str">
        <f t="shared" si="138"/>
        <v/>
      </c>
      <c r="AT307" s="127">
        <v>1122</v>
      </c>
      <c r="AU307" s="128">
        <v>2.2799999999999998</v>
      </c>
      <c r="AV307" s="129" t="s">
        <v>103</v>
      </c>
      <c r="AW307" s="126" t="str">
        <f t="shared" si="139"/>
        <v/>
      </c>
      <c r="AX307" s="126" t="str">
        <f t="shared" si="140"/>
        <v/>
      </c>
      <c r="AY307" s="64" t="str">
        <f t="shared" si="141"/>
        <v/>
      </c>
      <c r="AZ307" s="97">
        <v>79.33</v>
      </c>
      <c r="BA307" s="68"/>
      <c r="BB307" s="68"/>
      <c r="BC307" s="68"/>
      <c r="BD307" s="68"/>
      <c r="BE307" s="15"/>
      <c r="BF307" s="5">
        <f t="shared" si="142"/>
        <v>8530</v>
      </c>
      <c r="BG307" s="42">
        <v>3236</v>
      </c>
      <c r="BH307" s="42">
        <v>5294</v>
      </c>
      <c r="BI307" s="42"/>
      <c r="BJ307" s="42"/>
      <c r="BK307" s="42"/>
      <c r="BL307" s="42"/>
      <c r="BM307" s="15"/>
    </row>
    <row r="308" spans="1:65" outlineLevel="5" x14ac:dyDescent="0.3">
      <c r="A308" s="22">
        <f t="shared" si="144"/>
        <v>9</v>
      </c>
      <c r="B308" s="9">
        <f t="shared" si="128"/>
        <v>42994</v>
      </c>
      <c r="C308" s="51">
        <v>347910</v>
      </c>
      <c r="D308" s="64">
        <f t="shared" si="133"/>
        <v>35</v>
      </c>
      <c r="E308" s="12">
        <v>35</v>
      </c>
      <c r="F308" s="12">
        <v>35</v>
      </c>
      <c r="G308" s="12"/>
      <c r="H308" s="12"/>
      <c r="I308" s="12"/>
      <c r="J308" s="12"/>
      <c r="K308" s="12"/>
      <c r="L308" s="12"/>
      <c r="M308" s="74" t="str">
        <f t="shared" si="134"/>
        <v/>
      </c>
      <c r="N308" s="83" t="s">
        <v>103</v>
      </c>
      <c r="O308" s="83" t="s">
        <v>103</v>
      </c>
      <c r="P308" s="83"/>
      <c r="Q308" s="83"/>
      <c r="R308" s="83"/>
      <c r="S308" s="83"/>
      <c r="T308" s="83"/>
      <c r="U308" s="83"/>
      <c r="V308" s="5" t="str">
        <f t="shared" si="135"/>
        <v/>
      </c>
      <c r="W308" s="41"/>
      <c r="X308" s="41"/>
      <c r="Y308" s="41"/>
      <c r="Z308" s="41"/>
      <c r="AA308" s="41"/>
      <c r="AB308" s="41"/>
      <c r="AC308" s="41"/>
      <c r="AD308" s="41"/>
      <c r="AE308" s="5" t="str">
        <f t="shared" si="136"/>
        <v/>
      </c>
      <c r="AF308" s="41"/>
      <c r="AG308" s="41"/>
      <c r="AH308" s="41"/>
      <c r="AI308" s="41"/>
      <c r="AJ308" s="41"/>
      <c r="AK308" s="41"/>
      <c r="AL308" s="41"/>
      <c r="AM308" s="41"/>
      <c r="AN308" s="41">
        <f t="shared" si="143"/>
        <v>18.650088809946713</v>
      </c>
      <c r="AO308" s="41">
        <v>1126</v>
      </c>
      <c r="AP308" s="110" t="s">
        <v>103</v>
      </c>
      <c r="AQ308" s="111" t="s">
        <v>103</v>
      </c>
      <c r="AR308" s="126" t="str">
        <f t="shared" si="137"/>
        <v/>
      </c>
      <c r="AS308" s="126" t="str">
        <f t="shared" si="138"/>
        <v/>
      </c>
      <c r="AT308" s="127">
        <v>1126</v>
      </c>
      <c r="AU308" s="128" t="s">
        <v>103</v>
      </c>
      <c r="AV308" s="129" t="s">
        <v>103</v>
      </c>
      <c r="AW308" s="126" t="str">
        <f t="shared" si="139"/>
        <v/>
      </c>
      <c r="AX308" s="126" t="str">
        <f t="shared" si="140"/>
        <v/>
      </c>
      <c r="AY308" s="64" t="str">
        <f t="shared" si="141"/>
        <v/>
      </c>
      <c r="AZ308" s="97" t="s">
        <v>103</v>
      </c>
      <c r="BA308" s="68"/>
      <c r="BB308" s="68"/>
      <c r="BC308" s="68"/>
      <c r="BD308" s="68"/>
      <c r="BE308" s="15"/>
      <c r="BF308" s="5">
        <f t="shared" si="142"/>
        <v>7700</v>
      </c>
      <c r="BG308" s="42">
        <v>3720</v>
      </c>
      <c r="BH308" s="42">
        <v>3980</v>
      </c>
      <c r="BI308" s="42"/>
      <c r="BJ308" s="42"/>
      <c r="BK308" s="42"/>
      <c r="BL308" s="42"/>
      <c r="BM308" s="15"/>
    </row>
    <row r="309" spans="1:65" outlineLevel="5" x14ac:dyDescent="0.3">
      <c r="A309" s="22">
        <f t="shared" si="144"/>
        <v>9</v>
      </c>
      <c r="B309" s="9">
        <f t="shared" si="128"/>
        <v>42995</v>
      </c>
      <c r="C309" s="51">
        <v>406971</v>
      </c>
      <c r="D309" s="64">
        <f t="shared" si="133"/>
        <v>36</v>
      </c>
      <c r="E309" s="12">
        <v>37</v>
      </c>
      <c r="F309" s="12">
        <v>35</v>
      </c>
      <c r="G309" s="12"/>
      <c r="H309" s="12"/>
      <c r="I309" s="12"/>
      <c r="J309" s="12"/>
      <c r="K309" s="12"/>
      <c r="L309" s="12"/>
      <c r="M309" s="74" t="str">
        <f t="shared" si="134"/>
        <v/>
      </c>
      <c r="N309" s="83" t="s">
        <v>103</v>
      </c>
      <c r="O309" s="83" t="s">
        <v>103</v>
      </c>
      <c r="P309" s="83"/>
      <c r="Q309" s="83"/>
      <c r="R309" s="83"/>
      <c r="S309" s="83"/>
      <c r="T309" s="83"/>
      <c r="U309" s="83"/>
      <c r="V309" s="5" t="str">
        <f t="shared" si="135"/>
        <v/>
      </c>
      <c r="W309" s="41"/>
      <c r="X309" s="41"/>
      <c r="Y309" s="41"/>
      <c r="Z309" s="41"/>
      <c r="AA309" s="41"/>
      <c r="AB309" s="41"/>
      <c r="AC309" s="41"/>
      <c r="AD309" s="41"/>
      <c r="AE309" s="5" t="str">
        <f t="shared" si="136"/>
        <v/>
      </c>
      <c r="AF309" s="41"/>
      <c r="AG309" s="41"/>
      <c r="AH309" s="41"/>
      <c r="AI309" s="41"/>
      <c r="AJ309" s="41"/>
      <c r="AK309" s="41"/>
      <c r="AL309" s="41"/>
      <c r="AM309" s="41"/>
      <c r="AN309" s="41">
        <f t="shared" si="143"/>
        <v>18.134715025906736</v>
      </c>
      <c r="AO309" s="41">
        <v>1158</v>
      </c>
      <c r="AP309" s="110" t="s">
        <v>103</v>
      </c>
      <c r="AQ309" s="111" t="s">
        <v>103</v>
      </c>
      <c r="AR309" s="126" t="str">
        <f t="shared" si="137"/>
        <v/>
      </c>
      <c r="AS309" s="126" t="str">
        <f t="shared" si="138"/>
        <v/>
      </c>
      <c r="AT309" s="127">
        <v>1158</v>
      </c>
      <c r="AU309" s="128" t="s">
        <v>103</v>
      </c>
      <c r="AV309" s="129" t="s">
        <v>103</v>
      </c>
      <c r="AW309" s="126" t="str">
        <f t="shared" si="139"/>
        <v/>
      </c>
      <c r="AX309" s="126" t="str">
        <f t="shared" si="140"/>
        <v/>
      </c>
      <c r="AY309" s="64" t="str">
        <f t="shared" si="141"/>
        <v/>
      </c>
      <c r="AZ309" s="97" t="s">
        <v>103</v>
      </c>
      <c r="BA309" s="68"/>
      <c r="BB309" s="68"/>
      <c r="BC309" s="68"/>
      <c r="BD309" s="68"/>
      <c r="BE309" s="15"/>
      <c r="BF309" s="5">
        <f t="shared" si="142"/>
        <v>8554</v>
      </c>
      <c r="BG309" s="42">
        <v>4104</v>
      </c>
      <c r="BH309" s="42">
        <v>4450</v>
      </c>
      <c r="BI309" s="42"/>
      <c r="BJ309" s="42"/>
      <c r="BK309" s="42"/>
      <c r="BL309" s="42"/>
      <c r="BM309" s="15"/>
    </row>
    <row r="310" spans="1:65" outlineLevel="5" x14ac:dyDescent="0.3">
      <c r="A310" s="22">
        <f t="shared" si="144"/>
        <v>9</v>
      </c>
      <c r="B310" s="9">
        <f t="shared" si="128"/>
        <v>42996</v>
      </c>
      <c r="C310" s="51">
        <v>362536</v>
      </c>
      <c r="D310" s="64">
        <f t="shared" si="133"/>
        <v>35.5</v>
      </c>
      <c r="E310" s="12">
        <v>36</v>
      </c>
      <c r="F310" s="12">
        <v>35</v>
      </c>
      <c r="G310" s="12"/>
      <c r="H310" s="12"/>
      <c r="I310" s="12"/>
      <c r="J310" s="12"/>
      <c r="K310" s="12"/>
      <c r="L310" s="12"/>
      <c r="M310" s="74" t="str">
        <f t="shared" si="134"/>
        <v/>
      </c>
      <c r="N310" s="83" t="s">
        <v>103</v>
      </c>
      <c r="O310" s="83" t="s">
        <v>103</v>
      </c>
      <c r="P310" s="83"/>
      <c r="Q310" s="83"/>
      <c r="R310" s="83"/>
      <c r="S310" s="83"/>
      <c r="T310" s="83"/>
      <c r="U310" s="83"/>
      <c r="V310" s="5" t="str">
        <f t="shared" si="135"/>
        <v/>
      </c>
      <c r="W310" s="41"/>
      <c r="X310" s="41"/>
      <c r="Y310" s="41"/>
      <c r="Z310" s="41"/>
      <c r="AA310" s="41"/>
      <c r="AB310" s="41"/>
      <c r="AC310" s="41"/>
      <c r="AD310" s="41"/>
      <c r="AE310" s="5" t="str">
        <f t="shared" si="136"/>
        <v/>
      </c>
      <c r="AF310" s="41"/>
      <c r="AG310" s="41"/>
      <c r="AH310" s="41"/>
      <c r="AI310" s="41"/>
      <c r="AJ310" s="41"/>
      <c r="AK310" s="41"/>
      <c r="AL310" s="41"/>
      <c r="AM310" s="41"/>
      <c r="AN310" s="41">
        <f t="shared" si="143"/>
        <v>18.041237113402062</v>
      </c>
      <c r="AO310" s="41">
        <v>1164</v>
      </c>
      <c r="AP310" s="110" t="s">
        <v>103</v>
      </c>
      <c r="AQ310" s="111" t="s">
        <v>103</v>
      </c>
      <c r="AR310" s="126" t="str">
        <f t="shared" si="137"/>
        <v/>
      </c>
      <c r="AS310" s="126" t="str">
        <f t="shared" si="138"/>
        <v/>
      </c>
      <c r="AT310" s="127">
        <v>1164</v>
      </c>
      <c r="AU310" s="128">
        <v>2.27</v>
      </c>
      <c r="AV310" s="129" t="s">
        <v>103</v>
      </c>
      <c r="AW310" s="126" t="str">
        <f t="shared" si="139"/>
        <v/>
      </c>
      <c r="AX310" s="126" t="str">
        <f t="shared" si="140"/>
        <v/>
      </c>
      <c r="AY310" s="64" t="str">
        <f t="shared" si="141"/>
        <v/>
      </c>
      <c r="AZ310" s="97">
        <v>79.790000000000006</v>
      </c>
      <c r="BA310" s="68"/>
      <c r="BB310" s="68"/>
      <c r="BC310" s="68"/>
      <c r="BD310" s="68"/>
      <c r="BE310" s="15"/>
      <c r="BF310" s="5">
        <f t="shared" si="142"/>
        <v>11646</v>
      </c>
      <c r="BG310" s="42">
        <v>2325</v>
      </c>
      <c r="BH310" s="42">
        <v>9321</v>
      </c>
      <c r="BI310" s="42"/>
      <c r="BJ310" s="42"/>
      <c r="BK310" s="42"/>
      <c r="BL310" s="42"/>
      <c r="BM310" s="15"/>
    </row>
    <row r="311" spans="1:65" outlineLevel="5" x14ac:dyDescent="0.3">
      <c r="A311" s="22">
        <f t="shared" si="144"/>
        <v>9</v>
      </c>
      <c r="B311" s="9">
        <f t="shared" si="128"/>
        <v>42997</v>
      </c>
      <c r="C311" s="51">
        <v>345653</v>
      </c>
      <c r="D311" s="64">
        <f t="shared" si="133"/>
        <v>35</v>
      </c>
      <c r="E311" s="12">
        <v>35</v>
      </c>
      <c r="F311" s="12">
        <v>35</v>
      </c>
      <c r="G311" s="12"/>
      <c r="H311" s="12"/>
      <c r="I311" s="12"/>
      <c r="J311" s="12"/>
      <c r="K311" s="12"/>
      <c r="L311" s="12"/>
      <c r="M311" s="74">
        <f t="shared" si="134"/>
        <v>7</v>
      </c>
      <c r="N311" s="83">
        <v>7.03</v>
      </c>
      <c r="O311" s="83">
        <v>7.01</v>
      </c>
      <c r="P311" s="83"/>
      <c r="Q311" s="83"/>
      <c r="R311" s="83"/>
      <c r="S311" s="83"/>
      <c r="T311" s="83"/>
      <c r="U311" s="83"/>
      <c r="V311" s="5" t="str">
        <f t="shared" si="135"/>
        <v/>
      </c>
      <c r="W311" s="41"/>
      <c r="X311" s="41"/>
      <c r="Y311" s="41"/>
      <c r="Z311" s="41"/>
      <c r="AA311" s="41"/>
      <c r="AB311" s="41"/>
      <c r="AC311" s="41"/>
      <c r="AD311" s="41"/>
      <c r="AE311" s="5">
        <f t="shared" si="136"/>
        <v>2135</v>
      </c>
      <c r="AF311" s="41">
        <v>2210</v>
      </c>
      <c r="AG311" s="41">
        <v>2060</v>
      </c>
      <c r="AH311" s="41"/>
      <c r="AI311" s="41"/>
      <c r="AJ311" s="41"/>
      <c r="AK311" s="41"/>
      <c r="AL311" s="41"/>
      <c r="AM311" s="41"/>
      <c r="AN311" s="41">
        <f t="shared" si="143"/>
        <v>18.421052631578949</v>
      </c>
      <c r="AO311" s="41">
        <v>1140</v>
      </c>
      <c r="AP311" s="110">
        <v>3.31</v>
      </c>
      <c r="AQ311" s="111">
        <v>2.4</v>
      </c>
      <c r="AR311" s="126">
        <f t="shared" si="137"/>
        <v>72.507552870090635</v>
      </c>
      <c r="AS311" s="126">
        <f t="shared" si="138"/>
        <v>27.492447129909365</v>
      </c>
      <c r="AT311" s="127">
        <v>1140</v>
      </c>
      <c r="AU311" s="128">
        <v>2.4</v>
      </c>
      <c r="AV311" s="129">
        <v>1.48</v>
      </c>
      <c r="AW311" s="126">
        <f t="shared" si="139"/>
        <v>61.666666666666671</v>
      </c>
      <c r="AX311" s="126">
        <f t="shared" si="140"/>
        <v>38.333333333333329</v>
      </c>
      <c r="AY311" s="64">
        <f t="shared" si="141"/>
        <v>39.00362318840579</v>
      </c>
      <c r="AZ311" s="97">
        <v>78.53</v>
      </c>
      <c r="BA311" s="68"/>
      <c r="BB311" s="68"/>
      <c r="BC311" s="68"/>
      <c r="BD311" s="68"/>
      <c r="BE311" s="15"/>
      <c r="BF311" s="5">
        <f t="shared" si="142"/>
        <v>5948</v>
      </c>
      <c r="BG311" s="42">
        <v>1739</v>
      </c>
      <c r="BH311" s="42">
        <v>4209</v>
      </c>
      <c r="BI311" s="42"/>
      <c r="BJ311" s="42"/>
      <c r="BK311" s="42"/>
      <c r="BL311" s="42"/>
      <c r="BM311" s="15"/>
    </row>
    <row r="312" spans="1:65" outlineLevel="5" x14ac:dyDescent="0.3">
      <c r="A312" s="22">
        <f t="shared" si="144"/>
        <v>9</v>
      </c>
      <c r="B312" s="9">
        <f t="shared" si="128"/>
        <v>42998</v>
      </c>
      <c r="C312" s="51">
        <v>347167</v>
      </c>
      <c r="D312" s="64">
        <f t="shared" si="133"/>
        <v>35</v>
      </c>
      <c r="E312" s="12">
        <v>35</v>
      </c>
      <c r="F312" s="12">
        <v>35</v>
      </c>
      <c r="G312" s="12"/>
      <c r="H312" s="12"/>
      <c r="I312" s="12"/>
      <c r="J312" s="12"/>
      <c r="K312" s="12"/>
      <c r="L312" s="12"/>
      <c r="M312" s="74" t="str">
        <f t="shared" si="134"/>
        <v/>
      </c>
      <c r="N312" s="83" t="s">
        <v>103</v>
      </c>
      <c r="O312" s="83" t="s">
        <v>103</v>
      </c>
      <c r="P312" s="83"/>
      <c r="Q312" s="83"/>
      <c r="R312" s="83"/>
      <c r="S312" s="83"/>
      <c r="T312" s="83"/>
      <c r="U312" s="83"/>
      <c r="V312" s="5" t="str">
        <f t="shared" si="135"/>
        <v/>
      </c>
      <c r="W312" s="41"/>
      <c r="X312" s="41"/>
      <c r="Y312" s="41"/>
      <c r="Z312" s="41"/>
      <c r="AA312" s="41"/>
      <c r="AB312" s="41"/>
      <c r="AC312" s="41"/>
      <c r="AD312" s="41"/>
      <c r="AE312" s="5" t="str">
        <f t="shared" si="136"/>
        <v/>
      </c>
      <c r="AF312" s="41"/>
      <c r="AG312" s="41"/>
      <c r="AH312" s="41"/>
      <c r="AI312" s="41"/>
      <c r="AJ312" s="41"/>
      <c r="AK312" s="41"/>
      <c r="AL312" s="41"/>
      <c r="AM312" s="41"/>
      <c r="AN312" s="41">
        <f t="shared" si="143"/>
        <v>18.421052631578949</v>
      </c>
      <c r="AO312" s="41">
        <v>1140</v>
      </c>
      <c r="AP312" s="110" t="s">
        <v>103</v>
      </c>
      <c r="AQ312" s="111" t="s">
        <v>103</v>
      </c>
      <c r="AR312" s="126" t="str">
        <f t="shared" si="137"/>
        <v/>
      </c>
      <c r="AS312" s="126" t="str">
        <f t="shared" si="138"/>
        <v/>
      </c>
      <c r="AT312" s="127">
        <v>1140</v>
      </c>
      <c r="AU312" s="128">
        <v>2.38</v>
      </c>
      <c r="AV312" s="129" t="s">
        <v>103</v>
      </c>
      <c r="AW312" s="126" t="str">
        <f t="shared" si="139"/>
        <v/>
      </c>
      <c r="AX312" s="126" t="str">
        <f t="shared" si="140"/>
        <v/>
      </c>
      <c r="AY312" s="64" t="str">
        <f t="shared" si="141"/>
        <v/>
      </c>
      <c r="AZ312" s="97">
        <v>79.010000000000005</v>
      </c>
      <c r="BA312" s="68">
        <v>66.5</v>
      </c>
      <c r="BB312" s="68">
        <v>31.6</v>
      </c>
      <c r="BC312" s="68">
        <v>0.2</v>
      </c>
      <c r="BD312" s="68"/>
      <c r="BE312" s="15"/>
      <c r="BF312" s="5">
        <f t="shared" si="142"/>
        <v>4487</v>
      </c>
      <c r="BG312" s="42">
        <v>856</v>
      </c>
      <c r="BH312" s="42">
        <v>3631</v>
      </c>
      <c r="BI312" s="42"/>
      <c r="BJ312" s="42"/>
      <c r="BK312" s="42"/>
      <c r="BL312" s="42"/>
      <c r="BM312" s="15"/>
    </row>
    <row r="313" spans="1:65" outlineLevel="5" x14ac:dyDescent="0.3">
      <c r="A313" s="22">
        <f t="shared" si="144"/>
        <v>9</v>
      </c>
      <c r="B313" s="9">
        <f t="shared" si="128"/>
        <v>42999</v>
      </c>
      <c r="C313" s="51">
        <v>323125</v>
      </c>
      <c r="D313" s="64" t="str">
        <f t="shared" si="133"/>
        <v/>
      </c>
      <c r="E313" s="12" t="s">
        <v>103</v>
      </c>
      <c r="F313" s="12" t="s">
        <v>103</v>
      </c>
      <c r="G313" s="12"/>
      <c r="H313" s="12"/>
      <c r="I313" s="12"/>
      <c r="J313" s="12"/>
      <c r="K313" s="12"/>
      <c r="L313" s="12"/>
      <c r="M313" s="74" t="str">
        <f t="shared" si="134"/>
        <v/>
      </c>
      <c r="N313" s="83" t="s">
        <v>103</v>
      </c>
      <c r="O313" s="83" t="s">
        <v>103</v>
      </c>
      <c r="P313" s="83"/>
      <c r="Q313" s="83"/>
      <c r="R313" s="83"/>
      <c r="S313" s="83"/>
      <c r="T313" s="83"/>
      <c r="U313" s="83"/>
      <c r="V313" s="5" t="str">
        <f t="shared" si="135"/>
        <v/>
      </c>
      <c r="W313" s="41"/>
      <c r="X313" s="41"/>
      <c r="Y313" s="41"/>
      <c r="Z313" s="41"/>
      <c r="AA313" s="41"/>
      <c r="AB313" s="41"/>
      <c r="AC313" s="41"/>
      <c r="AD313" s="41"/>
      <c r="AE313" s="5" t="str">
        <f t="shared" si="136"/>
        <v/>
      </c>
      <c r="AF313" s="41"/>
      <c r="AG313" s="41"/>
      <c r="AH313" s="41"/>
      <c r="AI313" s="41"/>
      <c r="AJ313" s="41"/>
      <c r="AK313" s="41"/>
      <c r="AL313" s="41"/>
      <c r="AM313" s="41"/>
      <c r="AN313" s="41">
        <f t="shared" si="143"/>
        <v>18.617021276595743</v>
      </c>
      <c r="AO313" s="41">
        <v>1128</v>
      </c>
      <c r="AP313" s="110" t="s">
        <v>103</v>
      </c>
      <c r="AQ313" s="111" t="s">
        <v>103</v>
      </c>
      <c r="AR313" s="126" t="str">
        <f t="shared" si="137"/>
        <v/>
      </c>
      <c r="AS313" s="126" t="str">
        <f t="shared" si="138"/>
        <v/>
      </c>
      <c r="AT313" s="127">
        <v>1128</v>
      </c>
      <c r="AU313" s="128">
        <v>2.35</v>
      </c>
      <c r="AV313" s="129" t="s">
        <v>103</v>
      </c>
      <c r="AW313" s="126" t="str">
        <f t="shared" si="139"/>
        <v/>
      </c>
      <c r="AX313" s="126" t="str">
        <f t="shared" si="140"/>
        <v/>
      </c>
      <c r="AY313" s="64" t="str">
        <f t="shared" si="141"/>
        <v/>
      </c>
      <c r="AZ313" s="97">
        <v>78.97</v>
      </c>
      <c r="BA313" s="68"/>
      <c r="BB313" s="68"/>
      <c r="BC313" s="68"/>
      <c r="BD313" s="68"/>
      <c r="BE313" s="15"/>
      <c r="BF313" s="5">
        <f t="shared" si="142"/>
        <v>7631</v>
      </c>
      <c r="BG313" s="42">
        <v>3270</v>
      </c>
      <c r="BH313" s="42">
        <v>4361</v>
      </c>
      <c r="BI313" s="42"/>
      <c r="BJ313" s="42"/>
      <c r="BK313" s="42"/>
      <c r="BL313" s="42"/>
      <c r="BM313" s="15"/>
    </row>
    <row r="314" spans="1:65" outlineLevel="5" x14ac:dyDescent="0.3">
      <c r="A314" s="22">
        <f t="shared" si="144"/>
        <v>9</v>
      </c>
      <c r="B314" s="9">
        <f t="shared" si="128"/>
        <v>43000</v>
      </c>
      <c r="C314" s="51">
        <v>340986</v>
      </c>
      <c r="D314" s="64" t="str">
        <f t="shared" si="133"/>
        <v/>
      </c>
      <c r="E314" s="12" t="s">
        <v>103</v>
      </c>
      <c r="F314" s="12" t="s">
        <v>103</v>
      </c>
      <c r="G314" s="12"/>
      <c r="H314" s="12"/>
      <c r="I314" s="12"/>
      <c r="J314" s="12"/>
      <c r="K314" s="12"/>
      <c r="L314" s="12"/>
      <c r="M314" s="74" t="str">
        <f t="shared" si="134"/>
        <v/>
      </c>
      <c r="N314" s="83" t="s">
        <v>103</v>
      </c>
      <c r="O314" s="83" t="s">
        <v>103</v>
      </c>
      <c r="P314" s="83"/>
      <c r="Q314" s="83"/>
      <c r="R314" s="83"/>
      <c r="S314" s="83"/>
      <c r="T314" s="83"/>
      <c r="U314" s="83"/>
      <c r="V314" s="5" t="str">
        <f t="shared" si="135"/>
        <v/>
      </c>
      <c r="W314" s="41"/>
      <c r="X314" s="41"/>
      <c r="Y314" s="41"/>
      <c r="Z314" s="41"/>
      <c r="AA314" s="41"/>
      <c r="AB314" s="41"/>
      <c r="AC314" s="41"/>
      <c r="AD314" s="41"/>
      <c r="AE314" s="5" t="str">
        <f t="shared" si="136"/>
        <v/>
      </c>
      <c r="AF314" s="41"/>
      <c r="AG314" s="41"/>
      <c r="AH314" s="41"/>
      <c r="AI314" s="41"/>
      <c r="AJ314" s="41"/>
      <c r="AK314" s="41"/>
      <c r="AL314" s="41"/>
      <c r="AM314" s="41"/>
      <c r="AN314" s="41">
        <f t="shared" si="143"/>
        <v>18.617021276595743</v>
      </c>
      <c r="AO314" s="41">
        <v>1128</v>
      </c>
      <c r="AP314" s="110" t="s">
        <v>103</v>
      </c>
      <c r="AQ314" s="111" t="s">
        <v>103</v>
      </c>
      <c r="AR314" s="126" t="str">
        <f t="shared" si="137"/>
        <v/>
      </c>
      <c r="AS314" s="126" t="str">
        <f t="shared" si="138"/>
        <v/>
      </c>
      <c r="AT314" s="127">
        <v>1128</v>
      </c>
      <c r="AU314" s="128">
        <v>2.41</v>
      </c>
      <c r="AV314" s="129" t="s">
        <v>103</v>
      </c>
      <c r="AW314" s="126" t="str">
        <f t="shared" si="139"/>
        <v/>
      </c>
      <c r="AX314" s="126" t="str">
        <f t="shared" si="140"/>
        <v/>
      </c>
      <c r="AY314" s="64" t="str">
        <f t="shared" si="141"/>
        <v/>
      </c>
      <c r="AZ314" s="97">
        <v>79.849999999999994</v>
      </c>
      <c r="BA314" s="68"/>
      <c r="BB314" s="68"/>
      <c r="BC314" s="68"/>
      <c r="BD314" s="68"/>
      <c r="BE314" s="15"/>
      <c r="BF314" s="5">
        <f t="shared" si="142"/>
        <v>4822</v>
      </c>
      <c r="BG314" s="42">
        <v>3428</v>
      </c>
      <c r="BH314" s="42">
        <v>1394</v>
      </c>
      <c r="BI314" s="42"/>
      <c r="BJ314" s="42"/>
      <c r="BK314" s="42"/>
      <c r="BL314" s="42"/>
      <c r="BM314" s="15"/>
    </row>
    <row r="315" spans="1:65" outlineLevel="5" x14ac:dyDescent="0.3">
      <c r="A315" s="22">
        <f t="shared" si="144"/>
        <v>9</v>
      </c>
      <c r="B315" s="9">
        <f t="shared" si="128"/>
        <v>43001</v>
      </c>
      <c r="C315" s="51">
        <v>351719</v>
      </c>
      <c r="D315" s="64">
        <f t="shared" si="133"/>
        <v>35.5</v>
      </c>
      <c r="E315" s="12">
        <v>36</v>
      </c>
      <c r="F315" s="12">
        <v>35</v>
      </c>
      <c r="G315" s="12"/>
      <c r="H315" s="12"/>
      <c r="I315" s="12"/>
      <c r="J315" s="12"/>
      <c r="K315" s="12"/>
      <c r="L315" s="12"/>
      <c r="M315" s="74" t="str">
        <f t="shared" si="134"/>
        <v/>
      </c>
      <c r="N315" s="83" t="s">
        <v>103</v>
      </c>
      <c r="O315" s="83" t="s">
        <v>103</v>
      </c>
      <c r="P315" s="83"/>
      <c r="Q315" s="83"/>
      <c r="R315" s="83"/>
      <c r="S315" s="83"/>
      <c r="T315" s="83"/>
      <c r="U315" s="83"/>
      <c r="V315" s="5" t="str">
        <f t="shared" si="135"/>
        <v/>
      </c>
      <c r="W315" s="41"/>
      <c r="X315" s="41"/>
      <c r="Y315" s="41"/>
      <c r="Z315" s="41"/>
      <c r="AA315" s="41"/>
      <c r="AB315" s="41"/>
      <c r="AC315" s="41"/>
      <c r="AD315" s="41"/>
      <c r="AE315" s="5" t="str">
        <f t="shared" si="136"/>
        <v/>
      </c>
      <c r="AF315" s="41"/>
      <c r="AG315" s="41"/>
      <c r="AH315" s="41"/>
      <c r="AI315" s="41"/>
      <c r="AJ315" s="41"/>
      <c r="AK315" s="41"/>
      <c r="AL315" s="41"/>
      <c r="AM315" s="41"/>
      <c r="AN315" s="41">
        <f t="shared" si="143"/>
        <v>19.408502772643253</v>
      </c>
      <c r="AO315" s="41">
        <v>1082</v>
      </c>
      <c r="AP315" s="110" t="s">
        <v>103</v>
      </c>
      <c r="AQ315" s="111" t="s">
        <v>103</v>
      </c>
      <c r="AR315" s="126" t="str">
        <f t="shared" si="137"/>
        <v/>
      </c>
      <c r="AS315" s="126" t="str">
        <f t="shared" si="138"/>
        <v/>
      </c>
      <c r="AT315" s="127">
        <v>1082</v>
      </c>
      <c r="AU315" s="128" t="s">
        <v>103</v>
      </c>
      <c r="AV315" s="129" t="s">
        <v>103</v>
      </c>
      <c r="AW315" s="126" t="str">
        <f t="shared" si="139"/>
        <v/>
      </c>
      <c r="AX315" s="126" t="str">
        <f t="shared" si="140"/>
        <v/>
      </c>
      <c r="AY315" s="64" t="str">
        <f t="shared" si="141"/>
        <v/>
      </c>
      <c r="AZ315" s="97" t="s">
        <v>103</v>
      </c>
      <c r="BA315" s="68"/>
      <c r="BB315" s="68"/>
      <c r="BC315" s="68"/>
      <c r="BD315" s="68"/>
      <c r="BE315" s="15"/>
      <c r="BF315" s="5">
        <f t="shared" si="142"/>
        <v>4494</v>
      </c>
      <c r="BG315" s="42">
        <v>1483</v>
      </c>
      <c r="BH315" s="42">
        <v>3011</v>
      </c>
      <c r="BI315" s="42"/>
      <c r="BJ315" s="42"/>
      <c r="BK315" s="42"/>
      <c r="BL315" s="42"/>
      <c r="BM315" s="15"/>
    </row>
    <row r="316" spans="1:65" outlineLevel="5" x14ac:dyDescent="0.3">
      <c r="A316" s="22">
        <f t="shared" si="144"/>
        <v>9</v>
      </c>
      <c r="B316" s="9">
        <f t="shared" si="128"/>
        <v>43002</v>
      </c>
      <c r="C316" s="51">
        <v>329228</v>
      </c>
      <c r="D316" s="64">
        <f t="shared" si="133"/>
        <v>36</v>
      </c>
      <c r="E316" s="12">
        <v>36</v>
      </c>
      <c r="F316" s="12">
        <v>36</v>
      </c>
      <c r="G316" s="12"/>
      <c r="H316" s="12"/>
      <c r="I316" s="12"/>
      <c r="J316" s="12"/>
      <c r="K316" s="12"/>
      <c r="L316" s="12"/>
      <c r="M316" s="74" t="str">
        <f t="shared" si="134"/>
        <v/>
      </c>
      <c r="N316" s="83" t="s">
        <v>103</v>
      </c>
      <c r="O316" s="83" t="s">
        <v>103</v>
      </c>
      <c r="P316" s="83"/>
      <c r="Q316" s="83"/>
      <c r="R316" s="83"/>
      <c r="S316" s="83"/>
      <c r="T316" s="83"/>
      <c r="U316" s="83"/>
      <c r="V316" s="5" t="str">
        <f t="shared" si="135"/>
        <v/>
      </c>
      <c r="W316" s="41"/>
      <c r="X316" s="41"/>
      <c r="Y316" s="41"/>
      <c r="Z316" s="41"/>
      <c r="AA316" s="41"/>
      <c r="AB316" s="41"/>
      <c r="AC316" s="41"/>
      <c r="AD316" s="41"/>
      <c r="AE316" s="5" t="str">
        <f t="shared" si="136"/>
        <v/>
      </c>
      <c r="AF316" s="41"/>
      <c r="AG316" s="41"/>
      <c r="AH316" s="41"/>
      <c r="AI316" s="41"/>
      <c r="AJ316" s="41"/>
      <c r="AK316" s="41"/>
      <c r="AL316" s="41"/>
      <c r="AM316" s="41"/>
      <c r="AN316" s="41">
        <f t="shared" si="143"/>
        <v>14.820042342978123</v>
      </c>
      <c r="AO316" s="41">
        <v>1417</v>
      </c>
      <c r="AP316" s="110" t="s">
        <v>103</v>
      </c>
      <c r="AQ316" s="111" t="s">
        <v>103</v>
      </c>
      <c r="AR316" s="126" t="str">
        <f t="shared" si="137"/>
        <v/>
      </c>
      <c r="AS316" s="126" t="str">
        <f t="shared" si="138"/>
        <v/>
      </c>
      <c r="AT316" s="127">
        <v>1417</v>
      </c>
      <c r="AU316" s="128" t="s">
        <v>103</v>
      </c>
      <c r="AV316" s="129" t="s">
        <v>103</v>
      </c>
      <c r="AW316" s="126" t="str">
        <f t="shared" si="139"/>
        <v/>
      </c>
      <c r="AX316" s="126" t="str">
        <f t="shared" si="140"/>
        <v/>
      </c>
      <c r="AY316" s="64" t="str">
        <f t="shared" si="141"/>
        <v/>
      </c>
      <c r="AZ316" s="97" t="s">
        <v>103</v>
      </c>
      <c r="BA316" s="68"/>
      <c r="BB316" s="68"/>
      <c r="BC316" s="68"/>
      <c r="BD316" s="68"/>
      <c r="BE316" s="15"/>
      <c r="BF316" s="5">
        <f t="shared" si="142"/>
        <v>7606</v>
      </c>
      <c r="BG316" s="42">
        <v>3806</v>
      </c>
      <c r="BH316" s="42">
        <v>3800</v>
      </c>
      <c r="BI316" s="42"/>
      <c r="BJ316" s="42"/>
      <c r="BK316" s="42"/>
      <c r="BL316" s="42"/>
      <c r="BM316" s="15"/>
    </row>
    <row r="317" spans="1:65" outlineLevel="5" x14ac:dyDescent="0.3">
      <c r="A317" s="22">
        <f t="shared" si="144"/>
        <v>9</v>
      </c>
      <c r="B317" s="9">
        <f t="shared" si="128"/>
        <v>43003</v>
      </c>
      <c r="C317" s="51">
        <v>364763</v>
      </c>
      <c r="D317" s="64">
        <f t="shared" si="133"/>
        <v>35.5</v>
      </c>
      <c r="E317" s="12">
        <v>36</v>
      </c>
      <c r="F317" s="12">
        <v>35</v>
      </c>
      <c r="G317" s="12"/>
      <c r="H317" s="12"/>
      <c r="I317" s="12"/>
      <c r="J317" s="12"/>
      <c r="K317" s="12"/>
      <c r="L317" s="12"/>
      <c r="M317" s="74" t="str">
        <f t="shared" si="134"/>
        <v/>
      </c>
      <c r="N317" s="83" t="s">
        <v>103</v>
      </c>
      <c r="O317" s="83" t="s">
        <v>103</v>
      </c>
      <c r="P317" s="83"/>
      <c r="Q317" s="83"/>
      <c r="R317" s="83"/>
      <c r="S317" s="83"/>
      <c r="T317" s="83"/>
      <c r="U317" s="83"/>
      <c r="V317" s="5" t="str">
        <f t="shared" si="135"/>
        <v/>
      </c>
      <c r="W317" s="41"/>
      <c r="X317" s="41"/>
      <c r="Y317" s="41"/>
      <c r="Z317" s="41"/>
      <c r="AA317" s="41"/>
      <c r="AB317" s="41"/>
      <c r="AC317" s="41"/>
      <c r="AD317" s="41"/>
      <c r="AE317" s="5" t="str">
        <f t="shared" si="136"/>
        <v/>
      </c>
      <c r="AF317" s="41"/>
      <c r="AG317" s="41"/>
      <c r="AH317" s="41"/>
      <c r="AI317" s="41"/>
      <c r="AJ317" s="41"/>
      <c r="AK317" s="41"/>
      <c r="AL317" s="41"/>
      <c r="AM317" s="41"/>
      <c r="AN317" s="41">
        <f t="shared" si="143"/>
        <v>14.799154334038056</v>
      </c>
      <c r="AO317" s="41">
        <v>1419</v>
      </c>
      <c r="AP317" s="110" t="s">
        <v>103</v>
      </c>
      <c r="AQ317" s="111" t="s">
        <v>103</v>
      </c>
      <c r="AR317" s="126" t="str">
        <f t="shared" si="137"/>
        <v/>
      </c>
      <c r="AS317" s="126" t="str">
        <f t="shared" si="138"/>
        <v/>
      </c>
      <c r="AT317" s="127">
        <v>1419</v>
      </c>
      <c r="AU317" s="128" t="s">
        <v>103</v>
      </c>
      <c r="AV317" s="129" t="s">
        <v>103</v>
      </c>
      <c r="AW317" s="126" t="str">
        <f t="shared" si="139"/>
        <v/>
      </c>
      <c r="AX317" s="126" t="str">
        <f t="shared" si="140"/>
        <v/>
      </c>
      <c r="AY317" s="64" t="str">
        <f t="shared" si="141"/>
        <v/>
      </c>
      <c r="AZ317" s="97" t="s">
        <v>103</v>
      </c>
      <c r="BA317" s="68"/>
      <c r="BB317" s="68"/>
      <c r="BC317" s="68"/>
      <c r="BD317" s="68"/>
      <c r="BE317" s="15"/>
      <c r="BF317" s="5">
        <f t="shared" si="142"/>
        <v>10394</v>
      </c>
      <c r="BG317" s="42">
        <v>3852</v>
      </c>
      <c r="BH317" s="42">
        <v>6542</v>
      </c>
      <c r="BI317" s="42"/>
      <c r="BJ317" s="42"/>
      <c r="BK317" s="42"/>
      <c r="BL317" s="42"/>
      <c r="BM317" s="15"/>
    </row>
    <row r="318" spans="1:65" outlineLevel="5" x14ac:dyDescent="0.3">
      <c r="A318" s="22">
        <f t="shared" si="144"/>
        <v>9</v>
      </c>
      <c r="B318" s="9">
        <f t="shared" si="128"/>
        <v>43004</v>
      </c>
      <c r="C318" s="51">
        <v>366077</v>
      </c>
      <c r="D318" s="64">
        <f t="shared" si="133"/>
        <v>35.5</v>
      </c>
      <c r="E318" s="12">
        <v>35</v>
      </c>
      <c r="F318" s="12">
        <v>36</v>
      </c>
      <c r="G318" s="12"/>
      <c r="H318" s="12"/>
      <c r="I318" s="12"/>
      <c r="J318" s="12"/>
      <c r="K318" s="12"/>
      <c r="L318" s="12"/>
      <c r="M318" s="74">
        <f t="shared" si="134"/>
        <v>7</v>
      </c>
      <c r="N318" s="83">
        <v>7.02</v>
      </c>
      <c r="O318" s="83">
        <v>7.03</v>
      </c>
      <c r="P318" s="83"/>
      <c r="Q318" s="83"/>
      <c r="R318" s="83"/>
      <c r="S318" s="83"/>
      <c r="T318" s="83"/>
      <c r="U318" s="83"/>
      <c r="V318" s="5" t="str">
        <f t="shared" si="135"/>
        <v/>
      </c>
      <c r="W318" s="41"/>
      <c r="X318" s="41"/>
      <c r="Y318" s="41"/>
      <c r="Z318" s="41"/>
      <c r="AA318" s="41"/>
      <c r="AB318" s="41"/>
      <c r="AC318" s="41"/>
      <c r="AD318" s="41"/>
      <c r="AE318" s="5" t="str">
        <f t="shared" si="136"/>
        <v/>
      </c>
      <c r="AF318" s="41"/>
      <c r="AG318" s="41"/>
      <c r="AH318" s="41"/>
      <c r="AI318" s="41"/>
      <c r="AJ318" s="41"/>
      <c r="AK318" s="41"/>
      <c r="AL318" s="41"/>
      <c r="AM318" s="41"/>
      <c r="AN318" s="41">
        <f t="shared" si="143"/>
        <v>14.30517711171662</v>
      </c>
      <c r="AO318" s="41">
        <v>1468</v>
      </c>
      <c r="AP318" s="110">
        <v>3.5</v>
      </c>
      <c r="AQ318" s="111">
        <v>2.4700000000000002</v>
      </c>
      <c r="AR318" s="126">
        <f t="shared" si="137"/>
        <v>70.571428571428569</v>
      </c>
      <c r="AS318" s="126">
        <f t="shared" si="138"/>
        <v>29.428571428571431</v>
      </c>
      <c r="AT318" s="127">
        <v>1468</v>
      </c>
      <c r="AU318" s="128">
        <v>2.5</v>
      </c>
      <c r="AV318" s="129">
        <v>1.5</v>
      </c>
      <c r="AW318" s="126">
        <f t="shared" si="139"/>
        <v>60</v>
      </c>
      <c r="AX318" s="126">
        <f t="shared" si="140"/>
        <v>40</v>
      </c>
      <c r="AY318" s="64">
        <f t="shared" si="141"/>
        <v>37.449392712550598</v>
      </c>
      <c r="AZ318" s="97">
        <v>79.599999999999994</v>
      </c>
      <c r="BA318" s="68"/>
      <c r="BB318" s="68"/>
      <c r="BC318" s="68"/>
      <c r="BD318" s="68"/>
      <c r="BE318" s="15"/>
      <c r="BF318" s="5">
        <f t="shared" si="142"/>
        <v>9800</v>
      </c>
      <c r="BG318" s="42">
        <v>3700</v>
      </c>
      <c r="BH318" s="42">
        <v>6100</v>
      </c>
      <c r="BI318" s="42"/>
      <c r="BJ318" s="42"/>
      <c r="BK318" s="42"/>
      <c r="BL318" s="42"/>
      <c r="BM318" s="15"/>
    </row>
    <row r="319" spans="1:65" outlineLevel="5" x14ac:dyDescent="0.3">
      <c r="A319" s="22">
        <f t="shared" si="144"/>
        <v>9</v>
      </c>
      <c r="B319" s="9">
        <f t="shared" si="128"/>
        <v>43005</v>
      </c>
      <c r="C319" s="51">
        <v>387646</v>
      </c>
      <c r="D319" s="64">
        <f t="shared" si="133"/>
        <v>35.5</v>
      </c>
      <c r="E319" s="12">
        <v>35</v>
      </c>
      <c r="F319" s="12">
        <v>36</v>
      </c>
      <c r="G319" s="12"/>
      <c r="H319" s="12"/>
      <c r="I319" s="12"/>
      <c r="J319" s="12"/>
      <c r="K319" s="12"/>
      <c r="L319" s="12"/>
      <c r="M319" s="74" t="str">
        <f t="shared" si="134"/>
        <v/>
      </c>
      <c r="N319" s="83" t="s">
        <v>103</v>
      </c>
      <c r="O319" s="83" t="s">
        <v>103</v>
      </c>
      <c r="P319" s="83"/>
      <c r="Q319" s="83"/>
      <c r="R319" s="83"/>
      <c r="S319" s="83"/>
      <c r="T319" s="83"/>
      <c r="U319" s="83"/>
      <c r="V319" s="5" t="str">
        <f t="shared" si="135"/>
        <v/>
      </c>
      <c r="W319" s="41"/>
      <c r="X319" s="41"/>
      <c r="Y319" s="41"/>
      <c r="Z319" s="41"/>
      <c r="AA319" s="41"/>
      <c r="AB319" s="41"/>
      <c r="AC319" s="41"/>
      <c r="AD319" s="41"/>
      <c r="AE319" s="5" t="str">
        <f t="shared" si="136"/>
        <v/>
      </c>
      <c r="AF319" s="41"/>
      <c r="AG319" s="41"/>
      <c r="AH319" s="41"/>
      <c r="AI319" s="41"/>
      <c r="AJ319" s="41"/>
      <c r="AK319" s="41"/>
      <c r="AL319" s="41"/>
      <c r="AM319" s="41"/>
      <c r="AN319" s="41">
        <f t="shared" si="143"/>
        <v>14.36388508891929</v>
      </c>
      <c r="AO319" s="41">
        <v>1462</v>
      </c>
      <c r="AP319" s="110" t="s">
        <v>103</v>
      </c>
      <c r="AQ319" s="111" t="s">
        <v>103</v>
      </c>
      <c r="AR319" s="126" t="str">
        <f t="shared" si="137"/>
        <v/>
      </c>
      <c r="AS319" s="126" t="str">
        <f t="shared" si="138"/>
        <v/>
      </c>
      <c r="AT319" s="127">
        <v>1462</v>
      </c>
      <c r="AU319" s="128">
        <v>2.4500000000000002</v>
      </c>
      <c r="AV319" s="129" t="s">
        <v>103</v>
      </c>
      <c r="AW319" s="126" t="str">
        <f t="shared" si="139"/>
        <v/>
      </c>
      <c r="AX319" s="126" t="str">
        <f t="shared" si="140"/>
        <v/>
      </c>
      <c r="AY319" s="64" t="str">
        <f t="shared" si="141"/>
        <v/>
      </c>
      <c r="AZ319" s="97">
        <v>79.760000000000005</v>
      </c>
      <c r="BA319" s="68"/>
      <c r="BB319" s="68"/>
      <c r="BC319" s="68"/>
      <c r="BD319" s="68"/>
      <c r="BE319" s="15"/>
      <c r="BF319" s="5">
        <f t="shared" si="142"/>
        <v>7842</v>
      </c>
      <c r="BG319" s="42">
        <v>1758</v>
      </c>
      <c r="BH319" s="42">
        <v>6084</v>
      </c>
      <c r="BI319" s="42"/>
      <c r="BJ319" s="42"/>
      <c r="BK319" s="42"/>
      <c r="BL319" s="42"/>
      <c r="BM319" s="15"/>
    </row>
    <row r="320" spans="1:65" outlineLevel="5" x14ac:dyDescent="0.3">
      <c r="A320" s="22">
        <f t="shared" si="144"/>
        <v>9</v>
      </c>
      <c r="B320" s="9">
        <f t="shared" si="128"/>
        <v>43006</v>
      </c>
      <c r="C320" s="51">
        <v>335925</v>
      </c>
      <c r="D320" s="64" t="str">
        <f t="shared" si="133"/>
        <v/>
      </c>
      <c r="E320" s="12" t="s">
        <v>103</v>
      </c>
      <c r="F320" s="12" t="s">
        <v>103</v>
      </c>
      <c r="G320" s="12"/>
      <c r="H320" s="12"/>
      <c r="I320" s="12"/>
      <c r="J320" s="12"/>
      <c r="K320" s="12"/>
      <c r="L320" s="12"/>
      <c r="M320" s="74" t="str">
        <f t="shared" si="134"/>
        <v/>
      </c>
      <c r="N320" s="83" t="s">
        <v>103</v>
      </c>
      <c r="O320" s="83" t="s">
        <v>103</v>
      </c>
      <c r="P320" s="83"/>
      <c r="Q320" s="83"/>
      <c r="R320" s="83"/>
      <c r="S320" s="83"/>
      <c r="T320" s="83"/>
      <c r="U320" s="83"/>
      <c r="V320" s="5" t="str">
        <f t="shared" si="135"/>
        <v/>
      </c>
      <c r="W320" s="41"/>
      <c r="X320" s="41"/>
      <c r="Y320" s="41"/>
      <c r="Z320" s="41"/>
      <c r="AA320" s="41"/>
      <c r="AB320" s="41"/>
      <c r="AC320" s="41"/>
      <c r="AD320" s="41"/>
      <c r="AE320" s="5" t="str">
        <f t="shared" si="136"/>
        <v/>
      </c>
      <c r="AF320" s="41"/>
      <c r="AG320" s="41"/>
      <c r="AH320" s="41"/>
      <c r="AI320" s="41"/>
      <c r="AJ320" s="41"/>
      <c r="AK320" s="41"/>
      <c r="AL320" s="41"/>
      <c r="AM320" s="41"/>
      <c r="AN320" s="41">
        <f t="shared" si="143"/>
        <v>14.603616133518775</v>
      </c>
      <c r="AO320" s="41">
        <v>1438</v>
      </c>
      <c r="AP320" s="110" t="s">
        <v>103</v>
      </c>
      <c r="AQ320" s="111" t="s">
        <v>103</v>
      </c>
      <c r="AR320" s="126" t="str">
        <f t="shared" si="137"/>
        <v/>
      </c>
      <c r="AS320" s="126" t="str">
        <f t="shared" si="138"/>
        <v/>
      </c>
      <c r="AT320" s="127">
        <v>1438</v>
      </c>
      <c r="AU320" s="128" t="s">
        <v>103</v>
      </c>
      <c r="AV320" s="129" t="s">
        <v>103</v>
      </c>
      <c r="AW320" s="126" t="str">
        <f t="shared" si="139"/>
        <v/>
      </c>
      <c r="AX320" s="126" t="str">
        <f t="shared" si="140"/>
        <v/>
      </c>
      <c r="AY320" s="64" t="str">
        <f t="shared" si="141"/>
        <v/>
      </c>
      <c r="AZ320" s="97">
        <v>79.540000000000006</v>
      </c>
      <c r="BA320" s="68"/>
      <c r="BB320" s="68"/>
      <c r="BC320" s="68"/>
      <c r="BD320" s="68"/>
      <c r="BE320" s="15"/>
      <c r="BF320" s="5">
        <f t="shared" si="142"/>
        <v>8513</v>
      </c>
      <c r="BG320" s="42">
        <v>3628</v>
      </c>
      <c r="BH320" s="42">
        <v>4885</v>
      </c>
      <c r="BI320" s="42"/>
      <c r="BJ320" s="42"/>
      <c r="BK320" s="42"/>
      <c r="BL320" s="42"/>
      <c r="BM320" s="15"/>
    </row>
    <row r="321" spans="1:65" outlineLevel="5" x14ac:dyDescent="0.3">
      <c r="A321" s="22">
        <f t="shared" si="144"/>
        <v>9</v>
      </c>
      <c r="B321" s="9">
        <f t="shared" si="128"/>
        <v>43007</v>
      </c>
      <c r="C321" s="51">
        <v>312558</v>
      </c>
      <c r="D321" s="64">
        <f t="shared" si="133"/>
        <v>36.200000000000003</v>
      </c>
      <c r="E321" s="12">
        <v>36.5</v>
      </c>
      <c r="F321" s="12">
        <v>35.9</v>
      </c>
      <c r="G321" s="12"/>
      <c r="H321" s="12"/>
      <c r="I321" s="12"/>
      <c r="J321" s="12"/>
      <c r="K321" s="12"/>
      <c r="L321" s="12"/>
      <c r="M321" s="74" t="str">
        <f t="shared" si="134"/>
        <v/>
      </c>
      <c r="N321" s="83" t="s">
        <v>103</v>
      </c>
      <c r="O321" s="83" t="s">
        <v>103</v>
      </c>
      <c r="P321" s="83"/>
      <c r="Q321" s="83"/>
      <c r="R321" s="83"/>
      <c r="S321" s="83"/>
      <c r="T321" s="83"/>
      <c r="U321" s="83"/>
      <c r="V321" s="5" t="str">
        <f t="shared" si="135"/>
        <v/>
      </c>
      <c r="W321" s="41"/>
      <c r="X321" s="41"/>
      <c r="Y321" s="41"/>
      <c r="Z321" s="41"/>
      <c r="AA321" s="41"/>
      <c r="AB321" s="41"/>
      <c r="AC321" s="41"/>
      <c r="AD321" s="41"/>
      <c r="AE321" s="5" t="str">
        <f t="shared" si="136"/>
        <v/>
      </c>
      <c r="AF321" s="41"/>
      <c r="AG321" s="41"/>
      <c r="AH321" s="41"/>
      <c r="AI321" s="41"/>
      <c r="AJ321" s="41"/>
      <c r="AK321" s="41"/>
      <c r="AL321" s="41"/>
      <c r="AM321" s="41"/>
      <c r="AN321" s="41">
        <f t="shared" si="143"/>
        <v>15.362106803218728</v>
      </c>
      <c r="AO321" s="41">
        <v>1367</v>
      </c>
      <c r="AP321" s="110" t="s">
        <v>103</v>
      </c>
      <c r="AQ321" s="111" t="s">
        <v>103</v>
      </c>
      <c r="AR321" s="126" t="str">
        <f t="shared" si="137"/>
        <v/>
      </c>
      <c r="AS321" s="126" t="str">
        <f t="shared" si="138"/>
        <v/>
      </c>
      <c r="AT321" s="127">
        <v>1104</v>
      </c>
      <c r="AU321" s="128">
        <v>2.34</v>
      </c>
      <c r="AV321" s="129" t="s">
        <v>103</v>
      </c>
      <c r="AW321" s="126" t="str">
        <f t="shared" si="139"/>
        <v/>
      </c>
      <c r="AX321" s="126" t="str">
        <f t="shared" si="140"/>
        <v/>
      </c>
      <c r="AY321" s="64" t="str">
        <f t="shared" si="141"/>
        <v/>
      </c>
      <c r="AZ321" s="97">
        <v>80.010000000000005</v>
      </c>
      <c r="BA321" s="68"/>
      <c r="BB321" s="68"/>
      <c r="BC321" s="68"/>
      <c r="BD321" s="68"/>
      <c r="BE321" s="15"/>
      <c r="BF321" s="5">
        <f t="shared" si="142"/>
        <v>9406</v>
      </c>
      <c r="BG321" s="42">
        <v>3328</v>
      </c>
      <c r="BH321" s="42">
        <v>6078</v>
      </c>
      <c r="BI321" s="42"/>
      <c r="BJ321" s="42"/>
      <c r="BK321" s="42"/>
      <c r="BL321" s="42"/>
      <c r="BM321" s="15"/>
    </row>
    <row r="322" spans="1:65" ht="17.25" outlineLevel="5" thickBot="1" x14ac:dyDescent="0.35">
      <c r="A322" s="31">
        <f t="shared" si="144"/>
        <v>9</v>
      </c>
      <c r="B322" s="32">
        <f t="shared" si="128"/>
        <v>43008</v>
      </c>
      <c r="C322" s="51">
        <v>322816</v>
      </c>
      <c r="D322" s="64">
        <f t="shared" si="133"/>
        <v>36</v>
      </c>
      <c r="E322" s="12">
        <v>35.5</v>
      </c>
      <c r="F322" s="12">
        <v>36.4</v>
      </c>
      <c r="G322" s="12"/>
      <c r="H322" s="12"/>
      <c r="I322" s="12"/>
      <c r="J322" s="12"/>
      <c r="K322" s="12"/>
      <c r="L322" s="12"/>
      <c r="M322" s="74" t="str">
        <f t="shared" si="134"/>
        <v/>
      </c>
      <c r="N322" s="83" t="s">
        <v>103</v>
      </c>
      <c r="O322" s="83" t="s">
        <v>103</v>
      </c>
      <c r="P322" s="83"/>
      <c r="Q322" s="83"/>
      <c r="R322" s="83"/>
      <c r="S322" s="83"/>
      <c r="T322" s="83"/>
      <c r="U322" s="83"/>
      <c r="V322" s="5" t="str">
        <f t="shared" si="135"/>
        <v/>
      </c>
      <c r="W322" s="41"/>
      <c r="X322" s="41"/>
      <c r="Y322" s="41"/>
      <c r="Z322" s="41"/>
      <c r="AA322" s="41"/>
      <c r="AB322" s="41"/>
      <c r="AC322" s="41"/>
      <c r="AD322" s="41"/>
      <c r="AE322" s="5" t="str">
        <f t="shared" si="136"/>
        <v/>
      </c>
      <c r="AF322" s="41"/>
      <c r="AG322" s="41"/>
      <c r="AH322" s="41"/>
      <c r="AI322" s="41"/>
      <c r="AJ322" s="41"/>
      <c r="AK322" s="41"/>
      <c r="AL322" s="41"/>
      <c r="AM322" s="41"/>
      <c r="AN322" s="41">
        <f t="shared" si="143"/>
        <v>20.833333333333332</v>
      </c>
      <c r="AO322" s="41">
        <v>1008</v>
      </c>
      <c r="AP322" s="110" t="s">
        <v>103</v>
      </c>
      <c r="AQ322" s="111" t="s">
        <v>103</v>
      </c>
      <c r="AR322" s="126" t="str">
        <f t="shared" si="137"/>
        <v/>
      </c>
      <c r="AS322" s="126" t="str">
        <f t="shared" si="138"/>
        <v/>
      </c>
      <c r="AT322" s="127">
        <v>1008</v>
      </c>
      <c r="AU322" s="128" t="s">
        <v>103</v>
      </c>
      <c r="AV322" s="129" t="s">
        <v>103</v>
      </c>
      <c r="AW322" s="126" t="str">
        <f t="shared" si="139"/>
        <v/>
      </c>
      <c r="AX322" s="126" t="str">
        <f t="shared" si="140"/>
        <v/>
      </c>
      <c r="AY322" s="64" t="str">
        <f t="shared" si="141"/>
        <v/>
      </c>
      <c r="AZ322" s="97" t="s">
        <v>103</v>
      </c>
      <c r="BA322" s="68"/>
      <c r="BB322" s="68"/>
      <c r="BC322" s="68"/>
      <c r="BD322" s="68"/>
      <c r="BE322" s="15"/>
      <c r="BF322" s="5">
        <f t="shared" si="142"/>
        <v>6918</v>
      </c>
      <c r="BG322" s="42">
        <v>1401</v>
      </c>
      <c r="BH322" s="42">
        <v>5517</v>
      </c>
      <c r="BI322" s="42"/>
      <c r="BJ322" s="42"/>
      <c r="BK322" s="42"/>
      <c r="BL322" s="42"/>
      <c r="BM322" s="15"/>
    </row>
    <row r="323" spans="1:65" outlineLevel="4" x14ac:dyDescent="0.3">
      <c r="A323" s="156" t="s">
        <v>43</v>
      </c>
      <c r="B323" s="157"/>
      <c r="C323" s="50">
        <f t="shared" ref="C323:BM323" si="145">SUBTOTAL(4,C293:C322)</f>
        <v>449560</v>
      </c>
      <c r="D323" s="60">
        <f t="shared" si="145"/>
        <v>36.200000000000003</v>
      </c>
      <c r="E323" s="28">
        <f t="shared" si="145"/>
        <v>37</v>
      </c>
      <c r="F323" s="28">
        <f t="shared" si="145"/>
        <v>36.4</v>
      </c>
      <c r="G323" s="28">
        <f t="shared" si="145"/>
        <v>0</v>
      </c>
      <c r="H323" s="28">
        <f t="shared" si="145"/>
        <v>0</v>
      </c>
      <c r="I323" s="28">
        <f t="shared" si="145"/>
        <v>0</v>
      </c>
      <c r="J323" s="28">
        <f t="shared" si="145"/>
        <v>0</v>
      </c>
      <c r="K323" s="28">
        <f t="shared" si="145"/>
        <v>0</v>
      </c>
      <c r="L323" s="28">
        <f t="shared" si="145"/>
        <v>0</v>
      </c>
      <c r="M323" s="71">
        <f t="shared" si="145"/>
        <v>7.1</v>
      </c>
      <c r="N323" s="82">
        <f t="shared" si="145"/>
        <v>7.11</v>
      </c>
      <c r="O323" s="82">
        <f t="shared" si="145"/>
        <v>7.1</v>
      </c>
      <c r="P323" s="82">
        <f t="shared" si="145"/>
        <v>0</v>
      </c>
      <c r="Q323" s="82">
        <f t="shared" si="145"/>
        <v>0</v>
      </c>
      <c r="R323" s="82">
        <f t="shared" si="145"/>
        <v>0</v>
      </c>
      <c r="S323" s="82">
        <f t="shared" si="145"/>
        <v>0</v>
      </c>
      <c r="T323" s="82">
        <f t="shared" si="145"/>
        <v>0</v>
      </c>
      <c r="U323" s="82">
        <f t="shared" si="145"/>
        <v>0</v>
      </c>
      <c r="V323" s="29">
        <f t="shared" si="145"/>
        <v>0</v>
      </c>
      <c r="W323" s="39">
        <f t="shared" si="145"/>
        <v>0</v>
      </c>
      <c r="X323" s="39">
        <f t="shared" si="145"/>
        <v>0</v>
      </c>
      <c r="Y323" s="39">
        <f t="shared" si="145"/>
        <v>0</v>
      </c>
      <c r="Z323" s="39">
        <f t="shared" si="145"/>
        <v>0</v>
      </c>
      <c r="AA323" s="39">
        <f t="shared" si="145"/>
        <v>0</v>
      </c>
      <c r="AB323" s="39">
        <f t="shared" si="145"/>
        <v>0</v>
      </c>
      <c r="AC323" s="39">
        <f t="shared" si="145"/>
        <v>0</v>
      </c>
      <c r="AD323" s="39">
        <f t="shared" si="145"/>
        <v>0</v>
      </c>
      <c r="AE323" s="29">
        <f t="shared" si="145"/>
        <v>2135</v>
      </c>
      <c r="AF323" s="39">
        <f t="shared" si="145"/>
        <v>2210</v>
      </c>
      <c r="AG323" s="39">
        <f t="shared" si="145"/>
        <v>2060</v>
      </c>
      <c r="AH323" s="39">
        <f t="shared" si="145"/>
        <v>0</v>
      </c>
      <c r="AI323" s="39">
        <f t="shared" si="145"/>
        <v>0</v>
      </c>
      <c r="AJ323" s="39">
        <f t="shared" si="145"/>
        <v>0</v>
      </c>
      <c r="AK323" s="39">
        <f t="shared" si="145"/>
        <v>0</v>
      </c>
      <c r="AL323" s="39">
        <f t="shared" si="145"/>
        <v>0</v>
      </c>
      <c r="AM323" s="39">
        <f t="shared" si="145"/>
        <v>0</v>
      </c>
      <c r="AN323" s="39">
        <f>SUBTOTAL(4,AN293:AN322)</f>
        <v>25.119617224880383</v>
      </c>
      <c r="AO323" s="39">
        <f t="shared" ref="AO323:AX323" si="146">SUBTOTAL(4,AO293:AO322)</f>
        <v>1468</v>
      </c>
      <c r="AP323" s="104">
        <f t="shared" si="146"/>
        <v>3.69</v>
      </c>
      <c r="AQ323" s="105">
        <f t="shared" si="146"/>
        <v>2.72</v>
      </c>
      <c r="AR323" s="106">
        <f t="shared" si="146"/>
        <v>74.018126888217523</v>
      </c>
      <c r="AS323" s="106">
        <f t="shared" si="146"/>
        <v>29.428571428571431</v>
      </c>
      <c r="AT323" s="107">
        <f t="shared" si="146"/>
        <v>1468</v>
      </c>
      <c r="AU323" s="108">
        <f t="shared" si="146"/>
        <v>2.5099999999999998</v>
      </c>
      <c r="AV323" s="109">
        <f t="shared" si="146"/>
        <v>1.5</v>
      </c>
      <c r="AW323" s="106">
        <f t="shared" si="146"/>
        <v>62.660944206008587</v>
      </c>
      <c r="AX323" s="106">
        <f t="shared" si="146"/>
        <v>40</v>
      </c>
      <c r="AY323" s="60">
        <f t="shared" si="145"/>
        <v>43.531499556344265</v>
      </c>
      <c r="AZ323" s="96">
        <f t="shared" si="145"/>
        <v>80.599999999999994</v>
      </c>
      <c r="BA323" s="67">
        <f t="shared" si="145"/>
        <v>66.5</v>
      </c>
      <c r="BB323" s="67">
        <f t="shared" si="145"/>
        <v>31.6</v>
      </c>
      <c r="BC323" s="67">
        <f t="shared" si="145"/>
        <v>250</v>
      </c>
      <c r="BD323" s="67">
        <f t="shared" si="145"/>
        <v>0</v>
      </c>
      <c r="BE323" s="27">
        <f t="shared" si="145"/>
        <v>0</v>
      </c>
      <c r="BF323" s="29">
        <f t="shared" si="145"/>
        <v>11646</v>
      </c>
      <c r="BG323" s="39">
        <f t="shared" si="145"/>
        <v>4294</v>
      </c>
      <c r="BH323" s="40">
        <f t="shared" si="145"/>
        <v>9321</v>
      </c>
      <c r="BI323" s="40">
        <f t="shared" si="145"/>
        <v>0</v>
      </c>
      <c r="BJ323" s="40">
        <f t="shared" si="145"/>
        <v>0</v>
      </c>
      <c r="BK323" s="40">
        <f t="shared" si="145"/>
        <v>0</v>
      </c>
      <c r="BL323" s="40">
        <f t="shared" si="145"/>
        <v>0</v>
      </c>
      <c r="BM323" s="27">
        <f t="shared" si="145"/>
        <v>0</v>
      </c>
    </row>
    <row r="324" spans="1:65" outlineLevel="3" x14ac:dyDescent="0.3">
      <c r="A324" s="158" t="s">
        <v>32</v>
      </c>
      <c r="B324" s="159"/>
      <c r="C324" s="51">
        <f t="shared" ref="C324:BM324" si="147">SUBTOTAL(5,C293:C322)</f>
        <v>311789</v>
      </c>
      <c r="D324" s="61">
        <f t="shared" si="147"/>
        <v>34</v>
      </c>
      <c r="E324" s="12">
        <f t="shared" si="147"/>
        <v>34</v>
      </c>
      <c r="F324" s="12">
        <f t="shared" si="147"/>
        <v>34</v>
      </c>
      <c r="G324" s="12">
        <f t="shared" si="147"/>
        <v>0</v>
      </c>
      <c r="H324" s="12">
        <f t="shared" si="147"/>
        <v>0</v>
      </c>
      <c r="I324" s="12">
        <f t="shared" si="147"/>
        <v>0</v>
      </c>
      <c r="J324" s="12">
        <f t="shared" si="147"/>
        <v>0</v>
      </c>
      <c r="K324" s="12">
        <f t="shared" si="147"/>
        <v>0</v>
      </c>
      <c r="L324" s="12">
        <f t="shared" si="147"/>
        <v>0</v>
      </c>
      <c r="M324" s="72">
        <f t="shared" si="147"/>
        <v>7</v>
      </c>
      <c r="N324" s="83">
        <f t="shared" si="147"/>
        <v>7.02</v>
      </c>
      <c r="O324" s="83">
        <f t="shared" si="147"/>
        <v>7.01</v>
      </c>
      <c r="P324" s="83">
        <f t="shared" si="147"/>
        <v>0</v>
      </c>
      <c r="Q324" s="83">
        <f t="shared" si="147"/>
        <v>0</v>
      </c>
      <c r="R324" s="83">
        <f t="shared" si="147"/>
        <v>0</v>
      </c>
      <c r="S324" s="83">
        <f t="shared" si="147"/>
        <v>0</v>
      </c>
      <c r="T324" s="83">
        <f t="shared" si="147"/>
        <v>0</v>
      </c>
      <c r="U324" s="83">
        <f t="shared" si="147"/>
        <v>0</v>
      </c>
      <c r="V324" s="6">
        <f t="shared" si="147"/>
        <v>0</v>
      </c>
      <c r="W324" s="41">
        <f t="shared" si="147"/>
        <v>0</v>
      </c>
      <c r="X324" s="41">
        <f t="shared" si="147"/>
        <v>0</v>
      </c>
      <c r="Y324" s="41">
        <f t="shared" si="147"/>
        <v>0</v>
      </c>
      <c r="Z324" s="41">
        <f t="shared" si="147"/>
        <v>0</v>
      </c>
      <c r="AA324" s="41">
        <f t="shared" si="147"/>
        <v>0</v>
      </c>
      <c r="AB324" s="41">
        <f t="shared" si="147"/>
        <v>0</v>
      </c>
      <c r="AC324" s="41">
        <f t="shared" si="147"/>
        <v>0</v>
      </c>
      <c r="AD324" s="41">
        <f t="shared" si="147"/>
        <v>0</v>
      </c>
      <c r="AE324" s="6">
        <f t="shared" si="147"/>
        <v>2135</v>
      </c>
      <c r="AF324" s="41">
        <f t="shared" si="147"/>
        <v>2210</v>
      </c>
      <c r="AG324" s="41">
        <f t="shared" si="147"/>
        <v>2060</v>
      </c>
      <c r="AH324" s="41">
        <f t="shared" si="147"/>
        <v>0</v>
      </c>
      <c r="AI324" s="41">
        <f t="shared" si="147"/>
        <v>0</v>
      </c>
      <c r="AJ324" s="41">
        <f t="shared" si="147"/>
        <v>0</v>
      </c>
      <c r="AK324" s="41">
        <f t="shared" si="147"/>
        <v>0</v>
      </c>
      <c r="AL324" s="41">
        <f t="shared" si="147"/>
        <v>0</v>
      </c>
      <c r="AM324" s="41">
        <f t="shared" si="147"/>
        <v>0</v>
      </c>
      <c r="AN324" s="41">
        <f>SUBTOTAL(5,AN293:AN322)</f>
        <v>14.30517711171662</v>
      </c>
      <c r="AO324" s="41">
        <f t="shared" ref="AO324:AX324" si="148">SUBTOTAL(5,AO293:AO322)</f>
        <v>836</v>
      </c>
      <c r="AP324" s="110">
        <f t="shared" si="148"/>
        <v>3.31</v>
      </c>
      <c r="AQ324" s="111">
        <f t="shared" si="148"/>
        <v>2.4</v>
      </c>
      <c r="AR324" s="112">
        <f t="shared" si="148"/>
        <v>70.571428571428569</v>
      </c>
      <c r="AS324" s="112">
        <f t="shared" si="148"/>
        <v>25.981873111782477</v>
      </c>
      <c r="AT324" s="113">
        <f t="shared" si="148"/>
        <v>836</v>
      </c>
      <c r="AU324" s="114">
        <f t="shared" si="148"/>
        <v>2.1800000000000002</v>
      </c>
      <c r="AV324" s="115">
        <f t="shared" si="148"/>
        <v>1.46</v>
      </c>
      <c r="AW324" s="112">
        <f t="shared" si="148"/>
        <v>60</v>
      </c>
      <c r="AX324" s="112">
        <f t="shared" si="148"/>
        <v>37.339055793991413</v>
      </c>
      <c r="AY324" s="61">
        <f t="shared" si="147"/>
        <v>37.449392712550598</v>
      </c>
      <c r="AZ324" s="97">
        <f t="shared" si="147"/>
        <v>78.53</v>
      </c>
      <c r="BA324" s="68">
        <f t="shared" si="147"/>
        <v>63.5</v>
      </c>
      <c r="BB324" s="68">
        <f t="shared" si="147"/>
        <v>31</v>
      </c>
      <c r="BC324" s="68">
        <f t="shared" si="147"/>
        <v>0.2</v>
      </c>
      <c r="BD324" s="68">
        <f t="shared" si="147"/>
        <v>0</v>
      </c>
      <c r="BE324" s="15">
        <f t="shared" si="147"/>
        <v>0</v>
      </c>
      <c r="BF324" s="6">
        <f t="shared" si="147"/>
        <v>4487</v>
      </c>
      <c r="BG324" s="41">
        <f t="shared" si="147"/>
        <v>0</v>
      </c>
      <c r="BH324" s="42">
        <f t="shared" si="147"/>
        <v>1394</v>
      </c>
      <c r="BI324" s="42">
        <f t="shared" si="147"/>
        <v>0</v>
      </c>
      <c r="BJ324" s="42">
        <f t="shared" si="147"/>
        <v>0</v>
      </c>
      <c r="BK324" s="42">
        <f t="shared" si="147"/>
        <v>0</v>
      </c>
      <c r="BL324" s="42">
        <f t="shared" si="147"/>
        <v>0</v>
      </c>
      <c r="BM324" s="15">
        <f t="shared" si="147"/>
        <v>0</v>
      </c>
    </row>
    <row r="325" spans="1:65" outlineLevel="2" x14ac:dyDescent="0.3">
      <c r="A325" s="158" t="s">
        <v>21</v>
      </c>
      <c r="B325" s="159"/>
      <c r="C325" s="51">
        <f>IFERROR(SUBTOTAL(1,C293:C322),"")</f>
        <v>354411.8</v>
      </c>
      <c r="D325" s="61">
        <f t="shared" ref="D325:BM325" si="149">IFERROR(SUBTOTAL(1,D293:D322),"")</f>
        <v>35.418181818181822</v>
      </c>
      <c r="E325" s="12">
        <f t="shared" si="149"/>
        <v>35.5</v>
      </c>
      <c r="F325" s="12">
        <f t="shared" si="149"/>
        <v>35.331818181818178</v>
      </c>
      <c r="G325" s="12" t="str">
        <f t="shared" si="149"/>
        <v/>
      </c>
      <c r="H325" s="12" t="str">
        <f t="shared" si="149"/>
        <v/>
      </c>
      <c r="I325" s="12" t="str">
        <f t="shared" si="149"/>
        <v/>
      </c>
      <c r="J325" s="12" t="str">
        <f t="shared" si="149"/>
        <v/>
      </c>
      <c r="K325" s="12" t="str">
        <f t="shared" si="149"/>
        <v/>
      </c>
      <c r="L325" s="12" t="str">
        <f t="shared" si="149"/>
        <v/>
      </c>
      <c r="M325" s="72">
        <f t="shared" si="149"/>
        <v>7.05</v>
      </c>
      <c r="N325" s="83">
        <f t="shared" si="149"/>
        <v>7.0575000000000001</v>
      </c>
      <c r="O325" s="83">
        <f t="shared" si="149"/>
        <v>7.0575000000000001</v>
      </c>
      <c r="P325" s="83" t="str">
        <f t="shared" si="149"/>
        <v/>
      </c>
      <c r="Q325" s="83" t="str">
        <f t="shared" si="149"/>
        <v/>
      </c>
      <c r="R325" s="83" t="str">
        <f t="shared" si="149"/>
        <v/>
      </c>
      <c r="S325" s="83" t="str">
        <f t="shared" si="149"/>
        <v/>
      </c>
      <c r="T325" s="83" t="str">
        <f t="shared" si="149"/>
        <v/>
      </c>
      <c r="U325" s="83" t="str">
        <f t="shared" si="149"/>
        <v/>
      </c>
      <c r="V325" s="6" t="str">
        <f t="shared" si="149"/>
        <v/>
      </c>
      <c r="W325" s="41" t="str">
        <f t="shared" si="149"/>
        <v/>
      </c>
      <c r="X325" s="41" t="str">
        <f t="shared" si="149"/>
        <v/>
      </c>
      <c r="Y325" s="41" t="str">
        <f t="shared" si="149"/>
        <v/>
      </c>
      <c r="Z325" s="41" t="str">
        <f t="shared" si="149"/>
        <v/>
      </c>
      <c r="AA325" s="41" t="str">
        <f t="shared" si="149"/>
        <v/>
      </c>
      <c r="AB325" s="41" t="str">
        <f t="shared" si="149"/>
        <v/>
      </c>
      <c r="AC325" s="41" t="str">
        <f t="shared" si="149"/>
        <v/>
      </c>
      <c r="AD325" s="41" t="str">
        <f t="shared" si="149"/>
        <v/>
      </c>
      <c r="AE325" s="6">
        <f t="shared" si="149"/>
        <v>2135</v>
      </c>
      <c r="AF325" s="41">
        <f t="shared" si="149"/>
        <v>2210</v>
      </c>
      <c r="AG325" s="41">
        <f t="shared" si="149"/>
        <v>2060</v>
      </c>
      <c r="AH325" s="41" t="str">
        <f t="shared" si="149"/>
        <v/>
      </c>
      <c r="AI325" s="41" t="str">
        <f t="shared" si="149"/>
        <v/>
      </c>
      <c r="AJ325" s="41" t="str">
        <f t="shared" si="149"/>
        <v/>
      </c>
      <c r="AK325" s="41" t="str">
        <f t="shared" si="149"/>
        <v/>
      </c>
      <c r="AL325" s="41" t="str">
        <f t="shared" si="149"/>
        <v/>
      </c>
      <c r="AM325" s="41" t="str">
        <f t="shared" si="149"/>
        <v/>
      </c>
      <c r="AN325" s="41">
        <f>IFERROR(SUBTOTAL(1,AN293:AN322),"")</f>
        <v>18.502973123964857</v>
      </c>
      <c r="AO325" s="41">
        <f t="shared" si="149"/>
        <v>1155.2666666666667</v>
      </c>
      <c r="AP325" s="110">
        <f t="shared" si="149"/>
        <v>3.4525000000000001</v>
      </c>
      <c r="AQ325" s="111">
        <f t="shared" si="149"/>
        <v>2.5100000000000002</v>
      </c>
      <c r="AR325" s="112">
        <f t="shared" si="149"/>
        <v>72.702461364276999</v>
      </c>
      <c r="AS325" s="112">
        <f t="shared" si="149"/>
        <v>27.297538635723001</v>
      </c>
      <c r="AT325" s="113">
        <f t="shared" si="149"/>
        <v>1146.5</v>
      </c>
      <c r="AU325" s="114">
        <f t="shared" si="149"/>
        <v>2.3805263157894738</v>
      </c>
      <c r="AV325" s="115">
        <f t="shared" si="149"/>
        <v>1.48</v>
      </c>
      <c r="AW325" s="112">
        <f t="shared" si="149"/>
        <v>61.498569384835477</v>
      </c>
      <c r="AX325" s="112">
        <f t="shared" si="149"/>
        <v>38.501430615164523</v>
      </c>
      <c r="AY325" s="61">
        <f t="shared" si="149"/>
        <v>40.034583901512448</v>
      </c>
      <c r="AZ325" s="97">
        <f t="shared" si="149"/>
        <v>79.668999999999997</v>
      </c>
      <c r="BA325" s="68">
        <f t="shared" si="149"/>
        <v>65</v>
      </c>
      <c r="BB325" s="68">
        <f t="shared" si="149"/>
        <v>31.3</v>
      </c>
      <c r="BC325" s="68">
        <f t="shared" si="149"/>
        <v>125.1</v>
      </c>
      <c r="BD325" s="68" t="str">
        <f t="shared" si="149"/>
        <v/>
      </c>
      <c r="BE325" s="15" t="str">
        <f>IFERROR(SUBTOTAL(1,BE293:BE322),"")</f>
        <v/>
      </c>
      <c r="BF325" s="6">
        <f t="shared" si="149"/>
        <v>7405.166666666667</v>
      </c>
      <c r="BG325" s="41">
        <f t="shared" si="149"/>
        <v>2467.7666666666669</v>
      </c>
      <c r="BH325" s="42">
        <f t="shared" si="149"/>
        <v>4937.3999999999996</v>
      </c>
      <c r="BI325" s="42" t="str">
        <f t="shared" si="149"/>
        <v/>
      </c>
      <c r="BJ325" s="42" t="str">
        <f t="shared" si="149"/>
        <v/>
      </c>
      <c r="BK325" s="42" t="str">
        <f t="shared" si="149"/>
        <v/>
      </c>
      <c r="BL325" s="42" t="str">
        <f t="shared" si="149"/>
        <v/>
      </c>
      <c r="BM325" s="15" t="str">
        <f t="shared" si="149"/>
        <v/>
      </c>
    </row>
    <row r="326" spans="1:65" ht="17.25" outlineLevel="1" thickBot="1" x14ac:dyDescent="0.35">
      <c r="A326" s="160" t="s">
        <v>52</v>
      </c>
      <c r="B326" s="161"/>
      <c r="C326" s="52">
        <f>SUBTOTAL(9,C293:C322)</f>
        <v>10632354</v>
      </c>
      <c r="D326" s="62"/>
      <c r="E326" s="30"/>
      <c r="F326" s="30"/>
      <c r="G326" s="30"/>
      <c r="H326" s="30"/>
      <c r="I326" s="30"/>
      <c r="J326" s="30"/>
      <c r="K326" s="30"/>
      <c r="L326" s="30"/>
      <c r="M326" s="73"/>
      <c r="N326" s="84"/>
      <c r="O326" s="84"/>
      <c r="P326" s="84"/>
      <c r="Q326" s="84"/>
      <c r="R326" s="84"/>
      <c r="S326" s="84"/>
      <c r="T326" s="84"/>
      <c r="U326" s="84"/>
      <c r="V326" s="93"/>
      <c r="W326" s="94"/>
      <c r="X326" s="94"/>
      <c r="Y326" s="94"/>
      <c r="Z326" s="94"/>
      <c r="AA326" s="94"/>
      <c r="AB326" s="94"/>
      <c r="AC326" s="94"/>
      <c r="AD326" s="94"/>
      <c r="AE326" s="93"/>
      <c r="AF326" s="94"/>
      <c r="AG326" s="94"/>
      <c r="AH326" s="94"/>
      <c r="AI326" s="94"/>
      <c r="AJ326" s="94"/>
      <c r="AK326" s="94"/>
      <c r="AL326" s="94"/>
      <c r="AM326" s="94"/>
      <c r="AN326" s="94"/>
      <c r="AO326" s="43">
        <f>SUBTOTAL(9,AO293:AO322)</f>
        <v>34658</v>
      </c>
      <c r="AP326" s="116"/>
      <c r="AQ326" s="117"/>
      <c r="AR326" s="118"/>
      <c r="AS326" s="118"/>
      <c r="AT326" s="119">
        <f>SUBTOTAL(9,AT293:AT322)</f>
        <v>34395</v>
      </c>
      <c r="AU326" s="120"/>
      <c r="AV326" s="121"/>
      <c r="AW326" s="118"/>
      <c r="AX326" s="118"/>
      <c r="AY326" s="62"/>
      <c r="AZ326" s="98"/>
      <c r="BA326" s="69"/>
      <c r="BB326" s="69"/>
      <c r="BC326" s="69"/>
      <c r="BD326" s="69"/>
      <c r="BE326" s="16">
        <f>SUBTOTAL(9,BE293:BE322)</f>
        <v>0</v>
      </c>
      <c r="BF326" s="7">
        <f t="shared" ref="BF326:BM326" si="150">SUBTOTAL(9,BF293:BF322)</f>
        <v>222155</v>
      </c>
      <c r="BG326" s="43">
        <f t="shared" si="150"/>
        <v>74033</v>
      </c>
      <c r="BH326" s="44">
        <f t="shared" si="150"/>
        <v>148122</v>
      </c>
      <c r="BI326" s="44">
        <f t="shared" si="150"/>
        <v>0</v>
      </c>
      <c r="BJ326" s="44">
        <f t="shared" si="150"/>
        <v>0</v>
      </c>
      <c r="BK326" s="44">
        <f t="shared" si="150"/>
        <v>0</v>
      </c>
      <c r="BL326" s="44">
        <f t="shared" si="150"/>
        <v>0</v>
      </c>
      <c r="BM326" s="16">
        <f t="shared" si="150"/>
        <v>0</v>
      </c>
    </row>
    <row r="327" spans="1:65" outlineLevel="5" x14ac:dyDescent="0.3">
      <c r="A327" s="21">
        <f t="shared" si="144"/>
        <v>10</v>
      </c>
      <c r="B327" s="33">
        <f>B322+1</f>
        <v>43009</v>
      </c>
      <c r="C327" s="51">
        <v>329921</v>
      </c>
      <c r="D327" s="64">
        <f t="shared" ref="D327:D357" si="151">IFERROR(ROUND(AVERAGE(E327:L327),1),"")</f>
        <v>35.5</v>
      </c>
      <c r="E327" s="12">
        <v>35</v>
      </c>
      <c r="F327" s="12">
        <v>36</v>
      </c>
      <c r="G327" s="12"/>
      <c r="H327" s="12"/>
      <c r="I327" s="12"/>
      <c r="J327" s="12"/>
      <c r="K327" s="12"/>
      <c r="L327" s="12"/>
      <c r="M327" s="74" t="str">
        <f t="shared" ref="M327:M357" si="152">IFERROR(ROUND(AVERAGE(N327:U327),1),"")</f>
        <v/>
      </c>
      <c r="N327" s="83" t="s">
        <v>103</v>
      </c>
      <c r="O327" s="83" t="s">
        <v>103</v>
      </c>
      <c r="P327" s="83"/>
      <c r="Q327" s="83"/>
      <c r="R327" s="83"/>
      <c r="S327" s="83"/>
      <c r="T327" s="83"/>
      <c r="U327" s="83"/>
      <c r="V327" s="5" t="str">
        <f t="shared" ref="V327:V357" si="153">IFERROR(ROUND(AVERAGE(W327:AD327),1),"")</f>
        <v/>
      </c>
      <c r="W327" s="41"/>
      <c r="X327" s="41"/>
      <c r="Y327" s="41"/>
      <c r="Z327" s="41"/>
      <c r="AA327" s="41"/>
      <c r="AB327" s="41"/>
      <c r="AC327" s="41"/>
      <c r="AD327" s="41"/>
      <c r="AE327" s="5" t="str">
        <f t="shared" ref="AE327:AE357" si="154">IFERROR(ROUND(AVERAGE(AF327:AM327),1),"")</f>
        <v/>
      </c>
      <c r="AF327" s="41"/>
      <c r="AG327" s="41"/>
      <c r="AH327" s="41"/>
      <c r="AI327" s="41"/>
      <c r="AJ327" s="41"/>
      <c r="AK327" s="41"/>
      <c r="AL327" s="41"/>
      <c r="AM327" s="41"/>
      <c r="AN327" s="41">
        <f>21000/AO327</f>
        <v>21.761658031088082</v>
      </c>
      <c r="AO327" s="41">
        <v>965</v>
      </c>
      <c r="AP327" s="110" t="s">
        <v>103</v>
      </c>
      <c r="AQ327" s="111" t="s">
        <v>103</v>
      </c>
      <c r="AR327" s="126" t="str">
        <f t="shared" ref="AR327:AR357" si="155">IFERROR(AQ327/AP327*100,"")</f>
        <v/>
      </c>
      <c r="AS327" s="126" t="str">
        <f t="shared" ref="AS327:AS357" si="156">IFERROR(100-AR327,"")</f>
        <v/>
      </c>
      <c r="AT327" s="127">
        <v>965</v>
      </c>
      <c r="AU327" s="128" t="s">
        <v>103</v>
      </c>
      <c r="AV327" s="129" t="s">
        <v>103</v>
      </c>
      <c r="AW327" s="126" t="str">
        <f t="shared" ref="AW327:AW357" si="157">IFERROR(AV327/AU327*100,"")</f>
        <v/>
      </c>
      <c r="AX327" s="126" t="str">
        <f t="shared" ref="AX327:AX357" si="158">IFERROR(100-AW327,"")</f>
        <v/>
      </c>
      <c r="AY327" s="64" t="str">
        <f t="shared" ref="AY327:AY357" si="159">IFERROR((1-((AW327*AS327)/(AX327*AR327)))*100,"")</f>
        <v/>
      </c>
      <c r="AZ327" s="97" t="s">
        <v>103</v>
      </c>
      <c r="BA327" s="68"/>
      <c r="BB327" s="68"/>
      <c r="BC327" s="68"/>
      <c r="BD327" s="68"/>
      <c r="BE327" s="15"/>
      <c r="BF327" s="5">
        <f t="shared" ref="BF327:BF357" si="160">IF(SUM(BG327:BM327)=0,"",SUM(BG327:BM327))</f>
        <v>5505</v>
      </c>
      <c r="BG327" s="41">
        <v>3871</v>
      </c>
      <c r="BH327" s="42">
        <v>1634</v>
      </c>
      <c r="BI327" s="42"/>
      <c r="BJ327" s="42"/>
      <c r="BK327" s="42"/>
      <c r="BL327" s="42"/>
      <c r="BM327" s="15"/>
    </row>
    <row r="328" spans="1:65" outlineLevel="5" x14ac:dyDescent="0.3">
      <c r="A328" s="22">
        <f t="shared" si="144"/>
        <v>10</v>
      </c>
      <c r="B328" s="9">
        <f t="shared" si="128"/>
        <v>43010</v>
      </c>
      <c r="C328" s="51">
        <v>427917</v>
      </c>
      <c r="D328" s="64">
        <f t="shared" si="151"/>
        <v>35</v>
      </c>
      <c r="E328" s="12">
        <v>35</v>
      </c>
      <c r="F328" s="12">
        <v>35</v>
      </c>
      <c r="G328" s="12"/>
      <c r="H328" s="12"/>
      <c r="I328" s="12"/>
      <c r="J328" s="12"/>
      <c r="K328" s="12"/>
      <c r="L328" s="12"/>
      <c r="M328" s="74" t="str">
        <f t="shared" si="152"/>
        <v/>
      </c>
      <c r="N328" s="83" t="s">
        <v>103</v>
      </c>
      <c r="O328" s="83" t="s">
        <v>103</v>
      </c>
      <c r="P328" s="83"/>
      <c r="Q328" s="83"/>
      <c r="R328" s="83"/>
      <c r="S328" s="83"/>
      <c r="T328" s="83"/>
      <c r="U328" s="83"/>
      <c r="V328" s="5" t="str">
        <f t="shared" si="153"/>
        <v/>
      </c>
      <c r="W328" s="41"/>
      <c r="X328" s="41"/>
      <c r="Y328" s="41"/>
      <c r="Z328" s="41"/>
      <c r="AA328" s="41"/>
      <c r="AB328" s="41"/>
      <c r="AC328" s="41"/>
      <c r="AD328" s="41"/>
      <c r="AE328" s="5" t="str">
        <f t="shared" si="154"/>
        <v/>
      </c>
      <c r="AF328" s="41"/>
      <c r="AG328" s="41"/>
      <c r="AH328" s="41"/>
      <c r="AI328" s="41"/>
      <c r="AJ328" s="41"/>
      <c r="AK328" s="41"/>
      <c r="AL328" s="41"/>
      <c r="AM328" s="41"/>
      <c r="AN328" s="41">
        <f t="shared" ref="AN328:AN357" si="161">21000/AO328</f>
        <v>23.569023569023567</v>
      </c>
      <c r="AO328" s="41">
        <v>891</v>
      </c>
      <c r="AP328" s="110" t="s">
        <v>103</v>
      </c>
      <c r="AQ328" s="111" t="s">
        <v>103</v>
      </c>
      <c r="AR328" s="126" t="str">
        <f t="shared" si="155"/>
        <v/>
      </c>
      <c r="AS328" s="126" t="str">
        <f t="shared" si="156"/>
        <v/>
      </c>
      <c r="AT328" s="127">
        <v>891</v>
      </c>
      <c r="AU328" s="128" t="s">
        <v>103</v>
      </c>
      <c r="AV328" s="129" t="s">
        <v>103</v>
      </c>
      <c r="AW328" s="126" t="str">
        <f t="shared" si="157"/>
        <v/>
      </c>
      <c r="AX328" s="126" t="str">
        <f t="shared" si="158"/>
        <v/>
      </c>
      <c r="AY328" s="64" t="str">
        <f t="shared" si="159"/>
        <v/>
      </c>
      <c r="AZ328" s="97" t="s">
        <v>103</v>
      </c>
      <c r="BA328" s="68"/>
      <c r="BB328" s="68"/>
      <c r="BC328" s="68"/>
      <c r="BD328" s="68"/>
      <c r="BE328" s="15"/>
      <c r="BF328" s="5">
        <f t="shared" si="160"/>
        <v>4949</v>
      </c>
      <c r="BG328" s="41">
        <v>3560</v>
      </c>
      <c r="BH328" s="42">
        <v>1389</v>
      </c>
      <c r="BI328" s="42"/>
      <c r="BJ328" s="42"/>
      <c r="BK328" s="42"/>
      <c r="BL328" s="42"/>
      <c r="BM328" s="15"/>
    </row>
    <row r="329" spans="1:65" outlineLevel="5" x14ac:dyDescent="0.3">
      <c r="A329" s="22">
        <f t="shared" si="144"/>
        <v>10</v>
      </c>
      <c r="B329" s="9">
        <f t="shared" si="128"/>
        <v>43011</v>
      </c>
      <c r="C329" s="51">
        <v>493322</v>
      </c>
      <c r="D329" s="64">
        <f t="shared" si="151"/>
        <v>36.5</v>
      </c>
      <c r="E329" s="12">
        <v>38</v>
      </c>
      <c r="F329" s="12">
        <v>35</v>
      </c>
      <c r="G329" s="12"/>
      <c r="H329" s="12"/>
      <c r="I329" s="12"/>
      <c r="J329" s="12"/>
      <c r="K329" s="12"/>
      <c r="L329" s="12"/>
      <c r="M329" s="74" t="str">
        <f t="shared" si="152"/>
        <v/>
      </c>
      <c r="N329" s="83" t="s">
        <v>103</v>
      </c>
      <c r="O329" s="83" t="s">
        <v>103</v>
      </c>
      <c r="P329" s="83"/>
      <c r="Q329" s="83"/>
      <c r="R329" s="83"/>
      <c r="S329" s="83"/>
      <c r="T329" s="83"/>
      <c r="U329" s="83"/>
      <c r="V329" s="5" t="str">
        <f t="shared" si="153"/>
        <v/>
      </c>
      <c r="W329" s="41"/>
      <c r="X329" s="41"/>
      <c r="Y329" s="41"/>
      <c r="Z329" s="41"/>
      <c r="AA329" s="41"/>
      <c r="AB329" s="41"/>
      <c r="AC329" s="41"/>
      <c r="AD329" s="41"/>
      <c r="AE329" s="5" t="str">
        <f t="shared" si="154"/>
        <v/>
      </c>
      <c r="AF329" s="41"/>
      <c r="AG329" s="41"/>
      <c r="AH329" s="41"/>
      <c r="AI329" s="41"/>
      <c r="AJ329" s="41"/>
      <c r="AK329" s="41"/>
      <c r="AL329" s="41"/>
      <c r="AM329" s="41"/>
      <c r="AN329" s="41">
        <f t="shared" si="161"/>
        <v>23.48993288590604</v>
      </c>
      <c r="AO329" s="41">
        <v>894</v>
      </c>
      <c r="AP329" s="110" t="s">
        <v>103</v>
      </c>
      <c r="AQ329" s="111" t="s">
        <v>103</v>
      </c>
      <c r="AR329" s="126" t="str">
        <f t="shared" si="155"/>
        <v/>
      </c>
      <c r="AS329" s="126" t="str">
        <f t="shared" si="156"/>
        <v/>
      </c>
      <c r="AT329" s="127">
        <v>894</v>
      </c>
      <c r="AU329" s="128" t="s">
        <v>103</v>
      </c>
      <c r="AV329" s="129" t="s">
        <v>103</v>
      </c>
      <c r="AW329" s="126" t="str">
        <f t="shared" si="157"/>
        <v/>
      </c>
      <c r="AX329" s="126" t="str">
        <f t="shared" si="158"/>
        <v/>
      </c>
      <c r="AY329" s="64" t="str">
        <f t="shared" si="159"/>
        <v/>
      </c>
      <c r="AZ329" s="97" t="s">
        <v>103</v>
      </c>
      <c r="BA329" s="68"/>
      <c r="BB329" s="68"/>
      <c r="BC329" s="68"/>
      <c r="BD329" s="68"/>
      <c r="BE329" s="15"/>
      <c r="BF329" s="5">
        <f t="shared" si="160"/>
        <v>7732</v>
      </c>
      <c r="BG329" s="41">
        <v>3621</v>
      </c>
      <c r="BH329" s="42">
        <v>4111</v>
      </c>
      <c r="BI329" s="42"/>
      <c r="BJ329" s="42"/>
      <c r="BK329" s="42"/>
      <c r="BL329" s="42"/>
      <c r="BM329" s="15"/>
    </row>
    <row r="330" spans="1:65" outlineLevel="5" x14ac:dyDescent="0.3">
      <c r="A330" s="22">
        <f t="shared" si="144"/>
        <v>10</v>
      </c>
      <c r="B330" s="9">
        <f t="shared" si="128"/>
        <v>43012</v>
      </c>
      <c r="C330" s="51">
        <v>414992</v>
      </c>
      <c r="D330" s="64">
        <f t="shared" si="151"/>
        <v>35</v>
      </c>
      <c r="E330" s="12">
        <v>36</v>
      </c>
      <c r="F330" s="12">
        <v>34</v>
      </c>
      <c r="G330" s="12"/>
      <c r="H330" s="12"/>
      <c r="I330" s="12"/>
      <c r="J330" s="12"/>
      <c r="K330" s="12"/>
      <c r="L330" s="12"/>
      <c r="M330" s="74" t="str">
        <f t="shared" si="152"/>
        <v/>
      </c>
      <c r="N330" s="83" t="s">
        <v>103</v>
      </c>
      <c r="O330" s="83" t="s">
        <v>103</v>
      </c>
      <c r="P330" s="83"/>
      <c r="Q330" s="83"/>
      <c r="R330" s="83"/>
      <c r="S330" s="83"/>
      <c r="T330" s="83"/>
      <c r="U330" s="83"/>
      <c r="V330" s="5" t="str">
        <f t="shared" si="153"/>
        <v/>
      </c>
      <c r="W330" s="41"/>
      <c r="X330" s="41"/>
      <c r="Y330" s="41"/>
      <c r="Z330" s="41"/>
      <c r="AA330" s="41"/>
      <c r="AB330" s="41"/>
      <c r="AC330" s="41"/>
      <c r="AD330" s="41"/>
      <c r="AE330" s="5" t="str">
        <f t="shared" si="154"/>
        <v/>
      </c>
      <c r="AF330" s="41"/>
      <c r="AG330" s="41"/>
      <c r="AH330" s="41"/>
      <c r="AI330" s="41"/>
      <c r="AJ330" s="41"/>
      <c r="AK330" s="41"/>
      <c r="AL330" s="41"/>
      <c r="AM330" s="41"/>
      <c r="AN330" s="41">
        <f t="shared" si="161"/>
        <v>24.64788732394366</v>
      </c>
      <c r="AO330" s="41">
        <v>852</v>
      </c>
      <c r="AP330" s="110" t="s">
        <v>103</v>
      </c>
      <c r="AQ330" s="111" t="s">
        <v>103</v>
      </c>
      <c r="AR330" s="126" t="str">
        <f t="shared" si="155"/>
        <v/>
      </c>
      <c r="AS330" s="126" t="str">
        <f t="shared" si="156"/>
        <v/>
      </c>
      <c r="AT330" s="127">
        <v>852</v>
      </c>
      <c r="AU330" s="128" t="s">
        <v>103</v>
      </c>
      <c r="AV330" s="129" t="s">
        <v>103</v>
      </c>
      <c r="AW330" s="126" t="str">
        <f t="shared" si="157"/>
        <v/>
      </c>
      <c r="AX330" s="126" t="str">
        <f t="shared" si="158"/>
        <v/>
      </c>
      <c r="AY330" s="64" t="str">
        <f t="shared" si="159"/>
        <v/>
      </c>
      <c r="AZ330" s="97" t="s">
        <v>103</v>
      </c>
      <c r="BA330" s="68"/>
      <c r="BB330" s="68"/>
      <c r="BC330" s="68"/>
      <c r="BD330" s="68"/>
      <c r="BE330" s="15"/>
      <c r="BF330" s="5">
        <f t="shared" si="160"/>
        <v>7452</v>
      </c>
      <c r="BG330" s="41">
        <v>427</v>
      </c>
      <c r="BH330" s="42">
        <v>7025</v>
      </c>
      <c r="BI330" s="42"/>
      <c r="BJ330" s="42"/>
      <c r="BK330" s="42"/>
      <c r="BL330" s="42"/>
      <c r="BM330" s="15"/>
    </row>
    <row r="331" spans="1:65" outlineLevel="5" x14ac:dyDescent="0.3">
      <c r="A331" s="22">
        <f t="shared" si="144"/>
        <v>10</v>
      </c>
      <c r="B331" s="9">
        <f t="shared" si="128"/>
        <v>43013</v>
      </c>
      <c r="C331" s="51">
        <v>322525</v>
      </c>
      <c r="D331" s="64">
        <f t="shared" si="151"/>
        <v>36</v>
      </c>
      <c r="E331" s="12">
        <v>36</v>
      </c>
      <c r="F331" s="12">
        <v>36</v>
      </c>
      <c r="G331" s="12"/>
      <c r="H331" s="12"/>
      <c r="I331" s="12"/>
      <c r="J331" s="12"/>
      <c r="K331" s="12"/>
      <c r="L331" s="12"/>
      <c r="M331" s="74" t="str">
        <f t="shared" si="152"/>
        <v/>
      </c>
      <c r="N331" s="83" t="s">
        <v>103</v>
      </c>
      <c r="O331" s="83" t="s">
        <v>103</v>
      </c>
      <c r="P331" s="83"/>
      <c r="Q331" s="83"/>
      <c r="R331" s="83"/>
      <c r="S331" s="83"/>
      <c r="T331" s="83"/>
      <c r="U331" s="83"/>
      <c r="V331" s="5" t="str">
        <f t="shared" si="153"/>
        <v/>
      </c>
      <c r="W331" s="41"/>
      <c r="X331" s="41"/>
      <c r="Y331" s="41"/>
      <c r="Z331" s="41"/>
      <c r="AA331" s="41"/>
      <c r="AB331" s="41"/>
      <c r="AC331" s="41"/>
      <c r="AD331" s="41"/>
      <c r="AE331" s="5" t="str">
        <f t="shared" si="154"/>
        <v/>
      </c>
      <c r="AF331" s="41"/>
      <c r="AG331" s="41"/>
      <c r="AH331" s="41"/>
      <c r="AI331" s="41"/>
      <c r="AJ331" s="41"/>
      <c r="AK331" s="41"/>
      <c r="AL331" s="41"/>
      <c r="AM331" s="41"/>
      <c r="AN331" s="41">
        <f t="shared" si="161"/>
        <v>29.957203994293867</v>
      </c>
      <c r="AO331" s="41">
        <v>701</v>
      </c>
      <c r="AP331" s="110" t="s">
        <v>103</v>
      </c>
      <c r="AQ331" s="111" t="s">
        <v>103</v>
      </c>
      <c r="AR331" s="126" t="str">
        <f t="shared" si="155"/>
        <v/>
      </c>
      <c r="AS331" s="126" t="str">
        <f t="shared" si="156"/>
        <v/>
      </c>
      <c r="AT331" s="127">
        <v>701</v>
      </c>
      <c r="AU331" s="128" t="s">
        <v>103</v>
      </c>
      <c r="AV331" s="129" t="s">
        <v>103</v>
      </c>
      <c r="AW331" s="126" t="str">
        <f t="shared" si="157"/>
        <v/>
      </c>
      <c r="AX331" s="126" t="str">
        <f t="shared" si="158"/>
        <v/>
      </c>
      <c r="AY331" s="64" t="str">
        <f t="shared" si="159"/>
        <v/>
      </c>
      <c r="AZ331" s="97" t="s">
        <v>103</v>
      </c>
      <c r="BA331" s="68"/>
      <c r="BB331" s="68"/>
      <c r="BC331" s="68"/>
      <c r="BD331" s="68"/>
      <c r="BE331" s="15"/>
      <c r="BF331" s="5">
        <f t="shared" si="160"/>
        <v>6979</v>
      </c>
      <c r="BG331" s="41">
        <v>3087</v>
      </c>
      <c r="BH331" s="42">
        <v>3892</v>
      </c>
      <c r="BI331" s="42"/>
      <c r="BJ331" s="42"/>
      <c r="BK331" s="42"/>
      <c r="BL331" s="42"/>
      <c r="BM331" s="15"/>
    </row>
    <row r="332" spans="1:65" outlineLevel="5" x14ac:dyDescent="0.3">
      <c r="A332" s="22">
        <f t="shared" si="144"/>
        <v>10</v>
      </c>
      <c r="B332" s="9">
        <f t="shared" si="128"/>
        <v>43014</v>
      </c>
      <c r="C332" s="51">
        <v>387230</v>
      </c>
      <c r="D332" s="64">
        <f t="shared" si="151"/>
        <v>36</v>
      </c>
      <c r="E332" s="12">
        <v>36</v>
      </c>
      <c r="F332" s="12">
        <v>36</v>
      </c>
      <c r="G332" s="12"/>
      <c r="H332" s="12"/>
      <c r="I332" s="12"/>
      <c r="J332" s="12"/>
      <c r="K332" s="12"/>
      <c r="L332" s="12"/>
      <c r="M332" s="74" t="str">
        <f t="shared" si="152"/>
        <v/>
      </c>
      <c r="N332" s="83" t="s">
        <v>103</v>
      </c>
      <c r="O332" s="83" t="s">
        <v>103</v>
      </c>
      <c r="P332" s="83"/>
      <c r="Q332" s="83"/>
      <c r="R332" s="83"/>
      <c r="S332" s="83"/>
      <c r="T332" s="83"/>
      <c r="U332" s="83"/>
      <c r="V332" s="5" t="str">
        <f t="shared" si="153"/>
        <v/>
      </c>
      <c r="W332" s="41"/>
      <c r="X332" s="41"/>
      <c r="Y332" s="41"/>
      <c r="Z332" s="41"/>
      <c r="AA332" s="41"/>
      <c r="AB332" s="41"/>
      <c r="AC332" s="41"/>
      <c r="AD332" s="41"/>
      <c r="AE332" s="5" t="str">
        <f t="shared" si="154"/>
        <v/>
      </c>
      <c r="AF332" s="41"/>
      <c r="AG332" s="41"/>
      <c r="AH332" s="41"/>
      <c r="AI332" s="41"/>
      <c r="AJ332" s="41"/>
      <c r="AK332" s="41"/>
      <c r="AL332" s="41"/>
      <c r="AM332" s="41"/>
      <c r="AN332" s="41">
        <f t="shared" si="161"/>
        <v>19.886363636363637</v>
      </c>
      <c r="AO332" s="41">
        <v>1056</v>
      </c>
      <c r="AP332" s="110" t="s">
        <v>103</v>
      </c>
      <c r="AQ332" s="111" t="s">
        <v>103</v>
      </c>
      <c r="AR332" s="126" t="str">
        <f t="shared" si="155"/>
        <v/>
      </c>
      <c r="AS332" s="126" t="str">
        <f t="shared" si="156"/>
        <v/>
      </c>
      <c r="AT332" s="127">
        <v>1056</v>
      </c>
      <c r="AU332" s="128" t="s">
        <v>103</v>
      </c>
      <c r="AV332" s="129" t="s">
        <v>103</v>
      </c>
      <c r="AW332" s="126" t="str">
        <f t="shared" si="157"/>
        <v/>
      </c>
      <c r="AX332" s="126" t="str">
        <f t="shared" si="158"/>
        <v/>
      </c>
      <c r="AY332" s="64" t="str">
        <f t="shared" si="159"/>
        <v/>
      </c>
      <c r="AZ332" s="97" t="s">
        <v>103</v>
      </c>
      <c r="BA332" s="68"/>
      <c r="BB332" s="68"/>
      <c r="BC332" s="68"/>
      <c r="BD332" s="68"/>
      <c r="BE332" s="15"/>
      <c r="BF332" s="5">
        <f t="shared" si="160"/>
        <v>5393</v>
      </c>
      <c r="BG332" s="41">
        <v>426</v>
      </c>
      <c r="BH332" s="42">
        <v>4967</v>
      </c>
      <c r="BI332" s="42"/>
      <c r="BJ332" s="42"/>
      <c r="BK332" s="42"/>
      <c r="BL332" s="42"/>
      <c r="BM332" s="15"/>
    </row>
    <row r="333" spans="1:65" outlineLevel="5" x14ac:dyDescent="0.3">
      <c r="A333" s="22">
        <f t="shared" si="144"/>
        <v>10</v>
      </c>
      <c r="B333" s="9">
        <f t="shared" si="128"/>
        <v>43015</v>
      </c>
      <c r="C333" s="51">
        <v>350520</v>
      </c>
      <c r="D333" s="64">
        <f t="shared" si="151"/>
        <v>36.1</v>
      </c>
      <c r="E333" s="12">
        <v>35.700000000000003</v>
      </c>
      <c r="F333" s="12">
        <v>36.4</v>
      </c>
      <c r="G333" s="12"/>
      <c r="H333" s="12"/>
      <c r="I333" s="12"/>
      <c r="J333" s="12"/>
      <c r="K333" s="12"/>
      <c r="L333" s="12"/>
      <c r="M333" s="74" t="str">
        <f t="shared" si="152"/>
        <v/>
      </c>
      <c r="N333" s="83" t="s">
        <v>103</v>
      </c>
      <c r="O333" s="83" t="s">
        <v>103</v>
      </c>
      <c r="P333" s="83"/>
      <c r="Q333" s="83"/>
      <c r="R333" s="83"/>
      <c r="S333" s="83"/>
      <c r="T333" s="83"/>
      <c r="U333" s="83"/>
      <c r="V333" s="5" t="str">
        <f t="shared" si="153"/>
        <v/>
      </c>
      <c r="W333" s="41"/>
      <c r="X333" s="41"/>
      <c r="Y333" s="41"/>
      <c r="Z333" s="41"/>
      <c r="AA333" s="41"/>
      <c r="AB333" s="41"/>
      <c r="AC333" s="41"/>
      <c r="AD333" s="41"/>
      <c r="AE333" s="5" t="str">
        <f t="shared" si="154"/>
        <v/>
      </c>
      <c r="AF333" s="41"/>
      <c r="AG333" s="41"/>
      <c r="AH333" s="41"/>
      <c r="AI333" s="41"/>
      <c r="AJ333" s="41"/>
      <c r="AK333" s="41"/>
      <c r="AL333" s="41"/>
      <c r="AM333" s="41"/>
      <c r="AN333" s="41">
        <f t="shared" si="161"/>
        <v>19.886363636363637</v>
      </c>
      <c r="AO333" s="41">
        <v>1056</v>
      </c>
      <c r="AP333" s="110" t="s">
        <v>103</v>
      </c>
      <c r="AQ333" s="111" t="s">
        <v>103</v>
      </c>
      <c r="AR333" s="126" t="str">
        <f t="shared" si="155"/>
        <v/>
      </c>
      <c r="AS333" s="126" t="str">
        <f t="shared" si="156"/>
        <v/>
      </c>
      <c r="AT333" s="127">
        <v>1056</v>
      </c>
      <c r="AU333" s="128" t="s">
        <v>103</v>
      </c>
      <c r="AV333" s="129" t="s">
        <v>103</v>
      </c>
      <c r="AW333" s="126" t="str">
        <f t="shared" si="157"/>
        <v/>
      </c>
      <c r="AX333" s="126" t="str">
        <f t="shared" si="158"/>
        <v/>
      </c>
      <c r="AY333" s="64" t="str">
        <f t="shared" si="159"/>
        <v/>
      </c>
      <c r="AZ333" s="97" t="s">
        <v>103</v>
      </c>
      <c r="BA333" s="68"/>
      <c r="BB333" s="68"/>
      <c r="BC333" s="68"/>
      <c r="BD333" s="68"/>
      <c r="BE333" s="15"/>
      <c r="BF333" s="5">
        <f t="shared" si="160"/>
        <v>8319</v>
      </c>
      <c r="BG333" s="41">
        <v>2605</v>
      </c>
      <c r="BH333" s="42">
        <v>5714</v>
      </c>
      <c r="BI333" s="42"/>
      <c r="BJ333" s="42"/>
      <c r="BK333" s="42"/>
      <c r="BL333" s="42"/>
      <c r="BM333" s="15"/>
    </row>
    <row r="334" spans="1:65" outlineLevel="5" x14ac:dyDescent="0.3">
      <c r="A334" s="22">
        <f t="shared" si="144"/>
        <v>10</v>
      </c>
      <c r="B334" s="9">
        <f t="shared" si="128"/>
        <v>43016</v>
      </c>
      <c r="C334" s="51">
        <v>347686</v>
      </c>
      <c r="D334" s="64">
        <f t="shared" si="151"/>
        <v>35.1</v>
      </c>
      <c r="E334" s="12">
        <v>34.5</v>
      </c>
      <c r="F334" s="12">
        <v>35.700000000000003</v>
      </c>
      <c r="G334" s="12"/>
      <c r="H334" s="12"/>
      <c r="I334" s="12"/>
      <c r="J334" s="12"/>
      <c r="K334" s="12"/>
      <c r="L334" s="12"/>
      <c r="M334" s="74" t="str">
        <f t="shared" si="152"/>
        <v/>
      </c>
      <c r="N334" s="83" t="s">
        <v>103</v>
      </c>
      <c r="O334" s="83" t="s">
        <v>103</v>
      </c>
      <c r="P334" s="83"/>
      <c r="Q334" s="83"/>
      <c r="R334" s="83"/>
      <c r="S334" s="83"/>
      <c r="T334" s="83"/>
      <c r="U334" s="83"/>
      <c r="V334" s="5" t="str">
        <f t="shared" si="153"/>
        <v/>
      </c>
      <c r="W334" s="41"/>
      <c r="X334" s="41"/>
      <c r="Y334" s="41"/>
      <c r="Z334" s="41"/>
      <c r="AA334" s="41"/>
      <c r="AB334" s="41"/>
      <c r="AC334" s="41"/>
      <c r="AD334" s="41"/>
      <c r="AE334" s="5" t="str">
        <f t="shared" si="154"/>
        <v/>
      </c>
      <c r="AF334" s="41"/>
      <c r="AG334" s="41"/>
      <c r="AH334" s="41"/>
      <c r="AI334" s="41"/>
      <c r="AJ334" s="41"/>
      <c r="AK334" s="41"/>
      <c r="AL334" s="41"/>
      <c r="AM334" s="41"/>
      <c r="AN334" s="41">
        <f t="shared" si="161"/>
        <v>19.886363636363637</v>
      </c>
      <c r="AO334" s="41">
        <v>1056</v>
      </c>
      <c r="AP334" s="110" t="s">
        <v>103</v>
      </c>
      <c r="AQ334" s="111" t="s">
        <v>103</v>
      </c>
      <c r="AR334" s="126" t="str">
        <f t="shared" si="155"/>
        <v/>
      </c>
      <c r="AS334" s="126" t="str">
        <f t="shared" si="156"/>
        <v/>
      </c>
      <c r="AT334" s="127">
        <v>1056</v>
      </c>
      <c r="AU334" s="128" t="s">
        <v>103</v>
      </c>
      <c r="AV334" s="129" t="s">
        <v>103</v>
      </c>
      <c r="AW334" s="126" t="str">
        <f t="shared" si="157"/>
        <v/>
      </c>
      <c r="AX334" s="126" t="str">
        <f t="shared" si="158"/>
        <v/>
      </c>
      <c r="AY334" s="64" t="str">
        <f t="shared" si="159"/>
        <v/>
      </c>
      <c r="AZ334" s="97" t="s">
        <v>103</v>
      </c>
      <c r="BA334" s="68"/>
      <c r="BB334" s="68"/>
      <c r="BC334" s="68"/>
      <c r="BD334" s="68"/>
      <c r="BE334" s="15"/>
      <c r="BF334" s="5">
        <f t="shared" si="160"/>
        <v>5701</v>
      </c>
      <c r="BG334" s="41">
        <v>2282</v>
      </c>
      <c r="BH334" s="42">
        <v>3419</v>
      </c>
      <c r="BI334" s="42"/>
      <c r="BJ334" s="42"/>
      <c r="BK334" s="42"/>
      <c r="BL334" s="42"/>
      <c r="BM334" s="15"/>
    </row>
    <row r="335" spans="1:65" outlineLevel="5" x14ac:dyDescent="0.3">
      <c r="A335" s="22">
        <f t="shared" si="144"/>
        <v>10</v>
      </c>
      <c r="B335" s="9">
        <f t="shared" si="128"/>
        <v>43017</v>
      </c>
      <c r="C335" s="51">
        <v>344995</v>
      </c>
      <c r="D335" s="64">
        <f t="shared" si="151"/>
        <v>35</v>
      </c>
      <c r="E335" s="12">
        <v>35</v>
      </c>
      <c r="F335" s="12">
        <v>35</v>
      </c>
      <c r="G335" s="12"/>
      <c r="H335" s="12"/>
      <c r="I335" s="12"/>
      <c r="J335" s="12"/>
      <c r="K335" s="12"/>
      <c r="L335" s="12"/>
      <c r="M335" s="74" t="str">
        <f t="shared" si="152"/>
        <v/>
      </c>
      <c r="N335" s="83" t="s">
        <v>103</v>
      </c>
      <c r="O335" s="83" t="s">
        <v>103</v>
      </c>
      <c r="P335" s="83"/>
      <c r="Q335" s="83"/>
      <c r="R335" s="83"/>
      <c r="S335" s="83"/>
      <c r="T335" s="83"/>
      <c r="U335" s="83"/>
      <c r="V335" s="5" t="str">
        <f t="shared" si="153"/>
        <v/>
      </c>
      <c r="W335" s="41"/>
      <c r="X335" s="41"/>
      <c r="Y335" s="41"/>
      <c r="Z335" s="41"/>
      <c r="AA335" s="41"/>
      <c r="AB335" s="41"/>
      <c r="AC335" s="41"/>
      <c r="AD335" s="41"/>
      <c r="AE335" s="5" t="str">
        <f t="shared" si="154"/>
        <v/>
      </c>
      <c r="AF335" s="41"/>
      <c r="AG335" s="41"/>
      <c r="AH335" s="41"/>
      <c r="AI335" s="41"/>
      <c r="AJ335" s="41"/>
      <c r="AK335" s="41"/>
      <c r="AL335" s="41"/>
      <c r="AM335" s="41"/>
      <c r="AN335" s="41">
        <f t="shared" si="161"/>
        <v>22.105263157894736</v>
      </c>
      <c r="AO335" s="41">
        <v>950</v>
      </c>
      <c r="AP335" s="110" t="s">
        <v>103</v>
      </c>
      <c r="AQ335" s="111" t="s">
        <v>103</v>
      </c>
      <c r="AR335" s="126" t="str">
        <f t="shared" si="155"/>
        <v/>
      </c>
      <c r="AS335" s="126" t="str">
        <f t="shared" si="156"/>
        <v/>
      </c>
      <c r="AT335" s="127">
        <v>950</v>
      </c>
      <c r="AU335" s="128" t="s">
        <v>103</v>
      </c>
      <c r="AV335" s="129" t="s">
        <v>103</v>
      </c>
      <c r="AW335" s="126" t="str">
        <f t="shared" si="157"/>
        <v/>
      </c>
      <c r="AX335" s="126" t="str">
        <f t="shared" si="158"/>
        <v/>
      </c>
      <c r="AY335" s="64" t="str">
        <f t="shared" si="159"/>
        <v/>
      </c>
      <c r="AZ335" s="97" t="s">
        <v>103</v>
      </c>
      <c r="BA335" s="68"/>
      <c r="BB335" s="68"/>
      <c r="BC335" s="68"/>
      <c r="BD335" s="68"/>
      <c r="BE335" s="15"/>
      <c r="BF335" s="5">
        <f t="shared" si="160"/>
        <v>9297</v>
      </c>
      <c r="BG335" s="41">
        <v>609</v>
      </c>
      <c r="BH335" s="42">
        <v>8688</v>
      </c>
      <c r="BI335" s="42"/>
      <c r="BJ335" s="42"/>
      <c r="BK335" s="42"/>
      <c r="BL335" s="42"/>
      <c r="BM335" s="15"/>
    </row>
    <row r="336" spans="1:65" outlineLevel="5" x14ac:dyDescent="0.3">
      <c r="A336" s="22">
        <f t="shared" si="144"/>
        <v>10</v>
      </c>
      <c r="B336" s="9">
        <f t="shared" si="128"/>
        <v>43018</v>
      </c>
      <c r="C336" s="51">
        <v>348123</v>
      </c>
      <c r="D336" s="64">
        <f t="shared" si="151"/>
        <v>35</v>
      </c>
      <c r="E336" s="12">
        <v>35</v>
      </c>
      <c r="F336" s="12">
        <v>35</v>
      </c>
      <c r="G336" s="12"/>
      <c r="H336" s="12"/>
      <c r="I336" s="12"/>
      <c r="J336" s="12"/>
      <c r="K336" s="12"/>
      <c r="L336" s="12"/>
      <c r="M336" s="74">
        <f t="shared" si="152"/>
        <v>7</v>
      </c>
      <c r="N336" s="83">
        <v>7.01</v>
      </c>
      <c r="O336" s="83">
        <v>7</v>
      </c>
      <c r="P336" s="83"/>
      <c r="Q336" s="83"/>
      <c r="R336" s="83"/>
      <c r="S336" s="83"/>
      <c r="T336" s="83"/>
      <c r="U336" s="83"/>
      <c r="V336" s="5" t="str">
        <f t="shared" si="153"/>
        <v/>
      </c>
      <c r="W336" s="41"/>
      <c r="X336" s="41"/>
      <c r="Y336" s="41"/>
      <c r="Z336" s="41"/>
      <c r="AA336" s="41"/>
      <c r="AB336" s="41"/>
      <c r="AC336" s="41"/>
      <c r="AD336" s="41"/>
      <c r="AE336" s="5" t="str">
        <f t="shared" si="154"/>
        <v/>
      </c>
      <c r="AF336" s="41"/>
      <c r="AG336" s="41"/>
      <c r="AH336" s="41"/>
      <c r="AI336" s="41"/>
      <c r="AJ336" s="41"/>
      <c r="AK336" s="41"/>
      <c r="AL336" s="41"/>
      <c r="AM336" s="41"/>
      <c r="AN336" s="41">
        <f t="shared" si="161"/>
        <v>22.580645161290324</v>
      </c>
      <c r="AO336" s="41">
        <v>930</v>
      </c>
      <c r="AP336" s="110">
        <v>3.6</v>
      </c>
      <c r="AQ336" s="111">
        <v>2.5499999999999998</v>
      </c>
      <c r="AR336" s="126">
        <f t="shared" si="155"/>
        <v>70.833333333333329</v>
      </c>
      <c r="AS336" s="126">
        <f t="shared" si="156"/>
        <v>29.166666666666671</v>
      </c>
      <c r="AT336" s="127">
        <v>930</v>
      </c>
      <c r="AU336" s="128">
        <v>2.35</v>
      </c>
      <c r="AV336" s="129">
        <v>1.45</v>
      </c>
      <c r="AW336" s="126">
        <f t="shared" si="157"/>
        <v>61.702127659574465</v>
      </c>
      <c r="AX336" s="126">
        <f t="shared" si="158"/>
        <v>38.297872340425535</v>
      </c>
      <c r="AY336" s="64">
        <f t="shared" si="159"/>
        <v>33.660130718954242</v>
      </c>
      <c r="AZ336" s="97">
        <v>79.8</v>
      </c>
      <c r="BA336" s="68">
        <v>65</v>
      </c>
      <c r="BB336" s="68">
        <v>33</v>
      </c>
      <c r="BC336" s="68">
        <v>15</v>
      </c>
      <c r="BD336" s="68"/>
      <c r="BE336" s="15"/>
      <c r="BF336" s="5">
        <f t="shared" si="160"/>
        <v>6289</v>
      </c>
      <c r="BG336" s="41">
        <v>2069</v>
      </c>
      <c r="BH336" s="42">
        <v>3466</v>
      </c>
      <c r="BI336" s="42"/>
      <c r="BJ336" s="42"/>
      <c r="BK336" s="42"/>
      <c r="BL336" s="42">
        <v>754</v>
      </c>
      <c r="BM336" s="15"/>
    </row>
    <row r="337" spans="1:65" outlineLevel="5" x14ac:dyDescent="0.3">
      <c r="A337" s="22">
        <f t="shared" si="144"/>
        <v>10</v>
      </c>
      <c r="B337" s="9">
        <f t="shared" si="128"/>
        <v>43019</v>
      </c>
      <c r="C337" s="51">
        <v>318050</v>
      </c>
      <c r="D337" s="64">
        <f t="shared" si="151"/>
        <v>34.5</v>
      </c>
      <c r="E337" s="12">
        <v>35</v>
      </c>
      <c r="F337" s="12">
        <v>34</v>
      </c>
      <c r="G337" s="12"/>
      <c r="H337" s="12"/>
      <c r="I337" s="12"/>
      <c r="J337" s="12"/>
      <c r="K337" s="12"/>
      <c r="L337" s="12"/>
      <c r="M337" s="74" t="str">
        <f t="shared" si="152"/>
        <v/>
      </c>
      <c r="N337" s="83" t="s">
        <v>103</v>
      </c>
      <c r="O337" s="83" t="s">
        <v>103</v>
      </c>
      <c r="P337" s="83"/>
      <c r="Q337" s="83"/>
      <c r="R337" s="83"/>
      <c r="S337" s="83"/>
      <c r="T337" s="83"/>
      <c r="U337" s="83"/>
      <c r="V337" s="5" t="str">
        <f t="shared" si="153"/>
        <v/>
      </c>
      <c r="W337" s="41"/>
      <c r="X337" s="41"/>
      <c r="Y337" s="41"/>
      <c r="Z337" s="41"/>
      <c r="AA337" s="41"/>
      <c r="AB337" s="41"/>
      <c r="AC337" s="41"/>
      <c r="AD337" s="41"/>
      <c r="AE337" s="5" t="str">
        <f t="shared" si="154"/>
        <v/>
      </c>
      <c r="AF337" s="41"/>
      <c r="AG337" s="41"/>
      <c r="AH337" s="41"/>
      <c r="AI337" s="41"/>
      <c r="AJ337" s="41"/>
      <c r="AK337" s="41"/>
      <c r="AL337" s="41"/>
      <c r="AM337" s="41"/>
      <c r="AN337" s="41">
        <f t="shared" si="161"/>
        <v>22.580645161290324</v>
      </c>
      <c r="AO337" s="41">
        <v>930</v>
      </c>
      <c r="AP337" s="110" t="s">
        <v>103</v>
      </c>
      <c r="AQ337" s="111" t="s">
        <v>103</v>
      </c>
      <c r="AR337" s="126" t="str">
        <f t="shared" si="155"/>
        <v/>
      </c>
      <c r="AS337" s="126" t="str">
        <f t="shared" si="156"/>
        <v/>
      </c>
      <c r="AT337" s="127">
        <v>930</v>
      </c>
      <c r="AU337" s="128">
        <v>2.31</v>
      </c>
      <c r="AV337" s="129" t="s">
        <v>103</v>
      </c>
      <c r="AW337" s="126" t="str">
        <f t="shared" si="157"/>
        <v/>
      </c>
      <c r="AX337" s="126" t="str">
        <f t="shared" si="158"/>
        <v/>
      </c>
      <c r="AY337" s="64" t="str">
        <f t="shared" si="159"/>
        <v/>
      </c>
      <c r="AZ337" s="97">
        <v>80</v>
      </c>
      <c r="BA337" s="68"/>
      <c r="BB337" s="68"/>
      <c r="BC337" s="68"/>
      <c r="BD337" s="68"/>
      <c r="BE337" s="15"/>
      <c r="BF337" s="5">
        <f t="shared" si="160"/>
        <v>7103</v>
      </c>
      <c r="BG337" s="41">
        <v>1715</v>
      </c>
      <c r="BH337" s="42">
        <v>5388</v>
      </c>
      <c r="BI337" s="42"/>
      <c r="BJ337" s="42"/>
      <c r="BK337" s="42"/>
      <c r="BL337" s="42"/>
      <c r="BM337" s="15"/>
    </row>
    <row r="338" spans="1:65" outlineLevel="5" x14ac:dyDescent="0.3">
      <c r="A338" s="22">
        <f t="shared" si="144"/>
        <v>10</v>
      </c>
      <c r="B338" s="9">
        <f t="shared" si="128"/>
        <v>43020</v>
      </c>
      <c r="C338" s="51">
        <v>353159</v>
      </c>
      <c r="D338" s="64">
        <f t="shared" si="151"/>
        <v>35</v>
      </c>
      <c r="E338" s="12">
        <v>35</v>
      </c>
      <c r="F338" s="12">
        <v>35</v>
      </c>
      <c r="G338" s="12"/>
      <c r="H338" s="12"/>
      <c r="I338" s="12"/>
      <c r="J338" s="12"/>
      <c r="K338" s="12"/>
      <c r="L338" s="12"/>
      <c r="M338" s="74" t="str">
        <f t="shared" si="152"/>
        <v/>
      </c>
      <c r="N338" s="83" t="s">
        <v>103</v>
      </c>
      <c r="O338" s="83" t="s">
        <v>103</v>
      </c>
      <c r="P338" s="83"/>
      <c r="Q338" s="83"/>
      <c r="R338" s="83"/>
      <c r="S338" s="83"/>
      <c r="T338" s="83"/>
      <c r="U338" s="83"/>
      <c r="V338" s="5" t="str">
        <f t="shared" si="153"/>
        <v/>
      </c>
      <c r="W338" s="41"/>
      <c r="X338" s="41"/>
      <c r="Y338" s="41"/>
      <c r="Z338" s="41"/>
      <c r="AA338" s="41"/>
      <c r="AB338" s="41"/>
      <c r="AC338" s="41"/>
      <c r="AD338" s="41"/>
      <c r="AE338" s="5" t="str">
        <f t="shared" si="154"/>
        <v/>
      </c>
      <c r="AF338" s="41"/>
      <c r="AG338" s="41"/>
      <c r="AH338" s="41"/>
      <c r="AI338" s="41"/>
      <c r="AJ338" s="41"/>
      <c r="AK338" s="41"/>
      <c r="AL338" s="41"/>
      <c r="AM338" s="41"/>
      <c r="AN338" s="41">
        <f t="shared" si="161"/>
        <v>23.23008849557522</v>
      </c>
      <c r="AO338" s="41">
        <v>904</v>
      </c>
      <c r="AP338" s="110" t="s">
        <v>103</v>
      </c>
      <c r="AQ338" s="111" t="s">
        <v>103</v>
      </c>
      <c r="AR338" s="126" t="str">
        <f t="shared" si="155"/>
        <v/>
      </c>
      <c r="AS338" s="126" t="str">
        <f t="shared" si="156"/>
        <v/>
      </c>
      <c r="AT338" s="127">
        <v>904</v>
      </c>
      <c r="AU338" s="128">
        <v>2.36</v>
      </c>
      <c r="AV338" s="129" t="s">
        <v>103</v>
      </c>
      <c r="AW338" s="126" t="str">
        <f t="shared" si="157"/>
        <v/>
      </c>
      <c r="AX338" s="126" t="str">
        <f t="shared" si="158"/>
        <v/>
      </c>
      <c r="AY338" s="64" t="str">
        <f t="shared" si="159"/>
        <v/>
      </c>
      <c r="AZ338" s="97">
        <v>79.849999999999994</v>
      </c>
      <c r="BA338" s="68"/>
      <c r="BB338" s="68"/>
      <c r="BC338" s="68"/>
      <c r="BD338" s="68"/>
      <c r="BE338" s="15"/>
      <c r="BF338" s="5">
        <f t="shared" si="160"/>
        <v>7611</v>
      </c>
      <c r="BG338" s="41">
        <v>2743</v>
      </c>
      <c r="BH338" s="42">
        <v>3868</v>
      </c>
      <c r="BI338" s="42"/>
      <c r="BJ338" s="42"/>
      <c r="BK338" s="42"/>
      <c r="BL338" s="42">
        <v>1000</v>
      </c>
      <c r="BM338" s="15"/>
    </row>
    <row r="339" spans="1:65" outlineLevel="5" x14ac:dyDescent="0.3">
      <c r="A339" s="22">
        <f t="shared" si="144"/>
        <v>10</v>
      </c>
      <c r="B339" s="9">
        <f t="shared" si="128"/>
        <v>43021</v>
      </c>
      <c r="C339" s="51">
        <v>353651</v>
      </c>
      <c r="D339" s="64">
        <f t="shared" si="151"/>
        <v>36</v>
      </c>
      <c r="E339" s="12">
        <v>36</v>
      </c>
      <c r="F339" s="12">
        <v>36</v>
      </c>
      <c r="G339" s="12"/>
      <c r="H339" s="12"/>
      <c r="I339" s="12"/>
      <c r="J339" s="12"/>
      <c r="K339" s="12"/>
      <c r="L339" s="12"/>
      <c r="M339" s="74" t="str">
        <f t="shared" si="152"/>
        <v/>
      </c>
      <c r="N339" s="83" t="s">
        <v>103</v>
      </c>
      <c r="O339" s="83" t="s">
        <v>103</v>
      </c>
      <c r="P339" s="83"/>
      <c r="Q339" s="83"/>
      <c r="R339" s="83"/>
      <c r="S339" s="83"/>
      <c r="T339" s="83"/>
      <c r="U339" s="83"/>
      <c r="V339" s="5" t="str">
        <f t="shared" si="153"/>
        <v/>
      </c>
      <c r="W339" s="41"/>
      <c r="X339" s="41"/>
      <c r="Y339" s="41"/>
      <c r="Z339" s="41"/>
      <c r="AA339" s="41"/>
      <c r="AB339" s="41"/>
      <c r="AC339" s="41"/>
      <c r="AD339" s="41"/>
      <c r="AE339" s="5" t="str">
        <f t="shared" si="154"/>
        <v/>
      </c>
      <c r="AF339" s="41"/>
      <c r="AG339" s="41"/>
      <c r="AH339" s="41"/>
      <c r="AI339" s="41"/>
      <c r="AJ339" s="41"/>
      <c r="AK339" s="41"/>
      <c r="AL339" s="41"/>
      <c r="AM339" s="41"/>
      <c r="AN339" s="41">
        <f t="shared" si="161"/>
        <v>17.39850869925435</v>
      </c>
      <c r="AO339" s="41">
        <v>1207</v>
      </c>
      <c r="AP339" s="110" t="s">
        <v>103</v>
      </c>
      <c r="AQ339" s="111" t="s">
        <v>103</v>
      </c>
      <c r="AR339" s="126" t="str">
        <f t="shared" si="155"/>
        <v/>
      </c>
      <c r="AS339" s="126" t="str">
        <f t="shared" si="156"/>
        <v/>
      </c>
      <c r="AT339" s="127">
        <v>1207</v>
      </c>
      <c r="AU339" s="128">
        <v>2.3199999999999998</v>
      </c>
      <c r="AV339" s="129" t="s">
        <v>103</v>
      </c>
      <c r="AW339" s="126" t="str">
        <f t="shared" si="157"/>
        <v/>
      </c>
      <c r="AX339" s="126" t="str">
        <f t="shared" si="158"/>
        <v/>
      </c>
      <c r="AY339" s="64" t="str">
        <f t="shared" si="159"/>
        <v/>
      </c>
      <c r="AZ339" s="97">
        <v>79.650000000000006</v>
      </c>
      <c r="BA339" s="68"/>
      <c r="BB339" s="68"/>
      <c r="BC339" s="68"/>
      <c r="BD339" s="68"/>
      <c r="BE339" s="15"/>
      <c r="BF339" s="5">
        <f t="shared" si="160"/>
        <v>4869</v>
      </c>
      <c r="BG339" s="41">
        <v>1443</v>
      </c>
      <c r="BH339" s="42">
        <v>3426</v>
      </c>
      <c r="BI339" s="42"/>
      <c r="BJ339" s="42"/>
      <c r="BK339" s="42"/>
      <c r="BL339" s="42"/>
      <c r="BM339" s="15"/>
    </row>
    <row r="340" spans="1:65" outlineLevel="5" x14ac:dyDescent="0.3">
      <c r="A340" s="22">
        <f t="shared" si="144"/>
        <v>10</v>
      </c>
      <c r="B340" s="9">
        <f t="shared" si="128"/>
        <v>43022</v>
      </c>
      <c r="C340" s="51">
        <v>328444</v>
      </c>
      <c r="D340" s="64">
        <f t="shared" si="151"/>
        <v>36</v>
      </c>
      <c r="E340" s="12">
        <v>36</v>
      </c>
      <c r="F340" s="12">
        <v>36</v>
      </c>
      <c r="G340" s="12"/>
      <c r="H340" s="12"/>
      <c r="I340" s="12"/>
      <c r="J340" s="12"/>
      <c r="K340" s="12"/>
      <c r="L340" s="12"/>
      <c r="M340" s="74" t="str">
        <f t="shared" si="152"/>
        <v/>
      </c>
      <c r="N340" s="83" t="s">
        <v>103</v>
      </c>
      <c r="O340" s="83" t="s">
        <v>103</v>
      </c>
      <c r="P340" s="83"/>
      <c r="Q340" s="83"/>
      <c r="R340" s="83"/>
      <c r="S340" s="83"/>
      <c r="T340" s="83"/>
      <c r="U340" s="83"/>
      <c r="V340" s="5" t="str">
        <f t="shared" si="153"/>
        <v/>
      </c>
      <c r="W340" s="41"/>
      <c r="X340" s="41"/>
      <c r="Y340" s="41"/>
      <c r="Z340" s="41"/>
      <c r="AA340" s="41"/>
      <c r="AB340" s="41"/>
      <c r="AC340" s="41"/>
      <c r="AD340" s="41"/>
      <c r="AE340" s="5" t="str">
        <f t="shared" si="154"/>
        <v/>
      </c>
      <c r="AF340" s="41"/>
      <c r="AG340" s="41"/>
      <c r="AH340" s="41"/>
      <c r="AI340" s="41"/>
      <c r="AJ340" s="41"/>
      <c r="AK340" s="41"/>
      <c r="AL340" s="41"/>
      <c r="AM340" s="41"/>
      <c r="AN340" s="41">
        <f t="shared" si="161"/>
        <v>19.444444444444443</v>
      </c>
      <c r="AO340" s="41">
        <v>1080</v>
      </c>
      <c r="AP340" s="110" t="s">
        <v>103</v>
      </c>
      <c r="AQ340" s="111" t="s">
        <v>103</v>
      </c>
      <c r="AR340" s="126" t="str">
        <f t="shared" si="155"/>
        <v/>
      </c>
      <c r="AS340" s="126" t="str">
        <f t="shared" si="156"/>
        <v/>
      </c>
      <c r="AT340" s="127">
        <v>1080</v>
      </c>
      <c r="AU340" s="128" t="s">
        <v>103</v>
      </c>
      <c r="AV340" s="129" t="s">
        <v>103</v>
      </c>
      <c r="AW340" s="126" t="str">
        <f t="shared" si="157"/>
        <v/>
      </c>
      <c r="AX340" s="126" t="str">
        <f t="shared" si="158"/>
        <v/>
      </c>
      <c r="AY340" s="64" t="str">
        <f t="shared" si="159"/>
        <v/>
      </c>
      <c r="AZ340" s="97" t="s">
        <v>103</v>
      </c>
      <c r="BA340" s="68"/>
      <c r="BB340" s="68"/>
      <c r="BC340" s="68"/>
      <c r="BD340" s="68"/>
      <c r="BE340" s="15"/>
      <c r="BF340" s="5">
        <f t="shared" si="160"/>
        <v>6672</v>
      </c>
      <c r="BG340" s="41">
        <v>3452</v>
      </c>
      <c r="BH340" s="42">
        <v>3220</v>
      </c>
      <c r="BI340" s="42"/>
      <c r="BJ340" s="42"/>
      <c r="BK340" s="42"/>
      <c r="BL340" s="42"/>
      <c r="BM340" s="15"/>
    </row>
    <row r="341" spans="1:65" outlineLevel="5" x14ac:dyDescent="0.3">
      <c r="A341" s="22">
        <f t="shared" si="144"/>
        <v>10</v>
      </c>
      <c r="B341" s="9">
        <f t="shared" si="128"/>
        <v>43023</v>
      </c>
      <c r="C341" s="51">
        <v>388073</v>
      </c>
      <c r="D341" s="64">
        <f t="shared" si="151"/>
        <v>35</v>
      </c>
      <c r="E341" s="12">
        <v>35.1</v>
      </c>
      <c r="F341" s="12">
        <v>34.9</v>
      </c>
      <c r="G341" s="12"/>
      <c r="H341" s="12"/>
      <c r="I341" s="12"/>
      <c r="J341" s="12"/>
      <c r="K341" s="12"/>
      <c r="L341" s="12"/>
      <c r="M341" s="74" t="str">
        <f t="shared" si="152"/>
        <v/>
      </c>
      <c r="N341" s="83" t="s">
        <v>103</v>
      </c>
      <c r="O341" s="83" t="s">
        <v>103</v>
      </c>
      <c r="P341" s="83"/>
      <c r="Q341" s="83"/>
      <c r="R341" s="83"/>
      <c r="S341" s="83"/>
      <c r="T341" s="83"/>
      <c r="U341" s="83"/>
      <c r="V341" s="5" t="str">
        <f t="shared" si="153"/>
        <v/>
      </c>
      <c r="W341" s="41"/>
      <c r="X341" s="41"/>
      <c r="Y341" s="41"/>
      <c r="Z341" s="41"/>
      <c r="AA341" s="41"/>
      <c r="AB341" s="41"/>
      <c r="AC341" s="41"/>
      <c r="AD341" s="41"/>
      <c r="AE341" s="5" t="str">
        <f t="shared" si="154"/>
        <v/>
      </c>
      <c r="AF341" s="41"/>
      <c r="AG341" s="41"/>
      <c r="AH341" s="41"/>
      <c r="AI341" s="41"/>
      <c r="AJ341" s="41"/>
      <c r="AK341" s="41"/>
      <c r="AL341" s="41"/>
      <c r="AM341" s="41"/>
      <c r="AN341" s="41">
        <f t="shared" si="161"/>
        <v>18.229166666666668</v>
      </c>
      <c r="AO341" s="41">
        <v>1152</v>
      </c>
      <c r="AP341" s="110" t="s">
        <v>103</v>
      </c>
      <c r="AQ341" s="111" t="s">
        <v>103</v>
      </c>
      <c r="AR341" s="126" t="str">
        <f t="shared" si="155"/>
        <v/>
      </c>
      <c r="AS341" s="126" t="str">
        <f t="shared" si="156"/>
        <v/>
      </c>
      <c r="AT341" s="127">
        <v>1152</v>
      </c>
      <c r="AU341" s="128" t="s">
        <v>103</v>
      </c>
      <c r="AV341" s="129" t="s">
        <v>103</v>
      </c>
      <c r="AW341" s="126" t="str">
        <f t="shared" si="157"/>
        <v/>
      </c>
      <c r="AX341" s="126" t="str">
        <f t="shared" si="158"/>
        <v/>
      </c>
      <c r="AY341" s="64" t="str">
        <f t="shared" si="159"/>
        <v/>
      </c>
      <c r="AZ341" s="97" t="s">
        <v>103</v>
      </c>
      <c r="BA341" s="68"/>
      <c r="BB341" s="68"/>
      <c r="BC341" s="68"/>
      <c r="BD341" s="68"/>
      <c r="BE341" s="15"/>
      <c r="BF341" s="5">
        <f t="shared" si="160"/>
        <v>7862</v>
      </c>
      <c r="BG341" s="41">
        <v>3064</v>
      </c>
      <c r="BH341" s="42">
        <v>3073</v>
      </c>
      <c r="BI341" s="42"/>
      <c r="BJ341" s="42"/>
      <c r="BK341" s="42"/>
      <c r="BL341" s="42">
        <v>1725</v>
      </c>
      <c r="BM341" s="15"/>
    </row>
    <row r="342" spans="1:65" outlineLevel="5" x14ac:dyDescent="0.3">
      <c r="A342" s="22">
        <f t="shared" si="144"/>
        <v>10</v>
      </c>
      <c r="B342" s="9">
        <f t="shared" si="128"/>
        <v>43024</v>
      </c>
      <c r="C342" s="51">
        <v>335681</v>
      </c>
      <c r="D342" s="64">
        <f t="shared" si="151"/>
        <v>35.5</v>
      </c>
      <c r="E342" s="12">
        <v>35.200000000000003</v>
      </c>
      <c r="F342" s="12">
        <v>35.700000000000003</v>
      </c>
      <c r="G342" s="12"/>
      <c r="H342" s="12"/>
      <c r="I342" s="12"/>
      <c r="J342" s="12"/>
      <c r="K342" s="12"/>
      <c r="L342" s="12"/>
      <c r="M342" s="74" t="str">
        <f t="shared" si="152"/>
        <v/>
      </c>
      <c r="N342" s="83" t="s">
        <v>103</v>
      </c>
      <c r="O342" s="83" t="s">
        <v>103</v>
      </c>
      <c r="P342" s="83"/>
      <c r="Q342" s="83"/>
      <c r="R342" s="83"/>
      <c r="S342" s="83"/>
      <c r="T342" s="83"/>
      <c r="U342" s="83"/>
      <c r="V342" s="5" t="str">
        <f t="shared" si="153"/>
        <v/>
      </c>
      <c r="W342" s="41"/>
      <c r="X342" s="41"/>
      <c r="Y342" s="41"/>
      <c r="Z342" s="41"/>
      <c r="AA342" s="41"/>
      <c r="AB342" s="41"/>
      <c r="AC342" s="41"/>
      <c r="AD342" s="41"/>
      <c r="AE342" s="5" t="str">
        <f t="shared" si="154"/>
        <v/>
      </c>
      <c r="AF342" s="41"/>
      <c r="AG342" s="41"/>
      <c r="AH342" s="41"/>
      <c r="AI342" s="41"/>
      <c r="AJ342" s="41"/>
      <c r="AK342" s="41"/>
      <c r="AL342" s="41"/>
      <c r="AM342" s="41"/>
      <c r="AN342" s="41">
        <f t="shared" si="161"/>
        <v>17.128874388254488</v>
      </c>
      <c r="AO342" s="41">
        <v>1226</v>
      </c>
      <c r="AP342" s="110" t="s">
        <v>103</v>
      </c>
      <c r="AQ342" s="111" t="s">
        <v>103</v>
      </c>
      <c r="AR342" s="126" t="str">
        <f t="shared" si="155"/>
        <v/>
      </c>
      <c r="AS342" s="126" t="str">
        <f t="shared" si="156"/>
        <v/>
      </c>
      <c r="AT342" s="127">
        <v>1226</v>
      </c>
      <c r="AU342" s="128">
        <v>2.36</v>
      </c>
      <c r="AV342" s="129" t="s">
        <v>103</v>
      </c>
      <c r="AW342" s="126" t="str">
        <f t="shared" si="157"/>
        <v/>
      </c>
      <c r="AX342" s="126" t="str">
        <f t="shared" si="158"/>
        <v/>
      </c>
      <c r="AY342" s="64" t="str">
        <f t="shared" si="159"/>
        <v/>
      </c>
      <c r="AZ342" s="97">
        <v>79.64</v>
      </c>
      <c r="BA342" s="68"/>
      <c r="BB342" s="68"/>
      <c r="BC342" s="68"/>
      <c r="BD342" s="68"/>
      <c r="BE342" s="15"/>
      <c r="BF342" s="5">
        <f t="shared" si="160"/>
        <v>4425</v>
      </c>
      <c r="BG342" s="41">
        <v>2214</v>
      </c>
      <c r="BH342" s="42">
        <v>1001</v>
      </c>
      <c r="BI342" s="42"/>
      <c r="BJ342" s="42"/>
      <c r="BK342" s="42"/>
      <c r="BL342" s="42">
        <v>1210</v>
      </c>
      <c r="BM342" s="15"/>
    </row>
    <row r="343" spans="1:65" outlineLevel="5" x14ac:dyDescent="0.3">
      <c r="A343" s="22">
        <f t="shared" si="144"/>
        <v>10</v>
      </c>
      <c r="B343" s="9">
        <f t="shared" si="128"/>
        <v>43025</v>
      </c>
      <c r="C343" s="51">
        <v>336995</v>
      </c>
      <c r="D343" s="64">
        <f t="shared" si="151"/>
        <v>35.5</v>
      </c>
      <c r="E343" s="12">
        <v>36</v>
      </c>
      <c r="F343" s="12">
        <v>35</v>
      </c>
      <c r="G343" s="12"/>
      <c r="H343" s="12"/>
      <c r="I343" s="12"/>
      <c r="J343" s="12"/>
      <c r="K343" s="12"/>
      <c r="L343" s="12"/>
      <c r="M343" s="74">
        <f t="shared" si="152"/>
        <v>7.3</v>
      </c>
      <c r="N343" s="83">
        <v>7.29</v>
      </c>
      <c r="O343" s="83">
        <v>7.39</v>
      </c>
      <c r="P343" s="83"/>
      <c r="Q343" s="83"/>
      <c r="R343" s="83"/>
      <c r="S343" s="83"/>
      <c r="T343" s="83"/>
      <c r="U343" s="83"/>
      <c r="V343" s="5" t="str">
        <f t="shared" si="153"/>
        <v/>
      </c>
      <c r="W343" s="41"/>
      <c r="X343" s="41"/>
      <c r="Y343" s="41"/>
      <c r="Z343" s="41"/>
      <c r="AA343" s="41"/>
      <c r="AB343" s="41"/>
      <c r="AC343" s="41"/>
      <c r="AD343" s="41"/>
      <c r="AE343" s="5" t="str">
        <f t="shared" si="154"/>
        <v/>
      </c>
      <c r="AF343" s="41"/>
      <c r="AG343" s="41"/>
      <c r="AH343" s="41"/>
      <c r="AI343" s="41"/>
      <c r="AJ343" s="41"/>
      <c r="AK343" s="41"/>
      <c r="AL343" s="41"/>
      <c r="AM343" s="41"/>
      <c r="AN343" s="41">
        <f t="shared" si="161"/>
        <v>20.568070519098924</v>
      </c>
      <c r="AO343" s="41">
        <v>1021</v>
      </c>
      <c r="AP343" s="110">
        <v>3.59</v>
      </c>
      <c r="AQ343" s="111">
        <v>2.74</v>
      </c>
      <c r="AR343" s="126">
        <f t="shared" si="155"/>
        <v>76.323119777158794</v>
      </c>
      <c r="AS343" s="126">
        <f t="shared" si="156"/>
        <v>23.676880222841206</v>
      </c>
      <c r="AT343" s="127">
        <v>1021</v>
      </c>
      <c r="AU343" s="128">
        <v>2.4</v>
      </c>
      <c r="AV343" s="129">
        <v>1.52</v>
      </c>
      <c r="AW343" s="126">
        <f t="shared" si="157"/>
        <v>63.333333333333343</v>
      </c>
      <c r="AX343" s="126">
        <f t="shared" si="158"/>
        <v>36.666666666666657</v>
      </c>
      <c r="AY343" s="64">
        <f t="shared" si="159"/>
        <v>46.416721964167252</v>
      </c>
      <c r="AZ343" s="97">
        <v>80.3</v>
      </c>
      <c r="BA343" s="68">
        <v>65</v>
      </c>
      <c r="BB343" s="68">
        <v>33</v>
      </c>
      <c r="BC343" s="68">
        <v>72</v>
      </c>
      <c r="BD343" s="68"/>
      <c r="BE343" s="15"/>
      <c r="BF343" s="5">
        <f t="shared" si="160"/>
        <v>9083</v>
      </c>
      <c r="BG343" s="41">
        <v>4843</v>
      </c>
      <c r="BH343" s="42">
        <v>2865</v>
      </c>
      <c r="BI343" s="42"/>
      <c r="BJ343" s="42"/>
      <c r="BK343" s="42"/>
      <c r="BL343" s="42">
        <v>1375</v>
      </c>
      <c r="BM343" s="15"/>
    </row>
    <row r="344" spans="1:65" outlineLevel="5" x14ac:dyDescent="0.3">
      <c r="A344" s="22">
        <f t="shared" si="144"/>
        <v>10</v>
      </c>
      <c r="B344" s="9">
        <f t="shared" si="128"/>
        <v>43026</v>
      </c>
      <c r="C344" s="51">
        <v>332799</v>
      </c>
      <c r="D344" s="64">
        <f t="shared" si="151"/>
        <v>35.5</v>
      </c>
      <c r="E344" s="12">
        <v>36</v>
      </c>
      <c r="F344" s="12">
        <v>35</v>
      </c>
      <c r="G344" s="12"/>
      <c r="H344" s="12"/>
      <c r="I344" s="12"/>
      <c r="J344" s="12"/>
      <c r="K344" s="12"/>
      <c r="L344" s="12"/>
      <c r="M344" s="74" t="str">
        <f t="shared" si="152"/>
        <v/>
      </c>
      <c r="N344" s="83" t="s">
        <v>103</v>
      </c>
      <c r="O344" s="83" t="s">
        <v>103</v>
      </c>
      <c r="P344" s="83"/>
      <c r="Q344" s="83"/>
      <c r="R344" s="83"/>
      <c r="S344" s="83"/>
      <c r="T344" s="83"/>
      <c r="U344" s="83"/>
      <c r="V344" s="5" t="str">
        <f t="shared" si="153"/>
        <v/>
      </c>
      <c r="W344" s="41"/>
      <c r="X344" s="41"/>
      <c r="Y344" s="41"/>
      <c r="Z344" s="41"/>
      <c r="AA344" s="41"/>
      <c r="AB344" s="41"/>
      <c r="AC344" s="41"/>
      <c r="AD344" s="41"/>
      <c r="AE344" s="5" t="str">
        <f t="shared" si="154"/>
        <v/>
      </c>
      <c r="AF344" s="41"/>
      <c r="AG344" s="41"/>
      <c r="AH344" s="41"/>
      <c r="AI344" s="41"/>
      <c r="AJ344" s="41"/>
      <c r="AK344" s="41"/>
      <c r="AL344" s="41"/>
      <c r="AM344" s="41"/>
      <c r="AN344" s="41">
        <f t="shared" si="161"/>
        <v>20.874751491053679</v>
      </c>
      <c r="AO344" s="41">
        <v>1006</v>
      </c>
      <c r="AP344" s="110" t="s">
        <v>103</v>
      </c>
      <c r="AQ344" s="111" t="s">
        <v>103</v>
      </c>
      <c r="AR344" s="126" t="str">
        <f t="shared" si="155"/>
        <v/>
      </c>
      <c r="AS344" s="126" t="str">
        <f t="shared" si="156"/>
        <v/>
      </c>
      <c r="AT344" s="127">
        <v>1006</v>
      </c>
      <c r="AU344" s="128">
        <v>2.39</v>
      </c>
      <c r="AV344" s="129" t="s">
        <v>103</v>
      </c>
      <c r="AW344" s="126" t="str">
        <f t="shared" si="157"/>
        <v/>
      </c>
      <c r="AX344" s="126" t="str">
        <f t="shared" si="158"/>
        <v/>
      </c>
      <c r="AY344" s="64" t="str">
        <f t="shared" si="159"/>
        <v/>
      </c>
      <c r="AZ344" s="97">
        <v>80.14</v>
      </c>
      <c r="BA344" s="68">
        <v>64.400000000000006</v>
      </c>
      <c r="BB344" s="68">
        <v>33.799999999999997</v>
      </c>
      <c r="BC344" s="68">
        <v>71</v>
      </c>
      <c r="BD344" s="68"/>
      <c r="BE344" s="15"/>
      <c r="BF344" s="5">
        <f t="shared" si="160"/>
        <v>9267</v>
      </c>
      <c r="BG344" s="41">
        <v>4227</v>
      </c>
      <c r="BH344" s="42">
        <v>2400</v>
      </c>
      <c r="BI344" s="42"/>
      <c r="BJ344" s="42"/>
      <c r="BK344" s="42"/>
      <c r="BL344" s="42">
        <v>2640</v>
      </c>
      <c r="BM344" s="15"/>
    </row>
    <row r="345" spans="1:65" outlineLevel="5" x14ac:dyDescent="0.3">
      <c r="A345" s="22">
        <f t="shared" si="144"/>
        <v>10</v>
      </c>
      <c r="B345" s="9">
        <f t="shared" si="128"/>
        <v>43027</v>
      </c>
      <c r="C345" s="51">
        <v>305947</v>
      </c>
      <c r="D345" s="64">
        <f t="shared" si="151"/>
        <v>35</v>
      </c>
      <c r="E345" s="12">
        <v>35</v>
      </c>
      <c r="F345" s="12">
        <v>35</v>
      </c>
      <c r="G345" s="12"/>
      <c r="H345" s="12"/>
      <c r="I345" s="12"/>
      <c r="J345" s="12"/>
      <c r="K345" s="12"/>
      <c r="L345" s="12"/>
      <c r="M345" s="74" t="str">
        <f t="shared" si="152"/>
        <v/>
      </c>
      <c r="N345" s="83" t="s">
        <v>103</v>
      </c>
      <c r="O345" s="83" t="s">
        <v>103</v>
      </c>
      <c r="P345" s="83"/>
      <c r="Q345" s="83"/>
      <c r="R345" s="83"/>
      <c r="S345" s="83"/>
      <c r="T345" s="83"/>
      <c r="U345" s="83"/>
      <c r="V345" s="5" t="str">
        <f t="shared" si="153"/>
        <v/>
      </c>
      <c r="W345" s="41"/>
      <c r="X345" s="41"/>
      <c r="Y345" s="41"/>
      <c r="Z345" s="41"/>
      <c r="AA345" s="41"/>
      <c r="AB345" s="41"/>
      <c r="AC345" s="41"/>
      <c r="AD345" s="41"/>
      <c r="AE345" s="5" t="str">
        <f t="shared" si="154"/>
        <v/>
      </c>
      <c r="AF345" s="41"/>
      <c r="AG345" s="41"/>
      <c r="AH345" s="41"/>
      <c r="AI345" s="41"/>
      <c r="AJ345" s="41"/>
      <c r="AK345" s="41"/>
      <c r="AL345" s="41"/>
      <c r="AM345" s="41"/>
      <c r="AN345" s="41">
        <f t="shared" si="161"/>
        <v>17.412935323383085</v>
      </c>
      <c r="AO345" s="41">
        <v>1206</v>
      </c>
      <c r="AP345" s="110" t="s">
        <v>103</v>
      </c>
      <c r="AQ345" s="111" t="s">
        <v>103</v>
      </c>
      <c r="AR345" s="126" t="str">
        <f t="shared" si="155"/>
        <v/>
      </c>
      <c r="AS345" s="126" t="str">
        <f t="shared" si="156"/>
        <v/>
      </c>
      <c r="AT345" s="127">
        <v>1206</v>
      </c>
      <c r="AU345" s="128">
        <v>2.37</v>
      </c>
      <c r="AV345" s="129" t="s">
        <v>103</v>
      </c>
      <c r="AW345" s="126" t="str">
        <f t="shared" si="157"/>
        <v/>
      </c>
      <c r="AX345" s="126" t="str">
        <f t="shared" si="158"/>
        <v/>
      </c>
      <c r="AY345" s="64" t="str">
        <f t="shared" si="159"/>
        <v/>
      </c>
      <c r="AZ345" s="97">
        <v>79.98</v>
      </c>
      <c r="BA345" s="68"/>
      <c r="BB345" s="68"/>
      <c r="BC345" s="68"/>
      <c r="BD345" s="68"/>
      <c r="BE345" s="15"/>
      <c r="BF345" s="5">
        <f t="shared" si="160"/>
        <v>7510</v>
      </c>
      <c r="BG345" s="41">
        <v>2432</v>
      </c>
      <c r="BH345" s="42">
        <v>2400</v>
      </c>
      <c r="BI345" s="42"/>
      <c r="BJ345" s="42"/>
      <c r="BK345" s="42"/>
      <c r="BL345" s="42">
        <v>2678</v>
      </c>
      <c r="BM345" s="15"/>
    </row>
    <row r="346" spans="1:65" outlineLevel="5" x14ac:dyDescent="0.3">
      <c r="A346" s="22">
        <f t="shared" si="144"/>
        <v>10</v>
      </c>
      <c r="B346" s="9">
        <f t="shared" si="128"/>
        <v>43028</v>
      </c>
      <c r="C346" s="51">
        <v>328314</v>
      </c>
      <c r="D346" s="64">
        <f t="shared" si="151"/>
        <v>35</v>
      </c>
      <c r="E346" s="12">
        <v>35</v>
      </c>
      <c r="F346" s="12">
        <v>35</v>
      </c>
      <c r="G346" s="12"/>
      <c r="H346" s="12"/>
      <c r="I346" s="12"/>
      <c r="J346" s="12"/>
      <c r="K346" s="12"/>
      <c r="L346" s="12"/>
      <c r="M346" s="74" t="str">
        <f t="shared" si="152"/>
        <v/>
      </c>
      <c r="N346" s="83" t="s">
        <v>103</v>
      </c>
      <c r="O346" s="83" t="s">
        <v>103</v>
      </c>
      <c r="P346" s="83"/>
      <c r="Q346" s="83"/>
      <c r="R346" s="83"/>
      <c r="S346" s="83"/>
      <c r="T346" s="83"/>
      <c r="U346" s="83"/>
      <c r="V346" s="5" t="str">
        <f t="shared" si="153"/>
        <v/>
      </c>
      <c r="W346" s="41"/>
      <c r="X346" s="41"/>
      <c r="Y346" s="41"/>
      <c r="Z346" s="41"/>
      <c r="AA346" s="41"/>
      <c r="AB346" s="41"/>
      <c r="AC346" s="41"/>
      <c r="AD346" s="41"/>
      <c r="AE346" s="5" t="str">
        <f t="shared" si="154"/>
        <v/>
      </c>
      <c r="AF346" s="41"/>
      <c r="AG346" s="41"/>
      <c r="AH346" s="41"/>
      <c r="AI346" s="41"/>
      <c r="AJ346" s="41"/>
      <c r="AK346" s="41"/>
      <c r="AL346" s="41"/>
      <c r="AM346" s="41"/>
      <c r="AN346" s="41">
        <f t="shared" si="161"/>
        <v>21.716649431230611</v>
      </c>
      <c r="AO346" s="41">
        <v>967</v>
      </c>
      <c r="AP346" s="110" t="s">
        <v>103</v>
      </c>
      <c r="AQ346" s="111" t="s">
        <v>103</v>
      </c>
      <c r="AR346" s="126" t="str">
        <f t="shared" si="155"/>
        <v/>
      </c>
      <c r="AS346" s="126" t="str">
        <f t="shared" si="156"/>
        <v/>
      </c>
      <c r="AT346" s="127">
        <v>967</v>
      </c>
      <c r="AU346" s="128">
        <v>2.4</v>
      </c>
      <c r="AV346" s="129" t="s">
        <v>103</v>
      </c>
      <c r="AW346" s="126" t="str">
        <f t="shared" si="157"/>
        <v/>
      </c>
      <c r="AX346" s="126" t="str">
        <f t="shared" si="158"/>
        <v/>
      </c>
      <c r="AY346" s="64" t="str">
        <f t="shared" si="159"/>
        <v/>
      </c>
      <c r="AZ346" s="97">
        <v>80.209999999999994</v>
      </c>
      <c r="BA346" s="68"/>
      <c r="BB346" s="68"/>
      <c r="BC346" s="68"/>
      <c r="BD346" s="68"/>
      <c r="BE346" s="15"/>
      <c r="BF346" s="5">
        <f t="shared" si="160"/>
        <v>6435</v>
      </c>
      <c r="BG346" s="41">
        <v>4035</v>
      </c>
      <c r="BH346" s="42">
        <v>2400</v>
      </c>
      <c r="BI346" s="42"/>
      <c r="BJ346" s="42"/>
      <c r="BK346" s="42"/>
      <c r="BL346" s="42" t="s">
        <v>103</v>
      </c>
      <c r="BM346" s="15"/>
    </row>
    <row r="347" spans="1:65" outlineLevel="5" x14ac:dyDescent="0.3">
      <c r="A347" s="22">
        <f t="shared" si="144"/>
        <v>10</v>
      </c>
      <c r="B347" s="9">
        <f t="shared" si="128"/>
        <v>43029</v>
      </c>
      <c r="C347" s="51">
        <v>344196</v>
      </c>
      <c r="D347" s="64">
        <f t="shared" si="151"/>
        <v>36</v>
      </c>
      <c r="E347" s="12">
        <v>36</v>
      </c>
      <c r="F347" s="12">
        <v>36</v>
      </c>
      <c r="G347" s="12"/>
      <c r="H347" s="12"/>
      <c r="I347" s="12"/>
      <c r="J347" s="12"/>
      <c r="K347" s="12"/>
      <c r="L347" s="12"/>
      <c r="M347" s="74" t="str">
        <f t="shared" si="152"/>
        <v/>
      </c>
      <c r="N347" s="83" t="s">
        <v>103</v>
      </c>
      <c r="O347" s="83" t="s">
        <v>103</v>
      </c>
      <c r="P347" s="83"/>
      <c r="Q347" s="83"/>
      <c r="R347" s="83"/>
      <c r="S347" s="83"/>
      <c r="T347" s="83"/>
      <c r="U347" s="83"/>
      <c r="V347" s="5" t="str">
        <f t="shared" si="153"/>
        <v/>
      </c>
      <c r="W347" s="41"/>
      <c r="X347" s="41"/>
      <c r="Y347" s="41"/>
      <c r="Z347" s="41"/>
      <c r="AA347" s="41"/>
      <c r="AB347" s="41"/>
      <c r="AC347" s="41"/>
      <c r="AD347" s="41"/>
      <c r="AE347" s="5" t="str">
        <f t="shared" si="154"/>
        <v/>
      </c>
      <c r="AF347" s="41"/>
      <c r="AG347" s="41"/>
      <c r="AH347" s="41"/>
      <c r="AI347" s="41"/>
      <c r="AJ347" s="41"/>
      <c r="AK347" s="41"/>
      <c r="AL347" s="41"/>
      <c r="AM347" s="41"/>
      <c r="AN347" s="41">
        <f t="shared" si="161"/>
        <v>19.444444444444443</v>
      </c>
      <c r="AO347" s="41">
        <v>1080</v>
      </c>
      <c r="AP347" s="110" t="s">
        <v>103</v>
      </c>
      <c r="AQ347" s="111" t="s">
        <v>103</v>
      </c>
      <c r="AR347" s="126" t="str">
        <f t="shared" si="155"/>
        <v/>
      </c>
      <c r="AS347" s="126" t="str">
        <f t="shared" si="156"/>
        <v/>
      </c>
      <c r="AT347" s="127">
        <v>1080</v>
      </c>
      <c r="AU347" s="128" t="s">
        <v>103</v>
      </c>
      <c r="AV347" s="129" t="s">
        <v>103</v>
      </c>
      <c r="AW347" s="126" t="str">
        <f t="shared" si="157"/>
        <v/>
      </c>
      <c r="AX347" s="126" t="str">
        <f t="shared" si="158"/>
        <v/>
      </c>
      <c r="AY347" s="64" t="str">
        <f t="shared" si="159"/>
        <v/>
      </c>
      <c r="AZ347" s="97" t="s">
        <v>103</v>
      </c>
      <c r="BA347" s="68"/>
      <c r="BB347" s="68"/>
      <c r="BC347" s="68"/>
      <c r="BD347" s="68"/>
      <c r="BE347" s="15"/>
      <c r="BF347" s="5">
        <f t="shared" si="160"/>
        <v>4520</v>
      </c>
      <c r="BG347" s="41">
        <v>2120</v>
      </c>
      <c r="BH347" s="42">
        <v>2400</v>
      </c>
      <c r="BI347" s="42"/>
      <c r="BJ347" s="42"/>
      <c r="BK347" s="42"/>
      <c r="BL347" s="42" t="s">
        <v>103</v>
      </c>
      <c r="BM347" s="15"/>
    </row>
    <row r="348" spans="1:65" outlineLevel="5" x14ac:dyDescent="0.3">
      <c r="A348" s="22">
        <f t="shared" si="144"/>
        <v>10</v>
      </c>
      <c r="B348" s="9">
        <f t="shared" si="128"/>
        <v>43030</v>
      </c>
      <c r="C348" s="51">
        <v>330797</v>
      </c>
      <c r="D348" s="64">
        <f t="shared" si="151"/>
        <v>36</v>
      </c>
      <c r="E348" s="12">
        <v>36</v>
      </c>
      <c r="F348" s="12">
        <v>36</v>
      </c>
      <c r="G348" s="12"/>
      <c r="H348" s="12"/>
      <c r="I348" s="12"/>
      <c r="J348" s="12"/>
      <c r="K348" s="12"/>
      <c r="L348" s="12"/>
      <c r="M348" s="74" t="str">
        <f t="shared" si="152"/>
        <v/>
      </c>
      <c r="N348" s="83" t="s">
        <v>103</v>
      </c>
      <c r="O348" s="83" t="s">
        <v>103</v>
      </c>
      <c r="P348" s="83"/>
      <c r="Q348" s="83"/>
      <c r="R348" s="83"/>
      <c r="S348" s="83"/>
      <c r="T348" s="83"/>
      <c r="U348" s="83"/>
      <c r="V348" s="5" t="str">
        <f t="shared" si="153"/>
        <v/>
      </c>
      <c r="W348" s="41"/>
      <c r="X348" s="41"/>
      <c r="Y348" s="41"/>
      <c r="Z348" s="41"/>
      <c r="AA348" s="41"/>
      <c r="AB348" s="41"/>
      <c r="AC348" s="41"/>
      <c r="AD348" s="41"/>
      <c r="AE348" s="5" t="str">
        <f t="shared" si="154"/>
        <v/>
      </c>
      <c r="AF348" s="41"/>
      <c r="AG348" s="41"/>
      <c r="AH348" s="41"/>
      <c r="AI348" s="41"/>
      <c r="AJ348" s="41"/>
      <c r="AK348" s="41"/>
      <c r="AL348" s="41"/>
      <c r="AM348" s="41"/>
      <c r="AN348" s="41">
        <f t="shared" si="161"/>
        <v>20.211742059672762</v>
      </c>
      <c r="AO348" s="41">
        <v>1039</v>
      </c>
      <c r="AP348" s="110" t="s">
        <v>103</v>
      </c>
      <c r="AQ348" s="111" t="s">
        <v>103</v>
      </c>
      <c r="AR348" s="126" t="str">
        <f t="shared" si="155"/>
        <v/>
      </c>
      <c r="AS348" s="126" t="str">
        <f t="shared" si="156"/>
        <v/>
      </c>
      <c r="AT348" s="127">
        <v>1039</v>
      </c>
      <c r="AU348" s="128" t="s">
        <v>103</v>
      </c>
      <c r="AV348" s="129" t="s">
        <v>103</v>
      </c>
      <c r="AW348" s="126" t="str">
        <f t="shared" si="157"/>
        <v/>
      </c>
      <c r="AX348" s="126" t="str">
        <f t="shared" si="158"/>
        <v/>
      </c>
      <c r="AY348" s="64" t="str">
        <f t="shared" si="159"/>
        <v/>
      </c>
      <c r="AZ348" s="97" t="s">
        <v>103</v>
      </c>
      <c r="BA348" s="68"/>
      <c r="BB348" s="68"/>
      <c r="BC348" s="68"/>
      <c r="BD348" s="68"/>
      <c r="BE348" s="15"/>
      <c r="BF348" s="5">
        <f t="shared" si="160"/>
        <v>6587</v>
      </c>
      <c r="BG348" s="41">
        <v>4187</v>
      </c>
      <c r="BH348" s="42">
        <v>2400</v>
      </c>
      <c r="BI348" s="42"/>
      <c r="BJ348" s="42"/>
      <c r="BK348" s="42"/>
      <c r="BL348" s="42" t="s">
        <v>103</v>
      </c>
      <c r="BM348" s="15"/>
    </row>
    <row r="349" spans="1:65" outlineLevel="5" x14ac:dyDescent="0.3">
      <c r="A349" s="22">
        <f t="shared" si="144"/>
        <v>10</v>
      </c>
      <c r="B349" s="9">
        <f t="shared" si="128"/>
        <v>43031</v>
      </c>
      <c r="C349" s="51">
        <v>308734</v>
      </c>
      <c r="D349" s="64" t="str">
        <f t="shared" si="151"/>
        <v/>
      </c>
      <c r="E349" s="12" t="s">
        <v>103</v>
      </c>
      <c r="F349" s="12" t="s">
        <v>103</v>
      </c>
      <c r="G349" s="12"/>
      <c r="H349" s="12"/>
      <c r="I349" s="12"/>
      <c r="J349" s="12"/>
      <c r="K349" s="12"/>
      <c r="L349" s="12"/>
      <c r="M349" s="74" t="str">
        <f t="shared" si="152"/>
        <v/>
      </c>
      <c r="N349" s="83" t="s">
        <v>103</v>
      </c>
      <c r="O349" s="83" t="s">
        <v>103</v>
      </c>
      <c r="P349" s="83"/>
      <c r="Q349" s="83"/>
      <c r="R349" s="83"/>
      <c r="S349" s="83"/>
      <c r="T349" s="83"/>
      <c r="U349" s="83"/>
      <c r="V349" s="5" t="str">
        <f t="shared" si="153"/>
        <v/>
      </c>
      <c r="W349" s="41"/>
      <c r="X349" s="41"/>
      <c r="Y349" s="41"/>
      <c r="Z349" s="41"/>
      <c r="AA349" s="41"/>
      <c r="AB349" s="41"/>
      <c r="AC349" s="41"/>
      <c r="AD349" s="41"/>
      <c r="AE349" s="5" t="str">
        <f t="shared" si="154"/>
        <v/>
      </c>
      <c r="AF349" s="41"/>
      <c r="AG349" s="41"/>
      <c r="AH349" s="41"/>
      <c r="AI349" s="41"/>
      <c r="AJ349" s="41"/>
      <c r="AK349" s="41"/>
      <c r="AL349" s="41"/>
      <c r="AM349" s="41"/>
      <c r="AN349" s="41">
        <f t="shared" si="161"/>
        <v>17.948717948717949</v>
      </c>
      <c r="AO349" s="41">
        <v>1170</v>
      </c>
      <c r="AP349" s="110" t="s">
        <v>103</v>
      </c>
      <c r="AQ349" s="111" t="s">
        <v>103</v>
      </c>
      <c r="AR349" s="126" t="str">
        <f t="shared" si="155"/>
        <v/>
      </c>
      <c r="AS349" s="126" t="str">
        <f t="shared" si="156"/>
        <v/>
      </c>
      <c r="AT349" s="127">
        <v>1170</v>
      </c>
      <c r="AU349" s="128">
        <v>2.38</v>
      </c>
      <c r="AV349" s="129" t="s">
        <v>103</v>
      </c>
      <c r="AW349" s="126" t="str">
        <f t="shared" si="157"/>
        <v/>
      </c>
      <c r="AX349" s="126" t="str">
        <f t="shared" si="158"/>
        <v/>
      </c>
      <c r="AY349" s="64" t="str">
        <f t="shared" si="159"/>
        <v/>
      </c>
      <c r="AZ349" s="97">
        <v>80.040000000000006</v>
      </c>
      <c r="BA349" s="68"/>
      <c r="BB349" s="68"/>
      <c r="BC349" s="68"/>
      <c r="BD349" s="68"/>
      <c r="BE349" s="15"/>
      <c r="BF349" s="5">
        <f t="shared" si="160"/>
        <v>8073</v>
      </c>
      <c r="BG349" s="41">
        <v>3161</v>
      </c>
      <c r="BH349" s="42">
        <v>2400</v>
      </c>
      <c r="BI349" s="42"/>
      <c r="BJ349" s="42"/>
      <c r="BK349" s="42"/>
      <c r="BL349" s="42">
        <v>2512</v>
      </c>
      <c r="BM349" s="15"/>
    </row>
    <row r="350" spans="1:65" outlineLevel="5" x14ac:dyDescent="0.3">
      <c r="A350" s="22">
        <f t="shared" si="144"/>
        <v>10</v>
      </c>
      <c r="B350" s="9">
        <f t="shared" si="128"/>
        <v>43032</v>
      </c>
      <c r="C350" s="51">
        <v>346988</v>
      </c>
      <c r="D350" s="64" t="str">
        <f t="shared" si="151"/>
        <v/>
      </c>
      <c r="E350" s="12" t="s">
        <v>103</v>
      </c>
      <c r="F350" s="12" t="s">
        <v>103</v>
      </c>
      <c r="G350" s="12"/>
      <c r="H350" s="12"/>
      <c r="I350" s="12"/>
      <c r="J350" s="12"/>
      <c r="K350" s="12"/>
      <c r="L350" s="12"/>
      <c r="M350" s="74">
        <f t="shared" si="152"/>
        <v>7</v>
      </c>
      <c r="N350" s="83">
        <v>6.95</v>
      </c>
      <c r="O350" s="83">
        <v>7.01</v>
      </c>
      <c r="P350" s="83"/>
      <c r="Q350" s="83"/>
      <c r="R350" s="83"/>
      <c r="S350" s="83"/>
      <c r="T350" s="83"/>
      <c r="U350" s="83"/>
      <c r="V350" s="5" t="str">
        <f t="shared" si="153"/>
        <v/>
      </c>
      <c r="W350" s="41"/>
      <c r="X350" s="41"/>
      <c r="Y350" s="41"/>
      <c r="Z350" s="41"/>
      <c r="AA350" s="41"/>
      <c r="AB350" s="41"/>
      <c r="AC350" s="41"/>
      <c r="AD350" s="41"/>
      <c r="AE350" s="5" t="str">
        <f t="shared" si="154"/>
        <v/>
      </c>
      <c r="AF350" s="41"/>
      <c r="AG350" s="41"/>
      <c r="AH350" s="41"/>
      <c r="AI350" s="41"/>
      <c r="AJ350" s="41"/>
      <c r="AK350" s="41"/>
      <c r="AL350" s="41"/>
      <c r="AM350" s="41"/>
      <c r="AN350" s="41">
        <f t="shared" si="161"/>
        <v>17.948717948717949</v>
      </c>
      <c r="AO350" s="41">
        <v>1170</v>
      </c>
      <c r="AP350" s="110">
        <v>3.33</v>
      </c>
      <c r="AQ350" s="111">
        <v>2.44</v>
      </c>
      <c r="AR350" s="126">
        <f t="shared" si="155"/>
        <v>73.273273273273261</v>
      </c>
      <c r="AS350" s="126">
        <f t="shared" si="156"/>
        <v>26.726726726726739</v>
      </c>
      <c r="AT350" s="127">
        <v>1170</v>
      </c>
      <c r="AU350" s="128">
        <v>2.37</v>
      </c>
      <c r="AV350" s="129">
        <v>1.47</v>
      </c>
      <c r="AW350" s="126">
        <f t="shared" si="157"/>
        <v>62.025316455696199</v>
      </c>
      <c r="AX350" s="126">
        <f t="shared" si="158"/>
        <v>37.974683544303801</v>
      </c>
      <c r="AY350" s="64">
        <f t="shared" si="159"/>
        <v>40.423497267759537</v>
      </c>
      <c r="AZ350" s="97">
        <v>80.3</v>
      </c>
      <c r="BA350" s="68"/>
      <c r="BB350" s="68"/>
      <c r="BC350" s="68"/>
      <c r="BD350" s="68"/>
      <c r="BE350" s="15"/>
      <c r="BF350" s="5">
        <f t="shared" si="160"/>
        <v>7212</v>
      </c>
      <c r="BG350" s="41">
        <v>2222</v>
      </c>
      <c r="BH350" s="42">
        <v>2400</v>
      </c>
      <c r="BI350" s="42"/>
      <c r="BJ350" s="42"/>
      <c r="BK350" s="42"/>
      <c r="BL350" s="42">
        <v>2590</v>
      </c>
      <c r="BM350" s="15"/>
    </row>
    <row r="351" spans="1:65" outlineLevel="5" x14ac:dyDescent="0.3">
      <c r="A351" s="22">
        <f t="shared" si="144"/>
        <v>10</v>
      </c>
      <c r="B351" s="9">
        <f t="shared" si="128"/>
        <v>43033</v>
      </c>
      <c r="C351" s="51">
        <v>323884</v>
      </c>
      <c r="D351" s="64">
        <f t="shared" si="151"/>
        <v>35.5</v>
      </c>
      <c r="E351" s="12">
        <v>36</v>
      </c>
      <c r="F351" s="12">
        <v>35</v>
      </c>
      <c r="G351" s="12"/>
      <c r="H351" s="12"/>
      <c r="I351" s="12"/>
      <c r="J351" s="12"/>
      <c r="K351" s="12"/>
      <c r="L351" s="12"/>
      <c r="M351" s="74" t="str">
        <f t="shared" si="152"/>
        <v/>
      </c>
      <c r="N351" s="83" t="s">
        <v>103</v>
      </c>
      <c r="O351" s="83" t="s">
        <v>103</v>
      </c>
      <c r="P351" s="83"/>
      <c r="Q351" s="83"/>
      <c r="R351" s="83"/>
      <c r="S351" s="83"/>
      <c r="T351" s="83"/>
      <c r="U351" s="83"/>
      <c r="V351" s="5" t="str">
        <f t="shared" si="153"/>
        <v/>
      </c>
      <c r="W351" s="41"/>
      <c r="X351" s="41"/>
      <c r="Y351" s="41"/>
      <c r="Z351" s="41"/>
      <c r="AA351" s="41"/>
      <c r="AB351" s="41"/>
      <c r="AC351" s="41"/>
      <c r="AD351" s="41"/>
      <c r="AE351" s="5" t="str">
        <f t="shared" si="154"/>
        <v/>
      </c>
      <c r="AF351" s="41"/>
      <c r="AG351" s="41"/>
      <c r="AH351" s="41"/>
      <c r="AI351" s="41"/>
      <c r="AJ351" s="41"/>
      <c r="AK351" s="41"/>
      <c r="AL351" s="41"/>
      <c r="AM351" s="41"/>
      <c r="AN351" s="41">
        <f t="shared" si="161"/>
        <v>21.363173957273652</v>
      </c>
      <c r="AO351" s="41">
        <v>983</v>
      </c>
      <c r="AP351" s="110" t="s">
        <v>103</v>
      </c>
      <c r="AQ351" s="111" t="s">
        <v>103</v>
      </c>
      <c r="AR351" s="126" t="str">
        <f t="shared" si="155"/>
        <v/>
      </c>
      <c r="AS351" s="126" t="str">
        <f t="shared" si="156"/>
        <v/>
      </c>
      <c r="AT351" s="127">
        <v>983</v>
      </c>
      <c r="AU351" s="128">
        <v>2.38</v>
      </c>
      <c r="AV351" s="129" t="s">
        <v>103</v>
      </c>
      <c r="AW351" s="126" t="str">
        <f t="shared" si="157"/>
        <v/>
      </c>
      <c r="AX351" s="126" t="str">
        <f t="shared" si="158"/>
        <v/>
      </c>
      <c r="AY351" s="64" t="str">
        <f t="shared" si="159"/>
        <v/>
      </c>
      <c r="AZ351" s="97">
        <v>80.319999999999993</v>
      </c>
      <c r="BA351" s="68"/>
      <c r="BB351" s="68"/>
      <c r="BC351" s="68"/>
      <c r="BD351" s="68"/>
      <c r="BE351" s="15"/>
      <c r="BF351" s="5">
        <f t="shared" si="160"/>
        <v>5914</v>
      </c>
      <c r="BG351" s="41">
        <v>1774</v>
      </c>
      <c r="BH351" s="42">
        <v>2100</v>
      </c>
      <c r="BI351" s="42"/>
      <c r="BJ351" s="42"/>
      <c r="BK351" s="42"/>
      <c r="BL351" s="42">
        <v>2040</v>
      </c>
      <c r="BM351" s="15"/>
    </row>
    <row r="352" spans="1:65" outlineLevel="5" x14ac:dyDescent="0.3">
      <c r="A352" s="22">
        <f t="shared" si="144"/>
        <v>10</v>
      </c>
      <c r="B352" s="9">
        <f t="shared" ref="B352:B415" si="162">B351+1</f>
        <v>43034</v>
      </c>
      <c r="C352" s="51">
        <v>308477</v>
      </c>
      <c r="D352" s="64">
        <f t="shared" si="151"/>
        <v>36.5</v>
      </c>
      <c r="E352" s="12">
        <v>36</v>
      </c>
      <c r="F352" s="12">
        <v>37</v>
      </c>
      <c r="G352" s="12"/>
      <c r="H352" s="12"/>
      <c r="I352" s="12"/>
      <c r="J352" s="12"/>
      <c r="K352" s="12"/>
      <c r="L352" s="12"/>
      <c r="M352" s="74" t="str">
        <f t="shared" si="152"/>
        <v/>
      </c>
      <c r="N352" s="83" t="s">
        <v>103</v>
      </c>
      <c r="O352" s="83" t="s">
        <v>103</v>
      </c>
      <c r="P352" s="83"/>
      <c r="Q352" s="83"/>
      <c r="R352" s="83"/>
      <c r="S352" s="83"/>
      <c r="T352" s="83"/>
      <c r="U352" s="83"/>
      <c r="V352" s="5" t="str">
        <f t="shared" si="153"/>
        <v/>
      </c>
      <c r="W352" s="41"/>
      <c r="X352" s="41"/>
      <c r="Y352" s="41"/>
      <c r="Z352" s="41"/>
      <c r="AA352" s="41"/>
      <c r="AB352" s="41"/>
      <c r="AC352" s="41"/>
      <c r="AD352" s="41"/>
      <c r="AE352" s="5" t="str">
        <f t="shared" si="154"/>
        <v/>
      </c>
      <c r="AF352" s="41"/>
      <c r="AG352" s="41"/>
      <c r="AH352" s="41"/>
      <c r="AI352" s="41"/>
      <c r="AJ352" s="41"/>
      <c r="AK352" s="41"/>
      <c r="AL352" s="41"/>
      <c r="AM352" s="41"/>
      <c r="AN352" s="41">
        <f t="shared" si="161"/>
        <v>28.416779431664413</v>
      </c>
      <c r="AO352" s="41">
        <v>739</v>
      </c>
      <c r="AP352" s="110" t="s">
        <v>103</v>
      </c>
      <c r="AQ352" s="111" t="s">
        <v>103</v>
      </c>
      <c r="AR352" s="126" t="str">
        <f t="shared" si="155"/>
        <v/>
      </c>
      <c r="AS352" s="126" t="str">
        <f t="shared" si="156"/>
        <v/>
      </c>
      <c r="AT352" s="127">
        <v>739</v>
      </c>
      <c r="AU352" s="128">
        <v>2.39</v>
      </c>
      <c r="AV352" s="129" t="s">
        <v>103</v>
      </c>
      <c r="AW352" s="126" t="str">
        <f t="shared" si="157"/>
        <v/>
      </c>
      <c r="AX352" s="126" t="str">
        <f t="shared" si="158"/>
        <v/>
      </c>
      <c r="AY352" s="64" t="str">
        <f t="shared" si="159"/>
        <v/>
      </c>
      <c r="AZ352" s="97">
        <v>80.209999999999994</v>
      </c>
      <c r="BA352" s="68"/>
      <c r="BB352" s="68"/>
      <c r="BC352" s="68"/>
      <c r="BD352" s="68"/>
      <c r="BE352" s="15"/>
      <c r="BF352" s="5">
        <f t="shared" si="160"/>
        <v>7331</v>
      </c>
      <c r="BG352" s="41">
        <v>5131</v>
      </c>
      <c r="BH352" s="42">
        <v>2200</v>
      </c>
      <c r="BI352" s="42"/>
      <c r="BJ352" s="42"/>
      <c r="BK352" s="42"/>
      <c r="BL352" s="42" t="s">
        <v>103</v>
      </c>
      <c r="BM352" s="15"/>
    </row>
    <row r="353" spans="1:65" outlineLevel="5" x14ac:dyDescent="0.3">
      <c r="A353" s="22">
        <f t="shared" si="144"/>
        <v>10</v>
      </c>
      <c r="B353" s="9">
        <f t="shared" si="162"/>
        <v>43035</v>
      </c>
      <c r="C353" s="51">
        <v>302657</v>
      </c>
      <c r="D353" s="64">
        <f t="shared" si="151"/>
        <v>35.5</v>
      </c>
      <c r="E353" s="12">
        <v>36</v>
      </c>
      <c r="F353" s="12">
        <v>35</v>
      </c>
      <c r="G353" s="12"/>
      <c r="H353" s="12"/>
      <c r="I353" s="12"/>
      <c r="J353" s="12"/>
      <c r="K353" s="12"/>
      <c r="L353" s="12"/>
      <c r="M353" s="74" t="str">
        <f t="shared" si="152"/>
        <v/>
      </c>
      <c r="N353" s="83" t="s">
        <v>103</v>
      </c>
      <c r="O353" s="83" t="s">
        <v>103</v>
      </c>
      <c r="P353" s="83"/>
      <c r="Q353" s="83"/>
      <c r="R353" s="83"/>
      <c r="S353" s="83"/>
      <c r="T353" s="83"/>
      <c r="U353" s="83"/>
      <c r="V353" s="5" t="str">
        <f t="shared" si="153"/>
        <v/>
      </c>
      <c r="W353" s="41"/>
      <c r="X353" s="41"/>
      <c r="Y353" s="41"/>
      <c r="Z353" s="41"/>
      <c r="AA353" s="41"/>
      <c r="AB353" s="41"/>
      <c r="AC353" s="41"/>
      <c r="AD353" s="41"/>
      <c r="AE353" s="5" t="str">
        <f t="shared" si="154"/>
        <v/>
      </c>
      <c r="AF353" s="41"/>
      <c r="AG353" s="41"/>
      <c r="AH353" s="41"/>
      <c r="AI353" s="41"/>
      <c r="AJ353" s="41"/>
      <c r="AK353" s="41"/>
      <c r="AL353" s="41"/>
      <c r="AM353" s="41"/>
      <c r="AN353" s="41">
        <f t="shared" si="161"/>
        <v>25.454545454545453</v>
      </c>
      <c r="AO353" s="41">
        <v>825</v>
      </c>
      <c r="AP353" s="110" t="s">
        <v>103</v>
      </c>
      <c r="AQ353" s="111" t="s">
        <v>103</v>
      </c>
      <c r="AR353" s="126" t="str">
        <f t="shared" si="155"/>
        <v/>
      </c>
      <c r="AS353" s="126" t="str">
        <f t="shared" si="156"/>
        <v/>
      </c>
      <c r="AT353" s="127">
        <v>825</v>
      </c>
      <c r="AU353" s="128">
        <v>2.36</v>
      </c>
      <c r="AV353" s="129" t="s">
        <v>103</v>
      </c>
      <c r="AW353" s="126" t="str">
        <f t="shared" si="157"/>
        <v/>
      </c>
      <c r="AX353" s="126" t="str">
        <f t="shared" si="158"/>
        <v/>
      </c>
      <c r="AY353" s="64" t="str">
        <f t="shared" si="159"/>
        <v/>
      </c>
      <c r="AZ353" s="97">
        <v>79.89</v>
      </c>
      <c r="BA353" s="68"/>
      <c r="BB353" s="68"/>
      <c r="BC353" s="68"/>
      <c r="BD353" s="68"/>
      <c r="BE353" s="15"/>
      <c r="BF353" s="5">
        <f t="shared" si="160"/>
        <v>10892</v>
      </c>
      <c r="BG353" s="41">
        <v>8492</v>
      </c>
      <c r="BH353" s="42">
        <v>2400</v>
      </c>
      <c r="BI353" s="42"/>
      <c r="BJ353" s="42"/>
      <c r="BK353" s="42"/>
      <c r="BL353" s="42" t="s">
        <v>103</v>
      </c>
      <c r="BM353" s="15"/>
    </row>
    <row r="354" spans="1:65" outlineLevel="5" x14ac:dyDescent="0.3">
      <c r="A354" s="22">
        <f t="shared" si="144"/>
        <v>10</v>
      </c>
      <c r="B354" s="9">
        <f t="shared" si="162"/>
        <v>43036</v>
      </c>
      <c r="C354" s="51">
        <v>321983</v>
      </c>
      <c r="D354" s="64">
        <f t="shared" si="151"/>
        <v>37</v>
      </c>
      <c r="E354" s="12">
        <v>36</v>
      </c>
      <c r="F354" s="12">
        <v>38</v>
      </c>
      <c r="G354" s="12"/>
      <c r="H354" s="12"/>
      <c r="I354" s="12"/>
      <c r="J354" s="12"/>
      <c r="K354" s="12"/>
      <c r="L354" s="12"/>
      <c r="M354" s="74" t="str">
        <f t="shared" si="152"/>
        <v/>
      </c>
      <c r="N354" s="83" t="s">
        <v>103</v>
      </c>
      <c r="O354" s="83" t="s">
        <v>103</v>
      </c>
      <c r="P354" s="83"/>
      <c r="Q354" s="83"/>
      <c r="R354" s="83"/>
      <c r="S354" s="83"/>
      <c r="T354" s="83"/>
      <c r="U354" s="83"/>
      <c r="V354" s="5" t="str">
        <f t="shared" si="153"/>
        <v/>
      </c>
      <c r="W354" s="41"/>
      <c r="X354" s="41"/>
      <c r="Y354" s="41"/>
      <c r="Z354" s="41"/>
      <c r="AA354" s="41"/>
      <c r="AB354" s="41"/>
      <c r="AC354" s="41"/>
      <c r="AD354" s="41"/>
      <c r="AE354" s="5" t="str">
        <f t="shared" si="154"/>
        <v/>
      </c>
      <c r="AF354" s="41"/>
      <c r="AG354" s="41"/>
      <c r="AH354" s="41"/>
      <c r="AI354" s="41"/>
      <c r="AJ354" s="41"/>
      <c r="AK354" s="41"/>
      <c r="AL354" s="41"/>
      <c r="AM354" s="41"/>
      <c r="AN354" s="41">
        <f t="shared" si="161"/>
        <v>23.178807947019866</v>
      </c>
      <c r="AO354" s="41">
        <v>906</v>
      </c>
      <c r="AP354" s="110" t="s">
        <v>103</v>
      </c>
      <c r="AQ354" s="111" t="s">
        <v>103</v>
      </c>
      <c r="AR354" s="126" t="str">
        <f t="shared" si="155"/>
        <v/>
      </c>
      <c r="AS354" s="126" t="str">
        <f t="shared" si="156"/>
        <v/>
      </c>
      <c r="AT354" s="127">
        <v>906</v>
      </c>
      <c r="AU354" s="128" t="s">
        <v>103</v>
      </c>
      <c r="AV354" s="129" t="s">
        <v>103</v>
      </c>
      <c r="AW354" s="126" t="str">
        <f t="shared" si="157"/>
        <v/>
      </c>
      <c r="AX354" s="126" t="str">
        <f t="shared" si="158"/>
        <v/>
      </c>
      <c r="AY354" s="64" t="str">
        <f t="shared" si="159"/>
        <v/>
      </c>
      <c r="AZ354" s="97" t="s">
        <v>103</v>
      </c>
      <c r="BA354" s="68"/>
      <c r="BB354" s="68"/>
      <c r="BC354" s="68"/>
      <c r="BD354" s="68"/>
      <c r="BE354" s="15"/>
      <c r="BF354" s="5">
        <f t="shared" si="160"/>
        <v>9702</v>
      </c>
      <c r="BG354" s="41">
        <v>6352</v>
      </c>
      <c r="BH354" s="42">
        <v>2300</v>
      </c>
      <c r="BI354" s="42"/>
      <c r="BJ354" s="42"/>
      <c r="BK354" s="42"/>
      <c r="BL354" s="42">
        <v>1050</v>
      </c>
      <c r="BM354" s="15"/>
    </row>
    <row r="355" spans="1:65" outlineLevel="5" x14ac:dyDescent="0.3">
      <c r="A355" s="22">
        <f t="shared" si="144"/>
        <v>10</v>
      </c>
      <c r="B355" s="9">
        <f t="shared" si="162"/>
        <v>43037</v>
      </c>
      <c r="C355" s="51">
        <v>326855</v>
      </c>
      <c r="D355" s="64">
        <f t="shared" si="151"/>
        <v>35.5</v>
      </c>
      <c r="E355" s="12">
        <v>35</v>
      </c>
      <c r="F355" s="12">
        <v>36</v>
      </c>
      <c r="G355" s="12"/>
      <c r="H355" s="12"/>
      <c r="I355" s="12"/>
      <c r="J355" s="12"/>
      <c r="K355" s="12"/>
      <c r="L355" s="12"/>
      <c r="M355" s="74" t="str">
        <f t="shared" si="152"/>
        <v/>
      </c>
      <c r="N355" s="83" t="s">
        <v>103</v>
      </c>
      <c r="O355" s="83" t="s">
        <v>103</v>
      </c>
      <c r="P355" s="83"/>
      <c r="Q355" s="83"/>
      <c r="R355" s="83"/>
      <c r="S355" s="83"/>
      <c r="T355" s="83"/>
      <c r="U355" s="83"/>
      <c r="V355" s="5" t="str">
        <f t="shared" si="153"/>
        <v/>
      </c>
      <c r="W355" s="41"/>
      <c r="X355" s="41"/>
      <c r="Y355" s="41"/>
      <c r="Z355" s="41"/>
      <c r="AA355" s="41"/>
      <c r="AB355" s="41"/>
      <c r="AC355" s="41"/>
      <c r="AD355" s="41"/>
      <c r="AE355" s="5" t="str">
        <f t="shared" si="154"/>
        <v/>
      </c>
      <c r="AF355" s="41"/>
      <c r="AG355" s="41"/>
      <c r="AH355" s="41"/>
      <c r="AI355" s="41"/>
      <c r="AJ355" s="41"/>
      <c r="AK355" s="41"/>
      <c r="AL355" s="41"/>
      <c r="AM355" s="41"/>
      <c r="AN355" s="41">
        <f t="shared" si="161"/>
        <v>19.444444444444443</v>
      </c>
      <c r="AO355" s="41">
        <v>1080</v>
      </c>
      <c r="AP355" s="110" t="s">
        <v>103</v>
      </c>
      <c r="AQ355" s="111" t="s">
        <v>103</v>
      </c>
      <c r="AR355" s="126" t="str">
        <f t="shared" si="155"/>
        <v/>
      </c>
      <c r="AS355" s="126" t="str">
        <f t="shared" si="156"/>
        <v/>
      </c>
      <c r="AT355" s="127">
        <v>1080</v>
      </c>
      <c r="AU355" s="128" t="s">
        <v>103</v>
      </c>
      <c r="AV355" s="129" t="s">
        <v>103</v>
      </c>
      <c r="AW355" s="126" t="str">
        <f t="shared" si="157"/>
        <v/>
      </c>
      <c r="AX355" s="126" t="str">
        <f t="shared" si="158"/>
        <v/>
      </c>
      <c r="AY355" s="64" t="str">
        <f t="shared" si="159"/>
        <v/>
      </c>
      <c r="AZ355" s="97" t="s">
        <v>103</v>
      </c>
      <c r="BA355" s="68"/>
      <c r="BB355" s="68"/>
      <c r="BC355" s="68"/>
      <c r="BD355" s="68"/>
      <c r="BE355" s="15"/>
      <c r="BF355" s="5">
        <f t="shared" si="160"/>
        <v>3936</v>
      </c>
      <c r="BG355" s="41" t="s">
        <v>103</v>
      </c>
      <c r="BH355" s="42">
        <v>2400</v>
      </c>
      <c r="BI355" s="42"/>
      <c r="BJ355" s="42"/>
      <c r="BK355" s="42"/>
      <c r="BL355" s="42">
        <v>1536</v>
      </c>
      <c r="BM355" s="15"/>
    </row>
    <row r="356" spans="1:65" outlineLevel="5" x14ac:dyDescent="0.3">
      <c r="A356" s="22">
        <f t="shared" si="144"/>
        <v>10</v>
      </c>
      <c r="B356" s="9">
        <f t="shared" si="162"/>
        <v>43038</v>
      </c>
      <c r="C356" s="51">
        <v>315891</v>
      </c>
      <c r="D356" s="64">
        <f t="shared" si="151"/>
        <v>35</v>
      </c>
      <c r="E356" s="12">
        <v>35</v>
      </c>
      <c r="F356" s="12">
        <v>35</v>
      </c>
      <c r="G356" s="12"/>
      <c r="H356" s="12"/>
      <c r="I356" s="12"/>
      <c r="J356" s="12"/>
      <c r="K356" s="12"/>
      <c r="L356" s="12"/>
      <c r="M356" s="74" t="str">
        <f t="shared" si="152"/>
        <v/>
      </c>
      <c r="N356" s="83" t="s">
        <v>103</v>
      </c>
      <c r="O356" s="83" t="s">
        <v>103</v>
      </c>
      <c r="P356" s="83"/>
      <c r="Q356" s="83"/>
      <c r="R356" s="83"/>
      <c r="S356" s="83"/>
      <c r="T356" s="83"/>
      <c r="U356" s="83"/>
      <c r="V356" s="5" t="str">
        <f t="shared" si="153"/>
        <v/>
      </c>
      <c r="W356" s="41"/>
      <c r="X356" s="41"/>
      <c r="Y356" s="41"/>
      <c r="Z356" s="41"/>
      <c r="AA356" s="41"/>
      <c r="AB356" s="41"/>
      <c r="AC356" s="41"/>
      <c r="AD356" s="41"/>
      <c r="AE356" s="5" t="str">
        <f t="shared" si="154"/>
        <v/>
      </c>
      <c r="AF356" s="41"/>
      <c r="AG356" s="41"/>
      <c r="AH356" s="41"/>
      <c r="AI356" s="41"/>
      <c r="AJ356" s="41"/>
      <c r="AK356" s="41"/>
      <c r="AL356" s="41"/>
      <c r="AM356" s="41"/>
      <c r="AN356" s="41">
        <f t="shared" si="161"/>
        <v>15.010721944245891</v>
      </c>
      <c r="AO356" s="41">
        <v>1399</v>
      </c>
      <c r="AP356" s="110" t="s">
        <v>103</v>
      </c>
      <c r="AQ356" s="111" t="s">
        <v>103</v>
      </c>
      <c r="AR356" s="126" t="str">
        <f t="shared" si="155"/>
        <v/>
      </c>
      <c r="AS356" s="126" t="str">
        <f t="shared" si="156"/>
        <v/>
      </c>
      <c r="AT356" s="127">
        <v>1399</v>
      </c>
      <c r="AU356" s="128">
        <v>2.36</v>
      </c>
      <c r="AV356" s="129" t="s">
        <v>103</v>
      </c>
      <c r="AW356" s="126" t="str">
        <f t="shared" si="157"/>
        <v/>
      </c>
      <c r="AX356" s="126" t="str">
        <f t="shared" si="158"/>
        <v/>
      </c>
      <c r="AY356" s="64" t="str">
        <f t="shared" si="159"/>
        <v/>
      </c>
      <c r="AZ356" s="97">
        <v>80.12</v>
      </c>
      <c r="BA356" s="68"/>
      <c r="BB356" s="68"/>
      <c r="BC356" s="68"/>
      <c r="BD356" s="68"/>
      <c r="BE356" s="15"/>
      <c r="BF356" s="5">
        <f t="shared" si="160"/>
        <v>2222</v>
      </c>
      <c r="BG356" s="41">
        <v>122</v>
      </c>
      <c r="BH356" s="42">
        <v>2100</v>
      </c>
      <c r="BI356" s="42"/>
      <c r="BJ356" s="42"/>
      <c r="BK356" s="42"/>
      <c r="BL356" s="42" t="s">
        <v>103</v>
      </c>
      <c r="BM356" s="15"/>
    </row>
    <row r="357" spans="1:65" ht="17.25" outlineLevel="5" thickBot="1" x14ac:dyDescent="0.35">
      <c r="A357" s="31">
        <f t="shared" si="144"/>
        <v>10</v>
      </c>
      <c r="B357" s="32">
        <f t="shared" si="162"/>
        <v>43039</v>
      </c>
      <c r="C357" s="51">
        <v>299532</v>
      </c>
      <c r="D357" s="64">
        <f t="shared" si="151"/>
        <v>35.299999999999997</v>
      </c>
      <c r="E357" s="12">
        <v>35.200000000000003</v>
      </c>
      <c r="F357" s="12">
        <v>35.4</v>
      </c>
      <c r="G357" s="12"/>
      <c r="H357" s="12"/>
      <c r="I357" s="12"/>
      <c r="J357" s="12"/>
      <c r="K357" s="12"/>
      <c r="L357" s="12"/>
      <c r="M357" s="74">
        <f t="shared" si="152"/>
        <v>7.1</v>
      </c>
      <c r="N357" s="83">
        <v>7.07</v>
      </c>
      <c r="O357" s="83">
        <v>7.05</v>
      </c>
      <c r="P357" s="83"/>
      <c r="Q357" s="83"/>
      <c r="R357" s="83"/>
      <c r="S357" s="83"/>
      <c r="T357" s="83"/>
      <c r="U357" s="83"/>
      <c r="V357" s="5" t="str">
        <f t="shared" si="153"/>
        <v/>
      </c>
      <c r="W357" s="41"/>
      <c r="X357" s="41"/>
      <c r="Y357" s="41"/>
      <c r="Z357" s="41"/>
      <c r="AA357" s="41"/>
      <c r="AB357" s="41"/>
      <c r="AC357" s="41"/>
      <c r="AD357" s="41"/>
      <c r="AE357" s="5" t="str">
        <f t="shared" si="154"/>
        <v/>
      </c>
      <c r="AF357" s="41"/>
      <c r="AG357" s="41"/>
      <c r="AH357" s="41"/>
      <c r="AI357" s="41"/>
      <c r="AJ357" s="41"/>
      <c r="AK357" s="41"/>
      <c r="AL357" s="41"/>
      <c r="AM357" s="41"/>
      <c r="AN357" s="41">
        <f t="shared" si="161"/>
        <v>14.664804469273744</v>
      </c>
      <c r="AO357" s="41">
        <v>1432</v>
      </c>
      <c r="AP357" s="110">
        <v>3.35</v>
      </c>
      <c r="AQ357" s="111">
        <v>2.4500000000000002</v>
      </c>
      <c r="AR357" s="126">
        <f t="shared" si="155"/>
        <v>73.134328358208961</v>
      </c>
      <c r="AS357" s="126">
        <f t="shared" si="156"/>
        <v>26.865671641791039</v>
      </c>
      <c r="AT357" s="127">
        <v>1432</v>
      </c>
      <c r="AU357" s="128">
        <v>2.2999999999999998</v>
      </c>
      <c r="AV357" s="129">
        <v>1.42</v>
      </c>
      <c r="AW357" s="126">
        <f t="shared" si="157"/>
        <v>61.739130434782609</v>
      </c>
      <c r="AX357" s="126">
        <f t="shared" si="158"/>
        <v>38.260869565217391</v>
      </c>
      <c r="AY357" s="64">
        <f t="shared" si="159"/>
        <v>40.723562152133596</v>
      </c>
      <c r="AZ357" s="97">
        <v>79.98</v>
      </c>
      <c r="BA357" s="68">
        <v>65</v>
      </c>
      <c r="BB357" s="68">
        <v>33</v>
      </c>
      <c r="BC357" s="68">
        <v>86</v>
      </c>
      <c r="BD357" s="68"/>
      <c r="BE357" s="15"/>
      <c r="BF357" s="5">
        <f t="shared" si="160"/>
        <v>26874</v>
      </c>
      <c r="BG357" s="41">
        <v>3352</v>
      </c>
      <c r="BH357" s="42">
        <v>2400</v>
      </c>
      <c r="BI357" s="42"/>
      <c r="BJ357" s="42"/>
      <c r="BK357" s="42"/>
      <c r="BL357" s="42">
        <v>21122</v>
      </c>
      <c r="BM357" s="15"/>
    </row>
    <row r="358" spans="1:65" outlineLevel="4" x14ac:dyDescent="0.3">
      <c r="A358" s="156" t="s">
        <v>48</v>
      </c>
      <c r="B358" s="157"/>
      <c r="C358" s="50">
        <f t="shared" ref="C358:BM358" si="163">SUBTOTAL(4,C327:C357)</f>
        <v>493322</v>
      </c>
      <c r="D358" s="60">
        <f t="shared" si="163"/>
        <v>37</v>
      </c>
      <c r="E358" s="28">
        <f t="shared" si="163"/>
        <v>38</v>
      </c>
      <c r="F358" s="28">
        <f t="shared" si="163"/>
        <v>38</v>
      </c>
      <c r="G358" s="28">
        <f t="shared" si="163"/>
        <v>0</v>
      </c>
      <c r="H358" s="28">
        <f t="shared" si="163"/>
        <v>0</v>
      </c>
      <c r="I358" s="28">
        <f t="shared" si="163"/>
        <v>0</v>
      </c>
      <c r="J358" s="28">
        <f t="shared" si="163"/>
        <v>0</v>
      </c>
      <c r="K358" s="28">
        <f t="shared" si="163"/>
        <v>0</v>
      </c>
      <c r="L358" s="28">
        <f t="shared" si="163"/>
        <v>0</v>
      </c>
      <c r="M358" s="71">
        <f t="shared" si="163"/>
        <v>7.3</v>
      </c>
      <c r="N358" s="82">
        <f t="shared" si="163"/>
        <v>7.29</v>
      </c>
      <c r="O358" s="82">
        <f t="shared" si="163"/>
        <v>7.39</v>
      </c>
      <c r="P358" s="82">
        <f t="shared" si="163"/>
        <v>0</v>
      </c>
      <c r="Q358" s="82">
        <f t="shared" si="163"/>
        <v>0</v>
      </c>
      <c r="R358" s="82">
        <f t="shared" si="163"/>
        <v>0</v>
      </c>
      <c r="S358" s="82">
        <f t="shared" si="163"/>
        <v>0</v>
      </c>
      <c r="T358" s="82">
        <f t="shared" si="163"/>
        <v>0</v>
      </c>
      <c r="U358" s="82">
        <f t="shared" si="163"/>
        <v>0</v>
      </c>
      <c r="V358" s="29">
        <f t="shared" si="163"/>
        <v>0</v>
      </c>
      <c r="W358" s="39">
        <f t="shared" si="163"/>
        <v>0</v>
      </c>
      <c r="X358" s="39">
        <f t="shared" si="163"/>
        <v>0</v>
      </c>
      <c r="Y358" s="39">
        <f t="shared" si="163"/>
        <v>0</v>
      </c>
      <c r="Z358" s="39">
        <f t="shared" si="163"/>
        <v>0</v>
      </c>
      <c r="AA358" s="39">
        <f t="shared" si="163"/>
        <v>0</v>
      </c>
      <c r="AB358" s="39">
        <f t="shared" si="163"/>
        <v>0</v>
      </c>
      <c r="AC358" s="39">
        <f t="shared" si="163"/>
        <v>0</v>
      </c>
      <c r="AD358" s="39">
        <f t="shared" si="163"/>
        <v>0</v>
      </c>
      <c r="AE358" s="29">
        <f t="shared" si="163"/>
        <v>0</v>
      </c>
      <c r="AF358" s="39">
        <f t="shared" si="163"/>
        <v>0</v>
      </c>
      <c r="AG358" s="39">
        <f t="shared" si="163"/>
        <v>0</v>
      </c>
      <c r="AH358" s="39">
        <f t="shared" si="163"/>
        <v>0</v>
      </c>
      <c r="AI358" s="39">
        <f t="shared" si="163"/>
        <v>0</v>
      </c>
      <c r="AJ358" s="39">
        <f t="shared" si="163"/>
        <v>0</v>
      </c>
      <c r="AK358" s="39">
        <f t="shared" si="163"/>
        <v>0</v>
      </c>
      <c r="AL358" s="39">
        <f t="shared" si="163"/>
        <v>0</v>
      </c>
      <c r="AM358" s="39">
        <f t="shared" si="163"/>
        <v>0</v>
      </c>
      <c r="AN358" s="39">
        <f t="shared" si="163"/>
        <v>29.957203994293867</v>
      </c>
      <c r="AO358" s="39">
        <f t="shared" si="163"/>
        <v>1432</v>
      </c>
      <c r="AP358" s="104">
        <f t="shared" si="163"/>
        <v>3.6</v>
      </c>
      <c r="AQ358" s="105">
        <f t="shared" si="163"/>
        <v>2.74</v>
      </c>
      <c r="AR358" s="106">
        <f t="shared" si="163"/>
        <v>76.323119777158794</v>
      </c>
      <c r="AS358" s="106">
        <f t="shared" si="163"/>
        <v>29.166666666666671</v>
      </c>
      <c r="AT358" s="107">
        <f t="shared" si="163"/>
        <v>1432</v>
      </c>
      <c r="AU358" s="108">
        <f t="shared" si="163"/>
        <v>2.4</v>
      </c>
      <c r="AV358" s="109">
        <f t="shared" si="163"/>
        <v>1.52</v>
      </c>
      <c r="AW358" s="106">
        <f t="shared" si="163"/>
        <v>63.333333333333343</v>
      </c>
      <c r="AX358" s="106">
        <f t="shared" si="163"/>
        <v>38.297872340425535</v>
      </c>
      <c r="AY358" s="60">
        <f t="shared" si="163"/>
        <v>46.416721964167252</v>
      </c>
      <c r="AZ358" s="96">
        <f t="shared" si="163"/>
        <v>80.319999999999993</v>
      </c>
      <c r="BA358" s="67">
        <f t="shared" si="163"/>
        <v>65</v>
      </c>
      <c r="BB358" s="67">
        <f t="shared" si="163"/>
        <v>33.799999999999997</v>
      </c>
      <c r="BC358" s="67">
        <f t="shared" si="163"/>
        <v>86</v>
      </c>
      <c r="BD358" s="67">
        <f t="shared" si="163"/>
        <v>0</v>
      </c>
      <c r="BE358" s="27">
        <f t="shared" si="163"/>
        <v>0</v>
      </c>
      <c r="BF358" s="29">
        <f t="shared" si="163"/>
        <v>26874</v>
      </c>
      <c r="BG358" s="39">
        <f t="shared" si="163"/>
        <v>8492</v>
      </c>
      <c r="BH358" s="40">
        <f t="shared" si="163"/>
        <v>8688</v>
      </c>
      <c r="BI358" s="40">
        <f t="shared" si="163"/>
        <v>0</v>
      </c>
      <c r="BJ358" s="40">
        <f t="shared" si="163"/>
        <v>0</v>
      </c>
      <c r="BK358" s="40">
        <f t="shared" si="163"/>
        <v>0</v>
      </c>
      <c r="BL358" s="40">
        <f t="shared" si="163"/>
        <v>21122</v>
      </c>
      <c r="BM358" s="27">
        <f t="shared" si="163"/>
        <v>0</v>
      </c>
    </row>
    <row r="359" spans="1:65" outlineLevel="3" x14ac:dyDescent="0.3">
      <c r="A359" s="158" t="s">
        <v>49</v>
      </c>
      <c r="B359" s="159"/>
      <c r="C359" s="51">
        <f t="shared" ref="C359:BM359" si="164">SUBTOTAL(5,C327:C357)</f>
        <v>299532</v>
      </c>
      <c r="D359" s="61">
        <f t="shared" si="164"/>
        <v>34.5</v>
      </c>
      <c r="E359" s="12">
        <f t="shared" si="164"/>
        <v>34.5</v>
      </c>
      <c r="F359" s="12">
        <f t="shared" si="164"/>
        <v>34</v>
      </c>
      <c r="G359" s="12">
        <f t="shared" si="164"/>
        <v>0</v>
      </c>
      <c r="H359" s="12">
        <f t="shared" si="164"/>
        <v>0</v>
      </c>
      <c r="I359" s="12">
        <f t="shared" si="164"/>
        <v>0</v>
      </c>
      <c r="J359" s="12">
        <f t="shared" si="164"/>
        <v>0</v>
      </c>
      <c r="K359" s="12">
        <f t="shared" si="164"/>
        <v>0</v>
      </c>
      <c r="L359" s="12">
        <f t="shared" si="164"/>
        <v>0</v>
      </c>
      <c r="M359" s="72">
        <f t="shared" si="164"/>
        <v>7</v>
      </c>
      <c r="N359" s="83">
        <f t="shared" si="164"/>
        <v>6.95</v>
      </c>
      <c r="O359" s="83">
        <f t="shared" si="164"/>
        <v>7</v>
      </c>
      <c r="P359" s="83">
        <f t="shared" si="164"/>
        <v>0</v>
      </c>
      <c r="Q359" s="83">
        <f t="shared" si="164"/>
        <v>0</v>
      </c>
      <c r="R359" s="83">
        <f t="shared" si="164"/>
        <v>0</v>
      </c>
      <c r="S359" s="83">
        <f t="shared" si="164"/>
        <v>0</v>
      </c>
      <c r="T359" s="83">
        <f t="shared" si="164"/>
        <v>0</v>
      </c>
      <c r="U359" s="83">
        <f t="shared" si="164"/>
        <v>0</v>
      </c>
      <c r="V359" s="6">
        <f t="shared" si="164"/>
        <v>0</v>
      </c>
      <c r="W359" s="41">
        <f t="shared" si="164"/>
        <v>0</v>
      </c>
      <c r="X359" s="41">
        <f t="shared" si="164"/>
        <v>0</v>
      </c>
      <c r="Y359" s="41">
        <f t="shared" si="164"/>
        <v>0</v>
      </c>
      <c r="Z359" s="41">
        <f t="shared" si="164"/>
        <v>0</v>
      </c>
      <c r="AA359" s="41">
        <f t="shared" si="164"/>
        <v>0</v>
      </c>
      <c r="AB359" s="41">
        <f t="shared" si="164"/>
        <v>0</v>
      </c>
      <c r="AC359" s="41">
        <f t="shared" si="164"/>
        <v>0</v>
      </c>
      <c r="AD359" s="41">
        <f t="shared" si="164"/>
        <v>0</v>
      </c>
      <c r="AE359" s="6">
        <f t="shared" si="164"/>
        <v>0</v>
      </c>
      <c r="AF359" s="41">
        <f t="shared" si="164"/>
        <v>0</v>
      </c>
      <c r="AG359" s="41">
        <f t="shared" si="164"/>
        <v>0</v>
      </c>
      <c r="AH359" s="41">
        <f t="shared" si="164"/>
        <v>0</v>
      </c>
      <c r="AI359" s="41">
        <f t="shared" si="164"/>
        <v>0</v>
      </c>
      <c r="AJ359" s="41">
        <f t="shared" si="164"/>
        <v>0</v>
      </c>
      <c r="AK359" s="41">
        <f t="shared" si="164"/>
        <v>0</v>
      </c>
      <c r="AL359" s="41">
        <f t="shared" si="164"/>
        <v>0</v>
      </c>
      <c r="AM359" s="41">
        <f t="shared" si="164"/>
        <v>0</v>
      </c>
      <c r="AN359" s="41">
        <f t="shared" si="164"/>
        <v>14.664804469273744</v>
      </c>
      <c r="AO359" s="41">
        <f t="shared" si="164"/>
        <v>701</v>
      </c>
      <c r="AP359" s="110">
        <f t="shared" si="164"/>
        <v>3.33</v>
      </c>
      <c r="AQ359" s="111">
        <f t="shared" si="164"/>
        <v>2.44</v>
      </c>
      <c r="AR359" s="112">
        <f t="shared" si="164"/>
        <v>70.833333333333329</v>
      </c>
      <c r="AS359" s="112">
        <f t="shared" si="164"/>
        <v>23.676880222841206</v>
      </c>
      <c r="AT359" s="113">
        <f t="shared" si="164"/>
        <v>701</v>
      </c>
      <c r="AU359" s="114">
        <f t="shared" si="164"/>
        <v>2.2999999999999998</v>
      </c>
      <c r="AV359" s="115">
        <f t="shared" si="164"/>
        <v>1.42</v>
      </c>
      <c r="AW359" s="112">
        <f t="shared" si="164"/>
        <v>61.702127659574465</v>
      </c>
      <c r="AX359" s="112">
        <f t="shared" si="164"/>
        <v>36.666666666666657</v>
      </c>
      <c r="AY359" s="61">
        <f t="shared" si="164"/>
        <v>33.660130718954242</v>
      </c>
      <c r="AZ359" s="97">
        <f t="shared" si="164"/>
        <v>79.64</v>
      </c>
      <c r="BA359" s="68">
        <f t="shared" si="164"/>
        <v>64.400000000000006</v>
      </c>
      <c r="BB359" s="68">
        <f t="shared" si="164"/>
        <v>33</v>
      </c>
      <c r="BC359" s="68">
        <f t="shared" si="164"/>
        <v>15</v>
      </c>
      <c r="BD359" s="68">
        <f t="shared" si="164"/>
        <v>0</v>
      </c>
      <c r="BE359" s="15">
        <f t="shared" si="164"/>
        <v>0</v>
      </c>
      <c r="BF359" s="6">
        <f t="shared" si="164"/>
        <v>2222</v>
      </c>
      <c r="BG359" s="41">
        <f t="shared" si="164"/>
        <v>122</v>
      </c>
      <c r="BH359" s="42">
        <f t="shared" si="164"/>
        <v>1001</v>
      </c>
      <c r="BI359" s="42">
        <f t="shared" si="164"/>
        <v>0</v>
      </c>
      <c r="BJ359" s="42">
        <f t="shared" si="164"/>
        <v>0</v>
      </c>
      <c r="BK359" s="42">
        <f t="shared" si="164"/>
        <v>0</v>
      </c>
      <c r="BL359" s="42">
        <f t="shared" si="164"/>
        <v>754</v>
      </c>
      <c r="BM359" s="15">
        <f t="shared" si="164"/>
        <v>0</v>
      </c>
    </row>
    <row r="360" spans="1:65" outlineLevel="2" x14ac:dyDescent="0.3">
      <c r="A360" s="158" t="s">
        <v>50</v>
      </c>
      <c r="B360" s="159"/>
      <c r="C360" s="51">
        <f>IFERROR(SUBTOTAL(1,C327:C357),"")</f>
        <v>344462.51612903224</v>
      </c>
      <c r="D360" s="61">
        <f t="shared" ref="D360:BM360" si="165">IFERROR(SUBTOTAL(1,D327:D357),"")</f>
        <v>35.53448275862069</v>
      </c>
      <c r="E360" s="12">
        <f t="shared" si="165"/>
        <v>35.57586206896552</v>
      </c>
      <c r="F360" s="12">
        <f t="shared" si="165"/>
        <v>35.486206896551728</v>
      </c>
      <c r="G360" s="12" t="str">
        <f t="shared" si="165"/>
        <v/>
      </c>
      <c r="H360" s="12" t="str">
        <f t="shared" si="165"/>
        <v/>
      </c>
      <c r="I360" s="12" t="str">
        <f t="shared" si="165"/>
        <v/>
      </c>
      <c r="J360" s="12" t="str">
        <f t="shared" si="165"/>
        <v/>
      </c>
      <c r="K360" s="12" t="str">
        <f t="shared" si="165"/>
        <v/>
      </c>
      <c r="L360" s="12" t="str">
        <f t="shared" si="165"/>
        <v/>
      </c>
      <c r="M360" s="72">
        <f t="shared" si="165"/>
        <v>7.1</v>
      </c>
      <c r="N360" s="83">
        <f t="shared" si="165"/>
        <v>7.08</v>
      </c>
      <c r="O360" s="83">
        <f t="shared" si="165"/>
        <v>7.1124999999999998</v>
      </c>
      <c r="P360" s="83" t="str">
        <f t="shared" si="165"/>
        <v/>
      </c>
      <c r="Q360" s="83" t="str">
        <f t="shared" si="165"/>
        <v/>
      </c>
      <c r="R360" s="83" t="str">
        <f t="shared" si="165"/>
        <v/>
      </c>
      <c r="S360" s="83" t="str">
        <f t="shared" si="165"/>
        <v/>
      </c>
      <c r="T360" s="83" t="str">
        <f t="shared" si="165"/>
        <v/>
      </c>
      <c r="U360" s="83" t="str">
        <f t="shared" si="165"/>
        <v/>
      </c>
      <c r="V360" s="6" t="str">
        <f t="shared" si="165"/>
        <v/>
      </c>
      <c r="W360" s="41" t="str">
        <f t="shared" si="165"/>
        <v/>
      </c>
      <c r="X360" s="41" t="str">
        <f t="shared" si="165"/>
        <v/>
      </c>
      <c r="Y360" s="41" t="str">
        <f t="shared" si="165"/>
        <v/>
      </c>
      <c r="Z360" s="41" t="str">
        <f t="shared" si="165"/>
        <v/>
      </c>
      <c r="AA360" s="41" t="str">
        <f t="shared" si="165"/>
        <v/>
      </c>
      <c r="AB360" s="41" t="str">
        <f t="shared" si="165"/>
        <v/>
      </c>
      <c r="AC360" s="41" t="str">
        <f t="shared" si="165"/>
        <v/>
      </c>
      <c r="AD360" s="41" t="str">
        <f t="shared" si="165"/>
        <v/>
      </c>
      <c r="AE360" s="6" t="str">
        <f t="shared" si="165"/>
        <v/>
      </c>
      <c r="AF360" s="41" t="str">
        <f t="shared" si="165"/>
        <v/>
      </c>
      <c r="AG360" s="41" t="str">
        <f t="shared" si="165"/>
        <v/>
      </c>
      <c r="AH360" s="41" t="str">
        <f t="shared" si="165"/>
        <v/>
      </c>
      <c r="AI360" s="41" t="str">
        <f t="shared" si="165"/>
        <v/>
      </c>
      <c r="AJ360" s="41" t="str">
        <f t="shared" si="165"/>
        <v/>
      </c>
      <c r="AK360" s="41" t="str">
        <f t="shared" si="165"/>
        <v/>
      </c>
      <c r="AL360" s="41" t="str">
        <f t="shared" si="165"/>
        <v/>
      </c>
      <c r="AM360" s="41" t="str">
        <f t="shared" si="165"/>
        <v/>
      </c>
      <c r="AN360" s="41">
        <f t="shared" si="165"/>
        <v>20.949733538800118</v>
      </c>
      <c r="AO360" s="41">
        <f t="shared" si="165"/>
        <v>1028.1612903225807</v>
      </c>
      <c r="AP360" s="110">
        <f t="shared" si="165"/>
        <v>3.4674999999999998</v>
      </c>
      <c r="AQ360" s="111">
        <f t="shared" si="165"/>
        <v>2.5449999999999999</v>
      </c>
      <c r="AR360" s="112">
        <f t="shared" si="165"/>
        <v>73.39101368549359</v>
      </c>
      <c r="AS360" s="112">
        <f t="shared" si="165"/>
        <v>26.608986314506414</v>
      </c>
      <c r="AT360" s="113">
        <f t="shared" si="165"/>
        <v>1028.1612903225807</v>
      </c>
      <c r="AU360" s="114">
        <f t="shared" si="165"/>
        <v>2.3624999999999998</v>
      </c>
      <c r="AV360" s="115">
        <f t="shared" si="165"/>
        <v>1.4649999999999999</v>
      </c>
      <c r="AW360" s="112">
        <f t="shared" si="165"/>
        <v>62.199976970846663</v>
      </c>
      <c r="AX360" s="112">
        <f t="shared" si="165"/>
        <v>37.800023029153344</v>
      </c>
      <c r="AY360" s="61">
        <f t="shared" si="165"/>
        <v>40.30597802575366</v>
      </c>
      <c r="AZ360" s="97">
        <f t="shared" si="165"/>
        <v>80.026875000000018</v>
      </c>
      <c r="BA360" s="68">
        <f t="shared" si="165"/>
        <v>64.849999999999994</v>
      </c>
      <c r="BB360" s="68">
        <f t="shared" si="165"/>
        <v>33.200000000000003</v>
      </c>
      <c r="BC360" s="68">
        <f t="shared" si="165"/>
        <v>61</v>
      </c>
      <c r="BD360" s="68" t="str">
        <f t="shared" si="165"/>
        <v/>
      </c>
      <c r="BE360" s="15" t="str">
        <f>IFERROR(SUBTOTAL(1,BE327:BE357),"")</f>
        <v/>
      </c>
      <c r="BF360" s="6">
        <f t="shared" si="165"/>
        <v>7474.7096774193551</v>
      </c>
      <c r="BG360" s="41">
        <f t="shared" si="165"/>
        <v>2987.9333333333334</v>
      </c>
      <c r="BH360" s="42">
        <f t="shared" si="165"/>
        <v>3220.8387096774195</v>
      </c>
      <c r="BI360" s="42" t="str">
        <f t="shared" si="165"/>
        <v/>
      </c>
      <c r="BJ360" s="42" t="str">
        <f t="shared" si="165"/>
        <v/>
      </c>
      <c r="BK360" s="42" t="str">
        <f t="shared" si="165"/>
        <v/>
      </c>
      <c r="BL360" s="42">
        <f t="shared" si="165"/>
        <v>3248.6153846153848</v>
      </c>
      <c r="BM360" s="15" t="str">
        <f t="shared" si="165"/>
        <v/>
      </c>
    </row>
    <row r="361" spans="1:65" ht="17.25" outlineLevel="1" thickBot="1" x14ac:dyDescent="0.35">
      <c r="A361" s="160" t="s">
        <v>51</v>
      </c>
      <c r="B361" s="161"/>
      <c r="C361" s="52">
        <f>SUBTOTAL(9,C327:C357)</f>
        <v>10678338</v>
      </c>
      <c r="D361" s="62"/>
      <c r="E361" s="30"/>
      <c r="F361" s="30"/>
      <c r="G361" s="30"/>
      <c r="H361" s="30"/>
      <c r="I361" s="30"/>
      <c r="J361" s="30"/>
      <c r="K361" s="30"/>
      <c r="L361" s="30"/>
      <c r="M361" s="73"/>
      <c r="N361" s="84"/>
      <c r="O361" s="84"/>
      <c r="P361" s="84"/>
      <c r="Q361" s="84"/>
      <c r="R361" s="84"/>
      <c r="S361" s="84"/>
      <c r="T361" s="84"/>
      <c r="U361" s="84"/>
      <c r="V361" s="93"/>
      <c r="W361" s="94"/>
      <c r="X361" s="94"/>
      <c r="Y361" s="94"/>
      <c r="Z361" s="94"/>
      <c r="AA361" s="94"/>
      <c r="AB361" s="94"/>
      <c r="AC361" s="94"/>
      <c r="AD361" s="94"/>
      <c r="AE361" s="93"/>
      <c r="AF361" s="94"/>
      <c r="AG361" s="94"/>
      <c r="AH361" s="94"/>
      <c r="AI361" s="94"/>
      <c r="AJ361" s="94"/>
      <c r="AK361" s="94"/>
      <c r="AL361" s="94"/>
      <c r="AM361" s="94"/>
      <c r="AN361" s="94"/>
      <c r="AO361" s="43">
        <f>SUBTOTAL(9,AO327:AO357)</f>
        <v>31873</v>
      </c>
      <c r="AP361" s="116"/>
      <c r="AQ361" s="117"/>
      <c r="AR361" s="118"/>
      <c r="AS361" s="118"/>
      <c r="AT361" s="119">
        <f>SUBTOTAL(9,AT327:AT357)</f>
        <v>31873</v>
      </c>
      <c r="AU361" s="120"/>
      <c r="AV361" s="121"/>
      <c r="AW361" s="118"/>
      <c r="AX361" s="118"/>
      <c r="AY361" s="62"/>
      <c r="AZ361" s="98"/>
      <c r="BA361" s="69"/>
      <c r="BB361" s="69"/>
      <c r="BC361" s="69"/>
      <c r="BD361" s="69"/>
      <c r="BE361" s="16">
        <f>SUBTOTAL(9,BE327:BE357)</f>
        <v>0</v>
      </c>
      <c r="BF361" s="7">
        <f t="shared" ref="BF361:BM361" si="166">SUBTOTAL(9,BF327:BF357)</f>
        <v>231716</v>
      </c>
      <c r="BG361" s="43">
        <f t="shared" si="166"/>
        <v>89638</v>
      </c>
      <c r="BH361" s="44">
        <f t="shared" si="166"/>
        <v>99846</v>
      </c>
      <c r="BI361" s="44">
        <f t="shared" si="166"/>
        <v>0</v>
      </c>
      <c r="BJ361" s="44">
        <f t="shared" si="166"/>
        <v>0</v>
      </c>
      <c r="BK361" s="44">
        <f t="shared" si="166"/>
        <v>0</v>
      </c>
      <c r="BL361" s="44">
        <f t="shared" si="166"/>
        <v>42232</v>
      </c>
      <c r="BM361" s="16">
        <f t="shared" si="166"/>
        <v>0</v>
      </c>
    </row>
    <row r="362" spans="1:65" outlineLevel="5" x14ac:dyDescent="0.3">
      <c r="A362" s="21">
        <f t="shared" si="144"/>
        <v>11</v>
      </c>
      <c r="B362" s="33">
        <f>B357+1</f>
        <v>43040</v>
      </c>
      <c r="C362" s="51">
        <v>309328</v>
      </c>
      <c r="D362" s="64">
        <f t="shared" ref="D362:D391" si="167">IFERROR(ROUND(AVERAGE(E362:L362),1),"")</f>
        <v>34.5</v>
      </c>
      <c r="E362" s="12">
        <v>34</v>
      </c>
      <c r="F362" s="12">
        <v>35</v>
      </c>
      <c r="G362" s="12"/>
      <c r="H362" s="12"/>
      <c r="I362" s="12"/>
      <c r="J362" s="12"/>
      <c r="K362" s="12"/>
      <c r="L362" s="12"/>
      <c r="M362" s="74" t="str">
        <f t="shared" ref="M362:M391" si="168">IFERROR(ROUND(AVERAGE(N362:U362),1),"")</f>
        <v/>
      </c>
      <c r="N362" s="83" t="s">
        <v>103</v>
      </c>
      <c r="O362" s="83" t="s">
        <v>103</v>
      </c>
      <c r="P362" s="83"/>
      <c r="Q362" s="83"/>
      <c r="R362" s="83"/>
      <c r="S362" s="83"/>
      <c r="T362" s="83"/>
      <c r="U362" s="83"/>
      <c r="V362" s="5" t="str">
        <f t="shared" ref="V362:V391" si="169">IFERROR(ROUND(AVERAGE(W362:AD362),1),"")</f>
        <v/>
      </c>
      <c r="W362" s="41"/>
      <c r="X362" s="41"/>
      <c r="Y362" s="41"/>
      <c r="Z362" s="41"/>
      <c r="AA362" s="41"/>
      <c r="AB362" s="41"/>
      <c r="AC362" s="41"/>
      <c r="AD362" s="41"/>
      <c r="AE362" s="5" t="str">
        <f t="shared" ref="AE362:AE391" si="170">IFERROR(ROUND(AVERAGE(AF362:AM362),1),"")</f>
        <v/>
      </c>
      <c r="AF362" s="41"/>
      <c r="AG362" s="41"/>
      <c r="AH362" s="41"/>
      <c r="AI362" s="41"/>
      <c r="AJ362" s="41"/>
      <c r="AK362" s="41"/>
      <c r="AL362" s="41"/>
      <c r="AM362" s="41"/>
      <c r="AN362" s="41">
        <f>21000/AO362</f>
        <v>16.693163751987282</v>
      </c>
      <c r="AO362" s="41">
        <v>1258</v>
      </c>
      <c r="AP362" s="110" t="s">
        <v>103</v>
      </c>
      <c r="AQ362" s="111" t="s">
        <v>103</v>
      </c>
      <c r="AR362" s="126" t="str">
        <f t="shared" ref="AR362:AR391" si="171">IFERROR(AQ362/AP362*100,"")</f>
        <v/>
      </c>
      <c r="AS362" s="126" t="str">
        <f t="shared" ref="AS362:AS391" si="172">IFERROR(100-AR362,"")</f>
        <v/>
      </c>
      <c r="AT362" s="127">
        <v>1259</v>
      </c>
      <c r="AU362" s="128">
        <v>2.31</v>
      </c>
      <c r="AV362" s="129" t="s">
        <v>103</v>
      </c>
      <c r="AW362" s="126" t="str">
        <f t="shared" ref="AW362:AW391" si="173">IFERROR(AV362/AU362*100,"")</f>
        <v/>
      </c>
      <c r="AX362" s="126" t="str">
        <f t="shared" ref="AX362:AX391" si="174">IFERROR(100-AW362,"")</f>
        <v/>
      </c>
      <c r="AY362" s="64" t="str">
        <f t="shared" ref="AY362:AY391" si="175">IFERROR((1-((AW362*AS362)/(AX362*AR362)))*100,"")</f>
        <v/>
      </c>
      <c r="AZ362" s="97">
        <v>80.02</v>
      </c>
      <c r="BA362" s="68"/>
      <c r="BB362" s="68"/>
      <c r="BC362" s="68"/>
      <c r="BD362" s="68"/>
      <c r="BE362" s="15"/>
      <c r="BF362" s="5">
        <f t="shared" ref="BF362:BF391" si="176">IF(SUM(BG362:BM362)=0,"",SUM(BG362:BM362))</f>
        <v>4628</v>
      </c>
      <c r="BG362" s="41">
        <v>2228</v>
      </c>
      <c r="BH362" s="42">
        <v>2400</v>
      </c>
      <c r="BI362" s="42"/>
      <c r="BJ362" s="42"/>
      <c r="BK362" s="42"/>
      <c r="BL362" s="42"/>
      <c r="BM362" s="15"/>
    </row>
    <row r="363" spans="1:65" outlineLevel="5" x14ac:dyDescent="0.3">
      <c r="A363" s="22">
        <f t="shared" si="144"/>
        <v>11</v>
      </c>
      <c r="B363" s="9">
        <f t="shared" si="162"/>
        <v>43041</v>
      </c>
      <c r="C363" s="51">
        <v>330394</v>
      </c>
      <c r="D363" s="64">
        <f t="shared" si="167"/>
        <v>34</v>
      </c>
      <c r="E363" s="12">
        <v>34</v>
      </c>
      <c r="F363" s="12">
        <v>34</v>
      </c>
      <c r="G363" s="12"/>
      <c r="H363" s="12"/>
      <c r="I363" s="12"/>
      <c r="J363" s="12"/>
      <c r="K363" s="12"/>
      <c r="L363" s="12"/>
      <c r="M363" s="74" t="str">
        <f t="shared" si="168"/>
        <v/>
      </c>
      <c r="N363" s="83" t="s">
        <v>103</v>
      </c>
      <c r="O363" s="83" t="s">
        <v>103</v>
      </c>
      <c r="P363" s="83"/>
      <c r="Q363" s="83"/>
      <c r="R363" s="83"/>
      <c r="S363" s="83"/>
      <c r="T363" s="83"/>
      <c r="U363" s="83"/>
      <c r="V363" s="5" t="str">
        <f t="shared" si="169"/>
        <v/>
      </c>
      <c r="W363" s="41"/>
      <c r="X363" s="41"/>
      <c r="Y363" s="41"/>
      <c r="Z363" s="41"/>
      <c r="AA363" s="41"/>
      <c r="AB363" s="41"/>
      <c r="AC363" s="41"/>
      <c r="AD363" s="41"/>
      <c r="AE363" s="5" t="str">
        <f t="shared" si="170"/>
        <v/>
      </c>
      <c r="AF363" s="41"/>
      <c r="AG363" s="41"/>
      <c r="AH363" s="41"/>
      <c r="AI363" s="41"/>
      <c r="AJ363" s="41"/>
      <c r="AK363" s="41"/>
      <c r="AL363" s="41"/>
      <c r="AM363" s="41"/>
      <c r="AN363" s="41">
        <f t="shared" ref="AN363:AN391" si="177">21000/AO363</f>
        <v>19.943019943019944</v>
      </c>
      <c r="AO363" s="41">
        <v>1053</v>
      </c>
      <c r="AP363" s="110" t="s">
        <v>103</v>
      </c>
      <c r="AQ363" s="111" t="s">
        <v>103</v>
      </c>
      <c r="AR363" s="126" t="str">
        <f t="shared" si="171"/>
        <v/>
      </c>
      <c r="AS363" s="126" t="str">
        <f t="shared" si="172"/>
        <v/>
      </c>
      <c r="AT363" s="127">
        <v>1053</v>
      </c>
      <c r="AU363" s="128">
        <v>2.2799999999999998</v>
      </c>
      <c r="AV363" s="129" t="s">
        <v>103</v>
      </c>
      <c r="AW363" s="126" t="str">
        <f t="shared" si="173"/>
        <v/>
      </c>
      <c r="AX363" s="126" t="str">
        <f t="shared" si="174"/>
        <v/>
      </c>
      <c r="AY363" s="64" t="str">
        <f t="shared" si="175"/>
        <v/>
      </c>
      <c r="AZ363" s="97">
        <v>79.69</v>
      </c>
      <c r="BA363" s="68"/>
      <c r="BB363" s="68"/>
      <c r="BC363" s="68"/>
      <c r="BD363" s="68"/>
      <c r="BE363" s="15"/>
      <c r="BF363" s="5">
        <f t="shared" si="176"/>
        <v>4128</v>
      </c>
      <c r="BG363" s="41">
        <v>1728</v>
      </c>
      <c r="BH363" s="42">
        <v>2400</v>
      </c>
      <c r="BI363" s="42"/>
      <c r="BJ363" s="42"/>
      <c r="BK363" s="42"/>
      <c r="BL363" s="42"/>
      <c r="BM363" s="15"/>
    </row>
    <row r="364" spans="1:65" outlineLevel="5" x14ac:dyDescent="0.3">
      <c r="A364" s="22">
        <f t="shared" si="144"/>
        <v>11</v>
      </c>
      <c r="B364" s="9">
        <f t="shared" si="162"/>
        <v>43042</v>
      </c>
      <c r="C364" s="51">
        <v>328195</v>
      </c>
      <c r="D364" s="64">
        <f t="shared" si="167"/>
        <v>34.5</v>
      </c>
      <c r="E364" s="12">
        <v>35</v>
      </c>
      <c r="F364" s="12">
        <v>34</v>
      </c>
      <c r="G364" s="12"/>
      <c r="H364" s="12"/>
      <c r="I364" s="12"/>
      <c r="J364" s="12"/>
      <c r="K364" s="12"/>
      <c r="L364" s="12"/>
      <c r="M364" s="74" t="str">
        <f t="shared" si="168"/>
        <v/>
      </c>
      <c r="N364" s="83" t="s">
        <v>103</v>
      </c>
      <c r="O364" s="83" t="s">
        <v>103</v>
      </c>
      <c r="P364" s="83"/>
      <c r="Q364" s="83"/>
      <c r="R364" s="83"/>
      <c r="S364" s="83"/>
      <c r="T364" s="83"/>
      <c r="U364" s="83"/>
      <c r="V364" s="5" t="str">
        <f t="shared" si="169"/>
        <v/>
      </c>
      <c r="W364" s="41"/>
      <c r="X364" s="41"/>
      <c r="Y364" s="41"/>
      <c r="Z364" s="41"/>
      <c r="AA364" s="41"/>
      <c r="AB364" s="41"/>
      <c r="AC364" s="41"/>
      <c r="AD364" s="41"/>
      <c r="AE364" s="5" t="str">
        <f t="shared" si="170"/>
        <v/>
      </c>
      <c r="AF364" s="41"/>
      <c r="AG364" s="41"/>
      <c r="AH364" s="41"/>
      <c r="AI364" s="41"/>
      <c r="AJ364" s="41"/>
      <c r="AK364" s="41"/>
      <c r="AL364" s="41"/>
      <c r="AM364" s="41"/>
      <c r="AN364" s="41">
        <f t="shared" si="177"/>
        <v>20.730503455083909</v>
      </c>
      <c r="AO364" s="41">
        <v>1013</v>
      </c>
      <c r="AP364" s="110" t="s">
        <v>103</v>
      </c>
      <c r="AQ364" s="111" t="s">
        <v>103</v>
      </c>
      <c r="AR364" s="126" t="str">
        <f t="shared" si="171"/>
        <v/>
      </c>
      <c r="AS364" s="126" t="str">
        <f t="shared" si="172"/>
        <v/>
      </c>
      <c r="AT364" s="127">
        <v>1013</v>
      </c>
      <c r="AU364" s="128">
        <v>2.2999999999999998</v>
      </c>
      <c r="AV364" s="129" t="s">
        <v>103</v>
      </c>
      <c r="AW364" s="126" t="str">
        <f t="shared" si="173"/>
        <v/>
      </c>
      <c r="AX364" s="126" t="str">
        <f t="shared" si="174"/>
        <v/>
      </c>
      <c r="AY364" s="64" t="str">
        <f t="shared" si="175"/>
        <v/>
      </c>
      <c r="AZ364" s="97">
        <v>79.88</v>
      </c>
      <c r="BA364" s="68"/>
      <c r="BB364" s="68"/>
      <c r="BC364" s="68"/>
      <c r="BD364" s="68"/>
      <c r="BE364" s="15"/>
      <c r="BF364" s="5">
        <f t="shared" si="176"/>
        <v>4307</v>
      </c>
      <c r="BG364" s="41">
        <v>1907</v>
      </c>
      <c r="BH364" s="42">
        <v>2400</v>
      </c>
      <c r="BI364" s="42"/>
      <c r="BJ364" s="42"/>
      <c r="BK364" s="42"/>
      <c r="BL364" s="42"/>
      <c r="BM364" s="15"/>
    </row>
    <row r="365" spans="1:65" outlineLevel="5" x14ac:dyDescent="0.3">
      <c r="A365" s="22">
        <f t="shared" si="144"/>
        <v>11</v>
      </c>
      <c r="B365" s="9">
        <f t="shared" si="162"/>
        <v>43043</v>
      </c>
      <c r="C365" s="51">
        <v>318795</v>
      </c>
      <c r="D365" s="64">
        <f t="shared" si="167"/>
        <v>34</v>
      </c>
      <c r="E365" s="12">
        <v>34</v>
      </c>
      <c r="F365" s="12">
        <v>34</v>
      </c>
      <c r="G365" s="12"/>
      <c r="H365" s="12"/>
      <c r="I365" s="12"/>
      <c r="J365" s="12"/>
      <c r="K365" s="12"/>
      <c r="L365" s="12"/>
      <c r="M365" s="74" t="str">
        <f t="shared" si="168"/>
        <v/>
      </c>
      <c r="N365" s="83" t="s">
        <v>103</v>
      </c>
      <c r="O365" s="83" t="s">
        <v>103</v>
      </c>
      <c r="P365" s="83"/>
      <c r="Q365" s="83"/>
      <c r="R365" s="83"/>
      <c r="S365" s="83"/>
      <c r="T365" s="83"/>
      <c r="U365" s="83"/>
      <c r="V365" s="5" t="str">
        <f t="shared" si="169"/>
        <v/>
      </c>
      <c r="W365" s="41"/>
      <c r="X365" s="41"/>
      <c r="Y365" s="41"/>
      <c r="Z365" s="41"/>
      <c r="AA365" s="41"/>
      <c r="AB365" s="41"/>
      <c r="AC365" s="41"/>
      <c r="AD365" s="41"/>
      <c r="AE365" s="5" t="str">
        <f t="shared" si="170"/>
        <v/>
      </c>
      <c r="AF365" s="41"/>
      <c r="AG365" s="41"/>
      <c r="AH365" s="41"/>
      <c r="AI365" s="41"/>
      <c r="AJ365" s="41"/>
      <c r="AK365" s="41"/>
      <c r="AL365" s="41"/>
      <c r="AM365" s="41"/>
      <c r="AN365" s="41">
        <f t="shared" si="177"/>
        <v>16.853932584269664</v>
      </c>
      <c r="AO365" s="41">
        <v>1246</v>
      </c>
      <c r="AP365" s="110" t="s">
        <v>103</v>
      </c>
      <c r="AQ365" s="111" t="s">
        <v>103</v>
      </c>
      <c r="AR365" s="126" t="str">
        <f t="shared" si="171"/>
        <v/>
      </c>
      <c r="AS365" s="126" t="str">
        <f t="shared" si="172"/>
        <v/>
      </c>
      <c r="AT365" s="127">
        <v>1246</v>
      </c>
      <c r="AU365" s="128" t="s">
        <v>103</v>
      </c>
      <c r="AV365" s="129" t="s">
        <v>103</v>
      </c>
      <c r="AW365" s="126" t="str">
        <f t="shared" si="173"/>
        <v/>
      </c>
      <c r="AX365" s="126" t="str">
        <f t="shared" si="174"/>
        <v/>
      </c>
      <c r="AY365" s="64" t="str">
        <f t="shared" si="175"/>
        <v/>
      </c>
      <c r="AZ365" s="97" t="s">
        <v>103</v>
      </c>
      <c r="BA365" s="68"/>
      <c r="BB365" s="68"/>
      <c r="BC365" s="68"/>
      <c r="BD365" s="68"/>
      <c r="BE365" s="15"/>
      <c r="BF365" s="5">
        <f t="shared" si="176"/>
        <v>6029</v>
      </c>
      <c r="BG365" s="41">
        <v>3629</v>
      </c>
      <c r="BH365" s="42">
        <v>2400</v>
      </c>
      <c r="BI365" s="42"/>
      <c r="BJ365" s="42"/>
      <c r="BK365" s="42"/>
      <c r="BL365" s="42"/>
      <c r="BM365" s="15"/>
    </row>
    <row r="366" spans="1:65" outlineLevel="5" x14ac:dyDescent="0.3">
      <c r="A366" s="22">
        <f t="shared" si="144"/>
        <v>11</v>
      </c>
      <c r="B366" s="9">
        <f t="shared" si="162"/>
        <v>43044</v>
      </c>
      <c r="C366" s="51">
        <v>317307</v>
      </c>
      <c r="D366" s="64">
        <f t="shared" si="167"/>
        <v>34.5</v>
      </c>
      <c r="E366" s="12">
        <v>35</v>
      </c>
      <c r="F366" s="12">
        <v>34</v>
      </c>
      <c r="G366" s="12"/>
      <c r="H366" s="12"/>
      <c r="I366" s="12"/>
      <c r="J366" s="12"/>
      <c r="K366" s="12"/>
      <c r="L366" s="12"/>
      <c r="M366" s="74" t="str">
        <f t="shared" si="168"/>
        <v/>
      </c>
      <c r="N366" s="83" t="s">
        <v>103</v>
      </c>
      <c r="O366" s="83" t="s">
        <v>103</v>
      </c>
      <c r="P366" s="83"/>
      <c r="Q366" s="83"/>
      <c r="R366" s="83"/>
      <c r="S366" s="83"/>
      <c r="T366" s="83"/>
      <c r="U366" s="83"/>
      <c r="V366" s="5" t="str">
        <f t="shared" si="169"/>
        <v/>
      </c>
      <c r="W366" s="41"/>
      <c r="X366" s="41"/>
      <c r="Y366" s="41"/>
      <c r="Z366" s="41"/>
      <c r="AA366" s="41"/>
      <c r="AB366" s="41"/>
      <c r="AC366" s="41"/>
      <c r="AD366" s="41"/>
      <c r="AE366" s="5" t="str">
        <f t="shared" si="170"/>
        <v/>
      </c>
      <c r="AF366" s="41"/>
      <c r="AG366" s="41"/>
      <c r="AH366" s="41"/>
      <c r="AI366" s="41"/>
      <c r="AJ366" s="41"/>
      <c r="AK366" s="41"/>
      <c r="AL366" s="41"/>
      <c r="AM366" s="41"/>
      <c r="AN366" s="41">
        <f t="shared" si="177"/>
        <v>19.867549668874172</v>
      </c>
      <c r="AO366" s="41">
        <v>1057</v>
      </c>
      <c r="AP366" s="110" t="s">
        <v>103</v>
      </c>
      <c r="AQ366" s="111" t="s">
        <v>103</v>
      </c>
      <c r="AR366" s="126" t="str">
        <f t="shared" si="171"/>
        <v/>
      </c>
      <c r="AS366" s="126" t="str">
        <f t="shared" si="172"/>
        <v/>
      </c>
      <c r="AT366" s="127">
        <v>1057</v>
      </c>
      <c r="AU366" s="128" t="s">
        <v>103</v>
      </c>
      <c r="AV366" s="129" t="s">
        <v>103</v>
      </c>
      <c r="AW366" s="126" t="str">
        <f t="shared" si="173"/>
        <v/>
      </c>
      <c r="AX366" s="126" t="str">
        <f t="shared" si="174"/>
        <v/>
      </c>
      <c r="AY366" s="64" t="str">
        <f t="shared" si="175"/>
        <v/>
      </c>
      <c r="AZ366" s="97" t="s">
        <v>103</v>
      </c>
      <c r="BA366" s="68"/>
      <c r="BB366" s="68"/>
      <c r="BC366" s="68"/>
      <c r="BD366" s="68"/>
      <c r="BE366" s="15"/>
      <c r="BF366" s="5">
        <f t="shared" si="176"/>
        <v>5827</v>
      </c>
      <c r="BG366" s="41">
        <v>3427</v>
      </c>
      <c r="BH366" s="42">
        <v>2400</v>
      </c>
      <c r="BI366" s="42"/>
      <c r="BJ366" s="42"/>
      <c r="BK366" s="42"/>
      <c r="BL366" s="42"/>
      <c r="BM366" s="15"/>
    </row>
    <row r="367" spans="1:65" outlineLevel="5" x14ac:dyDescent="0.3">
      <c r="A367" s="22">
        <f t="shared" si="144"/>
        <v>11</v>
      </c>
      <c r="B367" s="9">
        <f t="shared" si="162"/>
        <v>43045</v>
      </c>
      <c r="C367" s="51">
        <v>305381</v>
      </c>
      <c r="D367" s="64">
        <f t="shared" si="167"/>
        <v>35</v>
      </c>
      <c r="E367" s="12">
        <v>35</v>
      </c>
      <c r="F367" s="12">
        <v>35</v>
      </c>
      <c r="G367" s="12"/>
      <c r="H367" s="12"/>
      <c r="I367" s="12"/>
      <c r="J367" s="12"/>
      <c r="K367" s="12"/>
      <c r="L367" s="12"/>
      <c r="M367" s="74" t="str">
        <f t="shared" si="168"/>
        <v/>
      </c>
      <c r="N367" s="83" t="s">
        <v>103</v>
      </c>
      <c r="O367" s="83" t="s">
        <v>103</v>
      </c>
      <c r="P367" s="83"/>
      <c r="Q367" s="83"/>
      <c r="R367" s="83"/>
      <c r="S367" s="83"/>
      <c r="T367" s="83"/>
      <c r="U367" s="83"/>
      <c r="V367" s="5" t="str">
        <f t="shared" si="169"/>
        <v/>
      </c>
      <c r="W367" s="41"/>
      <c r="X367" s="41"/>
      <c r="Y367" s="41"/>
      <c r="Z367" s="41"/>
      <c r="AA367" s="41"/>
      <c r="AB367" s="41"/>
      <c r="AC367" s="41"/>
      <c r="AD367" s="41"/>
      <c r="AE367" s="5" t="str">
        <f t="shared" si="170"/>
        <v/>
      </c>
      <c r="AF367" s="41"/>
      <c r="AG367" s="41"/>
      <c r="AH367" s="41"/>
      <c r="AI367" s="41"/>
      <c r="AJ367" s="41"/>
      <c r="AK367" s="41"/>
      <c r="AL367" s="41"/>
      <c r="AM367" s="41"/>
      <c r="AN367" s="41">
        <f t="shared" si="177"/>
        <v>17.721518987341771</v>
      </c>
      <c r="AO367" s="41">
        <v>1185</v>
      </c>
      <c r="AP367" s="110" t="s">
        <v>103</v>
      </c>
      <c r="AQ367" s="111" t="s">
        <v>103</v>
      </c>
      <c r="AR367" s="126" t="str">
        <f t="shared" si="171"/>
        <v/>
      </c>
      <c r="AS367" s="126" t="str">
        <f t="shared" si="172"/>
        <v/>
      </c>
      <c r="AT367" s="127">
        <v>1085</v>
      </c>
      <c r="AU367" s="128">
        <v>3.7</v>
      </c>
      <c r="AV367" s="129" t="s">
        <v>103</v>
      </c>
      <c r="AW367" s="126" t="str">
        <f t="shared" si="173"/>
        <v/>
      </c>
      <c r="AX367" s="126" t="str">
        <f t="shared" si="174"/>
        <v/>
      </c>
      <c r="AY367" s="64" t="str">
        <f t="shared" si="175"/>
        <v/>
      </c>
      <c r="AZ367" s="97">
        <v>80.2</v>
      </c>
      <c r="BA367" s="68"/>
      <c r="BB367" s="68"/>
      <c r="BC367" s="68"/>
      <c r="BD367" s="68"/>
      <c r="BE367" s="15"/>
      <c r="BF367" s="5">
        <f t="shared" si="176"/>
        <v>6363</v>
      </c>
      <c r="BG367" s="41">
        <v>3963</v>
      </c>
      <c r="BH367" s="42">
        <v>2400</v>
      </c>
      <c r="BI367" s="42"/>
      <c r="BJ367" s="42"/>
      <c r="BK367" s="42"/>
      <c r="BL367" s="42"/>
      <c r="BM367" s="15"/>
    </row>
    <row r="368" spans="1:65" outlineLevel="5" x14ac:dyDescent="0.3">
      <c r="A368" s="22">
        <f t="shared" si="144"/>
        <v>11</v>
      </c>
      <c r="B368" s="9">
        <f t="shared" si="162"/>
        <v>43046</v>
      </c>
      <c r="C368" s="51">
        <v>312423</v>
      </c>
      <c r="D368" s="64">
        <f t="shared" si="167"/>
        <v>35.5</v>
      </c>
      <c r="E368" s="12">
        <v>35</v>
      </c>
      <c r="F368" s="12">
        <v>36</v>
      </c>
      <c r="G368" s="12"/>
      <c r="H368" s="12"/>
      <c r="I368" s="12"/>
      <c r="J368" s="12"/>
      <c r="K368" s="12"/>
      <c r="L368" s="12"/>
      <c r="M368" s="74">
        <f t="shared" si="168"/>
        <v>7</v>
      </c>
      <c r="N368" s="83">
        <v>6.9</v>
      </c>
      <c r="O368" s="83">
        <v>7</v>
      </c>
      <c r="P368" s="83"/>
      <c r="Q368" s="83"/>
      <c r="R368" s="83"/>
      <c r="S368" s="83"/>
      <c r="T368" s="83"/>
      <c r="U368" s="83"/>
      <c r="V368" s="5" t="str">
        <f t="shared" si="169"/>
        <v/>
      </c>
      <c r="W368" s="41"/>
      <c r="X368" s="41"/>
      <c r="Y368" s="41"/>
      <c r="Z368" s="41"/>
      <c r="AA368" s="41"/>
      <c r="AB368" s="41"/>
      <c r="AC368" s="41"/>
      <c r="AD368" s="41"/>
      <c r="AE368" s="5" t="str">
        <f t="shared" si="170"/>
        <v/>
      </c>
      <c r="AF368" s="41"/>
      <c r="AG368" s="41"/>
      <c r="AH368" s="41"/>
      <c r="AI368" s="41"/>
      <c r="AJ368" s="41"/>
      <c r="AK368" s="41"/>
      <c r="AL368" s="41"/>
      <c r="AM368" s="41"/>
      <c r="AN368" s="41">
        <f t="shared" si="177"/>
        <v>25.798525798525798</v>
      </c>
      <c r="AO368" s="41">
        <v>814</v>
      </c>
      <c r="AP368" s="110">
        <v>2.79</v>
      </c>
      <c r="AQ368" s="111">
        <v>2.15</v>
      </c>
      <c r="AR368" s="126">
        <f t="shared" si="171"/>
        <v>77.060931899641574</v>
      </c>
      <c r="AS368" s="126">
        <f t="shared" si="172"/>
        <v>22.939068100358426</v>
      </c>
      <c r="AT368" s="127">
        <v>814</v>
      </c>
      <c r="AU368" s="128">
        <v>2.31</v>
      </c>
      <c r="AV368" s="129">
        <v>1.48</v>
      </c>
      <c r="AW368" s="126">
        <f t="shared" si="173"/>
        <v>64.069264069264065</v>
      </c>
      <c r="AX368" s="126">
        <f t="shared" si="174"/>
        <v>35.930735930735935</v>
      </c>
      <c r="AY368" s="64">
        <f t="shared" si="175"/>
        <v>46.920706080134487</v>
      </c>
      <c r="AZ368" s="97">
        <v>79.430000000000007</v>
      </c>
      <c r="BA368" s="68">
        <v>65</v>
      </c>
      <c r="BB368" s="68">
        <v>33</v>
      </c>
      <c r="BC368" s="68">
        <v>180</v>
      </c>
      <c r="BD368" s="68"/>
      <c r="BE368" s="15"/>
      <c r="BF368" s="5">
        <f t="shared" si="176"/>
        <v>5484</v>
      </c>
      <c r="BG368" s="41">
        <v>3084</v>
      </c>
      <c r="BH368" s="42">
        <v>2400</v>
      </c>
      <c r="BI368" s="42"/>
      <c r="BJ368" s="42"/>
      <c r="BK368" s="42"/>
      <c r="BL368" s="42"/>
      <c r="BM368" s="15"/>
    </row>
    <row r="369" spans="1:65" outlineLevel="5" x14ac:dyDescent="0.3">
      <c r="A369" s="22">
        <f t="shared" si="144"/>
        <v>11</v>
      </c>
      <c r="B369" s="9">
        <f t="shared" si="162"/>
        <v>43047</v>
      </c>
      <c r="C369" s="51">
        <v>324226</v>
      </c>
      <c r="D369" s="64">
        <f t="shared" si="167"/>
        <v>36.5</v>
      </c>
      <c r="E369" s="12">
        <v>37</v>
      </c>
      <c r="F369" s="12">
        <v>36</v>
      </c>
      <c r="G369" s="12"/>
      <c r="H369" s="12"/>
      <c r="I369" s="12"/>
      <c r="J369" s="12"/>
      <c r="K369" s="12"/>
      <c r="L369" s="12"/>
      <c r="M369" s="74" t="str">
        <f t="shared" si="168"/>
        <v/>
      </c>
      <c r="N369" s="83" t="s">
        <v>103</v>
      </c>
      <c r="O369" s="83" t="s">
        <v>103</v>
      </c>
      <c r="P369" s="83"/>
      <c r="Q369" s="83"/>
      <c r="R369" s="83"/>
      <c r="S369" s="83"/>
      <c r="T369" s="83"/>
      <c r="U369" s="83"/>
      <c r="V369" s="5" t="str">
        <f t="shared" si="169"/>
        <v/>
      </c>
      <c r="W369" s="41"/>
      <c r="X369" s="41"/>
      <c r="Y369" s="41"/>
      <c r="Z369" s="41"/>
      <c r="AA369" s="41"/>
      <c r="AB369" s="41"/>
      <c r="AC369" s="41"/>
      <c r="AD369" s="41"/>
      <c r="AE369" s="5" t="str">
        <f t="shared" si="170"/>
        <v/>
      </c>
      <c r="AF369" s="41"/>
      <c r="AG369" s="41"/>
      <c r="AH369" s="41"/>
      <c r="AI369" s="41"/>
      <c r="AJ369" s="41"/>
      <c r="AK369" s="41"/>
      <c r="AL369" s="41"/>
      <c r="AM369" s="41"/>
      <c r="AN369" s="41">
        <f t="shared" si="177"/>
        <v>24.705882352941178</v>
      </c>
      <c r="AO369" s="41">
        <v>850</v>
      </c>
      <c r="AP369" s="110" t="s">
        <v>103</v>
      </c>
      <c r="AQ369" s="111" t="s">
        <v>103</v>
      </c>
      <c r="AR369" s="126" t="str">
        <f t="shared" si="171"/>
        <v/>
      </c>
      <c r="AS369" s="126" t="str">
        <f t="shared" si="172"/>
        <v/>
      </c>
      <c r="AT369" s="127">
        <v>850</v>
      </c>
      <c r="AU369" s="128">
        <v>2.33</v>
      </c>
      <c r="AV369" s="129" t="s">
        <v>103</v>
      </c>
      <c r="AW369" s="126" t="str">
        <f t="shared" si="173"/>
        <v/>
      </c>
      <c r="AX369" s="126" t="str">
        <f t="shared" si="174"/>
        <v/>
      </c>
      <c r="AY369" s="64" t="str">
        <f t="shared" si="175"/>
        <v/>
      </c>
      <c r="AZ369" s="97">
        <v>79.95</v>
      </c>
      <c r="BA369" s="68"/>
      <c r="BB369" s="68"/>
      <c r="BC369" s="68"/>
      <c r="BD369" s="68"/>
      <c r="BE369" s="15"/>
      <c r="BF369" s="5">
        <f t="shared" si="176"/>
        <v>5831</v>
      </c>
      <c r="BG369" s="41">
        <v>3581</v>
      </c>
      <c r="BH369" s="42">
        <v>0</v>
      </c>
      <c r="BI369" s="42"/>
      <c r="BJ369" s="42"/>
      <c r="BK369" s="42"/>
      <c r="BL369" s="42">
        <v>2250</v>
      </c>
      <c r="BM369" s="15"/>
    </row>
    <row r="370" spans="1:65" outlineLevel="5" x14ac:dyDescent="0.3">
      <c r="A370" s="22">
        <f t="shared" si="144"/>
        <v>11</v>
      </c>
      <c r="B370" s="9">
        <f t="shared" si="162"/>
        <v>43048</v>
      </c>
      <c r="C370" s="51">
        <v>314448</v>
      </c>
      <c r="D370" s="64">
        <f t="shared" si="167"/>
        <v>36</v>
      </c>
      <c r="E370" s="12">
        <v>36</v>
      </c>
      <c r="F370" s="12">
        <v>36</v>
      </c>
      <c r="G370" s="12"/>
      <c r="H370" s="12"/>
      <c r="I370" s="12"/>
      <c r="J370" s="12"/>
      <c r="K370" s="12"/>
      <c r="L370" s="12"/>
      <c r="M370" s="74" t="str">
        <f t="shared" si="168"/>
        <v/>
      </c>
      <c r="N370" s="83" t="s">
        <v>103</v>
      </c>
      <c r="O370" s="83" t="s">
        <v>103</v>
      </c>
      <c r="P370" s="83"/>
      <c r="Q370" s="83"/>
      <c r="R370" s="83"/>
      <c r="S370" s="83"/>
      <c r="T370" s="83"/>
      <c r="U370" s="83"/>
      <c r="V370" s="5" t="str">
        <f t="shared" si="169"/>
        <v/>
      </c>
      <c r="W370" s="41"/>
      <c r="X370" s="41"/>
      <c r="Y370" s="41"/>
      <c r="Z370" s="41"/>
      <c r="AA370" s="41"/>
      <c r="AB370" s="41"/>
      <c r="AC370" s="41"/>
      <c r="AD370" s="41"/>
      <c r="AE370" s="5" t="str">
        <f t="shared" si="170"/>
        <v/>
      </c>
      <c r="AF370" s="41"/>
      <c r="AG370" s="41"/>
      <c r="AH370" s="41"/>
      <c r="AI370" s="41"/>
      <c r="AJ370" s="41"/>
      <c r="AK370" s="41"/>
      <c r="AL370" s="41"/>
      <c r="AM370" s="41"/>
      <c r="AN370" s="41">
        <f t="shared" si="177"/>
        <v>16.666666666666668</v>
      </c>
      <c r="AO370" s="41">
        <v>1260</v>
      </c>
      <c r="AP370" s="110" t="s">
        <v>103</v>
      </c>
      <c r="AQ370" s="111" t="s">
        <v>103</v>
      </c>
      <c r="AR370" s="126" t="str">
        <f t="shared" si="171"/>
        <v/>
      </c>
      <c r="AS370" s="126" t="str">
        <f t="shared" si="172"/>
        <v/>
      </c>
      <c r="AT370" s="127">
        <v>1080</v>
      </c>
      <c r="AU370" s="128">
        <v>2.35</v>
      </c>
      <c r="AV370" s="129" t="s">
        <v>103</v>
      </c>
      <c r="AW370" s="126" t="str">
        <f t="shared" si="173"/>
        <v/>
      </c>
      <c r="AX370" s="126" t="str">
        <f t="shared" si="174"/>
        <v/>
      </c>
      <c r="AY370" s="64" t="str">
        <f t="shared" si="175"/>
        <v/>
      </c>
      <c r="AZ370" s="97">
        <v>79.97</v>
      </c>
      <c r="BA370" s="68"/>
      <c r="BB370" s="68"/>
      <c r="BC370" s="68"/>
      <c r="BD370" s="68"/>
      <c r="BE370" s="15"/>
      <c r="BF370" s="5">
        <f t="shared" si="176"/>
        <v>3678</v>
      </c>
      <c r="BG370" s="41">
        <v>1818</v>
      </c>
      <c r="BH370" s="42">
        <v>1860</v>
      </c>
      <c r="BI370" s="42"/>
      <c r="BJ370" s="42"/>
      <c r="BK370" s="42"/>
      <c r="BL370" s="42"/>
      <c r="BM370" s="15"/>
    </row>
    <row r="371" spans="1:65" outlineLevel="5" x14ac:dyDescent="0.3">
      <c r="A371" s="22">
        <f t="shared" si="144"/>
        <v>11</v>
      </c>
      <c r="B371" s="9">
        <f t="shared" si="162"/>
        <v>43049</v>
      </c>
      <c r="C371" s="51">
        <v>321758</v>
      </c>
      <c r="D371" s="64">
        <f t="shared" si="167"/>
        <v>36.5</v>
      </c>
      <c r="E371" s="12">
        <v>37</v>
      </c>
      <c r="F371" s="12">
        <v>36</v>
      </c>
      <c r="G371" s="12"/>
      <c r="H371" s="12"/>
      <c r="I371" s="12"/>
      <c r="J371" s="12"/>
      <c r="K371" s="12"/>
      <c r="L371" s="12"/>
      <c r="M371" s="74" t="str">
        <f t="shared" si="168"/>
        <v/>
      </c>
      <c r="N371" s="83" t="s">
        <v>103</v>
      </c>
      <c r="O371" s="83" t="s">
        <v>103</v>
      </c>
      <c r="P371" s="83"/>
      <c r="Q371" s="83"/>
      <c r="R371" s="83"/>
      <c r="S371" s="83"/>
      <c r="T371" s="83"/>
      <c r="U371" s="83"/>
      <c r="V371" s="5" t="str">
        <f t="shared" si="169"/>
        <v/>
      </c>
      <c r="W371" s="41"/>
      <c r="X371" s="41"/>
      <c r="Y371" s="41"/>
      <c r="Z371" s="41"/>
      <c r="AA371" s="41"/>
      <c r="AB371" s="41"/>
      <c r="AC371" s="41"/>
      <c r="AD371" s="41"/>
      <c r="AE371" s="5" t="str">
        <f t="shared" si="170"/>
        <v/>
      </c>
      <c r="AF371" s="41"/>
      <c r="AG371" s="41"/>
      <c r="AH371" s="41"/>
      <c r="AI371" s="41"/>
      <c r="AJ371" s="41"/>
      <c r="AK371" s="41"/>
      <c r="AL371" s="41"/>
      <c r="AM371" s="41"/>
      <c r="AN371" s="41">
        <f t="shared" si="177"/>
        <v>19.571295433364398</v>
      </c>
      <c r="AO371" s="41">
        <v>1073</v>
      </c>
      <c r="AP371" s="110" t="s">
        <v>103</v>
      </c>
      <c r="AQ371" s="111" t="s">
        <v>103</v>
      </c>
      <c r="AR371" s="126" t="str">
        <f t="shared" si="171"/>
        <v/>
      </c>
      <c r="AS371" s="126" t="str">
        <f t="shared" si="172"/>
        <v/>
      </c>
      <c r="AT371" s="127">
        <v>1073</v>
      </c>
      <c r="AU371" s="128">
        <v>2.38</v>
      </c>
      <c r="AV371" s="129" t="s">
        <v>103</v>
      </c>
      <c r="AW371" s="126" t="str">
        <f t="shared" si="173"/>
        <v/>
      </c>
      <c r="AX371" s="126" t="str">
        <f t="shared" si="174"/>
        <v/>
      </c>
      <c r="AY371" s="64" t="str">
        <f t="shared" si="175"/>
        <v/>
      </c>
      <c r="AZ371" s="97">
        <v>79.94</v>
      </c>
      <c r="BA371" s="68"/>
      <c r="BB371" s="68"/>
      <c r="BC371" s="68"/>
      <c r="BD371" s="68"/>
      <c r="BE371" s="15"/>
      <c r="BF371" s="5">
        <f t="shared" si="176"/>
        <v>6420</v>
      </c>
      <c r="BG371" s="41">
        <v>4020</v>
      </c>
      <c r="BH371" s="42">
        <v>2400</v>
      </c>
      <c r="BI371" s="42"/>
      <c r="BJ371" s="42"/>
      <c r="BK371" s="42"/>
      <c r="BL371" s="42"/>
      <c r="BM371" s="15"/>
    </row>
    <row r="372" spans="1:65" outlineLevel="5" x14ac:dyDescent="0.3">
      <c r="A372" s="22">
        <f t="shared" si="144"/>
        <v>11</v>
      </c>
      <c r="B372" s="9">
        <f t="shared" si="162"/>
        <v>43050</v>
      </c>
      <c r="C372" s="51">
        <v>314012</v>
      </c>
      <c r="D372" s="64">
        <f t="shared" si="167"/>
        <v>37</v>
      </c>
      <c r="E372" s="12">
        <v>37</v>
      </c>
      <c r="F372" s="12">
        <v>37</v>
      </c>
      <c r="G372" s="12"/>
      <c r="H372" s="12"/>
      <c r="I372" s="12"/>
      <c r="J372" s="12"/>
      <c r="K372" s="12"/>
      <c r="L372" s="12"/>
      <c r="M372" s="74" t="str">
        <f t="shared" si="168"/>
        <v/>
      </c>
      <c r="N372" s="83" t="s">
        <v>103</v>
      </c>
      <c r="O372" s="83" t="s">
        <v>103</v>
      </c>
      <c r="P372" s="83"/>
      <c r="Q372" s="83"/>
      <c r="R372" s="83"/>
      <c r="S372" s="83"/>
      <c r="T372" s="83"/>
      <c r="U372" s="83"/>
      <c r="V372" s="5" t="str">
        <f t="shared" si="169"/>
        <v/>
      </c>
      <c r="W372" s="41"/>
      <c r="X372" s="41"/>
      <c r="Y372" s="41"/>
      <c r="Z372" s="41"/>
      <c r="AA372" s="41"/>
      <c r="AB372" s="41"/>
      <c r="AC372" s="41"/>
      <c r="AD372" s="41"/>
      <c r="AE372" s="5" t="str">
        <f t="shared" si="170"/>
        <v/>
      </c>
      <c r="AF372" s="41"/>
      <c r="AG372" s="41"/>
      <c r="AH372" s="41"/>
      <c r="AI372" s="41"/>
      <c r="AJ372" s="41"/>
      <c r="AK372" s="41"/>
      <c r="AL372" s="41"/>
      <c r="AM372" s="41"/>
      <c r="AN372" s="41">
        <f t="shared" si="177"/>
        <v>18.197573656845755</v>
      </c>
      <c r="AO372" s="41">
        <v>1154</v>
      </c>
      <c r="AP372" s="110" t="s">
        <v>103</v>
      </c>
      <c r="AQ372" s="111" t="s">
        <v>103</v>
      </c>
      <c r="AR372" s="126" t="str">
        <f t="shared" si="171"/>
        <v/>
      </c>
      <c r="AS372" s="126" t="str">
        <f t="shared" si="172"/>
        <v/>
      </c>
      <c r="AT372" s="127">
        <v>1154</v>
      </c>
      <c r="AU372" s="128" t="s">
        <v>103</v>
      </c>
      <c r="AV372" s="129" t="s">
        <v>103</v>
      </c>
      <c r="AW372" s="126" t="str">
        <f t="shared" si="173"/>
        <v/>
      </c>
      <c r="AX372" s="126" t="str">
        <f t="shared" si="174"/>
        <v/>
      </c>
      <c r="AY372" s="64" t="str">
        <f t="shared" si="175"/>
        <v/>
      </c>
      <c r="AZ372" s="97" t="s">
        <v>103</v>
      </c>
      <c r="BA372" s="68"/>
      <c r="BB372" s="68"/>
      <c r="BC372" s="68"/>
      <c r="BD372" s="68"/>
      <c r="BE372" s="15"/>
      <c r="BF372" s="5">
        <f t="shared" si="176"/>
        <v>6082</v>
      </c>
      <c r="BG372" s="41">
        <v>3682</v>
      </c>
      <c r="BH372" s="42">
        <v>2400</v>
      </c>
      <c r="BI372" s="42"/>
      <c r="BJ372" s="42"/>
      <c r="BK372" s="42"/>
      <c r="BL372" s="42"/>
      <c r="BM372" s="15"/>
    </row>
    <row r="373" spans="1:65" outlineLevel="5" x14ac:dyDescent="0.3">
      <c r="A373" s="22">
        <f t="shared" si="144"/>
        <v>11</v>
      </c>
      <c r="B373" s="9">
        <f t="shared" si="162"/>
        <v>43051</v>
      </c>
      <c r="C373" s="51">
        <v>290773</v>
      </c>
      <c r="D373" s="64">
        <f t="shared" si="167"/>
        <v>35.5</v>
      </c>
      <c r="E373" s="12">
        <v>35</v>
      </c>
      <c r="F373" s="12">
        <v>36</v>
      </c>
      <c r="G373" s="12"/>
      <c r="H373" s="12"/>
      <c r="I373" s="12"/>
      <c r="J373" s="12"/>
      <c r="K373" s="12"/>
      <c r="L373" s="12"/>
      <c r="M373" s="74" t="str">
        <f t="shared" si="168"/>
        <v/>
      </c>
      <c r="N373" s="83" t="s">
        <v>103</v>
      </c>
      <c r="O373" s="83" t="s">
        <v>103</v>
      </c>
      <c r="P373" s="83"/>
      <c r="Q373" s="83"/>
      <c r="R373" s="83"/>
      <c r="S373" s="83"/>
      <c r="T373" s="83"/>
      <c r="U373" s="83"/>
      <c r="V373" s="5" t="str">
        <f t="shared" si="169"/>
        <v/>
      </c>
      <c r="W373" s="41"/>
      <c r="X373" s="41"/>
      <c r="Y373" s="41"/>
      <c r="Z373" s="41"/>
      <c r="AA373" s="41"/>
      <c r="AB373" s="41"/>
      <c r="AC373" s="41"/>
      <c r="AD373" s="41"/>
      <c r="AE373" s="5" t="str">
        <f t="shared" si="170"/>
        <v/>
      </c>
      <c r="AF373" s="41"/>
      <c r="AG373" s="41"/>
      <c r="AH373" s="41"/>
      <c r="AI373" s="41"/>
      <c r="AJ373" s="41"/>
      <c r="AK373" s="41"/>
      <c r="AL373" s="41"/>
      <c r="AM373" s="41"/>
      <c r="AN373" s="41">
        <f t="shared" si="177"/>
        <v>16.990291262135923</v>
      </c>
      <c r="AO373" s="41">
        <v>1236</v>
      </c>
      <c r="AP373" s="110" t="s">
        <v>103</v>
      </c>
      <c r="AQ373" s="111" t="s">
        <v>103</v>
      </c>
      <c r="AR373" s="126" t="str">
        <f t="shared" si="171"/>
        <v/>
      </c>
      <c r="AS373" s="126" t="str">
        <f t="shared" si="172"/>
        <v/>
      </c>
      <c r="AT373" s="127">
        <v>1236</v>
      </c>
      <c r="AU373" s="128" t="s">
        <v>103</v>
      </c>
      <c r="AV373" s="129" t="s">
        <v>103</v>
      </c>
      <c r="AW373" s="126" t="str">
        <f t="shared" si="173"/>
        <v/>
      </c>
      <c r="AX373" s="126" t="str">
        <f t="shared" si="174"/>
        <v/>
      </c>
      <c r="AY373" s="64" t="str">
        <f t="shared" si="175"/>
        <v/>
      </c>
      <c r="AZ373" s="97" t="s">
        <v>103</v>
      </c>
      <c r="BA373" s="68"/>
      <c r="BB373" s="68"/>
      <c r="BC373" s="68"/>
      <c r="BD373" s="68"/>
      <c r="BE373" s="15"/>
      <c r="BF373" s="5">
        <f t="shared" si="176"/>
        <v>3236</v>
      </c>
      <c r="BG373" s="41">
        <v>836</v>
      </c>
      <c r="BH373" s="42">
        <v>2400</v>
      </c>
      <c r="BI373" s="42"/>
      <c r="BJ373" s="42"/>
      <c r="BK373" s="42"/>
      <c r="BL373" s="42"/>
      <c r="BM373" s="15"/>
    </row>
    <row r="374" spans="1:65" outlineLevel="5" x14ac:dyDescent="0.3">
      <c r="A374" s="22">
        <f t="shared" si="144"/>
        <v>11</v>
      </c>
      <c r="B374" s="9">
        <f t="shared" si="162"/>
        <v>43052</v>
      </c>
      <c r="C374" s="51">
        <v>307351</v>
      </c>
      <c r="D374" s="64">
        <f t="shared" si="167"/>
        <v>36</v>
      </c>
      <c r="E374" s="12">
        <v>36</v>
      </c>
      <c r="F374" s="12">
        <v>36</v>
      </c>
      <c r="G374" s="12"/>
      <c r="H374" s="12"/>
      <c r="I374" s="12"/>
      <c r="J374" s="12"/>
      <c r="K374" s="12"/>
      <c r="L374" s="12"/>
      <c r="M374" s="74" t="str">
        <f t="shared" si="168"/>
        <v/>
      </c>
      <c r="N374" s="83" t="s">
        <v>103</v>
      </c>
      <c r="O374" s="83" t="s">
        <v>103</v>
      </c>
      <c r="P374" s="83"/>
      <c r="Q374" s="83"/>
      <c r="R374" s="83"/>
      <c r="S374" s="83"/>
      <c r="T374" s="83"/>
      <c r="U374" s="83"/>
      <c r="V374" s="5" t="str">
        <f t="shared" si="169"/>
        <v/>
      </c>
      <c r="W374" s="41"/>
      <c r="X374" s="41"/>
      <c r="Y374" s="41"/>
      <c r="Z374" s="41"/>
      <c r="AA374" s="41"/>
      <c r="AB374" s="41"/>
      <c r="AC374" s="41"/>
      <c r="AD374" s="41"/>
      <c r="AE374" s="5" t="str">
        <f t="shared" si="170"/>
        <v/>
      </c>
      <c r="AF374" s="41"/>
      <c r="AG374" s="41"/>
      <c r="AH374" s="41"/>
      <c r="AI374" s="41"/>
      <c r="AJ374" s="41"/>
      <c r="AK374" s="41"/>
      <c r="AL374" s="41"/>
      <c r="AM374" s="41"/>
      <c r="AN374" s="41">
        <f t="shared" si="177"/>
        <v>19.886363636363637</v>
      </c>
      <c r="AO374" s="41">
        <v>1056</v>
      </c>
      <c r="AP374" s="110" t="s">
        <v>103</v>
      </c>
      <c r="AQ374" s="111" t="s">
        <v>103</v>
      </c>
      <c r="AR374" s="126" t="str">
        <f t="shared" si="171"/>
        <v/>
      </c>
      <c r="AS374" s="126" t="str">
        <f t="shared" si="172"/>
        <v/>
      </c>
      <c r="AT374" s="127">
        <v>1056</v>
      </c>
      <c r="AU374" s="128">
        <v>2.3199999999999998</v>
      </c>
      <c r="AV374" s="129" t="s">
        <v>103</v>
      </c>
      <c r="AW374" s="126" t="str">
        <f t="shared" si="173"/>
        <v/>
      </c>
      <c r="AX374" s="126" t="str">
        <f t="shared" si="174"/>
        <v/>
      </c>
      <c r="AY374" s="64" t="str">
        <f t="shared" si="175"/>
        <v/>
      </c>
      <c r="AZ374" s="97">
        <v>79.89</v>
      </c>
      <c r="BA374" s="68"/>
      <c r="BB374" s="68"/>
      <c r="BC374" s="68"/>
      <c r="BD374" s="68"/>
      <c r="BE374" s="15"/>
      <c r="BF374" s="5">
        <f t="shared" si="176"/>
        <v>5561</v>
      </c>
      <c r="BG374" s="41">
        <v>3161</v>
      </c>
      <c r="BH374" s="42">
        <v>2400</v>
      </c>
      <c r="BI374" s="42"/>
      <c r="BJ374" s="42"/>
      <c r="BK374" s="42"/>
      <c r="BL374" s="42"/>
      <c r="BM374" s="15"/>
    </row>
    <row r="375" spans="1:65" outlineLevel="5" x14ac:dyDescent="0.3">
      <c r="A375" s="22">
        <f t="shared" si="144"/>
        <v>11</v>
      </c>
      <c r="B375" s="9">
        <f t="shared" si="162"/>
        <v>43053</v>
      </c>
      <c r="C375" s="51">
        <v>314787</v>
      </c>
      <c r="D375" s="64">
        <f t="shared" si="167"/>
        <v>37</v>
      </c>
      <c r="E375" s="12">
        <v>37</v>
      </c>
      <c r="F375" s="12">
        <v>37</v>
      </c>
      <c r="G375" s="12"/>
      <c r="H375" s="12"/>
      <c r="I375" s="12"/>
      <c r="J375" s="12"/>
      <c r="K375" s="12"/>
      <c r="L375" s="12"/>
      <c r="M375" s="74">
        <f t="shared" si="168"/>
        <v>7</v>
      </c>
      <c r="N375" s="83">
        <v>7.02</v>
      </c>
      <c r="O375" s="83">
        <v>7.05</v>
      </c>
      <c r="P375" s="83"/>
      <c r="Q375" s="83"/>
      <c r="R375" s="83"/>
      <c r="S375" s="83"/>
      <c r="T375" s="83"/>
      <c r="U375" s="83"/>
      <c r="V375" s="5" t="str">
        <f t="shared" si="169"/>
        <v/>
      </c>
      <c r="W375" s="41"/>
      <c r="X375" s="41"/>
      <c r="Y375" s="41"/>
      <c r="Z375" s="41"/>
      <c r="AA375" s="41"/>
      <c r="AB375" s="41"/>
      <c r="AC375" s="41"/>
      <c r="AD375" s="41"/>
      <c r="AE375" s="5" t="str">
        <f t="shared" si="170"/>
        <v/>
      </c>
      <c r="AF375" s="41"/>
      <c r="AG375" s="41"/>
      <c r="AH375" s="41"/>
      <c r="AI375" s="41"/>
      <c r="AJ375" s="41"/>
      <c r="AK375" s="41"/>
      <c r="AL375" s="41"/>
      <c r="AM375" s="41"/>
      <c r="AN375" s="41">
        <f t="shared" si="177"/>
        <v>19.26605504587156</v>
      </c>
      <c r="AO375" s="41">
        <v>1090</v>
      </c>
      <c r="AP375" s="110">
        <v>2.63</v>
      </c>
      <c r="AQ375" s="111">
        <v>2.0099999999999998</v>
      </c>
      <c r="AR375" s="126">
        <f t="shared" si="171"/>
        <v>76.42585551330798</v>
      </c>
      <c r="AS375" s="126">
        <f t="shared" si="172"/>
        <v>23.57414448669202</v>
      </c>
      <c r="AT375" s="127">
        <v>1090</v>
      </c>
      <c r="AU375" s="128">
        <v>2.23</v>
      </c>
      <c r="AV375" s="129">
        <v>1.42</v>
      </c>
      <c r="AW375" s="126">
        <f t="shared" si="173"/>
        <v>63.677130044843047</v>
      </c>
      <c r="AX375" s="126">
        <f t="shared" si="174"/>
        <v>36.322869955156953</v>
      </c>
      <c r="AY375" s="64">
        <f t="shared" si="175"/>
        <v>45.924697500153542</v>
      </c>
      <c r="AZ375" s="97">
        <v>79.67</v>
      </c>
      <c r="BA375" s="68"/>
      <c r="BB375" s="68"/>
      <c r="BC375" s="68"/>
      <c r="BD375" s="68"/>
      <c r="BE375" s="15"/>
      <c r="BF375" s="5">
        <f t="shared" si="176"/>
        <v>4504</v>
      </c>
      <c r="BG375" s="41">
        <v>3962</v>
      </c>
      <c r="BH375" s="42">
        <v>542</v>
      </c>
      <c r="BI375" s="42"/>
      <c r="BJ375" s="42"/>
      <c r="BK375" s="42"/>
      <c r="BL375" s="42"/>
      <c r="BM375" s="15"/>
    </row>
    <row r="376" spans="1:65" outlineLevel="5" x14ac:dyDescent="0.3">
      <c r="A376" s="22">
        <f t="shared" si="144"/>
        <v>11</v>
      </c>
      <c r="B376" s="9">
        <f t="shared" si="162"/>
        <v>43054</v>
      </c>
      <c r="C376" s="51">
        <v>295273</v>
      </c>
      <c r="D376" s="64">
        <f t="shared" si="167"/>
        <v>37</v>
      </c>
      <c r="E376" s="12">
        <v>38</v>
      </c>
      <c r="F376" s="12">
        <v>36</v>
      </c>
      <c r="G376" s="12"/>
      <c r="H376" s="12"/>
      <c r="I376" s="12"/>
      <c r="J376" s="12"/>
      <c r="K376" s="12"/>
      <c r="L376" s="12"/>
      <c r="M376" s="74" t="str">
        <f t="shared" si="168"/>
        <v/>
      </c>
      <c r="N376" s="83" t="s">
        <v>103</v>
      </c>
      <c r="O376" s="83" t="s">
        <v>103</v>
      </c>
      <c r="P376" s="83"/>
      <c r="Q376" s="83"/>
      <c r="R376" s="83"/>
      <c r="S376" s="83"/>
      <c r="T376" s="83"/>
      <c r="U376" s="83"/>
      <c r="V376" s="5" t="str">
        <f t="shared" si="169"/>
        <v/>
      </c>
      <c r="W376" s="41"/>
      <c r="X376" s="41"/>
      <c r="Y376" s="41"/>
      <c r="Z376" s="41"/>
      <c r="AA376" s="41"/>
      <c r="AB376" s="41"/>
      <c r="AC376" s="41"/>
      <c r="AD376" s="41"/>
      <c r="AE376" s="5" t="str">
        <f t="shared" si="170"/>
        <v/>
      </c>
      <c r="AF376" s="41"/>
      <c r="AG376" s="41"/>
      <c r="AH376" s="41"/>
      <c r="AI376" s="41"/>
      <c r="AJ376" s="41"/>
      <c r="AK376" s="41"/>
      <c r="AL376" s="41"/>
      <c r="AM376" s="41"/>
      <c r="AN376" s="41">
        <f t="shared" si="177"/>
        <v>19.408502772643253</v>
      </c>
      <c r="AO376" s="41">
        <v>1082</v>
      </c>
      <c r="AP376" s="110" t="s">
        <v>103</v>
      </c>
      <c r="AQ376" s="111" t="s">
        <v>103</v>
      </c>
      <c r="AR376" s="126" t="str">
        <f t="shared" si="171"/>
        <v/>
      </c>
      <c r="AS376" s="126" t="str">
        <f t="shared" si="172"/>
        <v/>
      </c>
      <c r="AT376" s="127">
        <v>1082</v>
      </c>
      <c r="AU376" s="128">
        <v>2.37</v>
      </c>
      <c r="AV376" s="129" t="s">
        <v>103</v>
      </c>
      <c r="AW376" s="126" t="str">
        <f t="shared" si="173"/>
        <v/>
      </c>
      <c r="AX376" s="126" t="str">
        <f t="shared" si="174"/>
        <v/>
      </c>
      <c r="AY376" s="64" t="str">
        <f t="shared" si="175"/>
        <v/>
      </c>
      <c r="AZ376" s="97">
        <v>79.8</v>
      </c>
      <c r="BA376" s="68"/>
      <c r="BB376" s="68"/>
      <c r="BC376" s="68"/>
      <c r="BD376" s="68"/>
      <c r="BE376" s="15"/>
      <c r="BF376" s="5">
        <f t="shared" si="176"/>
        <v>10374</v>
      </c>
      <c r="BG376" s="41">
        <v>3965</v>
      </c>
      <c r="BH376" s="42">
        <v>6409</v>
      </c>
      <c r="BI376" s="42"/>
      <c r="BJ376" s="42"/>
      <c r="BK376" s="42"/>
      <c r="BL376" s="42"/>
      <c r="BM376" s="15"/>
    </row>
    <row r="377" spans="1:65" outlineLevel="5" x14ac:dyDescent="0.3">
      <c r="A377" s="22">
        <f t="shared" si="144"/>
        <v>11</v>
      </c>
      <c r="B377" s="9">
        <f t="shared" si="162"/>
        <v>43055</v>
      </c>
      <c r="C377" s="51">
        <v>298018</v>
      </c>
      <c r="D377" s="64">
        <f t="shared" si="167"/>
        <v>36</v>
      </c>
      <c r="E377" s="12">
        <v>36</v>
      </c>
      <c r="F377" s="12">
        <v>36</v>
      </c>
      <c r="G377" s="12"/>
      <c r="H377" s="12"/>
      <c r="I377" s="12"/>
      <c r="J377" s="12"/>
      <c r="K377" s="12"/>
      <c r="L377" s="12"/>
      <c r="M377" s="74" t="str">
        <f t="shared" si="168"/>
        <v/>
      </c>
      <c r="N377" s="83" t="s">
        <v>103</v>
      </c>
      <c r="O377" s="83" t="s">
        <v>103</v>
      </c>
      <c r="P377" s="83"/>
      <c r="Q377" s="83"/>
      <c r="R377" s="83"/>
      <c r="S377" s="83"/>
      <c r="T377" s="83"/>
      <c r="U377" s="83"/>
      <c r="V377" s="5" t="str">
        <f t="shared" si="169"/>
        <v/>
      </c>
      <c r="W377" s="41"/>
      <c r="X377" s="41"/>
      <c r="Y377" s="41"/>
      <c r="Z377" s="41"/>
      <c r="AA377" s="41"/>
      <c r="AB377" s="41"/>
      <c r="AC377" s="41"/>
      <c r="AD377" s="41"/>
      <c r="AE377" s="5" t="str">
        <f t="shared" si="170"/>
        <v/>
      </c>
      <c r="AF377" s="41"/>
      <c r="AG377" s="41"/>
      <c r="AH377" s="41"/>
      <c r="AI377" s="41"/>
      <c r="AJ377" s="41"/>
      <c r="AK377" s="41"/>
      <c r="AL377" s="41"/>
      <c r="AM377" s="41"/>
      <c r="AN377" s="41">
        <f t="shared" si="177"/>
        <v>19.021739130434781</v>
      </c>
      <c r="AO377" s="41">
        <v>1104</v>
      </c>
      <c r="AP377" s="110" t="s">
        <v>103</v>
      </c>
      <c r="AQ377" s="111" t="s">
        <v>103</v>
      </c>
      <c r="AR377" s="126" t="str">
        <f t="shared" si="171"/>
        <v/>
      </c>
      <c r="AS377" s="126" t="str">
        <f t="shared" si="172"/>
        <v/>
      </c>
      <c r="AT377" s="127">
        <v>1104</v>
      </c>
      <c r="AU377" s="128">
        <v>2.33</v>
      </c>
      <c r="AV377" s="129" t="s">
        <v>103</v>
      </c>
      <c r="AW377" s="126" t="str">
        <f t="shared" si="173"/>
        <v/>
      </c>
      <c r="AX377" s="126" t="str">
        <f t="shared" si="174"/>
        <v/>
      </c>
      <c r="AY377" s="64" t="str">
        <f t="shared" si="175"/>
        <v/>
      </c>
      <c r="AZ377" s="97">
        <v>79.45</v>
      </c>
      <c r="BA377" s="68"/>
      <c r="BB377" s="68"/>
      <c r="BC377" s="68"/>
      <c r="BD377" s="68"/>
      <c r="BE377" s="15"/>
      <c r="BF377" s="5">
        <f t="shared" si="176"/>
        <v>12388</v>
      </c>
      <c r="BG377" s="41">
        <v>3397</v>
      </c>
      <c r="BH377" s="42">
        <v>8991</v>
      </c>
      <c r="BI377" s="42"/>
      <c r="BJ377" s="42"/>
      <c r="BK377" s="42"/>
      <c r="BL377" s="42"/>
      <c r="BM377" s="15"/>
    </row>
    <row r="378" spans="1:65" outlineLevel="5" x14ac:dyDescent="0.3">
      <c r="A378" s="22">
        <f t="shared" si="144"/>
        <v>11</v>
      </c>
      <c r="B378" s="9">
        <f t="shared" si="162"/>
        <v>43056</v>
      </c>
      <c r="C378" s="51">
        <v>316241</v>
      </c>
      <c r="D378" s="64">
        <f t="shared" si="167"/>
        <v>36</v>
      </c>
      <c r="E378" s="12">
        <v>36</v>
      </c>
      <c r="F378" s="12">
        <v>36</v>
      </c>
      <c r="G378" s="12"/>
      <c r="H378" s="12"/>
      <c r="I378" s="12"/>
      <c r="J378" s="12"/>
      <c r="K378" s="12"/>
      <c r="L378" s="12"/>
      <c r="M378" s="74" t="str">
        <f t="shared" si="168"/>
        <v/>
      </c>
      <c r="N378" s="83" t="s">
        <v>103</v>
      </c>
      <c r="O378" s="83" t="s">
        <v>103</v>
      </c>
      <c r="P378" s="83"/>
      <c r="Q378" s="83"/>
      <c r="R378" s="83"/>
      <c r="S378" s="83"/>
      <c r="T378" s="83"/>
      <c r="U378" s="83"/>
      <c r="V378" s="5" t="str">
        <f t="shared" si="169"/>
        <v/>
      </c>
      <c r="W378" s="41"/>
      <c r="X378" s="41"/>
      <c r="Y378" s="41"/>
      <c r="Z378" s="41"/>
      <c r="AA378" s="41"/>
      <c r="AB378" s="41"/>
      <c r="AC378" s="41"/>
      <c r="AD378" s="41"/>
      <c r="AE378" s="5" t="str">
        <f t="shared" si="170"/>
        <v/>
      </c>
      <c r="AF378" s="41"/>
      <c r="AG378" s="41"/>
      <c r="AH378" s="41"/>
      <c r="AI378" s="41"/>
      <c r="AJ378" s="41"/>
      <c r="AK378" s="41"/>
      <c r="AL378" s="41"/>
      <c r="AM378" s="41"/>
      <c r="AN378" s="41">
        <f t="shared" si="177"/>
        <v>19.021739130434781</v>
      </c>
      <c r="AO378" s="41">
        <v>1104</v>
      </c>
      <c r="AP378" s="110" t="s">
        <v>103</v>
      </c>
      <c r="AQ378" s="111" t="s">
        <v>103</v>
      </c>
      <c r="AR378" s="126" t="str">
        <f t="shared" si="171"/>
        <v/>
      </c>
      <c r="AS378" s="126" t="str">
        <f t="shared" si="172"/>
        <v/>
      </c>
      <c r="AT378" s="127">
        <v>1104</v>
      </c>
      <c r="AU378" s="128">
        <v>2.2999999999999998</v>
      </c>
      <c r="AV378" s="129" t="s">
        <v>103</v>
      </c>
      <c r="AW378" s="126" t="str">
        <f t="shared" si="173"/>
        <v/>
      </c>
      <c r="AX378" s="126" t="str">
        <f t="shared" si="174"/>
        <v/>
      </c>
      <c r="AY378" s="64" t="str">
        <f t="shared" si="175"/>
        <v/>
      </c>
      <c r="AZ378" s="97" t="s">
        <v>103</v>
      </c>
      <c r="BA378" s="68"/>
      <c r="BB378" s="68"/>
      <c r="BC378" s="68"/>
      <c r="BD378" s="68"/>
      <c r="BE378" s="15"/>
      <c r="BF378" s="5">
        <f t="shared" si="176"/>
        <v>8555</v>
      </c>
      <c r="BG378" s="41">
        <v>2740</v>
      </c>
      <c r="BH378" s="42">
        <v>5815</v>
      </c>
      <c r="BI378" s="42"/>
      <c r="BJ378" s="42"/>
      <c r="BK378" s="42"/>
      <c r="BL378" s="42"/>
      <c r="BM378" s="15"/>
    </row>
    <row r="379" spans="1:65" outlineLevel="5" x14ac:dyDescent="0.3">
      <c r="A379" s="22">
        <f t="shared" ref="A379:A426" si="178">MONTH(B379)</f>
        <v>11</v>
      </c>
      <c r="B379" s="9">
        <f t="shared" si="162"/>
        <v>43057</v>
      </c>
      <c r="C379" s="51">
        <v>310932</v>
      </c>
      <c r="D379" s="64">
        <f t="shared" si="167"/>
        <v>35.5</v>
      </c>
      <c r="E379" s="12">
        <v>36</v>
      </c>
      <c r="F379" s="12">
        <v>35</v>
      </c>
      <c r="G379" s="12"/>
      <c r="H379" s="12"/>
      <c r="I379" s="12"/>
      <c r="J379" s="12"/>
      <c r="K379" s="12"/>
      <c r="L379" s="12"/>
      <c r="M379" s="74" t="str">
        <f t="shared" si="168"/>
        <v/>
      </c>
      <c r="N379" s="83" t="s">
        <v>103</v>
      </c>
      <c r="O379" s="83" t="s">
        <v>103</v>
      </c>
      <c r="P379" s="83"/>
      <c r="Q379" s="83"/>
      <c r="R379" s="83"/>
      <c r="S379" s="83"/>
      <c r="T379" s="83"/>
      <c r="U379" s="83"/>
      <c r="V379" s="5" t="str">
        <f t="shared" si="169"/>
        <v/>
      </c>
      <c r="W379" s="41"/>
      <c r="X379" s="41"/>
      <c r="Y379" s="41"/>
      <c r="Z379" s="41"/>
      <c r="AA379" s="41"/>
      <c r="AB379" s="41"/>
      <c r="AC379" s="41"/>
      <c r="AD379" s="41"/>
      <c r="AE379" s="5" t="str">
        <f t="shared" si="170"/>
        <v/>
      </c>
      <c r="AF379" s="41"/>
      <c r="AG379" s="41"/>
      <c r="AH379" s="41"/>
      <c r="AI379" s="41"/>
      <c r="AJ379" s="41"/>
      <c r="AK379" s="41"/>
      <c r="AL379" s="41"/>
      <c r="AM379" s="41"/>
      <c r="AN379" s="41">
        <f t="shared" si="177"/>
        <v>20.019065776930411</v>
      </c>
      <c r="AO379" s="41">
        <v>1049</v>
      </c>
      <c r="AP379" s="110" t="s">
        <v>103</v>
      </c>
      <c r="AQ379" s="111" t="s">
        <v>103</v>
      </c>
      <c r="AR379" s="126" t="str">
        <f t="shared" si="171"/>
        <v/>
      </c>
      <c r="AS379" s="126" t="str">
        <f t="shared" si="172"/>
        <v/>
      </c>
      <c r="AT379" s="127">
        <v>1049</v>
      </c>
      <c r="AU379" s="128" t="s">
        <v>103</v>
      </c>
      <c r="AV379" s="129" t="s">
        <v>103</v>
      </c>
      <c r="AW379" s="126" t="str">
        <f t="shared" si="173"/>
        <v/>
      </c>
      <c r="AX379" s="126" t="str">
        <f t="shared" si="174"/>
        <v/>
      </c>
      <c r="AY379" s="64" t="str">
        <f t="shared" si="175"/>
        <v/>
      </c>
      <c r="AZ379" s="97" t="s">
        <v>103</v>
      </c>
      <c r="BA379" s="68"/>
      <c r="BB379" s="68"/>
      <c r="BC379" s="68"/>
      <c r="BD379" s="68"/>
      <c r="BE379" s="15"/>
      <c r="BF379" s="5">
        <f t="shared" si="176"/>
        <v>9630</v>
      </c>
      <c r="BG379" s="41">
        <v>1854</v>
      </c>
      <c r="BH379" s="42">
        <v>7776</v>
      </c>
      <c r="BI379" s="42"/>
      <c r="BJ379" s="42"/>
      <c r="BK379" s="42"/>
      <c r="BL379" s="42"/>
      <c r="BM379" s="15"/>
    </row>
    <row r="380" spans="1:65" outlineLevel="5" x14ac:dyDescent="0.3">
      <c r="A380" s="22">
        <f t="shared" si="178"/>
        <v>11</v>
      </c>
      <c r="B380" s="9">
        <f t="shared" si="162"/>
        <v>43058</v>
      </c>
      <c r="C380" s="51">
        <v>330715</v>
      </c>
      <c r="D380" s="64">
        <f t="shared" si="167"/>
        <v>35.5</v>
      </c>
      <c r="E380" s="12">
        <v>36</v>
      </c>
      <c r="F380" s="12">
        <v>35</v>
      </c>
      <c r="G380" s="12"/>
      <c r="H380" s="12"/>
      <c r="I380" s="12"/>
      <c r="J380" s="12"/>
      <c r="K380" s="12"/>
      <c r="L380" s="12"/>
      <c r="M380" s="74" t="str">
        <f t="shared" si="168"/>
        <v/>
      </c>
      <c r="N380" s="83" t="s">
        <v>103</v>
      </c>
      <c r="O380" s="83" t="s">
        <v>103</v>
      </c>
      <c r="P380" s="83"/>
      <c r="Q380" s="83"/>
      <c r="R380" s="83"/>
      <c r="S380" s="83"/>
      <c r="T380" s="83"/>
      <c r="U380" s="83"/>
      <c r="V380" s="5" t="str">
        <f t="shared" si="169"/>
        <v/>
      </c>
      <c r="W380" s="41"/>
      <c r="X380" s="41"/>
      <c r="Y380" s="41"/>
      <c r="Z380" s="41"/>
      <c r="AA380" s="41"/>
      <c r="AB380" s="41"/>
      <c r="AC380" s="41"/>
      <c r="AD380" s="41"/>
      <c r="AE380" s="5" t="str">
        <f t="shared" si="170"/>
        <v/>
      </c>
      <c r="AF380" s="41"/>
      <c r="AG380" s="41"/>
      <c r="AH380" s="41"/>
      <c r="AI380" s="41"/>
      <c r="AJ380" s="41"/>
      <c r="AK380" s="41"/>
      <c r="AL380" s="41"/>
      <c r="AM380" s="41"/>
      <c r="AN380" s="41">
        <f t="shared" si="177"/>
        <v>18.056749785038694</v>
      </c>
      <c r="AO380" s="41">
        <v>1163</v>
      </c>
      <c r="AP380" s="110" t="s">
        <v>103</v>
      </c>
      <c r="AQ380" s="111" t="s">
        <v>103</v>
      </c>
      <c r="AR380" s="126" t="str">
        <f t="shared" si="171"/>
        <v/>
      </c>
      <c r="AS380" s="126" t="str">
        <f t="shared" si="172"/>
        <v/>
      </c>
      <c r="AT380" s="127">
        <v>1163</v>
      </c>
      <c r="AU380" s="128" t="s">
        <v>103</v>
      </c>
      <c r="AV380" s="129" t="s">
        <v>103</v>
      </c>
      <c r="AW380" s="126" t="str">
        <f t="shared" si="173"/>
        <v/>
      </c>
      <c r="AX380" s="126" t="str">
        <f t="shared" si="174"/>
        <v/>
      </c>
      <c r="AY380" s="64" t="str">
        <f t="shared" si="175"/>
        <v/>
      </c>
      <c r="AZ380" s="97" t="s">
        <v>103</v>
      </c>
      <c r="BA380" s="68"/>
      <c r="BB380" s="68"/>
      <c r="BC380" s="68"/>
      <c r="BD380" s="68"/>
      <c r="BE380" s="15"/>
      <c r="BF380" s="5">
        <f t="shared" si="176"/>
        <v>13596</v>
      </c>
      <c r="BG380" s="41">
        <v>1994</v>
      </c>
      <c r="BH380" s="42">
        <v>11602</v>
      </c>
      <c r="BI380" s="42"/>
      <c r="BJ380" s="42"/>
      <c r="BK380" s="42"/>
      <c r="BL380" s="42"/>
      <c r="BM380" s="15"/>
    </row>
    <row r="381" spans="1:65" outlineLevel="5" x14ac:dyDescent="0.3">
      <c r="A381" s="22">
        <f t="shared" si="178"/>
        <v>11</v>
      </c>
      <c r="B381" s="9">
        <f t="shared" si="162"/>
        <v>43059</v>
      </c>
      <c r="C381" s="51">
        <v>281963</v>
      </c>
      <c r="D381" s="64">
        <f t="shared" si="167"/>
        <v>33.5</v>
      </c>
      <c r="E381" s="12">
        <v>34</v>
      </c>
      <c r="F381" s="12">
        <v>33</v>
      </c>
      <c r="G381" s="12"/>
      <c r="H381" s="12"/>
      <c r="I381" s="12"/>
      <c r="J381" s="12"/>
      <c r="K381" s="12"/>
      <c r="L381" s="12"/>
      <c r="M381" s="74" t="str">
        <f t="shared" si="168"/>
        <v/>
      </c>
      <c r="N381" s="83" t="s">
        <v>103</v>
      </c>
      <c r="O381" s="83" t="s">
        <v>103</v>
      </c>
      <c r="P381" s="83"/>
      <c r="Q381" s="83"/>
      <c r="R381" s="83"/>
      <c r="S381" s="83"/>
      <c r="T381" s="83"/>
      <c r="U381" s="83"/>
      <c r="V381" s="5" t="str">
        <f t="shared" si="169"/>
        <v/>
      </c>
      <c r="W381" s="41"/>
      <c r="X381" s="41"/>
      <c r="Y381" s="41"/>
      <c r="Z381" s="41"/>
      <c r="AA381" s="41"/>
      <c r="AB381" s="41"/>
      <c r="AC381" s="41"/>
      <c r="AD381" s="41"/>
      <c r="AE381" s="5" t="str">
        <f t="shared" si="170"/>
        <v/>
      </c>
      <c r="AF381" s="41"/>
      <c r="AG381" s="41"/>
      <c r="AH381" s="41"/>
      <c r="AI381" s="41"/>
      <c r="AJ381" s="41"/>
      <c r="AK381" s="41"/>
      <c r="AL381" s="41"/>
      <c r="AM381" s="41"/>
      <c r="AN381" s="41">
        <f t="shared" si="177"/>
        <v>18.783542039355993</v>
      </c>
      <c r="AO381" s="41">
        <v>1118</v>
      </c>
      <c r="AP381" s="110" t="s">
        <v>103</v>
      </c>
      <c r="AQ381" s="111" t="s">
        <v>103</v>
      </c>
      <c r="AR381" s="126" t="str">
        <f t="shared" si="171"/>
        <v/>
      </c>
      <c r="AS381" s="126" t="str">
        <f t="shared" si="172"/>
        <v/>
      </c>
      <c r="AT381" s="127">
        <v>1118</v>
      </c>
      <c r="AU381" s="128">
        <v>2.29</v>
      </c>
      <c r="AV381" s="129" t="s">
        <v>103</v>
      </c>
      <c r="AW381" s="126" t="str">
        <f t="shared" si="173"/>
        <v/>
      </c>
      <c r="AX381" s="126" t="str">
        <f t="shared" si="174"/>
        <v/>
      </c>
      <c r="AY381" s="64" t="str">
        <f t="shared" si="175"/>
        <v/>
      </c>
      <c r="AZ381" s="97">
        <v>79.95</v>
      </c>
      <c r="BA381" s="68"/>
      <c r="BB381" s="68"/>
      <c r="BC381" s="68"/>
      <c r="BD381" s="68"/>
      <c r="BE381" s="15"/>
      <c r="BF381" s="5">
        <f t="shared" si="176"/>
        <v>11912</v>
      </c>
      <c r="BG381" s="41">
        <v>3903</v>
      </c>
      <c r="BH381" s="42">
        <v>8009</v>
      </c>
      <c r="BI381" s="42"/>
      <c r="BJ381" s="42"/>
      <c r="BK381" s="42"/>
      <c r="BL381" s="42"/>
      <c r="BM381" s="15"/>
    </row>
    <row r="382" spans="1:65" outlineLevel="5" x14ac:dyDescent="0.3">
      <c r="A382" s="22">
        <f t="shared" si="178"/>
        <v>11</v>
      </c>
      <c r="B382" s="9">
        <f t="shared" si="162"/>
        <v>43060</v>
      </c>
      <c r="C382" s="51">
        <v>300050</v>
      </c>
      <c r="D382" s="64">
        <f t="shared" si="167"/>
        <v>33.5</v>
      </c>
      <c r="E382" s="12">
        <v>33</v>
      </c>
      <c r="F382" s="12">
        <v>34</v>
      </c>
      <c r="G382" s="12"/>
      <c r="H382" s="12"/>
      <c r="I382" s="12"/>
      <c r="J382" s="12"/>
      <c r="K382" s="12"/>
      <c r="L382" s="12"/>
      <c r="M382" s="74">
        <f t="shared" si="168"/>
        <v>7</v>
      </c>
      <c r="N382" s="83">
        <v>7.01</v>
      </c>
      <c r="O382" s="83">
        <v>7.03</v>
      </c>
      <c r="P382" s="83"/>
      <c r="Q382" s="83"/>
      <c r="R382" s="83"/>
      <c r="S382" s="83"/>
      <c r="T382" s="83"/>
      <c r="U382" s="83"/>
      <c r="V382" s="5" t="str">
        <f t="shared" si="169"/>
        <v/>
      </c>
      <c r="W382" s="41"/>
      <c r="X382" s="41"/>
      <c r="Y382" s="41"/>
      <c r="Z382" s="41"/>
      <c r="AA382" s="41"/>
      <c r="AB382" s="41"/>
      <c r="AC382" s="41"/>
      <c r="AD382" s="41"/>
      <c r="AE382" s="5" t="str">
        <f t="shared" si="170"/>
        <v/>
      </c>
      <c r="AF382" s="41"/>
      <c r="AG382" s="41"/>
      <c r="AH382" s="41"/>
      <c r="AI382" s="41"/>
      <c r="AJ382" s="41"/>
      <c r="AK382" s="41"/>
      <c r="AL382" s="41"/>
      <c r="AM382" s="41"/>
      <c r="AN382" s="41">
        <f t="shared" si="177"/>
        <v>15.873015873015873</v>
      </c>
      <c r="AO382" s="41">
        <v>1323</v>
      </c>
      <c r="AP382" s="110">
        <v>2.76</v>
      </c>
      <c r="AQ382" s="111">
        <v>2.15</v>
      </c>
      <c r="AR382" s="126">
        <f t="shared" si="171"/>
        <v>77.898550724637687</v>
      </c>
      <c r="AS382" s="126">
        <f t="shared" si="172"/>
        <v>22.101449275362313</v>
      </c>
      <c r="AT382" s="127">
        <v>1323</v>
      </c>
      <c r="AU382" s="128">
        <v>2.0499999999999998</v>
      </c>
      <c r="AV382" s="129">
        <v>1.31</v>
      </c>
      <c r="AW382" s="126">
        <f t="shared" si="173"/>
        <v>63.902439024390254</v>
      </c>
      <c r="AX382" s="126">
        <f t="shared" si="174"/>
        <v>36.097560975609746</v>
      </c>
      <c r="AY382" s="64">
        <f t="shared" si="175"/>
        <v>49.77372721558767</v>
      </c>
      <c r="AZ382" s="97">
        <v>81.2</v>
      </c>
      <c r="BA382" s="68"/>
      <c r="BB382" s="68"/>
      <c r="BC382" s="68"/>
      <c r="BD382" s="68"/>
      <c r="BE382" s="15"/>
      <c r="BF382" s="5">
        <f t="shared" si="176"/>
        <v>14956</v>
      </c>
      <c r="BG382" s="41">
        <v>3471</v>
      </c>
      <c r="BH382" s="42">
        <v>4227</v>
      </c>
      <c r="BI382" s="42"/>
      <c r="BJ382" s="42"/>
      <c r="BK382" s="42"/>
      <c r="BL382" s="42">
        <v>7258</v>
      </c>
      <c r="BM382" s="15"/>
    </row>
    <row r="383" spans="1:65" outlineLevel="5" x14ac:dyDescent="0.3">
      <c r="A383" s="22">
        <f t="shared" si="178"/>
        <v>11</v>
      </c>
      <c r="B383" s="9">
        <f t="shared" si="162"/>
        <v>43061</v>
      </c>
      <c r="C383" s="51">
        <v>312917</v>
      </c>
      <c r="D383" s="64">
        <f t="shared" si="167"/>
        <v>33.5</v>
      </c>
      <c r="E383" s="12">
        <v>34</v>
      </c>
      <c r="F383" s="12">
        <v>33</v>
      </c>
      <c r="G383" s="12"/>
      <c r="H383" s="12"/>
      <c r="I383" s="12"/>
      <c r="J383" s="12"/>
      <c r="K383" s="12"/>
      <c r="L383" s="12"/>
      <c r="M383" s="74" t="str">
        <f t="shared" si="168"/>
        <v/>
      </c>
      <c r="N383" s="83" t="s">
        <v>103</v>
      </c>
      <c r="O383" s="83" t="s">
        <v>103</v>
      </c>
      <c r="P383" s="83"/>
      <c r="Q383" s="83"/>
      <c r="R383" s="83"/>
      <c r="S383" s="83"/>
      <c r="T383" s="83"/>
      <c r="U383" s="83"/>
      <c r="V383" s="5" t="str">
        <f t="shared" si="169"/>
        <v/>
      </c>
      <c r="W383" s="41"/>
      <c r="X383" s="41"/>
      <c r="Y383" s="41"/>
      <c r="Z383" s="41"/>
      <c r="AA383" s="41"/>
      <c r="AB383" s="41"/>
      <c r="AC383" s="41"/>
      <c r="AD383" s="41"/>
      <c r="AE383" s="5" t="str">
        <f t="shared" si="170"/>
        <v/>
      </c>
      <c r="AF383" s="41"/>
      <c r="AG383" s="41"/>
      <c r="AH383" s="41"/>
      <c r="AI383" s="41"/>
      <c r="AJ383" s="41"/>
      <c r="AK383" s="41"/>
      <c r="AL383" s="41"/>
      <c r="AM383" s="41"/>
      <c r="AN383" s="41">
        <f t="shared" si="177"/>
        <v>16.600790513833992</v>
      </c>
      <c r="AO383" s="41">
        <v>1265</v>
      </c>
      <c r="AP383" s="110" t="s">
        <v>103</v>
      </c>
      <c r="AQ383" s="111" t="s">
        <v>103</v>
      </c>
      <c r="AR383" s="126" t="str">
        <f t="shared" si="171"/>
        <v/>
      </c>
      <c r="AS383" s="126" t="str">
        <f t="shared" si="172"/>
        <v/>
      </c>
      <c r="AT383" s="127">
        <v>1265</v>
      </c>
      <c r="AU383" s="128">
        <v>2.15</v>
      </c>
      <c r="AV383" s="129" t="s">
        <v>103</v>
      </c>
      <c r="AW383" s="126" t="str">
        <f t="shared" si="173"/>
        <v/>
      </c>
      <c r="AX383" s="126" t="str">
        <f t="shared" si="174"/>
        <v/>
      </c>
      <c r="AY383" s="64" t="str">
        <f t="shared" si="175"/>
        <v/>
      </c>
      <c r="AZ383" s="97">
        <v>81.59</v>
      </c>
      <c r="BA383" s="68"/>
      <c r="BB383" s="68"/>
      <c r="BC383" s="68"/>
      <c r="BD383" s="68"/>
      <c r="BE383" s="15"/>
      <c r="BF383" s="5">
        <f t="shared" si="176"/>
        <v>10260</v>
      </c>
      <c r="BG383" s="41">
        <v>3453</v>
      </c>
      <c r="BH383" s="42">
        <v>6807</v>
      </c>
      <c r="BI383" s="42"/>
      <c r="BJ383" s="42"/>
      <c r="BK383" s="42"/>
      <c r="BL383" s="42"/>
      <c r="BM383" s="15"/>
    </row>
    <row r="384" spans="1:65" outlineLevel="5" x14ac:dyDescent="0.3">
      <c r="A384" s="22">
        <f t="shared" si="178"/>
        <v>11</v>
      </c>
      <c r="B384" s="9">
        <f t="shared" si="162"/>
        <v>43062</v>
      </c>
      <c r="C384" s="51">
        <v>287053</v>
      </c>
      <c r="D384" s="64">
        <f t="shared" si="167"/>
        <v>33</v>
      </c>
      <c r="E384" s="12">
        <v>34</v>
      </c>
      <c r="F384" s="12">
        <v>32</v>
      </c>
      <c r="G384" s="12"/>
      <c r="H384" s="12"/>
      <c r="I384" s="12"/>
      <c r="J384" s="12"/>
      <c r="K384" s="12"/>
      <c r="L384" s="12"/>
      <c r="M384" s="74" t="str">
        <f t="shared" si="168"/>
        <v/>
      </c>
      <c r="N384" s="83" t="s">
        <v>103</v>
      </c>
      <c r="O384" s="83" t="s">
        <v>103</v>
      </c>
      <c r="P384" s="83"/>
      <c r="Q384" s="83"/>
      <c r="R384" s="83"/>
      <c r="S384" s="83"/>
      <c r="T384" s="83"/>
      <c r="U384" s="83"/>
      <c r="V384" s="5" t="str">
        <f t="shared" si="169"/>
        <v/>
      </c>
      <c r="W384" s="41"/>
      <c r="X384" s="41"/>
      <c r="Y384" s="41"/>
      <c r="Z384" s="41"/>
      <c r="AA384" s="41"/>
      <c r="AB384" s="41"/>
      <c r="AC384" s="41"/>
      <c r="AD384" s="41"/>
      <c r="AE384" s="5" t="str">
        <f t="shared" si="170"/>
        <v/>
      </c>
      <c r="AF384" s="41"/>
      <c r="AG384" s="41"/>
      <c r="AH384" s="41"/>
      <c r="AI384" s="41"/>
      <c r="AJ384" s="41"/>
      <c r="AK384" s="41"/>
      <c r="AL384" s="41"/>
      <c r="AM384" s="41"/>
      <c r="AN384" s="41">
        <f t="shared" si="177"/>
        <v>18.850987432675044</v>
      </c>
      <c r="AO384" s="41">
        <v>1114</v>
      </c>
      <c r="AP384" s="110" t="s">
        <v>103</v>
      </c>
      <c r="AQ384" s="111" t="s">
        <v>103</v>
      </c>
      <c r="AR384" s="126" t="str">
        <f t="shared" si="171"/>
        <v/>
      </c>
      <c r="AS384" s="126" t="str">
        <f t="shared" si="172"/>
        <v/>
      </c>
      <c r="AT384" s="127">
        <v>1114</v>
      </c>
      <c r="AU384" s="128">
        <v>2.02</v>
      </c>
      <c r="AV384" s="129" t="s">
        <v>103</v>
      </c>
      <c r="AW384" s="126" t="str">
        <f t="shared" si="173"/>
        <v/>
      </c>
      <c r="AX384" s="126" t="str">
        <f t="shared" si="174"/>
        <v/>
      </c>
      <c r="AY384" s="64" t="str">
        <f t="shared" si="175"/>
        <v/>
      </c>
      <c r="AZ384" s="97">
        <v>81.8</v>
      </c>
      <c r="BA384" s="68"/>
      <c r="BB384" s="68"/>
      <c r="BC384" s="68"/>
      <c r="BD384" s="68"/>
      <c r="BE384" s="15"/>
      <c r="BF384" s="5">
        <f t="shared" si="176"/>
        <v>10984</v>
      </c>
      <c r="BG384" s="41">
        <v>4994</v>
      </c>
      <c r="BH384" s="42">
        <v>5990</v>
      </c>
      <c r="BI384" s="42"/>
      <c r="BJ384" s="42"/>
      <c r="BK384" s="42"/>
      <c r="BL384" s="42"/>
      <c r="BM384" s="15"/>
    </row>
    <row r="385" spans="1:65" outlineLevel="5" x14ac:dyDescent="0.3">
      <c r="A385" s="22">
        <f t="shared" si="178"/>
        <v>11</v>
      </c>
      <c r="B385" s="9">
        <f t="shared" si="162"/>
        <v>43063</v>
      </c>
      <c r="C385" s="51">
        <v>298380</v>
      </c>
      <c r="D385" s="64">
        <f t="shared" si="167"/>
        <v>33</v>
      </c>
      <c r="E385" s="12">
        <v>33</v>
      </c>
      <c r="F385" s="12">
        <v>33</v>
      </c>
      <c r="G385" s="12"/>
      <c r="H385" s="12"/>
      <c r="I385" s="12"/>
      <c r="J385" s="12"/>
      <c r="K385" s="12"/>
      <c r="L385" s="12"/>
      <c r="M385" s="74" t="str">
        <f t="shared" si="168"/>
        <v/>
      </c>
      <c r="N385" s="83" t="s">
        <v>103</v>
      </c>
      <c r="O385" s="83" t="s">
        <v>103</v>
      </c>
      <c r="P385" s="83"/>
      <c r="Q385" s="83"/>
      <c r="R385" s="83"/>
      <c r="S385" s="83"/>
      <c r="T385" s="83"/>
      <c r="U385" s="83"/>
      <c r="V385" s="5" t="str">
        <f t="shared" si="169"/>
        <v/>
      </c>
      <c r="W385" s="41"/>
      <c r="X385" s="41"/>
      <c r="Y385" s="41"/>
      <c r="Z385" s="41"/>
      <c r="AA385" s="41"/>
      <c r="AB385" s="41"/>
      <c r="AC385" s="41"/>
      <c r="AD385" s="41"/>
      <c r="AE385" s="5" t="str">
        <f t="shared" si="170"/>
        <v/>
      </c>
      <c r="AF385" s="41"/>
      <c r="AG385" s="41"/>
      <c r="AH385" s="41"/>
      <c r="AI385" s="41"/>
      <c r="AJ385" s="41"/>
      <c r="AK385" s="41"/>
      <c r="AL385" s="41"/>
      <c r="AM385" s="41"/>
      <c r="AN385" s="41">
        <f t="shared" si="177"/>
        <v>18.800358102059086</v>
      </c>
      <c r="AO385" s="41">
        <v>1117</v>
      </c>
      <c r="AP385" s="110" t="s">
        <v>103</v>
      </c>
      <c r="AQ385" s="111" t="s">
        <v>103</v>
      </c>
      <c r="AR385" s="126" t="str">
        <f t="shared" si="171"/>
        <v/>
      </c>
      <c r="AS385" s="126" t="str">
        <f t="shared" si="172"/>
        <v/>
      </c>
      <c r="AT385" s="127">
        <v>1117</v>
      </c>
      <c r="AU385" s="128">
        <v>2.25</v>
      </c>
      <c r="AV385" s="129" t="s">
        <v>103</v>
      </c>
      <c r="AW385" s="126" t="str">
        <f t="shared" si="173"/>
        <v/>
      </c>
      <c r="AX385" s="126" t="str">
        <f t="shared" si="174"/>
        <v/>
      </c>
      <c r="AY385" s="64" t="str">
        <f t="shared" si="175"/>
        <v/>
      </c>
      <c r="AZ385" s="97">
        <v>81.8</v>
      </c>
      <c r="BA385" s="68"/>
      <c r="BB385" s="68"/>
      <c r="BC385" s="68"/>
      <c r="BD385" s="68"/>
      <c r="BE385" s="15"/>
      <c r="BF385" s="5">
        <f t="shared" si="176"/>
        <v>13535</v>
      </c>
      <c r="BG385" s="41">
        <v>5506</v>
      </c>
      <c r="BH385" s="42">
        <v>8029</v>
      </c>
      <c r="BI385" s="42"/>
      <c r="BJ385" s="42"/>
      <c r="BK385" s="42"/>
      <c r="BL385" s="42"/>
      <c r="BM385" s="15"/>
    </row>
    <row r="386" spans="1:65" outlineLevel="5" x14ac:dyDescent="0.3">
      <c r="A386" s="22">
        <f t="shared" si="178"/>
        <v>11</v>
      </c>
      <c r="B386" s="9">
        <f t="shared" si="162"/>
        <v>43064</v>
      </c>
      <c r="C386" s="51">
        <v>295488</v>
      </c>
      <c r="D386" s="64">
        <f t="shared" si="167"/>
        <v>33.5</v>
      </c>
      <c r="E386" s="12">
        <v>33</v>
      </c>
      <c r="F386" s="12">
        <v>34</v>
      </c>
      <c r="G386" s="12"/>
      <c r="H386" s="12"/>
      <c r="I386" s="12"/>
      <c r="J386" s="12"/>
      <c r="K386" s="12"/>
      <c r="L386" s="12"/>
      <c r="M386" s="74" t="str">
        <f t="shared" si="168"/>
        <v/>
      </c>
      <c r="N386" s="83" t="s">
        <v>103</v>
      </c>
      <c r="O386" s="83" t="s">
        <v>103</v>
      </c>
      <c r="P386" s="83"/>
      <c r="Q386" s="83"/>
      <c r="R386" s="83"/>
      <c r="S386" s="83"/>
      <c r="T386" s="83"/>
      <c r="U386" s="83"/>
      <c r="V386" s="5" t="str">
        <f t="shared" si="169"/>
        <v/>
      </c>
      <c r="W386" s="41"/>
      <c r="X386" s="41"/>
      <c r="Y386" s="41"/>
      <c r="Z386" s="41"/>
      <c r="AA386" s="41"/>
      <c r="AB386" s="41"/>
      <c r="AC386" s="41"/>
      <c r="AD386" s="41"/>
      <c r="AE386" s="5" t="str">
        <f t="shared" si="170"/>
        <v/>
      </c>
      <c r="AF386" s="41"/>
      <c r="AG386" s="41"/>
      <c r="AH386" s="41"/>
      <c r="AI386" s="41"/>
      <c r="AJ386" s="41"/>
      <c r="AK386" s="41"/>
      <c r="AL386" s="41"/>
      <c r="AM386" s="41"/>
      <c r="AN386" s="41">
        <f t="shared" si="177"/>
        <v>18.308631211857019</v>
      </c>
      <c r="AO386" s="41">
        <v>1147</v>
      </c>
      <c r="AP386" s="110" t="s">
        <v>103</v>
      </c>
      <c r="AQ386" s="111" t="s">
        <v>103</v>
      </c>
      <c r="AR386" s="126" t="str">
        <f t="shared" si="171"/>
        <v/>
      </c>
      <c r="AS386" s="126" t="str">
        <f t="shared" si="172"/>
        <v/>
      </c>
      <c r="AT386" s="127">
        <v>1104</v>
      </c>
      <c r="AU386" s="128" t="s">
        <v>103</v>
      </c>
      <c r="AV386" s="129" t="s">
        <v>103</v>
      </c>
      <c r="AW386" s="126" t="str">
        <f t="shared" si="173"/>
        <v/>
      </c>
      <c r="AX386" s="126" t="str">
        <f t="shared" si="174"/>
        <v/>
      </c>
      <c r="AY386" s="64" t="str">
        <f t="shared" si="175"/>
        <v/>
      </c>
      <c r="AZ386" s="97" t="s">
        <v>103</v>
      </c>
      <c r="BA386" s="68"/>
      <c r="BB386" s="68"/>
      <c r="BC386" s="68"/>
      <c r="BD386" s="68"/>
      <c r="BE386" s="15"/>
      <c r="BF386" s="5">
        <f t="shared" si="176"/>
        <v>12688</v>
      </c>
      <c r="BG386" s="41">
        <v>5200</v>
      </c>
      <c r="BH386" s="42">
        <v>7488</v>
      </c>
      <c r="BI386" s="42"/>
      <c r="BJ386" s="42"/>
      <c r="BK386" s="42"/>
      <c r="BL386" s="42"/>
      <c r="BM386" s="15"/>
    </row>
    <row r="387" spans="1:65" outlineLevel="5" x14ac:dyDescent="0.3">
      <c r="A387" s="22">
        <f t="shared" si="178"/>
        <v>11</v>
      </c>
      <c r="B387" s="9">
        <f t="shared" si="162"/>
        <v>43065</v>
      </c>
      <c r="C387" s="51">
        <v>290437</v>
      </c>
      <c r="D387" s="64">
        <f t="shared" si="167"/>
        <v>34</v>
      </c>
      <c r="E387" s="12">
        <v>35</v>
      </c>
      <c r="F387" s="12">
        <v>33</v>
      </c>
      <c r="G387" s="12"/>
      <c r="H387" s="12"/>
      <c r="I387" s="12"/>
      <c r="J387" s="12"/>
      <c r="K387" s="12"/>
      <c r="L387" s="12"/>
      <c r="M387" s="74" t="str">
        <f t="shared" si="168"/>
        <v/>
      </c>
      <c r="N387" s="83" t="s">
        <v>103</v>
      </c>
      <c r="O387" s="83" t="s">
        <v>103</v>
      </c>
      <c r="P387" s="83"/>
      <c r="Q387" s="83"/>
      <c r="R387" s="83"/>
      <c r="S387" s="83"/>
      <c r="T387" s="83"/>
      <c r="U387" s="83"/>
      <c r="V387" s="5" t="str">
        <f t="shared" si="169"/>
        <v/>
      </c>
      <c r="W387" s="41"/>
      <c r="X387" s="41"/>
      <c r="Y387" s="41"/>
      <c r="Z387" s="41"/>
      <c r="AA387" s="41"/>
      <c r="AB387" s="41"/>
      <c r="AC387" s="41"/>
      <c r="AD387" s="41"/>
      <c r="AE387" s="5" t="str">
        <f t="shared" si="170"/>
        <v/>
      </c>
      <c r="AF387" s="41"/>
      <c r="AG387" s="41"/>
      <c r="AH387" s="41"/>
      <c r="AI387" s="41"/>
      <c r="AJ387" s="41"/>
      <c r="AK387" s="41"/>
      <c r="AL387" s="41"/>
      <c r="AM387" s="41"/>
      <c r="AN387" s="41">
        <f t="shared" si="177"/>
        <v>18.75</v>
      </c>
      <c r="AO387" s="41">
        <v>1120</v>
      </c>
      <c r="AP387" s="110" t="s">
        <v>103</v>
      </c>
      <c r="AQ387" s="111" t="s">
        <v>103</v>
      </c>
      <c r="AR387" s="126" t="str">
        <f t="shared" si="171"/>
        <v/>
      </c>
      <c r="AS387" s="126" t="str">
        <f t="shared" si="172"/>
        <v/>
      </c>
      <c r="AT387" s="127">
        <v>1120</v>
      </c>
      <c r="AU387" s="128" t="s">
        <v>103</v>
      </c>
      <c r="AV387" s="129" t="s">
        <v>103</v>
      </c>
      <c r="AW387" s="126" t="str">
        <f t="shared" si="173"/>
        <v/>
      </c>
      <c r="AX387" s="126" t="str">
        <f t="shared" si="174"/>
        <v/>
      </c>
      <c r="AY387" s="64" t="str">
        <f t="shared" si="175"/>
        <v/>
      </c>
      <c r="AZ387" s="97" t="s">
        <v>103</v>
      </c>
      <c r="BA387" s="68"/>
      <c r="BB387" s="68"/>
      <c r="BC387" s="68"/>
      <c r="BD387" s="68"/>
      <c r="BE387" s="15"/>
      <c r="BF387" s="5">
        <f t="shared" si="176"/>
        <v>10517</v>
      </c>
      <c r="BG387" s="41">
        <v>5395</v>
      </c>
      <c r="BH387" s="42">
        <v>5122</v>
      </c>
      <c r="BI387" s="42"/>
      <c r="BJ387" s="42"/>
      <c r="BK387" s="42"/>
      <c r="BL387" s="42"/>
      <c r="BM387" s="15"/>
    </row>
    <row r="388" spans="1:65" outlineLevel="5" x14ac:dyDescent="0.3">
      <c r="A388" s="22">
        <f t="shared" si="178"/>
        <v>11</v>
      </c>
      <c r="B388" s="9">
        <f t="shared" si="162"/>
        <v>43066</v>
      </c>
      <c r="C388" s="51">
        <v>311330</v>
      </c>
      <c r="D388" s="64">
        <f t="shared" si="167"/>
        <v>34</v>
      </c>
      <c r="E388" s="12">
        <v>34</v>
      </c>
      <c r="F388" s="12">
        <v>34</v>
      </c>
      <c r="G388" s="12"/>
      <c r="H388" s="12"/>
      <c r="I388" s="12"/>
      <c r="J388" s="12"/>
      <c r="K388" s="12"/>
      <c r="L388" s="12"/>
      <c r="M388" s="74" t="str">
        <f t="shared" si="168"/>
        <v/>
      </c>
      <c r="N388" s="83" t="s">
        <v>103</v>
      </c>
      <c r="O388" s="83" t="s">
        <v>103</v>
      </c>
      <c r="P388" s="83"/>
      <c r="Q388" s="83"/>
      <c r="R388" s="83"/>
      <c r="S388" s="83"/>
      <c r="T388" s="83"/>
      <c r="U388" s="83"/>
      <c r="V388" s="5" t="str">
        <f t="shared" si="169"/>
        <v/>
      </c>
      <c r="W388" s="41"/>
      <c r="X388" s="41"/>
      <c r="Y388" s="41"/>
      <c r="Z388" s="41"/>
      <c r="AA388" s="41"/>
      <c r="AB388" s="41"/>
      <c r="AC388" s="41"/>
      <c r="AD388" s="41"/>
      <c r="AE388" s="5" t="str">
        <f t="shared" si="170"/>
        <v/>
      </c>
      <c r="AF388" s="41"/>
      <c r="AG388" s="41"/>
      <c r="AH388" s="41"/>
      <c r="AI388" s="41"/>
      <c r="AJ388" s="41"/>
      <c r="AK388" s="41"/>
      <c r="AL388" s="41"/>
      <c r="AM388" s="41"/>
      <c r="AN388" s="41">
        <f t="shared" si="177"/>
        <v>19.17808219178082</v>
      </c>
      <c r="AO388" s="41">
        <v>1095</v>
      </c>
      <c r="AP388" s="110" t="s">
        <v>103</v>
      </c>
      <c r="AQ388" s="111" t="s">
        <v>103</v>
      </c>
      <c r="AR388" s="126" t="str">
        <f t="shared" si="171"/>
        <v/>
      </c>
      <c r="AS388" s="126" t="str">
        <f t="shared" si="172"/>
        <v/>
      </c>
      <c r="AT388" s="127">
        <v>1095</v>
      </c>
      <c r="AU388" s="128">
        <v>2.13</v>
      </c>
      <c r="AV388" s="129" t="s">
        <v>103</v>
      </c>
      <c r="AW388" s="126" t="str">
        <f t="shared" si="173"/>
        <v/>
      </c>
      <c r="AX388" s="126" t="str">
        <f t="shared" si="174"/>
        <v/>
      </c>
      <c r="AY388" s="64" t="str">
        <f t="shared" si="175"/>
        <v/>
      </c>
      <c r="AZ388" s="97">
        <v>81.540000000000006</v>
      </c>
      <c r="BA388" s="68"/>
      <c r="BB388" s="68"/>
      <c r="BC388" s="68"/>
      <c r="BD388" s="68"/>
      <c r="BE388" s="15"/>
      <c r="BF388" s="5">
        <f t="shared" si="176"/>
        <v>8477</v>
      </c>
      <c r="BG388" s="41">
        <v>5274</v>
      </c>
      <c r="BH388" s="42">
        <v>3203</v>
      </c>
      <c r="BI388" s="42"/>
      <c r="BJ388" s="42"/>
      <c r="BK388" s="42"/>
      <c r="BL388" s="42"/>
      <c r="BM388" s="15"/>
    </row>
    <row r="389" spans="1:65" outlineLevel="5" x14ac:dyDescent="0.3">
      <c r="A389" s="22">
        <f t="shared" si="178"/>
        <v>11</v>
      </c>
      <c r="B389" s="9">
        <f t="shared" si="162"/>
        <v>43067</v>
      </c>
      <c r="C389" s="51">
        <v>275184</v>
      </c>
      <c r="D389" s="64">
        <f t="shared" si="167"/>
        <v>33.5</v>
      </c>
      <c r="E389" s="12">
        <v>33</v>
      </c>
      <c r="F389" s="12">
        <v>34</v>
      </c>
      <c r="G389" s="12"/>
      <c r="H389" s="12"/>
      <c r="I389" s="12"/>
      <c r="J389" s="12"/>
      <c r="K389" s="12"/>
      <c r="L389" s="12"/>
      <c r="M389" s="74">
        <f t="shared" si="168"/>
        <v>7</v>
      </c>
      <c r="N389" s="83">
        <v>7.01</v>
      </c>
      <c r="O389" s="83">
        <v>7.03</v>
      </c>
      <c r="P389" s="83"/>
      <c r="Q389" s="83"/>
      <c r="R389" s="83"/>
      <c r="S389" s="83"/>
      <c r="T389" s="83"/>
      <c r="U389" s="83"/>
      <c r="V389" s="5" t="str">
        <f t="shared" si="169"/>
        <v/>
      </c>
      <c r="W389" s="41"/>
      <c r="X389" s="41"/>
      <c r="Y389" s="41"/>
      <c r="Z389" s="41"/>
      <c r="AA389" s="41"/>
      <c r="AB389" s="41"/>
      <c r="AC389" s="41"/>
      <c r="AD389" s="41"/>
      <c r="AE389" s="5" t="str">
        <f t="shared" si="170"/>
        <v/>
      </c>
      <c r="AF389" s="41"/>
      <c r="AG389" s="41"/>
      <c r="AH389" s="41"/>
      <c r="AI389" s="41"/>
      <c r="AJ389" s="41"/>
      <c r="AK389" s="41"/>
      <c r="AL389" s="41"/>
      <c r="AM389" s="41"/>
      <c r="AN389" s="41">
        <f t="shared" si="177"/>
        <v>16.444792482380578</v>
      </c>
      <c r="AO389" s="41">
        <v>1277</v>
      </c>
      <c r="AP389" s="110">
        <v>2.96</v>
      </c>
      <c r="AQ389" s="111">
        <v>2.31</v>
      </c>
      <c r="AR389" s="126">
        <f t="shared" si="171"/>
        <v>78.040540540540547</v>
      </c>
      <c r="AS389" s="126">
        <f t="shared" si="172"/>
        <v>21.959459459459453</v>
      </c>
      <c r="AT389" s="127">
        <v>1277</v>
      </c>
      <c r="AU389" s="128">
        <v>2.2599999999999998</v>
      </c>
      <c r="AV389" s="129">
        <v>1.45</v>
      </c>
      <c r="AW389" s="126">
        <f t="shared" si="173"/>
        <v>64.159292035398224</v>
      </c>
      <c r="AX389" s="126">
        <f t="shared" si="174"/>
        <v>35.840707964601776</v>
      </c>
      <c r="AY389" s="64">
        <f t="shared" si="175"/>
        <v>49.628560739671876</v>
      </c>
      <c r="AZ389" s="97">
        <v>81.459999999999994</v>
      </c>
      <c r="BA389" s="68"/>
      <c r="BB389" s="68"/>
      <c r="BC389" s="68"/>
      <c r="BD389" s="68"/>
      <c r="BE389" s="15"/>
      <c r="BF389" s="5">
        <f t="shared" si="176"/>
        <v>13374</v>
      </c>
      <c r="BG389" s="41">
        <v>5605</v>
      </c>
      <c r="BH389" s="42">
        <v>7411</v>
      </c>
      <c r="BI389" s="42"/>
      <c r="BJ389" s="42"/>
      <c r="BK389" s="42"/>
      <c r="BL389" s="42">
        <v>358</v>
      </c>
      <c r="BM389" s="15"/>
    </row>
    <row r="390" spans="1:65" outlineLevel="5" x14ac:dyDescent="0.3">
      <c r="A390" s="22">
        <f t="shared" si="178"/>
        <v>11</v>
      </c>
      <c r="B390" s="9">
        <f t="shared" si="162"/>
        <v>43068</v>
      </c>
      <c r="C390" s="51">
        <v>317740</v>
      </c>
      <c r="D390" s="64">
        <f t="shared" si="167"/>
        <v>33.5</v>
      </c>
      <c r="E390" s="12">
        <v>34</v>
      </c>
      <c r="F390" s="12">
        <v>33</v>
      </c>
      <c r="G390" s="12"/>
      <c r="H390" s="12"/>
      <c r="I390" s="12"/>
      <c r="J390" s="12"/>
      <c r="K390" s="12"/>
      <c r="L390" s="12"/>
      <c r="M390" s="74" t="str">
        <f t="shared" si="168"/>
        <v/>
      </c>
      <c r="N390" s="83" t="s">
        <v>103</v>
      </c>
      <c r="O390" s="83" t="s">
        <v>103</v>
      </c>
      <c r="P390" s="83"/>
      <c r="Q390" s="83"/>
      <c r="R390" s="83"/>
      <c r="S390" s="83"/>
      <c r="T390" s="83"/>
      <c r="U390" s="83"/>
      <c r="V390" s="5" t="str">
        <f t="shared" si="169"/>
        <v/>
      </c>
      <c r="W390" s="41"/>
      <c r="X390" s="41"/>
      <c r="Y390" s="41"/>
      <c r="Z390" s="41"/>
      <c r="AA390" s="41"/>
      <c r="AB390" s="41"/>
      <c r="AC390" s="41"/>
      <c r="AD390" s="41"/>
      <c r="AE390" s="5" t="str">
        <f t="shared" si="170"/>
        <v/>
      </c>
      <c r="AF390" s="41"/>
      <c r="AG390" s="41"/>
      <c r="AH390" s="41"/>
      <c r="AI390" s="41"/>
      <c r="AJ390" s="41"/>
      <c r="AK390" s="41"/>
      <c r="AL390" s="41"/>
      <c r="AM390" s="41"/>
      <c r="AN390" s="41">
        <f t="shared" si="177"/>
        <v>20.854021847070506</v>
      </c>
      <c r="AO390" s="41">
        <v>1007</v>
      </c>
      <c r="AP390" s="110" t="s">
        <v>103</v>
      </c>
      <c r="AQ390" s="111" t="s">
        <v>103</v>
      </c>
      <c r="AR390" s="126" t="str">
        <f t="shared" si="171"/>
        <v/>
      </c>
      <c r="AS390" s="126" t="str">
        <f t="shared" si="172"/>
        <v/>
      </c>
      <c r="AT390" s="127">
        <v>1007</v>
      </c>
      <c r="AU390" s="128">
        <v>2.35</v>
      </c>
      <c r="AV390" s="129" t="s">
        <v>103</v>
      </c>
      <c r="AW390" s="126" t="str">
        <f t="shared" si="173"/>
        <v/>
      </c>
      <c r="AX390" s="126" t="str">
        <f t="shared" si="174"/>
        <v/>
      </c>
      <c r="AY390" s="64" t="str">
        <f t="shared" si="175"/>
        <v/>
      </c>
      <c r="AZ390" s="97">
        <v>81.75</v>
      </c>
      <c r="BA390" s="68"/>
      <c r="BB390" s="68"/>
      <c r="BC390" s="68"/>
      <c r="BD390" s="68"/>
      <c r="BE390" s="15"/>
      <c r="BF390" s="5">
        <f t="shared" si="176"/>
        <v>12152</v>
      </c>
      <c r="BG390" s="41">
        <v>5376</v>
      </c>
      <c r="BH390" s="42">
        <v>6776</v>
      </c>
      <c r="BI390" s="42"/>
      <c r="BJ390" s="42"/>
      <c r="BK390" s="42"/>
      <c r="BL390" s="42"/>
      <c r="BM390" s="15"/>
    </row>
    <row r="391" spans="1:65" ht="17.25" outlineLevel="5" thickBot="1" x14ac:dyDescent="0.35">
      <c r="A391" s="31">
        <f t="shared" si="178"/>
        <v>11</v>
      </c>
      <c r="B391" s="32">
        <f t="shared" si="162"/>
        <v>43069</v>
      </c>
      <c r="C391" s="51">
        <v>286851</v>
      </c>
      <c r="D391" s="64">
        <f t="shared" si="167"/>
        <v>33.5</v>
      </c>
      <c r="E391" s="12">
        <v>33</v>
      </c>
      <c r="F391" s="12">
        <v>34</v>
      </c>
      <c r="G391" s="12"/>
      <c r="H391" s="12"/>
      <c r="I391" s="12"/>
      <c r="J391" s="12"/>
      <c r="K391" s="12"/>
      <c r="L391" s="12"/>
      <c r="M391" s="74" t="str">
        <f t="shared" si="168"/>
        <v/>
      </c>
      <c r="N391" s="83" t="s">
        <v>103</v>
      </c>
      <c r="O391" s="83" t="s">
        <v>103</v>
      </c>
      <c r="P391" s="83"/>
      <c r="Q391" s="83"/>
      <c r="R391" s="83"/>
      <c r="S391" s="83"/>
      <c r="T391" s="83"/>
      <c r="U391" s="83"/>
      <c r="V391" s="5" t="str">
        <f t="shared" si="169"/>
        <v/>
      </c>
      <c r="W391" s="41"/>
      <c r="X391" s="41"/>
      <c r="Y391" s="41"/>
      <c r="Z391" s="41"/>
      <c r="AA391" s="41"/>
      <c r="AB391" s="41"/>
      <c r="AC391" s="41"/>
      <c r="AD391" s="41"/>
      <c r="AE391" s="5" t="str">
        <f t="shared" si="170"/>
        <v/>
      </c>
      <c r="AF391" s="41"/>
      <c r="AG391" s="41"/>
      <c r="AH391" s="41"/>
      <c r="AI391" s="41"/>
      <c r="AJ391" s="41"/>
      <c r="AK391" s="41"/>
      <c r="AL391" s="41"/>
      <c r="AM391" s="41"/>
      <c r="AN391" s="41">
        <f t="shared" si="177"/>
        <v>19.444444444444443</v>
      </c>
      <c r="AO391" s="41">
        <v>1080</v>
      </c>
      <c r="AP391" s="110" t="s">
        <v>103</v>
      </c>
      <c r="AQ391" s="111" t="s">
        <v>103</v>
      </c>
      <c r="AR391" s="126" t="str">
        <f t="shared" si="171"/>
        <v/>
      </c>
      <c r="AS391" s="126" t="str">
        <f t="shared" si="172"/>
        <v/>
      </c>
      <c r="AT391" s="127">
        <v>1080</v>
      </c>
      <c r="AU391" s="128">
        <v>2.34</v>
      </c>
      <c r="AV391" s="129" t="s">
        <v>103</v>
      </c>
      <c r="AW391" s="126" t="str">
        <f t="shared" si="173"/>
        <v/>
      </c>
      <c r="AX391" s="126" t="str">
        <f t="shared" si="174"/>
        <v/>
      </c>
      <c r="AY391" s="64" t="str">
        <f t="shared" si="175"/>
        <v/>
      </c>
      <c r="AZ391" s="97">
        <v>81.96</v>
      </c>
      <c r="BA391" s="68"/>
      <c r="BB391" s="68"/>
      <c r="BC391" s="68"/>
      <c r="BD391" s="68"/>
      <c r="BE391" s="15"/>
      <c r="BF391" s="5">
        <f t="shared" si="176"/>
        <v>24566</v>
      </c>
      <c r="BG391" s="41">
        <v>5496</v>
      </c>
      <c r="BH391" s="42">
        <v>3473</v>
      </c>
      <c r="BI391" s="42"/>
      <c r="BJ391" s="42"/>
      <c r="BK391" s="42"/>
      <c r="BL391" s="42">
        <v>15597</v>
      </c>
      <c r="BM391" s="15"/>
    </row>
    <row r="392" spans="1:65" outlineLevel="4" x14ac:dyDescent="0.3">
      <c r="A392" s="156" t="s">
        <v>44</v>
      </c>
      <c r="B392" s="157"/>
      <c r="C392" s="50">
        <f t="shared" ref="C392:BM392" si="179">SUBTOTAL(4,C362:C391)</f>
        <v>330715</v>
      </c>
      <c r="D392" s="60">
        <f t="shared" si="179"/>
        <v>37</v>
      </c>
      <c r="E392" s="28">
        <f t="shared" si="179"/>
        <v>38</v>
      </c>
      <c r="F392" s="28">
        <f t="shared" si="179"/>
        <v>37</v>
      </c>
      <c r="G392" s="28">
        <f t="shared" si="179"/>
        <v>0</v>
      </c>
      <c r="H392" s="28">
        <f t="shared" si="179"/>
        <v>0</v>
      </c>
      <c r="I392" s="28">
        <f t="shared" si="179"/>
        <v>0</v>
      </c>
      <c r="J392" s="28">
        <f t="shared" si="179"/>
        <v>0</v>
      </c>
      <c r="K392" s="28">
        <f t="shared" si="179"/>
        <v>0</v>
      </c>
      <c r="L392" s="28">
        <f t="shared" si="179"/>
        <v>0</v>
      </c>
      <c r="M392" s="71">
        <f t="shared" si="179"/>
        <v>7</v>
      </c>
      <c r="N392" s="82">
        <f t="shared" si="179"/>
        <v>7.02</v>
      </c>
      <c r="O392" s="82">
        <f t="shared" si="179"/>
        <v>7.05</v>
      </c>
      <c r="P392" s="82">
        <f t="shared" si="179"/>
        <v>0</v>
      </c>
      <c r="Q392" s="82">
        <f t="shared" si="179"/>
        <v>0</v>
      </c>
      <c r="R392" s="82">
        <f t="shared" si="179"/>
        <v>0</v>
      </c>
      <c r="S392" s="82">
        <f t="shared" si="179"/>
        <v>0</v>
      </c>
      <c r="T392" s="82">
        <f t="shared" si="179"/>
        <v>0</v>
      </c>
      <c r="U392" s="82">
        <f t="shared" si="179"/>
        <v>0</v>
      </c>
      <c r="V392" s="29">
        <f t="shared" si="179"/>
        <v>0</v>
      </c>
      <c r="W392" s="39">
        <f t="shared" si="179"/>
        <v>0</v>
      </c>
      <c r="X392" s="39">
        <f t="shared" si="179"/>
        <v>0</v>
      </c>
      <c r="Y392" s="39">
        <f t="shared" si="179"/>
        <v>0</v>
      </c>
      <c r="Z392" s="39">
        <f t="shared" si="179"/>
        <v>0</v>
      </c>
      <c r="AA392" s="39">
        <f t="shared" si="179"/>
        <v>0</v>
      </c>
      <c r="AB392" s="39">
        <f t="shared" si="179"/>
        <v>0</v>
      </c>
      <c r="AC392" s="39">
        <f t="shared" si="179"/>
        <v>0</v>
      </c>
      <c r="AD392" s="39">
        <f t="shared" si="179"/>
        <v>0</v>
      </c>
      <c r="AE392" s="29">
        <f t="shared" si="179"/>
        <v>0</v>
      </c>
      <c r="AF392" s="39">
        <f t="shared" si="179"/>
        <v>0</v>
      </c>
      <c r="AG392" s="39">
        <f t="shared" si="179"/>
        <v>0</v>
      </c>
      <c r="AH392" s="39">
        <f t="shared" si="179"/>
        <v>0</v>
      </c>
      <c r="AI392" s="39">
        <f t="shared" si="179"/>
        <v>0</v>
      </c>
      <c r="AJ392" s="39">
        <f t="shared" si="179"/>
        <v>0</v>
      </c>
      <c r="AK392" s="39">
        <f t="shared" si="179"/>
        <v>0</v>
      </c>
      <c r="AL392" s="39">
        <f t="shared" si="179"/>
        <v>0</v>
      </c>
      <c r="AM392" s="39">
        <f t="shared" si="179"/>
        <v>0</v>
      </c>
      <c r="AN392" s="39">
        <f t="shared" si="179"/>
        <v>25.798525798525798</v>
      </c>
      <c r="AO392" s="39">
        <f t="shared" si="179"/>
        <v>1323</v>
      </c>
      <c r="AP392" s="104">
        <f t="shared" si="179"/>
        <v>2.96</v>
      </c>
      <c r="AQ392" s="105">
        <f t="shared" si="179"/>
        <v>2.31</v>
      </c>
      <c r="AR392" s="106">
        <f t="shared" si="179"/>
        <v>78.040540540540547</v>
      </c>
      <c r="AS392" s="106">
        <f t="shared" si="179"/>
        <v>23.57414448669202</v>
      </c>
      <c r="AT392" s="107">
        <f t="shared" si="179"/>
        <v>1323</v>
      </c>
      <c r="AU392" s="108">
        <f t="shared" si="179"/>
        <v>3.7</v>
      </c>
      <c r="AV392" s="109">
        <f t="shared" si="179"/>
        <v>1.48</v>
      </c>
      <c r="AW392" s="106">
        <f t="shared" si="179"/>
        <v>64.159292035398224</v>
      </c>
      <c r="AX392" s="106">
        <f t="shared" si="179"/>
        <v>36.322869955156953</v>
      </c>
      <c r="AY392" s="60">
        <f t="shared" si="179"/>
        <v>49.77372721558767</v>
      </c>
      <c r="AZ392" s="96">
        <f t="shared" si="179"/>
        <v>81.96</v>
      </c>
      <c r="BA392" s="67">
        <f t="shared" si="179"/>
        <v>65</v>
      </c>
      <c r="BB392" s="67">
        <f t="shared" si="179"/>
        <v>33</v>
      </c>
      <c r="BC392" s="67">
        <f t="shared" si="179"/>
        <v>180</v>
      </c>
      <c r="BD392" s="67">
        <f t="shared" si="179"/>
        <v>0</v>
      </c>
      <c r="BE392" s="27">
        <f t="shared" si="179"/>
        <v>0</v>
      </c>
      <c r="BF392" s="29">
        <f t="shared" si="179"/>
        <v>24566</v>
      </c>
      <c r="BG392" s="39">
        <f t="shared" si="179"/>
        <v>5605</v>
      </c>
      <c r="BH392" s="40">
        <f t="shared" si="179"/>
        <v>11602</v>
      </c>
      <c r="BI392" s="40">
        <f t="shared" si="179"/>
        <v>0</v>
      </c>
      <c r="BJ392" s="40">
        <f t="shared" si="179"/>
        <v>0</v>
      </c>
      <c r="BK392" s="40">
        <f t="shared" si="179"/>
        <v>0</v>
      </c>
      <c r="BL392" s="40">
        <f t="shared" si="179"/>
        <v>15597</v>
      </c>
      <c r="BM392" s="27">
        <f t="shared" si="179"/>
        <v>0</v>
      </c>
    </row>
    <row r="393" spans="1:65" outlineLevel="3" x14ac:dyDescent="0.3">
      <c r="A393" s="158" t="s">
        <v>33</v>
      </c>
      <c r="B393" s="159"/>
      <c r="C393" s="51">
        <f t="shared" ref="C393:BM393" si="180">SUBTOTAL(5,C362:C391)</f>
        <v>275184</v>
      </c>
      <c r="D393" s="61">
        <f t="shared" si="180"/>
        <v>33</v>
      </c>
      <c r="E393" s="12">
        <f t="shared" si="180"/>
        <v>33</v>
      </c>
      <c r="F393" s="12">
        <f t="shared" si="180"/>
        <v>32</v>
      </c>
      <c r="G393" s="12">
        <f t="shared" si="180"/>
        <v>0</v>
      </c>
      <c r="H393" s="12">
        <f t="shared" si="180"/>
        <v>0</v>
      </c>
      <c r="I393" s="12">
        <f t="shared" si="180"/>
        <v>0</v>
      </c>
      <c r="J393" s="12">
        <f t="shared" si="180"/>
        <v>0</v>
      </c>
      <c r="K393" s="12">
        <f t="shared" si="180"/>
        <v>0</v>
      </c>
      <c r="L393" s="12">
        <f t="shared" si="180"/>
        <v>0</v>
      </c>
      <c r="M393" s="72">
        <f t="shared" si="180"/>
        <v>7</v>
      </c>
      <c r="N393" s="83">
        <f t="shared" si="180"/>
        <v>6.9</v>
      </c>
      <c r="O393" s="83">
        <f t="shared" si="180"/>
        <v>7</v>
      </c>
      <c r="P393" s="83">
        <f t="shared" si="180"/>
        <v>0</v>
      </c>
      <c r="Q393" s="83">
        <f t="shared" si="180"/>
        <v>0</v>
      </c>
      <c r="R393" s="83">
        <f t="shared" si="180"/>
        <v>0</v>
      </c>
      <c r="S393" s="83">
        <f t="shared" si="180"/>
        <v>0</v>
      </c>
      <c r="T393" s="83">
        <f t="shared" si="180"/>
        <v>0</v>
      </c>
      <c r="U393" s="83">
        <f t="shared" si="180"/>
        <v>0</v>
      </c>
      <c r="V393" s="6">
        <f t="shared" si="180"/>
        <v>0</v>
      </c>
      <c r="W393" s="41">
        <f t="shared" si="180"/>
        <v>0</v>
      </c>
      <c r="X393" s="41">
        <f t="shared" si="180"/>
        <v>0</v>
      </c>
      <c r="Y393" s="41">
        <f t="shared" si="180"/>
        <v>0</v>
      </c>
      <c r="Z393" s="41">
        <f t="shared" si="180"/>
        <v>0</v>
      </c>
      <c r="AA393" s="41">
        <f t="shared" si="180"/>
        <v>0</v>
      </c>
      <c r="AB393" s="41">
        <f t="shared" si="180"/>
        <v>0</v>
      </c>
      <c r="AC393" s="41">
        <f t="shared" si="180"/>
        <v>0</v>
      </c>
      <c r="AD393" s="41">
        <f t="shared" si="180"/>
        <v>0</v>
      </c>
      <c r="AE393" s="6">
        <f t="shared" si="180"/>
        <v>0</v>
      </c>
      <c r="AF393" s="41">
        <f t="shared" si="180"/>
        <v>0</v>
      </c>
      <c r="AG393" s="41">
        <f t="shared" si="180"/>
        <v>0</v>
      </c>
      <c r="AH393" s="41">
        <f t="shared" si="180"/>
        <v>0</v>
      </c>
      <c r="AI393" s="41">
        <f t="shared" si="180"/>
        <v>0</v>
      </c>
      <c r="AJ393" s="41">
        <f t="shared" si="180"/>
        <v>0</v>
      </c>
      <c r="AK393" s="41">
        <f t="shared" si="180"/>
        <v>0</v>
      </c>
      <c r="AL393" s="41">
        <f t="shared" si="180"/>
        <v>0</v>
      </c>
      <c r="AM393" s="41">
        <f t="shared" si="180"/>
        <v>0</v>
      </c>
      <c r="AN393" s="41">
        <f t="shared" si="180"/>
        <v>15.873015873015873</v>
      </c>
      <c r="AO393" s="41">
        <f t="shared" si="180"/>
        <v>814</v>
      </c>
      <c r="AP393" s="110">
        <f t="shared" si="180"/>
        <v>2.63</v>
      </c>
      <c r="AQ393" s="111">
        <f t="shared" si="180"/>
        <v>2.0099999999999998</v>
      </c>
      <c r="AR393" s="112">
        <f t="shared" si="180"/>
        <v>76.42585551330798</v>
      </c>
      <c r="AS393" s="112">
        <f t="shared" si="180"/>
        <v>21.959459459459453</v>
      </c>
      <c r="AT393" s="113">
        <f t="shared" si="180"/>
        <v>814</v>
      </c>
      <c r="AU393" s="114">
        <f t="shared" si="180"/>
        <v>2.02</v>
      </c>
      <c r="AV393" s="115">
        <f t="shared" si="180"/>
        <v>1.31</v>
      </c>
      <c r="AW393" s="112">
        <f t="shared" si="180"/>
        <v>63.677130044843047</v>
      </c>
      <c r="AX393" s="112">
        <f t="shared" si="180"/>
        <v>35.840707964601776</v>
      </c>
      <c r="AY393" s="61">
        <f t="shared" si="180"/>
        <v>45.924697500153542</v>
      </c>
      <c r="AZ393" s="97">
        <f t="shared" si="180"/>
        <v>79.430000000000007</v>
      </c>
      <c r="BA393" s="68">
        <f t="shared" si="180"/>
        <v>65</v>
      </c>
      <c r="BB393" s="68">
        <f t="shared" si="180"/>
        <v>33</v>
      </c>
      <c r="BC393" s="68">
        <f t="shared" si="180"/>
        <v>180</v>
      </c>
      <c r="BD393" s="68">
        <f t="shared" si="180"/>
        <v>0</v>
      </c>
      <c r="BE393" s="15">
        <f t="shared" si="180"/>
        <v>0</v>
      </c>
      <c r="BF393" s="6">
        <f t="shared" si="180"/>
        <v>3236</v>
      </c>
      <c r="BG393" s="41">
        <f t="shared" si="180"/>
        <v>836</v>
      </c>
      <c r="BH393" s="42">
        <f t="shared" si="180"/>
        <v>0</v>
      </c>
      <c r="BI393" s="42">
        <f t="shared" si="180"/>
        <v>0</v>
      </c>
      <c r="BJ393" s="42">
        <f t="shared" si="180"/>
        <v>0</v>
      </c>
      <c r="BK393" s="42">
        <f t="shared" si="180"/>
        <v>0</v>
      </c>
      <c r="BL393" s="42">
        <f t="shared" si="180"/>
        <v>358</v>
      </c>
      <c r="BM393" s="15">
        <f t="shared" si="180"/>
        <v>0</v>
      </c>
    </row>
    <row r="394" spans="1:65" outlineLevel="2" x14ac:dyDescent="0.3">
      <c r="A394" s="158" t="s">
        <v>22</v>
      </c>
      <c r="B394" s="159"/>
      <c r="C394" s="51">
        <f>IFERROR(SUBTOTAL(1,C362:C391),"")</f>
        <v>307258.33333333331</v>
      </c>
      <c r="D394" s="61">
        <f t="shared" ref="D394:BM394" si="181">IFERROR(SUBTOTAL(1,D362:D391),"")</f>
        <v>34.833333333333336</v>
      </c>
      <c r="E394" s="12">
        <f t="shared" si="181"/>
        <v>34.966666666666669</v>
      </c>
      <c r="F394" s="12">
        <f t="shared" si="181"/>
        <v>34.700000000000003</v>
      </c>
      <c r="G394" s="12" t="str">
        <f t="shared" si="181"/>
        <v/>
      </c>
      <c r="H394" s="12" t="str">
        <f t="shared" si="181"/>
        <v/>
      </c>
      <c r="I394" s="12" t="str">
        <f t="shared" si="181"/>
        <v/>
      </c>
      <c r="J394" s="12" t="str">
        <f t="shared" si="181"/>
        <v/>
      </c>
      <c r="K394" s="12" t="str">
        <f t="shared" si="181"/>
        <v/>
      </c>
      <c r="L394" s="12" t="str">
        <f t="shared" si="181"/>
        <v/>
      </c>
      <c r="M394" s="72">
        <f t="shared" si="181"/>
        <v>7</v>
      </c>
      <c r="N394" s="83">
        <f t="shared" si="181"/>
        <v>6.9849999999999994</v>
      </c>
      <c r="O394" s="83">
        <f t="shared" si="181"/>
        <v>7.0275000000000007</v>
      </c>
      <c r="P394" s="83" t="str">
        <f t="shared" si="181"/>
        <v/>
      </c>
      <c r="Q394" s="83" t="str">
        <f t="shared" si="181"/>
        <v/>
      </c>
      <c r="R394" s="83" t="str">
        <f t="shared" si="181"/>
        <v/>
      </c>
      <c r="S394" s="83" t="str">
        <f t="shared" si="181"/>
        <v/>
      </c>
      <c r="T394" s="83" t="str">
        <f t="shared" si="181"/>
        <v/>
      </c>
      <c r="U394" s="83" t="str">
        <f t="shared" si="181"/>
        <v/>
      </c>
      <c r="V394" s="6" t="str">
        <f t="shared" si="181"/>
        <v/>
      </c>
      <c r="W394" s="41" t="str">
        <f t="shared" si="181"/>
        <v/>
      </c>
      <c r="X394" s="41" t="str">
        <f t="shared" si="181"/>
        <v/>
      </c>
      <c r="Y394" s="41" t="str">
        <f t="shared" si="181"/>
        <v/>
      </c>
      <c r="Z394" s="41" t="str">
        <f t="shared" si="181"/>
        <v/>
      </c>
      <c r="AA394" s="41" t="str">
        <f t="shared" si="181"/>
        <v/>
      </c>
      <c r="AB394" s="41" t="str">
        <f t="shared" si="181"/>
        <v/>
      </c>
      <c r="AC394" s="41" t="str">
        <f t="shared" si="181"/>
        <v/>
      </c>
      <c r="AD394" s="41" t="str">
        <f t="shared" si="181"/>
        <v/>
      </c>
      <c r="AE394" s="6" t="str">
        <f t="shared" si="181"/>
        <v/>
      </c>
      <c r="AF394" s="41" t="str">
        <f t="shared" si="181"/>
        <v/>
      </c>
      <c r="AG394" s="41" t="str">
        <f t="shared" si="181"/>
        <v/>
      </c>
      <c r="AH394" s="41" t="str">
        <f t="shared" si="181"/>
        <v/>
      </c>
      <c r="AI394" s="41" t="str">
        <f t="shared" si="181"/>
        <v/>
      </c>
      <c r="AJ394" s="41" t="str">
        <f t="shared" si="181"/>
        <v/>
      </c>
      <c r="AK394" s="41" t="str">
        <f t="shared" si="181"/>
        <v/>
      </c>
      <c r="AL394" s="41" t="str">
        <f t="shared" si="181"/>
        <v/>
      </c>
      <c r="AM394" s="41" t="str">
        <f t="shared" si="181"/>
        <v/>
      </c>
      <c r="AN394" s="41">
        <f t="shared" si="181"/>
        <v>19.010293499241563</v>
      </c>
      <c r="AO394" s="41">
        <f t="shared" si="181"/>
        <v>1117</v>
      </c>
      <c r="AP394" s="110">
        <f t="shared" si="181"/>
        <v>2.7850000000000001</v>
      </c>
      <c r="AQ394" s="111">
        <f t="shared" si="181"/>
        <v>2.1550000000000002</v>
      </c>
      <c r="AR394" s="112">
        <f t="shared" si="181"/>
        <v>77.356469669531947</v>
      </c>
      <c r="AS394" s="112">
        <f t="shared" si="181"/>
        <v>22.643530330468053</v>
      </c>
      <c r="AT394" s="113">
        <f t="shared" si="181"/>
        <v>1106.2666666666667</v>
      </c>
      <c r="AU394" s="114">
        <f t="shared" si="181"/>
        <v>2.3340909090909094</v>
      </c>
      <c r="AV394" s="115">
        <f t="shared" si="181"/>
        <v>1.415</v>
      </c>
      <c r="AW394" s="112">
        <f t="shared" si="181"/>
        <v>63.952031293473894</v>
      </c>
      <c r="AX394" s="112">
        <f t="shared" si="181"/>
        <v>36.047968706526106</v>
      </c>
      <c r="AY394" s="61">
        <f t="shared" si="181"/>
        <v>48.061922883886901</v>
      </c>
      <c r="AZ394" s="97">
        <f t="shared" si="181"/>
        <v>80.520952380952366</v>
      </c>
      <c r="BA394" s="68">
        <f t="shared" si="181"/>
        <v>65</v>
      </c>
      <c r="BB394" s="68">
        <f t="shared" si="181"/>
        <v>33</v>
      </c>
      <c r="BC394" s="68">
        <f t="shared" si="181"/>
        <v>180</v>
      </c>
      <c r="BD394" s="68" t="str">
        <f t="shared" si="181"/>
        <v/>
      </c>
      <c r="BE394" s="15" t="str">
        <f>IFERROR(SUBTOTAL(1,BE362:BE391),"")</f>
        <v/>
      </c>
      <c r="BF394" s="6">
        <f t="shared" si="181"/>
        <v>9001.4</v>
      </c>
      <c r="BG394" s="41">
        <f t="shared" si="181"/>
        <v>3621.6333333333332</v>
      </c>
      <c r="BH394" s="42">
        <f t="shared" si="181"/>
        <v>4531</v>
      </c>
      <c r="BI394" s="42" t="str">
        <f t="shared" si="181"/>
        <v/>
      </c>
      <c r="BJ394" s="42" t="str">
        <f t="shared" si="181"/>
        <v/>
      </c>
      <c r="BK394" s="42" t="str">
        <f t="shared" si="181"/>
        <v/>
      </c>
      <c r="BL394" s="42">
        <f t="shared" si="181"/>
        <v>6365.75</v>
      </c>
      <c r="BM394" s="15" t="str">
        <f t="shared" si="181"/>
        <v/>
      </c>
    </row>
    <row r="395" spans="1:65" ht="17.25" outlineLevel="1" thickBot="1" x14ac:dyDescent="0.35">
      <c r="A395" s="160" t="s">
        <v>47</v>
      </c>
      <c r="B395" s="161"/>
      <c r="C395" s="52">
        <f>SUBTOTAL(9,C362:C391)</f>
        <v>9217750</v>
      </c>
      <c r="D395" s="62"/>
      <c r="E395" s="30"/>
      <c r="F395" s="30"/>
      <c r="G395" s="30"/>
      <c r="H395" s="30"/>
      <c r="I395" s="30"/>
      <c r="J395" s="30"/>
      <c r="K395" s="30"/>
      <c r="L395" s="30"/>
      <c r="M395" s="73"/>
      <c r="N395" s="84"/>
      <c r="O395" s="84"/>
      <c r="P395" s="84"/>
      <c r="Q395" s="84"/>
      <c r="R395" s="84"/>
      <c r="S395" s="84"/>
      <c r="T395" s="84"/>
      <c r="U395" s="84"/>
      <c r="V395" s="93"/>
      <c r="W395" s="94"/>
      <c r="X395" s="94"/>
      <c r="Y395" s="94"/>
      <c r="Z395" s="94"/>
      <c r="AA395" s="94"/>
      <c r="AB395" s="94"/>
      <c r="AC395" s="94"/>
      <c r="AD395" s="94"/>
      <c r="AE395" s="93"/>
      <c r="AF395" s="94"/>
      <c r="AG395" s="94"/>
      <c r="AH395" s="94"/>
      <c r="AI395" s="94"/>
      <c r="AJ395" s="94"/>
      <c r="AK395" s="94"/>
      <c r="AL395" s="94"/>
      <c r="AM395" s="94"/>
      <c r="AN395" s="94"/>
      <c r="AO395" s="43">
        <f>SUBTOTAL(9,AO362:AO391)</f>
        <v>33510</v>
      </c>
      <c r="AP395" s="116"/>
      <c r="AQ395" s="117"/>
      <c r="AR395" s="118"/>
      <c r="AS395" s="118"/>
      <c r="AT395" s="119">
        <f>SUBTOTAL(9,AT362:AT391)</f>
        <v>33188</v>
      </c>
      <c r="AU395" s="120"/>
      <c r="AV395" s="121"/>
      <c r="AW395" s="118"/>
      <c r="AX395" s="118"/>
      <c r="AY395" s="62"/>
      <c r="AZ395" s="98"/>
      <c r="BA395" s="69"/>
      <c r="BB395" s="69"/>
      <c r="BC395" s="69"/>
      <c r="BD395" s="69"/>
      <c r="BE395" s="16">
        <f>SUBTOTAL(9,BE362:BE391)</f>
        <v>0</v>
      </c>
      <c r="BF395" s="7">
        <f t="shared" ref="BF395:BM395" si="182">SUBTOTAL(9,BF362:BF391)</f>
        <v>270042</v>
      </c>
      <c r="BG395" s="43">
        <f t="shared" si="182"/>
        <v>108649</v>
      </c>
      <c r="BH395" s="44">
        <f t="shared" si="182"/>
        <v>135930</v>
      </c>
      <c r="BI395" s="44">
        <f t="shared" si="182"/>
        <v>0</v>
      </c>
      <c r="BJ395" s="44">
        <f t="shared" si="182"/>
        <v>0</v>
      </c>
      <c r="BK395" s="44">
        <f t="shared" si="182"/>
        <v>0</v>
      </c>
      <c r="BL395" s="44">
        <f t="shared" si="182"/>
        <v>25463</v>
      </c>
      <c r="BM395" s="16">
        <f t="shared" si="182"/>
        <v>0</v>
      </c>
    </row>
    <row r="396" spans="1:65" outlineLevel="5" x14ac:dyDescent="0.3">
      <c r="A396" s="21">
        <f t="shared" si="178"/>
        <v>12</v>
      </c>
      <c r="B396" s="33">
        <f>B391+1</f>
        <v>43070</v>
      </c>
      <c r="C396" s="51">
        <v>307258</v>
      </c>
      <c r="D396" s="64">
        <f t="shared" ref="D396:D426" si="183">IFERROR(ROUND(AVERAGE(E396:L396),1),"")</f>
        <v>33.5</v>
      </c>
      <c r="E396" s="12">
        <v>32</v>
      </c>
      <c r="F396" s="12">
        <v>35</v>
      </c>
      <c r="G396" s="12"/>
      <c r="H396" s="12"/>
      <c r="I396" s="12"/>
      <c r="J396" s="12"/>
      <c r="K396" s="12"/>
      <c r="L396" s="12"/>
      <c r="M396" s="74" t="str">
        <f t="shared" ref="M396:M426" si="184">IFERROR(ROUND(AVERAGE(N396:U396),1),"")</f>
        <v/>
      </c>
      <c r="N396" s="83" t="s">
        <v>103</v>
      </c>
      <c r="O396" s="83" t="s">
        <v>103</v>
      </c>
      <c r="P396" s="83"/>
      <c r="Q396" s="83"/>
      <c r="R396" s="83"/>
      <c r="S396" s="83"/>
      <c r="T396" s="83"/>
      <c r="U396" s="83"/>
      <c r="V396" s="5" t="str">
        <f t="shared" ref="V396:V426" si="185">IFERROR(ROUND(AVERAGE(W396:AD396),1),"")</f>
        <v/>
      </c>
      <c r="W396" s="41"/>
      <c r="X396" s="41"/>
      <c r="Y396" s="41"/>
      <c r="Z396" s="41"/>
      <c r="AA396" s="41"/>
      <c r="AB396" s="41"/>
      <c r="AC396" s="41"/>
      <c r="AD396" s="41"/>
      <c r="AE396" s="5" t="str">
        <f t="shared" ref="AE396:AE426" si="186">IFERROR(ROUND(AVERAGE(AF396:AM396),1),"")</f>
        <v/>
      </c>
      <c r="AF396" s="41"/>
      <c r="AG396" s="41"/>
      <c r="AH396" s="41"/>
      <c r="AI396" s="41"/>
      <c r="AJ396" s="41"/>
      <c r="AK396" s="41"/>
      <c r="AL396" s="41"/>
      <c r="AM396" s="41"/>
      <c r="AN396" s="41">
        <f>21000/AO396</f>
        <v>19.444444444444443</v>
      </c>
      <c r="AO396" s="41">
        <v>1080</v>
      </c>
      <c r="AP396" s="110" t="s">
        <v>103</v>
      </c>
      <c r="AQ396" s="111" t="s">
        <v>103</v>
      </c>
      <c r="AR396" s="126" t="str">
        <f t="shared" ref="AR396:AR426" si="187">IFERROR(AQ396/AP396*100,"")</f>
        <v/>
      </c>
      <c r="AS396" s="126" t="str">
        <f t="shared" ref="AS396:AS426" si="188">IFERROR(100-AR396,"")</f>
        <v/>
      </c>
      <c r="AT396" s="127">
        <v>1080</v>
      </c>
      <c r="AU396" s="128">
        <v>2.2799999999999998</v>
      </c>
      <c r="AV396" s="129" t="s">
        <v>103</v>
      </c>
      <c r="AW396" s="126" t="str">
        <f t="shared" ref="AW396:AW426" si="189">IFERROR(AV396/AU396*100,"")</f>
        <v/>
      </c>
      <c r="AX396" s="126" t="str">
        <f t="shared" ref="AX396:AX426" si="190">IFERROR(100-AW396,"")</f>
        <v/>
      </c>
      <c r="AY396" s="64" t="str">
        <f t="shared" ref="AY396:AY426" si="191">IFERROR((1-((AW396*AS396)/(AX396*AR396)))*100,"")</f>
        <v/>
      </c>
      <c r="AZ396" s="97">
        <v>81.93</v>
      </c>
      <c r="BA396" s="68"/>
      <c r="BB396" s="68"/>
      <c r="BC396" s="68"/>
      <c r="BD396" s="68"/>
      <c r="BE396" s="15"/>
      <c r="BF396" s="5">
        <f t="shared" ref="BF396:BF426" si="192">IF(SUM(BG396:BM396)=0,"",SUM(BG396:BM396))</f>
        <v>13424</v>
      </c>
      <c r="BG396" s="41">
        <v>5184</v>
      </c>
      <c r="BH396" s="42">
        <v>8240</v>
      </c>
      <c r="BI396" s="42"/>
      <c r="BJ396" s="42"/>
      <c r="BK396" s="42"/>
      <c r="BL396" s="42"/>
      <c r="BM396" s="15"/>
    </row>
    <row r="397" spans="1:65" outlineLevel="5" x14ac:dyDescent="0.3">
      <c r="A397" s="22">
        <f t="shared" si="178"/>
        <v>12</v>
      </c>
      <c r="B397" s="9">
        <f t="shared" si="162"/>
        <v>43071</v>
      </c>
      <c r="C397" s="51">
        <v>289207</v>
      </c>
      <c r="D397" s="64">
        <f t="shared" si="183"/>
        <v>34</v>
      </c>
      <c r="E397" s="12">
        <v>34</v>
      </c>
      <c r="F397" s="12">
        <v>34</v>
      </c>
      <c r="G397" s="12"/>
      <c r="H397" s="12"/>
      <c r="I397" s="12"/>
      <c r="J397" s="12"/>
      <c r="K397" s="12"/>
      <c r="L397" s="12"/>
      <c r="M397" s="74" t="str">
        <f t="shared" si="184"/>
        <v/>
      </c>
      <c r="N397" s="83" t="s">
        <v>103</v>
      </c>
      <c r="O397" s="83" t="s">
        <v>103</v>
      </c>
      <c r="P397" s="83"/>
      <c r="Q397" s="83"/>
      <c r="R397" s="83"/>
      <c r="S397" s="83"/>
      <c r="T397" s="83"/>
      <c r="U397" s="83"/>
      <c r="V397" s="5" t="str">
        <f t="shared" si="185"/>
        <v/>
      </c>
      <c r="W397" s="41"/>
      <c r="X397" s="41"/>
      <c r="Y397" s="41"/>
      <c r="Z397" s="41"/>
      <c r="AA397" s="41"/>
      <c r="AB397" s="41"/>
      <c r="AC397" s="41"/>
      <c r="AD397" s="41"/>
      <c r="AE397" s="5" t="str">
        <f t="shared" si="186"/>
        <v/>
      </c>
      <c r="AF397" s="41"/>
      <c r="AG397" s="41"/>
      <c r="AH397" s="41"/>
      <c r="AI397" s="41"/>
      <c r="AJ397" s="41"/>
      <c r="AK397" s="41"/>
      <c r="AL397" s="41"/>
      <c r="AM397" s="41"/>
      <c r="AN397" s="41">
        <f t="shared" ref="AN397:AN426" si="193">21000/AO397</f>
        <v>18.485915492957748</v>
      </c>
      <c r="AO397" s="41">
        <v>1136</v>
      </c>
      <c r="AP397" s="110" t="s">
        <v>103</v>
      </c>
      <c r="AQ397" s="111" t="s">
        <v>103</v>
      </c>
      <c r="AR397" s="126" t="str">
        <f t="shared" si="187"/>
        <v/>
      </c>
      <c r="AS397" s="126" t="str">
        <f t="shared" si="188"/>
        <v/>
      </c>
      <c r="AT397" s="127">
        <v>1104</v>
      </c>
      <c r="AU397" s="128" t="s">
        <v>103</v>
      </c>
      <c r="AV397" s="129" t="s">
        <v>103</v>
      </c>
      <c r="AW397" s="126" t="str">
        <f t="shared" si="189"/>
        <v/>
      </c>
      <c r="AX397" s="126" t="str">
        <f t="shared" si="190"/>
        <v/>
      </c>
      <c r="AY397" s="64" t="str">
        <f t="shared" si="191"/>
        <v/>
      </c>
      <c r="AZ397" s="97" t="s">
        <v>103</v>
      </c>
      <c r="BA397" s="68"/>
      <c r="BB397" s="68"/>
      <c r="BC397" s="68"/>
      <c r="BD397" s="68"/>
      <c r="BE397" s="15"/>
      <c r="BF397" s="5">
        <f t="shared" si="192"/>
        <v>11825</v>
      </c>
      <c r="BG397" s="41">
        <v>4729</v>
      </c>
      <c r="BH397" s="42">
        <v>7096</v>
      </c>
      <c r="BI397" s="42"/>
      <c r="BJ397" s="42"/>
      <c r="BK397" s="42"/>
      <c r="BL397" s="42"/>
      <c r="BM397" s="15"/>
    </row>
    <row r="398" spans="1:65" outlineLevel="5" x14ac:dyDescent="0.3">
      <c r="A398" s="22">
        <f t="shared" si="178"/>
        <v>12</v>
      </c>
      <c r="B398" s="9">
        <f t="shared" si="162"/>
        <v>43072</v>
      </c>
      <c r="C398" s="51">
        <v>297579</v>
      </c>
      <c r="D398" s="64">
        <f t="shared" si="183"/>
        <v>34</v>
      </c>
      <c r="E398" s="12">
        <v>35</v>
      </c>
      <c r="F398" s="12">
        <v>33</v>
      </c>
      <c r="G398" s="12"/>
      <c r="H398" s="12"/>
      <c r="I398" s="12"/>
      <c r="J398" s="12"/>
      <c r="K398" s="12"/>
      <c r="L398" s="12"/>
      <c r="M398" s="74" t="str">
        <f t="shared" si="184"/>
        <v/>
      </c>
      <c r="N398" s="83" t="s">
        <v>103</v>
      </c>
      <c r="O398" s="83" t="s">
        <v>103</v>
      </c>
      <c r="P398" s="83"/>
      <c r="Q398" s="83"/>
      <c r="R398" s="83"/>
      <c r="S398" s="83"/>
      <c r="T398" s="83"/>
      <c r="U398" s="83"/>
      <c r="V398" s="5" t="str">
        <f t="shared" si="185"/>
        <v/>
      </c>
      <c r="W398" s="41"/>
      <c r="X398" s="41"/>
      <c r="Y398" s="41"/>
      <c r="Z398" s="41"/>
      <c r="AA398" s="41"/>
      <c r="AB398" s="41"/>
      <c r="AC398" s="41"/>
      <c r="AD398" s="41"/>
      <c r="AE398" s="5" t="str">
        <f t="shared" si="186"/>
        <v/>
      </c>
      <c r="AF398" s="41"/>
      <c r="AG398" s="41"/>
      <c r="AH398" s="41"/>
      <c r="AI398" s="41"/>
      <c r="AJ398" s="41"/>
      <c r="AK398" s="41"/>
      <c r="AL398" s="41"/>
      <c r="AM398" s="41"/>
      <c r="AN398" s="41">
        <f t="shared" si="193"/>
        <v>19.886363636363637</v>
      </c>
      <c r="AO398" s="41">
        <v>1056</v>
      </c>
      <c r="AP398" s="110" t="s">
        <v>103</v>
      </c>
      <c r="AQ398" s="111" t="s">
        <v>103</v>
      </c>
      <c r="AR398" s="126" t="str">
        <f t="shared" si="187"/>
        <v/>
      </c>
      <c r="AS398" s="126" t="str">
        <f t="shared" si="188"/>
        <v/>
      </c>
      <c r="AT398" s="127">
        <v>1056</v>
      </c>
      <c r="AU398" s="128" t="s">
        <v>103</v>
      </c>
      <c r="AV398" s="129" t="s">
        <v>103</v>
      </c>
      <c r="AW398" s="126" t="str">
        <f t="shared" si="189"/>
        <v/>
      </c>
      <c r="AX398" s="126" t="str">
        <f t="shared" si="190"/>
        <v/>
      </c>
      <c r="AY398" s="64" t="str">
        <f t="shared" si="191"/>
        <v/>
      </c>
      <c r="AZ398" s="97" t="s">
        <v>103</v>
      </c>
      <c r="BA398" s="68"/>
      <c r="BB398" s="68"/>
      <c r="BC398" s="68"/>
      <c r="BD398" s="68"/>
      <c r="BE398" s="15"/>
      <c r="BF398" s="5">
        <f t="shared" si="192"/>
        <v>12274</v>
      </c>
      <c r="BG398" s="41">
        <v>5365</v>
      </c>
      <c r="BH398" s="42">
        <v>6909</v>
      </c>
      <c r="BI398" s="42"/>
      <c r="BJ398" s="42"/>
      <c r="BK398" s="42"/>
      <c r="BL398" s="42"/>
      <c r="BM398" s="15"/>
    </row>
    <row r="399" spans="1:65" outlineLevel="5" x14ac:dyDescent="0.3">
      <c r="A399" s="22">
        <f t="shared" si="178"/>
        <v>12</v>
      </c>
      <c r="B399" s="9">
        <f t="shared" si="162"/>
        <v>43073</v>
      </c>
      <c r="C399" s="51">
        <v>314770</v>
      </c>
      <c r="D399" s="64">
        <f t="shared" si="183"/>
        <v>34.5</v>
      </c>
      <c r="E399" s="12">
        <v>35</v>
      </c>
      <c r="F399" s="12">
        <v>34</v>
      </c>
      <c r="G399" s="12"/>
      <c r="H399" s="12"/>
      <c r="I399" s="12"/>
      <c r="J399" s="12"/>
      <c r="K399" s="12"/>
      <c r="L399" s="12"/>
      <c r="M399" s="74" t="str">
        <f t="shared" si="184"/>
        <v/>
      </c>
      <c r="N399" s="83" t="s">
        <v>103</v>
      </c>
      <c r="O399" s="83" t="s">
        <v>103</v>
      </c>
      <c r="P399" s="83"/>
      <c r="Q399" s="83"/>
      <c r="R399" s="83"/>
      <c r="S399" s="83"/>
      <c r="T399" s="83"/>
      <c r="U399" s="83"/>
      <c r="V399" s="5" t="str">
        <f t="shared" si="185"/>
        <v/>
      </c>
      <c r="W399" s="41"/>
      <c r="X399" s="41"/>
      <c r="Y399" s="41"/>
      <c r="Z399" s="41"/>
      <c r="AA399" s="41"/>
      <c r="AB399" s="41"/>
      <c r="AC399" s="41"/>
      <c r="AD399" s="41"/>
      <c r="AE399" s="5" t="str">
        <f t="shared" si="186"/>
        <v/>
      </c>
      <c r="AF399" s="41"/>
      <c r="AG399" s="41"/>
      <c r="AH399" s="41"/>
      <c r="AI399" s="41"/>
      <c r="AJ399" s="41"/>
      <c r="AK399" s="41"/>
      <c r="AL399" s="41"/>
      <c r="AM399" s="41"/>
      <c r="AN399" s="41">
        <f t="shared" si="193"/>
        <v>19.24839596700275</v>
      </c>
      <c r="AO399" s="41">
        <v>1091</v>
      </c>
      <c r="AP399" s="110" t="s">
        <v>103</v>
      </c>
      <c r="AQ399" s="111" t="s">
        <v>103</v>
      </c>
      <c r="AR399" s="126" t="str">
        <f t="shared" si="187"/>
        <v/>
      </c>
      <c r="AS399" s="126" t="str">
        <f t="shared" si="188"/>
        <v/>
      </c>
      <c r="AT399" s="127">
        <v>1091</v>
      </c>
      <c r="AU399" s="128">
        <v>2.29</v>
      </c>
      <c r="AV399" s="129" t="s">
        <v>103</v>
      </c>
      <c r="AW399" s="126" t="str">
        <f t="shared" si="189"/>
        <v/>
      </c>
      <c r="AX399" s="126" t="str">
        <f t="shared" si="190"/>
        <v/>
      </c>
      <c r="AY399" s="64" t="str">
        <f t="shared" si="191"/>
        <v/>
      </c>
      <c r="AZ399" s="97">
        <v>81.900000000000006</v>
      </c>
      <c r="BA399" s="68"/>
      <c r="BB399" s="68"/>
      <c r="BC399" s="68"/>
      <c r="BD399" s="68"/>
      <c r="BE399" s="15"/>
      <c r="BF399" s="5">
        <f t="shared" si="192"/>
        <v>15718</v>
      </c>
      <c r="BG399" s="41">
        <v>7081</v>
      </c>
      <c r="BH399" s="42">
        <v>8637</v>
      </c>
      <c r="BI399" s="42"/>
      <c r="BJ399" s="42"/>
      <c r="BK399" s="42"/>
      <c r="BL399" s="42"/>
      <c r="BM399" s="15"/>
    </row>
    <row r="400" spans="1:65" outlineLevel="5" x14ac:dyDescent="0.3">
      <c r="A400" s="22">
        <f t="shared" si="178"/>
        <v>12</v>
      </c>
      <c r="B400" s="9">
        <f t="shared" si="162"/>
        <v>43074</v>
      </c>
      <c r="C400" s="51">
        <v>297183</v>
      </c>
      <c r="D400" s="64">
        <f t="shared" si="183"/>
        <v>33.5</v>
      </c>
      <c r="E400" s="12">
        <v>35</v>
      </c>
      <c r="F400" s="12">
        <v>32</v>
      </c>
      <c r="G400" s="12"/>
      <c r="H400" s="12"/>
      <c r="I400" s="12"/>
      <c r="J400" s="12"/>
      <c r="K400" s="12"/>
      <c r="L400" s="12"/>
      <c r="M400" s="74">
        <f t="shared" si="184"/>
        <v>7</v>
      </c>
      <c r="N400" s="83">
        <v>7.01</v>
      </c>
      <c r="O400" s="83">
        <v>7.03</v>
      </c>
      <c r="P400" s="83"/>
      <c r="Q400" s="83"/>
      <c r="R400" s="83"/>
      <c r="S400" s="83"/>
      <c r="T400" s="83"/>
      <c r="U400" s="83"/>
      <c r="V400" s="5" t="str">
        <f t="shared" si="185"/>
        <v/>
      </c>
      <c r="W400" s="41"/>
      <c r="X400" s="41"/>
      <c r="Y400" s="41"/>
      <c r="Z400" s="41"/>
      <c r="AA400" s="41"/>
      <c r="AB400" s="41"/>
      <c r="AC400" s="41"/>
      <c r="AD400" s="41"/>
      <c r="AE400" s="5" t="str">
        <f t="shared" si="186"/>
        <v/>
      </c>
      <c r="AF400" s="41"/>
      <c r="AG400" s="41"/>
      <c r="AH400" s="41"/>
      <c r="AI400" s="41"/>
      <c r="AJ400" s="41"/>
      <c r="AK400" s="41"/>
      <c r="AL400" s="41"/>
      <c r="AM400" s="41"/>
      <c r="AN400" s="41">
        <f t="shared" si="193"/>
        <v>18.372703412073491</v>
      </c>
      <c r="AO400" s="41">
        <v>1143</v>
      </c>
      <c r="AP400" s="110">
        <v>2.71</v>
      </c>
      <c r="AQ400" s="111">
        <v>2.06</v>
      </c>
      <c r="AR400" s="126">
        <f t="shared" si="187"/>
        <v>76.014760147601478</v>
      </c>
      <c r="AS400" s="126">
        <f t="shared" si="188"/>
        <v>23.985239852398522</v>
      </c>
      <c r="AT400" s="127">
        <v>1143</v>
      </c>
      <c r="AU400" s="128">
        <v>1.8</v>
      </c>
      <c r="AV400" s="129">
        <v>1.1599999999999999</v>
      </c>
      <c r="AW400" s="126">
        <f t="shared" si="189"/>
        <v>64.444444444444443</v>
      </c>
      <c r="AX400" s="126">
        <f t="shared" si="190"/>
        <v>35.555555555555557</v>
      </c>
      <c r="AY400" s="64">
        <f t="shared" si="191"/>
        <v>42.809466019417485</v>
      </c>
      <c r="AZ400" s="97">
        <v>81.14</v>
      </c>
      <c r="BA400" s="68"/>
      <c r="BB400" s="68"/>
      <c r="BC400" s="68"/>
      <c r="BD400" s="68"/>
      <c r="BE400" s="15"/>
      <c r="BF400" s="5">
        <f t="shared" si="192"/>
        <v>12891</v>
      </c>
      <c r="BG400" s="41">
        <v>6877</v>
      </c>
      <c r="BH400" s="42">
        <v>6014</v>
      </c>
      <c r="BI400" s="42"/>
      <c r="BJ400" s="42"/>
      <c r="BK400" s="42"/>
      <c r="BL400" s="42"/>
      <c r="BM400" s="15"/>
    </row>
    <row r="401" spans="1:65" outlineLevel="5" x14ac:dyDescent="0.3">
      <c r="A401" s="22">
        <f t="shared" si="178"/>
        <v>12</v>
      </c>
      <c r="B401" s="9">
        <f t="shared" si="162"/>
        <v>43075</v>
      </c>
      <c r="C401" s="51">
        <v>290056</v>
      </c>
      <c r="D401" s="64">
        <f t="shared" si="183"/>
        <v>33.5</v>
      </c>
      <c r="E401" s="12">
        <v>33</v>
      </c>
      <c r="F401" s="12">
        <v>34</v>
      </c>
      <c r="G401" s="12"/>
      <c r="H401" s="12"/>
      <c r="I401" s="12"/>
      <c r="J401" s="12"/>
      <c r="K401" s="12"/>
      <c r="L401" s="12"/>
      <c r="M401" s="74" t="str">
        <f t="shared" si="184"/>
        <v/>
      </c>
      <c r="N401" s="83" t="s">
        <v>103</v>
      </c>
      <c r="O401" s="83" t="s">
        <v>103</v>
      </c>
      <c r="P401" s="83"/>
      <c r="Q401" s="83"/>
      <c r="R401" s="83"/>
      <c r="S401" s="83"/>
      <c r="T401" s="83"/>
      <c r="U401" s="83"/>
      <c r="V401" s="5" t="str">
        <f t="shared" si="185"/>
        <v/>
      </c>
      <c r="W401" s="41"/>
      <c r="X401" s="41"/>
      <c r="Y401" s="41"/>
      <c r="Z401" s="41"/>
      <c r="AA401" s="41"/>
      <c r="AB401" s="41"/>
      <c r="AC401" s="41"/>
      <c r="AD401" s="41"/>
      <c r="AE401" s="5" t="str">
        <f t="shared" si="186"/>
        <v/>
      </c>
      <c r="AF401" s="41"/>
      <c r="AG401" s="41"/>
      <c r="AH401" s="41"/>
      <c r="AI401" s="41"/>
      <c r="AJ401" s="41"/>
      <c r="AK401" s="41"/>
      <c r="AL401" s="41"/>
      <c r="AM401" s="41"/>
      <c r="AN401" s="41">
        <f t="shared" si="193"/>
        <v>20.348837209302324</v>
      </c>
      <c r="AO401" s="41">
        <v>1032</v>
      </c>
      <c r="AP401" s="110" t="s">
        <v>103</v>
      </c>
      <c r="AQ401" s="111" t="s">
        <v>103</v>
      </c>
      <c r="AR401" s="126" t="str">
        <f t="shared" si="187"/>
        <v/>
      </c>
      <c r="AS401" s="126" t="str">
        <f t="shared" si="188"/>
        <v/>
      </c>
      <c r="AT401" s="127">
        <v>1032</v>
      </c>
      <c r="AU401" s="128" t="s">
        <v>103</v>
      </c>
      <c r="AV401" s="129" t="s">
        <v>103</v>
      </c>
      <c r="AW401" s="126" t="str">
        <f t="shared" si="189"/>
        <v/>
      </c>
      <c r="AX401" s="126" t="str">
        <f t="shared" si="190"/>
        <v/>
      </c>
      <c r="AY401" s="64" t="str">
        <f t="shared" si="191"/>
        <v/>
      </c>
      <c r="AZ401" s="97" t="s">
        <v>103</v>
      </c>
      <c r="BA401" s="68"/>
      <c r="BB401" s="68"/>
      <c r="BC401" s="68"/>
      <c r="BD401" s="68"/>
      <c r="BE401" s="15"/>
      <c r="BF401" s="5">
        <f t="shared" si="192"/>
        <v>9918</v>
      </c>
      <c r="BG401" s="41">
        <v>5783</v>
      </c>
      <c r="BH401" s="42">
        <v>4135</v>
      </c>
      <c r="BI401" s="42"/>
      <c r="BJ401" s="42"/>
      <c r="BK401" s="42"/>
      <c r="BL401" s="42"/>
      <c r="BM401" s="15"/>
    </row>
    <row r="402" spans="1:65" outlineLevel="5" x14ac:dyDescent="0.3">
      <c r="A402" s="22">
        <f t="shared" si="178"/>
        <v>12</v>
      </c>
      <c r="B402" s="9">
        <f t="shared" si="162"/>
        <v>43076</v>
      </c>
      <c r="C402" s="51">
        <v>295100</v>
      </c>
      <c r="D402" s="64">
        <f t="shared" si="183"/>
        <v>34.5</v>
      </c>
      <c r="E402" s="12">
        <v>35</v>
      </c>
      <c r="F402" s="12">
        <v>34</v>
      </c>
      <c r="G402" s="12"/>
      <c r="H402" s="12"/>
      <c r="I402" s="12"/>
      <c r="J402" s="12"/>
      <c r="K402" s="12"/>
      <c r="L402" s="12"/>
      <c r="M402" s="74" t="str">
        <f t="shared" si="184"/>
        <v/>
      </c>
      <c r="N402" s="83" t="s">
        <v>103</v>
      </c>
      <c r="O402" s="83" t="s">
        <v>103</v>
      </c>
      <c r="P402" s="83"/>
      <c r="Q402" s="83"/>
      <c r="R402" s="83"/>
      <c r="S402" s="83"/>
      <c r="T402" s="83"/>
      <c r="U402" s="83"/>
      <c r="V402" s="5" t="str">
        <f t="shared" si="185"/>
        <v/>
      </c>
      <c r="W402" s="41"/>
      <c r="X402" s="41"/>
      <c r="Y402" s="41"/>
      <c r="Z402" s="41"/>
      <c r="AA402" s="41"/>
      <c r="AB402" s="41"/>
      <c r="AC402" s="41"/>
      <c r="AD402" s="41"/>
      <c r="AE402" s="5" t="str">
        <f t="shared" si="186"/>
        <v/>
      </c>
      <c r="AF402" s="41"/>
      <c r="AG402" s="41"/>
      <c r="AH402" s="41"/>
      <c r="AI402" s="41"/>
      <c r="AJ402" s="41"/>
      <c r="AK402" s="41"/>
      <c r="AL402" s="41"/>
      <c r="AM402" s="41"/>
      <c r="AN402" s="41">
        <f t="shared" si="193"/>
        <v>19.886363636363637</v>
      </c>
      <c r="AO402" s="41">
        <v>1056</v>
      </c>
      <c r="AP402" s="110" t="s">
        <v>103</v>
      </c>
      <c r="AQ402" s="111" t="s">
        <v>103</v>
      </c>
      <c r="AR402" s="126" t="str">
        <f t="shared" si="187"/>
        <v/>
      </c>
      <c r="AS402" s="126" t="str">
        <f t="shared" si="188"/>
        <v/>
      </c>
      <c r="AT402" s="127">
        <v>1056</v>
      </c>
      <c r="AU402" s="128">
        <v>2.2000000000000002</v>
      </c>
      <c r="AV402" s="129" t="s">
        <v>103</v>
      </c>
      <c r="AW402" s="126" t="str">
        <f t="shared" si="189"/>
        <v/>
      </c>
      <c r="AX402" s="126" t="str">
        <f t="shared" si="190"/>
        <v/>
      </c>
      <c r="AY402" s="64" t="str">
        <f t="shared" si="191"/>
        <v/>
      </c>
      <c r="AZ402" s="97">
        <v>80.650000000000006</v>
      </c>
      <c r="BA402" s="68"/>
      <c r="BB402" s="68"/>
      <c r="BC402" s="68"/>
      <c r="BD402" s="68"/>
      <c r="BE402" s="15"/>
      <c r="BF402" s="5">
        <f t="shared" si="192"/>
        <v>10822</v>
      </c>
      <c r="BG402" s="41">
        <v>6527</v>
      </c>
      <c r="BH402" s="42">
        <v>4295</v>
      </c>
      <c r="BI402" s="42"/>
      <c r="BJ402" s="42"/>
      <c r="BK402" s="42"/>
      <c r="BL402" s="42"/>
      <c r="BM402" s="15"/>
    </row>
    <row r="403" spans="1:65" outlineLevel="5" x14ac:dyDescent="0.3">
      <c r="A403" s="22">
        <f t="shared" si="178"/>
        <v>12</v>
      </c>
      <c r="B403" s="9">
        <f t="shared" si="162"/>
        <v>43077</v>
      </c>
      <c r="C403" s="51">
        <v>312780</v>
      </c>
      <c r="D403" s="64">
        <f t="shared" si="183"/>
        <v>34</v>
      </c>
      <c r="E403" s="12">
        <v>34</v>
      </c>
      <c r="F403" s="12">
        <v>34</v>
      </c>
      <c r="G403" s="12"/>
      <c r="H403" s="12"/>
      <c r="I403" s="12"/>
      <c r="J403" s="12"/>
      <c r="K403" s="12"/>
      <c r="L403" s="12"/>
      <c r="M403" s="74" t="str">
        <f t="shared" si="184"/>
        <v/>
      </c>
      <c r="N403" s="83" t="s">
        <v>103</v>
      </c>
      <c r="O403" s="83" t="s">
        <v>103</v>
      </c>
      <c r="P403" s="83"/>
      <c r="Q403" s="83"/>
      <c r="R403" s="83"/>
      <c r="S403" s="83"/>
      <c r="T403" s="83"/>
      <c r="U403" s="83"/>
      <c r="V403" s="5" t="str">
        <f t="shared" si="185"/>
        <v/>
      </c>
      <c r="W403" s="41"/>
      <c r="X403" s="41"/>
      <c r="Y403" s="41"/>
      <c r="Z403" s="41"/>
      <c r="AA403" s="41"/>
      <c r="AB403" s="41"/>
      <c r="AC403" s="41"/>
      <c r="AD403" s="41"/>
      <c r="AE403" s="5" t="str">
        <f t="shared" si="186"/>
        <v/>
      </c>
      <c r="AF403" s="41"/>
      <c r="AG403" s="41"/>
      <c r="AH403" s="41"/>
      <c r="AI403" s="41"/>
      <c r="AJ403" s="41"/>
      <c r="AK403" s="41"/>
      <c r="AL403" s="41"/>
      <c r="AM403" s="41"/>
      <c r="AN403" s="41">
        <f t="shared" si="193"/>
        <v>18.617021276595743</v>
      </c>
      <c r="AO403" s="41">
        <v>1128</v>
      </c>
      <c r="AP403" s="110" t="s">
        <v>103</v>
      </c>
      <c r="AQ403" s="111" t="s">
        <v>103</v>
      </c>
      <c r="AR403" s="126" t="str">
        <f t="shared" si="187"/>
        <v/>
      </c>
      <c r="AS403" s="126" t="str">
        <f t="shared" si="188"/>
        <v/>
      </c>
      <c r="AT403" s="127">
        <v>1128</v>
      </c>
      <c r="AU403" s="128">
        <v>2.15</v>
      </c>
      <c r="AV403" s="129" t="s">
        <v>103</v>
      </c>
      <c r="AW403" s="126" t="str">
        <f t="shared" si="189"/>
        <v/>
      </c>
      <c r="AX403" s="126" t="str">
        <f t="shared" si="190"/>
        <v/>
      </c>
      <c r="AY403" s="64" t="str">
        <f t="shared" si="191"/>
        <v/>
      </c>
      <c r="AZ403" s="97">
        <v>80.2</v>
      </c>
      <c r="BA403" s="68"/>
      <c r="BB403" s="68"/>
      <c r="BC403" s="68"/>
      <c r="BD403" s="68"/>
      <c r="BE403" s="15"/>
      <c r="BF403" s="5">
        <f t="shared" si="192"/>
        <v>7401</v>
      </c>
      <c r="BG403" s="41">
        <v>7322</v>
      </c>
      <c r="BH403" s="42">
        <v>79</v>
      </c>
      <c r="BI403" s="42"/>
      <c r="BJ403" s="42"/>
      <c r="BK403" s="42"/>
      <c r="BL403" s="42"/>
      <c r="BM403" s="15"/>
    </row>
    <row r="404" spans="1:65" outlineLevel="5" x14ac:dyDescent="0.3">
      <c r="A404" s="22">
        <f t="shared" si="178"/>
        <v>12</v>
      </c>
      <c r="B404" s="9">
        <f t="shared" si="162"/>
        <v>43078</v>
      </c>
      <c r="C404" s="51">
        <v>290329</v>
      </c>
      <c r="D404" s="64">
        <f t="shared" si="183"/>
        <v>34</v>
      </c>
      <c r="E404" s="12">
        <v>33</v>
      </c>
      <c r="F404" s="12">
        <v>35</v>
      </c>
      <c r="G404" s="12"/>
      <c r="H404" s="12"/>
      <c r="I404" s="12"/>
      <c r="J404" s="12"/>
      <c r="K404" s="12"/>
      <c r="L404" s="12"/>
      <c r="M404" s="74" t="str">
        <f t="shared" si="184"/>
        <v/>
      </c>
      <c r="N404" s="83" t="s">
        <v>103</v>
      </c>
      <c r="O404" s="83" t="s">
        <v>103</v>
      </c>
      <c r="P404" s="83"/>
      <c r="Q404" s="83"/>
      <c r="R404" s="83"/>
      <c r="S404" s="83"/>
      <c r="T404" s="83"/>
      <c r="U404" s="83"/>
      <c r="V404" s="5" t="str">
        <f t="shared" si="185"/>
        <v/>
      </c>
      <c r="W404" s="41"/>
      <c r="X404" s="41"/>
      <c r="Y404" s="41"/>
      <c r="Z404" s="41"/>
      <c r="AA404" s="41"/>
      <c r="AB404" s="41"/>
      <c r="AC404" s="41"/>
      <c r="AD404" s="41"/>
      <c r="AE404" s="5" t="str">
        <f t="shared" si="186"/>
        <v/>
      </c>
      <c r="AF404" s="41"/>
      <c r="AG404" s="41"/>
      <c r="AH404" s="41"/>
      <c r="AI404" s="41"/>
      <c r="AJ404" s="41"/>
      <c r="AK404" s="41"/>
      <c r="AL404" s="41"/>
      <c r="AM404" s="41"/>
      <c r="AN404" s="41">
        <f t="shared" si="193"/>
        <v>18.617021276595743</v>
      </c>
      <c r="AO404" s="41">
        <v>1128</v>
      </c>
      <c r="AP404" s="110" t="s">
        <v>103</v>
      </c>
      <c r="AQ404" s="111" t="s">
        <v>103</v>
      </c>
      <c r="AR404" s="126" t="str">
        <f t="shared" si="187"/>
        <v/>
      </c>
      <c r="AS404" s="126" t="str">
        <f t="shared" si="188"/>
        <v/>
      </c>
      <c r="AT404" s="127">
        <v>1128</v>
      </c>
      <c r="AU404" s="128" t="s">
        <v>103</v>
      </c>
      <c r="AV404" s="129" t="s">
        <v>103</v>
      </c>
      <c r="AW404" s="126" t="str">
        <f t="shared" si="189"/>
        <v/>
      </c>
      <c r="AX404" s="126" t="str">
        <f t="shared" si="190"/>
        <v/>
      </c>
      <c r="AY404" s="64" t="str">
        <f t="shared" si="191"/>
        <v/>
      </c>
      <c r="AZ404" s="97" t="s">
        <v>103</v>
      </c>
      <c r="BA404" s="68"/>
      <c r="BB404" s="68"/>
      <c r="BC404" s="68"/>
      <c r="BD404" s="68"/>
      <c r="BE404" s="15"/>
      <c r="BF404" s="5">
        <f t="shared" si="192"/>
        <v>12439</v>
      </c>
      <c r="BG404" s="41">
        <v>6342</v>
      </c>
      <c r="BH404" s="42">
        <v>6097</v>
      </c>
      <c r="BI404" s="42"/>
      <c r="BJ404" s="42"/>
      <c r="BK404" s="42"/>
      <c r="BL404" s="42"/>
      <c r="BM404" s="15"/>
    </row>
    <row r="405" spans="1:65" outlineLevel="5" x14ac:dyDescent="0.3">
      <c r="A405" s="22">
        <f t="shared" si="178"/>
        <v>12</v>
      </c>
      <c r="B405" s="9">
        <f t="shared" si="162"/>
        <v>43079</v>
      </c>
      <c r="C405" s="51">
        <v>309632</v>
      </c>
      <c r="D405" s="64">
        <f t="shared" si="183"/>
        <v>34.5</v>
      </c>
      <c r="E405" s="12">
        <v>35</v>
      </c>
      <c r="F405" s="12">
        <v>34</v>
      </c>
      <c r="G405" s="12"/>
      <c r="H405" s="12"/>
      <c r="I405" s="12"/>
      <c r="J405" s="12"/>
      <c r="K405" s="12"/>
      <c r="L405" s="12"/>
      <c r="M405" s="74" t="str">
        <f t="shared" si="184"/>
        <v/>
      </c>
      <c r="N405" s="83" t="s">
        <v>103</v>
      </c>
      <c r="O405" s="83" t="s">
        <v>103</v>
      </c>
      <c r="P405" s="83"/>
      <c r="Q405" s="83"/>
      <c r="R405" s="83"/>
      <c r="S405" s="83"/>
      <c r="T405" s="83"/>
      <c r="U405" s="83"/>
      <c r="V405" s="5" t="str">
        <f t="shared" si="185"/>
        <v/>
      </c>
      <c r="W405" s="41"/>
      <c r="X405" s="41"/>
      <c r="Y405" s="41"/>
      <c r="Z405" s="41"/>
      <c r="AA405" s="41"/>
      <c r="AB405" s="41"/>
      <c r="AC405" s="41"/>
      <c r="AD405" s="41"/>
      <c r="AE405" s="5" t="str">
        <f t="shared" si="186"/>
        <v/>
      </c>
      <c r="AF405" s="41"/>
      <c r="AG405" s="41"/>
      <c r="AH405" s="41"/>
      <c r="AI405" s="41"/>
      <c r="AJ405" s="41"/>
      <c r="AK405" s="41"/>
      <c r="AL405" s="41"/>
      <c r="AM405" s="41"/>
      <c r="AN405" s="41">
        <f t="shared" si="193"/>
        <v>19.021739130434781</v>
      </c>
      <c r="AO405" s="41">
        <v>1104</v>
      </c>
      <c r="AP405" s="110" t="s">
        <v>103</v>
      </c>
      <c r="AQ405" s="111" t="s">
        <v>103</v>
      </c>
      <c r="AR405" s="126" t="str">
        <f t="shared" si="187"/>
        <v/>
      </c>
      <c r="AS405" s="126" t="str">
        <f t="shared" si="188"/>
        <v/>
      </c>
      <c r="AT405" s="127">
        <v>1104</v>
      </c>
      <c r="AU405" s="128" t="s">
        <v>103</v>
      </c>
      <c r="AV405" s="129" t="s">
        <v>103</v>
      </c>
      <c r="AW405" s="126" t="str">
        <f t="shared" si="189"/>
        <v/>
      </c>
      <c r="AX405" s="126" t="str">
        <f t="shared" si="190"/>
        <v/>
      </c>
      <c r="AY405" s="64" t="str">
        <f t="shared" si="191"/>
        <v/>
      </c>
      <c r="AZ405" s="97" t="s">
        <v>103</v>
      </c>
      <c r="BA405" s="68"/>
      <c r="BB405" s="68"/>
      <c r="BC405" s="68"/>
      <c r="BD405" s="68"/>
      <c r="BE405" s="15"/>
      <c r="BF405" s="5">
        <f t="shared" si="192"/>
        <v>9784</v>
      </c>
      <c r="BG405" s="41">
        <v>6107</v>
      </c>
      <c r="BH405" s="42">
        <v>3677</v>
      </c>
      <c r="BI405" s="42"/>
      <c r="BJ405" s="42"/>
      <c r="BK405" s="42"/>
      <c r="BL405" s="42"/>
      <c r="BM405" s="15"/>
    </row>
    <row r="406" spans="1:65" outlineLevel="5" x14ac:dyDescent="0.3">
      <c r="A406" s="22">
        <f t="shared" si="178"/>
        <v>12</v>
      </c>
      <c r="B406" s="9">
        <f t="shared" si="162"/>
        <v>43080</v>
      </c>
      <c r="C406" s="51">
        <v>305286</v>
      </c>
      <c r="D406" s="64">
        <f t="shared" si="183"/>
        <v>33.5</v>
      </c>
      <c r="E406" s="12">
        <v>33</v>
      </c>
      <c r="F406" s="12">
        <v>34</v>
      </c>
      <c r="G406" s="12"/>
      <c r="H406" s="12"/>
      <c r="I406" s="12"/>
      <c r="J406" s="12"/>
      <c r="K406" s="12"/>
      <c r="L406" s="12"/>
      <c r="M406" s="74" t="str">
        <f t="shared" si="184"/>
        <v/>
      </c>
      <c r="N406" s="83" t="s">
        <v>103</v>
      </c>
      <c r="O406" s="83" t="s">
        <v>103</v>
      </c>
      <c r="P406" s="83"/>
      <c r="Q406" s="83"/>
      <c r="R406" s="83"/>
      <c r="S406" s="83"/>
      <c r="T406" s="83"/>
      <c r="U406" s="83"/>
      <c r="V406" s="5" t="str">
        <f t="shared" si="185"/>
        <v/>
      </c>
      <c r="W406" s="41"/>
      <c r="X406" s="41"/>
      <c r="Y406" s="41"/>
      <c r="Z406" s="41"/>
      <c r="AA406" s="41"/>
      <c r="AB406" s="41"/>
      <c r="AC406" s="41"/>
      <c r="AD406" s="41"/>
      <c r="AE406" s="5" t="str">
        <f t="shared" si="186"/>
        <v/>
      </c>
      <c r="AF406" s="41"/>
      <c r="AG406" s="41"/>
      <c r="AH406" s="41"/>
      <c r="AI406" s="41"/>
      <c r="AJ406" s="41"/>
      <c r="AK406" s="41"/>
      <c r="AL406" s="41"/>
      <c r="AM406" s="41"/>
      <c r="AN406" s="41">
        <f t="shared" si="193"/>
        <v>19.021739130434781</v>
      </c>
      <c r="AO406" s="41">
        <v>1104</v>
      </c>
      <c r="AP406" s="110" t="s">
        <v>103</v>
      </c>
      <c r="AQ406" s="111" t="s">
        <v>103</v>
      </c>
      <c r="AR406" s="126" t="str">
        <f t="shared" si="187"/>
        <v/>
      </c>
      <c r="AS406" s="126" t="str">
        <f t="shared" si="188"/>
        <v/>
      </c>
      <c r="AT406" s="127">
        <v>1104</v>
      </c>
      <c r="AU406" s="128">
        <v>2.2000000000000002</v>
      </c>
      <c r="AV406" s="129" t="s">
        <v>103</v>
      </c>
      <c r="AW406" s="126" t="str">
        <f t="shared" si="189"/>
        <v/>
      </c>
      <c r="AX406" s="126" t="str">
        <f t="shared" si="190"/>
        <v/>
      </c>
      <c r="AY406" s="64" t="str">
        <f t="shared" si="191"/>
        <v/>
      </c>
      <c r="AZ406" s="97">
        <v>80.5</v>
      </c>
      <c r="BA406" s="68"/>
      <c r="BB406" s="68"/>
      <c r="BC406" s="68"/>
      <c r="BD406" s="68"/>
      <c r="BE406" s="15"/>
      <c r="BF406" s="5">
        <f t="shared" si="192"/>
        <v>12491</v>
      </c>
      <c r="BG406" s="41">
        <v>6546</v>
      </c>
      <c r="BH406" s="42">
        <v>5945</v>
      </c>
      <c r="BI406" s="42"/>
      <c r="BJ406" s="42"/>
      <c r="BK406" s="42"/>
      <c r="BL406" s="42"/>
      <c r="BM406" s="15"/>
    </row>
    <row r="407" spans="1:65" outlineLevel="5" x14ac:dyDescent="0.3">
      <c r="A407" s="22">
        <f t="shared" si="178"/>
        <v>12</v>
      </c>
      <c r="B407" s="9">
        <f t="shared" si="162"/>
        <v>43081</v>
      </c>
      <c r="C407" s="51">
        <v>296513</v>
      </c>
      <c r="D407" s="64">
        <f t="shared" si="183"/>
        <v>34</v>
      </c>
      <c r="E407" s="12">
        <v>33</v>
      </c>
      <c r="F407" s="12">
        <v>35</v>
      </c>
      <c r="G407" s="12"/>
      <c r="H407" s="12"/>
      <c r="I407" s="12"/>
      <c r="J407" s="12"/>
      <c r="K407" s="12"/>
      <c r="L407" s="12"/>
      <c r="M407" s="74">
        <f t="shared" si="184"/>
        <v>7</v>
      </c>
      <c r="N407" s="83">
        <v>7.03</v>
      </c>
      <c r="O407" s="83">
        <v>6.99</v>
      </c>
      <c r="P407" s="83"/>
      <c r="Q407" s="83"/>
      <c r="R407" s="83"/>
      <c r="S407" s="83"/>
      <c r="T407" s="83"/>
      <c r="U407" s="83"/>
      <c r="V407" s="5" t="str">
        <f t="shared" si="185"/>
        <v/>
      </c>
      <c r="W407" s="41"/>
      <c r="X407" s="41"/>
      <c r="Y407" s="41"/>
      <c r="Z407" s="41"/>
      <c r="AA407" s="41"/>
      <c r="AB407" s="41"/>
      <c r="AC407" s="41"/>
      <c r="AD407" s="41"/>
      <c r="AE407" s="5" t="str">
        <f t="shared" si="186"/>
        <v/>
      </c>
      <c r="AF407" s="41"/>
      <c r="AG407" s="41"/>
      <c r="AH407" s="41"/>
      <c r="AI407" s="41"/>
      <c r="AJ407" s="41"/>
      <c r="AK407" s="41"/>
      <c r="AL407" s="41"/>
      <c r="AM407" s="41"/>
      <c r="AN407" s="41">
        <f t="shared" si="193"/>
        <v>17.087062652563059</v>
      </c>
      <c r="AO407" s="41">
        <v>1229</v>
      </c>
      <c r="AP407" s="110">
        <v>2.92</v>
      </c>
      <c r="AQ407" s="111">
        <v>2.2599999999999998</v>
      </c>
      <c r="AR407" s="126">
        <f t="shared" si="187"/>
        <v>77.397260273972606</v>
      </c>
      <c r="AS407" s="126">
        <f t="shared" si="188"/>
        <v>22.602739726027394</v>
      </c>
      <c r="AT407" s="127">
        <v>1229</v>
      </c>
      <c r="AU407" s="128">
        <v>2.06</v>
      </c>
      <c r="AV407" s="129">
        <v>1.31</v>
      </c>
      <c r="AW407" s="126">
        <f t="shared" si="189"/>
        <v>63.592233009708742</v>
      </c>
      <c r="AX407" s="126">
        <f t="shared" si="190"/>
        <v>36.407766990291258</v>
      </c>
      <c r="AY407" s="64">
        <f t="shared" si="191"/>
        <v>48.991150442477874</v>
      </c>
      <c r="AZ407" s="97">
        <v>80.239999999999995</v>
      </c>
      <c r="BA407" s="68">
        <v>64</v>
      </c>
      <c r="BB407" s="68">
        <v>33</v>
      </c>
      <c r="BC407" s="68">
        <v>280</v>
      </c>
      <c r="BD407" s="68"/>
      <c r="BE407" s="15"/>
      <c r="BF407" s="5">
        <f t="shared" si="192"/>
        <v>14456</v>
      </c>
      <c r="BG407" s="41">
        <v>6917</v>
      </c>
      <c r="BH407" s="42">
        <v>7539</v>
      </c>
      <c r="BI407" s="42"/>
      <c r="BJ407" s="42"/>
      <c r="BK407" s="42"/>
      <c r="BL407" s="42"/>
      <c r="BM407" s="15"/>
    </row>
    <row r="408" spans="1:65" outlineLevel="5" x14ac:dyDescent="0.3">
      <c r="A408" s="22">
        <f t="shared" si="178"/>
        <v>12</v>
      </c>
      <c r="B408" s="9">
        <f t="shared" si="162"/>
        <v>43082</v>
      </c>
      <c r="C408" s="51">
        <v>298858</v>
      </c>
      <c r="D408" s="64">
        <f t="shared" si="183"/>
        <v>34.5</v>
      </c>
      <c r="E408" s="12">
        <v>35</v>
      </c>
      <c r="F408" s="12">
        <v>34</v>
      </c>
      <c r="G408" s="12"/>
      <c r="H408" s="12"/>
      <c r="I408" s="12"/>
      <c r="J408" s="12"/>
      <c r="K408" s="12"/>
      <c r="L408" s="12"/>
      <c r="M408" s="74" t="str">
        <f t="shared" si="184"/>
        <v/>
      </c>
      <c r="N408" s="83" t="s">
        <v>103</v>
      </c>
      <c r="O408" s="83" t="s">
        <v>103</v>
      </c>
      <c r="P408" s="83"/>
      <c r="Q408" s="83"/>
      <c r="R408" s="83"/>
      <c r="S408" s="83"/>
      <c r="T408" s="83"/>
      <c r="U408" s="83"/>
      <c r="V408" s="5" t="str">
        <f t="shared" si="185"/>
        <v/>
      </c>
      <c r="W408" s="41"/>
      <c r="X408" s="41"/>
      <c r="Y408" s="41"/>
      <c r="Z408" s="41"/>
      <c r="AA408" s="41"/>
      <c r="AB408" s="41"/>
      <c r="AC408" s="41"/>
      <c r="AD408" s="41"/>
      <c r="AE408" s="5" t="str">
        <f t="shared" si="186"/>
        <v/>
      </c>
      <c r="AF408" s="41"/>
      <c r="AG408" s="41"/>
      <c r="AH408" s="41"/>
      <c r="AI408" s="41"/>
      <c r="AJ408" s="41"/>
      <c r="AK408" s="41"/>
      <c r="AL408" s="41"/>
      <c r="AM408" s="41"/>
      <c r="AN408" s="41">
        <f t="shared" si="193"/>
        <v>21.169354838709676</v>
      </c>
      <c r="AO408" s="41">
        <v>992</v>
      </c>
      <c r="AP408" s="110" t="s">
        <v>103</v>
      </c>
      <c r="AQ408" s="111" t="s">
        <v>103</v>
      </c>
      <c r="AR408" s="126" t="str">
        <f t="shared" si="187"/>
        <v/>
      </c>
      <c r="AS408" s="126" t="str">
        <f t="shared" si="188"/>
        <v/>
      </c>
      <c r="AT408" s="127">
        <v>992</v>
      </c>
      <c r="AU408" s="128" t="s">
        <v>103</v>
      </c>
      <c r="AV408" s="129" t="s">
        <v>103</v>
      </c>
      <c r="AW408" s="126" t="str">
        <f t="shared" si="189"/>
        <v/>
      </c>
      <c r="AX408" s="126" t="str">
        <f t="shared" si="190"/>
        <v/>
      </c>
      <c r="AY408" s="64" t="str">
        <f t="shared" si="191"/>
        <v/>
      </c>
      <c r="AZ408" s="97">
        <v>80.12</v>
      </c>
      <c r="BA408" s="68"/>
      <c r="BB408" s="68"/>
      <c r="BC408" s="68"/>
      <c r="BD408" s="68"/>
      <c r="BE408" s="15"/>
      <c r="BF408" s="5">
        <f t="shared" si="192"/>
        <v>14425</v>
      </c>
      <c r="BG408" s="41">
        <v>6357</v>
      </c>
      <c r="BH408" s="42">
        <v>8068</v>
      </c>
      <c r="BI408" s="42"/>
      <c r="BJ408" s="42"/>
      <c r="BK408" s="42"/>
      <c r="BL408" s="42"/>
      <c r="BM408" s="15"/>
    </row>
    <row r="409" spans="1:65" outlineLevel="5" x14ac:dyDescent="0.3">
      <c r="A409" s="22">
        <f t="shared" si="178"/>
        <v>12</v>
      </c>
      <c r="B409" s="9">
        <f t="shared" si="162"/>
        <v>43083</v>
      </c>
      <c r="C409" s="51">
        <v>282450</v>
      </c>
      <c r="D409" s="64">
        <f t="shared" si="183"/>
        <v>33.5</v>
      </c>
      <c r="E409" s="12">
        <v>33</v>
      </c>
      <c r="F409" s="12">
        <v>34</v>
      </c>
      <c r="G409" s="12"/>
      <c r="H409" s="12"/>
      <c r="I409" s="12"/>
      <c r="J409" s="12"/>
      <c r="K409" s="12"/>
      <c r="L409" s="12"/>
      <c r="M409" s="74" t="str">
        <f t="shared" si="184"/>
        <v/>
      </c>
      <c r="N409" s="83" t="s">
        <v>103</v>
      </c>
      <c r="O409" s="83" t="s">
        <v>103</v>
      </c>
      <c r="P409" s="83"/>
      <c r="Q409" s="83"/>
      <c r="R409" s="83"/>
      <c r="S409" s="83"/>
      <c r="T409" s="83"/>
      <c r="U409" s="83"/>
      <c r="V409" s="5" t="str">
        <f t="shared" si="185"/>
        <v/>
      </c>
      <c r="W409" s="41"/>
      <c r="X409" s="41"/>
      <c r="Y409" s="41"/>
      <c r="Z409" s="41"/>
      <c r="AA409" s="41"/>
      <c r="AB409" s="41"/>
      <c r="AC409" s="41"/>
      <c r="AD409" s="41"/>
      <c r="AE409" s="5" t="str">
        <f t="shared" si="186"/>
        <v/>
      </c>
      <c r="AF409" s="41"/>
      <c r="AG409" s="41"/>
      <c r="AH409" s="41"/>
      <c r="AI409" s="41"/>
      <c r="AJ409" s="41"/>
      <c r="AK409" s="41"/>
      <c r="AL409" s="41"/>
      <c r="AM409" s="41"/>
      <c r="AN409" s="41">
        <f t="shared" si="193"/>
        <v>19.811320754716981</v>
      </c>
      <c r="AO409" s="41">
        <v>1060</v>
      </c>
      <c r="AP409" s="110" t="s">
        <v>103</v>
      </c>
      <c r="AQ409" s="111" t="s">
        <v>103</v>
      </c>
      <c r="AR409" s="126" t="str">
        <f t="shared" si="187"/>
        <v/>
      </c>
      <c r="AS409" s="126" t="str">
        <f t="shared" si="188"/>
        <v/>
      </c>
      <c r="AT409" s="127">
        <v>1060</v>
      </c>
      <c r="AU409" s="128">
        <v>1.8</v>
      </c>
      <c r="AV409" s="129" t="s">
        <v>103</v>
      </c>
      <c r="AW409" s="126" t="str">
        <f t="shared" si="189"/>
        <v/>
      </c>
      <c r="AX409" s="126" t="str">
        <f t="shared" si="190"/>
        <v/>
      </c>
      <c r="AY409" s="64" t="str">
        <f t="shared" si="191"/>
        <v/>
      </c>
      <c r="AZ409" s="97">
        <v>80.91</v>
      </c>
      <c r="BA409" s="68"/>
      <c r="BB409" s="68"/>
      <c r="BC409" s="68"/>
      <c r="BD409" s="68"/>
      <c r="BE409" s="15"/>
      <c r="BF409" s="5">
        <f t="shared" si="192"/>
        <v>15246</v>
      </c>
      <c r="BG409" s="41">
        <v>6504</v>
      </c>
      <c r="BH409" s="42">
        <v>8742</v>
      </c>
      <c r="BI409" s="42"/>
      <c r="BJ409" s="42"/>
      <c r="BK409" s="42"/>
      <c r="BL409" s="42"/>
      <c r="BM409" s="15"/>
    </row>
    <row r="410" spans="1:65" outlineLevel="5" x14ac:dyDescent="0.3">
      <c r="A410" s="22">
        <f t="shared" si="178"/>
        <v>12</v>
      </c>
      <c r="B410" s="9">
        <f t="shared" si="162"/>
        <v>43084</v>
      </c>
      <c r="C410" s="51">
        <v>312459</v>
      </c>
      <c r="D410" s="64">
        <f t="shared" si="183"/>
        <v>35</v>
      </c>
      <c r="E410" s="12">
        <v>35</v>
      </c>
      <c r="F410" s="12">
        <v>35</v>
      </c>
      <c r="G410" s="12"/>
      <c r="H410" s="12"/>
      <c r="I410" s="12"/>
      <c r="J410" s="12"/>
      <c r="K410" s="12"/>
      <c r="L410" s="12"/>
      <c r="M410" s="74" t="str">
        <f t="shared" si="184"/>
        <v/>
      </c>
      <c r="N410" s="83" t="s">
        <v>103</v>
      </c>
      <c r="O410" s="83" t="s">
        <v>103</v>
      </c>
      <c r="P410" s="83"/>
      <c r="Q410" s="83"/>
      <c r="R410" s="83"/>
      <c r="S410" s="83"/>
      <c r="T410" s="83"/>
      <c r="U410" s="83"/>
      <c r="V410" s="5" t="str">
        <f t="shared" si="185"/>
        <v/>
      </c>
      <c r="W410" s="41"/>
      <c r="X410" s="41"/>
      <c r="Y410" s="41"/>
      <c r="Z410" s="41"/>
      <c r="AA410" s="41"/>
      <c r="AB410" s="41"/>
      <c r="AC410" s="41"/>
      <c r="AD410" s="41"/>
      <c r="AE410" s="5" t="str">
        <f t="shared" si="186"/>
        <v/>
      </c>
      <c r="AF410" s="41"/>
      <c r="AG410" s="41"/>
      <c r="AH410" s="41"/>
      <c r="AI410" s="41"/>
      <c r="AJ410" s="41"/>
      <c r="AK410" s="41"/>
      <c r="AL410" s="41"/>
      <c r="AM410" s="41"/>
      <c r="AN410" s="41">
        <f t="shared" si="193"/>
        <v>21.875</v>
      </c>
      <c r="AO410" s="41">
        <v>960</v>
      </c>
      <c r="AP410" s="110" t="s">
        <v>103</v>
      </c>
      <c r="AQ410" s="111" t="s">
        <v>103</v>
      </c>
      <c r="AR410" s="126" t="str">
        <f t="shared" si="187"/>
        <v/>
      </c>
      <c r="AS410" s="126" t="str">
        <f t="shared" si="188"/>
        <v/>
      </c>
      <c r="AT410" s="127">
        <v>960</v>
      </c>
      <c r="AU410" s="128">
        <v>2.0099999999999998</v>
      </c>
      <c r="AV410" s="129" t="s">
        <v>103</v>
      </c>
      <c r="AW410" s="126" t="str">
        <f t="shared" si="189"/>
        <v/>
      </c>
      <c r="AX410" s="126" t="str">
        <f t="shared" si="190"/>
        <v/>
      </c>
      <c r="AY410" s="64" t="str">
        <f t="shared" si="191"/>
        <v/>
      </c>
      <c r="AZ410" s="97">
        <v>79.8</v>
      </c>
      <c r="BA410" s="68"/>
      <c r="BB410" s="68"/>
      <c r="BC410" s="68"/>
      <c r="BD410" s="68"/>
      <c r="BE410" s="15"/>
      <c r="BF410" s="5">
        <f t="shared" si="192"/>
        <v>13811</v>
      </c>
      <c r="BG410" s="41">
        <v>7522</v>
      </c>
      <c r="BH410" s="42">
        <v>6289</v>
      </c>
      <c r="BI410" s="42"/>
      <c r="BJ410" s="42"/>
      <c r="BK410" s="42"/>
      <c r="BL410" s="42"/>
      <c r="BM410" s="15"/>
    </row>
    <row r="411" spans="1:65" outlineLevel="5" x14ac:dyDescent="0.3">
      <c r="A411" s="22">
        <f t="shared" si="178"/>
        <v>12</v>
      </c>
      <c r="B411" s="9">
        <f t="shared" si="162"/>
        <v>43085</v>
      </c>
      <c r="C411" s="51">
        <v>311961</v>
      </c>
      <c r="D411" s="64">
        <f t="shared" si="183"/>
        <v>34.5</v>
      </c>
      <c r="E411" s="12">
        <v>34</v>
      </c>
      <c r="F411" s="12">
        <v>35</v>
      </c>
      <c r="G411" s="12"/>
      <c r="H411" s="12"/>
      <c r="I411" s="12"/>
      <c r="J411" s="12"/>
      <c r="K411" s="12"/>
      <c r="L411" s="12"/>
      <c r="M411" s="74" t="str">
        <f t="shared" si="184"/>
        <v/>
      </c>
      <c r="N411" s="83" t="s">
        <v>103</v>
      </c>
      <c r="O411" s="83" t="s">
        <v>103</v>
      </c>
      <c r="P411" s="83"/>
      <c r="Q411" s="83"/>
      <c r="R411" s="83"/>
      <c r="S411" s="83"/>
      <c r="T411" s="83"/>
      <c r="U411" s="83"/>
      <c r="V411" s="5" t="str">
        <f t="shared" si="185"/>
        <v/>
      </c>
      <c r="W411" s="41"/>
      <c r="X411" s="41"/>
      <c r="Y411" s="41"/>
      <c r="Z411" s="41"/>
      <c r="AA411" s="41"/>
      <c r="AB411" s="41"/>
      <c r="AC411" s="41"/>
      <c r="AD411" s="41"/>
      <c r="AE411" s="5" t="str">
        <f t="shared" si="186"/>
        <v/>
      </c>
      <c r="AF411" s="41"/>
      <c r="AG411" s="41"/>
      <c r="AH411" s="41"/>
      <c r="AI411" s="41"/>
      <c r="AJ411" s="41"/>
      <c r="AK411" s="41"/>
      <c r="AL411" s="41"/>
      <c r="AM411" s="41"/>
      <c r="AN411" s="41">
        <f t="shared" si="193"/>
        <v>22.75189599133261</v>
      </c>
      <c r="AO411" s="41">
        <v>923</v>
      </c>
      <c r="AP411" s="110" t="s">
        <v>103</v>
      </c>
      <c r="AQ411" s="111" t="s">
        <v>103</v>
      </c>
      <c r="AR411" s="126" t="str">
        <f t="shared" si="187"/>
        <v/>
      </c>
      <c r="AS411" s="126" t="str">
        <f t="shared" si="188"/>
        <v/>
      </c>
      <c r="AT411" s="127">
        <v>923</v>
      </c>
      <c r="AU411" s="128" t="s">
        <v>103</v>
      </c>
      <c r="AV411" s="129" t="s">
        <v>103</v>
      </c>
      <c r="AW411" s="126" t="str">
        <f t="shared" si="189"/>
        <v/>
      </c>
      <c r="AX411" s="126" t="str">
        <f t="shared" si="190"/>
        <v/>
      </c>
      <c r="AY411" s="64" t="str">
        <f t="shared" si="191"/>
        <v/>
      </c>
      <c r="AZ411" s="97" t="s">
        <v>103</v>
      </c>
      <c r="BA411" s="68"/>
      <c r="BB411" s="68"/>
      <c r="BC411" s="68"/>
      <c r="BD411" s="68"/>
      <c r="BE411" s="15"/>
      <c r="BF411" s="5">
        <f t="shared" si="192"/>
        <v>15158</v>
      </c>
      <c r="BG411" s="41">
        <v>8290</v>
      </c>
      <c r="BH411" s="42">
        <v>6868</v>
      </c>
      <c r="BI411" s="42"/>
      <c r="BJ411" s="42"/>
      <c r="BK411" s="42"/>
      <c r="BL411" s="42"/>
      <c r="BM411" s="15"/>
    </row>
    <row r="412" spans="1:65" outlineLevel="5" x14ac:dyDescent="0.3">
      <c r="A412" s="22">
        <f t="shared" si="178"/>
        <v>12</v>
      </c>
      <c r="B412" s="9">
        <f t="shared" si="162"/>
        <v>43086</v>
      </c>
      <c r="C412" s="51">
        <v>318523</v>
      </c>
      <c r="D412" s="64">
        <f t="shared" si="183"/>
        <v>35.5</v>
      </c>
      <c r="E412" s="12">
        <v>36</v>
      </c>
      <c r="F412" s="12">
        <v>35</v>
      </c>
      <c r="G412" s="12"/>
      <c r="H412" s="12"/>
      <c r="I412" s="12"/>
      <c r="J412" s="12"/>
      <c r="K412" s="12"/>
      <c r="L412" s="12"/>
      <c r="M412" s="74" t="str">
        <f t="shared" si="184"/>
        <v/>
      </c>
      <c r="N412" s="83" t="s">
        <v>103</v>
      </c>
      <c r="O412" s="83" t="s">
        <v>103</v>
      </c>
      <c r="P412" s="83"/>
      <c r="Q412" s="83"/>
      <c r="R412" s="83"/>
      <c r="S412" s="83"/>
      <c r="T412" s="83"/>
      <c r="U412" s="83"/>
      <c r="V412" s="5" t="str">
        <f t="shared" si="185"/>
        <v/>
      </c>
      <c r="W412" s="41"/>
      <c r="X412" s="41"/>
      <c r="Y412" s="41"/>
      <c r="Z412" s="41"/>
      <c r="AA412" s="41"/>
      <c r="AB412" s="41"/>
      <c r="AC412" s="41"/>
      <c r="AD412" s="41"/>
      <c r="AE412" s="5" t="str">
        <f t="shared" si="186"/>
        <v/>
      </c>
      <c r="AF412" s="41"/>
      <c r="AG412" s="41"/>
      <c r="AH412" s="41"/>
      <c r="AI412" s="41"/>
      <c r="AJ412" s="41"/>
      <c r="AK412" s="41"/>
      <c r="AL412" s="41"/>
      <c r="AM412" s="41"/>
      <c r="AN412" s="41">
        <f t="shared" si="193"/>
        <v>21.276595744680851</v>
      </c>
      <c r="AO412" s="41">
        <v>987</v>
      </c>
      <c r="AP412" s="110" t="s">
        <v>103</v>
      </c>
      <c r="AQ412" s="111" t="s">
        <v>103</v>
      </c>
      <c r="AR412" s="126" t="str">
        <f t="shared" si="187"/>
        <v/>
      </c>
      <c r="AS412" s="126" t="str">
        <f t="shared" si="188"/>
        <v/>
      </c>
      <c r="AT412" s="127">
        <v>987</v>
      </c>
      <c r="AU412" s="128" t="s">
        <v>103</v>
      </c>
      <c r="AV412" s="129" t="s">
        <v>103</v>
      </c>
      <c r="AW412" s="126" t="str">
        <f t="shared" si="189"/>
        <v/>
      </c>
      <c r="AX412" s="126" t="str">
        <f t="shared" si="190"/>
        <v/>
      </c>
      <c r="AY412" s="64" t="str">
        <f t="shared" si="191"/>
        <v/>
      </c>
      <c r="AZ412" s="97" t="s">
        <v>103</v>
      </c>
      <c r="BA412" s="68"/>
      <c r="BB412" s="68"/>
      <c r="BC412" s="68"/>
      <c r="BD412" s="68"/>
      <c r="BE412" s="15"/>
      <c r="BF412" s="5">
        <f t="shared" si="192"/>
        <v>13537</v>
      </c>
      <c r="BG412" s="41">
        <v>6149</v>
      </c>
      <c r="BH412" s="42">
        <v>7388</v>
      </c>
      <c r="BI412" s="42"/>
      <c r="BJ412" s="42"/>
      <c r="BK412" s="42"/>
      <c r="BL412" s="42"/>
      <c r="BM412" s="15"/>
    </row>
    <row r="413" spans="1:65" outlineLevel="5" x14ac:dyDescent="0.3">
      <c r="A413" s="22">
        <f t="shared" si="178"/>
        <v>12</v>
      </c>
      <c r="B413" s="9">
        <f t="shared" si="162"/>
        <v>43087</v>
      </c>
      <c r="C413" s="51">
        <v>311369</v>
      </c>
      <c r="D413" s="64">
        <f t="shared" si="183"/>
        <v>35</v>
      </c>
      <c r="E413" s="12">
        <v>36</v>
      </c>
      <c r="F413" s="12">
        <v>34</v>
      </c>
      <c r="G413" s="12"/>
      <c r="H413" s="12"/>
      <c r="I413" s="12"/>
      <c r="J413" s="12"/>
      <c r="K413" s="12"/>
      <c r="L413" s="12"/>
      <c r="M413" s="74" t="str">
        <f t="shared" si="184"/>
        <v/>
      </c>
      <c r="N413" s="83" t="s">
        <v>103</v>
      </c>
      <c r="O413" s="83" t="s">
        <v>103</v>
      </c>
      <c r="P413" s="83"/>
      <c r="Q413" s="83"/>
      <c r="R413" s="83"/>
      <c r="S413" s="83"/>
      <c r="T413" s="83"/>
      <c r="U413" s="83"/>
      <c r="V413" s="5" t="str">
        <f t="shared" si="185"/>
        <v/>
      </c>
      <c r="W413" s="41"/>
      <c r="X413" s="41"/>
      <c r="Y413" s="41"/>
      <c r="Z413" s="41"/>
      <c r="AA413" s="41"/>
      <c r="AB413" s="41"/>
      <c r="AC413" s="41"/>
      <c r="AD413" s="41"/>
      <c r="AE413" s="5" t="str">
        <f t="shared" si="186"/>
        <v/>
      </c>
      <c r="AF413" s="41"/>
      <c r="AG413" s="41"/>
      <c r="AH413" s="41"/>
      <c r="AI413" s="41"/>
      <c r="AJ413" s="41"/>
      <c r="AK413" s="41"/>
      <c r="AL413" s="41"/>
      <c r="AM413" s="41"/>
      <c r="AN413" s="41">
        <f t="shared" si="193"/>
        <v>20.64896755162242</v>
      </c>
      <c r="AO413" s="41">
        <v>1017</v>
      </c>
      <c r="AP413" s="110" t="s">
        <v>103</v>
      </c>
      <c r="AQ413" s="111" t="s">
        <v>103</v>
      </c>
      <c r="AR413" s="126" t="str">
        <f t="shared" si="187"/>
        <v/>
      </c>
      <c r="AS413" s="126" t="str">
        <f t="shared" si="188"/>
        <v/>
      </c>
      <c r="AT413" s="127">
        <v>1017</v>
      </c>
      <c r="AU413" s="128">
        <v>2.0499999999999998</v>
      </c>
      <c r="AV413" s="129" t="s">
        <v>103</v>
      </c>
      <c r="AW413" s="126" t="str">
        <f t="shared" si="189"/>
        <v/>
      </c>
      <c r="AX413" s="126" t="str">
        <f t="shared" si="190"/>
        <v/>
      </c>
      <c r="AY413" s="64" t="str">
        <f t="shared" si="191"/>
        <v/>
      </c>
      <c r="AZ413" s="97">
        <v>79.959999999999994</v>
      </c>
      <c r="BA413" s="68"/>
      <c r="BB413" s="68"/>
      <c r="BC413" s="68"/>
      <c r="BD413" s="68"/>
      <c r="BE413" s="15"/>
      <c r="BF413" s="5">
        <f t="shared" si="192"/>
        <v>14201</v>
      </c>
      <c r="BG413" s="41">
        <v>6773</v>
      </c>
      <c r="BH413" s="42">
        <v>7428</v>
      </c>
      <c r="BI413" s="42"/>
      <c r="BJ413" s="42"/>
      <c r="BK413" s="42"/>
      <c r="BL413" s="42"/>
      <c r="BM413" s="15"/>
    </row>
    <row r="414" spans="1:65" outlineLevel="5" x14ac:dyDescent="0.3">
      <c r="A414" s="22">
        <f t="shared" si="178"/>
        <v>12</v>
      </c>
      <c r="B414" s="9">
        <f t="shared" si="162"/>
        <v>43088</v>
      </c>
      <c r="C414" s="51">
        <v>289078</v>
      </c>
      <c r="D414" s="64">
        <f t="shared" si="183"/>
        <v>35</v>
      </c>
      <c r="E414" s="12">
        <v>35</v>
      </c>
      <c r="F414" s="12">
        <v>35</v>
      </c>
      <c r="G414" s="12"/>
      <c r="H414" s="12"/>
      <c r="I414" s="12"/>
      <c r="J414" s="12"/>
      <c r="K414" s="12"/>
      <c r="L414" s="12"/>
      <c r="M414" s="74">
        <f t="shared" si="184"/>
        <v>7</v>
      </c>
      <c r="N414" s="83">
        <v>6.99</v>
      </c>
      <c r="O414" s="83">
        <v>6.96</v>
      </c>
      <c r="P414" s="83"/>
      <c r="Q414" s="83"/>
      <c r="R414" s="83"/>
      <c r="S414" s="83"/>
      <c r="T414" s="83"/>
      <c r="U414" s="83"/>
      <c r="V414" s="5" t="str">
        <f t="shared" si="185"/>
        <v/>
      </c>
      <c r="W414" s="41"/>
      <c r="X414" s="41"/>
      <c r="Y414" s="41"/>
      <c r="Z414" s="41"/>
      <c r="AA414" s="41"/>
      <c r="AB414" s="41"/>
      <c r="AC414" s="41"/>
      <c r="AD414" s="41"/>
      <c r="AE414" s="5" t="str">
        <f t="shared" si="186"/>
        <v/>
      </c>
      <c r="AF414" s="41"/>
      <c r="AG414" s="41"/>
      <c r="AH414" s="41"/>
      <c r="AI414" s="41"/>
      <c r="AJ414" s="41"/>
      <c r="AK414" s="41"/>
      <c r="AL414" s="41"/>
      <c r="AM414" s="41"/>
      <c r="AN414" s="41">
        <f t="shared" si="193"/>
        <v>20.895522388059703</v>
      </c>
      <c r="AO414" s="41">
        <v>1005</v>
      </c>
      <c r="AP414" s="110">
        <v>2.88</v>
      </c>
      <c r="AQ414" s="111">
        <v>2.2799999999999998</v>
      </c>
      <c r="AR414" s="126">
        <f t="shared" si="187"/>
        <v>79.166666666666657</v>
      </c>
      <c r="AS414" s="126">
        <f t="shared" si="188"/>
        <v>20.833333333333343</v>
      </c>
      <c r="AT414" s="127">
        <v>1005</v>
      </c>
      <c r="AU414" s="128">
        <v>2.1</v>
      </c>
      <c r="AV414" s="129">
        <v>1.38</v>
      </c>
      <c r="AW414" s="126">
        <f t="shared" si="189"/>
        <v>65.714285714285708</v>
      </c>
      <c r="AX414" s="126">
        <f t="shared" si="190"/>
        <v>34.285714285714292</v>
      </c>
      <c r="AY414" s="64">
        <f t="shared" si="191"/>
        <v>49.561403508771917</v>
      </c>
      <c r="AZ414" s="97">
        <v>81.12</v>
      </c>
      <c r="BA414" s="68">
        <v>64.5</v>
      </c>
      <c r="BB414" s="68">
        <v>34.5</v>
      </c>
      <c r="BC414" s="68">
        <v>980</v>
      </c>
      <c r="BD414" s="68"/>
      <c r="BE414" s="15"/>
      <c r="BF414" s="5">
        <f t="shared" si="192"/>
        <v>15201</v>
      </c>
      <c r="BG414" s="41">
        <v>7572</v>
      </c>
      <c r="BH414" s="42">
        <v>7629</v>
      </c>
      <c r="BI414" s="42"/>
      <c r="BJ414" s="42"/>
      <c r="BK414" s="42"/>
      <c r="BL414" s="42"/>
      <c r="BM414" s="15"/>
    </row>
    <row r="415" spans="1:65" outlineLevel="5" x14ac:dyDescent="0.3">
      <c r="A415" s="22">
        <f t="shared" si="178"/>
        <v>12</v>
      </c>
      <c r="B415" s="9">
        <f t="shared" si="162"/>
        <v>43089</v>
      </c>
      <c r="C415" s="51">
        <v>311148</v>
      </c>
      <c r="D415" s="64">
        <f t="shared" si="183"/>
        <v>35.5</v>
      </c>
      <c r="E415" s="12">
        <v>37</v>
      </c>
      <c r="F415" s="12">
        <v>34</v>
      </c>
      <c r="G415" s="12"/>
      <c r="H415" s="12"/>
      <c r="I415" s="12"/>
      <c r="J415" s="12"/>
      <c r="K415" s="12"/>
      <c r="L415" s="12"/>
      <c r="M415" s="74" t="str">
        <f t="shared" si="184"/>
        <v/>
      </c>
      <c r="N415" s="83" t="s">
        <v>103</v>
      </c>
      <c r="O415" s="83" t="s">
        <v>103</v>
      </c>
      <c r="P415" s="83"/>
      <c r="Q415" s="83"/>
      <c r="R415" s="83"/>
      <c r="S415" s="83"/>
      <c r="T415" s="83"/>
      <c r="U415" s="83"/>
      <c r="V415" s="5" t="str">
        <f t="shared" si="185"/>
        <v/>
      </c>
      <c r="W415" s="41"/>
      <c r="X415" s="41"/>
      <c r="Y415" s="41"/>
      <c r="Z415" s="41"/>
      <c r="AA415" s="41"/>
      <c r="AB415" s="41"/>
      <c r="AC415" s="41"/>
      <c r="AD415" s="41"/>
      <c r="AE415" s="5" t="str">
        <f t="shared" si="186"/>
        <v/>
      </c>
      <c r="AF415" s="41"/>
      <c r="AG415" s="41"/>
      <c r="AH415" s="41"/>
      <c r="AI415" s="41"/>
      <c r="AJ415" s="41"/>
      <c r="AK415" s="41"/>
      <c r="AL415" s="41"/>
      <c r="AM415" s="41"/>
      <c r="AN415" s="41">
        <f t="shared" si="193"/>
        <v>20.368574199806012</v>
      </c>
      <c r="AO415" s="41">
        <v>1031</v>
      </c>
      <c r="AP415" s="110" t="s">
        <v>103</v>
      </c>
      <c r="AQ415" s="111" t="s">
        <v>103</v>
      </c>
      <c r="AR415" s="126" t="str">
        <f t="shared" si="187"/>
        <v/>
      </c>
      <c r="AS415" s="126" t="str">
        <f t="shared" si="188"/>
        <v/>
      </c>
      <c r="AT415" s="127">
        <v>1031</v>
      </c>
      <c r="AU415" s="128">
        <v>2.09</v>
      </c>
      <c r="AV415" s="129" t="s">
        <v>103</v>
      </c>
      <c r="AW415" s="126" t="str">
        <f t="shared" si="189"/>
        <v/>
      </c>
      <c r="AX415" s="126" t="str">
        <f t="shared" si="190"/>
        <v/>
      </c>
      <c r="AY415" s="64" t="str">
        <f t="shared" si="191"/>
        <v/>
      </c>
      <c r="AZ415" s="97">
        <v>79.98</v>
      </c>
      <c r="BA415" s="68"/>
      <c r="BB415" s="68"/>
      <c r="BC415" s="68"/>
      <c r="BD415" s="68"/>
      <c r="BE415" s="15"/>
      <c r="BF415" s="5">
        <f t="shared" si="192"/>
        <v>15268</v>
      </c>
      <c r="BG415" s="41">
        <v>7868</v>
      </c>
      <c r="BH415" s="42">
        <v>7400</v>
      </c>
      <c r="BI415" s="42"/>
      <c r="BJ415" s="42"/>
      <c r="BK415" s="42"/>
      <c r="BL415" s="42"/>
      <c r="BM415" s="15"/>
    </row>
    <row r="416" spans="1:65" outlineLevel="5" x14ac:dyDescent="0.3">
      <c r="A416" s="22">
        <f t="shared" si="178"/>
        <v>12</v>
      </c>
      <c r="B416" s="9">
        <f t="shared" ref="B416:B426" si="194">B415+1</f>
        <v>43090</v>
      </c>
      <c r="C416" s="51">
        <v>299798</v>
      </c>
      <c r="D416" s="64">
        <f t="shared" si="183"/>
        <v>35</v>
      </c>
      <c r="E416" s="12">
        <v>35</v>
      </c>
      <c r="F416" s="12">
        <v>35</v>
      </c>
      <c r="G416" s="12"/>
      <c r="H416" s="12"/>
      <c r="I416" s="12"/>
      <c r="J416" s="12"/>
      <c r="K416" s="12"/>
      <c r="L416" s="12"/>
      <c r="M416" s="74" t="str">
        <f t="shared" si="184"/>
        <v/>
      </c>
      <c r="N416" s="83" t="s">
        <v>103</v>
      </c>
      <c r="O416" s="83" t="s">
        <v>103</v>
      </c>
      <c r="P416" s="83"/>
      <c r="Q416" s="83"/>
      <c r="R416" s="83"/>
      <c r="S416" s="83"/>
      <c r="T416" s="83"/>
      <c r="U416" s="83"/>
      <c r="V416" s="5" t="str">
        <f t="shared" si="185"/>
        <v/>
      </c>
      <c r="W416" s="41"/>
      <c r="X416" s="41"/>
      <c r="Y416" s="41"/>
      <c r="Z416" s="41"/>
      <c r="AA416" s="41"/>
      <c r="AB416" s="41"/>
      <c r="AC416" s="41"/>
      <c r="AD416" s="41"/>
      <c r="AE416" s="5" t="str">
        <f t="shared" si="186"/>
        <v/>
      </c>
      <c r="AF416" s="41"/>
      <c r="AG416" s="41"/>
      <c r="AH416" s="41"/>
      <c r="AI416" s="41"/>
      <c r="AJ416" s="41"/>
      <c r="AK416" s="41"/>
      <c r="AL416" s="41"/>
      <c r="AM416" s="41"/>
      <c r="AN416" s="41">
        <f t="shared" si="193"/>
        <v>17.283950617283949</v>
      </c>
      <c r="AO416" s="41">
        <v>1215</v>
      </c>
      <c r="AP416" s="110" t="s">
        <v>103</v>
      </c>
      <c r="AQ416" s="111" t="s">
        <v>103</v>
      </c>
      <c r="AR416" s="126" t="str">
        <f t="shared" si="187"/>
        <v/>
      </c>
      <c r="AS416" s="126" t="str">
        <f t="shared" si="188"/>
        <v/>
      </c>
      <c r="AT416" s="127">
        <v>1215</v>
      </c>
      <c r="AU416" s="128">
        <v>2.19</v>
      </c>
      <c r="AV416" s="129" t="s">
        <v>103</v>
      </c>
      <c r="AW416" s="126" t="str">
        <f t="shared" si="189"/>
        <v/>
      </c>
      <c r="AX416" s="126" t="str">
        <f t="shared" si="190"/>
        <v/>
      </c>
      <c r="AY416" s="64" t="str">
        <f t="shared" si="191"/>
        <v/>
      </c>
      <c r="AZ416" s="97">
        <v>81.09</v>
      </c>
      <c r="BA416" s="68"/>
      <c r="BB416" s="68"/>
      <c r="BC416" s="68"/>
      <c r="BD416" s="68"/>
      <c r="BE416" s="15"/>
      <c r="BF416" s="5">
        <f t="shared" si="192"/>
        <v>12439</v>
      </c>
      <c r="BG416" s="41">
        <v>6786</v>
      </c>
      <c r="BH416" s="42">
        <v>5653</v>
      </c>
      <c r="BI416" s="42"/>
      <c r="BJ416" s="42"/>
      <c r="BK416" s="42"/>
      <c r="BL416" s="42"/>
      <c r="BM416" s="15"/>
    </row>
    <row r="417" spans="1:65" outlineLevel="5" x14ac:dyDescent="0.3">
      <c r="A417" s="22">
        <f t="shared" si="178"/>
        <v>12</v>
      </c>
      <c r="B417" s="9">
        <f t="shared" si="194"/>
        <v>43091</v>
      </c>
      <c r="C417" s="51">
        <v>303935</v>
      </c>
      <c r="D417" s="64">
        <f t="shared" si="183"/>
        <v>34.5</v>
      </c>
      <c r="E417" s="12">
        <v>34</v>
      </c>
      <c r="F417" s="12">
        <v>35</v>
      </c>
      <c r="G417" s="12"/>
      <c r="H417" s="12"/>
      <c r="I417" s="12"/>
      <c r="J417" s="12"/>
      <c r="K417" s="12"/>
      <c r="L417" s="12"/>
      <c r="M417" s="74" t="str">
        <f t="shared" si="184"/>
        <v/>
      </c>
      <c r="N417" s="83" t="s">
        <v>103</v>
      </c>
      <c r="O417" s="83" t="s">
        <v>103</v>
      </c>
      <c r="P417" s="83"/>
      <c r="Q417" s="83"/>
      <c r="R417" s="83"/>
      <c r="S417" s="83"/>
      <c r="T417" s="83"/>
      <c r="U417" s="83"/>
      <c r="V417" s="5" t="str">
        <f t="shared" si="185"/>
        <v/>
      </c>
      <c r="W417" s="41"/>
      <c r="X417" s="41"/>
      <c r="Y417" s="41"/>
      <c r="Z417" s="41"/>
      <c r="AA417" s="41"/>
      <c r="AB417" s="41"/>
      <c r="AC417" s="41"/>
      <c r="AD417" s="41"/>
      <c r="AE417" s="5" t="str">
        <f t="shared" si="186"/>
        <v/>
      </c>
      <c r="AF417" s="41"/>
      <c r="AG417" s="41"/>
      <c r="AH417" s="41"/>
      <c r="AI417" s="41"/>
      <c r="AJ417" s="41"/>
      <c r="AK417" s="41"/>
      <c r="AL417" s="41"/>
      <c r="AM417" s="41"/>
      <c r="AN417" s="41">
        <f t="shared" si="193"/>
        <v>17.227235438884332</v>
      </c>
      <c r="AO417" s="41">
        <v>1219</v>
      </c>
      <c r="AP417" s="110" t="s">
        <v>103</v>
      </c>
      <c r="AQ417" s="111" t="s">
        <v>103</v>
      </c>
      <c r="AR417" s="126" t="str">
        <f t="shared" si="187"/>
        <v/>
      </c>
      <c r="AS417" s="126" t="str">
        <f t="shared" si="188"/>
        <v/>
      </c>
      <c r="AT417" s="127">
        <v>1219</v>
      </c>
      <c r="AU417" s="128">
        <v>2.02</v>
      </c>
      <c r="AV417" s="129" t="s">
        <v>103</v>
      </c>
      <c r="AW417" s="126" t="str">
        <f t="shared" si="189"/>
        <v/>
      </c>
      <c r="AX417" s="126" t="str">
        <f t="shared" si="190"/>
        <v/>
      </c>
      <c r="AY417" s="64" t="str">
        <f t="shared" si="191"/>
        <v/>
      </c>
      <c r="AZ417" s="97">
        <v>81.45</v>
      </c>
      <c r="BA417" s="68"/>
      <c r="BB417" s="68"/>
      <c r="BC417" s="68"/>
      <c r="BD417" s="68"/>
      <c r="BE417" s="15"/>
      <c r="BF417" s="5">
        <f t="shared" si="192"/>
        <v>18410</v>
      </c>
      <c r="BG417" s="41">
        <v>7162</v>
      </c>
      <c r="BH417" s="42">
        <v>11248</v>
      </c>
      <c r="BI417" s="42"/>
      <c r="BJ417" s="42"/>
      <c r="BK417" s="42"/>
      <c r="BL417" s="42"/>
      <c r="BM417" s="15"/>
    </row>
    <row r="418" spans="1:65" outlineLevel="5" x14ac:dyDescent="0.3">
      <c r="A418" s="22">
        <f t="shared" si="178"/>
        <v>12</v>
      </c>
      <c r="B418" s="9">
        <f t="shared" si="194"/>
        <v>43092</v>
      </c>
      <c r="C418" s="51">
        <v>301304</v>
      </c>
      <c r="D418" s="64">
        <f t="shared" si="183"/>
        <v>34.5</v>
      </c>
      <c r="E418" s="12">
        <v>34</v>
      </c>
      <c r="F418" s="12">
        <v>35</v>
      </c>
      <c r="G418" s="12"/>
      <c r="H418" s="12"/>
      <c r="I418" s="12"/>
      <c r="J418" s="12"/>
      <c r="K418" s="12"/>
      <c r="L418" s="12"/>
      <c r="M418" s="74" t="str">
        <f t="shared" si="184"/>
        <v/>
      </c>
      <c r="N418" s="83" t="s">
        <v>103</v>
      </c>
      <c r="O418" s="83" t="s">
        <v>103</v>
      </c>
      <c r="P418" s="83"/>
      <c r="Q418" s="83"/>
      <c r="R418" s="83"/>
      <c r="S418" s="83"/>
      <c r="T418" s="83"/>
      <c r="U418" s="83"/>
      <c r="V418" s="5" t="str">
        <f t="shared" si="185"/>
        <v/>
      </c>
      <c r="W418" s="41"/>
      <c r="X418" s="41"/>
      <c r="Y418" s="41"/>
      <c r="Z418" s="41"/>
      <c r="AA418" s="41"/>
      <c r="AB418" s="41"/>
      <c r="AC418" s="41"/>
      <c r="AD418" s="41"/>
      <c r="AE418" s="5" t="str">
        <f t="shared" si="186"/>
        <v/>
      </c>
      <c r="AF418" s="41"/>
      <c r="AG418" s="41"/>
      <c r="AH418" s="41"/>
      <c r="AI418" s="41"/>
      <c r="AJ418" s="41"/>
      <c r="AK418" s="41"/>
      <c r="AL418" s="41"/>
      <c r="AM418" s="41"/>
      <c r="AN418" s="41">
        <f t="shared" si="193"/>
        <v>18.766756032171582</v>
      </c>
      <c r="AO418" s="41">
        <v>1119</v>
      </c>
      <c r="AP418" s="110" t="s">
        <v>103</v>
      </c>
      <c r="AQ418" s="111" t="s">
        <v>103</v>
      </c>
      <c r="AR418" s="126" t="str">
        <f t="shared" si="187"/>
        <v/>
      </c>
      <c r="AS418" s="126" t="str">
        <f t="shared" si="188"/>
        <v/>
      </c>
      <c r="AT418" s="127">
        <v>1119</v>
      </c>
      <c r="AU418" s="128" t="s">
        <v>103</v>
      </c>
      <c r="AV418" s="129" t="s">
        <v>103</v>
      </c>
      <c r="AW418" s="126" t="str">
        <f t="shared" si="189"/>
        <v/>
      </c>
      <c r="AX418" s="126" t="str">
        <f t="shared" si="190"/>
        <v/>
      </c>
      <c r="AY418" s="64" t="str">
        <f t="shared" si="191"/>
        <v/>
      </c>
      <c r="AZ418" s="97" t="s">
        <v>103</v>
      </c>
      <c r="BA418" s="68"/>
      <c r="BB418" s="68"/>
      <c r="BC418" s="68"/>
      <c r="BD418" s="68"/>
      <c r="BE418" s="15"/>
      <c r="BF418" s="5">
        <f t="shared" si="192"/>
        <v>14449</v>
      </c>
      <c r="BG418" s="41">
        <v>6974</v>
      </c>
      <c r="BH418" s="42">
        <v>7475</v>
      </c>
      <c r="BI418" s="42"/>
      <c r="BJ418" s="42"/>
      <c r="BK418" s="42"/>
      <c r="BL418" s="42"/>
      <c r="BM418" s="15"/>
    </row>
    <row r="419" spans="1:65" outlineLevel="5" x14ac:dyDescent="0.3">
      <c r="A419" s="22">
        <f t="shared" si="178"/>
        <v>12</v>
      </c>
      <c r="B419" s="9">
        <f t="shared" si="194"/>
        <v>43093</v>
      </c>
      <c r="C419" s="51">
        <v>351178</v>
      </c>
      <c r="D419" s="64">
        <f t="shared" si="183"/>
        <v>35</v>
      </c>
      <c r="E419" s="12">
        <v>36</v>
      </c>
      <c r="F419" s="12">
        <v>34</v>
      </c>
      <c r="G419" s="12"/>
      <c r="H419" s="12"/>
      <c r="I419" s="12"/>
      <c r="J419" s="12"/>
      <c r="K419" s="12"/>
      <c r="L419" s="12"/>
      <c r="M419" s="74" t="str">
        <f t="shared" si="184"/>
        <v/>
      </c>
      <c r="N419" s="83" t="s">
        <v>103</v>
      </c>
      <c r="O419" s="83" t="s">
        <v>103</v>
      </c>
      <c r="P419" s="83"/>
      <c r="Q419" s="83"/>
      <c r="R419" s="83"/>
      <c r="S419" s="83"/>
      <c r="T419" s="83"/>
      <c r="U419" s="83"/>
      <c r="V419" s="5" t="str">
        <f t="shared" si="185"/>
        <v/>
      </c>
      <c r="W419" s="41"/>
      <c r="X419" s="41"/>
      <c r="Y419" s="41"/>
      <c r="Z419" s="41"/>
      <c r="AA419" s="41"/>
      <c r="AB419" s="41"/>
      <c r="AC419" s="41"/>
      <c r="AD419" s="41"/>
      <c r="AE419" s="5" t="str">
        <f t="shared" si="186"/>
        <v/>
      </c>
      <c r="AF419" s="41"/>
      <c r="AG419" s="41"/>
      <c r="AH419" s="41"/>
      <c r="AI419" s="41"/>
      <c r="AJ419" s="41"/>
      <c r="AK419" s="41"/>
      <c r="AL419" s="41"/>
      <c r="AM419" s="41"/>
      <c r="AN419" s="41">
        <f t="shared" si="193"/>
        <v>22.340425531914892</v>
      </c>
      <c r="AO419" s="41">
        <v>940</v>
      </c>
      <c r="AP419" s="110" t="s">
        <v>103</v>
      </c>
      <c r="AQ419" s="111" t="s">
        <v>103</v>
      </c>
      <c r="AR419" s="126" t="str">
        <f t="shared" si="187"/>
        <v/>
      </c>
      <c r="AS419" s="126" t="str">
        <f t="shared" si="188"/>
        <v/>
      </c>
      <c r="AT419" s="127">
        <v>940</v>
      </c>
      <c r="AU419" s="128" t="s">
        <v>103</v>
      </c>
      <c r="AV419" s="129" t="s">
        <v>103</v>
      </c>
      <c r="AW419" s="126" t="str">
        <f t="shared" si="189"/>
        <v/>
      </c>
      <c r="AX419" s="126" t="str">
        <f t="shared" si="190"/>
        <v/>
      </c>
      <c r="AY419" s="64" t="str">
        <f t="shared" si="191"/>
        <v/>
      </c>
      <c r="AZ419" s="97" t="s">
        <v>103</v>
      </c>
      <c r="BA419" s="68"/>
      <c r="BB419" s="68"/>
      <c r="BC419" s="68"/>
      <c r="BD419" s="68"/>
      <c r="BE419" s="15"/>
      <c r="BF419" s="5">
        <f t="shared" si="192"/>
        <v>14841</v>
      </c>
      <c r="BG419" s="41">
        <v>6860</v>
      </c>
      <c r="BH419" s="42">
        <v>7981</v>
      </c>
      <c r="BI419" s="42"/>
      <c r="BJ419" s="42"/>
      <c r="BK419" s="42"/>
      <c r="BL419" s="42"/>
      <c r="BM419" s="15"/>
    </row>
    <row r="420" spans="1:65" outlineLevel="5" x14ac:dyDescent="0.3">
      <c r="A420" s="22">
        <f t="shared" si="178"/>
        <v>12</v>
      </c>
      <c r="B420" s="9">
        <f t="shared" si="194"/>
        <v>43094</v>
      </c>
      <c r="C420" s="51">
        <v>321185</v>
      </c>
      <c r="D420" s="64">
        <f t="shared" si="183"/>
        <v>34.5</v>
      </c>
      <c r="E420" s="12">
        <v>36</v>
      </c>
      <c r="F420" s="12">
        <v>33</v>
      </c>
      <c r="G420" s="12"/>
      <c r="H420" s="12"/>
      <c r="I420" s="12"/>
      <c r="J420" s="12"/>
      <c r="K420" s="12"/>
      <c r="L420" s="12"/>
      <c r="M420" s="74" t="str">
        <f t="shared" si="184"/>
        <v/>
      </c>
      <c r="N420" s="83" t="s">
        <v>103</v>
      </c>
      <c r="O420" s="83" t="s">
        <v>103</v>
      </c>
      <c r="P420" s="83"/>
      <c r="Q420" s="83"/>
      <c r="R420" s="83"/>
      <c r="S420" s="83"/>
      <c r="T420" s="83"/>
      <c r="U420" s="83"/>
      <c r="V420" s="5" t="str">
        <f t="shared" si="185"/>
        <v/>
      </c>
      <c r="W420" s="41"/>
      <c r="X420" s="41"/>
      <c r="Y420" s="41"/>
      <c r="Z420" s="41"/>
      <c r="AA420" s="41"/>
      <c r="AB420" s="41"/>
      <c r="AC420" s="41"/>
      <c r="AD420" s="41"/>
      <c r="AE420" s="5" t="str">
        <f t="shared" si="186"/>
        <v/>
      </c>
      <c r="AF420" s="41"/>
      <c r="AG420" s="41"/>
      <c r="AH420" s="41"/>
      <c r="AI420" s="41"/>
      <c r="AJ420" s="41"/>
      <c r="AK420" s="41"/>
      <c r="AL420" s="41"/>
      <c r="AM420" s="41"/>
      <c r="AN420" s="41">
        <f t="shared" si="193"/>
        <v>22.128556375131719</v>
      </c>
      <c r="AO420" s="41">
        <v>949</v>
      </c>
      <c r="AP420" s="110" t="s">
        <v>103</v>
      </c>
      <c r="AQ420" s="111" t="s">
        <v>103</v>
      </c>
      <c r="AR420" s="126" t="str">
        <f t="shared" si="187"/>
        <v/>
      </c>
      <c r="AS420" s="126" t="str">
        <f t="shared" si="188"/>
        <v/>
      </c>
      <c r="AT420" s="127">
        <v>949</v>
      </c>
      <c r="AU420" s="128" t="s">
        <v>103</v>
      </c>
      <c r="AV420" s="129" t="s">
        <v>103</v>
      </c>
      <c r="AW420" s="126" t="str">
        <f t="shared" si="189"/>
        <v/>
      </c>
      <c r="AX420" s="126" t="str">
        <f t="shared" si="190"/>
        <v/>
      </c>
      <c r="AY420" s="64" t="str">
        <f t="shared" si="191"/>
        <v/>
      </c>
      <c r="AZ420" s="97" t="s">
        <v>103</v>
      </c>
      <c r="BA420" s="68"/>
      <c r="BB420" s="68"/>
      <c r="BC420" s="68"/>
      <c r="BD420" s="68"/>
      <c r="BE420" s="15"/>
      <c r="BF420" s="5">
        <f t="shared" si="192"/>
        <v>11980</v>
      </c>
      <c r="BG420" s="41">
        <v>6232</v>
      </c>
      <c r="BH420" s="42">
        <v>5748</v>
      </c>
      <c r="BI420" s="42"/>
      <c r="BJ420" s="42"/>
      <c r="BK420" s="42"/>
      <c r="BL420" s="42"/>
      <c r="BM420" s="15"/>
    </row>
    <row r="421" spans="1:65" outlineLevel="5" x14ac:dyDescent="0.3">
      <c r="A421" s="22">
        <f t="shared" si="178"/>
        <v>12</v>
      </c>
      <c r="B421" s="9">
        <f t="shared" si="194"/>
        <v>43095</v>
      </c>
      <c r="C421" s="51">
        <v>281005</v>
      </c>
      <c r="D421" s="64">
        <f t="shared" si="183"/>
        <v>34</v>
      </c>
      <c r="E421" s="12">
        <v>35</v>
      </c>
      <c r="F421" s="12">
        <v>33</v>
      </c>
      <c r="G421" s="12"/>
      <c r="H421" s="12"/>
      <c r="I421" s="12"/>
      <c r="J421" s="12"/>
      <c r="K421" s="12"/>
      <c r="L421" s="12"/>
      <c r="M421" s="74">
        <f t="shared" si="184"/>
        <v>7</v>
      </c>
      <c r="N421" s="83">
        <v>6.88</v>
      </c>
      <c r="O421" s="83">
        <v>7.02</v>
      </c>
      <c r="P421" s="83"/>
      <c r="Q421" s="83"/>
      <c r="R421" s="83"/>
      <c r="S421" s="83"/>
      <c r="T421" s="83"/>
      <c r="U421" s="83"/>
      <c r="V421" s="5" t="str">
        <f t="shared" si="185"/>
        <v/>
      </c>
      <c r="W421" s="41"/>
      <c r="X421" s="41"/>
      <c r="Y421" s="41"/>
      <c r="Z421" s="41"/>
      <c r="AA421" s="41"/>
      <c r="AB421" s="41"/>
      <c r="AC421" s="41"/>
      <c r="AD421" s="41"/>
      <c r="AE421" s="5" t="str">
        <f t="shared" si="186"/>
        <v/>
      </c>
      <c r="AF421" s="41"/>
      <c r="AG421" s="41"/>
      <c r="AH421" s="41"/>
      <c r="AI421" s="41"/>
      <c r="AJ421" s="41"/>
      <c r="AK421" s="41"/>
      <c r="AL421" s="41"/>
      <c r="AM421" s="41"/>
      <c r="AN421" s="41">
        <f t="shared" si="193"/>
        <v>17.017828200972449</v>
      </c>
      <c r="AO421" s="41">
        <v>1234</v>
      </c>
      <c r="AP421" s="110">
        <v>3.09</v>
      </c>
      <c r="AQ421" s="111">
        <v>2.3199999999999998</v>
      </c>
      <c r="AR421" s="126">
        <f t="shared" si="187"/>
        <v>75.080906148867314</v>
      </c>
      <c r="AS421" s="126">
        <f t="shared" si="188"/>
        <v>24.919093851132686</v>
      </c>
      <c r="AT421" s="127">
        <v>1234</v>
      </c>
      <c r="AU421" s="128">
        <v>2.0099999999999998</v>
      </c>
      <c r="AV421" s="129">
        <v>1.3</v>
      </c>
      <c r="AW421" s="126">
        <f t="shared" si="189"/>
        <v>64.676616915422898</v>
      </c>
      <c r="AX421" s="126">
        <f t="shared" si="190"/>
        <v>35.323383084577102</v>
      </c>
      <c r="AY421" s="64">
        <f t="shared" si="191"/>
        <v>39.230208839242323</v>
      </c>
      <c r="AZ421" s="97">
        <v>81.040000000000006</v>
      </c>
      <c r="BA421" s="68"/>
      <c r="BB421" s="68"/>
      <c r="BC421" s="68"/>
      <c r="BD421" s="68"/>
      <c r="BE421" s="15"/>
      <c r="BF421" s="5">
        <f t="shared" si="192"/>
        <v>15887</v>
      </c>
      <c r="BG421" s="41">
        <v>6440</v>
      </c>
      <c r="BH421" s="42">
        <v>9447</v>
      </c>
      <c r="BI421" s="42"/>
      <c r="BJ421" s="42"/>
      <c r="BK421" s="42"/>
      <c r="BL421" s="42"/>
      <c r="BM421" s="15"/>
    </row>
    <row r="422" spans="1:65" outlineLevel="5" x14ac:dyDescent="0.3">
      <c r="A422" s="22">
        <f t="shared" si="178"/>
        <v>12</v>
      </c>
      <c r="B422" s="9">
        <f t="shared" si="194"/>
        <v>43096</v>
      </c>
      <c r="C422" s="51">
        <v>290795</v>
      </c>
      <c r="D422" s="64">
        <f t="shared" si="183"/>
        <v>34</v>
      </c>
      <c r="E422" s="12">
        <v>35</v>
      </c>
      <c r="F422" s="12">
        <v>33</v>
      </c>
      <c r="G422" s="12"/>
      <c r="H422" s="12"/>
      <c r="I422" s="12"/>
      <c r="J422" s="12"/>
      <c r="K422" s="12"/>
      <c r="L422" s="12"/>
      <c r="M422" s="74" t="str">
        <f t="shared" si="184"/>
        <v/>
      </c>
      <c r="N422" s="83" t="s">
        <v>103</v>
      </c>
      <c r="O422" s="83" t="s">
        <v>103</v>
      </c>
      <c r="P422" s="83"/>
      <c r="Q422" s="83"/>
      <c r="R422" s="83"/>
      <c r="S422" s="83"/>
      <c r="T422" s="83"/>
      <c r="U422" s="83"/>
      <c r="V422" s="5" t="str">
        <f t="shared" si="185"/>
        <v/>
      </c>
      <c r="W422" s="41"/>
      <c r="X422" s="41"/>
      <c r="Y422" s="41"/>
      <c r="Z422" s="41"/>
      <c r="AA422" s="41"/>
      <c r="AB422" s="41"/>
      <c r="AC422" s="41"/>
      <c r="AD422" s="41"/>
      <c r="AE422" s="5" t="str">
        <f t="shared" si="186"/>
        <v/>
      </c>
      <c r="AF422" s="41"/>
      <c r="AG422" s="41"/>
      <c r="AH422" s="41"/>
      <c r="AI422" s="41"/>
      <c r="AJ422" s="41"/>
      <c r="AK422" s="41"/>
      <c r="AL422" s="41"/>
      <c r="AM422" s="41"/>
      <c r="AN422" s="41">
        <f t="shared" si="193"/>
        <v>17.841971112999151</v>
      </c>
      <c r="AO422" s="41">
        <v>1177</v>
      </c>
      <c r="AP422" s="110" t="s">
        <v>103</v>
      </c>
      <c r="AQ422" s="111" t="s">
        <v>103</v>
      </c>
      <c r="AR422" s="126" t="str">
        <f t="shared" si="187"/>
        <v/>
      </c>
      <c r="AS422" s="126" t="str">
        <f t="shared" si="188"/>
        <v/>
      </c>
      <c r="AT422" s="127">
        <v>1177</v>
      </c>
      <c r="AU422" s="128">
        <v>2.25</v>
      </c>
      <c r="AV422" s="129" t="s">
        <v>103</v>
      </c>
      <c r="AW422" s="126" t="str">
        <f t="shared" si="189"/>
        <v/>
      </c>
      <c r="AX422" s="126" t="str">
        <f t="shared" si="190"/>
        <v/>
      </c>
      <c r="AY422" s="64" t="str">
        <f t="shared" si="191"/>
        <v/>
      </c>
      <c r="AZ422" s="97">
        <v>81.010000000000005</v>
      </c>
      <c r="BA422" s="68"/>
      <c r="BB422" s="68"/>
      <c r="BC422" s="68"/>
      <c r="BD422" s="68"/>
      <c r="BE422" s="15"/>
      <c r="BF422" s="5">
        <f t="shared" si="192"/>
        <v>19975</v>
      </c>
      <c r="BG422" s="41">
        <v>6896</v>
      </c>
      <c r="BH422" s="42">
        <v>13079</v>
      </c>
      <c r="BI422" s="42"/>
      <c r="BJ422" s="42"/>
      <c r="BK422" s="42"/>
      <c r="BL422" s="42"/>
      <c r="BM422" s="15"/>
    </row>
    <row r="423" spans="1:65" outlineLevel="5" x14ac:dyDescent="0.3">
      <c r="A423" s="22">
        <f t="shared" si="178"/>
        <v>12</v>
      </c>
      <c r="B423" s="9">
        <f t="shared" si="194"/>
        <v>43097</v>
      </c>
      <c r="C423" s="51">
        <v>314886</v>
      </c>
      <c r="D423" s="64">
        <f t="shared" si="183"/>
        <v>34</v>
      </c>
      <c r="E423" s="12">
        <v>35</v>
      </c>
      <c r="F423" s="12">
        <v>33</v>
      </c>
      <c r="G423" s="12"/>
      <c r="H423" s="12"/>
      <c r="I423" s="12"/>
      <c r="J423" s="12"/>
      <c r="K423" s="12"/>
      <c r="L423" s="12"/>
      <c r="M423" s="74" t="str">
        <f t="shared" si="184"/>
        <v/>
      </c>
      <c r="N423" s="83" t="s">
        <v>103</v>
      </c>
      <c r="O423" s="83" t="s">
        <v>103</v>
      </c>
      <c r="P423" s="83"/>
      <c r="Q423" s="83"/>
      <c r="R423" s="83"/>
      <c r="S423" s="83"/>
      <c r="T423" s="83"/>
      <c r="U423" s="83"/>
      <c r="V423" s="5" t="str">
        <f t="shared" si="185"/>
        <v/>
      </c>
      <c r="W423" s="41"/>
      <c r="X423" s="41"/>
      <c r="Y423" s="41"/>
      <c r="Z423" s="41"/>
      <c r="AA423" s="41"/>
      <c r="AB423" s="41"/>
      <c r="AC423" s="41"/>
      <c r="AD423" s="41"/>
      <c r="AE423" s="5" t="str">
        <f t="shared" si="186"/>
        <v/>
      </c>
      <c r="AF423" s="41"/>
      <c r="AG423" s="41"/>
      <c r="AH423" s="41"/>
      <c r="AI423" s="41"/>
      <c r="AJ423" s="41"/>
      <c r="AK423" s="41"/>
      <c r="AL423" s="41"/>
      <c r="AM423" s="41"/>
      <c r="AN423" s="41">
        <f t="shared" si="193"/>
        <v>14.634146341463415</v>
      </c>
      <c r="AO423" s="41">
        <v>1435</v>
      </c>
      <c r="AP423" s="110" t="s">
        <v>103</v>
      </c>
      <c r="AQ423" s="111" t="s">
        <v>103</v>
      </c>
      <c r="AR423" s="126" t="str">
        <f t="shared" si="187"/>
        <v/>
      </c>
      <c r="AS423" s="126" t="str">
        <f t="shared" si="188"/>
        <v/>
      </c>
      <c r="AT423" s="127">
        <v>1435</v>
      </c>
      <c r="AU423" s="128">
        <v>2.29</v>
      </c>
      <c r="AV423" s="129" t="s">
        <v>103</v>
      </c>
      <c r="AW423" s="126" t="str">
        <f t="shared" si="189"/>
        <v/>
      </c>
      <c r="AX423" s="126" t="str">
        <f t="shared" si="190"/>
        <v/>
      </c>
      <c r="AY423" s="64" t="str">
        <f t="shared" si="191"/>
        <v/>
      </c>
      <c r="AZ423" s="97">
        <v>80.98</v>
      </c>
      <c r="BA423" s="68"/>
      <c r="BB423" s="68"/>
      <c r="BC423" s="68"/>
      <c r="BD423" s="68"/>
      <c r="BE423" s="15"/>
      <c r="BF423" s="5">
        <f t="shared" si="192"/>
        <v>17982</v>
      </c>
      <c r="BG423" s="41">
        <v>7111</v>
      </c>
      <c r="BH423" s="42">
        <v>10871</v>
      </c>
      <c r="BI423" s="42"/>
      <c r="BJ423" s="42"/>
      <c r="BK423" s="42"/>
      <c r="BL423" s="42"/>
      <c r="BM423" s="15"/>
    </row>
    <row r="424" spans="1:65" outlineLevel="5" x14ac:dyDescent="0.3">
      <c r="A424" s="22">
        <f t="shared" si="178"/>
        <v>12</v>
      </c>
      <c r="B424" s="9">
        <f t="shared" si="194"/>
        <v>43098</v>
      </c>
      <c r="C424" s="51">
        <v>310545</v>
      </c>
      <c r="D424" s="64">
        <f t="shared" si="183"/>
        <v>33.5</v>
      </c>
      <c r="E424" s="12">
        <v>35</v>
      </c>
      <c r="F424" s="12">
        <v>32</v>
      </c>
      <c r="G424" s="12"/>
      <c r="H424" s="12"/>
      <c r="I424" s="12"/>
      <c r="J424" s="12"/>
      <c r="K424" s="12"/>
      <c r="L424" s="12"/>
      <c r="M424" s="74" t="str">
        <f t="shared" si="184"/>
        <v/>
      </c>
      <c r="N424" s="83" t="s">
        <v>103</v>
      </c>
      <c r="O424" s="83" t="s">
        <v>103</v>
      </c>
      <c r="P424" s="83"/>
      <c r="Q424" s="83"/>
      <c r="R424" s="83"/>
      <c r="S424" s="83"/>
      <c r="T424" s="83"/>
      <c r="U424" s="83"/>
      <c r="V424" s="5" t="str">
        <f t="shared" si="185"/>
        <v/>
      </c>
      <c r="W424" s="41"/>
      <c r="X424" s="41"/>
      <c r="Y424" s="41"/>
      <c r="Z424" s="41"/>
      <c r="AA424" s="41"/>
      <c r="AB424" s="41"/>
      <c r="AC424" s="41"/>
      <c r="AD424" s="41"/>
      <c r="AE424" s="5" t="str">
        <f t="shared" si="186"/>
        <v/>
      </c>
      <c r="AF424" s="41"/>
      <c r="AG424" s="41"/>
      <c r="AH424" s="41"/>
      <c r="AI424" s="41"/>
      <c r="AJ424" s="41"/>
      <c r="AK424" s="41"/>
      <c r="AL424" s="41"/>
      <c r="AM424" s="41"/>
      <c r="AN424" s="41">
        <f t="shared" si="193"/>
        <v>15.753938484621155</v>
      </c>
      <c r="AO424" s="41">
        <v>1333</v>
      </c>
      <c r="AP424" s="110" t="s">
        <v>103</v>
      </c>
      <c r="AQ424" s="111" t="s">
        <v>103</v>
      </c>
      <c r="AR424" s="126" t="str">
        <f t="shared" si="187"/>
        <v/>
      </c>
      <c r="AS424" s="126" t="str">
        <f t="shared" si="188"/>
        <v/>
      </c>
      <c r="AT424" s="127">
        <v>1333</v>
      </c>
      <c r="AU424" s="128">
        <v>2.27</v>
      </c>
      <c r="AV424" s="129" t="s">
        <v>103</v>
      </c>
      <c r="AW424" s="126" t="str">
        <f t="shared" si="189"/>
        <v/>
      </c>
      <c r="AX424" s="126" t="str">
        <f t="shared" si="190"/>
        <v/>
      </c>
      <c r="AY424" s="64" t="str">
        <f t="shared" si="191"/>
        <v/>
      </c>
      <c r="AZ424" s="97">
        <v>80.77</v>
      </c>
      <c r="BA424" s="68"/>
      <c r="BB424" s="68"/>
      <c r="BC424" s="68"/>
      <c r="BD424" s="68"/>
      <c r="BE424" s="15"/>
      <c r="BF424" s="5">
        <f t="shared" si="192"/>
        <v>17266</v>
      </c>
      <c r="BG424" s="41">
        <v>8326</v>
      </c>
      <c r="BH424" s="42">
        <v>8940</v>
      </c>
      <c r="BI424" s="42"/>
      <c r="BJ424" s="42"/>
      <c r="BK424" s="42"/>
      <c r="BL424" s="42"/>
      <c r="BM424" s="15"/>
    </row>
    <row r="425" spans="1:65" outlineLevel="5" x14ac:dyDescent="0.3">
      <c r="A425" s="22">
        <f t="shared" si="178"/>
        <v>12</v>
      </c>
      <c r="B425" s="9">
        <f t="shared" si="194"/>
        <v>43099</v>
      </c>
      <c r="C425" s="51">
        <v>305181</v>
      </c>
      <c r="D425" s="64">
        <f t="shared" si="183"/>
        <v>34.5</v>
      </c>
      <c r="E425" s="12">
        <v>35</v>
      </c>
      <c r="F425" s="12">
        <v>34</v>
      </c>
      <c r="G425" s="12"/>
      <c r="H425" s="12"/>
      <c r="I425" s="12"/>
      <c r="J425" s="12"/>
      <c r="K425" s="12"/>
      <c r="L425" s="12"/>
      <c r="M425" s="74" t="str">
        <f t="shared" si="184"/>
        <v/>
      </c>
      <c r="N425" s="83" t="s">
        <v>103</v>
      </c>
      <c r="O425" s="83" t="s">
        <v>103</v>
      </c>
      <c r="P425" s="83"/>
      <c r="Q425" s="83"/>
      <c r="R425" s="83"/>
      <c r="S425" s="83"/>
      <c r="T425" s="83"/>
      <c r="U425" s="83"/>
      <c r="V425" s="5" t="str">
        <f t="shared" si="185"/>
        <v/>
      </c>
      <c r="W425" s="41"/>
      <c r="X425" s="41"/>
      <c r="Y425" s="41"/>
      <c r="Z425" s="41"/>
      <c r="AA425" s="41"/>
      <c r="AB425" s="41"/>
      <c r="AC425" s="41"/>
      <c r="AD425" s="41"/>
      <c r="AE425" s="5" t="str">
        <f t="shared" si="186"/>
        <v/>
      </c>
      <c r="AF425" s="41"/>
      <c r="AG425" s="41"/>
      <c r="AH425" s="41"/>
      <c r="AI425" s="41"/>
      <c r="AJ425" s="41"/>
      <c r="AK425" s="41"/>
      <c r="AL425" s="41"/>
      <c r="AM425" s="41"/>
      <c r="AN425" s="41">
        <f t="shared" si="193"/>
        <v>22.198731501057082</v>
      </c>
      <c r="AO425" s="41">
        <v>946</v>
      </c>
      <c r="AP425" s="110" t="s">
        <v>103</v>
      </c>
      <c r="AQ425" s="111" t="s">
        <v>103</v>
      </c>
      <c r="AR425" s="126" t="str">
        <f t="shared" si="187"/>
        <v/>
      </c>
      <c r="AS425" s="126" t="str">
        <f t="shared" si="188"/>
        <v/>
      </c>
      <c r="AT425" s="127">
        <v>946</v>
      </c>
      <c r="AU425" s="128" t="s">
        <v>103</v>
      </c>
      <c r="AV425" s="129" t="s">
        <v>103</v>
      </c>
      <c r="AW425" s="126" t="str">
        <f t="shared" si="189"/>
        <v/>
      </c>
      <c r="AX425" s="126" t="str">
        <f t="shared" si="190"/>
        <v/>
      </c>
      <c r="AY425" s="64" t="str">
        <f t="shared" si="191"/>
        <v/>
      </c>
      <c r="AZ425" s="97" t="s">
        <v>103</v>
      </c>
      <c r="BA425" s="68"/>
      <c r="BB425" s="68"/>
      <c r="BC425" s="68"/>
      <c r="BD425" s="68"/>
      <c r="BE425" s="15"/>
      <c r="BF425" s="5">
        <f t="shared" si="192"/>
        <v>15967</v>
      </c>
      <c r="BG425" s="41">
        <v>5246</v>
      </c>
      <c r="BH425" s="42">
        <v>10721</v>
      </c>
      <c r="BI425" s="42"/>
      <c r="BJ425" s="42"/>
      <c r="BK425" s="42"/>
      <c r="BL425" s="42"/>
      <c r="BM425" s="15"/>
    </row>
    <row r="426" spans="1:65" ht="17.25" outlineLevel="5" thickBot="1" x14ac:dyDescent="0.35">
      <c r="A426" s="23">
        <f t="shared" si="178"/>
        <v>12</v>
      </c>
      <c r="B426" s="10">
        <f t="shared" si="194"/>
        <v>43100</v>
      </c>
      <c r="C426" s="52">
        <v>308916</v>
      </c>
      <c r="D426" s="64">
        <f t="shared" si="183"/>
        <v>35.5</v>
      </c>
      <c r="E426" s="13">
        <v>36</v>
      </c>
      <c r="F426" s="13">
        <v>35</v>
      </c>
      <c r="G426" s="13"/>
      <c r="H426" s="13"/>
      <c r="I426" s="13"/>
      <c r="J426" s="13"/>
      <c r="K426" s="13"/>
      <c r="L426" s="13"/>
      <c r="M426" s="74" t="str">
        <f t="shared" si="184"/>
        <v/>
      </c>
      <c r="N426" s="88" t="s">
        <v>103</v>
      </c>
      <c r="O426" s="88" t="s">
        <v>103</v>
      </c>
      <c r="P426" s="88"/>
      <c r="Q426" s="88"/>
      <c r="R426" s="88"/>
      <c r="S426" s="88"/>
      <c r="T426" s="88"/>
      <c r="U426" s="88"/>
      <c r="V426" s="5" t="str">
        <f t="shared" si="185"/>
        <v/>
      </c>
      <c r="W426" s="43"/>
      <c r="X426" s="43"/>
      <c r="Y426" s="43"/>
      <c r="Z426" s="43"/>
      <c r="AA426" s="43"/>
      <c r="AB426" s="43"/>
      <c r="AC426" s="43"/>
      <c r="AD426" s="43"/>
      <c r="AE426" s="5" t="str">
        <f t="shared" si="186"/>
        <v/>
      </c>
      <c r="AF426" s="43"/>
      <c r="AG426" s="43"/>
      <c r="AH426" s="43"/>
      <c r="AI426" s="43"/>
      <c r="AJ426" s="43"/>
      <c r="AK426" s="43"/>
      <c r="AL426" s="43"/>
      <c r="AM426" s="43"/>
      <c r="AN426" s="41">
        <f t="shared" si="193"/>
        <v>21.169354838709676</v>
      </c>
      <c r="AO426" s="43">
        <v>992</v>
      </c>
      <c r="AP426" s="134" t="s">
        <v>103</v>
      </c>
      <c r="AQ426" s="135" t="s">
        <v>103</v>
      </c>
      <c r="AR426" s="126" t="str">
        <f t="shared" si="187"/>
        <v/>
      </c>
      <c r="AS426" s="126" t="str">
        <f t="shared" si="188"/>
        <v/>
      </c>
      <c r="AT426" s="127">
        <v>992</v>
      </c>
      <c r="AU426" s="128" t="s">
        <v>103</v>
      </c>
      <c r="AV426" s="129" t="s">
        <v>103</v>
      </c>
      <c r="AW426" s="126" t="str">
        <f t="shared" si="189"/>
        <v/>
      </c>
      <c r="AX426" s="126" t="str">
        <f t="shared" si="190"/>
        <v/>
      </c>
      <c r="AY426" s="64" t="str">
        <f t="shared" si="191"/>
        <v/>
      </c>
      <c r="AZ426" s="99" t="s">
        <v>103</v>
      </c>
      <c r="BA426" s="77"/>
      <c r="BB426" s="77"/>
      <c r="BC426" s="77"/>
      <c r="BD426" s="77"/>
      <c r="BE426" s="16"/>
      <c r="BF426" s="5">
        <f t="shared" si="192"/>
        <v>17474</v>
      </c>
      <c r="BG426" s="43">
        <v>5709</v>
      </c>
      <c r="BH426" s="44">
        <v>10611</v>
      </c>
      <c r="BI426" s="44"/>
      <c r="BJ426" s="44"/>
      <c r="BK426" s="44"/>
      <c r="BL426" s="44">
        <v>1154</v>
      </c>
      <c r="BM426" s="16"/>
    </row>
    <row r="427" spans="1:65" outlineLevel="4" x14ac:dyDescent="0.3">
      <c r="A427" s="156" t="s">
        <v>45</v>
      </c>
      <c r="B427" s="157"/>
      <c r="C427" s="50">
        <f t="shared" ref="C427:BM427" si="195">SUBTOTAL(4,C396:C426)</f>
        <v>351178</v>
      </c>
      <c r="D427" s="60">
        <f t="shared" si="195"/>
        <v>35.5</v>
      </c>
      <c r="E427" s="28">
        <f t="shared" si="195"/>
        <v>37</v>
      </c>
      <c r="F427" s="28">
        <f t="shared" si="195"/>
        <v>35</v>
      </c>
      <c r="G427" s="28">
        <f t="shared" si="195"/>
        <v>0</v>
      </c>
      <c r="H427" s="28">
        <f t="shared" si="195"/>
        <v>0</v>
      </c>
      <c r="I427" s="28">
        <f t="shared" si="195"/>
        <v>0</v>
      </c>
      <c r="J427" s="28">
        <f t="shared" si="195"/>
        <v>0</v>
      </c>
      <c r="K427" s="28">
        <f t="shared" si="195"/>
        <v>0</v>
      </c>
      <c r="L427" s="28">
        <f t="shared" si="195"/>
        <v>0</v>
      </c>
      <c r="M427" s="71">
        <f t="shared" si="195"/>
        <v>7</v>
      </c>
      <c r="N427" s="82">
        <f t="shared" si="195"/>
        <v>7.03</v>
      </c>
      <c r="O427" s="82">
        <f t="shared" si="195"/>
        <v>7.03</v>
      </c>
      <c r="P427" s="82">
        <f t="shared" si="195"/>
        <v>0</v>
      </c>
      <c r="Q427" s="82">
        <f t="shared" si="195"/>
        <v>0</v>
      </c>
      <c r="R427" s="82">
        <f t="shared" si="195"/>
        <v>0</v>
      </c>
      <c r="S427" s="82">
        <f t="shared" si="195"/>
        <v>0</v>
      </c>
      <c r="T427" s="82">
        <f t="shared" si="195"/>
        <v>0</v>
      </c>
      <c r="U427" s="82">
        <f t="shared" si="195"/>
        <v>0</v>
      </c>
      <c r="V427" s="29">
        <f t="shared" si="195"/>
        <v>0</v>
      </c>
      <c r="W427" s="39">
        <f t="shared" si="195"/>
        <v>0</v>
      </c>
      <c r="X427" s="39">
        <f t="shared" si="195"/>
        <v>0</v>
      </c>
      <c r="Y427" s="39">
        <f t="shared" si="195"/>
        <v>0</v>
      </c>
      <c r="Z427" s="39">
        <f t="shared" si="195"/>
        <v>0</v>
      </c>
      <c r="AA427" s="39">
        <f t="shared" si="195"/>
        <v>0</v>
      </c>
      <c r="AB427" s="39">
        <f t="shared" si="195"/>
        <v>0</v>
      </c>
      <c r="AC427" s="39">
        <f t="shared" si="195"/>
        <v>0</v>
      </c>
      <c r="AD427" s="39">
        <f t="shared" si="195"/>
        <v>0</v>
      </c>
      <c r="AE427" s="29">
        <f t="shared" si="195"/>
        <v>0</v>
      </c>
      <c r="AF427" s="39">
        <f t="shared" si="195"/>
        <v>0</v>
      </c>
      <c r="AG427" s="39">
        <f t="shared" si="195"/>
        <v>0</v>
      </c>
      <c r="AH427" s="39">
        <f t="shared" si="195"/>
        <v>0</v>
      </c>
      <c r="AI427" s="39">
        <f t="shared" si="195"/>
        <v>0</v>
      </c>
      <c r="AJ427" s="39">
        <f t="shared" si="195"/>
        <v>0</v>
      </c>
      <c r="AK427" s="39">
        <f t="shared" si="195"/>
        <v>0</v>
      </c>
      <c r="AL427" s="39">
        <f t="shared" si="195"/>
        <v>0</v>
      </c>
      <c r="AM427" s="39">
        <f t="shared" si="195"/>
        <v>0</v>
      </c>
      <c r="AN427" s="39">
        <f t="shared" si="195"/>
        <v>22.75189599133261</v>
      </c>
      <c r="AO427" s="39">
        <f t="shared" si="195"/>
        <v>1435</v>
      </c>
      <c r="AP427" s="104">
        <f t="shared" si="195"/>
        <v>3.09</v>
      </c>
      <c r="AQ427" s="105">
        <f t="shared" si="195"/>
        <v>2.3199999999999998</v>
      </c>
      <c r="AR427" s="106">
        <f t="shared" si="195"/>
        <v>79.166666666666657</v>
      </c>
      <c r="AS427" s="106">
        <f t="shared" si="195"/>
        <v>24.919093851132686</v>
      </c>
      <c r="AT427" s="107">
        <f t="shared" si="195"/>
        <v>1435</v>
      </c>
      <c r="AU427" s="108">
        <f t="shared" si="195"/>
        <v>2.29</v>
      </c>
      <c r="AV427" s="109">
        <f t="shared" si="195"/>
        <v>1.38</v>
      </c>
      <c r="AW427" s="106">
        <f t="shared" si="195"/>
        <v>65.714285714285708</v>
      </c>
      <c r="AX427" s="106">
        <f t="shared" si="195"/>
        <v>36.407766990291258</v>
      </c>
      <c r="AY427" s="60">
        <f t="shared" si="195"/>
        <v>49.561403508771917</v>
      </c>
      <c r="AZ427" s="96">
        <f t="shared" si="195"/>
        <v>81.93</v>
      </c>
      <c r="BA427" s="67">
        <f t="shared" si="195"/>
        <v>64.5</v>
      </c>
      <c r="BB427" s="67">
        <f t="shared" si="195"/>
        <v>34.5</v>
      </c>
      <c r="BC427" s="67">
        <f t="shared" si="195"/>
        <v>980</v>
      </c>
      <c r="BD427" s="67">
        <f t="shared" si="195"/>
        <v>0</v>
      </c>
      <c r="BE427" s="27">
        <f t="shared" si="195"/>
        <v>0</v>
      </c>
      <c r="BF427" s="29">
        <f t="shared" si="195"/>
        <v>19975</v>
      </c>
      <c r="BG427" s="39">
        <f t="shared" si="195"/>
        <v>8326</v>
      </c>
      <c r="BH427" s="40">
        <f t="shared" si="195"/>
        <v>13079</v>
      </c>
      <c r="BI427" s="40">
        <f t="shared" si="195"/>
        <v>0</v>
      </c>
      <c r="BJ427" s="40">
        <f t="shared" si="195"/>
        <v>0</v>
      </c>
      <c r="BK427" s="40">
        <f t="shared" si="195"/>
        <v>0</v>
      </c>
      <c r="BL427" s="40">
        <f t="shared" si="195"/>
        <v>1154</v>
      </c>
      <c r="BM427" s="27">
        <f t="shared" si="195"/>
        <v>0</v>
      </c>
    </row>
    <row r="428" spans="1:65" outlineLevel="3" x14ac:dyDescent="0.3">
      <c r="A428" s="158" t="s">
        <v>34</v>
      </c>
      <c r="B428" s="159"/>
      <c r="C428" s="51">
        <f t="shared" ref="C428:BM428" si="196">SUBTOTAL(5,C396:C426)</f>
        <v>281005</v>
      </c>
      <c r="D428" s="61">
        <f t="shared" si="196"/>
        <v>33.5</v>
      </c>
      <c r="E428" s="12">
        <f t="shared" si="196"/>
        <v>32</v>
      </c>
      <c r="F428" s="12">
        <f t="shared" si="196"/>
        <v>32</v>
      </c>
      <c r="G428" s="12">
        <f t="shared" si="196"/>
        <v>0</v>
      </c>
      <c r="H428" s="12">
        <f t="shared" si="196"/>
        <v>0</v>
      </c>
      <c r="I428" s="12">
        <f t="shared" si="196"/>
        <v>0</v>
      </c>
      <c r="J428" s="12">
        <f t="shared" si="196"/>
        <v>0</v>
      </c>
      <c r="K428" s="12">
        <f t="shared" si="196"/>
        <v>0</v>
      </c>
      <c r="L428" s="12">
        <f t="shared" si="196"/>
        <v>0</v>
      </c>
      <c r="M428" s="72">
        <f t="shared" si="196"/>
        <v>7</v>
      </c>
      <c r="N428" s="83">
        <f t="shared" si="196"/>
        <v>6.88</v>
      </c>
      <c r="O428" s="83">
        <f t="shared" si="196"/>
        <v>6.96</v>
      </c>
      <c r="P428" s="83">
        <f t="shared" si="196"/>
        <v>0</v>
      </c>
      <c r="Q428" s="83">
        <f t="shared" si="196"/>
        <v>0</v>
      </c>
      <c r="R428" s="83">
        <f t="shared" si="196"/>
        <v>0</v>
      </c>
      <c r="S428" s="83">
        <f t="shared" si="196"/>
        <v>0</v>
      </c>
      <c r="T428" s="83">
        <f t="shared" si="196"/>
        <v>0</v>
      </c>
      <c r="U428" s="83">
        <f t="shared" si="196"/>
        <v>0</v>
      </c>
      <c r="V428" s="6">
        <f t="shared" si="196"/>
        <v>0</v>
      </c>
      <c r="W428" s="41">
        <f t="shared" si="196"/>
        <v>0</v>
      </c>
      <c r="X428" s="41">
        <f t="shared" si="196"/>
        <v>0</v>
      </c>
      <c r="Y428" s="41">
        <f t="shared" si="196"/>
        <v>0</v>
      </c>
      <c r="Z428" s="41">
        <f t="shared" si="196"/>
        <v>0</v>
      </c>
      <c r="AA428" s="41">
        <f t="shared" si="196"/>
        <v>0</v>
      </c>
      <c r="AB428" s="41">
        <f t="shared" si="196"/>
        <v>0</v>
      </c>
      <c r="AC428" s="41">
        <f t="shared" si="196"/>
        <v>0</v>
      </c>
      <c r="AD428" s="41">
        <f t="shared" si="196"/>
        <v>0</v>
      </c>
      <c r="AE428" s="6">
        <f t="shared" si="196"/>
        <v>0</v>
      </c>
      <c r="AF428" s="41">
        <f t="shared" si="196"/>
        <v>0</v>
      </c>
      <c r="AG428" s="41">
        <f t="shared" si="196"/>
        <v>0</v>
      </c>
      <c r="AH428" s="41">
        <f t="shared" si="196"/>
        <v>0</v>
      </c>
      <c r="AI428" s="41">
        <f t="shared" si="196"/>
        <v>0</v>
      </c>
      <c r="AJ428" s="41">
        <f t="shared" si="196"/>
        <v>0</v>
      </c>
      <c r="AK428" s="41">
        <f t="shared" si="196"/>
        <v>0</v>
      </c>
      <c r="AL428" s="41">
        <f t="shared" si="196"/>
        <v>0</v>
      </c>
      <c r="AM428" s="41">
        <f t="shared" si="196"/>
        <v>0</v>
      </c>
      <c r="AN428" s="41">
        <f t="shared" si="196"/>
        <v>14.634146341463415</v>
      </c>
      <c r="AO428" s="41">
        <f t="shared" si="196"/>
        <v>923</v>
      </c>
      <c r="AP428" s="110">
        <f t="shared" si="196"/>
        <v>2.71</v>
      </c>
      <c r="AQ428" s="111">
        <f t="shared" si="196"/>
        <v>2.06</v>
      </c>
      <c r="AR428" s="112">
        <f t="shared" si="196"/>
        <v>75.080906148867314</v>
      </c>
      <c r="AS428" s="112">
        <f t="shared" si="196"/>
        <v>20.833333333333343</v>
      </c>
      <c r="AT428" s="113">
        <f t="shared" si="196"/>
        <v>923</v>
      </c>
      <c r="AU428" s="114">
        <f t="shared" si="196"/>
        <v>1.8</v>
      </c>
      <c r="AV428" s="115">
        <f t="shared" si="196"/>
        <v>1.1599999999999999</v>
      </c>
      <c r="AW428" s="112">
        <f t="shared" si="196"/>
        <v>63.592233009708742</v>
      </c>
      <c r="AX428" s="112">
        <f t="shared" si="196"/>
        <v>34.285714285714292</v>
      </c>
      <c r="AY428" s="61">
        <f t="shared" si="196"/>
        <v>39.230208839242323</v>
      </c>
      <c r="AZ428" s="97">
        <f t="shared" si="196"/>
        <v>79.8</v>
      </c>
      <c r="BA428" s="68">
        <f t="shared" si="196"/>
        <v>64</v>
      </c>
      <c r="BB428" s="68">
        <f t="shared" si="196"/>
        <v>33</v>
      </c>
      <c r="BC428" s="68">
        <f t="shared" si="196"/>
        <v>280</v>
      </c>
      <c r="BD428" s="68">
        <f t="shared" si="196"/>
        <v>0</v>
      </c>
      <c r="BE428" s="15">
        <f t="shared" si="196"/>
        <v>0</v>
      </c>
      <c r="BF428" s="6">
        <f t="shared" si="196"/>
        <v>7401</v>
      </c>
      <c r="BG428" s="41">
        <f t="shared" si="196"/>
        <v>4729</v>
      </c>
      <c r="BH428" s="42">
        <f t="shared" si="196"/>
        <v>79</v>
      </c>
      <c r="BI428" s="42">
        <f t="shared" si="196"/>
        <v>0</v>
      </c>
      <c r="BJ428" s="42">
        <f t="shared" si="196"/>
        <v>0</v>
      </c>
      <c r="BK428" s="42">
        <f t="shared" si="196"/>
        <v>0</v>
      </c>
      <c r="BL428" s="42">
        <f t="shared" si="196"/>
        <v>1154</v>
      </c>
      <c r="BM428" s="15">
        <f t="shared" si="196"/>
        <v>0</v>
      </c>
    </row>
    <row r="429" spans="1:65" outlineLevel="2" x14ac:dyDescent="0.3">
      <c r="A429" s="158" t="s">
        <v>23</v>
      </c>
      <c r="B429" s="159"/>
      <c r="C429" s="51">
        <f>IFERROR(SUBTOTAL(1,C396:C426),"")</f>
        <v>304202.16129032261</v>
      </c>
      <c r="D429" s="61">
        <f t="shared" ref="D429:BM429" si="197">IFERROR(SUBTOTAL(1,D396:D426),"")</f>
        <v>34.354838709677416</v>
      </c>
      <c r="E429" s="12">
        <f t="shared" si="197"/>
        <v>34.645161290322584</v>
      </c>
      <c r="F429" s="12">
        <f t="shared" si="197"/>
        <v>34.064516129032256</v>
      </c>
      <c r="G429" s="12" t="str">
        <f t="shared" si="197"/>
        <v/>
      </c>
      <c r="H429" s="12" t="str">
        <f t="shared" si="197"/>
        <v/>
      </c>
      <c r="I429" s="12" t="str">
        <f t="shared" si="197"/>
        <v/>
      </c>
      <c r="J429" s="12" t="str">
        <f t="shared" si="197"/>
        <v/>
      </c>
      <c r="K429" s="12" t="str">
        <f t="shared" si="197"/>
        <v/>
      </c>
      <c r="L429" s="12" t="str">
        <f t="shared" si="197"/>
        <v/>
      </c>
      <c r="M429" s="72">
        <f t="shared" si="197"/>
        <v>7</v>
      </c>
      <c r="N429" s="83">
        <f t="shared" si="197"/>
        <v>6.9775</v>
      </c>
      <c r="O429" s="83">
        <f t="shared" si="197"/>
        <v>7</v>
      </c>
      <c r="P429" s="83" t="str">
        <f t="shared" si="197"/>
        <v/>
      </c>
      <c r="Q429" s="83" t="str">
        <f t="shared" si="197"/>
        <v/>
      </c>
      <c r="R429" s="83" t="str">
        <f t="shared" si="197"/>
        <v/>
      </c>
      <c r="S429" s="83" t="str">
        <f t="shared" si="197"/>
        <v/>
      </c>
      <c r="T429" s="83" t="str">
        <f t="shared" si="197"/>
        <v/>
      </c>
      <c r="U429" s="83" t="str">
        <f t="shared" si="197"/>
        <v/>
      </c>
      <c r="V429" s="6" t="str">
        <f t="shared" si="197"/>
        <v/>
      </c>
      <c r="W429" s="41" t="str">
        <f t="shared" si="197"/>
        <v/>
      </c>
      <c r="X429" s="41" t="str">
        <f t="shared" si="197"/>
        <v/>
      </c>
      <c r="Y429" s="41" t="str">
        <f t="shared" si="197"/>
        <v/>
      </c>
      <c r="Z429" s="41" t="str">
        <f t="shared" si="197"/>
        <v/>
      </c>
      <c r="AA429" s="41" t="str">
        <f t="shared" si="197"/>
        <v/>
      </c>
      <c r="AB429" s="41" t="str">
        <f t="shared" si="197"/>
        <v/>
      </c>
      <c r="AC429" s="41" t="str">
        <f t="shared" si="197"/>
        <v/>
      </c>
      <c r="AD429" s="41" t="str">
        <f t="shared" si="197"/>
        <v/>
      </c>
      <c r="AE429" s="6" t="str">
        <f t="shared" si="197"/>
        <v/>
      </c>
      <c r="AF429" s="41" t="str">
        <f t="shared" si="197"/>
        <v/>
      </c>
      <c r="AG429" s="41" t="str">
        <f t="shared" si="197"/>
        <v/>
      </c>
      <c r="AH429" s="41" t="str">
        <f t="shared" si="197"/>
        <v/>
      </c>
      <c r="AI429" s="41" t="str">
        <f t="shared" si="197"/>
        <v/>
      </c>
      <c r="AJ429" s="41" t="str">
        <f t="shared" si="197"/>
        <v/>
      </c>
      <c r="AK429" s="41" t="str">
        <f t="shared" si="197"/>
        <v/>
      </c>
      <c r="AL429" s="41" t="str">
        <f t="shared" si="197"/>
        <v/>
      </c>
      <c r="AM429" s="41" t="str">
        <f t="shared" si="197"/>
        <v/>
      </c>
      <c r="AN429" s="41">
        <f t="shared" si="197"/>
        <v>19.457991393847415</v>
      </c>
      <c r="AO429" s="41">
        <f t="shared" si="197"/>
        <v>1091</v>
      </c>
      <c r="AP429" s="110">
        <f t="shared" si="197"/>
        <v>2.9</v>
      </c>
      <c r="AQ429" s="111">
        <f t="shared" si="197"/>
        <v>2.23</v>
      </c>
      <c r="AR429" s="112">
        <f t="shared" si="197"/>
        <v>76.914898309277021</v>
      </c>
      <c r="AS429" s="112">
        <f t="shared" si="197"/>
        <v>23.085101690722986</v>
      </c>
      <c r="AT429" s="113">
        <f t="shared" si="197"/>
        <v>1089.9677419354839</v>
      </c>
      <c r="AU429" s="114">
        <f t="shared" si="197"/>
        <v>2.1144444444444446</v>
      </c>
      <c r="AV429" s="115">
        <f t="shared" si="197"/>
        <v>1.2874999999999999</v>
      </c>
      <c r="AW429" s="112">
        <f t="shared" si="197"/>
        <v>64.606895020965453</v>
      </c>
      <c r="AX429" s="112">
        <f t="shared" si="197"/>
        <v>35.393104979034547</v>
      </c>
      <c r="AY429" s="61">
        <f t="shared" si="197"/>
        <v>45.148057202477403</v>
      </c>
      <c r="AZ429" s="97">
        <f t="shared" si="197"/>
        <v>80.778421052631572</v>
      </c>
      <c r="BA429" s="68">
        <f t="shared" si="197"/>
        <v>64.25</v>
      </c>
      <c r="BB429" s="68">
        <f t="shared" si="197"/>
        <v>33.75</v>
      </c>
      <c r="BC429" s="68">
        <f t="shared" si="197"/>
        <v>630</v>
      </c>
      <c r="BD429" s="68" t="str">
        <f t="shared" si="197"/>
        <v/>
      </c>
      <c r="BE429" s="15" t="str">
        <f>IFERROR(SUBTOTAL(1,BE396:BE426),"")</f>
        <v/>
      </c>
      <c r="BF429" s="6">
        <f t="shared" si="197"/>
        <v>14095.483870967742</v>
      </c>
      <c r="BG429" s="41">
        <f t="shared" si="197"/>
        <v>6630.8709677419356</v>
      </c>
      <c r="BH429" s="42">
        <f t="shared" si="197"/>
        <v>7427.3870967741932</v>
      </c>
      <c r="BI429" s="42" t="str">
        <f t="shared" si="197"/>
        <v/>
      </c>
      <c r="BJ429" s="42" t="str">
        <f t="shared" si="197"/>
        <v/>
      </c>
      <c r="BK429" s="42" t="str">
        <f t="shared" si="197"/>
        <v/>
      </c>
      <c r="BL429" s="42">
        <f t="shared" si="197"/>
        <v>1154</v>
      </c>
      <c r="BM429" s="15" t="str">
        <f t="shared" si="197"/>
        <v/>
      </c>
    </row>
    <row r="430" spans="1:65" ht="17.25" outlineLevel="1" thickBot="1" x14ac:dyDescent="0.35">
      <c r="A430" s="160" t="s">
        <v>46</v>
      </c>
      <c r="B430" s="161"/>
      <c r="C430" s="52">
        <f>SUBTOTAL(9,C396:C426)</f>
        <v>9430267</v>
      </c>
      <c r="D430" s="62"/>
      <c r="E430" s="30"/>
      <c r="F430" s="30"/>
      <c r="G430" s="30"/>
      <c r="H430" s="30"/>
      <c r="I430" s="30"/>
      <c r="J430" s="30"/>
      <c r="K430" s="30"/>
      <c r="L430" s="30"/>
      <c r="M430" s="73"/>
      <c r="N430" s="84"/>
      <c r="O430" s="84"/>
      <c r="P430" s="84"/>
      <c r="Q430" s="84"/>
      <c r="R430" s="84"/>
      <c r="S430" s="84"/>
      <c r="T430" s="84"/>
      <c r="U430" s="84"/>
      <c r="V430" s="93"/>
      <c r="W430" s="94"/>
      <c r="X430" s="94"/>
      <c r="Y430" s="94"/>
      <c r="Z430" s="94"/>
      <c r="AA430" s="94"/>
      <c r="AB430" s="94"/>
      <c r="AC430" s="94"/>
      <c r="AD430" s="94"/>
      <c r="AE430" s="93"/>
      <c r="AF430" s="94"/>
      <c r="AG430" s="94"/>
      <c r="AH430" s="94"/>
      <c r="AI430" s="94"/>
      <c r="AJ430" s="94"/>
      <c r="AK430" s="94"/>
      <c r="AL430" s="94"/>
      <c r="AM430" s="94"/>
      <c r="AN430" s="94"/>
      <c r="AO430" s="43">
        <f>SUBTOTAL(9,AO396:AO426)</f>
        <v>33821</v>
      </c>
      <c r="AP430" s="116"/>
      <c r="AQ430" s="117"/>
      <c r="AR430" s="118"/>
      <c r="AS430" s="118"/>
      <c r="AT430" s="119">
        <f>SUBTOTAL(9,AT396:AT426)</f>
        <v>33789</v>
      </c>
      <c r="AU430" s="120"/>
      <c r="AV430" s="121"/>
      <c r="AW430" s="118"/>
      <c r="AX430" s="118"/>
      <c r="AY430" s="62"/>
      <c r="AZ430" s="98"/>
      <c r="BA430" s="69"/>
      <c r="BB430" s="69"/>
      <c r="BC430" s="69"/>
      <c r="BD430" s="69"/>
      <c r="BE430" s="16">
        <f>SUBTOTAL(9,BE396:BE426)</f>
        <v>0</v>
      </c>
      <c r="BF430" s="7">
        <f t="shared" ref="BF430:BM430" si="198">SUBTOTAL(9,BF396:BF426)</f>
        <v>436960</v>
      </c>
      <c r="BG430" s="43">
        <f t="shared" si="198"/>
        <v>205557</v>
      </c>
      <c r="BH430" s="44">
        <f t="shared" si="198"/>
        <v>230249</v>
      </c>
      <c r="BI430" s="44">
        <f t="shared" si="198"/>
        <v>0</v>
      </c>
      <c r="BJ430" s="44">
        <f t="shared" si="198"/>
        <v>0</v>
      </c>
      <c r="BK430" s="44">
        <f t="shared" si="198"/>
        <v>0</v>
      </c>
      <c r="BL430" s="44">
        <f t="shared" si="198"/>
        <v>1154</v>
      </c>
      <c r="BM430" s="16">
        <f t="shared" si="198"/>
        <v>0</v>
      </c>
    </row>
    <row r="431" spans="1:65" outlineLevel="1" x14ac:dyDescent="0.3">
      <c r="A431" s="24"/>
      <c r="B431" s="24"/>
      <c r="C431" s="17"/>
      <c r="D431" s="18"/>
      <c r="E431" s="18"/>
      <c r="F431" s="18"/>
      <c r="G431" s="18"/>
      <c r="H431" s="18"/>
      <c r="I431" s="18"/>
      <c r="J431" s="18"/>
      <c r="K431" s="18"/>
      <c r="L431" s="18"/>
      <c r="M431" s="54"/>
      <c r="N431" s="54"/>
      <c r="O431" s="54"/>
      <c r="P431" s="54"/>
      <c r="Q431" s="54"/>
      <c r="R431" s="54"/>
      <c r="S431" s="54"/>
      <c r="T431" s="54"/>
      <c r="U431" s="54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22"/>
      <c r="AQ431" s="122"/>
      <c r="AR431" s="122"/>
      <c r="AS431" s="122"/>
      <c r="AT431" s="136"/>
      <c r="AU431" s="137"/>
      <c r="AV431" s="137"/>
      <c r="AW431" s="122"/>
      <c r="AX431" s="122"/>
      <c r="AY431" s="18"/>
      <c r="AZ431" s="54"/>
      <c r="BA431" s="54"/>
      <c r="BB431" s="54"/>
      <c r="BC431" s="54"/>
      <c r="BD431" s="54"/>
      <c r="BE431" s="17"/>
      <c r="BF431" s="17"/>
      <c r="BG431" s="17"/>
      <c r="BH431" s="17"/>
      <c r="BI431" s="17"/>
      <c r="BJ431" s="17"/>
      <c r="BK431" s="17"/>
      <c r="BL431" s="17"/>
      <c r="BM431" s="17"/>
    </row>
  </sheetData>
  <mergeCells count="112">
    <mergeCell ref="BI6:BI7"/>
    <mergeCell ref="BJ6:BJ7"/>
    <mergeCell ref="BK6:BK7"/>
    <mergeCell ref="BL6:BL7"/>
    <mergeCell ref="BM6:BM7"/>
    <mergeCell ref="A8:B8"/>
    <mergeCell ref="AZ6:AZ7"/>
    <mergeCell ref="BA6:BD6"/>
    <mergeCell ref="BE6:BE7"/>
    <mergeCell ref="BF6:BF7"/>
    <mergeCell ref="BG6:BG7"/>
    <mergeCell ref="BH6:BH7"/>
    <mergeCell ref="AT6:AT7"/>
    <mergeCell ref="AU6:AU7"/>
    <mergeCell ref="AV6:AV7"/>
    <mergeCell ref="AW6:AW7"/>
    <mergeCell ref="AX6:AX7"/>
    <mergeCell ref="AY6:AY7"/>
    <mergeCell ref="AN6:AN7"/>
    <mergeCell ref="AO6:AO7"/>
    <mergeCell ref="AP6:AP7"/>
    <mergeCell ref="AQ6:AQ7"/>
    <mergeCell ref="AR6:AR7"/>
    <mergeCell ref="AS6:AS7"/>
    <mergeCell ref="A6:B7"/>
    <mergeCell ref="C6:C7"/>
    <mergeCell ref="D6:L6"/>
    <mergeCell ref="C15:C16"/>
    <mergeCell ref="D15:L15"/>
    <mergeCell ref="M15:U15"/>
    <mergeCell ref="V15:AD15"/>
    <mergeCell ref="AE15:AM15"/>
    <mergeCell ref="AN15:AN16"/>
    <mergeCell ref="A9:B9"/>
    <mergeCell ref="A10:B10"/>
    <mergeCell ref="A11:B11"/>
    <mergeCell ref="A12:B12"/>
    <mergeCell ref="A15:A16"/>
    <mergeCell ref="B15:B16"/>
    <mergeCell ref="M6:U6"/>
    <mergeCell ref="V6:AD6"/>
    <mergeCell ref="AE6:AM6"/>
    <mergeCell ref="BJ15:BJ16"/>
    <mergeCell ref="BK15:BK16"/>
    <mergeCell ref="BL15:BL16"/>
    <mergeCell ref="BM15:BM16"/>
    <mergeCell ref="A48:B48"/>
    <mergeCell ref="A49:B49"/>
    <mergeCell ref="BA15:BD15"/>
    <mergeCell ref="BE15:BE16"/>
    <mergeCell ref="BF15:BF16"/>
    <mergeCell ref="BG15:BG16"/>
    <mergeCell ref="BH15:BH16"/>
    <mergeCell ref="BI15:BI16"/>
    <mergeCell ref="AU15:AU16"/>
    <mergeCell ref="AV15:AV16"/>
    <mergeCell ref="AW15:AW16"/>
    <mergeCell ref="AX15:AX16"/>
    <mergeCell ref="AY15:AY16"/>
    <mergeCell ref="AZ15:AZ16"/>
    <mergeCell ref="AO15:AO16"/>
    <mergeCell ref="AP15:AP16"/>
    <mergeCell ref="AQ15:AQ16"/>
    <mergeCell ref="AR15:AR16"/>
    <mergeCell ref="AS15:AS16"/>
    <mergeCell ref="AT15:AT16"/>
    <mergeCell ref="A116:B116"/>
    <mergeCell ref="A117:B117"/>
    <mergeCell ref="A118:B118"/>
    <mergeCell ref="A119:B119"/>
    <mergeCell ref="A150:B150"/>
    <mergeCell ref="A151:B151"/>
    <mergeCell ref="A50:B50"/>
    <mergeCell ref="A51:B51"/>
    <mergeCell ref="A81:B81"/>
    <mergeCell ref="A82:B82"/>
    <mergeCell ref="A83:B83"/>
    <mergeCell ref="A84:B84"/>
    <mergeCell ref="A219:B219"/>
    <mergeCell ref="A220:B220"/>
    <mergeCell ref="A221:B221"/>
    <mergeCell ref="A222:B222"/>
    <mergeCell ref="A254:B254"/>
    <mergeCell ref="A255:B255"/>
    <mergeCell ref="A152:B152"/>
    <mergeCell ref="A153:B153"/>
    <mergeCell ref="A185:B185"/>
    <mergeCell ref="A186:B186"/>
    <mergeCell ref="A187:B187"/>
    <mergeCell ref="A188:B188"/>
    <mergeCell ref="A323:B323"/>
    <mergeCell ref="A324:B324"/>
    <mergeCell ref="A325:B325"/>
    <mergeCell ref="A326:B326"/>
    <mergeCell ref="A358:B358"/>
    <mergeCell ref="A359:B359"/>
    <mergeCell ref="A256:B256"/>
    <mergeCell ref="A257:B257"/>
    <mergeCell ref="A289:B289"/>
    <mergeCell ref="A290:B290"/>
    <mergeCell ref="A291:B291"/>
    <mergeCell ref="A292:B292"/>
    <mergeCell ref="A427:B427"/>
    <mergeCell ref="A428:B428"/>
    <mergeCell ref="A429:B429"/>
    <mergeCell ref="A430:B430"/>
    <mergeCell ref="A360:B360"/>
    <mergeCell ref="A361:B361"/>
    <mergeCell ref="A392:B392"/>
    <mergeCell ref="A393:B393"/>
    <mergeCell ref="A394:B394"/>
    <mergeCell ref="A395:B395"/>
  </mergeCells>
  <phoneticPr fontId="1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43" fitToHeight="0" orientation="landscape" horizontalDpi="1200" r:id="rId1"/>
  <rowBreaks count="11" manualBreakCount="11">
    <brk id="51" max="16383" man="1"/>
    <brk id="84" max="16383" man="1"/>
    <brk id="119" max="16383" man="1"/>
    <brk id="153" max="16383" man="1"/>
    <brk id="188" max="16383" man="1"/>
    <brk id="222" max="16383" man="1"/>
    <brk id="257" max="16383" man="1"/>
    <brk id="292" max="16383" man="1"/>
    <brk id="326" max="19" man="1"/>
    <brk id="361" max="16383" man="1"/>
    <brk id="395" max="19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M431"/>
  <sheetViews>
    <sheetView showGridLines="0" zoomScale="55" zoomScaleNormal="55" zoomScaleSheetLayoutView="55" workbookViewId="0">
      <pane xSplit="2" ySplit="16" topLeftCell="C17" activePane="bottomRight" state="frozen"/>
      <selection pane="topRight" activeCell="C1" sqref="C1"/>
      <selection pane="bottomLeft" activeCell="A4" sqref="A4"/>
      <selection pane="bottomRight" activeCell="C17" sqref="C17"/>
    </sheetView>
  </sheetViews>
  <sheetFormatPr defaultRowHeight="16.5" outlineLevelRow="5" outlineLevelCol="1" x14ac:dyDescent="0.3"/>
  <cols>
    <col min="1" max="1" width="6" style="20" bestFit="1" customWidth="1"/>
    <col min="2" max="2" width="11.125" style="2" bestFit="1" customWidth="1"/>
    <col min="3" max="3" width="14.625" style="4" customWidth="1"/>
    <col min="4" max="4" width="9.25" style="3" bestFit="1" customWidth="1"/>
    <col min="5" max="12" width="9.25" style="3" customWidth="1" outlineLevel="1"/>
    <col min="13" max="13" width="9.25" style="53" bestFit="1" customWidth="1"/>
    <col min="14" max="21" width="9.25" style="53" customWidth="1" outlineLevel="1"/>
    <col min="22" max="22" width="9.25" style="4" bestFit="1" customWidth="1"/>
    <col min="23" max="30" width="9.25" style="4" customWidth="1" outlineLevel="1"/>
    <col min="31" max="31" width="14.25" style="4" bestFit="1" customWidth="1"/>
    <col min="32" max="39" width="9.25" style="4" customWidth="1" outlineLevel="1"/>
    <col min="40" max="40" width="13.75" style="4" customWidth="1"/>
    <col min="41" max="41" width="14.625" style="4" customWidth="1"/>
    <col min="42" max="43" width="8.625" style="100" customWidth="1"/>
    <col min="44" max="44" width="10.625" style="100" customWidth="1"/>
    <col min="45" max="45" width="10.625" style="100" bestFit="1" customWidth="1"/>
    <col min="46" max="46" width="14.625" style="101" customWidth="1"/>
    <col min="47" max="48" width="8.625" style="102" customWidth="1"/>
    <col min="49" max="49" width="10.625" style="100" customWidth="1"/>
    <col min="50" max="50" width="10.625" style="100" bestFit="1" customWidth="1"/>
    <col min="51" max="51" width="11.625" style="3" customWidth="1"/>
    <col min="52" max="56" width="11.625" style="53" customWidth="1"/>
    <col min="57" max="57" width="14.625" style="4" customWidth="1"/>
    <col min="58" max="58" width="20.375" style="4" bestFit="1" customWidth="1"/>
    <col min="59" max="59" width="14" style="4" customWidth="1" outlineLevel="1"/>
    <col min="60" max="60" width="20.875" style="4" customWidth="1" outlineLevel="1"/>
    <col min="61" max="61" width="18.875" style="4" customWidth="1" outlineLevel="1"/>
    <col min="62" max="63" width="20.25" style="4" customWidth="1" outlineLevel="1"/>
    <col min="64" max="65" width="20.875" style="4" customWidth="1" outlineLevel="1"/>
  </cols>
  <sheetData>
    <row r="1" spans="1:65" ht="19.5" x14ac:dyDescent="0.3">
      <c r="A1" s="19" t="s">
        <v>106</v>
      </c>
    </row>
    <row r="2" spans="1:65" s="35" customFormat="1" x14ac:dyDescent="0.3">
      <c r="A2" s="138" t="s">
        <v>99</v>
      </c>
      <c r="B2" s="34"/>
      <c r="M2" s="53"/>
      <c r="N2" s="53"/>
      <c r="O2" s="53"/>
      <c r="P2" s="53"/>
      <c r="Q2" s="53"/>
      <c r="R2" s="53"/>
      <c r="S2" s="53"/>
      <c r="T2" s="53"/>
      <c r="U2" s="5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P2" s="100"/>
      <c r="AQ2" s="100"/>
      <c r="AR2" s="100"/>
      <c r="AS2" s="100"/>
      <c r="AT2" s="103"/>
      <c r="AU2" s="103"/>
      <c r="AV2" s="103"/>
      <c r="AW2" s="100"/>
      <c r="AX2" s="100"/>
      <c r="AZ2" s="53"/>
      <c r="BA2" s="53"/>
      <c r="BB2" s="53"/>
      <c r="BC2" s="53"/>
      <c r="BD2" s="53"/>
      <c r="BG2" s="4"/>
      <c r="BH2" s="4"/>
      <c r="BI2" s="4"/>
      <c r="BJ2" s="4"/>
      <c r="BK2" s="4"/>
      <c r="BL2" s="4"/>
      <c r="BM2" s="4"/>
    </row>
    <row r="3" spans="1:65" s="35" customFormat="1" x14ac:dyDescent="0.3">
      <c r="A3" s="139" t="s">
        <v>100</v>
      </c>
      <c r="B3" s="34"/>
      <c r="M3" s="53"/>
      <c r="N3" s="53"/>
      <c r="O3" s="53"/>
      <c r="P3" s="53"/>
      <c r="Q3" s="53"/>
      <c r="R3" s="53"/>
      <c r="S3" s="53"/>
      <c r="T3" s="53"/>
      <c r="U3" s="5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P3" s="100"/>
      <c r="AQ3" s="100"/>
      <c r="AR3" s="100"/>
      <c r="AS3" s="100"/>
      <c r="AT3" s="103"/>
      <c r="AU3" s="103"/>
      <c r="AV3" s="103"/>
      <c r="AW3" s="100"/>
      <c r="AX3" s="100"/>
      <c r="AZ3" s="53"/>
      <c r="BA3" s="53"/>
      <c r="BB3" s="53"/>
      <c r="BC3" s="53"/>
      <c r="BD3" s="53"/>
      <c r="BG3" s="4"/>
      <c r="BH3" s="4"/>
      <c r="BI3" s="4"/>
      <c r="BJ3" s="4"/>
      <c r="BK3" s="4"/>
      <c r="BL3" s="4"/>
      <c r="BM3" s="4"/>
    </row>
    <row r="4" spans="1:65" s="35" customFormat="1" x14ac:dyDescent="0.3">
      <c r="A4" s="140" t="s">
        <v>101</v>
      </c>
      <c r="B4" s="141"/>
      <c r="C4" s="142"/>
      <c r="D4" s="142"/>
      <c r="E4" s="142"/>
      <c r="F4" s="142"/>
      <c r="G4" s="142"/>
      <c r="H4" s="142"/>
      <c r="M4" s="53"/>
      <c r="N4" s="53"/>
      <c r="O4" s="53"/>
      <c r="P4" s="53"/>
      <c r="Q4" s="53"/>
      <c r="R4" s="53"/>
      <c r="S4" s="53"/>
      <c r="T4" s="53"/>
      <c r="U4" s="5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P4" s="100"/>
      <c r="AQ4" s="100"/>
      <c r="AR4" s="100"/>
      <c r="AS4" s="100"/>
      <c r="AT4" s="103"/>
      <c r="AU4" s="103"/>
      <c r="AV4" s="103"/>
      <c r="AW4" s="100"/>
      <c r="AX4" s="100"/>
      <c r="AZ4" s="53"/>
      <c r="BA4" s="53"/>
      <c r="BB4" s="53"/>
      <c r="BC4" s="53"/>
      <c r="BD4" s="53"/>
      <c r="BG4" s="4"/>
      <c r="BH4" s="4"/>
      <c r="BI4" s="4"/>
      <c r="BJ4" s="4"/>
      <c r="BK4" s="4"/>
      <c r="BL4" s="4"/>
      <c r="BM4" s="4"/>
    </row>
    <row r="5" spans="1:65" s="35" customFormat="1" ht="17.25" thickBot="1" x14ac:dyDescent="0.35">
      <c r="A5" s="36"/>
      <c r="B5" s="34"/>
      <c r="M5" s="53"/>
      <c r="N5" s="53"/>
      <c r="O5" s="53"/>
      <c r="P5" s="53"/>
      <c r="Q5" s="53"/>
      <c r="R5" s="53"/>
      <c r="S5" s="53"/>
      <c r="T5" s="53"/>
      <c r="U5" s="53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P5" s="100"/>
      <c r="AQ5" s="100"/>
      <c r="AR5" s="100"/>
      <c r="AS5" s="100"/>
      <c r="AT5" s="103"/>
      <c r="AU5" s="103"/>
      <c r="AV5" s="103"/>
      <c r="AW5" s="100"/>
      <c r="AX5" s="100"/>
      <c r="AZ5" s="53"/>
      <c r="BA5" s="53"/>
      <c r="BB5" s="53"/>
      <c r="BC5" s="53"/>
      <c r="BD5" s="53"/>
      <c r="BG5" s="4"/>
      <c r="BH5" s="4"/>
      <c r="BI5" s="4"/>
      <c r="BJ5" s="4"/>
      <c r="BK5" s="4"/>
      <c r="BL5" s="4"/>
      <c r="BM5" s="4"/>
    </row>
    <row r="6" spans="1:65" s="35" customFormat="1" ht="17.25" customHeight="1" thickBot="1" x14ac:dyDescent="0.35">
      <c r="A6" s="190" t="s">
        <v>61</v>
      </c>
      <c r="B6" s="191"/>
      <c r="C6" s="170" t="s">
        <v>2</v>
      </c>
      <c r="D6" s="194" t="s">
        <v>68</v>
      </c>
      <c r="E6" s="195"/>
      <c r="F6" s="195"/>
      <c r="G6" s="195"/>
      <c r="H6" s="195"/>
      <c r="I6" s="195"/>
      <c r="J6" s="195"/>
      <c r="K6" s="195"/>
      <c r="L6" s="195"/>
      <c r="M6" s="196" t="s">
        <v>77</v>
      </c>
      <c r="N6" s="197"/>
      <c r="O6" s="197"/>
      <c r="P6" s="197"/>
      <c r="Q6" s="197"/>
      <c r="R6" s="197"/>
      <c r="S6" s="197"/>
      <c r="T6" s="197"/>
      <c r="U6" s="197"/>
      <c r="V6" s="174" t="s">
        <v>80</v>
      </c>
      <c r="W6" s="170"/>
      <c r="X6" s="170"/>
      <c r="Y6" s="170"/>
      <c r="Z6" s="170"/>
      <c r="AA6" s="170"/>
      <c r="AB6" s="170"/>
      <c r="AC6" s="170"/>
      <c r="AD6" s="170"/>
      <c r="AE6" s="176" t="s">
        <v>82</v>
      </c>
      <c r="AF6" s="170"/>
      <c r="AG6" s="170"/>
      <c r="AH6" s="170"/>
      <c r="AI6" s="170"/>
      <c r="AJ6" s="170"/>
      <c r="AK6" s="170"/>
      <c r="AL6" s="170"/>
      <c r="AM6" s="170"/>
      <c r="AN6" s="176" t="s">
        <v>67</v>
      </c>
      <c r="AO6" s="174" t="s">
        <v>1</v>
      </c>
      <c r="AP6" s="178" t="s">
        <v>93</v>
      </c>
      <c r="AQ6" s="180" t="s">
        <v>94</v>
      </c>
      <c r="AR6" s="182" t="s">
        <v>95</v>
      </c>
      <c r="AS6" s="182" t="s">
        <v>91</v>
      </c>
      <c r="AT6" s="188" t="s">
        <v>66</v>
      </c>
      <c r="AU6" s="178" t="s">
        <v>96</v>
      </c>
      <c r="AV6" s="180" t="s">
        <v>97</v>
      </c>
      <c r="AW6" s="182" t="s">
        <v>98</v>
      </c>
      <c r="AX6" s="182" t="s">
        <v>92</v>
      </c>
      <c r="AY6" s="184" t="s">
        <v>89</v>
      </c>
      <c r="AZ6" s="186" t="s">
        <v>87</v>
      </c>
      <c r="BA6" s="168" t="s">
        <v>104</v>
      </c>
      <c r="BB6" s="169"/>
      <c r="BC6" s="169"/>
      <c r="BD6" s="169"/>
      <c r="BE6" s="170" t="s">
        <v>102</v>
      </c>
      <c r="BF6" s="172" t="s">
        <v>3</v>
      </c>
      <c r="BG6" s="174" t="s">
        <v>4</v>
      </c>
      <c r="BH6" s="176" t="s">
        <v>7</v>
      </c>
      <c r="BI6" s="176" t="s">
        <v>8</v>
      </c>
      <c r="BJ6" s="176" t="s">
        <v>6</v>
      </c>
      <c r="BK6" s="176" t="s">
        <v>5</v>
      </c>
      <c r="BL6" s="176" t="s">
        <v>9</v>
      </c>
      <c r="BM6" s="166" t="s">
        <v>10</v>
      </c>
    </row>
    <row r="7" spans="1:65" s="1" customFormat="1" ht="35.25" thickBot="1" x14ac:dyDescent="0.35">
      <c r="A7" s="192"/>
      <c r="B7" s="193"/>
      <c r="C7" s="171"/>
      <c r="D7" s="75" t="s">
        <v>78</v>
      </c>
      <c r="E7" s="59" t="s">
        <v>69</v>
      </c>
      <c r="F7" s="58" t="s">
        <v>70</v>
      </c>
      <c r="G7" s="58" t="s">
        <v>71</v>
      </c>
      <c r="H7" s="58" t="s">
        <v>72</v>
      </c>
      <c r="I7" s="58" t="s">
        <v>73</v>
      </c>
      <c r="J7" s="58" t="s">
        <v>74</v>
      </c>
      <c r="K7" s="58" t="s">
        <v>75</v>
      </c>
      <c r="L7" s="58" t="s">
        <v>76</v>
      </c>
      <c r="M7" s="63" t="s">
        <v>79</v>
      </c>
      <c r="N7" s="80" t="s">
        <v>69</v>
      </c>
      <c r="O7" s="81" t="s">
        <v>70</v>
      </c>
      <c r="P7" s="81" t="s">
        <v>71</v>
      </c>
      <c r="Q7" s="81" t="s">
        <v>72</v>
      </c>
      <c r="R7" s="81" t="s">
        <v>73</v>
      </c>
      <c r="S7" s="81" t="s">
        <v>74</v>
      </c>
      <c r="T7" s="81" t="s">
        <v>75</v>
      </c>
      <c r="U7" s="89" t="s">
        <v>76</v>
      </c>
      <c r="V7" s="90" t="s">
        <v>81</v>
      </c>
      <c r="W7" s="91" t="s">
        <v>69</v>
      </c>
      <c r="X7" s="92" t="s">
        <v>70</v>
      </c>
      <c r="Y7" s="92" t="s">
        <v>71</v>
      </c>
      <c r="Z7" s="92" t="s">
        <v>72</v>
      </c>
      <c r="AA7" s="92" t="s">
        <v>73</v>
      </c>
      <c r="AB7" s="92" t="s">
        <v>74</v>
      </c>
      <c r="AC7" s="92" t="s">
        <v>75</v>
      </c>
      <c r="AD7" s="92" t="s">
        <v>76</v>
      </c>
      <c r="AE7" s="90" t="s">
        <v>83</v>
      </c>
      <c r="AF7" s="91" t="s">
        <v>69</v>
      </c>
      <c r="AG7" s="92" t="s">
        <v>70</v>
      </c>
      <c r="AH7" s="92" t="s">
        <v>71</v>
      </c>
      <c r="AI7" s="92" t="s">
        <v>72</v>
      </c>
      <c r="AJ7" s="92" t="s">
        <v>73</v>
      </c>
      <c r="AK7" s="92" t="s">
        <v>74</v>
      </c>
      <c r="AL7" s="92" t="s">
        <v>75</v>
      </c>
      <c r="AM7" s="92" t="s">
        <v>76</v>
      </c>
      <c r="AN7" s="177"/>
      <c r="AO7" s="175"/>
      <c r="AP7" s="179"/>
      <c r="AQ7" s="181"/>
      <c r="AR7" s="183"/>
      <c r="AS7" s="183"/>
      <c r="AT7" s="189"/>
      <c r="AU7" s="179"/>
      <c r="AV7" s="181"/>
      <c r="AW7" s="183"/>
      <c r="AX7" s="183"/>
      <c r="AY7" s="185"/>
      <c r="AZ7" s="187"/>
      <c r="BA7" s="65" t="s">
        <v>84</v>
      </c>
      <c r="BB7" s="65" t="s">
        <v>85</v>
      </c>
      <c r="BC7" s="65" t="s">
        <v>86</v>
      </c>
      <c r="BD7" s="66" t="s">
        <v>90</v>
      </c>
      <c r="BE7" s="171"/>
      <c r="BF7" s="173"/>
      <c r="BG7" s="175"/>
      <c r="BH7" s="177"/>
      <c r="BI7" s="177"/>
      <c r="BJ7" s="177"/>
      <c r="BK7" s="177"/>
      <c r="BL7" s="177"/>
      <c r="BM7" s="167"/>
    </row>
    <row r="8" spans="1:65" x14ac:dyDescent="0.3">
      <c r="A8" s="156" t="s">
        <v>12</v>
      </c>
      <c r="B8" s="157"/>
      <c r="C8" s="50">
        <f t="shared" ref="C8:BM8" si="0">SUBTOTAL(4,C17:C426)</f>
        <v>406651</v>
      </c>
      <c r="D8" s="60">
        <f t="shared" si="0"/>
        <v>38.5</v>
      </c>
      <c r="E8" s="28">
        <f t="shared" si="0"/>
        <v>40</v>
      </c>
      <c r="F8" s="28">
        <f t="shared" si="0"/>
        <v>38</v>
      </c>
      <c r="G8" s="28">
        <f t="shared" si="0"/>
        <v>0</v>
      </c>
      <c r="H8" s="28">
        <f t="shared" si="0"/>
        <v>0</v>
      </c>
      <c r="I8" s="28">
        <f t="shared" si="0"/>
        <v>0</v>
      </c>
      <c r="J8" s="28">
        <f t="shared" si="0"/>
        <v>0</v>
      </c>
      <c r="K8" s="28">
        <f t="shared" si="0"/>
        <v>0</v>
      </c>
      <c r="L8" s="28">
        <f t="shared" si="0"/>
        <v>0</v>
      </c>
      <c r="M8" s="71">
        <f t="shared" si="0"/>
        <v>7.5</v>
      </c>
      <c r="N8" s="82">
        <f t="shared" si="0"/>
        <v>7.45</v>
      </c>
      <c r="O8" s="82">
        <f t="shared" si="0"/>
        <v>7.5</v>
      </c>
      <c r="P8" s="82">
        <f t="shared" si="0"/>
        <v>0</v>
      </c>
      <c r="Q8" s="82">
        <f t="shared" si="0"/>
        <v>0</v>
      </c>
      <c r="R8" s="82">
        <f t="shared" si="0"/>
        <v>0</v>
      </c>
      <c r="S8" s="82">
        <f t="shared" si="0"/>
        <v>0</v>
      </c>
      <c r="T8" s="82">
        <f t="shared" si="0"/>
        <v>0</v>
      </c>
      <c r="U8" s="82">
        <f t="shared" si="0"/>
        <v>0</v>
      </c>
      <c r="V8" s="29">
        <f t="shared" si="0"/>
        <v>2412.5</v>
      </c>
      <c r="W8" s="39">
        <f t="shared" si="0"/>
        <v>2400</v>
      </c>
      <c r="X8" s="39">
        <f t="shared" si="0"/>
        <v>2425</v>
      </c>
      <c r="Y8" s="39">
        <f t="shared" si="0"/>
        <v>0</v>
      </c>
      <c r="Z8" s="39">
        <f t="shared" si="0"/>
        <v>0</v>
      </c>
      <c r="AA8" s="39">
        <f t="shared" si="0"/>
        <v>0</v>
      </c>
      <c r="AB8" s="39">
        <f t="shared" si="0"/>
        <v>0</v>
      </c>
      <c r="AC8" s="39">
        <f t="shared" si="0"/>
        <v>0</v>
      </c>
      <c r="AD8" s="39">
        <f t="shared" si="0"/>
        <v>0</v>
      </c>
      <c r="AE8" s="29">
        <f t="shared" si="0"/>
        <v>2196.5</v>
      </c>
      <c r="AF8" s="39">
        <f t="shared" si="0"/>
        <v>2260</v>
      </c>
      <c r="AG8" s="39">
        <f t="shared" si="0"/>
        <v>2133</v>
      </c>
      <c r="AH8" s="39">
        <f t="shared" si="0"/>
        <v>0</v>
      </c>
      <c r="AI8" s="39">
        <f t="shared" si="0"/>
        <v>0</v>
      </c>
      <c r="AJ8" s="39">
        <f t="shared" si="0"/>
        <v>0</v>
      </c>
      <c r="AK8" s="39">
        <f t="shared" si="0"/>
        <v>0</v>
      </c>
      <c r="AL8" s="39">
        <f t="shared" si="0"/>
        <v>0</v>
      </c>
      <c r="AM8" s="39">
        <f t="shared" si="0"/>
        <v>0</v>
      </c>
      <c r="AN8" s="39">
        <f t="shared" si="0"/>
        <v>38.602941176470587</v>
      </c>
      <c r="AO8" s="39">
        <f t="shared" si="0"/>
        <v>2001</v>
      </c>
      <c r="AP8" s="104">
        <f t="shared" si="0"/>
        <v>4.25</v>
      </c>
      <c r="AQ8" s="105">
        <f t="shared" si="0"/>
        <v>3.35</v>
      </c>
      <c r="AR8" s="106">
        <f t="shared" si="0"/>
        <v>80.71625344352617</v>
      </c>
      <c r="AS8" s="106">
        <f t="shared" si="0"/>
        <v>34.059945504087196</v>
      </c>
      <c r="AT8" s="107">
        <f t="shared" si="0"/>
        <v>2001</v>
      </c>
      <c r="AU8" s="108">
        <f t="shared" si="0"/>
        <v>3.29</v>
      </c>
      <c r="AV8" s="109">
        <f t="shared" si="0"/>
        <v>1.99</v>
      </c>
      <c r="AW8" s="106">
        <f t="shared" si="0"/>
        <v>69.262295081967224</v>
      </c>
      <c r="AX8" s="106">
        <f t="shared" si="0"/>
        <v>53.068592057761734</v>
      </c>
      <c r="AY8" s="60">
        <f t="shared" si="0"/>
        <v>67.229454226947368</v>
      </c>
      <c r="AZ8" s="96">
        <f t="shared" si="0"/>
        <v>82.12</v>
      </c>
      <c r="BA8" s="67">
        <f t="shared" si="0"/>
        <v>65.400000000000006</v>
      </c>
      <c r="BB8" s="67">
        <f t="shared" si="0"/>
        <v>35.700000000000003</v>
      </c>
      <c r="BC8" s="67">
        <f t="shared" si="0"/>
        <v>3782</v>
      </c>
      <c r="BD8" s="67">
        <f t="shared" si="0"/>
        <v>0</v>
      </c>
      <c r="BE8" s="27">
        <f t="shared" si="0"/>
        <v>0</v>
      </c>
      <c r="BF8" s="29">
        <f t="shared" si="0"/>
        <v>24418</v>
      </c>
      <c r="BG8" s="39">
        <f t="shared" si="0"/>
        <v>12833</v>
      </c>
      <c r="BH8" s="40">
        <f t="shared" si="0"/>
        <v>18752</v>
      </c>
      <c r="BI8" s="40">
        <f t="shared" si="0"/>
        <v>0</v>
      </c>
      <c r="BJ8" s="40">
        <f t="shared" si="0"/>
        <v>0</v>
      </c>
      <c r="BK8" s="40">
        <f t="shared" si="0"/>
        <v>0</v>
      </c>
      <c r="BL8" s="40">
        <f t="shared" si="0"/>
        <v>0</v>
      </c>
      <c r="BM8" s="27">
        <f t="shared" si="0"/>
        <v>0</v>
      </c>
    </row>
    <row r="9" spans="1:65" x14ac:dyDescent="0.3">
      <c r="A9" s="158" t="s">
        <v>11</v>
      </c>
      <c r="B9" s="159"/>
      <c r="C9" s="51">
        <f t="shared" ref="C9:BM9" si="1">SUBTOTAL(5,C17:C426)</f>
        <v>255143</v>
      </c>
      <c r="D9" s="61">
        <f t="shared" si="1"/>
        <v>27.5</v>
      </c>
      <c r="E9" s="12">
        <f t="shared" si="1"/>
        <v>22</v>
      </c>
      <c r="F9" s="12">
        <f t="shared" si="1"/>
        <v>30</v>
      </c>
      <c r="G9" s="12">
        <f t="shared" si="1"/>
        <v>0</v>
      </c>
      <c r="H9" s="12">
        <f t="shared" si="1"/>
        <v>0</v>
      </c>
      <c r="I9" s="12">
        <f t="shared" si="1"/>
        <v>0</v>
      </c>
      <c r="J9" s="12">
        <f t="shared" si="1"/>
        <v>0</v>
      </c>
      <c r="K9" s="12">
        <f t="shared" si="1"/>
        <v>0</v>
      </c>
      <c r="L9" s="12">
        <f t="shared" si="1"/>
        <v>0</v>
      </c>
      <c r="M9" s="72">
        <f t="shared" si="1"/>
        <v>6.6</v>
      </c>
      <c r="N9" s="83">
        <f t="shared" si="1"/>
        <v>6.1</v>
      </c>
      <c r="O9" s="83">
        <f t="shared" si="1"/>
        <v>7.01</v>
      </c>
      <c r="P9" s="83">
        <f t="shared" si="1"/>
        <v>0</v>
      </c>
      <c r="Q9" s="83">
        <f t="shared" si="1"/>
        <v>0</v>
      </c>
      <c r="R9" s="83">
        <f t="shared" si="1"/>
        <v>0</v>
      </c>
      <c r="S9" s="83">
        <f t="shared" si="1"/>
        <v>0</v>
      </c>
      <c r="T9" s="83">
        <f t="shared" si="1"/>
        <v>0</v>
      </c>
      <c r="U9" s="83">
        <f t="shared" si="1"/>
        <v>0</v>
      </c>
      <c r="V9" s="6">
        <f t="shared" si="1"/>
        <v>2412.5</v>
      </c>
      <c r="W9" s="41">
        <f t="shared" si="1"/>
        <v>2400</v>
      </c>
      <c r="X9" s="41">
        <f t="shared" si="1"/>
        <v>2425</v>
      </c>
      <c r="Y9" s="41">
        <f t="shared" si="1"/>
        <v>0</v>
      </c>
      <c r="Z9" s="41">
        <f t="shared" si="1"/>
        <v>0</v>
      </c>
      <c r="AA9" s="41">
        <f t="shared" si="1"/>
        <v>0</v>
      </c>
      <c r="AB9" s="41">
        <f t="shared" si="1"/>
        <v>0</v>
      </c>
      <c r="AC9" s="41">
        <f t="shared" si="1"/>
        <v>0</v>
      </c>
      <c r="AD9" s="41">
        <f t="shared" si="1"/>
        <v>0</v>
      </c>
      <c r="AE9" s="6">
        <f t="shared" si="1"/>
        <v>2196.5</v>
      </c>
      <c r="AF9" s="41">
        <f t="shared" si="1"/>
        <v>2260</v>
      </c>
      <c r="AG9" s="41">
        <f t="shared" si="1"/>
        <v>2133</v>
      </c>
      <c r="AH9" s="41">
        <f t="shared" si="1"/>
        <v>0</v>
      </c>
      <c r="AI9" s="41">
        <f t="shared" si="1"/>
        <v>0</v>
      </c>
      <c r="AJ9" s="41">
        <f t="shared" si="1"/>
        <v>0</v>
      </c>
      <c r="AK9" s="41">
        <f t="shared" si="1"/>
        <v>0</v>
      </c>
      <c r="AL9" s="41">
        <f t="shared" si="1"/>
        <v>0</v>
      </c>
      <c r="AM9" s="41">
        <f t="shared" si="1"/>
        <v>0</v>
      </c>
      <c r="AN9" s="41">
        <f t="shared" si="1"/>
        <v>10.494752623688155</v>
      </c>
      <c r="AO9" s="41">
        <f t="shared" si="1"/>
        <v>544</v>
      </c>
      <c r="AP9" s="110">
        <f t="shared" si="1"/>
        <v>2.92</v>
      </c>
      <c r="AQ9" s="111">
        <f t="shared" si="1"/>
        <v>2.17</v>
      </c>
      <c r="AR9" s="112">
        <f t="shared" si="1"/>
        <v>65.940054495912804</v>
      </c>
      <c r="AS9" s="112">
        <f t="shared" si="1"/>
        <v>19.28374655647383</v>
      </c>
      <c r="AT9" s="113">
        <f t="shared" si="1"/>
        <v>544</v>
      </c>
      <c r="AU9" s="114">
        <f t="shared" si="1"/>
        <v>2.0299999999999998</v>
      </c>
      <c r="AV9" s="115">
        <f t="shared" si="1"/>
        <v>1.25</v>
      </c>
      <c r="AW9" s="112">
        <f t="shared" si="1"/>
        <v>46.931407942238266</v>
      </c>
      <c r="AX9" s="112">
        <f t="shared" si="1"/>
        <v>30.737704918032776</v>
      </c>
      <c r="AY9" s="61">
        <f t="shared" si="1"/>
        <v>32.320000000000036</v>
      </c>
      <c r="AZ9" s="97">
        <f t="shared" si="1"/>
        <v>78.209999999999994</v>
      </c>
      <c r="BA9" s="68">
        <f t="shared" si="1"/>
        <v>60.1</v>
      </c>
      <c r="BB9" s="68">
        <f t="shared" si="1"/>
        <v>27.4</v>
      </c>
      <c r="BC9" s="68">
        <f t="shared" si="1"/>
        <v>9</v>
      </c>
      <c r="BD9" s="68">
        <f t="shared" si="1"/>
        <v>0</v>
      </c>
      <c r="BE9" s="15">
        <f t="shared" si="1"/>
        <v>0</v>
      </c>
      <c r="BF9" s="6">
        <f t="shared" si="1"/>
        <v>2453</v>
      </c>
      <c r="BG9" s="41">
        <f t="shared" si="1"/>
        <v>0</v>
      </c>
      <c r="BH9" s="42">
        <f t="shared" si="1"/>
        <v>0</v>
      </c>
      <c r="BI9" s="42">
        <f t="shared" si="1"/>
        <v>0</v>
      </c>
      <c r="BJ9" s="42">
        <f t="shared" si="1"/>
        <v>0</v>
      </c>
      <c r="BK9" s="42">
        <f t="shared" si="1"/>
        <v>0</v>
      </c>
      <c r="BL9" s="42">
        <f t="shared" si="1"/>
        <v>0</v>
      </c>
      <c r="BM9" s="15">
        <f t="shared" si="1"/>
        <v>0</v>
      </c>
    </row>
    <row r="10" spans="1:65" x14ac:dyDescent="0.3">
      <c r="A10" s="158" t="s">
        <v>62</v>
      </c>
      <c r="B10" s="159"/>
      <c r="C10" s="51">
        <f>IFERROR(SUBTOTAL(1,C17:C426),"")</f>
        <v>333778.05205479451</v>
      </c>
      <c r="D10" s="61">
        <f t="shared" ref="D10:BM10" si="2">IFERROR(SUBTOTAL(1,D17:D426),"")</f>
        <v>36.091591591591595</v>
      </c>
      <c r="E10" s="12">
        <f t="shared" si="2"/>
        <v>36.085399449035812</v>
      </c>
      <c r="F10" s="12">
        <f t="shared" si="2"/>
        <v>35.895604395604394</v>
      </c>
      <c r="G10" s="12" t="str">
        <f t="shared" si="2"/>
        <v/>
      </c>
      <c r="H10" s="12" t="str">
        <f t="shared" si="2"/>
        <v/>
      </c>
      <c r="I10" s="12" t="str">
        <f t="shared" si="2"/>
        <v/>
      </c>
      <c r="J10" s="12" t="str">
        <f t="shared" si="2"/>
        <v/>
      </c>
      <c r="K10" s="12" t="str">
        <f t="shared" si="2"/>
        <v/>
      </c>
      <c r="L10" s="12" t="str">
        <f t="shared" si="2"/>
        <v/>
      </c>
      <c r="M10" s="72">
        <f t="shared" si="2"/>
        <v>7.2234042553191493</v>
      </c>
      <c r="N10" s="83">
        <f t="shared" si="2"/>
        <v>7.2106382978723396</v>
      </c>
      <c r="O10" s="83">
        <f t="shared" si="2"/>
        <v>7.2378723404255316</v>
      </c>
      <c r="P10" s="83" t="str">
        <f t="shared" si="2"/>
        <v/>
      </c>
      <c r="Q10" s="83" t="str">
        <f t="shared" si="2"/>
        <v/>
      </c>
      <c r="R10" s="83" t="str">
        <f t="shared" si="2"/>
        <v/>
      </c>
      <c r="S10" s="83" t="str">
        <f t="shared" si="2"/>
        <v/>
      </c>
      <c r="T10" s="83" t="str">
        <f t="shared" si="2"/>
        <v/>
      </c>
      <c r="U10" s="83" t="str">
        <f t="shared" si="2"/>
        <v/>
      </c>
      <c r="V10" s="6">
        <f t="shared" si="2"/>
        <v>2412.5</v>
      </c>
      <c r="W10" s="41">
        <f t="shared" si="2"/>
        <v>2400</v>
      </c>
      <c r="X10" s="41">
        <f t="shared" si="2"/>
        <v>2425</v>
      </c>
      <c r="Y10" s="41" t="str">
        <f t="shared" si="2"/>
        <v/>
      </c>
      <c r="Z10" s="41" t="str">
        <f t="shared" si="2"/>
        <v/>
      </c>
      <c r="AA10" s="41" t="str">
        <f t="shared" si="2"/>
        <v/>
      </c>
      <c r="AB10" s="41" t="str">
        <f t="shared" si="2"/>
        <v/>
      </c>
      <c r="AC10" s="41" t="str">
        <f t="shared" si="2"/>
        <v/>
      </c>
      <c r="AD10" s="41" t="str">
        <f t="shared" si="2"/>
        <v/>
      </c>
      <c r="AE10" s="6">
        <f t="shared" si="2"/>
        <v>2196.5</v>
      </c>
      <c r="AF10" s="41">
        <f t="shared" si="2"/>
        <v>2260</v>
      </c>
      <c r="AG10" s="41">
        <f t="shared" si="2"/>
        <v>2133</v>
      </c>
      <c r="AH10" s="41" t="str">
        <f t="shared" si="2"/>
        <v/>
      </c>
      <c r="AI10" s="41" t="str">
        <f t="shared" si="2"/>
        <v/>
      </c>
      <c r="AJ10" s="41" t="str">
        <f t="shared" si="2"/>
        <v/>
      </c>
      <c r="AK10" s="41" t="str">
        <f t="shared" si="2"/>
        <v/>
      </c>
      <c r="AL10" s="41" t="str">
        <f t="shared" si="2"/>
        <v/>
      </c>
      <c r="AM10" s="41" t="str">
        <f t="shared" si="2"/>
        <v/>
      </c>
      <c r="AN10" s="41">
        <f t="shared" si="2"/>
        <v>21.072863421070025</v>
      </c>
      <c r="AO10" s="41">
        <f t="shared" si="2"/>
        <v>1035.654794520548</v>
      </c>
      <c r="AP10" s="110">
        <f t="shared" si="2"/>
        <v>3.5846808510638302</v>
      </c>
      <c r="AQ10" s="111">
        <f t="shared" si="2"/>
        <v>2.6625531914893612</v>
      </c>
      <c r="AR10" s="112">
        <f t="shared" si="2"/>
        <v>74.232986083383508</v>
      </c>
      <c r="AS10" s="112">
        <f t="shared" si="2"/>
        <v>25.767013916616499</v>
      </c>
      <c r="AT10" s="113">
        <f t="shared" si="2"/>
        <v>1035.654794520548</v>
      </c>
      <c r="AU10" s="114">
        <f t="shared" si="2"/>
        <v>2.4167213114754094</v>
      </c>
      <c r="AV10" s="115">
        <f t="shared" si="2"/>
        <v>1.4440425531914896</v>
      </c>
      <c r="AW10" s="112">
        <f t="shared" si="2"/>
        <v>59.562082741388814</v>
      </c>
      <c r="AX10" s="112">
        <f t="shared" si="2"/>
        <v>40.437917258611179</v>
      </c>
      <c r="AY10" s="61">
        <f t="shared" si="2"/>
        <v>48.390304721745807</v>
      </c>
      <c r="AZ10" s="97">
        <f t="shared" si="2"/>
        <v>80.398367346938826</v>
      </c>
      <c r="BA10" s="68">
        <f t="shared" si="2"/>
        <v>63.349999999999994</v>
      </c>
      <c r="BB10" s="68">
        <f t="shared" si="2"/>
        <v>33.725000000000001</v>
      </c>
      <c r="BC10" s="68">
        <f t="shared" si="2"/>
        <v>1709.25</v>
      </c>
      <c r="BD10" s="68" t="str">
        <f t="shared" si="2"/>
        <v/>
      </c>
      <c r="BE10" s="15" t="str">
        <f>IFERROR(SUBTOTAL(1,BE17:BE426),"")</f>
        <v/>
      </c>
      <c r="BF10" s="6">
        <f t="shared" si="2"/>
        <v>10814.693150684932</v>
      </c>
      <c r="BG10" s="41">
        <f t="shared" si="2"/>
        <v>3946.5671232876712</v>
      </c>
      <c r="BH10" s="42">
        <f t="shared" si="2"/>
        <v>6868.1260273972603</v>
      </c>
      <c r="BI10" s="42" t="str">
        <f t="shared" si="2"/>
        <v/>
      </c>
      <c r="BJ10" s="42" t="str">
        <f t="shared" si="2"/>
        <v/>
      </c>
      <c r="BK10" s="42" t="str">
        <f t="shared" si="2"/>
        <v/>
      </c>
      <c r="BL10" s="42" t="str">
        <f t="shared" si="2"/>
        <v/>
      </c>
      <c r="BM10" s="15" t="str">
        <f t="shared" si="2"/>
        <v/>
      </c>
    </row>
    <row r="11" spans="1:65" ht="17.25" thickBot="1" x14ac:dyDescent="0.35">
      <c r="A11" s="160" t="s">
        <v>64</v>
      </c>
      <c r="B11" s="161"/>
      <c r="C11" s="52">
        <f>SUBTOTAL(9,C17:C426)</f>
        <v>121828989</v>
      </c>
      <c r="D11" s="62"/>
      <c r="E11" s="30"/>
      <c r="F11" s="30"/>
      <c r="G11" s="30"/>
      <c r="H11" s="30"/>
      <c r="I11" s="30"/>
      <c r="J11" s="30"/>
      <c r="K11" s="30"/>
      <c r="L11" s="30"/>
      <c r="M11" s="73"/>
      <c r="N11" s="84"/>
      <c r="O11" s="84"/>
      <c r="P11" s="84"/>
      <c r="Q11" s="84"/>
      <c r="R11" s="84"/>
      <c r="S11" s="84"/>
      <c r="T11" s="84"/>
      <c r="U11" s="84"/>
      <c r="V11" s="93"/>
      <c r="W11" s="94"/>
      <c r="X11" s="94"/>
      <c r="Y11" s="94"/>
      <c r="Z11" s="94"/>
      <c r="AA11" s="94"/>
      <c r="AB11" s="94"/>
      <c r="AC11" s="94"/>
      <c r="AD11" s="94"/>
      <c r="AE11" s="93"/>
      <c r="AF11" s="94"/>
      <c r="AG11" s="94"/>
      <c r="AH11" s="94"/>
      <c r="AI11" s="94"/>
      <c r="AJ11" s="94"/>
      <c r="AK11" s="94"/>
      <c r="AL11" s="94"/>
      <c r="AM11" s="94"/>
      <c r="AN11" s="94"/>
      <c r="AO11" s="43">
        <f>SUBTOTAL(9,AO17:AO425)</f>
        <v>376894</v>
      </c>
      <c r="AP11" s="116"/>
      <c r="AQ11" s="117"/>
      <c r="AR11" s="118"/>
      <c r="AS11" s="118"/>
      <c r="AT11" s="119">
        <f>SUBTOTAL(9,AT17:AT425)</f>
        <v>376894</v>
      </c>
      <c r="AU11" s="120"/>
      <c r="AV11" s="121"/>
      <c r="AW11" s="118"/>
      <c r="AX11" s="118"/>
      <c r="AY11" s="62"/>
      <c r="AZ11" s="98"/>
      <c r="BA11" s="69"/>
      <c r="BB11" s="69"/>
      <c r="BC11" s="69"/>
      <c r="BD11" s="69"/>
      <c r="BE11" s="16">
        <f>SUBTOTAL(9,BE17:BE425)</f>
        <v>0</v>
      </c>
      <c r="BF11" s="7">
        <f t="shared" ref="BF11:BM11" si="3">SUBTOTAL(9,BF17:BF425)</f>
        <v>3936792</v>
      </c>
      <c r="BG11" s="43">
        <f>SUBTOTAL(9,BG17:BG426)</f>
        <v>1440497</v>
      </c>
      <c r="BH11" s="44">
        <f>SUBTOTAL(9,BH17:BH426)</f>
        <v>2506866</v>
      </c>
      <c r="BI11" s="44">
        <f t="shared" si="3"/>
        <v>0</v>
      </c>
      <c r="BJ11" s="44">
        <f t="shared" si="3"/>
        <v>0</v>
      </c>
      <c r="BK11" s="44">
        <f t="shared" si="3"/>
        <v>0</v>
      </c>
      <c r="BL11" s="44">
        <f t="shared" si="3"/>
        <v>0</v>
      </c>
      <c r="BM11" s="16">
        <f t="shared" si="3"/>
        <v>0</v>
      </c>
    </row>
    <row r="12" spans="1:65" ht="17.25" thickBot="1" x14ac:dyDescent="0.35">
      <c r="A12" s="160" t="s">
        <v>63</v>
      </c>
      <c r="B12" s="161"/>
      <c r="C12" s="52">
        <f>IFERROR(SUBTOTAL(9,C17:C426)/COUNTA(C17:C47,C52:C80,C85:C115,C120:C149,C154:C184,C189:C218,C223:C253,C258:C288,C293:C322,C327:C357,C362:C391,C396:C426),"")</f>
        <v>333778.05205479451</v>
      </c>
      <c r="D12" s="62"/>
      <c r="E12" s="30"/>
      <c r="F12" s="30"/>
      <c r="G12" s="30"/>
      <c r="H12" s="30"/>
      <c r="I12" s="30"/>
      <c r="J12" s="30"/>
      <c r="K12" s="30"/>
      <c r="L12" s="30"/>
      <c r="M12" s="73"/>
      <c r="N12" s="84"/>
      <c r="O12" s="84"/>
      <c r="P12" s="84"/>
      <c r="Q12" s="84"/>
      <c r="R12" s="84"/>
      <c r="S12" s="84"/>
      <c r="T12" s="84"/>
      <c r="U12" s="84"/>
      <c r="V12" s="93"/>
      <c r="W12" s="94"/>
      <c r="X12" s="94"/>
      <c r="Y12" s="94"/>
      <c r="Z12" s="94"/>
      <c r="AA12" s="94"/>
      <c r="AB12" s="94"/>
      <c r="AC12" s="94"/>
      <c r="AD12" s="94"/>
      <c r="AE12" s="93"/>
      <c r="AF12" s="94"/>
      <c r="AG12" s="94"/>
      <c r="AH12" s="94"/>
      <c r="AI12" s="94"/>
      <c r="AJ12" s="94"/>
      <c r="AK12" s="94"/>
      <c r="AL12" s="94"/>
      <c r="AM12" s="94"/>
      <c r="AN12" s="94"/>
      <c r="AO12" s="43">
        <f>IFERROR(SUBTOTAL(9,AO17:AO426)/COUNTA(AO17:AO47,AO52:AO80,AO85:AO115,AO120:AO149,AO154:AO184,AO189:AO218,AO223:AO253,AO258:AO288,AO293:AO322,AO327:AO357,AO362:AO391,AO396:AO426),"")</f>
        <v>1035.654794520548</v>
      </c>
      <c r="AP12" s="116"/>
      <c r="AQ12" s="117"/>
      <c r="AR12" s="118"/>
      <c r="AS12" s="118"/>
      <c r="AT12" s="119">
        <f>IFERROR(SUBTOTAL(9,AT17:AT426)/COUNTA(AT17:AT47,AT52:AT80,AT85:AT115,AT120:AT149,AT154:AT184,AT189:AT218,AT223:AT253,AT258:AT288,AT293:AT322,AT327:AT357,AT362:AT391,AT396:AT426),"")</f>
        <v>1035.654794520548</v>
      </c>
      <c r="AU12" s="120"/>
      <c r="AV12" s="121"/>
      <c r="AW12" s="118"/>
      <c r="AX12" s="118"/>
      <c r="AY12" s="62"/>
      <c r="AZ12" s="98"/>
      <c r="BA12" s="69"/>
      <c r="BB12" s="69"/>
      <c r="BC12" s="69"/>
      <c r="BD12" s="69"/>
      <c r="BE12" s="16" t="str">
        <f>IFERROR(SUBTOTAL(9,BE17:BE426)/COUNTA(BE17:BE47,BE52:BE80,BE85:BE115,BE120:BE149,BE154:BE184,BE189:BE218,BE223:BE253,BE258:BE288,BE293:BE322,BE327:BE357,BE362:BE391,BE396:BE426),"")</f>
        <v/>
      </c>
      <c r="BF12" s="79">
        <f>SUBTOTAL(9,BF17:BF426)/COUNTA(BF17:BF47,BF52:BF80,BF85:BF115,BF120:BF149,BF154:BF184,BF189:BF218,BF223:BF253,BF258:BF288,BF293:BF322,BF327:BF357,BF362:BF391,BF396:BF426)</f>
        <v>10785.144808743169</v>
      </c>
      <c r="BG12" s="78">
        <f>IFERROR(SUBTOTAL(9,BG17:BG426)/COUNTA(BG17:BG47,BG52:BG80,BG85:BG115,BG120:BG149,BG154:BG184,BG189:BG218,BG223:BG253,BG258:BG288,BG293:BG322,BG327:BG357,BG362:BG391,BG396:BG426),"")</f>
        <v>3946.5671232876712</v>
      </c>
      <c r="BH12" s="37">
        <f t="shared" ref="BH12:BM12" si="4">IFERROR(SUBTOTAL(9,BH17:BH426)/COUNTA(BH17:BH47,BH52:BH80,BH85:BH115,BH120:BH149,BH154:BH184,BH189:BH218,BH223:BH253,BH258:BH288,BH293:BH322,BH327:BH357,BH362:BH391,BH396:BH426),"")</f>
        <v>6868.1260273972603</v>
      </c>
      <c r="BI12" s="37" t="str">
        <f t="shared" si="4"/>
        <v/>
      </c>
      <c r="BJ12" s="37" t="str">
        <f t="shared" si="4"/>
        <v/>
      </c>
      <c r="BK12" s="37" t="str">
        <f t="shared" si="4"/>
        <v/>
      </c>
      <c r="BL12" s="37" t="str">
        <f t="shared" si="4"/>
        <v/>
      </c>
      <c r="BM12" s="38" t="str">
        <f t="shared" si="4"/>
        <v/>
      </c>
    </row>
    <row r="13" spans="1:65" s="57" customFormat="1" x14ac:dyDescent="0.3">
      <c r="A13" s="56"/>
      <c r="B13" s="56"/>
      <c r="D13" s="55"/>
      <c r="M13" s="85"/>
      <c r="N13" s="54"/>
      <c r="O13" s="54"/>
      <c r="P13" s="54"/>
      <c r="Q13" s="54"/>
      <c r="R13" s="54"/>
      <c r="S13" s="54"/>
      <c r="T13" s="54"/>
      <c r="U13" s="54"/>
      <c r="V13" s="95"/>
      <c r="W13" s="17"/>
      <c r="X13" s="17"/>
      <c r="Y13" s="17"/>
      <c r="Z13" s="17"/>
      <c r="AA13" s="17"/>
      <c r="AB13" s="17"/>
      <c r="AC13" s="17"/>
      <c r="AD13" s="17"/>
      <c r="AE13" s="95"/>
      <c r="AF13" s="17"/>
      <c r="AG13" s="17"/>
      <c r="AH13" s="17"/>
      <c r="AI13" s="17"/>
      <c r="AJ13" s="17"/>
      <c r="AK13" s="17"/>
      <c r="AL13" s="17"/>
      <c r="AM13" s="17"/>
      <c r="AN13" s="95"/>
      <c r="AO13" s="55"/>
      <c r="AP13" s="122"/>
      <c r="AQ13" s="122"/>
      <c r="AR13" s="122"/>
      <c r="AS13" s="122"/>
      <c r="AT13" s="123"/>
      <c r="AU13" s="123"/>
      <c r="AV13" s="123"/>
      <c r="AW13" s="122"/>
      <c r="AX13" s="122"/>
      <c r="AZ13" s="54"/>
      <c r="BA13" s="54"/>
      <c r="BB13" s="54"/>
      <c r="BC13" s="54"/>
      <c r="BD13" s="54"/>
      <c r="BE13" s="55"/>
      <c r="BG13" s="17"/>
      <c r="BH13" s="17"/>
      <c r="BI13" s="17"/>
      <c r="BJ13" s="17"/>
      <c r="BK13" s="17"/>
      <c r="BL13" s="17"/>
      <c r="BM13" s="17"/>
    </row>
    <row r="14" spans="1:65" s="57" customFormat="1" ht="17.25" thickBot="1" x14ac:dyDescent="0.35">
      <c r="A14" s="56"/>
      <c r="B14" s="56"/>
      <c r="M14" s="54"/>
      <c r="N14" s="54"/>
      <c r="O14" s="54"/>
      <c r="P14" s="54"/>
      <c r="Q14" s="54"/>
      <c r="R14" s="54"/>
      <c r="S14" s="54"/>
      <c r="T14" s="54"/>
      <c r="U14" s="54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P14" s="122"/>
      <c r="AQ14" s="122"/>
      <c r="AR14" s="122"/>
      <c r="AS14" s="122"/>
      <c r="AT14" s="123"/>
      <c r="AU14" s="123"/>
      <c r="AV14" s="123"/>
      <c r="AW14" s="122"/>
      <c r="AX14" s="122"/>
      <c r="AZ14" s="54"/>
      <c r="BA14" s="54"/>
      <c r="BB14" s="54"/>
      <c r="BC14" s="54"/>
      <c r="BD14" s="54"/>
      <c r="BG14" s="17"/>
      <c r="BH14" s="17"/>
      <c r="BI14" s="17"/>
      <c r="BJ14" s="17"/>
      <c r="BK14" s="17"/>
      <c r="BL14" s="17"/>
      <c r="BM14" s="17"/>
    </row>
    <row r="15" spans="1:65" s="35" customFormat="1" ht="17.25" customHeight="1" thickBot="1" x14ac:dyDescent="0.35">
      <c r="A15" s="198" t="s">
        <v>0</v>
      </c>
      <c r="B15" s="200" t="s">
        <v>88</v>
      </c>
      <c r="C15" s="170" t="s">
        <v>2</v>
      </c>
      <c r="D15" s="194" t="s">
        <v>68</v>
      </c>
      <c r="E15" s="195"/>
      <c r="F15" s="195"/>
      <c r="G15" s="195"/>
      <c r="H15" s="195"/>
      <c r="I15" s="195"/>
      <c r="J15" s="195"/>
      <c r="K15" s="195"/>
      <c r="L15" s="195"/>
      <c r="M15" s="196" t="s">
        <v>77</v>
      </c>
      <c r="N15" s="197"/>
      <c r="O15" s="197"/>
      <c r="P15" s="197"/>
      <c r="Q15" s="197"/>
      <c r="R15" s="197"/>
      <c r="S15" s="197"/>
      <c r="T15" s="197"/>
      <c r="U15" s="197"/>
      <c r="V15" s="174" t="s">
        <v>80</v>
      </c>
      <c r="W15" s="170"/>
      <c r="X15" s="170"/>
      <c r="Y15" s="170"/>
      <c r="Z15" s="170"/>
      <c r="AA15" s="170"/>
      <c r="AB15" s="170"/>
      <c r="AC15" s="170"/>
      <c r="AD15" s="170"/>
      <c r="AE15" s="176" t="s">
        <v>82</v>
      </c>
      <c r="AF15" s="170"/>
      <c r="AG15" s="170"/>
      <c r="AH15" s="170"/>
      <c r="AI15" s="170"/>
      <c r="AJ15" s="170"/>
      <c r="AK15" s="170"/>
      <c r="AL15" s="170"/>
      <c r="AM15" s="170"/>
      <c r="AN15" s="176" t="s">
        <v>67</v>
      </c>
      <c r="AO15" s="174" t="s">
        <v>1</v>
      </c>
      <c r="AP15" s="178" t="s">
        <v>93</v>
      </c>
      <c r="AQ15" s="180" t="s">
        <v>94</v>
      </c>
      <c r="AR15" s="182" t="s">
        <v>95</v>
      </c>
      <c r="AS15" s="182" t="s">
        <v>91</v>
      </c>
      <c r="AT15" s="188" t="s">
        <v>66</v>
      </c>
      <c r="AU15" s="178" t="s">
        <v>96</v>
      </c>
      <c r="AV15" s="180" t="s">
        <v>97</v>
      </c>
      <c r="AW15" s="182" t="s">
        <v>98</v>
      </c>
      <c r="AX15" s="182" t="s">
        <v>92</v>
      </c>
      <c r="AY15" s="184" t="s">
        <v>89</v>
      </c>
      <c r="AZ15" s="186" t="s">
        <v>87</v>
      </c>
      <c r="BA15" s="168" t="s">
        <v>105</v>
      </c>
      <c r="BB15" s="169"/>
      <c r="BC15" s="169"/>
      <c r="BD15" s="169"/>
      <c r="BE15" s="170" t="s">
        <v>102</v>
      </c>
      <c r="BF15" s="172" t="s">
        <v>3</v>
      </c>
      <c r="BG15" s="174" t="s">
        <v>4</v>
      </c>
      <c r="BH15" s="176" t="s">
        <v>7</v>
      </c>
      <c r="BI15" s="176" t="s">
        <v>8</v>
      </c>
      <c r="BJ15" s="176" t="s">
        <v>6</v>
      </c>
      <c r="BK15" s="176" t="s">
        <v>5</v>
      </c>
      <c r="BL15" s="176" t="s">
        <v>9</v>
      </c>
      <c r="BM15" s="166" t="s">
        <v>10</v>
      </c>
    </row>
    <row r="16" spans="1:65" s="1" customFormat="1" ht="35.25" thickBot="1" x14ac:dyDescent="0.35">
      <c r="A16" s="199"/>
      <c r="B16" s="201"/>
      <c r="C16" s="171"/>
      <c r="D16" s="75" t="s">
        <v>78</v>
      </c>
      <c r="E16" s="59" t="s">
        <v>69</v>
      </c>
      <c r="F16" s="58" t="s">
        <v>70</v>
      </c>
      <c r="G16" s="58" t="s">
        <v>71</v>
      </c>
      <c r="H16" s="58" t="s">
        <v>72</v>
      </c>
      <c r="I16" s="58" t="s">
        <v>73</v>
      </c>
      <c r="J16" s="58" t="s">
        <v>74</v>
      </c>
      <c r="K16" s="58" t="s">
        <v>75</v>
      </c>
      <c r="L16" s="58" t="s">
        <v>76</v>
      </c>
      <c r="M16" s="63" t="s">
        <v>79</v>
      </c>
      <c r="N16" s="80" t="s">
        <v>69</v>
      </c>
      <c r="O16" s="81" t="s">
        <v>70</v>
      </c>
      <c r="P16" s="81" t="s">
        <v>71</v>
      </c>
      <c r="Q16" s="81" t="s">
        <v>72</v>
      </c>
      <c r="R16" s="81" t="s">
        <v>73</v>
      </c>
      <c r="S16" s="81" t="s">
        <v>74</v>
      </c>
      <c r="T16" s="81" t="s">
        <v>75</v>
      </c>
      <c r="U16" s="89" t="s">
        <v>76</v>
      </c>
      <c r="V16" s="90" t="s">
        <v>81</v>
      </c>
      <c r="W16" s="91" t="s">
        <v>69</v>
      </c>
      <c r="X16" s="92" t="s">
        <v>70</v>
      </c>
      <c r="Y16" s="92" t="s">
        <v>71</v>
      </c>
      <c r="Z16" s="92" t="s">
        <v>72</v>
      </c>
      <c r="AA16" s="92" t="s">
        <v>73</v>
      </c>
      <c r="AB16" s="92" t="s">
        <v>74</v>
      </c>
      <c r="AC16" s="92" t="s">
        <v>75</v>
      </c>
      <c r="AD16" s="92" t="s">
        <v>76</v>
      </c>
      <c r="AE16" s="90" t="s">
        <v>83</v>
      </c>
      <c r="AF16" s="91" t="s">
        <v>69</v>
      </c>
      <c r="AG16" s="92" t="s">
        <v>70</v>
      </c>
      <c r="AH16" s="92" t="s">
        <v>71</v>
      </c>
      <c r="AI16" s="92" t="s">
        <v>72</v>
      </c>
      <c r="AJ16" s="92" t="s">
        <v>73</v>
      </c>
      <c r="AK16" s="92" t="s">
        <v>74</v>
      </c>
      <c r="AL16" s="92" t="s">
        <v>75</v>
      </c>
      <c r="AM16" s="92" t="s">
        <v>76</v>
      </c>
      <c r="AN16" s="177"/>
      <c r="AO16" s="175"/>
      <c r="AP16" s="179"/>
      <c r="AQ16" s="181"/>
      <c r="AR16" s="183"/>
      <c r="AS16" s="183"/>
      <c r="AT16" s="189"/>
      <c r="AU16" s="179"/>
      <c r="AV16" s="181"/>
      <c r="AW16" s="183"/>
      <c r="AX16" s="183"/>
      <c r="AY16" s="185"/>
      <c r="AZ16" s="187"/>
      <c r="BA16" s="65" t="s">
        <v>84</v>
      </c>
      <c r="BB16" s="65" t="s">
        <v>85</v>
      </c>
      <c r="BC16" s="65" t="s">
        <v>86</v>
      </c>
      <c r="BD16" s="66" t="s">
        <v>90</v>
      </c>
      <c r="BE16" s="171"/>
      <c r="BF16" s="173"/>
      <c r="BG16" s="175"/>
      <c r="BH16" s="177"/>
      <c r="BI16" s="177"/>
      <c r="BJ16" s="177"/>
      <c r="BK16" s="177"/>
      <c r="BL16" s="177"/>
      <c r="BM16" s="167"/>
    </row>
    <row r="17" spans="1:65" outlineLevel="5" x14ac:dyDescent="0.3">
      <c r="A17" s="21">
        <f>MONTH(B17)</f>
        <v>1</v>
      </c>
      <c r="B17" s="8">
        <v>43101</v>
      </c>
      <c r="C17" s="51">
        <v>303657</v>
      </c>
      <c r="D17" s="64">
        <f>IFERROR(ROUND(AVERAGE(E17:L17),1),"")</f>
        <v>34.5</v>
      </c>
      <c r="E17" s="12">
        <v>36</v>
      </c>
      <c r="F17" s="12">
        <v>33</v>
      </c>
      <c r="G17" s="12"/>
      <c r="H17" s="12"/>
      <c r="I17" s="11"/>
      <c r="J17" s="11"/>
      <c r="K17" s="11"/>
      <c r="L17" s="11"/>
      <c r="M17" s="74" t="str">
        <f>IFERROR(ROUND(AVERAGE(N17:U17),1),"")</f>
        <v/>
      </c>
      <c r="N17" s="83" t="s">
        <v>103</v>
      </c>
      <c r="O17" s="83" t="s">
        <v>103</v>
      </c>
      <c r="P17" s="83"/>
      <c r="Q17" s="83"/>
      <c r="R17" s="86"/>
      <c r="S17" s="86"/>
      <c r="T17" s="86"/>
      <c r="U17" s="86"/>
      <c r="V17" s="5" t="str">
        <f>IFERROR(ROUND(AVERAGE(W17:AD17),1),"")</f>
        <v/>
      </c>
      <c r="W17" s="45"/>
      <c r="X17" s="45"/>
      <c r="Y17" s="45"/>
      <c r="Z17" s="45"/>
      <c r="AA17" s="45"/>
      <c r="AB17" s="45"/>
      <c r="AC17" s="45"/>
      <c r="AD17" s="45"/>
      <c r="AE17" s="5" t="str">
        <f>IFERROR(ROUND(AVERAGE(AF17:AM17),1),"")</f>
        <v/>
      </c>
      <c r="AF17" s="45"/>
      <c r="AG17" s="45"/>
      <c r="AH17" s="45"/>
      <c r="AI17" s="45"/>
      <c r="AJ17" s="45"/>
      <c r="AK17" s="45"/>
      <c r="AL17" s="45"/>
      <c r="AM17" s="45"/>
      <c r="AN17" s="45">
        <f>21000/AO17</f>
        <v>22.556390977443609</v>
      </c>
      <c r="AO17" s="41">
        <v>931</v>
      </c>
      <c r="AP17" s="124" t="s">
        <v>103</v>
      </c>
      <c r="AQ17" s="125" t="s">
        <v>103</v>
      </c>
      <c r="AR17" s="126" t="str">
        <f>IFERROR(AQ17/AP17*100,"")</f>
        <v/>
      </c>
      <c r="AS17" s="126" t="str">
        <f>IFERROR(100-AR17,"")</f>
        <v/>
      </c>
      <c r="AT17" s="127">
        <v>931</v>
      </c>
      <c r="AU17" s="128" t="s">
        <v>103</v>
      </c>
      <c r="AV17" s="129" t="s">
        <v>103</v>
      </c>
      <c r="AW17" s="126" t="str">
        <f>IFERROR(AV17/AU17*100,"")</f>
        <v/>
      </c>
      <c r="AX17" s="126" t="str">
        <f>IFERROR(100-AW17,"")</f>
        <v/>
      </c>
      <c r="AY17" s="64" t="str">
        <f>IFERROR((1-((AW17*AS17)/(AX17*AR17)))*100,"")</f>
        <v/>
      </c>
      <c r="AZ17" s="97" t="s">
        <v>103</v>
      </c>
      <c r="BA17" s="70"/>
      <c r="BB17" s="70"/>
      <c r="BC17" s="70"/>
      <c r="BD17" s="70"/>
      <c r="BE17" s="15"/>
      <c r="BF17" s="5">
        <f>IF(SUM(BG17:BM17)=0,"",SUM(BG17:BM17))</f>
        <v>20123</v>
      </c>
      <c r="BG17" s="42">
        <v>9952</v>
      </c>
      <c r="BH17" s="42">
        <v>10171</v>
      </c>
      <c r="BI17" s="42"/>
      <c r="BJ17" s="42"/>
      <c r="BK17" s="42"/>
      <c r="BL17" s="42"/>
      <c r="BM17" s="14"/>
    </row>
    <row r="18" spans="1:65" outlineLevel="5" x14ac:dyDescent="0.3">
      <c r="A18" s="22">
        <f t="shared" ref="A18:A90" si="5">MONTH(B18)</f>
        <v>1</v>
      </c>
      <c r="B18" s="9">
        <f>B17+1</f>
        <v>43102</v>
      </c>
      <c r="C18" s="51">
        <v>299843</v>
      </c>
      <c r="D18" s="64">
        <f t="shared" ref="D18:D47" si="6">IFERROR(ROUND(AVERAGE(E18:L18),1),"")</f>
        <v>35</v>
      </c>
      <c r="E18" s="12">
        <v>36</v>
      </c>
      <c r="F18" s="12">
        <v>34</v>
      </c>
      <c r="G18" s="12"/>
      <c r="H18" s="12"/>
      <c r="I18" s="12"/>
      <c r="J18" s="12"/>
      <c r="K18" s="12"/>
      <c r="L18" s="12"/>
      <c r="M18" s="74">
        <f t="shared" ref="M18:M47" si="7">IFERROR(ROUND(AVERAGE(N18:U18),1),"")</f>
        <v>6.6</v>
      </c>
      <c r="N18" s="83">
        <v>6.1</v>
      </c>
      <c r="O18" s="83">
        <v>7.1</v>
      </c>
      <c r="P18" s="83"/>
      <c r="Q18" s="83"/>
      <c r="R18" s="83"/>
      <c r="S18" s="83"/>
      <c r="T18" s="83"/>
      <c r="U18" s="83"/>
      <c r="V18" s="5" t="str">
        <f t="shared" ref="V18:V47" si="8">IFERROR(ROUND(AVERAGE(W18:AD18),1),"")</f>
        <v/>
      </c>
      <c r="W18" s="41"/>
      <c r="X18" s="41"/>
      <c r="Y18" s="41"/>
      <c r="Z18" s="41"/>
      <c r="AA18" s="41"/>
      <c r="AB18" s="41"/>
      <c r="AC18" s="41"/>
      <c r="AD18" s="41"/>
      <c r="AE18" s="5" t="str">
        <f t="shared" ref="AE18:AE47" si="9">IFERROR(ROUND(AVERAGE(AF18:AM18),1),"")</f>
        <v/>
      </c>
      <c r="AF18" s="41"/>
      <c r="AG18" s="41"/>
      <c r="AH18" s="41"/>
      <c r="AI18" s="41"/>
      <c r="AJ18" s="41"/>
      <c r="AK18" s="41"/>
      <c r="AL18" s="41"/>
      <c r="AM18" s="41"/>
      <c r="AN18" s="45">
        <f t="shared" ref="AN18:AN47" si="10">21000/AO18</f>
        <v>17.706576728499158</v>
      </c>
      <c r="AO18" s="41">
        <v>1186</v>
      </c>
      <c r="AP18" s="124">
        <v>2.92</v>
      </c>
      <c r="AQ18" s="125">
        <v>2.2400000000000002</v>
      </c>
      <c r="AR18" s="126">
        <f>IFERROR(AQ18/AP18*100,"")</f>
        <v>76.712328767123296</v>
      </c>
      <c r="AS18" s="126">
        <f>IFERROR(100-AR18,"")</f>
        <v>23.287671232876704</v>
      </c>
      <c r="AT18" s="127">
        <v>1186</v>
      </c>
      <c r="AU18" s="128">
        <v>2.14</v>
      </c>
      <c r="AV18" s="129">
        <v>1.37</v>
      </c>
      <c r="AW18" s="126">
        <f>IFERROR(AV18/AU18*100,"")</f>
        <v>64.018691588785046</v>
      </c>
      <c r="AX18" s="126">
        <f>IFERROR(100-AW18,"")</f>
        <v>35.981308411214954</v>
      </c>
      <c r="AY18" s="64">
        <f t="shared" ref="AY18:AY47" si="11">IFERROR((1-((AW18*AS18)/(AX18*AR18)))*100,"")</f>
        <v>45.987940630797794</v>
      </c>
      <c r="AZ18" s="97">
        <v>80.489999999999995</v>
      </c>
      <c r="BA18" s="68">
        <v>65</v>
      </c>
      <c r="BB18" s="68">
        <v>34</v>
      </c>
      <c r="BC18" s="68">
        <v>1150</v>
      </c>
      <c r="BD18" s="68"/>
      <c r="BE18" s="15"/>
      <c r="BF18" s="5">
        <f t="shared" ref="BF18:BF47" si="12">IF(SUM(BG18:BM18)=0,"",SUM(BG18:BM18))</f>
        <v>17251</v>
      </c>
      <c r="BG18" s="42">
        <v>11380</v>
      </c>
      <c r="BH18" s="42">
        <v>5871</v>
      </c>
      <c r="BI18" s="42"/>
      <c r="BJ18" s="42"/>
      <c r="BK18" s="42"/>
      <c r="BL18" s="42"/>
      <c r="BM18" s="15"/>
    </row>
    <row r="19" spans="1:65" outlineLevel="5" x14ac:dyDescent="0.3">
      <c r="A19" s="22">
        <f t="shared" si="5"/>
        <v>1</v>
      </c>
      <c r="B19" s="9">
        <f t="shared" ref="B19:B79" si="13">B18+1</f>
        <v>43103</v>
      </c>
      <c r="C19" s="51">
        <v>296208</v>
      </c>
      <c r="D19" s="64">
        <f t="shared" si="6"/>
        <v>34</v>
      </c>
      <c r="E19" s="12">
        <v>36</v>
      </c>
      <c r="F19" s="12">
        <v>32</v>
      </c>
      <c r="G19" s="12"/>
      <c r="H19" s="12"/>
      <c r="I19" s="12"/>
      <c r="J19" s="12"/>
      <c r="K19" s="12"/>
      <c r="L19" s="12"/>
      <c r="M19" s="74" t="str">
        <f t="shared" si="7"/>
        <v/>
      </c>
      <c r="N19" s="83" t="s">
        <v>103</v>
      </c>
      <c r="O19" s="83" t="s">
        <v>103</v>
      </c>
      <c r="P19" s="83"/>
      <c r="Q19" s="83"/>
      <c r="R19" s="83"/>
      <c r="S19" s="83"/>
      <c r="T19" s="83"/>
      <c r="U19" s="83"/>
      <c r="V19" s="5" t="str">
        <f t="shared" si="8"/>
        <v/>
      </c>
      <c r="W19" s="41"/>
      <c r="X19" s="41"/>
      <c r="Y19" s="41"/>
      <c r="Z19" s="41"/>
      <c r="AA19" s="41"/>
      <c r="AB19" s="41"/>
      <c r="AC19" s="41"/>
      <c r="AD19" s="41"/>
      <c r="AE19" s="5" t="str">
        <f t="shared" si="9"/>
        <v/>
      </c>
      <c r="AF19" s="41"/>
      <c r="AG19" s="41"/>
      <c r="AH19" s="41"/>
      <c r="AI19" s="41"/>
      <c r="AJ19" s="41"/>
      <c r="AK19" s="41"/>
      <c r="AL19" s="41"/>
      <c r="AM19" s="41"/>
      <c r="AN19" s="45">
        <f t="shared" si="10"/>
        <v>15.04297994269341</v>
      </c>
      <c r="AO19" s="41">
        <v>1396</v>
      </c>
      <c r="AP19" s="124" t="s">
        <v>103</v>
      </c>
      <c r="AQ19" s="125" t="s">
        <v>103</v>
      </c>
      <c r="AR19" s="126" t="str">
        <f>IFERROR(AQ19/AP19*100,"")</f>
        <v/>
      </c>
      <c r="AS19" s="126" t="str">
        <f>IFERROR(100-AR19,"")</f>
        <v/>
      </c>
      <c r="AT19" s="127">
        <v>1396</v>
      </c>
      <c r="AU19" s="128">
        <v>2.2000000000000002</v>
      </c>
      <c r="AV19" s="129" t="s">
        <v>103</v>
      </c>
      <c r="AW19" s="126" t="str">
        <f>IFERROR(AV19/AU19*100,"")</f>
        <v/>
      </c>
      <c r="AX19" s="126" t="str">
        <f>IFERROR(100-AW19,"")</f>
        <v/>
      </c>
      <c r="AY19" s="64" t="str">
        <f t="shared" si="11"/>
        <v/>
      </c>
      <c r="AZ19" s="97">
        <v>80.78</v>
      </c>
      <c r="BA19" s="68"/>
      <c r="BB19" s="68"/>
      <c r="BC19" s="68"/>
      <c r="BD19" s="68"/>
      <c r="BE19" s="15"/>
      <c r="BF19" s="5">
        <f t="shared" si="12"/>
        <v>13758</v>
      </c>
      <c r="BG19" s="42">
        <v>6269</v>
      </c>
      <c r="BH19" s="42">
        <v>7489</v>
      </c>
      <c r="BI19" s="42"/>
      <c r="BJ19" s="42"/>
      <c r="BK19" s="42"/>
      <c r="BL19" s="42"/>
      <c r="BM19" s="15"/>
    </row>
    <row r="20" spans="1:65" outlineLevel="5" x14ac:dyDescent="0.3">
      <c r="A20" s="22">
        <f t="shared" si="5"/>
        <v>1</v>
      </c>
      <c r="B20" s="9">
        <f t="shared" si="13"/>
        <v>43104</v>
      </c>
      <c r="C20" s="51">
        <v>295816</v>
      </c>
      <c r="D20" s="64">
        <f t="shared" si="6"/>
        <v>33.5</v>
      </c>
      <c r="E20" s="12">
        <v>35</v>
      </c>
      <c r="F20" s="12">
        <v>32</v>
      </c>
      <c r="G20" s="12"/>
      <c r="H20" s="12"/>
      <c r="I20" s="12"/>
      <c r="J20" s="12"/>
      <c r="K20" s="12"/>
      <c r="L20" s="12"/>
      <c r="M20" s="74" t="str">
        <f t="shared" si="7"/>
        <v/>
      </c>
      <c r="N20" s="83" t="s">
        <v>103</v>
      </c>
      <c r="O20" s="83" t="s">
        <v>103</v>
      </c>
      <c r="P20" s="83"/>
      <c r="Q20" s="83"/>
      <c r="R20" s="83"/>
      <c r="S20" s="83"/>
      <c r="T20" s="83"/>
      <c r="U20" s="83"/>
      <c r="V20" s="5" t="str">
        <f t="shared" si="8"/>
        <v/>
      </c>
      <c r="W20" s="41"/>
      <c r="X20" s="41"/>
      <c r="Y20" s="41"/>
      <c r="Z20" s="41"/>
      <c r="AA20" s="41"/>
      <c r="AB20" s="41"/>
      <c r="AC20" s="41"/>
      <c r="AD20" s="41"/>
      <c r="AE20" s="5" t="str">
        <f t="shared" si="9"/>
        <v/>
      </c>
      <c r="AF20" s="41"/>
      <c r="AG20" s="41"/>
      <c r="AH20" s="41"/>
      <c r="AI20" s="41"/>
      <c r="AJ20" s="41"/>
      <c r="AK20" s="41"/>
      <c r="AL20" s="41"/>
      <c r="AM20" s="41"/>
      <c r="AN20" s="45">
        <f t="shared" si="10"/>
        <v>15.463917525773196</v>
      </c>
      <c r="AO20" s="41">
        <v>1358</v>
      </c>
      <c r="AP20" s="124" t="s">
        <v>103</v>
      </c>
      <c r="AQ20" s="125" t="s">
        <v>103</v>
      </c>
      <c r="AR20" s="126" t="str">
        <f>IFERROR(AQ20/AP20*100,"")</f>
        <v/>
      </c>
      <c r="AS20" s="126" t="str">
        <f>IFERROR(100-AR20,"")</f>
        <v/>
      </c>
      <c r="AT20" s="127">
        <v>1358</v>
      </c>
      <c r="AU20" s="128">
        <v>2.19</v>
      </c>
      <c r="AV20" s="129" t="s">
        <v>103</v>
      </c>
      <c r="AW20" s="126" t="str">
        <f>IFERROR(AV20/AU20*100,"")</f>
        <v/>
      </c>
      <c r="AX20" s="126" t="str">
        <f>IFERROR(100-AW20,"")</f>
        <v/>
      </c>
      <c r="AY20" s="64" t="str">
        <f t="shared" si="11"/>
        <v/>
      </c>
      <c r="AZ20" s="97">
        <v>81.02</v>
      </c>
      <c r="BA20" s="68"/>
      <c r="BB20" s="68"/>
      <c r="BC20" s="68"/>
      <c r="BD20" s="68"/>
      <c r="BE20" s="15"/>
      <c r="BF20" s="5">
        <f t="shared" si="12"/>
        <v>16207</v>
      </c>
      <c r="BG20" s="42">
        <v>4962</v>
      </c>
      <c r="BH20" s="42">
        <v>11245</v>
      </c>
      <c r="BI20" s="42"/>
      <c r="BJ20" s="42"/>
      <c r="BK20" s="42"/>
      <c r="BL20" s="42"/>
      <c r="BM20" s="15"/>
    </row>
    <row r="21" spans="1:65" outlineLevel="5" x14ac:dyDescent="0.3">
      <c r="A21" s="22">
        <f t="shared" si="5"/>
        <v>1</v>
      </c>
      <c r="B21" s="9">
        <f t="shared" si="13"/>
        <v>43105</v>
      </c>
      <c r="C21" s="51">
        <v>299131</v>
      </c>
      <c r="D21" s="64">
        <f t="shared" si="6"/>
        <v>27.5</v>
      </c>
      <c r="E21" s="12">
        <v>22</v>
      </c>
      <c r="F21" s="12">
        <v>33</v>
      </c>
      <c r="G21" s="12"/>
      <c r="H21" s="12"/>
      <c r="I21" s="12"/>
      <c r="J21" s="12"/>
      <c r="K21" s="12"/>
      <c r="L21" s="12"/>
      <c r="M21" s="74" t="str">
        <f t="shared" si="7"/>
        <v/>
      </c>
      <c r="N21" s="83" t="s">
        <v>103</v>
      </c>
      <c r="O21" s="83" t="s">
        <v>103</v>
      </c>
      <c r="P21" s="83"/>
      <c r="Q21" s="83"/>
      <c r="R21" s="83"/>
      <c r="S21" s="83"/>
      <c r="T21" s="83"/>
      <c r="U21" s="83"/>
      <c r="V21" s="5" t="str">
        <f t="shared" si="8"/>
        <v/>
      </c>
      <c r="W21" s="41"/>
      <c r="X21" s="41"/>
      <c r="Y21" s="41"/>
      <c r="Z21" s="41"/>
      <c r="AA21" s="41"/>
      <c r="AB21" s="41"/>
      <c r="AC21" s="41"/>
      <c r="AD21" s="41"/>
      <c r="AE21" s="5" t="str">
        <f t="shared" si="9"/>
        <v/>
      </c>
      <c r="AF21" s="41"/>
      <c r="AG21" s="41"/>
      <c r="AH21" s="41"/>
      <c r="AI21" s="41"/>
      <c r="AJ21" s="41"/>
      <c r="AK21" s="41"/>
      <c r="AL21" s="41"/>
      <c r="AM21" s="41"/>
      <c r="AN21" s="45">
        <f t="shared" si="10"/>
        <v>18.666666666666668</v>
      </c>
      <c r="AO21" s="41">
        <v>1125</v>
      </c>
      <c r="AP21" s="110" t="s">
        <v>103</v>
      </c>
      <c r="AQ21" s="111" t="s">
        <v>103</v>
      </c>
      <c r="AR21" s="126" t="str">
        <f t="shared" ref="AR21:AR47" si="14">IFERROR(AQ21/AP21*100,"")</f>
        <v/>
      </c>
      <c r="AS21" s="126" t="str">
        <f t="shared" ref="AS21:AS47" si="15">IFERROR(100-AR21,"")</f>
        <v/>
      </c>
      <c r="AT21" s="127">
        <v>1125</v>
      </c>
      <c r="AU21" s="114">
        <v>2.2200000000000002</v>
      </c>
      <c r="AV21" s="115" t="s">
        <v>103</v>
      </c>
      <c r="AW21" s="126" t="str">
        <f t="shared" ref="AW21:AW47" si="16">IFERROR(AV21/AU21*100,"")</f>
        <v/>
      </c>
      <c r="AX21" s="126" t="str">
        <f t="shared" ref="AX21:AX47" si="17">IFERROR(100-AW21,"")</f>
        <v/>
      </c>
      <c r="AY21" s="64" t="str">
        <f t="shared" si="11"/>
        <v/>
      </c>
      <c r="AZ21" s="97">
        <v>81.06</v>
      </c>
      <c r="BA21" s="68"/>
      <c r="BB21" s="68"/>
      <c r="BC21" s="68"/>
      <c r="BD21" s="68"/>
      <c r="BE21" s="15"/>
      <c r="BF21" s="5">
        <f t="shared" si="12"/>
        <v>16238</v>
      </c>
      <c r="BG21" s="42">
        <v>2604</v>
      </c>
      <c r="BH21" s="42">
        <v>13634</v>
      </c>
      <c r="BI21" s="42"/>
      <c r="BJ21" s="42"/>
      <c r="BK21" s="42"/>
      <c r="BL21" s="42"/>
      <c r="BM21" s="15"/>
    </row>
    <row r="22" spans="1:65" outlineLevel="5" x14ac:dyDescent="0.3">
      <c r="A22" s="22">
        <f t="shared" si="5"/>
        <v>1</v>
      </c>
      <c r="B22" s="9">
        <f t="shared" si="13"/>
        <v>43106</v>
      </c>
      <c r="C22" s="51">
        <v>296524</v>
      </c>
      <c r="D22" s="64">
        <f t="shared" si="6"/>
        <v>34</v>
      </c>
      <c r="E22" s="12">
        <v>35</v>
      </c>
      <c r="F22" s="12">
        <v>33</v>
      </c>
      <c r="G22" s="12"/>
      <c r="H22" s="12"/>
      <c r="I22" s="12"/>
      <c r="J22" s="12"/>
      <c r="K22" s="12"/>
      <c r="L22" s="12"/>
      <c r="M22" s="74" t="str">
        <f t="shared" si="7"/>
        <v/>
      </c>
      <c r="N22" s="83" t="s">
        <v>103</v>
      </c>
      <c r="O22" s="83" t="s">
        <v>103</v>
      </c>
      <c r="P22" s="83"/>
      <c r="Q22" s="83"/>
      <c r="R22" s="83"/>
      <c r="S22" s="83"/>
      <c r="T22" s="83"/>
      <c r="U22" s="83"/>
      <c r="V22" s="5" t="str">
        <f t="shared" si="8"/>
        <v/>
      </c>
      <c r="W22" s="41"/>
      <c r="X22" s="41"/>
      <c r="Y22" s="41"/>
      <c r="Z22" s="41"/>
      <c r="AA22" s="41"/>
      <c r="AB22" s="41"/>
      <c r="AC22" s="41"/>
      <c r="AD22" s="41"/>
      <c r="AE22" s="5" t="str">
        <f t="shared" si="9"/>
        <v/>
      </c>
      <c r="AF22" s="41"/>
      <c r="AG22" s="41"/>
      <c r="AH22" s="41"/>
      <c r="AI22" s="41"/>
      <c r="AJ22" s="41"/>
      <c r="AK22" s="41"/>
      <c r="AL22" s="41"/>
      <c r="AM22" s="41"/>
      <c r="AN22" s="45">
        <f t="shared" si="10"/>
        <v>22.316684378320936</v>
      </c>
      <c r="AO22" s="41">
        <v>941</v>
      </c>
      <c r="AP22" s="110" t="s">
        <v>103</v>
      </c>
      <c r="AQ22" s="111" t="s">
        <v>103</v>
      </c>
      <c r="AR22" s="126" t="str">
        <f t="shared" si="14"/>
        <v/>
      </c>
      <c r="AS22" s="126" t="str">
        <f t="shared" si="15"/>
        <v/>
      </c>
      <c r="AT22" s="127">
        <v>941</v>
      </c>
      <c r="AU22" s="114" t="s">
        <v>103</v>
      </c>
      <c r="AV22" s="115" t="s">
        <v>103</v>
      </c>
      <c r="AW22" s="126" t="str">
        <f t="shared" si="16"/>
        <v/>
      </c>
      <c r="AX22" s="126" t="str">
        <f t="shared" si="17"/>
        <v/>
      </c>
      <c r="AY22" s="64" t="str">
        <f t="shared" si="11"/>
        <v/>
      </c>
      <c r="AZ22" s="97" t="s">
        <v>103</v>
      </c>
      <c r="BA22" s="68"/>
      <c r="BB22" s="68"/>
      <c r="BC22" s="68"/>
      <c r="BD22" s="68"/>
      <c r="BE22" s="15"/>
      <c r="BF22" s="5">
        <f t="shared" si="12"/>
        <v>14441</v>
      </c>
      <c r="BG22" s="42">
        <v>7234</v>
      </c>
      <c r="BH22" s="42">
        <v>7207</v>
      </c>
      <c r="BI22" s="42"/>
      <c r="BJ22" s="42"/>
      <c r="BK22" s="42"/>
      <c r="BL22" s="42"/>
      <c r="BM22" s="15"/>
    </row>
    <row r="23" spans="1:65" outlineLevel="5" x14ac:dyDescent="0.3">
      <c r="A23" s="22">
        <f t="shared" si="5"/>
        <v>1</v>
      </c>
      <c r="B23" s="9">
        <f t="shared" si="13"/>
        <v>43107</v>
      </c>
      <c r="C23" s="51">
        <v>301358</v>
      </c>
      <c r="D23" s="64">
        <f t="shared" si="6"/>
        <v>33</v>
      </c>
      <c r="E23" s="12">
        <v>32</v>
      </c>
      <c r="F23" s="12">
        <v>34</v>
      </c>
      <c r="G23" s="12"/>
      <c r="H23" s="12"/>
      <c r="I23" s="12"/>
      <c r="J23" s="12"/>
      <c r="K23" s="12"/>
      <c r="L23" s="12"/>
      <c r="M23" s="74" t="str">
        <f t="shared" si="7"/>
        <v/>
      </c>
      <c r="N23" s="83" t="s">
        <v>103</v>
      </c>
      <c r="O23" s="83" t="s">
        <v>103</v>
      </c>
      <c r="P23" s="83"/>
      <c r="Q23" s="83"/>
      <c r="R23" s="83"/>
      <c r="S23" s="83"/>
      <c r="T23" s="83"/>
      <c r="U23" s="83"/>
      <c r="V23" s="5" t="str">
        <f t="shared" si="8"/>
        <v/>
      </c>
      <c r="W23" s="41"/>
      <c r="X23" s="41"/>
      <c r="Y23" s="41"/>
      <c r="Z23" s="41"/>
      <c r="AA23" s="41"/>
      <c r="AB23" s="41"/>
      <c r="AC23" s="41"/>
      <c r="AD23" s="41"/>
      <c r="AE23" s="5" t="str">
        <f t="shared" si="9"/>
        <v/>
      </c>
      <c r="AF23" s="41"/>
      <c r="AG23" s="41"/>
      <c r="AH23" s="41"/>
      <c r="AI23" s="41"/>
      <c r="AJ23" s="41"/>
      <c r="AK23" s="41"/>
      <c r="AL23" s="41"/>
      <c r="AM23" s="41"/>
      <c r="AN23" s="45">
        <f t="shared" si="10"/>
        <v>22.776572668112799</v>
      </c>
      <c r="AO23" s="41">
        <v>922</v>
      </c>
      <c r="AP23" s="110" t="s">
        <v>103</v>
      </c>
      <c r="AQ23" s="111" t="s">
        <v>103</v>
      </c>
      <c r="AR23" s="126" t="str">
        <f t="shared" si="14"/>
        <v/>
      </c>
      <c r="AS23" s="126" t="str">
        <f t="shared" si="15"/>
        <v/>
      </c>
      <c r="AT23" s="127">
        <v>922</v>
      </c>
      <c r="AU23" s="114" t="s">
        <v>103</v>
      </c>
      <c r="AV23" s="115" t="s">
        <v>103</v>
      </c>
      <c r="AW23" s="126" t="str">
        <f t="shared" si="16"/>
        <v/>
      </c>
      <c r="AX23" s="126" t="str">
        <f t="shared" si="17"/>
        <v/>
      </c>
      <c r="AY23" s="64" t="str">
        <f t="shared" si="11"/>
        <v/>
      </c>
      <c r="AZ23" s="97" t="s">
        <v>103</v>
      </c>
      <c r="BA23" s="68"/>
      <c r="BB23" s="68"/>
      <c r="BC23" s="68"/>
      <c r="BD23" s="68"/>
      <c r="BE23" s="15"/>
      <c r="BF23" s="5">
        <f t="shared" si="12"/>
        <v>17283</v>
      </c>
      <c r="BG23" s="42">
        <v>7335</v>
      </c>
      <c r="BH23" s="42">
        <v>9948</v>
      </c>
      <c r="BI23" s="42"/>
      <c r="BJ23" s="42"/>
      <c r="BK23" s="42"/>
      <c r="BL23" s="42"/>
      <c r="BM23" s="15"/>
    </row>
    <row r="24" spans="1:65" outlineLevel="5" x14ac:dyDescent="0.3">
      <c r="A24" s="22">
        <f t="shared" si="5"/>
        <v>1</v>
      </c>
      <c r="B24" s="9">
        <f t="shared" si="13"/>
        <v>43108</v>
      </c>
      <c r="C24" s="51">
        <v>343577</v>
      </c>
      <c r="D24" s="64">
        <f t="shared" si="6"/>
        <v>35</v>
      </c>
      <c r="E24" s="12">
        <v>36</v>
      </c>
      <c r="F24" s="12">
        <v>34</v>
      </c>
      <c r="G24" s="12"/>
      <c r="H24" s="12"/>
      <c r="I24" s="12"/>
      <c r="J24" s="12"/>
      <c r="K24" s="12"/>
      <c r="L24" s="12"/>
      <c r="M24" s="74" t="str">
        <f t="shared" si="7"/>
        <v/>
      </c>
      <c r="N24" s="83" t="s">
        <v>103</v>
      </c>
      <c r="O24" s="83" t="s">
        <v>103</v>
      </c>
      <c r="P24" s="83"/>
      <c r="Q24" s="83"/>
      <c r="R24" s="83"/>
      <c r="S24" s="83"/>
      <c r="T24" s="83"/>
      <c r="U24" s="83"/>
      <c r="V24" s="5" t="str">
        <f t="shared" si="8"/>
        <v/>
      </c>
      <c r="W24" s="41"/>
      <c r="X24" s="41"/>
      <c r="Y24" s="41"/>
      <c r="Z24" s="41"/>
      <c r="AA24" s="41"/>
      <c r="AB24" s="41"/>
      <c r="AC24" s="41"/>
      <c r="AD24" s="41"/>
      <c r="AE24" s="5" t="str">
        <f t="shared" si="9"/>
        <v/>
      </c>
      <c r="AF24" s="41"/>
      <c r="AG24" s="41"/>
      <c r="AH24" s="41"/>
      <c r="AI24" s="41"/>
      <c r="AJ24" s="41"/>
      <c r="AK24" s="41"/>
      <c r="AL24" s="41"/>
      <c r="AM24" s="41"/>
      <c r="AN24" s="45">
        <f t="shared" si="10"/>
        <v>25.578562728380025</v>
      </c>
      <c r="AO24" s="41">
        <v>821</v>
      </c>
      <c r="AP24" s="110" t="s">
        <v>103</v>
      </c>
      <c r="AQ24" s="111" t="s">
        <v>103</v>
      </c>
      <c r="AR24" s="126" t="str">
        <f t="shared" si="14"/>
        <v/>
      </c>
      <c r="AS24" s="126" t="str">
        <f t="shared" si="15"/>
        <v/>
      </c>
      <c r="AT24" s="127">
        <v>821</v>
      </c>
      <c r="AU24" s="114">
        <v>2.3199999999999998</v>
      </c>
      <c r="AV24" s="115" t="s">
        <v>103</v>
      </c>
      <c r="AW24" s="126" t="str">
        <f t="shared" si="16"/>
        <v/>
      </c>
      <c r="AX24" s="126" t="str">
        <f t="shared" si="17"/>
        <v/>
      </c>
      <c r="AY24" s="64" t="str">
        <f t="shared" si="11"/>
        <v/>
      </c>
      <c r="AZ24" s="97">
        <v>81.27</v>
      </c>
      <c r="BA24" s="68"/>
      <c r="BB24" s="68"/>
      <c r="BC24" s="68"/>
      <c r="BD24" s="68"/>
      <c r="BE24" s="15"/>
      <c r="BF24" s="5">
        <f t="shared" si="12"/>
        <v>16237</v>
      </c>
      <c r="BG24" s="42">
        <v>7617</v>
      </c>
      <c r="BH24" s="42">
        <v>8620</v>
      </c>
      <c r="BI24" s="42"/>
      <c r="BJ24" s="42"/>
      <c r="BK24" s="42"/>
      <c r="BL24" s="42"/>
      <c r="BM24" s="15"/>
    </row>
    <row r="25" spans="1:65" outlineLevel="5" x14ac:dyDescent="0.3">
      <c r="A25" s="22">
        <f t="shared" si="5"/>
        <v>1</v>
      </c>
      <c r="B25" s="9">
        <f t="shared" si="13"/>
        <v>43109</v>
      </c>
      <c r="C25" s="51">
        <v>305309</v>
      </c>
      <c r="D25" s="64">
        <f t="shared" si="6"/>
        <v>33</v>
      </c>
      <c r="E25" s="12">
        <v>33</v>
      </c>
      <c r="F25" s="12">
        <v>33</v>
      </c>
      <c r="G25" s="12"/>
      <c r="H25" s="12"/>
      <c r="I25" s="12"/>
      <c r="J25" s="12"/>
      <c r="K25" s="12"/>
      <c r="L25" s="12"/>
      <c r="M25" s="74">
        <f t="shared" si="7"/>
        <v>7.1</v>
      </c>
      <c r="N25" s="83">
        <v>7.08</v>
      </c>
      <c r="O25" s="83">
        <v>7.12</v>
      </c>
      <c r="P25" s="83"/>
      <c r="Q25" s="83"/>
      <c r="R25" s="83"/>
      <c r="S25" s="83"/>
      <c r="T25" s="83"/>
      <c r="U25" s="83"/>
      <c r="V25" s="5" t="str">
        <f t="shared" si="8"/>
        <v/>
      </c>
      <c r="W25" s="41"/>
      <c r="X25" s="41"/>
      <c r="Y25" s="41"/>
      <c r="Z25" s="41"/>
      <c r="AA25" s="41"/>
      <c r="AB25" s="41"/>
      <c r="AC25" s="41"/>
      <c r="AD25" s="41"/>
      <c r="AE25" s="5" t="str">
        <f t="shared" si="9"/>
        <v/>
      </c>
      <c r="AF25" s="41"/>
      <c r="AG25" s="41"/>
      <c r="AH25" s="41"/>
      <c r="AI25" s="41"/>
      <c r="AJ25" s="41"/>
      <c r="AK25" s="41"/>
      <c r="AL25" s="41"/>
      <c r="AM25" s="41"/>
      <c r="AN25" s="45">
        <f t="shared" si="10"/>
        <v>22.826086956521738</v>
      </c>
      <c r="AO25" s="41">
        <v>920</v>
      </c>
      <c r="AP25" s="110">
        <v>3.64</v>
      </c>
      <c r="AQ25" s="111">
        <v>2.84</v>
      </c>
      <c r="AR25" s="126">
        <f t="shared" si="14"/>
        <v>78.021978021978015</v>
      </c>
      <c r="AS25" s="126">
        <f t="shared" si="15"/>
        <v>21.978021978021985</v>
      </c>
      <c r="AT25" s="127">
        <v>920</v>
      </c>
      <c r="AU25" s="114">
        <v>2.1</v>
      </c>
      <c r="AV25" s="115">
        <v>1.43</v>
      </c>
      <c r="AW25" s="126">
        <f t="shared" si="16"/>
        <v>68.095238095238088</v>
      </c>
      <c r="AX25" s="126">
        <f t="shared" si="17"/>
        <v>31.904761904761912</v>
      </c>
      <c r="AY25" s="64">
        <f t="shared" si="11"/>
        <v>39.878074416649142</v>
      </c>
      <c r="AZ25" s="97">
        <v>80.02</v>
      </c>
      <c r="BA25" s="68"/>
      <c r="BB25" s="68"/>
      <c r="BC25" s="68"/>
      <c r="BD25" s="68"/>
      <c r="BE25" s="15"/>
      <c r="BF25" s="5">
        <f t="shared" si="12"/>
        <v>14516</v>
      </c>
      <c r="BG25" s="42">
        <v>7677</v>
      </c>
      <c r="BH25" s="42">
        <v>6839</v>
      </c>
      <c r="BI25" s="42"/>
      <c r="BJ25" s="42"/>
      <c r="BK25" s="42"/>
      <c r="BL25" s="42"/>
      <c r="BM25" s="15"/>
    </row>
    <row r="26" spans="1:65" outlineLevel="5" x14ac:dyDescent="0.3">
      <c r="A26" s="22">
        <f t="shared" si="5"/>
        <v>1</v>
      </c>
      <c r="B26" s="9">
        <f t="shared" si="13"/>
        <v>43110</v>
      </c>
      <c r="C26" s="51">
        <v>278807</v>
      </c>
      <c r="D26" s="64">
        <f t="shared" si="6"/>
        <v>35.5</v>
      </c>
      <c r="E26" s="12">
        <v>37</v>
      </c>
      <c r="F26" s="12">
        <v>34</v>
      </c>
      <c r="G26" s="12"/>
      <c r="H26" s="12"/>
      <c r="I26" s="12"/>
      <c r="J26" s="12"/>
      <c r="K26" s="12"/>
      <c r="L26" s="12"/>
      <c r="M26" s="74" t="str">
        <f t="shared" si="7"/>
        <v/>
      </c>
      <c r="N26" s="83" t="s">
        <v>103</v>
      </c>
      <c r="O26" s="83" t="s">
        <v>103</v>
      </c>
      <c r="P26" s="83"/>
      <c r="Q26" s="83"/>
      <c r="R26" s="83"/>
      <c r="S26" s="83"/>
      <c r="T26" s="83"/>
      <c r="U26" s="83"/>
      <c r="V26" s="5" t="str">
        <f t="shared" si="8"/>
        <v/>
      </c>
      <c r="W26" s="41"/>
      <c r="X26" s="41"/>
      <c r="Y26" s="41"/>
      <c r="Z26" s="41"/>
      <c r="AA26" s="41"/>
      <c r="AB26" s="41"/>
      <c r="AC26" s="41"/>
      <c r="AD26" s="41"/>
      <c r="AE26" s="5" t="str">
        <f t="shared" si="9"/>
        <v/>
      </c>
      <c r="AF26" s="41"/>
      <c r="AG26" s="41"/>
      <c r="AH26" s="41"/>
      <c r="AI26" s="41"/>
      <c r="AJ26" s="41"/>
      <c r="AK26" s="41"/>
      <c r="AL26" s="41"/>
      <c r="AM26" s="41"/>
      <c r="AN26" s="45">
        <f t="shared" si="10"/>
        <v>21.406727828746178</v>
      </c>
      <c r="AO26" s="41">
        <v>981</v>
      </c>
      <c r="AP26" s="110" t="s">
        <v>103</v>
      </c>
      <c r="AQ26" s="111" t="s">
        <v>103</v>
      </c>
      <c r="AR26" s="126" t="str">
        <f t="shared" si="14"/>
        <v/>
      </c>
      <c r="AS26" s="126" t="str">
        <f t="shared" si="15"/>
        <v/>
      </c>
      <c r="AT26" s="127">
        <v>981</v>
      </c>
      <c r="AU26" s="114">
        <v>2.2000000000000002</v>
      </c>
      <c r="AV26" s="115" t="s">
        <v>103</v>
      </c>
      <c r="AW26" s="126" t="str">
        <f t="shared" si="16"/>
        <v/>
      </c>
      <c r="AX26" s="126" t="str">
        <f t="shared" si="17"/>
        <v/>
      </c>
      <c r="AY26" s="64" t="str">
        <f t="shared" si="11"/>
        <v/>
      </c>
      <c r="AZ26" s="97">
        <v>80.209999999999994</v>
      </c>
      <c r="BA26" s="68"/>
      <c r="BB26" s="68"/>
      <c r="BC26" s="68"/>
      <c r="BD26" s="68"/>
      <c r="BE26" s="15"/>
      <c r="BF26" s="5">
        <f t="shared" si="12"/>
        <v>18780</v>
      </c>
      <c r="BG26" s="42">
        <v>7412</v>
      </c>
      <c r="BH26" s="42">
        <v>11368</v>
      </c>
      <c r="BI26" s="42"/>
      <c r="BJ26" s="42"/>
      <c r="BK26" s="42"/>
      <c r="BL26" s="42"/>
      <c r="BM26" s="15"/>
    </row>
    <row r="27" spans="1:65" outlineLevel="5" x14ac:dyDescent="0.3">
      <c r="A27" s="22">
        <f t="shared" si="5"/>
        <v>1</v>
      </c>
      <c r="B27" s="9">
        <f t="shared" si="13"/>
        <v>43111</v>
      </c>
      <c r="C27" s="51">
        <v>298965</v>
      </c>
      <c r="D27" s="64">
        <f t="shared" si="6"/>
        <v>35.5</v>
      </c>
      <c r="E27" s="12">
        <v>36</v>
      </c>
      <c r="F27" s="12">
        <v>35</v>
      </c>
      <c r="G27" s="12"/>
      <c r="H27" s="12"/>
      <c r="I27" s="12"/>
      <c r="J27" s="12"/>
      <c r="K27" s="12"/>
      <c r="L27" s="12"/>
      <c r="M27" s="74" t="str">
        <f t="shared" si="7"/>
        <v/>
      </c>
      <c r="N27" s="83" t="s">
        <v>103</v>
      </c>
      <c r="O27" s="83" t="s">
        <v>103</v>
      </c>
      <c r="P27" s="83"/>
      <c r="Q27" s="83"/>
      <c r="R27" s="83"/>
      <c r="S27" s="83"/>
      <c r="T27" s="83"/>
      <c r="U27" s="83"/>
      <c r="V27" s="5" t="str">
        <f t="shared" si="8"/>
        <v/>
      </c>
      <c r="W27" s="41"/>
      <c r="X27" s="41"/>
      <c r="Y27" s="41"/>
      <c r="Z27" s="41"/>
      <c r="AA27" s="41"/>
      <c r="AB27" s="41"/>
      <c r="AC27" s="41"/>
      <c r="AD27" s="41"/>
      <c r="AE27" s="5" t="str">
        <f t="shared" si="9"/>
        <v/>
      </c>
      <c r="AF27" s="41"/>
      <c r="AG27" s="41"/>
      <c r="AH27" s="41"/>
      <c r="AI27" s="41"/>
      <c r="AJ27" s="41"/>
      <c r="AK27" s="41"/>
      <c r="AL27" s="41"/>
      <c r="AM27" s="41"/>
      <c r="AN27" s="45">
        <f t="shared" si="10"/>
        <v>22.604951560818083</v>
      </c>
      <c r="AO27" s="41">
        <v>929</v>
      </c>
      <c r="AP27" s="110" t="s">
        <v>103</v>
      </c>
      <c r="AQ27" s="111" t="s">
        <v>103</v>
      </c>
      <c r="AR27" s="126" t="str">
        <f t="shared" si="14"/>
        <v/>
      </c>
      <c r="AS27" s="126" t="str">
        <f t="shared" si="15"/>
        <v/>
      </c>
      <c r="AT27" s="127">
        <v>929</v>
      </c>
      <c r="AU27" s="114">
        <v>2.31</v>
      </c>
      <c r="AV27" s="115" t="s">
        <v>103</v>
      </c>
      <c r="AW27" s="126" t="str">
        <f t="shared" si="16"/>
        <v/>
      </c>
      <c r="AX27" s="126" t="str">
        <f t="shared" si="17"/>
        <v/>
      </c>
      <c r="AY27" s="64" t="str">
        <f t="shared" si="11"/>
        <v/>
      </c>
      <c r="AZ27" s="97">
        <v>80.98</v>
      </c>
      <c r="BA27" s="68"/>
      <c r="BB27" s="68"/>
      <c r="BC27" s="68"/>
      <c r="BD27" s="68"/>
      <c r="BE27" s="15"/>
      <c r="BF27" s="5">
        <f t="shared" si="12"/>
        <v>18899</v>
      </c>
      <c r="BG27" s="42">
        <v>6732</v>
      </c>
      <c r="BH27" s="42">
        <v>12167</v>
      </c>
      <c r="BI27" s="42"/>
      <c r="BJ27" s="42"/>
      <c r="BK27" s="42"/>
      <c r="BL27" s="42"/>
      <c r="BM27" s="15"/>
    </row>
    <row r="28" spans="1:65" outlineLevel="5" x14ac:dyDescent="0.3">
      <c r="A28" s="22">
        <f t="shared" si="5"/>
        <v>1</v>
      </c>
      <c r="B28" s="9">
        <f t="shared" si="13"/>
        <v>43112</v>
      </c>
      <c r="C28" s="51">
        <v>286019</v>
      </c>
      <c r="D28" s="64">
        <f t="shared" si="6"/>
        <v>32.5</v>
      </c>
      <c r="E28" s="12">
        <v>32</v>
      </c>
      <c r="F28" s="12">
        <v>33</v>
      </c>
      <c r="G28" s="12"/>
      <c r="H28" s="12"/>
      <c r="I28" s="12"/>
      <c r="J28" s="12"/>
      <c r="K28" s="12"/>
      <c r="L28" s="12"/>
      <c r="M28" s="74" t="str">
        <f t="shared" si="7"/>
        <v/>
      </c>
      <c r="N28" s="83" t="s">
        <v>103</v>
      </c>
      <c r="O28" s="83" t="s">
        <v>103</v>
      </c>
      <c r="P28" s="83"/>
      <c r="Q28" s="83"/>
      <c r="R28" s="83"/>
      <c r="S28" s="83"/>
      <c r="T28" s="83"/>
      <c r="U28" s="83"/>
      <c r="V28" s="5" t="str">
        <f t="shared" si="8"/>
        <v/>
      </c>
      <c r="W28" s="41"/>
      <c r="X28" s="41"/>
      <c r="Y28" s="41"/>
      <c r="Z28" s="41"/>
      <c r="AA28" s="41"/>
      <c r="AB28" s="41"/>
      <c r="AC28" s="41"/>
      <c r="AD28" s="41"/>
      <c r="AE28" s="5" t="str">
        <f t="shared" si="9"/>
        <v/>
      </c>
      <c r="AF28" s="41"/>
      <c r="AG28" s="41"/>
      <c r="AH28" s="41"/>
      <c r="AI28" s="41"/>
      <c r="AJ28" s="41"/>
      <c r="AK28" s="41"/>
      <c r="AL28" s="41"/>
      <c r="AM28" s="41"/>
      <c r="AN28" s="45">
        <f t="shared" si="10"/>
        <v>18.421052631578949</v>
      </c>
      <c r="AO28" s="41">
        <v>1140</v>
      </c>
      <c r="AP28" s="110" t="s">
        <v>103</v>
      </c>
      <c r="AQ28" s="111" t="s">
        <v>103</v>
      </c>
      <c r="AR28" s="126" t="str">
        <f t="shared" si="14"/>
        <v/>
      </c>
      <c r="AS28" s="126" t="str">
        <f t="shared" si="15"/>
        <v/>
      </c>
      <c r="AT28" s="127">
        <v>1140</v>
      </c>
      <c r="AU28" s="114">
        <v>2.2999999999999998</v>
      </c>
      <c r="AV28" s="115" t="s">
        <v>103</v>
      </c>
      <c r="AW28" s="126" t="str">
        <f t="shared" si="16"/>
        <v/>
      </c>
      <c r="AX28" s="126" t="str">
        <f t="shared" si="17"/>
        <v/>
      </c>
      <c r="AY28" s="64" t="str">
        <f t="shared" si="11"/>
        <v/>
      </c>
      <c r="AZ28" s="97">
        <v>81.099999999999994</v>
      </c>
      <c r="BA28" s="68"/>
      <c r="BB28" s="68"/>
      <c r="BC28" s="68"/>
      <c r="BD28" s="68"/>
      <c r="BE28" s="15"/>
      <c r="BF28" s="5">
        <f t="shared" si="12"/>
        <v>11634</v>
      </c>
      <c r="BG28" s="42">
        <v>5756</v>
      </c>
      <c r="BH28" s="42">
        <v>5878</v>
      </c>
      <c r="BI28" s="42"/>
      <c r="BJ28" s="42"/>
      <c r="BK28" s="42"/>
      <c r="BL28" s="42"/>
      <c r="BM28" s="15"/>
    </row>
    <row r="29" spans="1:65" outlineLevel="5" x14ac:dyDescent="0.3">
      <c r="A29" s="22">
        <f t="shared" si="5"/>
        <v>1</v>
      </c>
      <c r="B29" s="9">
        <f t="shared" si="13"/>
        <v>43113</v>
      </c>
      <c r="C29" s="51">
        <v>315867</v>
      </c>
      <c r="D29" s="64">
        <f t="shared" si="6"/>
        <v>34</v>
      </c>
      <c r="E29" s="12">
        <v>34</v>
      </c>
      <c r="F29" s="12">
        <v>34</v>
      </c>
      <c r="G29" s="12"/>
      <c r="H29" s="12"/>
      <c r="I29" s="12"/>
      <c r="J29" s="12"/>
      <c r="K29" s="12"/>
      <c r="L29" s="12"/>
      <c r="M29" s="74" t="str">
        <f t="shared" si="7"/>
        <v/>
      </c>
      <c r="N29" s="83" t="s">
        <v>103</v>
      </c>
      <c r="O29" s="83" t="s">
        <v>103</v>
      </c>
      <c r="P29" s="83"/>
      <c r="Q29" s="83"/>
      <c r="R29" s="83"/>
      <c r="S29" s="83"/>
      <c r="T29" s="83"/>
      <c r="U29" s="83"/>
      <c r="V29" s="5" t="str">
        <f t="shared" si="8"/>
        <v/>
      </c>
      <c r="W29" s="41"/>
      <c r="X29" s="41"/>
      <c r="Y29" s="41"/>
      <c r="Z29" s="41"/>
      <c r="AA29" s="41"/>
      <c r="AB29" s="41"/>
      <c r="AC29" s="41"/>
      <c r="AD29" s="41"/>
      <c r="AE29" s="5" t="str">
        <f t="shared" si="9"/>
        <v/>
      </c>
      <c r="AF29" s="41"/>
      <c r="AG29" s="41"/>
      <c r="AH29" s="41"/>
      <c r="AI29" s="41"/>
      <c r="AJ29" s="41"/>
      <c r="AK29" s="41"/>
      <c r="AL29" s="41"/>
      <c r="AM29" s="41"/>
      <c r="AN29" s="45">
        <f t="shared" si="10"/>
        <v>17.312448474855728</v>
      </c>
      <c r="AO29" s="41">
        <v>1213</v>
      </c>
      <c r="AP29" s="110" t="s">
        <v>103</v>
      </c>
      <c r="AQ29" s="111" t="s">
        <v>103</v>
      </c>
      <c r="AR29" s="126" t="str">
        <f t="shared" si="14"/>
        <v/>
      </c>
      <c r="AS29" s="126" t="str">
        <f t="shared" si="15"/>
        <v/>
      </c>
      <c r="AT29" s="127">
        <v>1213</v>
      </c>
      <c r="AU29" s="114" t="s">
        <v>103</v>
      </c>
      <c r="AV29" s="115" t="s">
        <v>103</v>
      </c>
      <c r="AW29" s="126" t="str">
        <f t="shared" si="16"/>
        <v/>
      </c>
      <c r="AX29" s="126" t="str">
        <f t="shared" si="17"/>
        <v/>
      </c>
      <c r="AY29" s="64" t="str">
        <f t="shared" si="11"/>
        <v/>
      </c>
      <c r="AZ29" s="97" t="s">
        <v>103</v>
      </c>
      <c r="BA29" s="68"/>
      <c r="BB29" s="68"/>
      <c r="BC29" s="68"/>
      <c r="BD29" s="68"/>
      <c r="BE29" s="15"/>
      <c r="BF29" s="5">
        <f t="shared" si="12"/>
        <v>18477</v>
      </c>
      <c r="BG29" s="42">
        <v>7515</v>
      </c>
      <c r="BH29" s="42">
        <v>10962</v>
      </c>
      <c r="BI29" s="42"/>
      <c r="BJ29" s="42"/>
      <c r="BK29" s="42"/>
      <c r="BL29" s="42"/>
      <c r="BM29" s="15"/>
    </row>
    <row r="30" spans="1:65" outlineLevel="5" x14ac:dyDescent="0.3">
      <c r="A30" s="22">
        <f t="shared" si="5"/>
        <v>1</v>
      </c>
      <c r="B30" s="9">
        <f t="shared" si="13"/>
        <v>43114</v>
      </c>
      <c r="C30" s="51">
        <v>318238</v>
      </c>
      <c r="D30" s="64">
        <f t="shared" si="6"/>
        <v>35</v>
      </c>
      <c r="E30" s="12">
        <v>37</v>
      </c>
      <c r="F30" s="12">
        <v>33</v>
      </c>
      <c r="G30" s="12"/>
      <c r="H30" s="12"/>
      <c r="I30" s="12"/>
      <c r="J30" s="12"/>
      <c r="K30" s="12"/>
      <c r="L30" s="12"/>
      <c r="M30" s="74" t="str">
        <f t="shared" si="7"/>
        <v/>
      </c>
      <c r="N30" s="83" t="s">
        <v>103</v>
      </c>
      <c r="O30" s="83" t="s">
        <v>103</v>
      </c>
      <c r="P30" s="83"/>
      <c r="Q30" s="83"/>
      <c r="R30" s="83"/>
      <c r="S30" s="83"/>
      <c r="T30" s="83"/>
      <c r="U30" s="83"/>
      <c r="V30" s="5" t="str">
        <f t="shared" si="8"/>
        <v/>
      </c>
      <c r="W30" s="41"/>
      <c r="X30" s="41"/>
      <c r="Y30" s="41"/>
      <c r="Z30" s="41"/>
      <c r="AA30" s="41"/>
      <c r="AB30" s="41"/>
      <c r="AC30" s="41"/>
      <c r="AD30" s="41"/>
      <c r="AE30" s="5" t="str">
        <f t="shared" si="9"/>
        <v/>
      </c>
      <c r="AF30" s="41"/>
      <c r="AG30" s="41"/>
      <c r="AH30" s="41"/>
      <c r="AI30" s="41"/>
      <c r="AJ30" s="41"/>
      <c r="AK30" s="41"/>
      <c r="AL30" s="41"/>
      <c r="AM30" s="41"/>
      <c r="AN30" s="45">
        <f t="shared" si="10"/>
        <v>21.105527638190956</v>
      </c>
      <c r="AO30" s="41">
        <v>995</v>
      </c>
      <c r="AP30" s="110" t="s">
        <v>103</v>
      </c>
      <c r="AQ30" s="111" t="s">
        <v>103</v>
      </c>
      <c r="AR30" s="126" t="str">
        <f t="shared" si="14"/>
        <v/>
      </c>
      <c r="AS30" s="126" t="str">
        <f t="shared" si="15"/>
        <v/>
      </c>
      <c r="AT30" s="127">
        <v>995</v>
      </c>
      <c r="AU30" s="114" t="s">
        <v>103</v>
      </c>
      <c r="AV30" s="115" t="s">
        <v>103</v>
      </c>
      <c r="AW30" s="126" t="str">
        <f t="shared" si="16"/>
        <v/>
      </c>
      <c r="AX30" s="126" t="str">
        <f t="shared" si="17"/>
        <v/>
      </c>
      <c r="AY30" s="64" t="str">
        <f t="shared" si="11"/>
        <v/>
      </c>
      <c r="AZ30" s="97" t="s">
        <v>103</v>
      </c>
      <c r="BA30" s="68"/>
      <c r="BB30" s="68"/>
      <c r="BC30" s="68"/>
      <c r="BD30" s="68"/>
      <c r="BE30" s="15"/>
      <c r="BF30" s="5">
        <f t="shared" si="12"/>
        <v>12544</v>
      </c>
      <c r="BG30" s="42">
        <v>6374</v>
      </c>
      <c r="BH30" s="42">
        <v>6170</v>
      </c>
      <c r="BI30" s="42"/>
      <c r="BJ30" s="42"/>
      <c r="BK30" s="42"/>
      <c r="BL30" s="42"/>
      <c r="BM30" s="15"/>
    </row>
    <row r="31" spans="1:65" outlineLevel="5" x14ac:dyDescent="0.3">
      <c r="A31" s="22">
        <f t="shared" si="5"/>
        <v>1</v>
      </c>
      <c r="B31" s="9">
        <f t="shared" si="13"/>
        <v>43115</v>
      </c>
      <c r="C31" s="51">
        <v>328020</v>
      </c>
      <c r="D31" s="64">
        <f t="shared" si="6"/>
        <v>32.5</v>
      </c>
      <c r="E31" s="12">
        <v>32</v>
      </c>
      <c r="F31" s="12">
        <v>33</v>
      </c>
      <c r="G31" s="12"/>
      <c r="H31" s="12"/>
      <c r="I31" s="12"/>
      <c r="J31" s="12"/>
      <c r="K31" s="12"/>
      <c r="L31" s="12"/>
      <c r="M31" s="74" t="str">
        <f t="shared" si="7"/>
        <v/>
      </c>
      <c r="N31" s="83" t="s">
        <v>103</v>
      </c>
      <c r="O31" s="83" t="s">
        <v>103</v>
      </c>
      <c r="P31" s="83"/>
      <c r="Q31" s="83"/>
      <c r="R31" s="83"/>
      <c r="S31" s="83"/>
      <c r="T31" s="83"/>
      <c r="U31" s="83"/>
      <c r="V31" s="5" t="str">
        <f t="shared" si="8"/>
        <v/>
      </c>
      <c r="W31" s="41"/>
      <c r="X31" s="41"/>
      <c r="Y31" s="41"/>
      <c r="Z31" s="41"/>
      <c r="AA31" s="41"/>
      <c r="AB31" s="41"/>
      <c r="AC31" s="41"/>
      <c r="AD31" s="41"/>
      <c r="AE31" s="5" t="str">
        <f t="shared" si="9"/>
        <v/>
      </c>
      <c r="AF31" s="41"/>
      <c r="AG31" s="41"/>
      <c r="AH31" s="41"/>
      <c r="AI31" s="41"/>
      <c r="AJ31" s="41"/>
      <c r="AK31" s="41"/>
      <c r="AL31" s="41"/>
      <c r="AM31" s="41"/>
      <c r="AN31" s="45">
        <f t="shared" si="10"/>
        <v>16.444792482380578</v>
      </c>
      <c r="AO31" s="41">
        <v>1277</v>
      </c>
      <c r="AP31" s="110" t="s">
        <v>103</v>
      </c>
      <c r="AQ31" s="111" t="s">
        <v>103</v>
      </c>
      <c r="AR31" s="126" t="str">
        <f t="shared" si="14"/>
        <v/>
      </c>
      <c r="AS31" s="126" t="str">
        <f t="shared" si="15"/>
        <v/>
      </c>
      <c r="AT31" s="127">
        <v>1277</v>
      </c>
      <c r="AU31" s="114">
        <v>2.29</v>
      </c>
      <c r="AV31" s="115" t="s">
        <v>103</v>
      </c>
      <c r="AW31" s="126" t="str">
        <f t="shared" si="16"/>
        <v/>
      </c>
      <c r="AX31" s="126" t="str">
        <f t="shared" si="17"/>
        <v/>
      </c>
      <c r="AY31" s="64" t="str">
        <f t="shared" si="11"/>
        <v/>
      </c>
      <c r="AZ31" s="97">
        <v>80.59</v>
      </c>
      <c r="BA31" s="68"/>
      <c r="BB31" s="68"/>
      <c r="BC31" s="68"/>
      <c r="BD31" s="68"/>
      <c r="BE31" s="15"/>
      <c r="BF31" s="5">
        <f t="shared" si="12"/>
        <v>15571</v>
      </c>
      <c r="BG31" s="42">
        <v>7253</v>
      </c>
      <c r="BH31" s="42">
        <v>8318</v>
      </c>
      <c r="BI31" s="42"/>
      <c r="BJ31" s="42"/>
      <c r="BK31" s="42"/>
      <c r="BL31" s="42"/>
      <c r="BM31" s="15"/>
    </row>
    <row r="32" spans="1:65" outlineLevel="5" x14ac:dyDescent="0.3">
      <c r="A32" s="22">
        <f t="shared" si="5"/>
        <v>1</v>
      </c>
      <c r="B32" s="9">
        <f t="shared" si="13"/>
        <v>43116</v>
      </c>
      <c r="C32" s="51">
        <v>325852</v>
      </c>
      <c r="D32" s="64">
        <f t="shared" si="6"/>
        <v>34</v>
      </c>
      <c r="E32" s="12">
        <v>34</v>
      </c>
      <c r="F32" s="12">
        <v>34</v>
      </c>
      <c r="G32" s="12"/>
      <c r="H32" s="12"/>
      <c r="I32" s="12"/>
      <c r="J32" s="12"/>
      <c r="K32" s="12"/>
      <c r="L32" s="12"/>
      <c r="M32" s="74">
        <f t="shared" si="7"/>
        <v>7.1</v>
      </c>
      <c r="N32" s="83">
        <v>7.01</v>
      </c>
      <c r="O32" s="83">
        <v>7.12</v>
      </c>
      <c r="P32" s="83"/>
      <c r="Q32" s="83"/>
      <c r="R32" s="83"/>
      <c r="S32" s="83"/>
      <c r="T32" s="83"/>
      <c r="U32" s="83"/>
      <c r="V32" s="5" t="str">
        <f t="shared" si="8"/>
        <v/>
      </c>
      <c r="W32" s="41"/>
      <c r="X32" s="41"/>
      <c r="Y32" s="41"/>
      <c r="Z32" s="41"/>
      <c r="AA32" s="41"/>
      <c r="AB32" s="41"/>
      <c r="AC32" s="41"/>
      <c r="AD32" s="41"/>
      <c r="AE32" s="5" t="str">
        <f t="shared" si="9"/>
        <v/>
      </c>
      <c r="AF32" s="41"/>
      <c r="AG32" s="41"/>
      <c r="AH32" s="41"/>
      <c r="AI32" s="41"/>
      <c r="AJ32" s="41"/>
      <c r="AK32" s="41"/>
      <c r="AL32" s="41"/>
      <c r="AM32" s="41"/>
      <c r="AN32" s="45">
        <f t="shared" si="10"/>
        <v>17.573221757322177</v>
      </c>
      <c r="AO32" s="41">
        <v>1195</v>
      </c>
      <c r="AP32" s="110">
        <v>3.83</v>
      </c>
      <c r="AQ32" s="111">
        <v>3.05</v>
      </c>
      <c r="AR32" s="126">
        <f t="shared" si="14"/>
        <v>79.63446475195822</v>
      </c>
      <c r="AS32" s="126">
        <f t="shared" si="15"/>
        <v>20.36553524804178</v>
      </c>
      <c r="AT32" s="127">
        <v>1195</v>
      </c>
      <c r="AU32" s="114">
        <v>2.17</v>
      </c>
      <c r="AV32" s="115">
        <v>1.44</v>
      </c>
      <c r="AW32" s="126">
        <f t="shared" si="16"/>
        <v>66.359447004608299</v>
      </c>
      <c r="AX32" s="126">
        <f t="shared" si="17"/>
        <v>33.640552995391701</v>
      </c>
      <c r="AY32" s="64">
        <f t="shared" si="11"/>
        <v>49.553110262744191</v>
      </c>
      <c r="AZ32" s="97">
        <v>80.849999999999994</v>
      </c>
      <c r="BA32" s="68"/>
      <c r="BB32" s="68"/>
      <c r="BC32" s="68"/>
      <c r="BD32" s="68"/>
      <c r="BE32" s="15"/>
      <c r="BF32" s="5">
        <f t="shared" si="12"/>
        <v>15119</v>
      </c>
      <c r="BG32" s="42">
        <v>7411</v>
      </c>
      <c r="BH32" s="42">
        <v>7708</v>
      </c>
      <c r="BI32" s="42"/>
      <c r="BJ32" s="42"/>
      <c r="BK32" s="42"/>
      <c r="BL32" s="42"/>
      <c r="BM32" s="15"/>
    </row>
    <row r="33" spans="1:65" outlineLevel="5" x14ac:dyDescent="0.3">
      <c r="A33" s="22">
        <f t="shared" si="5"/>
        <v>1</v>
      </c>
      <c r="B33" s="9">
        <f t="shared" si="13"/>
        <v>43117</v>
      </c>
      <c r="C33" s="51">
        <v>375503</v>
      </c>
      <c r="D33" s="64">
        <f t="shared" si="6"/>
        <v>34</v>
      </c>
      <c r="E33" s="12">
        <v>34</v>
      </c>
      <c r="F33" s="12">
        <v>34</v>
      </c>
      <c r="G33" s="12"/>
      <c r="H33" s="12"/>
      <c r="I33" s="12"/>
      <c r="J33" s="12"/>
      <c r="K33" s="12"/>
      <c r="L33" s="12"/>
      <c r="M33" s="74" t="str">
        <f t="shared" si="7"/>
        <v/>
      </c>
      <c r="N33" s="83" t="s">
        <v>103</v>
      </c>
      <c r="O33" s="83" t="s">
        <v>103</v>
      </c>
      <c r="P33" s="83"/>
      <c r="Q33" s="83"/>
      <c r="R33" s="83"/>
      <c r="S33" s="83"/>
      <c r="T33" s="83"/>
      <c r="U33" s="83"/>
      <c r="V33" s="5" t="str">
        <f t="shared" si="8"/>
        <v/>
      </c>
      <c r="W33" s="41"/>
      <c r="X33" s="41"/>
      <c r="Y33" s="41"/>
      <c r="Z33" s="41"/>
      <c r="AA33" s="41"/>
      <c r="AB33" s="41"/>
      <c r="AC33" s="41"/>
      <c r="AD33" s="41"/>
      <c r="AE33" s="5" t="str">
        <f t="shared" si="9"/>
        <v/>
      </c>
      <c r="AF33" s="41"/>
      <c r="AG33" s="41"/>
      <c r="AH33" s="41"/>
      <c r="AI33" s="41"/>
      <c r="AJ33" s="41"/>
      <c r="AK33" s="41"/>
      <c r="AL33" s="41"/>
      <c r="AM33" s="41"/>
      <c r="AN33" s="45">
        <f t="shared" si="10"/>
        <v>18.683274021352315</v>
      </c>
      <c r="AO33" s="41">
        <v>1124</v>
      </c>
      <c r="AP33" s="110" t="s">
        <v>103</v>
      </c>
      <c r="AQ33" s="111" t="s">
        <v>103</v>
      </c>
      <c r="AR33" s="126" t="str">
        <f t="shared" si="14"/>
        <v/>
      </c>
      <c r="AS33" s="126" t="str">
        <f t="shared" si="15"/>
        <v/>
      </c>
      <c r="AT33" s="127">
        <v>1124</v>
      </c>
      <c r="AU33" s="114">
        <v>2.2200000000000002</v>
      </c>
      <c r="AV33" s="115" t="s">
        <v>103</v>
      </c>
      <c r="AW33" s="126" t="str">
        <f t="shared" si="16"/>
        <v/>
      </c>
      <c r="AX33" s="126" t="str">
        <f t="shared" si="17"/>
        <v/>
      </c>
      <c r="AY33" s="64" t="str">
        <f t="shared" si="11"/>
        <v/>
      </c>
      <c r="AZ33" s="97">
        <v>81.06</v>
      </c>
      <c r="BA33" s="68"/>
      <c r="BB33" s="68"/>
      <c r="BC33" s="68"/>
      <c r="BD33" s="68"/>
      <c r="BE33" s="15"/>
      <c r="BF33" s="5">
        <f t="shared" si="12"/>
        <v>15542</v>
      </c>
      <c r="BG33" s="42">
        <v>7986</v>
      </c>
      <c r="BH33" s="42">
        <v>7556</v>
      </c>
      <c r="BI33" s="42"/>
      <c r="BJ33" s="42"/>
      <c r="BK33" s="42"/>
      <c r="BL33" s="42"/>
      <c r="BM33" s="15"/>
    </row>
    <row r="34" spans="1:65" outlineLevel="5" x14ac:dyDescent="0.3">
      <c r="A34" s="22">
        <f t="shared" si="5"/>
        <v>1</v>
      </c>
      <c r="B34" s="9">
        <f t="shared" si="13"/>
        <v>43118</v>
      </c>
      <c r="C34" s="51">
        <v>325400</v>
      </c>
      <c r="D34" s="64">
        <f t="shared" si="6"/>
        <v>33</v>
      </c>
      <c r="E34" s="12">
        <v>33</v>
      </c>
      <c r="F34" s="12">
        <v>33</v>
      </c>
      <c r="G34" s="12"/>
      <c r="H34" s="12"/>
      <c r="I34" s="12"/>
      <c r="J34" s="12"/>
      <c r="K34" s="12"/>
      <c r="L34" s="12"/>
      <c r="M34" s="74" t="str">
        <f t="shared" si="7"/>
        <v/>
      </c>
      <c r="N34" s="83" t="s">
        <v>103</v>
      </c>
      <c r="O34" s="83" t="s">
        <v>103</v>
      </c>
      <c r="P34" s="83"/>
      <c r="Q34" s="83"/>
      <c r="R34" s="83"/>
      <c r="S34" s="83"/>
      <c r="T34" s="83"/>
      <c r="U34" s="83"/>
      <c r="V34" s="5" t="str">
        <f t="shared" si="8"/>
        <v/>
      </c>
      <c r="W34" s="41"/>
      <c r="X34" s="41"/>
      <c r="Y34" s="41"/>
      <c r="Z34" s="41"/>
      <c r="AA34" s="41"/>
      <c r="AB34" s="41"/>
      <c r="AC34" s="41"/>
      <c r="AD34" s="41"/>
      <c r="AE34" s="5" t="str">
        <f t="shared" si="9"/>
        <v/>
      </c>
      <c r="AF34" s="41"/>
      <c r="AG34" s="41"/>
      <c r="AH34" s="41"/>
      <c r="AI34" s="41"/>
      <c r="AJ34" s="41"/>
      <c r="AK34" s="41"/>
      <c r="AL34" s="41"/>
      <c r="AM34" s="41"/>
      <c r="AN34" s="45">
        <f t="shared" si="10"/>
        <v>18.421052631578949</v>
      </c>
      <c r="AO34" s="41">
        <v>1140</v>
      </c>
      <c r="AP34" s="110" t="s">
        <v>103</v>
      </c>
      <c r="AQ34" s="111" t="s">
        <v>103</v>
      </c>
      <c r="AR34" s="126" t="str">
        <f t="shared" si="14"/>
        <v/>
      </c>
      <c r="AS34" s="126" t="str">
        <f t="shared" si="15"/>
        <v/>
      </c>
      <c r="AT34" s="127">
        <v>1140</v>
      </c>
      <c r="AU34" s="114">
        <v>2.19</v>
      </c>
      <c r="AV34" s="115" t="s">
        <v>103</v>
      </c>
      <c r="AW34" s="126" t="str">
        <f t="shared" si="16"/>
        <v/>
      </c>
      <c r="AX34" s="126" t="str">
        <f t="shared" si="17"/>
        <v/>
      </c>
      <c r="AY34" s="64" t="str">
        <f t="shared" si="11"/>
        <v/>
      </c>
      <c r="AZ34" s="97">
        <v>81.08</v>
      </c>
      <c r="BA34" s="68"/>
      <c r="BB34" s="68"/>
      <c r="BC34" s="68"/>
      <c r="BD34" s="68"/>
      <c r="BE34" s="15"/>
      <c r="BF34" s="5">
        <f t="shared" si="12"/>
        <v>17275</v>
      </c>
      <c r="BG34" s="42">
        <v>7399</v>
      </c>
      <c r="BH34" s="42">
        <v>9876</v>
      </c>
      <c r="BI34" s="42"/>
      <c r="BJ34" s="42"/>
      <c r="BK34" s="42"/>
      <c r="BL34" s="42"/>
      <c r="BM34" s="15"/>
    </row>
    <row r="35" spans="1:65" outlineLevel="5" x14ac:dyDescent="0.3">
      <c r="A35" s="22">
        <f t="shared" si="5"/>
        <v>1</v>
      </c>
      <c r="B35" s="9">
        <f t="shared" si="13"/>
        <v>43119</v>
      </c>
      <c r="C35" s="51">
        <v>309851</v>
      </c>
      <c r="D35" s="64">
        <f t="shared" si="6"/>
        <v>32.5</v>
      </c>
      <c r="E35" s="12">
        <v>33</v>
      </c>
      <c r="F35" s="12">
        <v>32</v>
      </c>
      <c r="G35" s="12"/>
      <c r="H35" s="12"/>
      <c r="I35" s="12"/>
      <c r="J35" s="12"/>
      <c r="K35" s="12"/>
      <c r="L35" s="12"/>
      <c r="M35" s="74" t="str">
        <f t="shared" si="7"/>
        <v/>
      </c>
      <c r="N35" s="83" t="s">
        <v>103</v>
      </c>
      <c r="O35" s="83" t="s">
        <v>103</v>
      </c>
      <c r="P35" s="83"/>
      <c r="Q35" s="83"/>
      <c r="R35" s="83"/>
      <c r="S35" s="83"/>
      <c r="T35" s="83"/>
      <c r="U35" s="83"/>
      <c r="V35" s="5" t="str">
        <f t="shared" si="8"/>
        <v/>
      </c>
      <c r="W35" s="41"/>
      <c r="X35" s="41"/>
      <c r="Y35" s="41"/>
      <c r="Z35" s="41"/>
      <c r="AA35" s="41"/>
      <c r="AB35" s="41"/>
      <c r="AC35" s="41"/>
      <c r="AD35" s="41"/>
      <c r="AE35" s="5" t="str">
        <f t="shared" si="9"/>
        <v/>
      </c>
      <c r="AF35" s="41"/>
      <c r="AG35" s="41"/>
      <c r="AH35" s="41"/>
      <c r="AI35" s="41"/>
      <c r="AJ35" s="41"/>
      <c r="AK35" s="41"/>
      <c r="AL35" s="41"/>
      <c r="AM35" s="41"/>
      <c r="AN35" s="45">
        <f t="shared" si="10"/>
        <v>18.32460732984293</v>
      </c>
      <c r="AO35" s="41">
        <v>1146</v>
      </c>
      <c r="AP35" s="110" t="s">
        <v>103</v>
      </c>
      <c r="AQ35" s="111" t="s">
        <v>103</v>
      </c>
      <c r="AR35" s="126" t="str">
        <f t="shared" si="14"/>
        <v/>
      </c>
      <c r="AS35" s="126" t="str">
        <f t="shared" si="15"/>
        <v/>
      </c>
      <c r="AT35" s="127">
        <v>1146</v>
      </c>
      <c r="AU35" s="114">
        <v>2.2000000000000002</v>
      </c>
      <c r="AV35" s="115" t="s">
        <v>103</v>
      </c>
      <c r="AW35" s="126" t="str">
        <f t="shared" si="16"/>
        <v/>
      </c>
      <c r="AX35" s="126" t="str">
        <f t="shared" si="17"/>
        <v/>
      </c>
      <c r="AY35" s="64" t="str">
        <f t="shared" si="11"/>
        <v/>
      </c>
      <c r="AZ35" s="97">
        <v>80.55</v>
      </c>
      <c r="BA35" s="68"/>
      <c r="BB35" s="68"/>
      <c r="BC35" s="68"/>
      <c r="BD35" s="68"/>
      <c r="BE35" s="15"/>
      <c r="BF35" s="5">
        <f t="shared" si="12"/>
        <v>20694</v>
      </c>
      <c r="BG35" s="42">
        <v>6836</v>
      </c>
      <c r="BH35" s="42">
        <v>13858</v>
      </c>
      <c r="BI35" s="42"/>
      <c r="BJ35" s="42"/>
      <c r="BK35" s="42"/>
      <c r="BL35" s="42"/>
      <c r="BM35" s="15"/>
    </row>
    <row r="36" spans="1:65" outlineLevel="5" x14ac:dyDescent="0.3">
      <c r="A36" s="22">
        <f t="shared" si="5"/>
        <v>1</v>
      </c>
      <c r="B36" s="9">
        <f t="shared" si="13"/>
        <v>43120</v>
      </c>
      <c r="C36" s="51">
        <v>333897</v>
      </c>
      <c r="D36" s="64">
        <f t="shared" si="6"/>
        <v>31</v>
      </c>
      <c r="E36" s="12">
        <v>31</v>
      </c>
      <c r="F36" s="12">
        <v>31</v>
      </c>
      <c r="G36" s="12"/>
      <c r="H36" s="12"/>
      <c r="I36" s="12"/>
      <c r="J36" s="12"/>
      <c r="K36" s="12"/>
      <c r="L36" s="12"/>
      <c r="M36" s="74" t="str">
        <f t="shared" si="7"/>
        <v/>
      </c>
      <c r="N36" s="83" t="s">
        <v>103</v>
      </c>
      <c r="O36" s="83" t="s">
        <v>103</v>
      </c>
      <c r="P36" s="83"/>
      <c r="Q36" s="83"/>
      <c r="R36" s="83"/>
      <c r="S36" s="83"/>
      <c r="T36" s="83"/>
      <c r="U36" s="83"/>
      <c r="V36" s="5" t="str">
        <f t="shared" si="8"/>
        <v/>
      </c>
      <c r="W36" s="41"/>
      <c r="X36" s="41"/>
      <c r="Y36" s="41"/>
      <c r="Z36" s="41"/>
      <c r="AA36" s="41"/>
      <c r="AB36" s="41"/>
      <c r="AC36" s="41"/>
      <c r="AD36" s="41"/>
      <c r="AE36" s="5" t="str">
        <f t="shared" si="9"/>
        <v/>
      </c>
      <c r="AF36" s="41"/>
      <c r="AG36" s="41"/>
      <c r="AH36" s="41"/>
      <c r="AI36" s="41"/>
      <c r="AJ36" s="41"/>
      <c r="AK36" s="41"/>
      <c r="AL36" s="41"/>
      <c r="AM36" s="41"/>
      <c r="AN36" s="45">
        <f t="shared" si="10"/>
        <v>19.571295433364398</v>
      </c>
      <c r="AO36" s="41">
        <v>1073</v>
      </c>
      <c r="AP36" s="110" t="s">
        <v>103</v>
      </c>
      <c r="AQ36" s="111" t="s">
        <v>103</v>
      </c>
      <c r="AR36" s="126" t="str">
        <f t="shared" si="14"/>
        <v/>
      </c>
      <c r="AS36" s="126" t="str">
        <f t="shared" si="15"/>
        <v/>
      </c>
      <c r="AT36" s="127">
        <v>1073</v>
      </c>
      <c r="AU36" s="114" t="s">
        <v>103</v>
      </c>
      <c r="AV36" s="115" t="s">
        <v>103</v>
      </c>
      <c r="AW36" s="126" t="str">
        <f t="shared" si="16"/>
        <v/>
      </c>
      <c r="AX36" s="126" t="str">
        <f t="shared" si="17"/>
        <v/>
      </c>
      <c r="AY36" s="64" t="str">
        <f t="shared" si="11"/>
        <v/>
      </c>
      <c r="AZ36" s="97" t="s">
        <v>103</v>
      </c>
      <c r="BA36" s="68"/>
      <c r="BB36" s="68"/>
      <c r="BC36" s="68"/>
      <c r="BD36" s="68"/>
      <c r="BE36" s="15"/>
      <c r="BF36" s="5">
        <f t="shared" si="12"/>
        <v>14995</v>
      </c>
      <c r="BG36" s="42">
        <v>7435</v>
      </c>
      <c r="BH36" s="42">
        <v>7560</v>
      </c>
      <c r="BI36" s="42"/>
      <c r="BJ36" s="42"/>
      <c r="BK36" s="42"/>
      <c r="BL36" s="42"/>
      <c r="BM36" s="15"/>
    </row>
    <row r="37" spans="1:65" outlineLevel="5" x14ac:dyDescent="0.3">
      <c r="A37" s="22">
        <f t="shared" si="5"/>
        <v>1</v>
      </c>
      <c r="B37" s="9">
        <f t="shared" si="13"/>
        <v>43121</v>
      </c>
      <c r="C37" s="51">
        <v>306729</v>
      </c>
      <c r="D37" s="64">
        <f t="shared" si="6"/>
        <v>32.5</v>
      </c>
      <c r="E37" s="12">
        <v>31</v>
      </c>
      <c r="F37" s="12">
        <v>34</v>
      </c>
      <c r="G37" s="12"/>
      <c r="H37" s="12"/>
      <c r="I37" s="12"/>
      <c r="J37" s="12"/>
      <c r="K37" s="12"/>
      <c r="L37" s="12"/>
      <c r="M37" s="74" t="str">
        <f t="shared" si="7"/>
        <v/>
      </c>
      <c r="N37" s="83" t="s">
        <v>103</v>
      </c>
      <c r="O37" s="83" t="s">
        <v>103</v>
      </c>
      <c r="P37" s="83"/>
      <c r="Q37" s="83"/>
      <c r="R37" s="83"/>
      <c r="S37" s="83"/>
      <c r="T37" s="83"/>
      <c r="U37" s="83"/>
      <c r="V37" s="5" t="str">
        <f t="shared" si="8"/>
        <v/>
      </c>
      <c r="W37" s="41"/>
      <c r="X37" s="41"/>
      <c r="Y37" s="41"/>
      <c r="Z37" s="41"/>
      <c r="AA37" s="41"/>
      <c r="AB37" s="41"/>
      <c r="AC37" s="41"/>
      <c r="AD37" s="41"/>
      <c r="AE37" s="5" t="str">
        <f t="shared" si="9"/>
        <v/>
      </c>
      <c r="AF37" s="41"/>
      <c r="AG37" s="41"/>
      <c r="AH37" s="41"/>
      <c r="AI37" s="41"/>
      <c r="AJ37" s="41"/>
      <c r="AK37" s="41"/>
      <c r="AL37" s="41"/>
      <c r="AM37" s="41"/>
      <c r="AN37" s="45">
        <f t="shared" si="10"/>
        <v>18.34061135371179</v>
      </c>
      <c r="AO37" s="41">
        <v>1145</v>
      </c>
      <c r="AP37" s="110" t="s">
        <v>103</v>
      </c>
      <c r="AQ37" s="111" t="s">
        <v>103</v>
      </c>
      <c r="AR37" s="126" t="str">
        <f t="shared" si="14"/>
        <v/>
      </c>
      <c r="AS37" s="126" t="str">
        <f t="shared" si="15"/>
        <v/>
      </c>
      <c r="AT37" s="127">
        <v>1145</v>
      </c>
      <c r="AU37" s="114" t="s">
        <v>103</v>
      </c>
      <c r="AV37" s="115" t="s">
        <v>103</v>
      </c>
      <c r="AW37" s="126" t="str">
        <f t="shared" si="16"/>
        <v/>
      </c>
      <c r="AX37" s="126" t="str">
        <f t="shared" si="17"/>
        <v/>
      </c>
      <c r="AY37" s="64" t="str">
        <f t="shared" si="11"/>
        <v/>
      </c>
      <c r="AZ37" s="97" t="s">
        <v>103</v>
      </c>
      <c r="BA37" s="68"/>
      <c r="BB37" s="68"/>
      <c r="BC37" s="68"/>
      <c r="BD37" s="68"/>
      <c r="BE37" s="15"/>
      <c r="BF37" s="5">
        <f t="shared" si="12"/>
        <v>10239</v>
      </c>
      <c r="BG37" s="42">
        <v>8240</v>
      </c>
      <c r="BH37" s="42">
        <v>1999</v>
      </c>
      <c r="BI37" s="42"/>
      <c r="BJ37" s="42"/>
      <c r="BK37" s="42"/>
      <c r="BL37" s="42"/>
      <c r="BM37" s="15"/>
    </row>
    <row r="38" spans="1:65" outlineLevel="5" x14ac:dyDescent="0.3">
      <c r="A38" s="22">
        <f t="shared" si="5"/>
        <v>1</v>
      </c>
      <c r="B38" s="9">
        <f t="shared" si="13"/>
        <v>43122</v>
      </c>
      <c r="C38" s="51">
        <v>315118</v>
      </c>
      <c r="D38" s="64">
        <f t="shared" si="6"/>
        <v>33.5</v>
      </c>
      <c r="E38" s="12">
        <v>33</v>
      </c>
      <c r="F38" s="12">
        <v>34</v>
      </c>
      <c r="G38" s="12"/>
      <c r="H38" s="12"/>
      <c r="I38" s="12"/>
      <c r="J38" s="12"/>
      <c r="K38" s="12"/>
      <c r="L38" s="12"/>
      <c r="M38" s="74" t="str">
        <f t="shared" si="7"/>
        <v/>
      </c>
      <c r="N38" s="83" t="s">
        <v>103</v>
      </c>
      <c r="O38" s="83" t="s">
        <v>103</v>
      </c>
      <c r="P38" s="83"/>
      <c r="Q38" s="83"/>
      <c r="R38" s="83"/>
      <c r="S38" s="83"/>
      <c r="T38" s="83"/>
      <c r="U38" s="83"/>
      <c r="V38" s="5" t="str">
        <f t="shared" si="8"/>
        <v/>
      </c>
      <c r="W38" s="41"/>
      <c r="X38" s="41"/>
      <c r="Y38" s="41"/>
      <c r="Z38" s="41"/>
      <c r="AA38" s="41"/>
      <c r="AB38" s="41"/>
      <c r="AC38" s="41"/>
      <c r="AD38" s="41"/>
      <c r="AE38" s="5" t="str">
        <f t="shared" si="9"/>
        <v/>
      </c>
      <c r="AF38" s="41"/>
      <c r="AG38" s="41"/>
      <c r="AH38" s="41"/>
      <c r="AI38" s="41"/>
      <c r="AJ38" s="41"/>
      <c r="AK38" s="41"/>
      <c r="AL38" s="41"/>
      <c r="AM38" s="41"/>
      <c r="AN38" s="45">
        <f t="shared" si="10"/>
        <v>18.421052631578949</v>
      </c>
      <c r="AO38" s="41">
        <v>1140</v>
      </c>
      <c r="AP38" s="110" t="s">
        <v>103</v>
      </c>
      <c r="AQ38" s="111" t="s">
        <v>103</v>
      </c>
      <c r="AR38" s="126" t="str">
        <f t="shared" si="14"/>
        <v/>
      </c>
      <c r="AS38" s="126" t="str">
        <f t="shared" si="15"/>
        <v/>
      </c>
      <c r="AT38" s="127">
        <v>1140</v>
      </c>
      <c r="AU38" s="114">
        <v>2.19</v>
      </c>
      <c r="AV38" s="115" t="s">
        <v>103</v>
      </c>
      <c r="AW38" s="126" t="str">
        <f t="shared" si="16"/>
        <v/>
      </c>
      <c r="AX38" s="126" t="str">
        <f t="shared" si="17"/>
        <v/>
      </c>
      <c r="AY38" s="64" t="str">
        <f t="shared" si="11"/>
        <v/>
      </c>
      <c r="AZ38" s="97">
        <v>80.180000000000007</v>
      </c>
      <c r="BA38" s="68"/>
      <c r="BB38" s="68"/>
      <c r="BC38" s="68"/>
      <c r="BD38" s="68"/>
      <c r="BE38" s="15"/>
      <c r="BF38" s="5">
        <f t="shared" si="12"/>
        <v>15762</v>
      </c>
      <c r="BG38" s="42">
        <v>7159</v>
      </c>
      <c r="BH38" s="42">
        <v>8603</v>
      </c>
      <c r="BI38" s="42"/>
      <c r="BJ38" s="42"/>
      <c r="BK38" s="42"/>
      <c r="BL38" s="42"/>
      <c r="BM38" s="15"/>
    </row>
    <row r="39" spans="1:65" outlineLevel="5" x14ac:dyDescent="0.3">
      <c r="A39" s="22">
        <f t="shared" si="5"/>
        <v>1</v>
      </c>
      <c r="B39" s="9">
        <f t="shared" si="13"/>
        <v>43123</v>
      </c>
      <c r="C39" s="51">
        <v>274292</v>
      </c>
      <c r="D39" s="64">
        <f t="shared" si="6"/>
        <v>32.5</v>
      </c>
      <c r="E39" s="12">
        <v>31</v>
      </c>
      <c r="F39" s="12">
        <v>34</v>
      </c>
      <c r="G39" s="12"/>
      <c r="H39" s="12"/>
      <c r="I39" s="12"/>
      <c r="J39" s="12"/>
      <c r="K39" s="12"/>
      <c r="L39" s="12"/>
      <c r="M39" s="74">
        <f t="shared" si="7"/>
        <v>7</v>
      </c>
      <c r="N39" s="83">
        <v>7.02</v>
      </c>
      <c r="O39" s="83">
        <v>7.03</v>
      </c>
      <c r="P39" s="83"/>
      <c r="Q39" s="83"/>
      <c r="R39" s="83"/>
      <c r="S39" s="83"/>
      <c r="T39" s="83"/>
      <c r="U39" s="83"/>
      <c r="V39" s="5" t="str">
        <f t="shared" si="8"/>
        <v/>
      </c>
      <c r="W39" s="41"/>
      <c r="X39" s="41"/>
      <c r="Y39" s="41"/>
      <c r="Z39" s="41"/>
      <c r="AA39" s="41"/>
      <c r="AB39" s="41"/>
      <c r="AC39" s="41"/>
      <c r="AD39" s="41"/>
      <c r="AE39" s="5" t="str">
        <f t="shared" si="9"/>
        <v/>
      </c>
      <c r="AF39" s="41"/>
      <c r="AG39" s="41"/>
      <c r="AH39" s="41"/>
      <c r="AI39" s="41"/>
      <c r="AJ39" s="41"/>
      <c r="AK39" s="41"/>
      <c r="AL39" s="41"/>
      <c r="AM39" s="41"/>
      <c r="AN39" s="45">
        <f t="shared" si="10"/>
        <v>18.9873417721519</v>
      </c>
      <c r="AO39" s="41">
        <v>1106</v>
      </c>
      <c r="AP39" s="110">
        <v>3.99</v>
      </c>
      <c r="AQ39" s="111">
        <v>3.17</v>
      </c>
      <c r="AR39" s="126">
        <f t="shared" si="14"/>
        <v>79.448621553884706</v>
      </c>
      <c r="AS39" s="126">
        <f t="shared" si="15"/>
        <v>20.551378446115294</v>
      </c>
      <c r="AT39" s="127">
        <v>1106</v>
      </c>
      <c r="AU39" s="114">
        <v>2.0299999999999998</v>
      </c>
      <c r="AV39" s="115">
        <v>1.36</v>
      </c>
      <c r="AW39" s="126">
        <f t="shared" si="16"/>
        <v>66.995073891625623</v>
      </c>
      <c r="AX39" s="126">
        <f t="shared" si="17"/>
        <v>33.004926108374377</v>
      </c>
      <c r="AY39" s="64">
        <f t="shared" si="11"/>
        <v>47.492819812608843</v>
      </c>
      <c r="AZ39" s="97">
        <v>79</v>
      </c>
      <c r="BA39" s="68"/>
      <c r="BB39" s="68"/>
      <c r="BC39" s="68"/>
      <c r="BD39" s="68"/>
      <c r="BE39" s="15"/>
      <c r="BF39" s="5">
        <f t="shared" si="12"/>
        <v>16276</v>
      </c>
      <c r="BG39" s="42">
        <v>6798</v>
      </c>
      <c r="BH39" s="42">
        <v>9478</v>
      </c>
      <c r="BI39" s="42"/>
      <c r="BJ39" s="42"/>
      <c r="BK39" s="42"/>
      <c r="BL39" s="42"/>
      <c r="BM39" s="15"/>
    </row>
    <row r="40" spans="1:65" outlineLevel="5" x14ac:dyDescent="0.3">
      <c r="A40" s="22">
        <f t="shared" si="5"/>
        <v>1</v>
      </c>
      <c r="B40" s="9">
        <f t="shared" si="13"/>
        <v>43124</v>
      </c>
      <c r="C40" s="51">
        <v>298911</v>
      </c>
      <c r="D40" s="64">
        <f t="shared" si="6"/>
        <v>36</v>
      </c>
      <c r="E40" s="12">
        <v>40</v>
      </c>
      <c r="F40" s="12">
        <v>32</v>
      </c>
      <c r="G40" s="12"/>
      <c r="H40" s="12"/>
      <c r="I40" s="12"/>
      <c r="J40" s="12"/>
      <c r="K40" s="12"/>
      <c r="L40" s="12"/>
      <c r="M40" s="74" t="str">
        <f t="shared" si="7"/>
        <v/>
      </c>
      <c r="N40" s="83" t="s">
        <v>103</v>
      </c>
      <c r="O40" s="83" t="s">
        <v>103</v>
      </c>
      <c r="P40" s="83"/>
      <c r="Q40" s="83"/>
      <c r="R40" s="83"/>
      <c r="S40" s="83"/>
      <c r="T40" s="83"/>
      <c r="U40" s="83"/>
      <c r="V40" s="5" t="str">
        <f t="shared" si="8"/>
        <v/>
      </c>
      <c r="W40" s="41"/>
      <c r="X40" s="41"/>
      <c r="Y40" s="41"/>
      <c r="Z40" s="41"/>
      <c r="AA40" s="41"/>
      <c r="AB40" s="41"/>
      <c r="AC40" s="41"/>
      <c r="AD40" s="41"/>
      <c r="AE40" s="5" t="str">
        <f t="shared" si="9"/>
        <v/>
      </c>
      <c r="AF40" s="41"/>
      <c r="AG40" s="41"/>
      <c r="AH40" s="41"/>
      <c r="AI40" s="41"/>
      <c r="AJ40" s="41"/>
      <c r="AK40" s="41"/>
      <c r="AL40" s="41"/>
      <c r="AM40" s="41"/>
      <c r="AN40" s="45">
        <f t="shared" si="10"/>
        <v>19.848771266540641</v>
      </c>
      <c r="AO40" s="41">
        <v>1058</v>
      </c>
      <c r="AP40" s="110" t="s">
        <v>103</v>
      </c>
      <c r="AQ40" s="111" t="s">
        <v>103</v>
      </c>
      <c r="AR40" s="126" t="str">
        <f t="shared" si="14"/>
        <v/>
      </c>
      <c r="AS40" s="126" t="str">
        <f t="shared" si="15"/>
        <v/>
      </c>
      <c r="AT40" s="127">
        <v>1058</v>
      </c>
      <c r="AU40" s="114">
        <v>2.11</v>
      </c>
      <c r="AV40" s="115" t="s">
        <v>103</v>
      </c>
      <c r="AW40" s="126" t="str">
        <f t="shared" si="16"/>
        <v/>
      </c>
      <c r="AX40" s="126" t="str">
        <f t="shared" si="17"/>
        <v/>
      </c>
      <c r="AY40" s="64" t="str">
        <f t="shared" si="11"/>
        <v/>
      </c>
      <c r="AZ40" s="97">
        <v>79.02</v>
      </c>
      <c r="BA40" s="68"/>
      <c r="BB40" s="68"/>
      <c r="BC40" s="68"/>
      <c r="BD40" s="68"/>
      <c r="BE40" s="15"/>
      <c r="BF40" s="5">
        <f t="shared" si="12"/>
        <v>16814</v>
      </c>
      <c r="BG40" s="42">
        <v>7370</v>
      </c>
      <c r="BH40" s="42">
        <v>9444</v>
      </c>
      <c r="BI40" s="42"/>
      <c r="BJ40" s="42"/>
      <c r="BK40" s="42"/>
      <c r="BL40" s="42"/>
      <c r="BM40" s="15"/>
    </row>
    <row r="41" spans="1:65" outlineLevel="5" x14ac:dyDescent="0.3">
      <c r="A41" s="22">
        <f t="shared" si="5"/>
        <v>1</v>
      </c>
      <c r="B41" s="9">
        <f t="shared" si="13"/>
        <v>43125</v>
      </c>
      <c r="C41" s="51">
        <v>295145</v>
      </c>
      <c r="D41" s="64">
        <f t="shared" si="6"/>
        <v>32</v>
      </c>
      <c r="E41" s="12">
        <v>34</v>
      </c>
      <c r="F41" s="12">
        <v>30</v>
      </c>
      <c r="G41" s="12"/>
      <c r="H41" s="12"/>
      <c r="I41" s="12"/>
      <c r="J41" s="12"/>
      <c r="K41" s="12"/>
      <c r="L41" s="12"/>
      <c r="M41" s="74" t="str">
        <f t="shared" si="7"/>
        <v/>
      </c>
      <c r="N41" s="83" t="s">
        <v>103</v>
      </c>
      <c r="O41" s="83" t="s">
        <v>103</v>
      </c>
      <c r="P41" s="83"/>
      <c r="Q41" s="83"/>
      <c r="R41" s="83"/>
      <c r="S41" s="83"/>
      <c r="T41" s="83"/>
      <c r="U41" s="83"/>
      <c r="V41" s="5" t="str">
        <f t="shared" si="8"/>
        <v/>
      </c>
      <c r="W41" s="41"/>
      <c r="X41" s="41"/>
      <c r="Y41" s="41"/>
      <c r="Z41" s="41"/>
      <c r="AA41" s="41"/>
      <c r="AB41" s="41"/>
      <c r="AC41" s="41"/>
      <c r="AD41" s="41"/>
      <c r="AE41" s="5" t="str">
        <f t="shared" si="9"/>
        <v/>
      </c>
      <c r="AF41" s="41"/>
      <c r="AG41" s="41"/>
      <c r="AH41" s="41"/>
      <c r="AI41" s="41"/>
      <c r="AJ41" s="41"/>
      <c r="AK41" s="41"/>
      <c r="AL41" s="41"/>
      <c r="AM41" s="41"/>
      <c r="AN41" s="45">
        <f t="shared" si="10"/>
        <v>14.957264957264957</v>
      </c>
      <c r="AO41" s="41">
        <v>1404</v>
      </c>
      <c r="AP41" s="110" t="s">
        <v>103</v>
      </c>
      <c r="AQ41" s="111" t="s">
        <v>103</v>
      </c>
      <c r="AR41" s="126" t="str">
        <f t="shared" si="14"/>
        <v/>
      </c>
      <c r="AS41" s="126" t="str">
        <f t="shared" si="15"/>
        <v/>
      </c>
      <c r="AT41" s="127">
        <v>1404</v>
      </c>
      <c r="AU41" s="114">
        <v>2.08</v>
      </c>
      <c r="AV41" s="115" t="s">
        <v>103</v>
      </c>
      <c r="AW41" s="126" t="str">
        <f t="shared" si="16"/>
        <v/>
      </c>
      <c r="AX41" s="126" t="str">
        <f t="shared" si="17"/>
        <v/>
      </c>
      <c r="AY41" s="64" t="str">
        <f t="shared" si="11"/>
        <v/>
      </c>
      <c r="AZ41" s="97">
        <v>79.84</v>
      </c>
      <c r="BA41" s="68"/>
      <c r="BB41" s="68"/>
      <c r="BC41" s="68"/>
      <c r="BD41" s="68"/>
      <c r="BE41" s="15"/>
      <c r="BF41" s="5">
        <f t="shared" si="12"/>
        <v>18482</v>
      </c>
      <c r="BG41" s="42">
        <v>7978</v>
      </c>
      <c r="BH41" s="42">
        <v>10504</v>
      </c>
      <c r="BI41" s="42"/>
      <c r="BJ41" s="42"/>
      <c r="BK41" s="42"/>
      <c r="BL41" s="42"/>
      <c r="BM41" s="15"/>
    </row>
    <row r="42" spans="1:65" outlineLevel="5" x14ac:dyDescent="0.3">
      <c r="A42" s="22">
        <f t="shared" si="5"/>
        <v>1</v>
      </c>
      <c r="B42" s="9">
        <f t="shared" si="13"/>
        <v>43126</v>
      </c>
      <c r="C42" s="51">
        <v>300359</v>
      </c>
      <c r="D42" s="64">
        <f t="shared" si="6"/>
        <v>30.5</v>
      </c>
      <c r="E42" s="12">
        <v>30</v>
      </c>
      <c r="F42" s="12">
        <v>31</v>
      </c>
      <c r="G42" s="12"/>
      <c r="H42" s="12"/>
      <c r="I42" s="12"/>
      <c r="J42" s="12"/>
      <c r="K42" s="12"/>
      <c r="L42" s="12"/>
      <c r="M42" s="74" t="str">
        <f t="shared" si="7"/>
        <v/>
      </c>
      <c r="N42" s="83" t="s">
        <v>103</v>
      </c>
      <c r="O42" s="83" t="s">
        <v>103</v>
      </c>
      <c r="P42" s="83"/>
      <c r="Q42" s="83"/>
      <c r="R42" s="83"/>
      <c r="S42" s="83"/>
      <c r="T42" s="83"/>
      <c r="U42" s="83"/>
      <c r="V42" s="5" t="str">
        <f t="shared" si="8"/>
        <v/>
      </c>
      <c r="W42" s="41"/>
      <c r="X42" s="41"/>
      <c r="Y42" s="41"/>
      <c r="Z42" s="41"/>
      <c r="AA42" s="41"/>
      <c r="AB42" s="41"/>
      <c r="AC42" s="41"/>
      <c r="AD42" s="41"/>
      <c r="AE42" s="5" t="str">
        <f t="shared" si="9"/>
        <v/>
      </c>
      <c r="AF42" s="41"/>
      <c r="AG42" s="41"/>
      <c r="AH42" s="41"/>
      <c r="AI42" s="41"/>
      <c r="AJ42" s="41"/>
      <c r="AK42" s="41"/>
      <c r="AL42" s="41"/>
      <c r="AM42" s="41"/>
      <c r="AN42" s="45">
        <f t="shared" si="10"/>
        <v>14.914772727272727</v>
      </c>
      <c r="AO42" s="41">
        <v>1408</v>
      </c>
      <c r="AP42" s="110" t="s">
        <v>103</v>
      </c>
      <c r="AQ42" s="111" t="s">
        <v>103</v>
      </c>
      <c r="AR42" s="126" t="str">
        <f t="shared" si="14"/>
        <v/>
      </c>
      <c r="AS42" s="126" t="str">
        <f t="shared" si="15"/>
        <v/>
      </c>
      <c r="AT42" s="127">
        <v>1408</v>
      </c>
      <c r="AU42" s="114">
        <v>2.1</v>
      </c>
      <c r="AV42" s="115" t="s">
        <v>103</v>
      </c>
      <c r="AW42" s="126" t="str">
        <f t="shared" si="16"/>
        <v/>
      </c>
      <c r="AX42" s="126" t="str">
        <f t="shared" si="17"/>
        <v/>
      </c>
      <c r="AY42" s="64" t="str">
        <f t="shared" si="11"/>
        <v/>
      </c>
      <c r="AZ42" s="97">
        <v>79.760000000000005</v>
      </c>
      <c r="BA42" s="68"/>
      <c r="BB42" s="68"/>
      <c r="BC42" s="68"/>
      <c r="BD42" s="68"/>
      <c r="BE42" s="15"/>
      <c r="BF42" s="5">
        <f t="shared" si="12"/>
        <v>15495</v>
      </c>
      <c r="BG42" s="42">
        <v>7112</v>
      </c>
      <c r="BH42" s="42">
        <v>8383</v>
      </c>
      <c r="BI42" s="42"/>
      <c r="BJ42" s="42"/>
      <c r="BK42" s="42"/>
      <c r="BL42" s="42"/>
      <c r="BM42" s="15"/>
    </row>
    <row r="43" spans="1:65" outlineLevel="5" x14ac:dyDescent="0.3">
      <c r="A43" s="22">
        <f t="shared" si="5"/>
        <v>1</v>
      </c>
      <c r="B43" s="9">
        <f t="shared" si="13"/>
        <v>43127</v>
      </c>
      <c r="C43" s="51">
        <v>304590</v>
      </c>
      <c r="D43" s="64">
        <f t="shared" si="6"/>
        <v>32.5</v>
      </c>
      <c r="E43" s="12">
        <v>32</v>
      </c>
      <c r="F43" s="12">
        <v>33</v>
      </c>
      <c r="G43" s="12"/>
      <c r="H43" s="12"/>
      <c r="I43" s="12"/>
      <c r="J43" s="12"/>
      <c r="K43" s="12"/>
      <c r="L43" s="12"/>
      <c r="M43" s="74" t="str">
        <f t="shared" si="7"/>
        <v/>
      </c>
      <c r="N43" s="83" t="s">
        <v>103</v>
      </c>
      <c r="O43" s="83" t="s">
        <v>103</v>
      </c>
      <c r="P43" s="83"/>
      <c r="Q43" s="83"/>
      <c r="R43" s="83"/>
      <c r="S43" s="83"/>
      <c r="T43" s="83"/>
      <c r="U43" s="83"/>
      <c r="V43" s="5" t="str">
        <f t="shared" si="8"/>
        <v/>
      </c>
      <c r="W43" s="41"/>
      <c r="X43" s="41"/>
      <c r="Y43" s="41"/>
      <c r="Z43" s="41"/>
      <c r="AA43" s="41"/>
      <c r="AB43" s="41"/>
      <c r="AC43" s="41"/>
      <c r="AD43" s="41"/>
      <c r="AE43" s="5" t="str">
        <f t="shared" si="9"/>
        <v/>
      </c>
      <c r="AF43" s="41"/>
      <c r="AG43" s="41"/>
      <c r="AH43" s="41"/>
      <c r="AI43" s="41"/>
      <c r="AJ43" s="41"/>
      <c r="AK43" s="41"/>
      <c r="AL43" s="41"/>
      <c r="AM43" s="41"/>
      <c r="AN43" s="45">
        <f t="shared" si="10"/>
        <v>22.727272727272727</v>
      </c>
      <c r="AO43" s="41">
        <v>924</v>
      </c>
      <c r="AP43" s="110" t="s">
        <v>103</v>
      </c>
      <c r="AQ43" s="111" t="s">
        <v>103</v>
      </c>
      <c r="AR43" s="126" t="str">
        <f t="shared" si="14"/>
        <v/>
      </c>
      <c r="AS43" s="126" t="str">
        <f t="shared" si="15"/>
        <v/>
      </c>
      <c r="AT43" s="127">
        <v>924</v>
      </c>
      <c r="AU43" s="114" t="s">
        <v>103</v>
      </c>
      <c r="AV43" s="115" t="s">
        <v>103</v>
      </c>
      <c r="AW43" s="126" t="str">
        <f t="shared" si="16"/>
        <v/>
      </c>
      <c r="AX43" s="126" t="str">
        <f t="shared" si="17"/>
        <v/>
      </c>
      <c r="AY43" s="64" t="str">
        <f t="shared" si="11"/>
        <v/>
      </c>
      <c r="AZ43" s="97" t="s">
        <v>103</v>
      </c>
      <c r="BA43" s="68"/>
      <c r="BB43" s="68"/>
      <c r="BC43" s="68"/>
      <c r="BD43" s="68"/>
      <c r="BE43" s="15"/>
      <c r="BF43" s="5">
        <f t="shared" si="12"/>
        <v>14987</v>
      </c>
      <c r="BG43" s="42">
        <v>6798</v>
      </c>
      <c r="BH43" s="42">
        <v>8189</v>
      </c>
      <c r="BI43" s="42"/>
      <c r="BJ43" s="42"/>
      <c r="BK43" s="42"/>
      <c r="BL43" s="42"/>
      <c r="BM43" s="15"/>
    </row>
    <row r="44" spans="1:65" outlineLevel="5" x14ac:dyDescent="0.3">
      <c r="A44" s="22">
        <f t="shared" si="5"/>
        <v>1</v>
      </c>
      <c r="B44" s="9">
        <f t="shared" si="13"/>
        <v>43128</v>
      </c>
      <c r="C44" s="51">
        <v>307502</v>
      </c>
      <c r="D44" s="64">
        <f t="shared" si="6"/>
        <v>34.5</v>
      </c>
      <c r="E44" s="12">
        <v>37</v>
      </c>
      <c r="F44" s="12">
        <v>32</v>
      </c>
      <c r="G44" s="12"/>
      <c r="H44" s="12"/>
      <c r="I44" s="12"/>
      <c r="J44" s="12"/>
      <c r="K44" s="12"/>
      <c r="L44" s="12"/>
      <c r="M44" s="74" t="str">
        <f t="shared" si="7"/>
        <v/>
      </c>
      <c r="N44" s="83" t="s">
        <v>103</v>
      </c>
      <c r="O44" s="83" t="s">
        <v>103</v>
      </c>
      <c r="P44" s="83"/>
      <c r="Q44" s="83"/>
      <c r="R44" s="83"/>
      <c r="S44" s="83"/>
      <c r="T44" s="83"/>
      <c r="U44" s="83"/>
      <c r="V44" s="5" t="str">
        <f t="shared" si="8"/>
        <v/>
      </c>
      <c r="W44" s="41"/>
      <c r="X44" s="41"/>
      <c r="Y44" s="41"/>
      <c r="Z44" s="41"/>
      <c r="AA44" s="41"/>
      <c r="AB44" s="41"/>
      <c r="AC44" s="41"/>
      <c r="AD44" s="41"/>
      <c r="AE44" s="5" t="str">
        <f t="shared" si="9"/>
        <v/>
      </c>
      <c r="AF44" s="41"/>
      <c r="AG44" s="41"/>
      <c r="AH44" s="41"/>
      <c r="AI44" s="41"/>
      <c r="AJ44" s="41"/>
      <c r="AK44" s="41"/>
      <c r="AL44" s="41"/>
      <c r="AM44" s="41"/>
      <c r="AN44" s="45">
        <f t="shared" si="10"/>
        <v>19.886363636363637</v>
      </c>
      <c r="AO44" s="41">
        <v>1056</v>
      </c>
      <c r="AP44" s="110" t="s">
        <v>103</v>
      </c>
      <c r="AQ44" s="111" t="s">
        <v>103</v>
      </c>
      <c r="AR44" s="126" t="str">
        <f t="shared" si="14"/>
        <v/>
      </c>
      <c r="AS44" s="126" t="str">
        <f t="shared" si="15"/>
        <v/>
      </c>
      <c r="AT44" s="127">
        <v>1056</v>
      </c>
      <c r="AU44" s="114" t="s">
        <v>103</v>
      </c>
      <c r="AV44" s="115" t="s">
        <v>103</v>
      </c>
      <c r="AW44" s="126" t="str">
        <f t="shared" si="16"/>
        <v/>
      </c>
      <c r="AX44" s="126" t="str">
        <f t="shared" si="17"/>
        <v/>
      </c>
      <c r="AY44" s="64" t="str">
        <f t="shared" si="11"/>
        <v/>
      </c>
      <c r="AZ44" s="97" t="s">
        <v>103</v>
      </c>
      <c r="BA44" s="68"/>
      <c r="BB44" s="68"/>
      <c r="BC44" s="68"/>
      <c r="BD44" s="68"/>
      <c r="BE44" s="15"/>
      <c r="BF44" s="5">
        <f t="shared" si="12"/>
        <v>15023</v>
      </c>
      <c r="BG44" s="42">
        <v>7314</v>
      </c>
      <c r="BH44" s="42">
        <v>7709</v>
      </c>
      <c r="BI44" s="42"/>
      <c r="BJ44" s="42"/>
      <c r="BK44" s="42"/>
      <c r="BL44" s="42"/>
      <c r="BM44" s="15"/>
    </row>
    <row r="45" spans="1:65" outlineLevel="5" x14ac:dyDescent="0.3">
      <c r="A45" s="22">
        <f t="shared" si="5"/>
        <v>1</v>
      </c>
      <c r="B45" s="9">
        <f t="shared" si="13"/>
        <v>43129</v>
      </c>
      <c r="C45" s="51">
        <v>290561</v>
      </c>
      <c r="D45" s="64">
        <f t="shared" si="6"/>
        <v>33.5</v>
      </c>
      <c r="E45" s="12">
        <v>35</v>
      </c>
      <c r="F45" s="12">
        <v>32</v>
      </c>
      <c r="G45" s="12"/>
      <c r="H45" s="12"/>
      <c r="I45" s="12"/>
      <c r="J45" s="12"/>
      <c r="K45" s="12"/>
      <c r="L45" s="12"/>
      <c r="M45" s="74" t="str">
        <f t="shared" si="7"/>
        <v/>
      </c>
      <c r="N45" s="83" t="s">
        <v>103</v>
      </c>
      <c r="O45" s="83" t="s">
        <v>103</v>
      </c>
      <c r="P45" s="83"/>
      <c r="Q45" s="83"/>
      <c r="R45" s="83"/>
      <c r="S45" s="83"/>
      <c r="T45" s="83"/>
      <c r="U45" s="83"/>
      <c r="V45" s="5" t="str">
        <f t="shared" si="8"/>
        <v/>
      </c>
      <c r="W45" s="41"/>
      <c r="X45" s="41"/>
      <c r="Y45" s="41"/>
      <c r="Z45" s="41"/>
      <c r="AA45" s="41"/>
      <c r="AB45" s="41"/>
      <c r="AC45" s="41"/>
      <c r="AD45" s="41"/>
      <c r="AE45" s="5" t="str">
        <f t="shared" si="9"/>
        <v/>
      </c>
      <c r="AF45" s="41"/>
      <c r="AG45" s="41"/>
      <c r="AH45" s="41"/>
      <c r="AI45" s="41"/>
      <c r="AJ45" s="41"/>
      <c r="AK45" s="41"/>
      <c r="AL45" s="41"/>
      <c r="AM45" s="41"/>
      <c r="AN45" s="45">
        <f t="shared" si="10"/>
        <v>21.739130434782609</v>
      </c>
      <c r="AO45" s="41">
        <v>966</v>
      </c>
      <c r="AP45" s="110" t="s">
        <v>103</v>
      </c>
      <c r="AQ45" s="111" t="s">
        <v>103</v>
      </c>
      <c r="AR45" s="126" t="str">
        <f t="shared" si="14"/>
        <v/>
      </c>
      <c r="AS45" s="126" t="str">
        <f t="shared" si="15"/>
        <v/>
      </c>
      <c r="AT45" s="127">
        <v>966</v>
      </c>
      <c r="AU45" s="114">
        <v>2.29</v>
      </c>
      <c r="AV45" s="115" t="s">
        <v>103</v>
      </c>
      <c r="AW45" s="126" t="str">
        <f t="shared" si="16"/>
        <v/>
      </c>
      <c r="AX45" s="126" t="str">
        <f t="shared" si="17"/>
        <v/>
      </c>
      <c r="AY45" s="64" t="str">
        <f t="shared" si="11"/>
        <v/>
      </c>
      <c r="AZ45" s="97">
        <v>79.98</v>
      </c>
      <c r="BA45" s="68"/>
      <c r="BB45" s="68"/>
      <c r="BC45" s="68"/>
      <c r="BD45" s="68"/>
      <c r="BE45" s="15"/>
      <c r="BF45" s="5">
        <f t="shared" si="12"/>
        <v>15996</v>
      </c>
      <c r="BG45" s="42">
        <v>8238</v>
      </c>
      <c r="BH45" s="42">
        <v>7758</v>
      </c>
      <c r="BI45" s="42"/>
      <c r="BJ45" s="42"/>
      <c r="BK45" s="42"/>
      <c r="BL45" s="42"/>
      <c r="BM45" s="15"/>
    </row>
    <row r="46" spans="1:65" outlineLevel="5" x14ac:dyDescent="0.3">
      <c r="A46" s="22">
        <f t="shared" si="5"/>
        <v>1</v>
      </c>
      <c r="B46" s="9">
        <f t="shared" si="13"/>
        <v>43130</v>
      </c>
      <c r="C46" s="51">
        <v>337274</v>
      </c>
      <c r="D46" s="64">
        <f t="shared" si="6"/>
        <v>34</v>
      </c>
      <c r="E46" s="12">
        <v>37</v>
      </c>
      <c r="F46" s="12">
        <v>31</v>
      </c>
      <c r="G46" s="12"/>
      <c r="H46" s="12"/>
      <c r="I46" s="12"/>
      <c r="J46" s="12"/>
      <c r="K46" s="12"/>
      <c r="L46" s="12"/>
      <c r="M46" s="74">
        <f t="shared" si="7"/>
        <v>7</v>
      </c>
      <c r="N46" s="83">
        <v>7.02</v>
      </c>
      <c r="O46" s="83">
        <v>7.03</v>
      </c>
      <c r="P46" s="83"/>
      <c r="Q46" s="83"/>
      <c r="R46" s="83"/>
      <c r="S46" s="83"/>
      <c r="T46" s="83"/>
      <c r="U46" s="83"/>
      <c r="V46" s="5" t="str">
        <f t="shared" si="8"/>
        <v/>
      </c>
      <c r="W46" s="41"/>
      <c r="X46" s="41"/>
      <c r="Y46" s="41"/>
      <c r="Z46" s="41"/>
      <c r="AA46" s="41"/>
      <c r="AB46" s="41"/>
      <c r="AC46" s="41"/>
      <c r="AD46" s="41"/>
      <c r="AE46" s="5" t="str">
        <f t="shared" si="9"/>
        <v/>
      </c>
      <c r="AF46" s="41"/>
      <c r="AG46" s="41"/>
      <c r="AH46" s="41"/>
      <c r="AI46" s="41"/>
      <c r="AJ46" s="41"/>
      <c r="AK46" s="41"/>
      <c r="AL46" s="41"/>
      <c r="AM46" s="41"/>
      <c r="AN46" s="45">
        <f t="shared" si="10"/>
        <v>15.613382899628252</v>
      </c>
      <c r="AO46" s="41">
        <v>1345</v>
      </c>
      <c r="AP46" s="110">
        <v>3.73</v>
      </c>
      <c r="AQ46" s="111">
        <v>2.94</v>
      </c>
      <c r="AR46" s="126">
        <f t="shared" si="14"/>
        <v>78.820375335120644</v>
      </c>
      <c r="AS46" s="126">
        <f t="shared" si="15"/>
        <v>21.179624664879356</v>
      </c>
      <c r="AT46" s="127">
        <v>1345</v>
      </c>
      <c r="AU46" s="114">
        <v>2.11</v>
      </c>
      <c r="AV46" s="115">
        <v>1.4</v>
      </c>
      <c r="AW46" s="126">
        <f t="shared" si="16"/>
        <v>66.350710900473928</v>
      </c>
      <c r="AX46" s="126">
        <f t="shared" si="17"/>
        <v>33.649289099526072</v>
      </c>
      <c r="AY46" s="64">
        <f t="shared" si="11"/>
        <v>47.015425888665341</v>
      </c>
      <c r="AZ46" s="97">
        <v>79.66</v>
      </c>
      <c r="BA46" s="68">
        <v>65.400000000000006</v>
      </c>
      <c r="BB46" s="68">
        <v>33</v>
      </c>
      <c r="BC46" s="68">
        <v>3510</v>
      </c>
      <c r="BD46" s="68"/>
      <c r="BE46" s="15"/>
      <c r="BF46" s="5">
        <f t="shared" si="12"/>
        <v>13713</v>
      </c>
      <c r="BG46" s="42">
        <v>7458</v>
      </c>
      <c r="BH46" s="42">
        <v>6255</v>
      </c>
      <c r="BI46" s="42"/>
      <c r="BJ46" s="42"/>
      <c r="BK46" s="42"/>
      <c r="BL46" s="42"/>
      <c r="BM46" s="15"/>
    </row>
    <row r="47" spans="1:65" ht="17.25" outlineLevel="5" thickBot="1" x14ac:dyDescent="0.35">
      <c r="A47" s="31">
        <f t="shared" si="5"/>
        <v>1</v>
      </c>
      <c r="B47" s="32">
        <f t="shared" si="13"/>
        <v>43131</v>
      </c>
      <c r="C47" s="51">
        <v>329019</v>
      </c>
      <c r="D47" s="64">
        <f t="shared" si="6"/>
        <v>31</v>
      </c>
      <c r="E47" s="12">
        <v>30</v>
      </c>
      <c r="F47" s="12">
        <v>32</v>
      </c>
      <c r="G47" s="12"/>
      <c r="H47" s="12"/>
      <c r="I47" s="26"/>
      <c r="J47" s="26"/>
      <c r="K47" s="26"/>
      <c r="L47" s="26"/>
      <c r="M47" s="74" t="str">
        <f t="shared" si="7"/>
        <v/>
      </c>
      <c r="N47" s="83" t="s">
        <v>103</v>
      </c>
      <c r="O47" s="83" t="s">
        <v>103</v>
      </c>
      <c r="P47" s="83"/>
      <c r="Q47" s="83"/>
      <c r="R47" s="87"/>
      <c r="S47" s="87"/>
      <c r="T47" s="87"/>
      <c r="U47" s="87"/>
      <c r="V47" s="5" t="str">
        <f t="shared" si="8"/>
        <v/>
      </c>
      <c r="W47" s="46"/>
      <c r="X47" s="46"/>
      <c r="Y47" s="46"/>
      <c r="Z47" s="46"/>
      <c r="AA47" s="46"/>
      <c r="AB47" s="46"/>
      <c r="AC47" s="46"/>
      <c r="AD47" s="46"/>
      <c r="AE47" s="5" t="str">
        <f t="shared" si="9"/>
        <v/>
      </c>
      <c r="AF47" s="46"/>
      <c r="AG47" s="46"/>
      <c r="AH47" s="46"/>
      <c r="AI47" s="46"/>
      <c r="AJ47" s="46"/>
      <c r="AK47" s="46"/>
      <c r="AL47" s="46"/>
      <c r="AM47" s="46"/>
      <c r="AN47" s="45">
        <f t="shared" si="10"/>
        <v>16.355140186915889</v>
      </c>
      <c r="AO47" s="41">
        <v>1284</v>
      </c>
      <c r="AP47" s="130" t="s">
        <v>103</v>
      </c>
      <c r="AQ47" s="131" t="s">
        <v>103</v>
      </c>
      <c r="AR47" s="126" t="str">
        <f t="shared" si="14"/>
        <v/>
      </c>
      <c r="AS47" s="126" t="str">
        <f t="shared" si="15"/>
        <v/>
      </c>
      <c r="AT47" s="127">
        <v>1284</v>
      </c>
      <c r="AU47" s="132">
        <v>2.2799999999999998</v>
      </c>
      <c r="AV47" s="133" t="s">
        <v>103</v>
      </c>
      <c r="AW47" s="126" t="str">
        <f t="shared" si="16"/>
        <v/>
      </c>
      <c r="AX47" s="126" t="str">
        <f t="shared" si="17"/>
        <v/>
      </c>
      <c r="AY47" s="64" t="str">
        <f t="shared" si="11"/>
        <v/>
      </c>
      <c r="AZ47" s="97">
        <v>79.239999999999995</v>
      </c>
      <c r="BA47" s="76"/>
      <c r="BB47" s="76"/>
      <c r="BC47" s="76"/>
      <c r="BD47" s="76"/>
      <c r="BE47" s="15"/>
      <c r="BF47" s="5">
        <f t="shared" si="12"/>
        <v>16322</v>
      </c>
      <c r="BG47" s="42">
        <v>6734</v>
      </c>
      <c r="BH47" s="42">
        <v>9588</v>
      </c>
      <c r="BI47" s="42"/>
      <c r="BJ47" s="42"/>
      <c r="BK47" s="42"/>
      <c r="BL47" s="42"/>
      <c r="BM47" s="25"/>
    </row>
    <row r="48" spans="1:65" outlineLevel="4" x14ac:dyDescent="0.3">
      <c r="A48" s="156" t="s">
        <v>35</v>
      </c>
      <c r="B48" s="157"/>
      <c r="C48" s="50">
        <f t="shared" ref="C48:BM48" si="18">SUBTOTAL(4,C17:C47)</f>
        <v>375503</v>
      </c>
      <c r="D48" s="60">
        <f t="shared" si="18"/>
        <v>36</v>
      </c>
      <c r="E48" s="28">
        <f t="shared" si="18"/>
        <v>40</v>
      </c>
      <c r="F48" s="28">
        <f t="shared" si="18"/>
        <v>35</v>
      </c>
      <c r="G48" s="28">
        <f t="shared" si="18"/>
        <v>0</v>
      </c>
      <c r="H48" s="28">
        <f t="shared" si="18"/>
        <v>0</v>
      </c>
      <c r="I48" s="28">
        <f t="shared" si="18"/>
        <v>0</v>
      </c>
      <c r="J48" s="28">
        <f t="shared" si="18"/>
        <v>0</v>
      </c>
      <c r="K48" s="28">
        <f t="shared" si="18"/>
        <v>0</v>
      </c>
      <c r="L48" s="28">
        <f t="shared" si="18"/>
        <v>0</v>
      </c>
      <c r="M48" s="71">
        <f t="shared" si="18"/>
        <v>7.1</v>
      </c>
      <c r="N48" s="82">
        <f t="shared" si="18"/>
        <v>7.08</v>
      </c>
      <c r="O48" s="82">
        <f t="shared" si="18"/>
        <v>7.12</v>
      </c>
      <c r="P48" s="82">
        <f t="shared" si="18"/>
        <v>0</v>
      </c>
      <c r="Q48" s="82">
        <f t="shared" si="18"/>
        <v>0</v>
      </c>
      <c r="R48" s="82">
        <f t="shared" si="18"/>
        <v>0</v>
      </c>
      <c r="S48" s="82">
        <f t="shared" si="18"/>
        <v>0</v>
      </c>
      <c r="T48" s="82">
        <f t="shared" si="18"/>
        <v>0</v>
      </c>
      <c r="U48" s="82">
        <f t="shared" si="18"/>
        <v>0</v>
      </c>
      <c r="V48" s="29">
        <f t="shared" si="18"/>
        <v>0</v>
      </c>
      <c r="W48" s="39">
        <f t="shared" si="18"/>
        <v>0</v>
      </c>
      <c r="X48" s="39">
        <f t="shared" si="18"/>
        <v>0</v>
      </c>
      <c r="Y48" s="39">
        <f t="shared" si="18"/>
        <v>0</v>
      </c>
      <c r="Z48" s="39">
        <f t="shared" si="18"/>
        <v>0</v>
      </c>
      <c r="AA48" s="39">
        <f t="shared" si="18"/>
        <v>0</v>
      </c>
      <c r="AB48" s="39">
        <f t="shared" si="18"/>
        <v>0</v>
      </c>
      <c r="AC48" s="39">
        <f t="shared" si="18"/>
        <v>0</v>
      </c>
      <c r="AD48" s="39">
        <f t="shared" si="18"/>
        <v>0</v>
      </c>
      <c r="AE48" s="29">
        <f t="shared" si="18"/>
        <v>0</v>
      </c>
      <c r="AF48" s="39">
        <f t="shared" si="18"/>
        <v>0</v>
      </c>
      <c r="AG48" s="39">
        <f t="shared" si="18"/>
        <v>0</v>
      </c>
      <c r="AH48" s="39">
        <f t="shared" si="18"/>
        <v>0</v>
      </c>
      <c r="AI48" s="39">
        <f t="shared" si="18"/>
        <v>0</v>
      </c>
      <c r="AJ48" s="39">
        <f t="shared" si="18"/>
        <v>0</v>
      </c>
      <c r="AK48" s="39">
        <f t="shared" si="18"/>
        <v>0</v>
      </c>
      <c r="AL48" s="39">
        <f t="shared" si="18"/>
        <v>0</v>
      </c>
      <c r="AM48" s="39">
        <f t="shared" si="18"/>
        <v>0</v>
      </c>
      <c r="AN48" s="39">
        <f t="shared" si="18"/>
        <v>25.578562728380025</v>
      </c>
      <c r="AO48" s="39">
        <f t="shared" si="18"/>
        <v>1408</v>
      </c>
      <c r="AP48" s="104">
        <f t="shared" si="18"/>
        <v>3.99</v>
      </c>
      <c r="AQ48" s="105">
        <f t="shared" si="18"/>
        <v>3.17</v>
      </c>
      <c r="AR48" s="106">
        <f t="shared" si="18"/>
        <v>79.63446475195822</v>
      </c>
      <c r="AS48" s="106">
        <f t="shared" si="18"/>
        <v>23.287671232876704</v>
      </c>
      <c r="AT48" s="107">
        <f t="shared" si="18"/>
        <v>1408</v>
      </c>
      <c r="AU48" s="108">
        <f t="shared" si="18"/>
        <v>2.3199999999999998</v>
      </c>
      <c r="AV48" s="109">
        <f t="shared" si="18"/>
        <v>1.44</v>
      </c>
      <c r="AW48" s="106">
        <f t="shared" si="18"/>
        <v>68.095238095238088</v>
      </c>
      <c r="AX48" s="106">
        <f t="shared" si="18"/>
        <v>35.981308411214954</v>
      </c>
      <c r="AY48" s="60">
        <f t="shared" si="18"/>
        <v>49.553110262744191</v>
      </c>
      <c r="AZ48" s="96">
        <f t="shared" si="18"/>
        <v>81.27</v>
      </c>
      <c r="BA48" s="67">
        <f t="shared" si="18"/>
        <v>65.400000000000006</v>
      </c>
      <c r="BB48" s="67">
        <f t="shared" si="18"/>
        <v>34</v>
      </c>
      <c r="BC48" s="67">
        <f t="shared" si="18"/>
        <v>3510</v>
      </c>
      <c r="BD48" s="67">
        <f t="shared" si="18"/>
        <v>0</v>
      </c>
      <c r="BE48" s="27">
        <f t="shared" si="18"/>
        <v>0</v>
      </c>
      <c r="BF48" s="29">
        <f t="shared" si="18"/>
        <v>20694</v>
      </c>
      <c r="BG48" s="39">
        <f t="shared" si="18"/>
        <v>11380</v>
      </c>
      <c r="BH48" s="40">
        <f t="shared" si="18"/>
        <v>13858</v>
      </c>
      <c r="BI48" s="40">
        <f t="shared" si="18"/>
        <v>0</v>
      </c>
      <c r="BJ48" s="40">
        <f t="shared" si="18"/>
        <v>0</v>
      </c>
      <c r="BK48" s="40">
        <f t="shared" si="18"/>
        <v>0</v>
      </c>
      <c r="BL48" s="40">
        <f t="shared" si="18"/>
        <v>0</v>
      </c>
      <c r="BM48" s="27">
        <f t="shared" si="18"/>
        <v>0</v>
      </c>
    </row>
    <row r="49" spans="1:65" outlineLevel="3" x14ac:dyDescent="0.3">
      <c r="A49" s="158" t="s">
        <v>24</v>
      </c>
      <c r="B49" s="159"/>
      <c r="C49" s="51">
        <f t="shared" ref="C49:BM49" si="19">SUBTOTAL(5,C17:C47)</f>
        <v>274292</v>
      </c>
      <c r="D49" s="61">
        <f t="shared" si="19"/>
        <v>27.5</v>
      </c>
      <c r="E49" s="12">
        <f t="shared" si="19"/>
        <v>22</v>
      </c>
      <c r="F49" s="12">
        <f t="shared" si="19"/>
        <v>30</v>
      </c>
      <c r="G49" s="12">
        <f t="shared" si="19"/>
        <v>0</v>
      </c>
      <c r="H49" s="12">
        <f t="shared" si="19"/>
        <v>0</v>
      </c>
      <c r="I49" s="12">
        <f t="shared" si="19"/>
        <v>0</v>
      </c>
      <c r="J49" s="12">
        <f t="shared" si="19"/>
        <v>0</v>
      </c>
      <c r="K49" s="12">
        <f t="shared" si="19"/>
        <v>0</v>
      </c>
      <c r="L49" s="12">
        <f t="shared" si="19"/>
        <v>0</v>
      </c>
      <c r="M49" s="72">
        <f t="shared" si="19"/>
        <v>6.6</v>
      </c>
      <c r="N49" s="83">
        <f t="shared" si="19"/>
        <v>6.1</v>
      </c>
      <c r="O49" s="83">
        <f t="shared" si="19"/>
        <v>7.03</v>
      </c>
      <c r="P49" s="83">
        <f t="shared" si="19"/>
        <v>0</v>
      </c>
      <c r="Q49" s="83">
        <f t="shared" si="19"/>
        <v>0</v>
      </c>
      <c r="R49" s="83">
        <f t="shared" si="19"/>
        <v>0</v>
      </c>
      <c r="S49" s="83">
        <f t="shared" si="19"/>
        <v>0</v>
      </c>
      <c r="T49" s="83">
        <f t="shared" si="19"/>
        <v>0</v>
      </c>
      <c r="U49" s="83">
        <f t="shared" si="19"/>
        <v>0</v>
      </c>
      <c r="V49" s="6">
        <f t="shared" si="19"/>
        <v>0</v>
      </c>
      <c r="W49" s="41">
        <f t="shared" si="19"/>
        <v>0</v>
      </c>
      <c r="X49" s="41">
        <f t="shared" si="19"/>
        <v>0</v>
      </c>
      <c r="Y49" s="41">
        <f t="shared" si="19"/>
        <v>0</v>
      </c>
      <c r="Z49" s="41">
        <f t="shared" si="19"/>
        <v>0</v>
      </c>
      <c r="AA49" s="41">
        <f t="shared" si="19"/>
        <v>0</v>
      </c>
      <c r="AB49" s="41">
        <f t="shared" si="19"/>
        <v>0</v>
      </c>
      <c r="AC49" s="41">
        <f t="shared" si="19"/>
        <v>0</v>
      </c>
      <c r="AD49" s="41">
        <f t="shared" si="19"/>
        <v>0</v>
      </c>
      <c r="AE49" s="6">
        <f t="shared" si="19"/>
        <v>0</v>
      </c>
      <c r="AF49" s="41">
        <f t="shared" si="19"/>
        <v>0</v>
      </c>
      <c r="AG49" s="41">
        <f t="shared" si="19"/>
        <v>0</v>
      </c>
      <c r="AH49" s="41">
        <f t="shared" si="19"/>
        <v>0</v>
      </c>
      <c r="AI49" s="41">
        <f t="shared" si="19"/>
        <v>0</v>
      </c>
      <c r="AJ49" s="41">
        <f t="shared" si="19"/>
        <v>0</v>
      </c>
      <c r="AK49" s="41">
        <f t="shared" si="19"/>
        <v>0</v>
      </c>
      <c r="AL49" s="41">
        <f t="shared" si="19"/>
        <v>0</v>
      </c>
      <c r="AM49" s="41">
        <f t="shared" si="19"/>
        <v>0</v>
      </c>
      <c r="AN49" s="41">
        <f t="shared" si="19"/>
        <v>14.914772727272727</v>
      </c>
      <c r="AO49" s="41">
        <f t="shared" si="19"/>
        <v>821</v>
      </c>
      <c r="AP49" s="110">
        <f t="shared" si="19"/>
        <v>2.92</v>
      </c>
      <c r="AQ49" s="111">
        <f t="shared" si="19"/>
        <v>2.2400000000000002</v>
      </c>
      <c r="AR49" s="112">
        <f t="shared" si="19"/>
        <v>76.712328767123296</v>
      </c>
      <c r="AS49" s="112">
        <f t="shared" si="19"/>
        <v>20.36553524804178</v>
      </c>
      <c r="AT49" s="113">
        <f t="shared" si="19"/>
        <v>821</v>
      </c>
      <c r="AU49" s="114">
        <f t="shared" si="19"/>
        <v>2.0299999999999998</v>
      </c>
      <c r="AV49" s="115">
        <f t="shared" si="19"/>
        <v>1.36</v>
      </c>
      <c r="AW49" s="112">
        <f t="shared" si="19"/>
        <v>64.018691588785046</v>
      </c>
      <c r="AX49" s="112">
        <f t="shared" si="19"/>
        <v>31.904761904761912</v>
      </c>
      <c r="AY49" s="61">
        <f t="shared" si="19"/>
        <v>39.878074416649142</v>
      </c>
      <c r="AZ49" s="97">
        <f t="shared" si="19"/>
        <v>79</v>
      </c>
      <c r="BA49" s="68">
        <f t="shared" si="19"/>
        <v>65</v>
      </c>
      <c r="BB49" s="68">
        <f t="shared" si="19"/>
        <v>33</v>
      </c>
      <c r="BC49" s="68">
        <f t="shared" si="19"/>
        <v>1150</v>
      </c>
      <c r="BD49" s="68">
        <f t="shared" si="19"/>
        <v>0</v>
      </c>
      <c r="BE49" s="15">
        <f t="shared" si="19"/>
        <v>0</v>
      </c>
      <c r="BF49" s="6">
        <f t="shared" si="19"/>
        <v>10239</v>
      </c>
      <c r="BG49" s="41">
        <f t="shared" si="19"/>
        <v>2604</v>
      </c>
      <c r="BH49" s="42">
        <f t="shared" si="19"/>
        <v>1999</v>
      </c>
      <c r="BI49" s="42">
        <f t="shared" si="19"/>
        <v>0</v>
      </c>
      <c r="BJ49" s="42">
        <f t="shared" si="19"/>
        <v>0</v>
      </c>
      <c r="BK49" s="42">
        <f t="shared" si="19"/>
        <v>0</v>
      </c>
      <c r="BL49" s="42">
        <f t="shared" si="19"/>
        <v>0</v>
      </c>
      <c r="BM49" s="15">
        <f t="shared" si="19"/>
        <v>0</v>
      </c>
    </row>
    <row r="50" spans="1:65" outlineLevel="2" x14ac:dyDescent="0.3">
      <c r="A50" s="158" t="s">
        <v>13</v>
      </c>
      <c r="B50" s="159"/>
      <c r="C50" s="51">
        <f>IFERROR(SUBTOTAL(1,C17:C47),"")</f>
        <v>309591.67741935485</v>
      </c>
      <c r="D50" s="61">
        <f t="shared" ref="D50:BM50" si="20">IFERROR(SUBTOTAL(1,D17:D47),"")</f>
        <v>33.274193548387096</v>
      </c>
      <c r="E50" s="12">
        <f t="shared" si="20"/>
        <v>33.677419354838712</v>
      </c>
      <c r="F50" s="12">
        <f t="shared" si="20"/>
        <v>32.87096774193548</v>
      </c>
      <c r="G50" s="12" t="str">
        <f t="shared" si="20"/>
        <v/>
      </c>
      <c r="H50" s="12" t="str">
        <f t="shared" si="20"/>
        <v/>
      </c>
      <c r="I50" s="12" t="str">
        <f t="shared" si="20"/>
        <v/>
      </c>
      <c r="J50" s="12" t="str">
        <f t="shared" si="20"/>
        <v/>
      </c>
      <c r="K50" s="12" t="str">
        <f t="shared" si="20"/>
        <v/>
      </c>
      <c r="L50" s="12" t="str">
        <f t="shared" si="20"/>
        <v/>
      </c>
      <c r="M50" s="72">
        <f t="shared" si="20"/>
        <v>6.9599999999999991</v>
      </c>
      <c r="N50" s="83">
        <f t="shared" si="20"/>
        <v>6.8459999999999992</v>
      </c>
      <c r="O50" s="83">
        <f t="shared" si="20"/>
        <v>7.08</v>
      </c>
      <c r="P50" s="83" t="str">
        <f t="shared" si="20"/>
        <v/>
      </c>
      <c r="Q50" s="83" t="str">
        <f t="shared" si="20"/>
        <v/>
      </c>
      <c r="R50" s="83" t="str">
        <f t="shared" si="20"/>
        <v/>
      </c>
      <c r="S50" s="83" t="str">
        <f t="shared" si="20"/>
        <v/>
      </c>
      <c r="T50" s="83" t="str">
        <f t="shared" si="20"/>
        <v/>
      </c>
      <c r="U50" s="83" t="str">
        <f t="shared" si="20"/>
        <v/>
      </c>
      <c r="V50" s="6" t="str">
        <f t="shared" si="20"/>
        <v/>
      </c>
      <c r="W50" s="41" t="str">
        <f t="shared" si="20"/>
        <v/>
      </c>
      <c r="X50" s="41" t="str">
        <f t="shared" si="20"/>
        <v/>
      </c>
      <c r="Y50" s="41" t="str">
        <f t="shared" si="20"/>
        <v/>
      </c>
      <c r="Z50" s="41" t="str">
        <f t="shared" si="20"/>
        <v/>
      </c>
      <c r="AA50" s="41" t="str">
        <f t="shared" si="20"/>
        <v/>
      </c>
      <c r="AB50" s="41" t="str">
        <f t="shared" si="20"/>
        <v/>
      </c>
      <c r="AC50" s="41" t="str">
        <f t="shared" si="20"/>
        <v/>
      </c>
      <c r="AD50" s="41" t="str">
        <f t="shared" si="20"/>
        <v/>
      </c>
      <c r="AE50" s="6" t="str">
        <f t="shared" si="20"/>
        <v/>
      </c>
      <c r="AF50" s="41" t="str">
        <f t="shared" si="20"/>
        <v/>
      </c>
      <c r="AG50" s="41" t="str">
        <f t="shared" si="20"/>
        <v/>
      </c>
      <c r="AH50" s="41" t="str">
        <f t="shared" si="20"/>
        <v/>
      </c>
      <c r="AI50" s="41" t="str">
        <f t="shared" si="20"/>
        <v/>
      </c>
      <c r="AJ50" s="41" t="str">
        <f t="shared" si="20"/>
        <v/>
      </c>
      <c r="AK50" s="41" t="str">
        <f t="shared" si="20"/>
        <v/>
      </c>
      <c r="AL50" s="41" t="str">
        <f t="shared" si="20"/>
        <v/>
      </c>
      <c r="AM50" s="41" t="str">
        <f t="shared" si="20"/>
        <v/>
      </c>
      <c r="AN50" s="41">
        <f t="shared" si="20"/>
        <v>19.180467579223453</v>
      </c>
      <c r="AO50" s="41">
        <f t="shared" si="20"/>
        <v>1117.7096774193549</v>
      </c>
      <c r="AP50" s="110">
        <f t="shared" si="20"/>
        <v>3.6219999999999999</v>
      </c>
      <c r="AQ50" s="111">
        <f t="shared" si="20"/>
        <v>2.8479999999999999</v>
      </c>
      <c r="AR50" s="112">
        <f t="shared" si="20"/>
        <v>78.527553686012965</v>
      </c>
      <c r="AS50" s="112">
        <f t="shared" si="20"/>
        <v>21.472446313987025</v>
      </c>
      <c r="AT50" s="113">
        <f t="shared" si="20"/>
        <v>1117.7096774193549</v>
      </c>
      <c r="AU50" s="114">
        <f t="shared" si="20"/>
        <v>2.1927272727272724</v>
      </c>
      <c r="AV50" s="115">
        <f t="shared" si="20"/>
        <v>1.4</v>
      </c>
      <c r="AW50" s="112">
        <f t="shared" si="20"/>
        <v>66.363832296146199</v>
      </c>
      <c r="AX50" s="112">
        <f t="shared" si="20"/>
        <v>33.636167703853801</v>
      </c>
      <c r="AY50" s="61">
        <f t="shared" si="20"/>
        <v>45.985474202293062</v>
      </c>
      <c r="AZ50" s="97">
        <f t="shared" si="20"/>
        <v>80.351818181818189</v>
      </c>
      <c r="BA50" s="68">
        <f t="shared" si="20"/>
        <v>65.2</v>
      </c>
      <c r="BB50" s="68">
        <f t="shared" si="20"/>
        <v>33.5</v>
      </c>
      <c r="BC50" s="68">
        <f t="shared" si="20"/>
        <v>2330</v>
      </c>
      <c r="BD50" s="68" t="str">
        <f t="shared" si="20"/>
        <v/>
      </c>
      <c r="BE50" s="15" t="str">
        <f>IFERROR(SUBTOTAL(1,BE17:BE47),"")</f>
        <v/>
      </c>
      <c r="BF50" s="6">
        <f t="shared" si="20"/>
        <v>15957.838709677419</v>
      </c>
      <c r="BG50" s="41">
        <f t="shared" si="20"/>
        <v>7236.7096774193551</v>
      </c>
      <c r="BH50" s="42">
        <f t="shared" si="20"/>
        <v>8721.1290322580644</v>
      </c>
      <c r="BI50" s="42" t="str">
        <f t="shared" si="20"/>
        <v/>
      </c>
      <c r="BJ50" s="42" t="str">
        <f t="shared" si="20"/>
        <v/>
      </c>
      <c r="BK50" s="42" t="str">
        <f t="shared" si="20"/>
        <v/>
      </c>
      <c r="BL50" s="42" t="str">
        <f t="shared" si="20"/>
        <v/>
      </c>
      <c r="BM50" s="15" t="str">
        <f t="shared" si="20"/>
        <v/>
      </c>
    </row>
    <row r="51" spans="1:65" ht="17.25" outlineLevel="1" thickBot="1" x14ac:dyDescent="0.35">
      <c r="A51" s="160" t="s">
        <v>60</v>
      </c>
      <c r="B51" s="161"/>
      <c r="C51" s="52">
        <f>SUBTOTAL(9,C17:C47)</f>
        <v>9597342</v>
      </c>
      <c r="D51" s="62"/>
      <c r="E51" s="30"/>
      <c r="F51" s="30"/>
      <c r="G51" s="30"/>
      <c r="H51" s="30"/>
      <c r="I51" s="30"/>
      <c r="J51" s="30"/>
      <c r="K51" s="30"/>
      <c r="L51" s="30"/>
      <c r="M51" s="73"/>
      <c r="N51" s="84"/>
      <c r="O51" s="84"/>
      <c r="P51" s="84"/>
      <c r="Q51" s="84"/>
      <c r="R51" s="84"/>
      <c r="S51" s="84"/>
      <c r="T51" s="84"/>
      <c r="U51" s="84"/>
      <c r="V51" s="93"/>
      <c r="W51" s="94"/>
      <c r="X51" s="94"/>
      <c r="Y51" s="94"/>
      <c r="Z51" s="94"/>
      <c r="AA51" s="94"/>
      <c r="AB51" s="94"/>
      <c r="AC51" s="94"/>
      <c r="AD51" s="94"/>
      <c r="AE51" s="93"/>
      <c r="AF51" s="94"/>
      <c r="AG51" s="94"/>
      <c r="AH51" s="94"/>
      <c r="AI51" s="94"/>
      <c r="AJ51" s="94"/>
      <c r="AK51" s="94"/>
      <c r="AL51" s="94"/>
      <c r="AM51" s="94"/>
      <c r="AN51" s="94"/>
      <c r="AO51" s="43">
        <f>SUBTOTAL(9,AO17:AO47)</f>
        <v>34649</v>
      </c>
      <c r="AP51" s="116"/>
      <c r="AQ51" s="117"/>
      <c r="AR51" s="118"/>
      <c r="AS51" s="118"/>
      <c r="AT51" s="119">
        <f>SUBTOTAL(9,AT17:AT47)</f>
        <v>34649</v>
      </c>
      <c r="AU51" s="120"/>
      <c r="AV51" s="121"/>
      <c r="AW51" s="118"/>
      <c r="AX51" s="118"/>
      <c r="AY51" s="62"/>
      <c r="AZ51" s="98"/>
      <c r="BA51" s="69"/>
      <c r="BB51" s="69"/>
      <c r="BC51" s="69"/>
      <c r="BD51" s="69"/>
      <c r="BE51" s="16">
        <f>SUBTOTAL(9,BE17:BE47)</f>
        <v>0</v>
      </c>
      <c r="BF51" s="7">
        <f t="shared" ref="BF51:BM51" si="21">SUBTOTAL(9,BF17:BF47)</f>
        <v>494693</v>
      </c>
      <c r="BG51" s="43">
        <f t="shared" si="21"/>
        <v>224338</v>
      </c>
      <c r="BH51" s="44">
        <f t="shared" si="21"/>
        <v>270355</v>
      </c>
      <c r="BI51" s="44">
        <f t="shared" si="21"/>
        <v>0</v>
      </c>
      <c r="BJ51" s="44">
        <f t="shared" si="21"/>
        <v>0</v>
      </c>
      <c r="BK51" s="44">
        <f t="shared" si="21"/>
        <v>0</v>
      </c>
      <c r="BL51" s="44">
        <f t="shared" si="21"/>
        <v>0</v>
      </c>
      <c r="BM51" s="16">
        <f t="shared" si="21"/>
        <v>0</v>
      </c>
    </row>
    <row r="52" spans="1:65" outlineLevel="5" x14ac:dyDescent="0.3">
      <c r="A52" s="21">
        <f t="shared" si="5"/>
        <v>2</v>
      </c>
      <c r="B52" s="33">
        <f>B47+1</f>
        <v>43132</v>
      </c>
      <c r="C52" s="51">
        <v>327261</v>
      </c>
      <c r="D52" s="64">
        <f t="shared" ref="D52:D80" si="22">IFERROR(ROUND(AVERAGE(E52:L52),1),"")</f>
        <v>31</v>
      </c>
      <c r="E52" s="12">
        <v>29</v>
      </c>
      <c r="F52" s="12">
        <v>33</v>
      </c>
      <c r="G52" s="12"/>
      <c r="H52" s="12"/>
      <c r="I52" s="11"/>
      <c r="J52" s="11"/>
      <c r="K52" s="11"/>
      <c r="L52" s="11"/>
      <c r="M52" s="74" t="str">
        <f t="shared" ref="M52:M80" si="23">IFERROR(ROUND(AVERAGE(N52:U52),1),"")</f>
        <v/>
      </c>
      <c r="N52" s="86" t="s">
        <v>103</v>
      </c>
      <c r="O52" s="86" t="s">
        <v>103</v>
      </c>
      <c r="P52" s="86"/>
      <c r="Q52" s="86"/>
      <c r="R52" s="86"/>
      <c r="S52" s="86"/>
      <c r="T52" s="86"/>
      <c r="U52" s="86"/>
      <c r="V52" s="5" t="str">
        <f t="shared" ref="V52:V80" si="24">IFERROR(ROUND(AVERAGE(W52:AD52),1),"")</f>
        <v/>
      </c>
      <c r="W52" s="45"/>
      <c r="X52" s="45"/>
      <c r="Y52" s="45"/>
      <c r="Z52" s="45"/>
      <c r="AA52" s="45"/>
      <c r="AB52" s="45"/>
      <c r="AC52" s="45"/>
      <c r="AD52" s="45"/>
      <c r="AE52" s="5" t="str">
        <f t="shared" ref="AE52:AE80" si="25">IFERROR(ROUND(AVERAGE(AF52:AM52),1),"")</f>
        <v/>
      </c>
      <c r="AF52" s="45"/>
      <c r="AG52" s="45"/>
      <c r="AH52" s="45"/>
      <c r="AI52" s="45"/>
      <c r="AJ52" s="45"/>
      <c r="AK52" s="45"/>
      <c r="AL52" s="45"/>
      <c r="AM52" s="45"/>
      <c r="AN52" s="45">
        <f>21000/AO52</f>
        <v>15.753938484621155</v>
      </c>
      <c r="AO52" s="41">
        <v>1333</v>
      </c>
      <c r="AP52" s="124" t="s">
        <v>103</v>
      </c>
      <c r="AQ52" s="125" t="s">
        <v>103</v>
      </c>
      <c r="AR52" s="126" t="str">
        <f t="shared" ref="AR52:AR80" si="26">IFERROR(AQ52/AP52*100,"")</f>
        <v/>
      </c>
      <c r="AS52" s="126" t="str">
        <f t="shared" ref="AS52:AS80" si="27">IFERROR(100-AR52,"")</f>
        <v/>
      </c>
      <c r="AT52" s="127">
        <v>1333</v>
      </c>
      <c r="AU52" s="128">
        <v>2.2999999999999998</v>
      </c>
      <c r="AV52" s="129" t="s">
        <v>103</v>
      </c>
      <c r="AW52" s="126" t="str">
        <f t="shared" ref="AW52:AW80" si="28">IFERROR(AV52/AU52*100,"")</f>
        <v/>
      </c>
      <c r="AX52" s="126" t="str">
        <f t="shared" ref="AX52:AX80" si="29">IFERROR(100-AW52,"")</f>
        <v/>
      </c>
      <c r="AY52" s="64" t="str">
        <f t="shared" ref="AY52:AY80" si="30">IFERROR((1-((AW52*AS52)/(AX52*AR52)))*100,"")</f>
        <v/>
      </c>
      <c r="AZ52">
        <v>80.209999999999994</v>
      </c>
      <c r="BA52" s="70"/>
      <c r="BB52" s="70"/>
      <c r="BC52" s="70"/>
      <c r="BD52" s="70"/>
      <c r="BE52" s="15"/>
      <c r="BF52" s="5">
        <f t="shared" ref="BF52:BF80" si="31">IF(SUM(BG52:BM52)=0,"",SUM(BG52:BM52))</f>
        <v>17570</v>
      </c>
      <c r="BG52" s="42">
        <v>7373</v>
      </c>
      <c r="BH52" s="42">
        <v>10197</v>
      </c>
      <c r="BI52" s="42"/>
      <c r="BJ52" s="42"/>
      <c r="BK52" s="42"/>
      <c r="BL52" s="42"/>
      <c r="BM52" s="14"/>
    </row>
    <row r="53" spans="1:65" outlineLevel="5" x14ac:dyDescent="0.3">
      <c r="A53" s="22">
        <f t="shared" si="5"/>
        <v>2</v>
      </c>
      <c r="B53" s="9">
        <f t="shared" si="13"/>
        <v>43133</v>
      </c>
      <c r="C53" s="51">
        <v>330121</v>
      </c>
      <c r="D53" s="64">
        <f t="shared" si="22"/>
        <v>34.5</v>
      </c>
      <c r="E53" s="12">
        <v>37</v>
      </c>
      <c r="F53" s="12">
        <v>32</v>
      </c>
      <c r="G53" s="12"/>
      <c r="H53" s="12"/>
      <c r="I53" s="12"/>
      <c r="J53" s="12"/>
      <c r="K53" s="12"/>
      <c r="L53" s="12"/>
      <c r="M53" s="74" t="str">
        <f t="shared" si="23"/>
        <v/>
      </c>
      <c r="N53" s="86" t="s">
        <v>103</v>
      </c>
      <c r="O53" s="86" t="s">
        <v>103</v>
      </c>
      <c r="P53" s="86"/>
      <c r="Q53" s="86"/>
      <c r="R53" s="83"/>
      <c r="S53" s="83"/>
      <c r="T53" s="83"/>
      <c r="U53" s="83"/>
      <c r="V53" s="5" t="str">
        <f t="shared" si="24"/>
        <v/>
      </c>
      <c r="W53" s="41"/>
      <c r="X53" s="41"/>
      <c r="Y53" s="41"/>
      <c r="Z53" s="41"/>
      <c r="AA53" s="41"/>
      <c r="AB53" s="41"/>
      <c r="AC53" s="41"/>
      <c r="AD53" s="41"/>
      <c r="AE53" s="5" t="str">
        <f t="shared" si="25"/>
        <v/>
      </c>
      <c r="AF53" s="41"/>
      <c r="AG53" s="41"/>
      <c r="AH53" s="41"/>
      <c r="AI53" s="41"/>
      <c r="AJ53" s="41"/>
      <c r="AK53" s="41"/>
      <c r="AL53" s="41"/>
      <c r="AM53" s="41"/>
      <c r="AN53" s="45">
        <f t="shared" ref="AN53:AN79" si="32">21000/AO53</f>
        <v>19.589552238805972</v>
      </c>
      <c r="AO53" s="41">
        <v>1072</v>
      </c>
      <c r="AP53" s="110" t="s">
        <v>103</v>
      </c>
      <c r="AQ53" s="111" t="s">
        <v>103</v>
      </c>
      <c r="AR53" s="126" t="str">
        <f t="shared" si="26"/>
        <v/>
      </c>
      <c r="AS53" s="126" t="str">
        <f t="shared" si="27"/>
        <v/>
      </c>
      <c r="AT53" s="127">
        <v>1072</v>
      </c>
      <c r="AU53" s="128">
        <v>2.2999999999999998</v>
      </c>
      <c r="AV53" s="129" t="s">
        <v>103</v>
      </c>
      <c r="AW53" s="126" t="str">
        <f t="shared" si="28"/>
        <v/>
      </c>
      <c r="AX53" s="126" t="str">
        <f t="shared" si="29"/>
        <v/>
      </c>
      <c r="AY53" s="64" t="str">
        <f t="shared" si="30"/>
        <v/>
      </c>
      <c r="AZ53" s="97">
        <v>79.89</v>
      </c>
      <c r="BA53" s="68"/>
      <c r="BB53" s="68"/>
      <c r="BC53" s="68"/>
      <c r="BD53" s="68"/>
      <c r="BE53" s="15"/>
      <c r="BF53" s="5">
        <f t="shared" si="31"/>
        <v>17459</v>
      </c>
      <c r="BG53" s="42">
        <v>8103</v>
      </c>
      <c r="BH53" s="42">
        <v>9356</v>
      </c>
      <c r="BI53" s="42"/>
      <c r="BJ53" s="42"/>
      <c r="BK53" s="42"/>
      <c r="BL53" s="42"/>
      <c r="BM53" s="15"/>
    </row>
    <row r="54" spans="1:65" outlineLevel="5" x14ac:dyDescent="0.3">
      <c r="A54" s="22">
        <f t="shared" si="5"/>
        <v>2</v>
      </c>
      <c r="B54" s="9">
        <f t="shared" si="13"/>
        <v>43134</v>
      </c>
      <c r="C54" s="51">
        <v>334202</v>
      </c>
      <c r="D54" s="64">
        <f t="shared" si="22"/>
        <v>31</v>
      </c>
      <c r="E54" s="12">
        <v>32</v>
      </c>
      <c r="F54" s="12">
        <v>30</v>
      </c>
      <c r="G54" s="12"/>
      <c r="H54" s="12"/>
      <c r="I54" s="12"/>
      <c r="J54" s="12"/>
      <c r="K54" s="12"/>
      <c r="L54" s="12"/>
      <c r="M54" s="74" t="str">
        <f t="shared" si="23"/>
        <v/>
      </c>
      <c r="N54" s="86" t="s">
        <v>103</v>
      </c>
      <c r="O54" s="86" t="s">
        <v>103</v>
      </c>
      <c r="P54" s="86"/>
      <c r="Q54" s="86"/>
      <c r="R54" s="83"/>
      <c r="S54" s="83"/>
      <c r="T54" s="83"/>
      <c r="U54" s="83"/>
      <c r="V54" s="5" t="str">
        <f t="shared" si="24"/>
        <v/>
      </c>
      <c r="W54" s="41"/>
      <c r="X54" s="41"/>
      <c r="Y54" s="41"/>
      <c r="Z54" s="41"/>
      <c r="AA54" s="41"/>
      <c r="AB54" s="41"/>
      <c r="AC54" s="41"/>
      <c r="AD54" s="41"/>
      <c r="AE54" s="5" t="str">
        <f t="shared" si="25"/>
        <v/>
      </c>
      <c r="AF54" s="41"/>
      <c r="AG54" s="41"/>
      <c r="AH54" s="41"/>
      <c r="AI54" s="41"/>
      <c r="AJ54" s="41"/>
      <c r="AK54" s="41"/>
      <c r="AL54" s="41"/>
      <c r="AM54" s="41"/>
      <c r="AN54" s="45">
        <f t="shared" si="32"/>
        <v>14.056224899598394</v>
      </c>
      <c r="AO54" s="41">
        <v>1494</v>
      </c>
      <c r="AP54" s="110" t="s">
        <v>103</v>
      </c>
      <c r="AQ54" s="111" t="s">
        <v>103</v>
      </c>
      <c r="AR54" s="126" t="str">
        <f t="shared" si="26"/>
        <v/>
      </c>
      <c r="AS54" s="126" t="str">
        <f t="shared" si="27"/>
        <v/>
      </c>
      <c r="AT54" s="127">
        <v>1494</v>
      </c>
      <c r="AU54" s="128" t="s">
        <v>103</v>
      </c>
      <c r="AV54" s="129" t="s">
        <v>103</v>
      </c>
      <c r="AW54" s="126" t="str">
        <f t="shared" si="28"/>
        <v/>
      </c>
      <c r="AX54" s="126" t="str">
        <f t="shared" si="29"/>
        <v/>
      </c>
      <c r="AY54" s="64" t="str">
        <f t="shared" si="30"/>
        <v/>
      </c>
      <c r="AZ54" s="97" t="s">
        <v>103</v>
      </c>
      <c r="BA54" s="68"/>
      <c r="BB54" s="68"/>
      <c r="BC54" s="68"/>
      <c r="BD54" s="68"/>
      <c r="BE54" s="15"/>
      <c r="BF54" s="5">
        <f t="shared" si="31"/>
        <v>17775</v>
      </c>
      <c r="BG54" s="42">
        <v>6875</v>
      </c>
      <c r="BH54" s="42">
        <v>10900</v>
      </c>
      <c r="BI54" s="42"/>
      <c r="BJ54" s="42"/>
      <c r="BK54" s="42"/>
      <c r="BL54" s="42"/>
      <c r="BM54" s="15"/>
    </row>
    <row r="55" spans="1:65" outlineLevel="5" x14ac:dyDescent="0.3">
      <c r="A55" s="22">
        <f t="shared" si="5"/>
        <v>2</v>
      </c>
      <c r="B55" s="9">
        <f t="shared" si="13"/>
        <v>43135</v>
      </c>
      <c r="C55" s="51">
        <v>332330</v>
      </c>
      <c r="D55" s="64">
        <f t="shared" si="22"/>
        <v>31</v>
      </c>
      <c r="E55" s="12">
        <v>31</v>
      </c>
      <c r="F55" s="12">
        <v>31</v>
      </c>
      <c r="G55" s="12"/>
      <c r="H55" s="12"/>
      <c r="I55" s="12"/>
      <c r="J55" s="12"/>
      <c r="K55" s="12"/>
      <c r="L55" s="12"/>
      <c r="M55" s="74" t="str">
        <f t="shared" si="23"/>
        <v/>
      </c>
      <c r="N55" s="86" t="s">
        <v>103</v>
      </c>
      <c r="O55" s="86" t="s">
        <v>103</v>
      </c>
      <c r="P55" s="86"/>
      <c r="Q55" s="86"/>
      <c r="R55" s="83"/>
      <c r="S55" s="83"/>
      <c r="T55" s="83"/>
      <c r="U55" s="83"/>
      <c r="V55" s="5" t="str">
        <f t="shared" si="24"/>
        <v/>
      </c>
      <c r="W55" s="41"/>
      <c r="X55" s="41"/>
      <c r="Y55" s="41"/>
      <c r="Z55" s="41"/>
      <c r="AA55" s="41"/>
      <c r="AB55" s="41"/>
      <c r="AC55" s="41"/>
      <c r="AD55" s="41"/>
      <c r="AE55" s="5" t="str">
        <f t="shared" si="25"/>
        <v/>
      </c>
      <c r="AF55" s="41"/>
      <c r="AG55" s="41"/>
      <c r="AH55" s="41"/>
      <c r="AI55" s="41"/>
      <c r="AJ55" s="41"/>
      <c r="AK55" s="41"/>
      <c r="AL55" s="41"/>
      <c r="AM55" s="41"/>
      <c r="AN55" s="45">
        <f t="shared" si="32"/>
        <v>15.317286652078774</v>
      </c>
      <c r="AO55" s="41">
        <v>1371</v>
      </c>
      <c r="AP55" s="110" t="s">
        <v>103</v>
      </c>
      <c r="AQ55" s="111" t="s">
        <v>103</v>
      </c>
      <c r="AR55" s="126" t="str">
        <f t="shared" si="26"/>
        <v/>
      </c>
      <c r="AS55" s="126" t="str">
        <f t="shared" si="27"/>
        <v/>
      </c>
      <c r="AT55" s="127">
        <v>1371</v>
      </c>
      <c r="AU55" s="128" t="s">
        <v>103</v>
      </c>
      <c r="AV55" s="129" t="s">
        <v>103</v>
      </c>
      <c r="AW55" s="126" t="str">
        <f t="shared" si="28"/>
        <v/>
      </c>
      <c r="AX55" s="126" t="str">
        <f t="shared" si="29"/>
        <v/>
      </c>
      <c r="AY55" s="64" t="str">
        <f t="shared" si="30"/>
        <v/>
      </c>
      <c r="AZ55" s="97" t="s">
        <v>103</v>
      </c>
      <c r="BA55" s="68"/>
      <c r="BB55" s="68"/>
      <c r="BC55" s="68"/>
      <c r="BD55" s="68"/>
      <c r="BE55" s="15"/>
      <c r="BF55" s="5">
        <f t="shared" si="31"/>
        <v>16849</v>
      </c>
      <c r="BG55" s="42">
        <v>6963</v>
      </c>
      <c r="BH55" s="42">
        <v>9886</v>
      </c>
      <c r="BI55" s="42"/>
      <c r="BJ55" s="42"/>
      <c r="BK55" s="42"/>
      <c r="BL55" s="42"/>
      <c r="BM55" s="15"/>
    </row>
    <row r="56" spans="1:65" outlineLevel="5" x14ac:dyDescent="0.3">
      <c r="A56" s="22">
        <f t="shared" si="5"/>
        <v>2</v>
      </c>
      <c r="B56" s="9">
        <f t="shared" si="13"/>
        <v>43136</v>
      </c>
      <c r="C56" s="51">
        <v>317560</v>
      </c>
      <c r="D56" s="64">
        <f t="shared" si="22"/>
        <v>32.5</v>
      </c>
      <c r="E56" s="12">
        <v>35</v>
      </c>
      <c r="F56" s="12">
        <v>30</v>
      </c>
      <c r="G56" s="12"/>
      <c r="H56" s="12"/>
      <c r="I56" s="12"/>
      <c r="J56" s="12"/>
      <c r="K56" s="12"/>
      <c r="L56" s="12"/>
      <c r="M56" s="74" t="str">
        <f t="shared" si="23"/>
        <v/>
      </c>
      <c r="N56" s="86" t="s">
        <v>103</v>
      </c>
      <c r="O56" s="86" t="s">
        <v>103</v>
      </c>
      <c r="P56" s="86"/>
      <c r="Q56" s="86"/>
      <c r="R56" s="83"/>
      <c r="S56" s="83"/>
      <c r="T56" s="83"/>
      <c r="U56" s="83"/>
      <c r="V56" s="5" t="str">
        <f t="shared" si="24"/>
        <v/>
      </c>
      <c r="W56" s="41"/>
      <c r="X56" s="41"/>
      <c r="Y56" s="41"/>
      <c r="Z56" s="41"/>
      <c r="AA56" s="41"/>
      <c r="AB56" s="41"/>
      <c r="AC56" s="41"/>
      <c r="AD56" s="41"/>
      <c r="AE56" s="5" t="str">
        <f t="shared" si="25"/>
        <v/>
      </c>
      <c r="AF56" s="41"/>
      <c r="AG56" s="41"/>
      <c r="AH56" s="41"/>
      <c r="AI56" s="41"/>
      <c r="AJ56" s="41"/>
      <c r="AK56" s="41"/>
      <c r="AL56" s="41"/>
      <c r="AM56" s="41"/>
      <c r="AN56" s="45">
        <f t="shared" si="32"/>
        <v>16.746411483253588</v>
      </c>
      <c r="AO56" s="41">
        <v>1254</v>
      </c>
      <c r="AP56" s="110" t="s">
        <v>103</v>
      </c>
      <c r="AQ56" s="111" t="s">
        <v>103</v>
      </c>
      <c r="AR56" s="126" t="str">
        <f t="shared" si="26"/>
        <v/>
      </c>
      <c r="AS56" s="126" t="str">
        <f t="shared" si="27"/>
        <v/>
      </c>
      <c r="AT56" s="127">
        <v>1254</v>
      </c>
      <c r="AU56" s="128">
        <v>2.2799999999999998</v>
      </c>
      <c r="AV56" s="129" t="s">
        <v>103</v>
      </c>
      <c r="AW56" s="126" t="str">
        <f t="shared" si="28"/>
        <v/>
      </c>
      <c r="AX56" s="126" t="str">
        <f t="shared" si="29"/>
        <v/>
      </c>
      <c r="AY56" s="64" t="str">
        <f t="shared" si="30"/>
        <v/>
      </c>
      <c r="AZ56" s="97">
        <v>80.45</v>
      </c>
      <c r="BA56" s="68"/>
      <c r="BB56" s="68"/>
      <c r="BC56" s="68"/>
      <c r="BD56" s="68"/>
      <c r="BE56" s="15"/>
      <c r="BF56" s="5">
        <f t="shared" si="31"/>
        <v>19721</v>
      </c>
      <c r="BG56" s="42">
        <v>7224</v>
      </c>
      <c r="BH56" s="42">
        <v>12497</v>
      </c>
      <c r="BI56" s="42"/>
      <c r="BJ56" s="42"/>
      <c r="BK56" s="42"/>
      <c r="BL56" s="42"/>
      <c r="BM56" s="15"/>
    </row>
    <row r="57" spans="1:65" outlineLevel="5" x14ac:dyDescent="0.3">
      <c r="A57" s="22">
        <f t="shared" si="5"/>
        <v>2</v>
      </c>
      <c r="B57" s="9">
        <f t="shared" si="13"/>
        <v>43137</v>
      </c>
      <c r="C57" s="51">
        <v>314701</v>
      </c>
      <c r="D57" s="64">
        <f t="shared" si="22"/>
        <v>31</v>
      </c>
      <c r="E57" s="12">
        <v>31</v>
      </c>
      <c r="F57" s="12">
        <v>31</v>
      </c>
      <c r="G57" s="12"/>
      <c r="H57" s="12"/>
      <c r="I57" s="12"/>
      <c r="J57" s="12"/>
      <c r="K57" s="12"/>
      <c r="L57" s="12"/>
      <c r="M57" s="74">
        <f t="shared" si="23"/>
        <v>7</v>
      </c>
      <c r="N57" s="86">
        <v>7</v>
      </c>
      <c r="O57" s="86">
        <v>7.02</v>
      </c>
      <c r="P57" s="86"/>
      <c r="Q57" s="86"/>
      <c r="R57" s="83"/>
      <c r="S57" s="83"/>
      <c r="T57" s="83"/>
      <c r="U57" s="83"/>
      <c r="V57" s="5" t="str">
        <f t="shared" si="24"/>
        <v/>
      </c>
      <c r="W57" s="41"/>
      <c r="X57" s="41"/>
      <c r="Y57" s="41"/>
      <c r="Z57" s="41"/>
      <c r="AA57" s="41"/>
      <c r="AB57" s="41"/>
      <c r="AC57" s="41"/>
      <c r="AD57" s="41"/>
      <c r="AE57" s="5" t="str">
        <f t="shared" si="25"/>
        <v/>
      </c>
      <c r="AF57" s="41"/>
      <c r="AG57" s="41"/>
      <c r="AH57" s="41"/>
      <c r="AI57" s="41"/>
      <c r="AJ57" s="41"/>
      <c r="AK57" s="41"/>
      <c r="AL57" s="41"/>
      <c r="AM57" s="41"/>
      <c r="AN57" s="45">
        <f t="shared" si="32"/>
        <v>26.217228464419474</v>
      </c>
      <c r="AO57" s="41">
        <v>801</v>
      </c>
      <c r="AP57" s="110">
        <v>4.16</v>
      </c>
      <c r="AQ57" s="111">
        <v>3.29</v>
      </c>
      <c r="AR57" s="126">
        <f t="shared" si="26"/>
        <v>79.086538461538453</v>
      </c>
      <c r="AS57" s="126">
        <f t="shared" si="27"/>
        <v>20.913461538461547</v>
      </c>
      <c r="AT57" s="127">
        <v>801</v>
      </c>
      <c r="AU57" s="128">
        <v>2.15</v>
      </c>
      <c r="AV57" s="129">
        <v>1.44</v>
      </c>
      <c r="AW57" s="126">
        <f t="shared" si="28"/>
        <v>66.976744186046517</v>
      </c>
      <c r="AX57" s="126">
        <f t="shared" si="29"/>
        <v>33.023255813953483</v>
      </c>
      <c r="AY57" s="64">
        <f t="shared" si="30"/>
        <v>46.367567104756155</v>
      </c>
      <c r="AZ57" s="97">
        <v>81.540000000000006</v>
      </c>
      <c r="BA57" s="68"/>
      <c r="BB57" s="68"/>
      <c r="BC57" s="68"/>
      <c r="BD57" s="68"/>
      <c r="BE57" s="15"/>
      <c r="BF57" s="5">
        <f t="shared" si="31"/>
        <v>19463</v>
      </c>
      <c r="BG57" s="42">
        <v>8351</v>
      </c>
      <c r="BH57" s="42">
        <v>11112</v>
      </c>
      <c r="BI57" s="42"/>
      <c r="BJ57" s="42"/>
      <c r="BK57" s="42"/>
      <c r="BL57" s="42"/>
      <c r="BM57" s="15"/>
    </row>
    <row r="58" spans="1:65" outlineLevel="5" x14ac:dyDescent="0.3">
      <c r="A58" s="22">
        <f t="shared" si="5"/>
        <v>2</v>
      </c>
      <c r="B58" s="9">
        <f t="shared" si="13"/>
        <v>43138</v>
      </c>
      <c r="C58" s="51">
        <v>304638</v>
      </c>
      <c r="D58" s="64">
        <f t="shared" si="22"/>
        <v>34.5</v>
      </c>
      <c r="E58" s="12">
        <v>37</v>
      </c>
      <c r="F58" s="12">
        <v>32</v>
      </c>
      <c r="G58" s="12"/>
      <c r="H58" s="12"/>
      <c r="I58" s="12"/>
      <c r="J58" s="12"/>
      <c r="K58" s="12"/>
      <c r="L58" s="12"/>
      <c r="M58" s="74" t="str">
        <f t="shared" si="23"/>
        <v/>
      </c>
      <c r="N58" s="86" t="s">
        <v>103</v>
      </c>
      <c r="O58" s="86" t="s">
        <v>103</v>
      </c>
      <c r="P58" s="86"/>
      <c r="Q58" s="86"/>
      <c r="R58" s="83"/>
      <c r="S58" s="83"/>
      <c r="T58" s="83"/>
      <c r="U58" s="83"/>
      <c r="V58" s="5" t="str">
        <f t="shared" si="24"/>
        <v/>
      </c>
      <c r="W58" s="41"/>
      <c r="X58" s="41"/>
      <c r="Y58" s="41"/>
      <c r="Z58" s="41"/>
      <c r="AA58" s="41"/>
      <c r="AB58" s="41"/>
      <c r="AC58" s="41"/>
      <c r="AD58" s="41"/>
      <c r="AE58" s="5" t="str">
        <f t="shared" si="25"/>
        <v/>
      </c>
      <c r="AF58" s="41"/>
      <c r="AG58" s="41"/>
      <c r="AH58" s="41"/>
      <c r="AI58" s="41"/>
      <c r="AJ58" s="41"/>
      <c r="AK58" s="41"/>
      <c r="AL58" s="41"/>
      <c r="AM58" s="41"/>
      <c r="AN58" s="45">
        <f t="shared" si="32"/>
        <v>24.054982817869416</v>
      </c>
      <c r="AO58" s="41">
        <v>873</v>
      </c>
      <c r="AP58" s="110" t="s">
        <v>103</v>
      </c>
      <c r="AQ58" s="111" t="s">
        <v>103</v>
      </c>
      <c r="AR58" s="126" t="str">
        <f t="shared" si="26"/>
        <v/>
      </c>
      <c r="AS58" s="126" t="str">
        <f t="shared" si="27"/>
        <v/>
      </c>
      <c r="AT58" s="127">
        <v>873</v>
      </c>
      <c r="AU58" s="128">
        <v>2.17</v>
      </c>
      <c r="AV58" s="129" t="s">
        <v>103</v>
      </c>
      <c r="AW58" s="126" t="str">
        <f t="shared" si="28"/>
        <v/>
      </c>
      <c r="AX58" s="126" t="str">
        <f t="shared" si="29"/>
        <v/>
      </c>
      <c r="AY58" s="64" t="str">
        <f t="shared" si="30"/>
        <v/>
      </c>
      <c r="AZ58" s="97">
        <v>81.290000000000006</v>
      </c>
      <c r="BA58" s="68"/>
      <c r="BB58" s="68"/>
      <c r="BC58" s="68"/>
      <c r="BD58" s="68"/>
      <c r="BE58" s="15"/>
      <c r="BF58" s="5">
        <f t="shared" si="31"/>
        <v>15717</v>
      </c>
      <c r="BG58" s="42">
        <v>7334</v>
      </c>
      <c r="BH58" s="42">
        <v>8383</v>
      </c>
      <c r="BI58" s="42"/>
      <c r="BJ58" s="42"/>
      <c r="BK58" s="42"/>
      <c r="BL58" s="42"/>
      <c r="BM58" s="15"/>
    </row>
    <row r="59" spans="1:65" outlineLevel="5" x14ac:dyDescent="0.3">
      <c r="A59" s="22">
        <f t="shared" si="5"/>
        <v>2</v>
      </c>
      <c r="B59" s="9">
        <f t="shared" si="13"/>
        <v>43139</v>
      </c>
      <c r="C59" s="51">
        <v>255143</v>
      </c>
      <c r="D59" s="64">
        <f t="shared" si="22"/>
        <v>32</v>
      </c>
      <c r="E59" s="12">
        <v>32</v>
      </c>
      <c r="F59" s="12">
        <v>32</v>
      </c>
      <c r="G59" s="12"/>
      <c r="H59" s="12"/>
      <c r="I59" s="12"/>
      <c r="J59" s="12"/>
      <c r="K59" s="12"/>
      <c r="L59" s="12"/>
      <c r="M59" s="74" t="str">
        <f t="shared" si="23"/>
        <v/>
      </c>
      <c r="N59" s="86" t="s">
        <v>103</v>
      </c>
      <c r="O59" s="86" t="s">
        <v>103</v>
      </c>
      <c r="P59" s="86"/>
      <c r="Q59" s="86"/>
      <c r="R59" s="83"/>
      <c r="S59" s="83"/>
      <c r="T59" s="83"/>
      <c r="U59" s="83"/>
      <c r="V59" s="5" t="str">
        <f t="shared" si="24"/>
        <v/>
      </c>
      <c r="W59" s="41"/>
      <c r="X59" s="41"/>
      <c r="Y59" s="41"/>
      <c r="Z59" s="41"/>
      <c r="AA59" s="41"/>
      <c r="AB59" s="41"/>
      <c r="AC59" s="41"/>
      <c r="AD59" s="41"/>
      <c r="AE59" s="5" t="str">
        <f t="shared" si="25"/>
        <v/>
      </c>
      <c r="AF59" s="41"/>
      <c r="AG59" s="41"/>
      <c r="AH59" s="41"/>
      <c r="AI59" s="41"/>
      <c r="AJ59" s="41"/>
      <c r="AK59" s="41"/>
      <c r="AL59" s="41"/>
      <c r="AM59" s="41"/>
      <c r="AN59" s="45">
        <f t="shared" si="32"/>
        <v>20.771513353115726</v>
      </c>
      <c r="AO59" s="41">
        <v>1011</v>
      </c>
      <c r="AP59" s="110" t="s">
        <v>103</v>
      </c>
      <c r="AQ59" s="111" t="s">
        <v>103</v>
      </c>
      <c r="AR59" s="126" t="str">
        <f t="shared" si="26"/>
        <v/>
      </c>
      <c r="AS59" s="126" t="str">
        <f t="shared" si="27"/>
        <v/>
      </c>
      <c r="AT59" s="127">
        <v>1011</v>
      </c>
      <c r="AU59" s="128">
        <v>2.25</v>
      </c>
      <c r="AV59" s="129" t="s">
        <v>103</v>
      </c>
      <c r="AW59" s="126" t="str">
        <f t="shared" si="28"/>
        <v/>
      </c>
      <c r="AX59" s="126" t="str">
        <f t="shared" si="29"/>
        <v/>
      </c>
      <c r="AY59" s="64" t="str">
        <f t="shared" si="30"/>
        <v/>
      </c>
      <c r="AZ59" s="97">
        <v>81.77</v>
      </c>
      <c r="BA59" s="68"/>
      <c r="BB59" s="68"/>
      <c r="BC59" s="68"/>
      <c r="BD59" s="68"/>
      <c r="BE59" s="15"/>
      <c r="BF59" s="5">
        <f t="shared" si="31"/>
        <v>13940</v>
      </c>
      <c r="BG59" s="42">
        <v>6572</v>
      </c>
      <c r="BH59" s="42">
        <v>7368</v>
      </c>
      <c r="BI59" s="42"/>
      <c r="BJ59" s="42"/>
      <c r="BK59" s="42"/>
      <c r="BL59" s="42"/>
      <c r="BM59" s="15"/>
    </row>
    <row r="60" spans="1:65" outlineLevel="5" x14ac:dyDescent="0.3">
      <c r="A60" s="22">
        <f t="shared" si="5"/>
        <v>2</v>
      </c>
      <c r="B60" s="9">
        <f t="shared" si="13"/>
        <v>43140</v>
      </c>
      <c r="C60" s="51">
        <v>284811</v>
      </c>
      <c r="D60" s="64">
        <f t="shared" si="22"/>
        <v>32.5</v>
      </c>
      <c r="E60" s="12">
        <v>32</v>
      </c>
      <c r="F60" s="12">
        <v>33</v>
      </c>
      <c r="G60" s="12"/>
      <c r="H60" s="12"/>
      <c r="I60" s="12"/>
      <c r="J60" s="12"/>
      <c r="K60" s="12"/>
      <c r="L60" s="12"/>
      <c r="M60" s="74" t="str">
        <f t="shared" si="23"/>
        <v/>
      </c>
      <c r="N60" s="86" t="s">
        <v>103</v>
      </c>
      <c r="O60" s="86" t="s">
        <v>103</v>
      </c>
      <c r="P60" s="86"/>
      <c r="Q60" s="86"/>
      <c r="R60" s="83"/>
      <c r="S60" s="83"/>
      <c r="T60" s="83"/>
      <c r="U60" s="83"/>
      <c r="V60" s="5" t="str">
        <f t="shared" si="24"/>
        <v/>
      </c>
      <c r="W60" s="41"/>
      <c r="X60" s="41"/>
      <c r="Y60" s="41"/>
      <c r="Z60" s="41"/>
      <c r="AA60" s="41"/>
      <c r="AB60" s="41"/>
      <c r="AC60" s="41"/>
      <c r="AD60" s="41"/>
      <c r="AE60" s="5" t="str">
        <f t="shared" si="25"/>
        <v/>
      </c>
      <c r="AF60" s="41"/>
      <c r="AG60" s="41"/>
      <c r="AH60" s="41"/>
      <c r="AI60" s="41"/>
      <c r="AJ60" s="41"/>
      <c r="AK60" s="41"/>
      <c r="AL60" s="41"/>
      <c r="AM60" s="41"/>
      <c r="AN60" s="45">
        <f t="shared" si="32"/>
        <v>23.178807947019866</v>
      </c>
      <c r="AO60" s="41">
        <v>906</v>
      </c>
      <c r="AP60" s="110" t="s">
        <v>103</v>
      </c>
      <c r="AQ60" s="111" t="s">
        <v>103</v>
      </c>
      <c r="AR60" s="126" t="str">
        <f t="shared" si="26"/>
        <v/>
      </c>
      <c r="AS60" s="126" t="str">
        <f t="shared" si="27"/>
        <v/>
      </c>
      <c r="AT60" s="127">
        <v>906</v>
      </c>
      <c r="AU60" s="128">
        <v>2.1800000000000002</v>
      </c>
      <c r="AV60" s="129" t="s">
        <v>103</v>
      </c>
      <c r="AW60" s="126" t="str">
        <f t="shared" si="28"/>
        <v/>
      </c>
      <c r="AX60" s="126" t="str">
        <f t="shared" si="29"/>
        <v/>
      </c>
      <c r="AY60" s="64" t="str">
        <f t="shared" si="30"/>
        <v/>
      </c>
      <c r="AZ60" s="97">
        <v>80.569999999999993</v>
      </c>
      <c r="BA60" s="68"/>
      <c r="BB60" s="68"/>
      <c r="BC60" s="68"/>
      <c r="BD60" s="68"/>
      <c r="BE60" s="15"/>
      <c r="BF60" s="5">
        <f t="shared" si="31"/>
        <v>15626</v>
      </c>
      <c r="BG60" s="42">
        <v>8064</v>
      </c>
      <c r="BH60" s="42">
        <v>7562</v>
      </c>
      <c r="BI60" s="42"/>
      <c r="BJ60" s="42"/>
      <c r="BK60" s="42"/>
      <c r="BL60" s="42"/>
      <c r="BM60" s="15"/>
    </row>
    <row r="61" spans="1:65" outlineLevel="5" x14ac:dyDescent="0.3">
      <c r="A61" s="22">
        <f t="shared" si="5"/>
        <v>2</v>
      </c>
      <c r="B61" s="9">
        <f t="shared" si="13"/>
        <v>43141</v>
      </c>
      <c r="C61" s="51">
        <v>333322</v>
      </c>
      <c r="D61" s="64">
        <f t="shared" si="22"/>
        <v>34.5</v>
      </c>
      <c r="E61" s="12">
        <v>35</v>
      </c>
      <c r="F61" s="12">
        <v>34</v>
      </c>
      <c r="G61" s="12"/>
      <c r="H61" s="12"/>
      <c r="I61" s="12"/>
      <c r="J61" s="12"/>
      <c r="K61" s="12"/>
      <c r="L61" s="12"/>
      <c r="M61" s="74" t="str">
        <f t="shared" si="23"/>
        <v/>
      </c>
      <c r="N61" s="86" t="s">
        <v>103</v>
      </c>
      <c r="O61" s="86" t="s">
        <v>103</v>
      </c>
      <c r="P61" s="86"/>
      <c r="Q61" s="86"/>
      <c r="R61" s="83"/>
      <c r="S61" s="83"/>
      <c r="T61" s="83"/>
      <c r="U61" s="83"/>
      <c r="V61" s="5" t="str">
        <f t="shared" si="24"/>
        <v/>
      </c>
      <c r="W61" s="41"/>
      <c r="X61" s="41"/>
      <c r="Y61" s="41"/>
      <c r="Z61" s="41"/>
      <c r="AA61" s="41"/>
      <c r="AB61" s="41"/>
      <c r="AC61" s="41"/>
      <c r="AD61" s="41"/>
      <c r="AE61" s="5" t="str">
        <f t="shared" si="25"/>
        <v/>
      </c>
      <c r="AF61" s="41"/>
      <c r="AG61" s="41"/>
      <c r="AH61" s="41"/>
      <c r="AI61" s="41"/>
      <c r="AJ61" s="41"/>
      <c r="AK61" s="41"/>
      <c r="AL61" s="41"/>
      <c r="AM61" s="41"/>
      <c r="AN61" s="45">
        <f t="shared" si="32"/>
        <v>24.137931034482758</v>
      </c>
      <c r="AO61" s="41">
        <v>870</v>
      </c>
      <c r="AP61" s="110" t="s">
        <v>103</v>
      </c>
      <c r="AQ61" s="111" t="s">
        <v>103</v>
      </c>
      <c r="AR61" s="126" t="str">
        <f t="shared" si="26"/>
        <v/>
      </c>
      <c r="AS61" s="126" t="str">
        <f t="shared" si="27"/>
        <v/>
      </c>
      <c r="AT61" s="127">
        <v>870</v>
      </c>
      <c r="AU61" s="128" t="s">
        <v>103</v>
      </c>
      <c r="AV61" s="129" t="s">
        <v>103</v>
      </c>
      <c r="AW61" s="126" t="str">
        <f t="shared" si="28"/>
        <v/>
      </c>
      <c r="AX61" s="126" t="str">
        <f t="shared" si="29"/>
        <v/>
      </c>
      <c r="AY61" s="64" t="str">
        <f t="shared" si="30"/>
        <v/>
      </c>
      <c r="AZ61" s="97" t="s">
        <v>103</v>
      </c>
      <c r="BA61" s="68"/>
      <c r="BB61" s="68"/>
      <c r="BC61" s="68"/>
      <c r="BD61" s="68"/>
      <c r="BE61" s="15"/>
      <c r="BF61" s="5">
        <f t="shared" si="31"/>
        <v>19020</v>
      </c>
      <c r="BG61" s="42">
        <v>12833</v>
      </c>
      <c r="BH61" s="42">
        <v>6187</v>
      </c>
      <c r="BI61" s="42"/>
      <c r="BJ61" s="42"/>
      <c r="BK61" s="42"/>
      <c r="BL61" s="42"/>
      <c r="BM61" s="15"/>
    </row>
    <row r="62" spans="1:65" outlineLevel="5" x14ac:dyDescent="0.3">
      <c r="A62" s="22">
        <f t="shared" si="5"/>
        <v>2</v>
      </c>
      <c r="B62" s="9">
        <f t="shared" si="13"/>
        <v>43142</v>
      </c>
      <c r="C62" s="51">
        <v>332617</v>
      </c>
      <c r="D62" s="64">
        <f t="shared" si="22"/>
        <v>36.5</v>
      </c>
      <c r="E62" s="12">
        <v>39</v>
      </c>
      <c r="F62" s="12">
        <v>34</v>
      </c>
      <c r="G62" s="12"/>
      <c r="H62" s="12"/>
      <c r="I62" s="12"/>
      <c r="J62" s="12"/>
      <c r="K62" s="12"/>
      <c r="L62" s="12"/>
      <c r="M62" s="74" t="str">
        <f t="shared" si="23"/>
        <v/>
      </c>
      <c r="N62" s="86" t="s">
        <v>103</v>
      </c>
      <c r="O62" s="86" t="s">
        <v>103</v>
      </c>
      <c r="P62" s="86"/>
      <c r="Q62" s="86"/>
      <c r="R62" s="83"/>
      <c r="S62" s="83"/>
      <c r="T62" s="83"/>
      <c r="U62" s="83"/>
      <c r="V62" s="5" t="str">
        <f t="shared" si="24"/>
        <v/>
      </c>
      <c r="W62" s="41"/>
      <c r="X62" s="41"/>
      <c r="Y62" s="41"/>
      <c r="Z62" s="41"/>
      <c r="AA62" s="41"/>
      <c r="AB62" s="41"/>
      <c r="AC62" s="41"/>
      <c r="AD62" s="41"/>
      <c r="AE62" s="5" t="str">
        <f t="shared" si="25"/>
        <v/>
      </c>
      <c r="AF62" s="41"/>
      <c r="AG62" s="41"/>
      <c r="AH62" s="41"/>
      <c r="AI62" s="41"/>
      <c r="AJ62" s="41"/>
      <c r="AK62" s="41"/>
      <c r="AL62" s="41"/>
      <c r="AM62" s="41"/>
      <c r="AN62" s="45">
        <f t="shared" si="32"/>
        <v>22.459893048128343</v>
      </c>
      <c r="AO62" s="41">
        <v>935</v>
      </c>
      <c r="AP62" s="110" t="s">
        <v>103</v>
      </c>
      <c r="AQ62" s="111" t="s">
        <v>103</v>
      </c>
      <c r="AR62" s="126" t="str">
        <f t="shared" si="26"/>
        <v/>
      </c>
      <c r="AS62" s="126" t="str">
        <f t="shared" si="27"/>
        <v/>
      </c>
      <c r="AT62" s="127">
        <v>935</v>
      </c>
      <c r="AU62" s="128" t="s">
        <v>103</v>
      </c>
      <c r="AV62" s="129" t="s">
        <v>103</v>
      </c>
      <c r="AW62" s="126" t="str">
        <f t="shared" si="28"/>
        <v/>
      </c>
      <c r="AX62" s="126" t="str">
        <f t="shared" si="29"/>
        <v/>
      </c>
      <c r="AY62" s="64" t="str">
        <f t="shared" si="30"/>
        <v/>
      </c>
      <c r="AZ62" s="97" t="s">
        <v>103</v>
      </c>
      <c r="BA62" s="68"/>
      <c r="BB62" s="68"/>
      <c r="BC62" s="68"/>
      <c r="BD62" s="68"/>
      <c r="BE62" s="15"/>
      <c r="BF62" s="5">
        <f t="shared" si="31"/>
        <v>19926</v>
      </c>
      <c r="BG62" s="42">
        <v>12496</v>
      </c>
      <c r="BH62" s="42">
        <v>7430</v>
      </c>
      <c r="BI62" s="42"/>
      <c r="BJ62" s="42"/>
      <c r="BK62" s="42"/>
      <c r="BL62" s="42"/>
      <c r="BM62" s="15"/>
    </row>
    <row r="63" spans="1:65" outlineLevel="5" x14ac:dyDescent="0.3">
      <c r="A63" s="22">
        <f t="shared" si="5"/>
        <v>2</v>
      </c>
      <c r="B63" s="9">
        <f t="shared" si="13"/>
        <v>43143</v>
      </c>
      <c r="C63" s="51">
        <v>305895</v>
      </c>
      <c r="D63" s="64">
        <f t="shared" si="22"/>
        <v>37.5</v>
      </c>
      <c r="E63" s="12">
        <v>38</v>
      </c>
      <c r="F63" s="12">
        <v>37</v>
      </c>
      <c r="G63" s="12"/>
      <c r="H63" s="12"/>
      <c r="I63" s="12"/>
      <c r="J63" s="12"/>
      <c r="K63" s="12"/>
      <c r="L63" s="12"/>
      <c r="M63" s="74" t="str">
        <f t="shared" si="23"/>
        <v/>
      </c>
      <c r="N63" s="86" t="s">
        <v>103</v>
      </c>
      <c r="O63" s="86" t="s">
        <v>103</v>
      </c>
      <c r="P63" s="86"/>
      <c r="Q63" s="86"/>
      <c r="R63" s="83"/>
      <c r="S63" s="83"/>
      <c r="T63" s="83"/>
      <c r="U63" s="83"/>
      <c r="V63" s="5" t="str">
        <f t="shared" si="24"/>
        <v/>
      </c>
      <c r="W63" s="41"/>
      <c r="X63" s="41"/>
      <c r="Y63" s="41"/>
      <c r="Z63" s="41"/>
      <c r="AA63" s="41"/>
      <c r="AB63" s="41"/>
      <c r="AC63" s="41"/>
      <c r="AD63" s="41"/>
      <c r="AE63" s="5" t="str">
        <f t="shared" si="25"/>
        <v/>
      </c>
      <c r="AF63" s="41"/>
      <c r="AG63" s="41"/>
      <c r="AH63" s="41"/>
      <c r="AI63" s="41"/>
      <c r="AJ63" s="41"/>
      <c r="AK63" s="41"/>
      <c r="AL63" s="41"/>
      <c r="AM63" s="41"/>
      <c r="AN63" s="45">
        <f t="shared" si="32"/>
        <v>20.64896755162242</v>
      </c>
      <c r="AO63" s="41">
        <v>1017</v>
      </c>
      <c r="AP63" s="110" t="s">
        <v>103</v>
      </c>
      <c r="AQ63" s="111" t="s">
        <v>103</v>
      </c>
      <c r="AR63" s="126" t="str">
        <f t="shared" si="26"/>
        <v/>
      </c>
      <c r="AS63" s="126" t="str">
        <f t="shared" si="27"/>
        <v/>
      </c>
      <c r="AT63" s="127">
        <v>1017</v>
      </c>
      <c r="AU63" s="128">
        <v>2.48</v>
      </c>
      <c r="AV63" s="129" t="s">
        <v>103</v>
      </c>
      <c r="AW63" s="126" t="str">
        <f t="shared" si="28"/>
        <v/>
      </c>
      <c r="AX63" s="126" t="str">
        <f t="shared" si="29"/>
        <v/>
      </c>
      <c r="AY63" s="64" t="str">
        <f t="shared" si="30"/>
        <v/>
      </c>
      <c r="AZ63" s="97">
        <v>81.459999999999994</v>
      </c>
      <c r="BA63" s="68"/>
      <c r="BB63" s="68"/>
      <c r="BC63" s="68"/>
      <c r="BD63" s="68"/>
      <c r="BE63" s="15"/>
      <c r="BF63" s="5">
        <f t="shared" si="31"/>
        <v>15895</v>
      </c>
      <c r="BG63" s="42">
        <v>9206</v>
      </c>
      <c r="BH63" s="42">
        <v>6689</v>
      </c>
      <c r="BI63" s="42"/>
      <c r="BJ63" s="42"/>
      <c r="BK63" s="42"/>
      <c r="BL63" s="42"/>
      <c r="BM63" s="15"/>
    </row>
    <row r="64" spans="1:65" outlineLevel="5" x14ac:dyDescent="0.3">
      <c r="A64" s="22">
        <f t="shared" si="5"/>
        <v>2</v>
      </c>
      <c r="B64" s="9">
        <f t="shared" si="13"/>
        <v>43144</v>
      </c>
      <c r="C64" s="51">
        <v>293302</v>
      </c>
      <c r="D64" s="64">
        <f t="shared" si="22"/>
        <v>37</v>
      </c>
      <c r="E64" s="12">
        <v>37</v>
      </c>
      <c r="F64" s="12">
        <v>37</v>
      </c>
      <c r="G64" s="12"/>
      <c r="H64" s="12"/>
      <c r="I64" s="12"/>
      <c r="J64" s="12"/>
      <c r="K64" s="12"/>
      <c r="L64" s="12"/>
      <c r="M64" s="74">
        <f t="shared" si="23"/>
        <v>7</v>
      </c>
      <c r="N64" s="86">
        <v>7.02</v>
      </c>
      <c r="O64" s="86">
        <v>7.04</v>
      </c>
      <c r="P64" s="86"/>
      <c r="Q64" s="86"/>
      <c r="R64" s="83"/>
      <c r="S64" s="83"/>
      <c r="T64" s="83"/>
      <c r="U64" s="83"/>
      <c r="V64" s="5" t="str">
        <f t="shared" si="24"/>
        <v/>
      </c>
      <c r="W64" s="41"/>
      <c r="X64" s="41"/>
      <c r="Y64" s="41"/>
      <c r="Z64" s="41"/>
      <c r="AA64" s="41"/>
      <c r="AB64" s="41"/>
      <c r="AC64" s="41"/>
      <c r="AD64" s="41"/>
      <c r="AE64" s="5" t="str">
        <f t="shared" si="25"/>
        <v/>
      </c>
      <c r="AF64" s="41"/>
      <c r="AG64" s="41"/>
      <c r="AH64" s="41"/>
      <c r="AI64" s="41"/>
      <c r="AJ64" s="41"/>
      <c r="AK64" s="41"/>
      <c r="AL64" s="41"/>
      <c r="AM64" s="41"/>
      <c r="AN64" s="45">
        <f t="shared" si="32"/>
        <v>21.276595744680851</v>
      </c>
      <c r="AO64" s="41">
        <v>987</v>
      </c>
      <c r="AP64" s="110">
        <v>4.25</v>
      </c>
      <c r="AQ64" s="111">
        <v>3.35</v>
      </c>
      <c r="AR64" s="126">
        <f t="shared" si="26"/>
        <v>78.82352941176471</v>
      </c>
      <c r="AS64" s="126">
        <f t="shared" si="27"/>
        <v>21.17647058823529</v>
      </c>
      <c r="AT64" s="127">
        <v>987</v>
      </c>
      <c r="AU64" s="128">
        <v>2.19</v>
      </c>
      <c r="AV64" s="129">
        <v>1.44</v>
      </c>
      <c r="AW64" s="126">
        <f t="shared" si="28"/>
        <v>65.753424657534239</v>
      </c>
      <c r="AX64" s="126">
        <f t="shared" si="29"/>
        <v>34.246575342465761</v>
      </c>
      <c r="AY64" s="64">
        <f t="shared" si="30"/>
        <v>48.417910447761223</v>
      </c>
      <c r="AZ64" s="97">
        <v>81.45</v>
      </c>
      <c r="BA64" s="68">
        <v>63.7</v>
      </c>
      <c r="BB64" s="68">
        <v>35.700000000000003</v>
      </c>
      <c r="BC64" s="68">
        <v>3320</v>
      </c>
      <c r="BD64" s="68"/>
      <c r="BE64" s="15"/>
      <c r="BF64" s="5">
        <f t="shared" si="31"/>
        <v>18572</v>
      </c>
      <c r="BG64" s="42">
        <v>3006</v>
      </c>
      <c r="BH64" s="42">
        <v>15566</v>
      </c>
      <c r="BI64" s="42"/>
      <c r="BJ64" s="42"/>
      <c r="BK64" s="42"/>
      <c r="BL64" s="42"/>
      <c r="BM64" s="15"/>
    </row>
    <row r="65" spans="1:65" outlineLevel="5" x14ac:dyDescent="0.3">
      <c r="A65" s="22">
        <f t="shared" si="5"/>
        <v>2</v>
      </c>
      <c r="B65" s="9">
        <f t="shared" si="13"/>
        <v>43145</v>
      </c>
      <c r="C65" s="51">
        <v>312777</v>
      </c>
      <c r="D65" s="64">
        <f t="shared" si="22"/>
        <v>36</v>
      </c>
      <c r="E65" s="12">
        <v>37</v>
      </c>
      <c r="F65" s="12">
        <v>35</v>
      </c>
      <c r="G65" s="12"/>
      <c r="H65" s="12"/>
      <c r="I65" s="12"/>
      <c r="J65" s="12"/>
      <c r="K65" s="12"/>
      <c r="L65" s="12"/>
      <c r="M65" s="74" t="str">
        <f t="shared" si="23"/>
        <v/>
      </c>
      <c r="N65" s="86" t="s">
        <v>103</v>
      </c>
      <c r="O65" s="86" t="s">
        <v>103</v>
      </c>
      <c r="P65" s="86"/>
      <c r="Q65" s="86"/>
      <c r="R65" s="83"/>
      <c r="S65" s="83"/>
      <c r="T65" s="83"/>
      <c r="U65" s="83"/>
      <c r="V65" s="5" t="str">
        <f t="shared" si="24"/>
        <v/>
      </c>
      <c r="W65" s="41"/>
      <c r="X65" s="41"/>
      <c r="Y65" s="41"/>
      <c r="Z65" s="41"/>
      <c r="AA65" s="41"/>
      <c r="AB65" s="41"/>
      <c r="AC65" s="41"/>
      <c r="AD65" s="41"/>
      <c r="AE65" s="5" t="str">
        <f t="shared" si="25"/>
        <v/>
      </c>
      <c r="AF65" s="41"/>
      <c r="AG65" s="41"/>
      <c r="AH65" s="41"/>
      <c r="AI65" s="41"/>
      <c r="AJ65" s="41"/>
      <c r="AK65" s="41"/>
      <c r="AL65" s="41"/>
      <c r="AM65" s="41"/>
      <c r="AN65" s="45">
        <f t="shared" si="32"/>
        <v>23.051591657519211</v>
      </c>
      <c r="AO65" s="41">
        <v>911</v>
      </c>
      <c r="AP65" s="110" t="s">
        <v>103</v>
      </c>
      <c r="AQ65" s="111" t="s">
        <v>103</v>
      </c>
      <c r="AR65" s="126" t="str">
        <f t="shared" si="26"/>
        <v/>
      </c>
      <c r="AS65" s="126" t="str">
        <f t="shared" si="27"/>
        <v/>
      </c>
      <c r="AT65" s="127">
        <v>911</v>
      </c>
      <c r="AU65" s="128">
        <v>2.37</v>
      </c>
      <c r="AV65" s="129" t="s">
        <v>103</v>
      </c>
      <c r="AW65" s="126" t="str">
        <f t="shared" si="28"/>
        <v/>
      </c>
      <c r="AX65" s="126" t="str">
        <f t="shared" si="29"/>
        <v/>
      </c>
      <c r="AY65" s="64" t="str">
        <f t="shared" si="30"/>
        <v/>
      </c>
      <c r="AZ65" s="97">
        <v>81.790000000000006</v>
      </c>
      <c r="BA65" s="68"/>
      <c r="BB65" s="68"/>
      <c r="BC65" s="68"/>
      <c r="BD65" s="68"/>
      <c r="BE65" s="15"/>
      <c r="BF65" s="5">
        <f t="shared" si="31"/>
        <v>22596</v>
      </c>
      <c r="BG65" s="42">
        <v>5261</v>
      </c>
      <c r="BH65" s="42">
        <v>17335</v>
      </c>
      <c r="BI65" s="42"/>
      <c r="BJ65" s="42"/>
      <c r="BK65" s="42"/>
      <c r="BL65" s="42"/>
      <c r="BM65" s="15"/>
    </row>
    <row r="66" spans="1:65" outlineLevel="5" x14ac:dyDescent="0.3">
      <c r="A66" s="22">
        <f t="shared" si="5"/>
        <v>2</v>
      </c>
      <c r="B66" s="9">
        <f t="shared" si="13"/>
        <v>43146</v>
      </c>
      <c r="C66" s="51">
        <v>315626</v>
      </c>
      <c r="D66" s="64">
        <f t="shared" si="22"/>
        <v>36.5</v>
      </c>
      <c r="E66" s="12">
        <v>36</v>
      </c>
      <c r="F66" s="12">
        <v>37</v>
      </c>
      <c r="G66" s="12"/>
      <c r="H66" s="12"/>
      <c r="I66" s="12"/>
      <c r="J66" s="12"/>
      <c r="K66" s="12"/>
      <c r="L66" s="12"/>
      <c r="M66" s="74" t="str">
        <f t="shared" si="23"/>
        <v/>
      </c>
      <c r="N66" s="86" t="s">
        <v>103</v>
      </c>
      <c r="O66" s="86" t="s">
        <v>103</v>
      </c>
      <c r="P66" s="86"/>
      <c r="Q66" s="86"/>
      <c r="R66" s="83"/>
      <c r="S66" s="83"/>
      <c r="T66" s="83"/>
      <c r="U66" s="83"/>
      <c r="V66" s="5" t="str">
        <f t="shared" si="24"/>
        <v/>
      </c>
      <c r="W66" s="41"/>
      <c r="X66" s="41"/>
      <c r="Y66" s="41"/>
      <c r="Z66" s="41"/>
      <c r="AA66" s="41"/>
      <c r="AB66" s="41"/>
      <c r="AC66" s="41"/>
      <c r="AD66" s="41"/>
      <c r="AE66" s="5" t="str">
        <f t="shared" si="25"/>
        <v/>
      </c>
      <c r="AF66" s="41"/>
      <c r="AG66" s="41"/>
      <c r="AH66" s="41"/>
      <c r="AI66" s="41"/>
      <c r="AJ66" s="41"/>
      <c r="AK66" s="41"/>
      <c r="AL66" s="41"/>
      <c r="AM66" s="41"/>
      <c r="AN66" s="45">
        <f t="shared" si="32"/>
        <v>26.054590570719604</v>
      </c>
      <c r="AO66" s="41">
        <v>806</v>
      </c>
      <c r="AP66" s="110" t="s">
        <v>103</v>
      </c>
      <c r="AQ66" s="111" t="s">
        <v>103</v>
      </c>
      <c r="AR66" s="126" t="str">
        <f t="shared" si="26"/>
        <v/>
      </c>
      <c r="AS66" s="126" t="str">
        <f t="shared" si="27"/>
        <v/>
      </c>
      <c r="AT66" s="127">
        <v>806</v>
      </c>
      <c r="AU66" s="128">
        <v>2.27</v>
      </c>
      <c r="AV66" s="129" t="s">
        <v>103</v>
      </c>
      <c r="AW66" s="126" t="str">
        <f t="shared" si="28"/>
        <v/>
      </c>
      <c r="AX66" s="126" t="str">
        <f t="shared" si="29"/>
        <v/>
      </c>
      <c r="AY66" s="64" t="str">
        <f t="shared" si="30"/>
        <v/>
      </c>
      <c r="AZ66" s="97">
        <v>81.040000000000006</v>
      </c>
      <c r="BA66" s="68"/>
      <c r="BB66" s="68"/>
      <c r="BC66" s="68"/>
      <c r="BD66" s="68"/>
      <c r="BE66" s="15"/>
      <c r="BF66" s="5">
        <f t="shared" si="31"/>
        <v>13211</v>
      </c>
      <c r="BG66" s="42">
        <v>6590</v>
      </c>
      <c r="BH66" s="42">
        <v>6621</v>
      </c>
      <c r="BI66" s="42"/>
      <c r="BJ66" s="42"/>
      <c r="BK66" s="42"/>
      <c r="BL66" s="42"/>
      <c r="BM66" s="15"/>
    </row>
    <row r="67" spans="1:65" outlineLevel="5" x14ac:dyDescent="0.3">
      <c r="A67" s="22">
        <f t="shared" si="5"/>
        <v>2</v>
      </c>
      <c r="B67" s="9">
        <f t="shared" si="13"/>
        <v>43147</v>
      </c>
      <c r="C67" s="51">
        <v>283004</v>
      </c>
      <c r="D67" s="64">
        <f t="shared" si="22"/>
        <v>36</v>
      </c>
      <c r="E67" s="12">
        <v>36</v>
      </c>
      <c r="F67" s="12">
        <v>36</v>
      </c>
      <c r="G67" s="12"/>
      <c r="H67" s="12"/>
      <c r="I67" s="12"/>
      <c r="J67" s="12"/>
      <c r="K67" s="12"/>
      <c r="L67" s="12"/>
      <c r="M67" s="74" t="str">
        <f t="shared" si="23"/>
        <v/>
      </c>
      <c r="N67" s="86" t="s">
        <v>103</v>
      </c>
      <c r="O67" s="86" t="s">
        <v>103</v>
      </c>
      <c r="P67" s="86"/>
      <c r="Q67" s="86"/>
      <c r="R67" s="83"/>
      <c r="S67" s="83"/>
      <c r="T67" s="83"/>
      <c r="U67" s="83"/>
      <c r="V67" s="5" t="str">
        <f t="shared" si="24"/>
        <v/>
      </c>
      <c r="W67" s="41"/>
      <c r="X67" s="41"/>
      <c r="Y67" s="41"/>
      <c r="Z67" s="41"/>
      <c r="AA67" s="41"/>
      <c r="AB67" s="41"/>
      <c r="AC67" s="41"/>
      <c r="AD67" s="41"/>
      <c r="AE67" s="5" t="str">
        <f t="shared" si="25"/>
        <v/>
      </c>
      <c r="AF67" s="41"/>
      <c r="AG67" s="41"/>
      <c r="AH67" s="41"/>
      <c r="AI67" s="41"/>
      <c r="AJ67" s="41"/>
      <c r="AK67" s="41"/>
      <c r="AL67" s="41"/>
      <c r="AM67" s="41"/>
      <c r="AN67" s="45">
        <f t="shared" si="32"/>
        <v>27.131782945736433</v>
      </c>
      <c r="AO67" s="41">
        <v>774</v>
      </c>
      <c r="AP67" s="110" t="s">
        <v>103</v>
      </c>
      <c r="AQ67" s="111" t="s">
        <v>103</v>
      </c>
      <c r="AR67" s="126" t="str">
        <f t="shared" si="26"/>
        <v/>
      </c>
      <c r="AS67" s="126" t="str">
        <f t="shared" si="27"/>
        <v/>
      </c>
      <c r="AT67" s="127">
        <v>774</v>
      </c>
      <c r="AU67" s="128" t="s">
        <v>103</v>
      </c>
      <c r="AV67" s="129" t="s">
        <v>103</v>
      </c>
      <c r="AW67" s="126" t="str">
        <f t="shared" si="28"/>
        <v/>
      </c>
      <c r="AX67" s="126" t="str">
        <f t="shared" si="29"/>
        <v/>
      </c>
      <c r="AY67" s="64" t="str">
        <f t="shared" si="30"/>
        <v/>
      </c>
      <c r="AZ67" s="97" t="s">
        <v>103</v>
      </c>
      <c r="BA67" s="68"/>
      <c r="BB67" s="68"/>
      <c r="BC67" s="68"/>
      <c r="BD67" s="68"/>
      <c r="BE67" s="15"/>
      <c r="BF67" s="5">
        <f t="shared" si="31"/>
        <v>16996</v>
      </c>
      <c r="BG67" s="42">
        <v>7127</v>
      </c>
      <c r="BH67" s="42">
        <v>9869</v>
      </c>
      <c r="BI67" s="42"/>
      <c r="BJ67" s="42"/>
      <c r="BK67" s="42"/>
      <c r="BL67" s="42"/>
      <c r="BM67" s="15"/>
    </row>
    <row r="68" spans="1:65" outlineLevel="5" x14ac:dyDescent="0.3">
      <c r="A68" s="22">
        <f t="shared" si="5"/>
        <v>2</v>
      </c>
      <c r="B68" s="9">
        <f t="shared" si="13"/>
        <v>43148</v>
      </c>
      <c r="C68" s="51">
        <v>288494</v>
      </c>
      <c r="D68" s="64">
        <f t="shared" si="22"/>
        <v>36.5</v>
      </c>
      <c r="E68" s="12">
        <v>36</v>
      </c>
      <c r="F68" s="12">
        <v>37</v>
      </c>
      <c r="G68" s="12"/>
      <c r="H68" s="12"/>
      <c r="I68" s="12"/>
      <c r="J68" s="12"/>
      <c r="K68" s="12"/>
      <c r="L68" s="12"/>
      <c r="M68" s="74" t="str">
        <f t="shared" si="23"/>
        <v/>
      </c>
      <c r="N68" s="86" t="s">
        <v>103</v>
      </c>
      <c r="O68" s="86" t="s">
        <v>103</v>
      </c>
      <c r="P68" s="86"/>
      <c r="Q68" s="86"/>
      <c r="R68" s="83"/>
      <c r="S68" s="83"/>
      <c r="T68" s="83"/>
      <c r="U68" s="83"/>
      <c r="V68" s="5" t="str">
        <f t="shared" si="24"/>
        <v/>
      </c>
      <c r="W68" s="41"/>
      <c r="X68" s="41"/>
      <c r="Y68" s="41"/>
      <c r="Z68" s="41"/>
      <c r="AA68" s="41"/>
      <c r="AB68" s="41"/>
      <c r="AC68" s="41"/>
      <c r="AD68" s="41"/>
      <c r="AE68" s="5" t="str">
        <f t="shared" si="25"/>
        <v/>
      </c>
      <c r="AF68" s="41"/>
      <c r="AG68" s="41"/>
      <c r="AH68" s="41"/>
      <c r="AI68" s="41"/>
      <c r="AJ68" s="41"/>
      <c r="AK68" s="41"/>
      <c r="AL68" s="41"/>
      <c r="AM68" s="41"/>
      <c r="AN68" s="45">
        <f t="shared" si="32"/>
        <v>26.381909547738694</v>
      </c>
      <c r="AO68" s="41">
        <v>796</v>
      </c>
      <c r="AP68" s="110" t="s">
        <v>103</v>
      </c>
      <c r="AQ68" s="111" t="s">
        <v>103</v>
      </c>
      <c r="AR68" s="126" t="str">
        <f t="shared" si="26"/>
        <v/>
      </c>
      <c r="AS68" s="126" t="str">
        <f t="shared" si="27"/>
        <v/>
      </c>
      <c r="AT68" s="127">
        <v>796</v>
      </c>
      <c r="AU68" s="128" t="s">
        <v>103</v>
      </c>
      <c r="AV68" s="129" t="s">
        <v>103</v>
      </c>
      <c r="AW68" s="126" t="str">
        <f t="shared" si="28"/>
        <v/>
      </c>
      <c r="AX68" s="126" t="str">
        <f t="shared" si="29"/>
        <v/>
      </c>
      <c r="AY68" s="64" t="str">
        <f t="shared" si="30"/>
        <v/>
      </c>
      <c r="AZ68" s="97" t="s">
        <v>103</v>
      </c>
      <c r="BA68" s="68"/>
      <c r="BB68" s="68"/>
      <c r="BC68" s="68"/>
      <c r="BD68" s="68"/>
      <c r="BE68" s="15"/>
      <c r="BF68" s="5">
        <f t="shared" si="31"/>
        <v>20721</v>
      </c>
      <c r="BG68" s="42">
        <v>7259</v>
      </c>
      <c r="BH68" s="42">
        <v>13462</v>
      </c>
      <c r="BI68" s="42"/>
      <c r="BJ68" s="42"/>
      <c r="BK68" s="42"/>
      <c r="BL68" s="42"/>
      <c r="BM68" s="15"/>
    </row>
    <row r="69" spans="1:65" outlineLevel="5" x14ac:dyDescent="0.3">
      <c r="A69" s="22">
        <f t="shared" si="5"/>
        <v>2</v>
      </c>
      <c r="B69" s="9">
        <f t="shared" si="13"/>
        <v>43149</v>
      </c>
      <c r="C69" s="51">
        <v>299332</v>
      </c>
      <c r="D69" s="64">
        <f t="shared" si="22"/>
        <v>37.5</v>
      </c>
      <c r="E69" s="12">
        <v>38</v>
      </c>
      <c r="F69" s="12">
        <v>37</v>
      </c>
      <c r="G69" s="12"/>
      <c r="H69" s="12"/>
      <c r="I69" s="12"/>
      <c r="J69" s="12"/>
      <c r="K69" s="12"/>
      <c r="L69" s="12"/>
      <c r="M69" s="74" t="str">
        <f t="shared" si="23"/>
        <v/>
      </c>
      <c r="N69" s="86" t="s">
        <v>103</v>
      </c>
      <c r="O69" s="86" t="s">
        <v>103</v>
      </c>
      <c r="P69" s="86"/>
      <c r="Q69" s="86"/>
      <c r="R69" s="83"/>
      <c r="S69" s="83"/>
      <c r="T69" s="83"/>
      <c r="U69" s="83"/>
      <c r="V69" s="5" t="str">
        <f t="shared" si="24"/>
        <v/>
      </c>
      <c r="W69" s="41"/>
      <c r="X69" s="41"/>
      <c r="Y69" s="41"/>
      <c r="Z69" s="41"/>
      <c r="AA69" s="41"/>
      <c r="AB69" s="41"/>
      <c r="AC69" s="41"/>
      <c r="AD69" s="41"/>
      <c r="AE69" s="5" t="str">
        <f t="shared" si="25"/>
        <v/>
      </c>
      <c r="AF69" s="41"/>
      <c r="AG69" s="41"/>
      <c r="AH69" s="41"/>
      <c r="AI69" s="41"/>
      <c r="AJ69" s="41"/>
      <c r="AK69" s="41"/>
      <c r="AL69" s="41"/>
      <c r="AM69" s="41"/>
      <c r="AN69" s="45">
        <f t="shared" si="32"/>
        <v>23.80952380952381</v>
      </c>
      <c r="AO69" s="41">
        <v>882</v>
      </c>
      <c r="AP69" s="110" t="s">
        <v>103</v>
      </c>
      <c r="AQ69" s="111" t="s">
        <v>103</v>
      </c>
      <c r="AR69" s="126" t="str">
        <f t="shared" si="26"/>
        <v/>
      </c>
      <c r="AS69" s="126" t="str">
        <f t="shared" si="27"/>
        <v/>
      </c>
      <c r="AT69" s="127">
        <v>882</v>
      </c>
      <c r="AU69" s="128" t="s">
        <v>103</v>
      </c>
      <c r="AV69" s="129" t="s">
        <v>103</v>
      </c>
      <c r="AW69" s="126" t="str">
        <f t="shared" si="28"/>
        <v/>
      </c>
      <c r="AX69" s="126" t="str">
        <f t="shared" si="29"/>
        <v/>
      </c>
      <c r="AY69" s="64" t="str">
        <f t="shared" si="30"/>
        <v/>
      </c>
      <c r="AZ69" s="97" t="s">
        <v>103</v>
      </c>
      <c r="BA69" s="68"/>
      <c r="BB69" s="68"/>
      <c r="BC69" s="68"/>
      <c r="BD69" s="68"/>
      <c r="BE69" s="15"/>
      <c r="BF69" s="5">
        <f t="shared" si="31"/>
        <v>20458</v>
      </c>
      <c r="BG69" s="42">
        <v>5566</v>
      </c>
      <c r="BH69" s="42">
        <v>14892</v>
      </c>
      <c r="BI69" s="42"/>
      <c r="BJ69" s="42"/>
      <c r="BK69" s="42"/>
      <c r="BL69" s="42"/>
      <c r="BM69" s="15"/>
    </row>
    <row r="70" spans="1:65" outlineLevel="5" x14ac:dyDescent="0.3">
      <c r="A70" s="22">
        <f t="shared" si="5"/>
        <v>2</v>
      </c>
      <c r="B70" s="9">
        <f t="shared" si="13"/>
        <v>43150</v>
      </c>
      <c r="C70" s="51">
        <v>289311</v>
      </c>
      <c r="D70" s="64">
        <f t="shared" si="22"/>
        <v>37.5</v>
      </c>
      <c r="E70" s="12">
        <v>37</v>
      </c>
      <c r="F70" s="12">
        <v>38</v>
      </c>
      <c r="G70" s="12"/>
      <c r="H70" s="12"/>
      <c r="I70" s="12"/>
      <c r="J70" s="12"/>
      <c r="K70" s="12"/>
      <c r="L70" s="12"/>
      <c r="M70" s="74" t="str">
        <f t="shared" si="23"/>
        <v/>
      </c>
      <c r="N70" s="86" t="s">
        <v>103</v>
      </c>
      <c r="O70" s="86" t="s">
        <v>103</v>
      </c>
      <c r="P70" s="86"/>
      <c r="Q70" s="86"/>
      <c r="R70" s="83"/>
      <c r="S70" s="83"/>
      <c r="T70" s="83"/>
      <c r="U70" s="83"/>
      <c r="V70" s="5" t="str">
        <f t="shared" si="24"/>
        <v/>
      </c>
      <c r="W70" s="41"/>
      <c r="X70" s="41"/>
      <c r="Y70" s="41"/>
      <c r="Z70" s="41"/>
      <c r="AA70" s="41"/>
      <c r="AB70" s="41"/>
      <c r="AC70" s="41"/>
      <c r="AD70" s="41"/>
      <c r="AE70" s="5" t="str">
        <f t="shared" si="25"/>
        <v/>
      </c>
      <c r="AF70" s="41"/>
      <c r="AG70" s="41"/>
      <c r="AH70" s="41"/>
      <c r="AI70" s="41"/>
      <c r="AJ70" s="41"/>
      <c r="AK70" s="41"/>
      <c r="AL70" s="41"/>
      <c r="AM70" s="41"/>
      <c r="AN70" s="45">
        <f t="shared" si="32"/>
        <v>16.8</v>
      </c>
      <c r="AO70" s="41">
        <v>1250</v>
      </c>
      <c r="AP70" s="110" t="s">
        <v>103</v>
      </c>
      <c r="AQ70" s="111" t="s">
        <v>103</v>
      </c>
      <c r="AR70" s="126" t="str">
        <f t="shared" si="26"/>
        <v/>
      </c>
      <c r="AS70" s="126" t="str">
        <f t="shared" si="27"/>
        <v/>
      </c>
      <c r="AT70" s="127">
        <v>1250</v>
      </c>
      <c r="AU70" s="128">
        <v>2.31</v>
      </c>
      <c r="AV70" s="129" t="s">
        <v>103</v>
      </c>
      <c r="AW70" s="126" t="str">
        <f t="shared" si="28"/>
        <v/>
      </c>
      <c r="AX70" s="126" t="str">
        <f t="shared" si="29"/>
        <v/>
      </c>
      <c r="AY70" s="64" t="str">
        <f t="shared" si="30"/>
        <v/>
      </c>
      <c r="AZ70" s="97">
        <v>81.02</v>
      </c>
      <c r="BA70" s="68"/>
      <c r="BB70" s="68"/>
      <c r="BC70" s="68"/>
      <c r="BD70" s="68"/>
      <c r="BE70" s="15"/>
      <c r="BF70" s="5">
        <f t="shared" si="31"/>
        <v>21339</v>
      </c>
      <c r="BG70" s="42">
        <v>7019</v>
      </c>
      <c r="BH70" s="42">
        <v>14320</v>
      </c>
      <c r="BI70" s="42"/>
      <c r="BJ70" s="42"/>
      <c r="BK70" s="42"/>
      <c r="BL70" s="42"/>
      <c r="BM70" s="15"/>
    </row>
    <row r="71" spans="1:65" outlineLevel="5" x14ac:dyDescent="0.3">
      <c r="A71" s="22">
        <f t="shared" si="5"/>
        <v>2</v>
      </c>
      <c r="B71" s="9">
        <f t="shared" si="13"/>
        <v>43151</v>
      </c>
      <c r="C71" s="51">
        <v>291638</v>
      </c>
      <c r="D71" s="64">
        <f t="shared" si="22"/>
        <v>36</v>
      </c>
      <c r="E71" s="12">
        <v>36</v>
      </c>
      <c r="F71" s="12">
        <v>36</v>
      </c>
      <c r="G71" s="12"/>
      <c r="H71" s="12"/>
      <c r="I71" s="12"/>
      <c r="J71" s="12"/>
      <c r="K71" s="12"/>
      <c r="L71" s="12"/>
      <c r="M71" s="74">
        <f t="shared" si="23"/>
        <v>7</v>
      </c>
      <c r="N71" s="86">
        <v>7.01</v>
      </c>
      <c r="O71" s="86">
        <v>7.02</v>
      </c>
      <c r="P71" s="86"/>
      <c r="Q71" s="86"/>
      <c r="R71" s="83"/>
      <c r="S71" s="83"/>
      <c r="T71" s="83"/>
      <c r="U71" s="83"/>
      <c r="V71" s="5" t="str">
        <f t="shared" si="24"/>
        <v/>
      </c>
      <c r="W71" s="41"/>
      <c r="X71" s="41"/>
      <c r="Y71" s="41"/>
      <c r="Z71" s="41"/>
      <c r="AA71" s="41"/>
      <c r="AB71" s="41"/>
      <c r="AC71" s="41"/>
      <c r="AD71" s="41"/>
      <c r="AE71" s="5" t="str">
        <f t="shared" si="25"/>
        <v/>
      </c>
      <c r="AF71" s="41"/>
      <c r="AG71" s="41"/>
      <c r="AH71" s="41"/>
      <c r="AI71" s="41"/>
      <c r="AJ71" s="41"/>
      <c r="AK71" s="41"/>
      <c r="AL71" s="41"/>
      <c r="AM71" s="41"/>
      <c r="AN71" s="45">
        <f t="shared" si="32"/>
        <v>16.367887763055339</v>
      </c>
      <c r="AO71" s="41">
        <v>1283</v>
      </c>
      <c r="AP71" s="110">
        <v>3.98</v>
      </c>
      <c r="AQ71" s="111">
        <v>3.08</v>
      </c>
      <c r="AR71" s="126">
        <f t="shared" si="26"/>
        <v>77.386934673366838</v>
      </c>
      <c r="AS71" s="126">
        <f t="shared" si="27"/>
        <v>22.613065326633162</v>
      </c>
      <c r="AT71" s="127">
        <v>1283</v>
      </c>
      <c r="AU71" s="128">
        <v>2.2000000000000002</v>
      </c>
      <c r="AV71" s="129">
        <v>1.44</v>
      </c>
      <c r="AW71" s="126">
        <f t="shared" si="28"/>
        <v>65.454545454545439</v>
      </c>
      <c r="AX71" s="126">
        <f t="shared" si="29"/>
        <v>34.545454545454561</v>
      </c>
      <c r="AY71" s="64">
        <f t="shared" si="30"/>
        <v>44.634313055365752</v>
      </c>
      <c r="AZ71" s="97">
        <v>80.760000000000005</v>
      </c>
      <c r="BA71" s="68"/>
      <c r="BB71" s="68"/>
      <c r="BC71" s="68"/>
      <c r="BD71" s="68"/>
      <c r="BE71" s="15"/>
      <c r="BF71" s="5">
        <f t="shared" si="31"/>
        <v>15766</v>
      </c>
      <c r="BG71" s="42">
        <v>4798</v>
      </c>
      <c r="BH71" s="42">
        <v>10968</v>
      </c>
      <c r="BI71" s="42"/>
      <c r="BJ71" s="42"/>
      <c r="BK71" s="42"/>
      <c r="BL71" s="42"/>
      <c r="BM71" s="15"/>
    </row>
    <row r="72" spans="1:65" outlineLevel="5" x14ac:dyDescent="0.3">
      <c r="A72" s="22">
        <f t="shared" si="5"/>
        <v>2</v>
      </c>
      <c r="B72" s="9">
        <f t="shared" si="13"/>
        <v>43152</v>
      </c>
      <c r="C72" s="51">
        <v>287131</v>
      </c>
      <c r="D72" s="64">
        <f t="shared" si="22"/>
        <v>35.5</v>
      </c>
      <c r="E72" s="12">
        <v>36</v>
      </c>
      <c r="F72" s="12">
        <v>35</v>
      </c>
      <c r="G72" s="12"/>
      <c r="H72" s="12"/>
      <c r="I72" s="12"/>
      <c r="J72" s="12"/>
      <c r="K72" s="12"/>
      <c r="L72" s="12"/>
      <c r="M72" s="74" t="str">
        <f t="shared" si="23"/>
        <v/>
      </c>
      <c r="N72" s="86" t="s">
        <v>103</v>
      </c>
      <c r="O72" s="86" t="s">
        <v>103</v>
      </c>
      <c r="P72" s="86"/>
      <c r="Q72" s="86"/>
      <c r="R72" s="83"/>
      <c r="S72" s="83"/>
      <c r="T72" s="83"/>
      <c r="U72" s="83"/>
      <c r="V72" s="5" t="str">
        <f t="shared" si="24"/>
        <v/>
      </c>
      <c r="W72" s="41"/>
      <c r="X72" s="41"/>
      <c r="Y72" s="41"/>
      <c r="Z72" s="41"/>
      <c r="AA72" s="41"/>
      <c r="AB72" s="41"/>
      <c r="AC72" s="41"/>
      <c r="AD72" s="41"/>
      <c r="AE72" s="5" t="str">
        <f t="shared" si="25"/>
        <v/>
      </c>
      <c r="AF72" s="41"/>
      <c r="AG72" s="41"/>
      <c r="AH72" s="41"/>
      <c r="AI72" s="41"/>
      <c r="AJ72" s="41"/>
      <c r="AK72" s="41"/>
      <c r="AL72" s="41"/>
      <c r="AM72" s="41"/>
      <c r="AN72" s="45">
        <f t="shared" si="32"/>
        <v>18.421052631578949</v>
      </c>
      <c r="AO72" s="41">
        <v>1140</v>
      </c>
      <c r="AP72" s="110" t="s">
        <v>103</v>
      </c>
      <c r="AQ72" s="111" t="s">
        <v>103</v>
      </c>
      <c r="AR72" s="126" t="str">
        <f t="shared" si="26"/>
        <v/>
      </c>
      <c r="AS72" s="126" t="str">
        <f t="shared" si="27"/>
        <v/>
      </c>
      <c r="AT72" s="127">
        <v>1140</v>
      </c>
      <c r="AU72" s="128">
        <v>2.15</v>
      </c>
      <c r="AV72" s="129" t="s">
        <v>103</v>
      </c>
      <c r="AW72" s="126" t="str">
        <f t="shared" si="28"/>
        <v/>
      </c>
      <c r="AX72" s="126" t="str">
        <f t="shared" si="29"/>
        <v/>
      </c>
      <c r="AY72" s="64" t="str">
        <f t="shared" si="30"/>
        <v/>
      </c>
      <c r="AZ72" s="97">
        <v>80.66</v>
      </c>
      <c r="BA72" s="68"/>
      <c r="BB72" s="68"/>
      <c r="BC72" s="68"/>
      <c r="BD72" s="68"/>
      <c r="BE72" s="15"/>
      <c r="BF72" s="5">
        <f t="shared" si="31"/>
        <v>19512</v>
      </c>
      <c r="BG72" s="42">
        <v>5182</v>
      </c>
      <c r="BH72" s="42">
        <v>14330</v>
      </c>
      <c r="BI72" s="42"/>
      <c r="BJ72" s="42"/>
      <c r="BK72" s="42"/>
      <c r="BL72" s="42"/>
      <c r="BM72" s="15"/>
    </row>
    <row r="73" spans="1:65" outlineLevel="5" x14ac:dyDescent="0.3">
      <c r="A73" s="22">
        <f t="shared" si="5"/>
        <v>2</v>
      </c>
      <c r="B73" s="9">
        <f t="shared" si="13"/>
        <v>43153</v>
      </c>
      <c r="C73" s="51">
        <v>294944</v>
      </c>
      <c r="D73" s="64">
        <f t="shared" si="22"/>
        <v>35</v>
      </c>
      <c r="E73" s="12">
        <v>35</v>
      </c>
      <c r="F73" s="12">
        <v>35</v>
      </c>
      <c r="G73" s="12"/>
      <c r="H73" s="12"/>
      <c r="I73" s="12"/>
      <c r="J73" s="12"/>
      <c r="K73" s="12"/>
      <c r="L73" s="12"/>
      <c r="M73" s="74" t="str">
        <f t="shared" si="23"/>
        <v/>
      </c>
      <c r="N73" s="86" t="s">
        <v>103</v>
      </c>
      <c r="O73" s="86" t="s">
        <v>103</v>
      </c>
      <c r="P73" s="86"/>
      <c r="Q73" s="86"/>
      <c r="R73" s="83"/>
      <c r="S73" s="83"/>
      <c r="T73" s="83"/>
      <c r="U73" s="83"/>
      <c r="V73" s="5" t="str">
        <f t="shared" si="24"/>
        <v/>
      </c>
      <c r="W73" s="41"/>
      <c r="X73" s="41"/>
      <c r="Y73" s="41"/>
      <c r="Z73" s="41"/>
      <c r="AA73" s="41"/>
      <c r="AB73" s="41"/>
      <c r="AC73" s="41"/>
      <c r="AD73" s="41"/>
      <c r="AE73" s="5" t="str">
        <f t="shared" si="25"/>
        <v/>
      </c>
      <c r="AF73" s="41"/>
      <c r="AG73" s="41"/>
      <c r="AH73" s="41"/>
      <c r="AI73" s="41"/>
      <c r="AJ73" s="41"/>
      <c r="AK73" s="41"/>
      <c r="AL73" s="41"/>
      <c r="AM73" s="41"/>
      <c r="AN73" s="45">
        <f t="shared" si="32"/>
        <v>22.198731501057082</v>
      </c>
      <c r="AO73" s="41">
        <v>946</v>
      </c>
      <c r="AP73" s="110" t="s">
        <v>103</v>
      </c>
      <c r="AQ73" s="111" t="s">
        <v>103</v>
      </c>
      <c r="AR73" s="126" t="str">
        <f t="shared" si="26"/>
        <v/>
      </c>
      <c r="AS73" s="126" t="str">
        <f t="shared" si="27"/>
        <v/>
      </c>
      <c r="AT73" s="127">
        <v>946</v>
      </c>
      <c r="AU73" s="128">
        <v>2.1800000000000002</v>
      </c>
      <c r="AV73" s="129" t="s">
        <v>103</v>
      </c>
      <c r="AW73" s="126" t="str">
        <f t="shared" si="28"/>
        <v/>
      </c>
      <c r="AX73" s="126" t="str">
        <f t="shared" si="29"/>
        <v/>
      </c>
      <c r="AY73" s="64" t="str">
        <f t="shared" si="30"/>
        <v/>
      </c>
      <c r="AZ73" s="97">
        <v>80.91</v>
      </c>
      <c r="BA73" s="68"/>
      <c r="BB73" s="68"/>
      <c r="BC73" s="68"/>
      <c r="BD73" s="68"/>
      <c r="BE73" s="15"/>
      <c r="BF73" s="5">
        <f t="shared" si="31"/>
        <v>21195</v>
      </c>
      <c r="BG73" s="42">
        <v>5575</v>
      </c>
      <c r="BH73" s="42">
        <v>15620</v>
      </c>
      <c r="BI73" s="42"/>
      <c r="BJ73" s="42"/>
      <c r="BK73" s="42"/>
      <c r="BL73" s="42"/>
      <c r="BM73" s="15"/>
    </row>
    <row r="74" spans="1:65" outlineLevel="5" x14ac:dyDescent="0.3">
      <c r="A74" s="22">
        <f t="shared" si="5"/>
        <v>2</v>
      </c>
      <c r="B74" s="9">
        <f t="shared" si="13"/>
        <v>43154</v>
      </c>
      <c r="C74" s="51">
        <v>275610</v>
      </c>
      <c r="D74" s="64">
        <f t="shared" si="22"/>
        <v>34.5</v>
      </c>
      <c r="E74" s="12">
        <v>34</v>
      </c>
      <c r="F74" s="12">
        <v>35</v>
      </c>
      <c r="G74" s="12"/>
      <c r="H74" s="12"/>
      <c r="I74" s="12"/>
      <c r="J74" s="12"/>
      <c r="K74" s="12"/>
      <c r="L74" s="12"/>
      <c r="M74" s="74" t="str">
        <f t="shared" si="23"/>
        <v/>
      </c>
      <c r="N74" s="86" t="s">
        <v>103</v>
      </c>
      <c r="O74" s="86" t="s">
        <v>103</v>
      </c>
      <c r="P74" s="86"/>
      <c r="Q74" s="86"/>
      <c r="R74" s="83"/>
      <c r="S74" s="83"/>
      <c r="T74" s="83"/>
      <c r="U74" s="83"/>
      <c r="V74" s="5" t="str">
        <f t="shared" si="24"/>
        <v/>
      </c>
      <c r="W74" s="41"/>
      <c r="X74" s="41"/>
      <c r="Y74" s="41"/>
      <c r="Z74" s="41"/>
      <c r="AA74" s="41"/>
      <c r="AB74" s="41"/>
      <c r="AC74" s="41"/>
      <c r="AD74" s="41"/>
      <c r="AE74" s="5" t="str">
        <f t="shared" si="25"/>
        <v/>
      </c>
      <c r="AF74" s="41"/>
      <c r="AG74" s="41"/>
      <c r="AH74" s="41"/>
      <c r="AI74" s="41"/>
      <c r="AJ74" s="41"/>
      <c r="AK74" s="41"/>
      <c r="AL74" s="41"/>
      <c r="AM74" s="41"/>
      <c r="AN74" s="45">
        <f t="shared" si="32"/>
        <v>22.678185745140389</v>
      </c>
      <c r="AO74" s="41">
        <v>926</v>
      </c>
      <c r="AP74" s="110" t="s">
        <v>103</v>
      </c>
      <c r="AQ74" s="111" t="s">
        <v>103</v>
      </c>
      <c r="AR74" s="126" t="str">
        <f t="shared" si="26"/>
        <v/>
      </c>
      <c r="AS74" s="126" t="str">
        <f t="shared" si="27"/>
        <v/>
      </c>
      <c r="AT74" s="127">
        <v>926</v>
      </c>
      <c r="AU74" s="128">
        <v>2.16</v>
      </c>
      <c r="AV74" s="129" t="s">
        <v>103</v>
      </c>
      <c r="AW74" s="126" t="str">
        <f t="shared" si="28"/>
        <v/>
      </c>
      <c r="AX74" s="126" t="str">
        <f t="shared" si="29"/>
        <v/>
      </c>
      <c r="AY74" s="64" t="str">
        <f t="shared" si="30"/>
        <v/>
      </c>
      <c r="AZ74" s="97">
        <v>81.010000000000005</v>
      </c>
      <c r="BA74" s="68"/>
      <c r="BB74" s="68"/>
      <c r="BC74" s="68"/>
      <c r="BD74" s="68"/>
      <c r="BE74" s="15"/>
      <c r="BF74" s="5">
        <f t="shared" si="31"/>
        <v>17679</v>
      </c>
      <c r="BG74" s="42">
        <v>6618</v>
      </c>
      <c r="BH74" s="42">
        <v>11061</v>
      </c>
      <c r="BI74" s="42"/>
      <c r="BJ74" s="42"/>
      <c r="BK74" s="42"/>
      <c r="BL74" s="42"/>
      <c r="BM74" s="15"/>
    </row>
    <row r="75" spans="1:65" outlineLevel="5" x14ac:dyDescent="0.3">
      <c r="A75" s="22">
        <f t="shared" si="5"/>
        <v>2</v>
      </c>
      <c r="B75" s="9">
        <f t="shared" si="13"/>
        <v>43155</v>
      </c>
      <c r="C75" s="51">
        <v>275888</v>
      </c>
      <c r="D75" s="64">
        <f t="shared" si="22"/>
        <v>34.5</v>
      </c>
      <c r="E75" s="12">
        <v>34</v>
      </c>
      <c r="F75" s="12">
        <v>35</v>
      </c>
      <c r="G75" s="12"/>
      <c r="H75" s="12"/>
      <c r="I75" s="12"/>
      <c r="J75" s="12"/>
      <c r="K75" s="12"/>
      <c r="L75" s="12"/>
      <c r="M75" s="74" t="str">
        <f t="shared" si="23"/>
        <v/>
      </c>
      <c r="N75" s="86" t="s">
        <v>103</v>
      </c>
      <c r="O75" s="86" t="s">
        <v>103</v>
      </c>
      <c r="P75" s="86"/>
      <c r="Q75" s="86"/>
      <c r="R75" s="83"/>
      <c r="S75" s="83"/>
      <c r="T75" s="83"/>
      <c r="U75" s="83"/>
      <c r="V75" s="5" t="str">
        <f t="shared" si="24"/>
        <v/>
      </c>
      <c r="W75" s="41"/>
      <c r="X75" s="41"/>
      <c r="Y75" s="41"/>
      <c r="Z75" s="41"/>
      <c r="AA75" s="41"/>
      <c r="AB75" s="41"/>
      <c r="AC75" s="41"/>
      <c r="AD75" s="41"/>
      <c r="AE75" s="5" t="str">
        <f t="shared" si="25"/>
        <v/>
      </c>
      <c r="AF75" s="41"/>
      <c r="AG75" s="41"/>
      <c r="AH75" s="41"/>
      <c r="AI75" s="41"/>
      <c r="AJ75" s="41"/>
      <c r="AK75" s="41"/>
      <c r="AL75" s="41"/>
      <c r="AM75" s="41"/>
      <c r="AN75" s="45">
        <f t="shared" si="32"/>
        <v>14.716187806587246</v>
      </c>
      <c r="AO75" s="41">
        <v>1427</v>
      </c>
      <c r="AP75" s="110" t="s">
        <v>103</v>
      </c>
      <c r="AQ75" s="111" t="s">
        <v>103</v>
      </c>
      <c r="AR75" s="126" t="str">
        <f t="shared" si="26"/>
        <v/>
      </c>
      <c r="AS75" s="126" t="str">
        <f t="shared" si="27"/>
        <v/>
      </c>
      <c r="AT75" s="127">
        <v>1427</v>
      </c>
      <c r="AU75" s="128" t="s">
        <v>103</v>
      </c>
      <c r="AV75" s="129" t="s">
        <v>103</v>
      </c>
      <c r="AW75" s="126" t="str">
        <f t="shared" si="28"/>
        <v/>
      </c>
      <c r="AX75" s="126" t="str">
        <f t="shared" si="29"/>
        <v/>
      </c>
      <c r="AY75" s="64" t="str">
        <f t="shared" si="30"/>
        <v/>
      </c>
      <c r="AZ75" s="97" t="s">
        <v>103</v>
      </c>
      <c r="BA75" s="68"/>
      <c r="BB75" s="68"/>
      <c r="BC75" s="68"/>
      <c r="BD75" s="68"/>
      <c r="BE75" s="15"/>
      <c r="BF75" s="5">
        <f t="shared" si="31"/>
        <v>19798</v>
      </c>
      <c r="BG75" s="42">
        <v>6483</v>
      </c>
      <c r="BH75" s="42">
        <v>13315</v>
      </c>
      <c r="BI75" s="42"/>
      <c r="BJ75" s="42"/>
      <c r="BK75" s="42"/>
      <c r="BL75" s="42"/>
      <c r="BM75" s="15"/>
    </row>
    <row r="76" spans="1:65" outlineLevel="5" x14ac:dyDescent="0.3">
      <c r="A76" s="22">
        <f t="shared" si="5"/>
        <v>2</v>
      </c>
      <c r="B76" s="9">
        <f t="shared" si="13"/>
        <v>43156</v>
      </c>
      <c r="C76" s="51">
        <v>284072</v>
      </c>
      <c r="D76" s="64">
        <f t="shared" si="22"/>
        <v>34</v>
      </c>
      <c r="E76" s="12">
        <v>34</v>
      </c>
      <c r="F76" s="12">
        <v>34</v>
      </c>
      <c r="G76" s="12"/>
      <c r="H76" s="12"/>
      <c r="I76" s="12"/>
      <c r="J76" s="12"/>
      <c r="K76" s="12"/>
      <c r="L76" s="12"/>
      <c r="M76" s="74" t="str">
        <f t="shared" si="23"/>
        <v/>
      </c>
      <c r="N76" s="86" t="s">
        <v>103</v>
      </c>
      <c r="O76" s="86" t="s">
        <v>103</v>
      </c>
      <c r="P76" s="86"/>
      <c r="Q76" s="86"/>
      <c r="R76" s="83"/>
      <c r="S76" s="83"/>
      <c r="T76" s="83"/>
      <c r="U76" s="83"/>
      <c r="V76" s="5" t="str">
        <f t="shared" si="24"/>
        <v/>
      </c>
      <c r="W76" s="41"/>
      <c r="X76" s="41"/>
      <c r="Y76" s="41"/>
      <c r="Z76" s="41"/>
      <c r="AA76" s="41"/>
      <c r="AB76" s="41"/>
      <c r="AC76" s="41"/>
      <c r="AD76" s="41"/>
      <c r="AE76" s="5" t="str">
        <f t="shared" si="25"/>
        <v/>
      </c>
      <c r="AF76" s="41"/>
      <c r="AG76" s="41"/>
      <c r="AH76" s="41"/>
      <c r="AI76" s="41"/>
      <c r="AJ76" s="41"/>
      <c r="AK76" s="41"/>
      <c r="AL76" s="41"/>
      <c r="AM76" s="41"/>
      <c r="AN76" s="45">
        <f t="shared" si="32"/>
        <v>13.671875</v>
      </c>
      <c r="AO76" s="41">
        <v>1536</v>
      </c>
      <c r="AP76" s="110" t="s">
        <v>103</v>
      </c>
      <c r="AQ76" s="111" t="s">
        <v>103</v>
      </c>
      <c r="AR76" s="126" t="str">
        <f t="shared" si="26"/>
        <v/>
      </c>
      <c r="AS76" s="126" t="str">
        <f t="shared" si="27"/>
        <v/>
      </c>
      <c r="AT76" s="127">
        <v>1536</v>
      </c>
      <c r="AU76" s="128" t="s">
        <v>103</v>
      </c>
      <c r="AV76" s="129" t="s">
        <v>103</v>
      </c>
      <c r="AW76" s="126" t="str">
        <f t="shared" si="28"/>
        <v/>
      </c>
      <c r="AX76" s="126" t="str">
        <f t="shared" si="29"/>
        <v/>
      </c>
      <c r="AY76" s="64" t="str">
        <f t="shared" si="30"/>
        <v/>
      </c>
      <c r="AZ76" s="97" t="s">
        <v>103</v>
      </c>
      <c r="BA76" s="68"/>
      <c r="BB76" s="68"/>
      <c r="BC76" s="68"/>
      <c r="BD76" s="68"/>
      <c r="BE76" s="15"/>
      <c r="BF76" s="5">
        <f t="shared" si="31"/>
        <v>19325</v>
      </c>
      <c r="BG76" s="42">
        <v>6763</v>
      </c>
      <c r="BH76" s="42">
        <v>12562</v>
      </c>
      <c r="BI76" s="42"/>
      <c r="BJ76" s="42"/>
      <c r="BK76" s="42"/>
      <c r="BL76" s="42"/>
      <c r="BM76" s="15"/>
    </row>
    <row r="77" spans="1:65" outlineLevel="5" x14ac:dyDescent="0.3">
      <c r="A77" s="22">
        <f t="shared" si="5"/>
        <v>2</v>
      </c>
      <c r="B77" s="9">
        <f t="shared" si="13"/>
        <v>43157</v>
      </c>
      <c r="C77" s="51">
        <v>290596</v>
      </c>
      <c r="D77" s="64">
        <f t="shared" si="22"/>
        <v>33</v>
      </c>
      <c r="E77" s="12">
        <v>34</v>
      </c>
      <c r="F77" s="12">
        <v>32</v>
      </c>
      <c r="G77" s="12"/>
      <c r="H77" s="12"/>
      <c r="I77" s="12"/>
      <c r="J77" s="12"/>
      <c r="K77" s="12"/>
      <c r="L77" s="12"/>
      <c r="M77" s="74" t="str">
        <f t="shared" si="23"/>
        <v/>
      </c>
      <c r="N77" s="86" t="s">
        <v>103</v>
      </c>
      <c r="O77" s="86" t="s">
        <v>103</v>
      </c>
      <c r="P77" s="86"/>
      <c r="Q77" s="86"/>
      <c r="R77" s="83"/>
      <c r="S77" s="83"/>
      <c r="T77" s="83"/>
      <c r="U77" s="83"/>
      <c r="V77" s="5" t="str">
        <f t="shared" si="24"/>
        <v/>
      </c>
      <c r="W77" s="41"/>
      <c r="X77" s="41"/>
      <c r="Y77" s="41"/>
      <c r="Z77" s="41"/>
      <c r="AA77" s="41"/>
      <c r="AB77" s="41"/>
      <c r="AC77" s="41"/>
      <c r="AD77" s="41"/>
      <c r="AE77" s="5" t="str">
        <f t="shared" si="25"/>
        <v/>
      </c>
      <c r="AF77" s="41"/>
      <c r="AG77" s="41"/>
      <c r="AH77" s="41"/>
      <c r="AI77" s="41"/>
      <c r="AJ77" s="41"/>
      <c r="AK77" s="41"/>
      <c r="AL77" s="41"/>
      <c r="AM77" s="41"/>
      <c r="AN77" s="45">
        <f t="shared" si="32"/>
        <v>14.634146341463415</v>
      </c>
      <c r="AO77" s="41">
        <v>1435</v>
      </c>
      <c r="AP77" s="110" t="s">
        <v>103</v>
      </c>
      <c r="AQ77" s="111" t="s">
        <v>103</v>
      </c>
      <c r="AR77" s="126" t="str">
        <f t="shared" si="26"/>
        <v/>
      </c>
      <c r="AS77" s="126" t="str">
        <f t="shared" si="27"/>
        <v/>
      </c>
      <c r="AT77" s="127">
        <v>1435</v>
      </c>
      <c r="AU77" s="128">
        <v>2.2000000000000002</v>
      </c>
      <c r="AV77" s="129" t="s">
        <v>103</v>
      </c>
      <c r="AW77" s="126" t="str">
        <f t="shared" si="28"/>
        <v/>
      </c>
      <c r="AX77" s="126" t="str">
        <f t="shared" si="29"/>
        <v/>
      </c>
      <c r="AY77" s="64" t="str">
        <f t="shared" si="30"/>
        <v/>
      </c>
      <c r="AZ77" s="97">
        <v>80.95</v>
      </c>
      <c r="BA77" s="68"/>
      <c r="BB77" s="68"/>
      <c r="BC77" s="68"/>
      <c r="BD77" s="68"/>
      <c r="BE77" s="15"/>
      <c r="BF77" s="5">
        <f t="shared" si="31"/>
        <v>24418</v>
      </c>
      <c r="BG77" s="42">
        <v>7847</v>
      </c>
      <c r="BH77" s="42">
        <v>16571</v>
      </c>
      <c r="BI77" s="42"/>
      <c r="BJ77" s="42"/>
      <c r="BK77" s="42"/>
      <c r="BL77" s="42"/>
      <c r="BM77" s="15"/>
    </row>
    <row r="78" spans="1:65" outlineLevel="5" x14ac:dyDescent="0.3">
      <c r="A78" s="22">
        <f t="shared" si="5"/>
        <v>2</v>
      </c>
      <c r="B78" s="9">
        <f t="shared" si="13"/>
        <v>43158</v>
      </c>
      <c r="C78" s="51">
        <v>277806</v>
      </c>
      <c r="D78" s="64">
        <f t="shared" si="22"/>
        <v>34.5</v>
      </c>
      <c r="E78" s="12">
        <v>35</v>
      </c>
      <c r="F78" s="12">
        <v>34</v>
      </c>
      <c r="G78" s="12"/>
      <c r="H78" s="12"/>
      <c r="I78" s="12"/>
      <c r="J78" s="12"/>
      <c r="K78" s="12"/>
      <c r="L78" s="12"/>
      <c r="M78" s="74">
        <f t="shared" si="23"/>
        <v>7</v>
      </c>
      <c r="N78" s="86">
        <v>7</v>
      </c>
      <c r="O78" s="86">
        <v>7.01</v>
      </c>
      <c r="P78" s="86"/>
      <c r="Q78" s="86"/>
      <c r="R78" s="83"/>
      <c r="S78" s="83"/>
      <c r="T78" s="83"/>
      <c r="U78" s="83"/>
      <c r="V78" s="5" t="str">
        <f t="shared" si="24"/>
        <v/>
      </c>
      <c r="W78" s="41"/>
      <c r="X78" s="41"/>
      <c r="Y78" s="41"/>
      <c r="Z78" s="41"/>
      <c r="AA78" s="41"/>
      <c r="AB78" s="41"/>
      <c r="AC78" s="41"/>
      <c r="AD78" s="41"/>
      <c r="AE78" s="5" t="str">
        <f t="shared" si="25"/>
        <v/>
      </c>
      <c r="AF78" s="41"/>
      <c r="AG78" s="41"/>
      <c r="AH78" s="41"/>
      <c r="AI78" s="41"/>
      <c r="AJ78" s="41"/>
      <c r="AK78" s="41"/>
      <c r="AL78" s="41"/>
      <c r="AM78" s="41"/>
      <c r="AN78" s="45">
        <f t="shared" si="32"/>
        <v>22.388059701492537</v>
      </c>
      <c r="AO78" s="41">
        <v>938</v>
      </c>
      <c r="AP78" s="110">
        <v>3.94</v>
      </c>
      <c r="AQ78" s="111">
        <v>3</v>
      </c>
      <c r="AR78" s="126">
        <f t="shared" si="26"/>
        <v>76.142131979695435</v>
      </c>
      <c r="AS78" s="126">
        <f t="shared" si="27"/>
        <v>23.857868020304565</v>
      </c>
      <c r="AT78" s="127">
        <v>938</v>
      </c>
      <c r="AU78" s="128">
        <v>2.37</v>
      </c>
      <c r="AV78" s="129">
        <v>1.62</v>
      </c>
      <c r="AW78" s="126">
        <f t="shared" si="28"/>
        <v>68.35443037974683</v>
      </c>
      <c r="AX78" s="126">
        <f t="shared" si="29"/>
        <v>31.64556962025317</v>
      </c>
      <c r="AY78" s="64">
        <f t="shared" si="30"/>
        <v>32.320000000000036</v>
      </c>
      <c r="AZ78" s="97">
        <v>82.12</v>
      </c>
      <c r="BA78" s="68">
        <v>64</v>
      </c>
      <c r="BB78" s="68">
        <v>35.299999999999997</v>
      </c>
      <c r="BC78" s="68">
        <v>3782</v>
      </c>
      <c r="BD78" s="68"/>
      <c r="BE78" s="15"/>
      <c r="BF78" s="5">
        <f t="shared" si="31"/>
        <v>19437</v>
      </c>
      <c r="BG78" s="42">
        <v>7846</v>
      </c>
      <c r="BH78" s="42">
        <v>11591</v>
      </c>
      <c r="BI78" s="42"/>
      <c r="BJ78" s="42"/>
      <c r="BK78" s="42"/>
      <c r="BL78" s="42"/>
      <c r="BM78" s="15"/>
    </row>
    <row r="79" spans="1:65" outlineLevel="5" x14ac:dyDescent="0.3">
      <c r="A79" s="22">
        <f t="shared" si="5"/>
        <v>2</v>
      </c>
      <c r="B79" s="49">
        <f t="shared" si="13"/>
        <v>43159</v>
      </c>
      <c r="C79" s="51">
        <v>319989</v>
      </c>
      <c r="D79" s="64">
        <f t="shared" si="22"/>
        <v>35</v>
      </c>
      <c r="E79" s="12">
        <v>35</v>
      </c>
      <c r="F79" s="12">
        <v>35</v>
      </c>
      <c r="G79" s="12"/>
      <c r="H79" s="12"/>
      <c r="I79" s="12"/>
      <c r="J79" s="12"/>
      <c r="K79" s="12"/>
      <c r="L79" s="12"/>
      <c r="M79" s="74" t="str">
        <f t="shared" si="23"/>
        <v/>
      </c>
      <c r="N79" s="86" t="s">
        <v>103</v>
      </c>
      <c r="O79" s="86" t="s">
        <v>103</v>
      </c>
      <c r="P79" s="86"/>
      <c r="Q79" s="86"/>
      <c r="R79" s="83"/>
      <c r="S79" s="83"/>
      <c r="T79" s="83"/>
      <c r="U79" s="83"/>
      <c r="V79" s="5" t="str">
        <f t="shared" si="24"/>
        <v/>
      </c>
      <c r="W79" s="41"/>
      <c r="X79" s="41"/>
      <c r="Y79" s="41"/>
      <c r="Z79" s="41"/>
      <c r="AA79" s="41"/>
      <c r="AB79" s="41"/>
      <c r="AC79" s="41"/>
      <c r="AD79" s="41"/>
      <c r="AE79" s="5" t="str">
        <f t="shared" si="25"/>
        <v/>
      </c>
      <c r="AF79" s="41"/>
      <c r="AG79" s="41"/>
      <c r="AH79" s="41"/>
      <c r="AI79" s="41"/>
      <c r="AJ79" s="41"/>
      <c r="AK79" s="41"/>
      <c r="AL79" s="41"/>
      <c r="AM79" s="41"/>
      <c r="AN79" s="45">
        <f t="shared" si="32"/>
        <v>18.600531443755536</v>
      </c>
      <c r="AO79" s="41">
        <v>1129</v>
      </c>
      <c r="AP79" s="110" t="s">
        <v>103</v>
      </c>
      <c r="AQ79" s="111" t="s">
        <v>103</v>
      </c>
      <c r="AR79" s="126" t="str">
        <f t="shared" si="26"/>
        <v/>
      </c>
      <c r="AS79" s="126" t="str">
        <f t="shared" si="27"/>
        <v/>
      </c>
      <c r="AT79" s="127">
        <v>1129</v>
      </c>
      <c r="AU79" s="128">
        <v>2.34</v>
      </c>
      <c r="AV79" s="129" t="s">
        <v>103</v>
      </c>
      <c r="AW79" s="126" t="str">
        <f t="shared" si="28"/>
        <v/>
      </c>
      <c r="AX79" s="126" t="str">
        <f t="shared" si="29"/>
        <v/>
      </c>
      <c r="AY79" s="64" t="str">
        <f t="shared" si="30"/>
        <v/>
      </c>
      <c r="AZ79" s="97">
        <v>82.02</v>
      </c>
      <c r="BA79" s="68"/>
      <c r="BB79" s="68"/>
      <c r="BC79" s="68"/>
      <c r="BD79" s="68"/>
      <c r="BE79" s="15"/>
      <c r="BF79" s="5">
        <f t="shared" si="31"/>
        <v>21086</v>
      </c>
      <c r="BG79" s="42">
        <v>6859</v>
      </c>
      <c r="BH79" s="42">
        <v>14227</v>
      </c>
      <c r="BI79" s="42"/>
      <c r="BJ79" s="42"/>
      <c r="BK79" s="42"/>
      <c r="BL79" s="42"/>
      <c r="BM79" s="15"/>
    </row>
    <row r="80" spans="1:65" ht="17.25" outlineLevel="5" thickBot="1" x14ac:dyDescent="0.35">
      <c r="A80" s="47" t="e">
        <f t="shared" si="5"/>
        <v>#VALUE!</v>
      </c>
      <c r="B80" s="49" t="s">
        <v>65</v>
      </c>
      <c r="C80" s="51"/>
      <c r="D80" s="64" t="str">
        <f t="shared" si="22"/>
        <v/>
      </c>
      <c r="E80" s="12"/>
      <c r="F80" s="12"/>
      <c r="G80" s="12"/>
      <c r="H80" s="12"/>
      <c r="I80" s="12"/>
      <c r="J80" s="12"/>
      <c r="K80" s="12"/>
      <c r="L80" s="12"/>
      <c r="M80" s="74" t="str">
        <f t="shared" si="23"/>
        <v/>
      </c>
      <c r="N80" s="83"/>
      <c r="O80" s="83"/>
      <c r="P80" s="83"/>
      <c r="Q80" s="83"/>
      <c r="R80" s="83"/>
      <c r="S80" s="83"/>
      <c r="T80" s="83"/>
      <c r="U80" s="83"/>
      <c r="V80" s="5" t="str">
        <f t="shared" si="24"/>
        <v/>
      </c>
      <c r="W80" s="41"/>
      <c r="X80" s="41"/>
      <c r="Y80" s="41"/>
      <c r="Z80" s="41"/>
      <c r="AA80" s="41"/>
      <c r="AB80" s="41"/>
      <c r="AC80" s="41"/>
      <c r="AD80" s="41"/>
      <c r="AE80" s="5" t="str">
        <f t="shared" si="25"/>
        <v/>
      </c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110"/>
      <c r="AQ80" s="111"/>
      <c r="AR80" s="126" t="str">
        <f t="shared" si="26"/>
        <v/>
      </c>
      <c r="AS80" s="126" t="str">
        <f t="shared" si="27"/>
        <v/>
      </c>
      <c r="AT80" s="127"/>
      <c r="AU80" s="128"/>
      <c r="AV80" s="129"/>
      <c r="AW80" s="126" t="str">
        <f t="shared" si="28"/>
        <v/>
      </c>
      <c r="AX80" s="126" t="str">
        <f t="shared" si="29"/>
        <v/>
      </c>
      <c r="AY80" s="64" t="str">
        <f t="shared" si="30"/>
        <v/>
      </c>
      <c r="AZ80" s="97"/>
      <c r="BA80" s="68"/>
      <c r="BB80" s="68"/>
      <c r="BC80" s="68"/>
      <c r="BD80" s="68"/>
      <c r="BE80" s="15"/>
      <c r="BF80" s="5" t="str">
        <f t="shared" si="31"/>
        <v/>
      </c>
      <c r="BG80" s="42"/>
      <c r="BH80" s="42"/>
      <c r="BI80" s="42"/>
      <c r="BJ80" s="42"/>
      <c r="BK80" s="42"/>
      <c r="BL80" s="42"/>
      <c r="BM80" s="15"/>
    </row>
    <row r="81" spans="1:65" outlineLevel="4" x14ac:dyDescent="0.3">
      <c r="A81" s="156" t="s">
        <v>36</v>
      </c>
      <c r="B81" s="157"/>
      <c r="C81" s="50">
        <f t="shared" ref="C81:BM81" si="33">SUBTOTAL(4,C52:C80)</f>
        <v>334202</v>
      </c>
      <c r="D81" s="60">
        <f t="shared" si="33"/>
        <v>37.5</v>
      </c>
      <c r="E81" s="28">
        <f t="shared" si="33"/>
        <v>39</v>
      </c>
      <c r="F81" s="28">
        <f t="shared" si="33"/>
        <v>38</v>
      </c>
      <c r="G81" s="28">
        <f t="shared" si="33"/>
        <v>0</v>
      </c>
      <c r="H81" s="28">
        <f t="shared" si="33"/>
        <v>0</v>
      </c>
      <c r="I81" s="28">
        <f t="shared" si="33"/>
        <v>0</v>
      </c>
      <c r="J81" s="28">
        <f t="shared" si="33"/>
        <v>0</v>
      </c>
      <c r="K81" s="28">
        <f t="shared" si="33"/>
        <v>0</v>
      </c>
      <c r="L81" s="28">
        <f t="shared" si="33"/>
        <v>0</v>
      </c>
      <c r="M81" s="71">
        <f t="shared" si="33"/>
        <v>7</v>
      </c>
      <c r="N81" s="82">
        <f t="shared" si="33"/>
        <v>7.02</v>
      </c>
      <c r="O81" s="82">
        <f t="shared" si="33"/>
        <v>7.04</v>
      </c>
      <c r="P81" s="82">
        <f t="shared" si="33"/>
        <v>0</v>
      </c>
      <c r="Q81" s="82">
        <f t="shared" si="33"/>
        <v>0</v>
      </c>
      <c r="R81" s="82">
        <f t="shared" si="33"/>
        <v>0</v>
      </c>
      <c r="S81" s="82">
        <f t="shared" si="33"/>
        <v>0</v>
      </c>
      <c r="T81" s="82">
        <f t="shared" si="33"/>
        <v>0</v>
      </c>
      <c r="U81" s="82">
        <f t="shared" si="33"/>
        <v>0</v>
      </c>
      <c r="V81" s="29">
        <f t="shared" si="33"/>
        <v>0</v>
      </c>
      <c r="W81" s="39">
        <f t="shared" si="33"/>
        <v>0</v>
      </c>
      <c r="X81" s="39">
        <f t="shared" si="33"/>
        <v>0</v>
      </c>
      <c r="Y81" s="39">
        <f t="shared" si="33"/>
        <v>0</v>
      </c>
      <c r="Z81" s="39">
        <f t="shared" si="33"/>
        <v>0</v>
      </c>
      <c r="AA81" s="39">
        <f t="shared" si="33"/>
        <v>0</v>
      </c>
      <c r="AB81" s="39">
        <f t="shared" si="33"/>
        <v>0</v>
      </c>
      <c r="AC81" s="39">
        <f t="shared" si="33"/>
        <v>0</v>
      </c>
      <c r="AD81" s="39">
        <f t="shared" si="33"/>
        <v>0</v>
      </c>
      <c r="AE81" s="29">
        <f t="shared" si="33"/>
        <v>0</v>
      </c>
      <c r="AF81" s="39">
        <f t="shared" si="33"/>
        <v>0</v>
      </c>
      <c r="AG81" s="39">
        <f t="shared" si="33"/>
        <v>0</v>
      </c>
      <c r="AH81" s="39">
        <f t="shared" si="33"/>
        <v>0</v>
      </c>
      <c r="AI81" s="39">
        <f t="shared" si="33"/>
        <v>0</v>
      </c>
      <c r="AJ81" s="39">
        <f t="shared" si="33"/>
        <v>0</v>
      </c>
      <c r="AK81" s="39">
        <f t="shared" si="33"/>
        <v>0</v>
      </c>
      <c r="AL81" s="39">
        <f t="shared" si="33"/>
        <v>0</v>
      </c>
      <c r="AM81" s="39">
        <f t="shared" si="33"/>
        <v>0</v>
      </c>
      <c r="AN81" s="39">
        <f t="shared" si="33"/>
        <v>27.131782945736433</v>
      </c>
      <c r="AO81" s="39">
        <f t="shared" si="33"/>
        <v>1536</v>
      </c>
      <c r="AP81" s="104">
        <f t="shared" si="33"/>
        <v>4.25</v>
      </c>
      <c r="AQ81" s="105">
        <f t="shared" si="33"/>
        <v>3.35</v>
      </c>
      <c r="AR81" s="106">
        <f t="shared" si="33"/>
        <v>79.086538461538453</v>
      </c>
      <c r="AS81" s="106">
        <f t="shared" si="33"/>
        <v>23.857868020304565</v>
      </c>
      <c r="AT81" s="107">
        <f t="shared" si="33"/>
        <v>1536</v>
      </c>
      <c r="AU81" s="108">
        <f t="shared" si="33"/>
        <v>2.48</v>
      </c>
      <c r="AV81" s="109">
        <f t="shared" si="33"/>
        <v>1.62</v>
      </c>
      <c r="AW81" s="106">
        <f t="shared" si="33"/>
        <v>68.35443037974683</v>
      </c>
      <c r="AX81" s="106">
        <f t="shared" si="33"/>
        <v>34.545454545454561</v>
      </c>
      <c r="AY81" s="60">
        <f t="shared" si="33"/>
        <v>48.417910447761223</v>
      </c>
      <c r="AZ81" s="96">
        <f t="shared" si="33"/>
        <v>82.12</v>
      </c>
      <c r="BA81" s="67">
        <f t="shared" si="33"/>
        <v>64</v>
      </c>
      <c r="BB81" s="67">
        <f t="shared" si="33"/>
        <v>35.700000000000003</v>
      </c>
      <c r="BC81" s="67">
        <f t="shared" si="33"/>
        <v>3782</v>
      </c>
      <c r="BD81" s="67">
        <f t="shared" si="33"/>
        <v>0</v>
      </c>
      <c r="BE81" s="27">
        <f t="shared" si="33"/>
        <v>0</v>
      </c>
      <c r="BF81" s="29">
        <f t="shared" si="33"/>
        <v>24418</v>
      </c>
      <c r="BG81" s="39">
        <f t="shared" si="33"/>
        <v>12833</v>
      </c>
      <c r="BH81" s="40">
        <f t="shared" si="33"/>
        <v>17335</v>
      </c>
      <c r="BI81" s="40">
        <f t="shared" si="33"/>
        <v>0</v>
      </c>
      <c r="BJ81" s="40">
        <f t="shared" si="33"/>
        <v>0</v>
      </c>
      <c r="BK81" s="40">
        <f t="shared" si="33"/>
        <v>0</v>
      </c>
      <c r="BL81" s="40">
        <f t="shared" si="33"/>
        <v>0</v>
      </c>
      <c r="BM81" s="27">
        <f t="shared" si="33"/>
        <v>0</v>
      </c>
    </row>
    <row r="82" spans="1:65" outlineLevel="3" x14ac:dyDescent="0.3">
      <c r="A82" s="158" t="s">
        <v>25</v>
      </c>
      <c r="B82" s="159"/>
      <c r="C82" s="51">
        <f t="shared" ref="C82:BM82" si="34">SUBTOTAL(5,C52:C80)</f>
        <v>255143</v>
      </c>
      <c r="D82" s="61">
        <f t="shared" si="34"/>
        <v>31</v>
      </c>
      <c r="E82" s="12">
        <f t="shared" si="34"/>
        <v>29</v>
      </c>
      <c r="F82" s="12">
        <f t="shared" si="34"/>
        <v>30</v>
      </c>
      <c r="G82" s="12">
        <f t="shared" si="34"/>
        <v>0</v>
      </c>
      <c r="H82" s="12">
        <f t="shared" si="34"/>
        <v>0</v>
      </c>
      <c r="I82" s="12">
        <f t="shared" si="34"/>
        <v>0</v>
      </c>
      <c r="J82" s="12">
        <f t="shared" si="34"/>
        <v>0</v>
      </c>
      <c r="K82" s="12">
        <f t="shared" si="34"/>
        <v>0</v>
      </c>
      <c r="L82" s="12">
        <f t="shared" si="34"/>
        <v>0</v>
      </c>
      <c r="M82" s="72">
        <f t="shared" si="34"/>
        <v>7</v>
      </c>
      <c r="N82" s="83">
        <f t="shared" si="34"/>
        <v>7</v>
      </c>
      <c r="O82" s="83">
        <f t="shared" si="34"/>
        <v>7.01</v>
      </c>
      <c r="P82" s="83">
        <f t="shared" si="34"/>
        <v>0</v>
      </c>
      <c r="Q82" s="83">
        <f t="shared" si="34"/>
        <v>0</v>
      </c>
      <c r="R82" s="83">
        <f t="shared" si="34"/>
        <v>0</v>
      </c>
      <c r="S82" s="83">
        <f t="shared" si="34"/>
        <v>0</v>
      </c>
      <c r="T82" s="83">
        <f t="shared" si="34"/>
        <v>0</v>
      </c>
      <c r="U82" s="83">
        <f t="shared" si="34"/>
        <v>0</v>
      </c>
      <c r="V82" s="6">
        <f t="shared" si="34"/>
        <v>0</v>
      </c>
      <c r="W82" s="41">
        <f t="shared" si="34"/>
        <v>0</v>
      </c>
      <c r="X82" s="41">
        <f t="shared" si="34"/>
        <v>0</v>
      </c>
      <c r="Y82" s="41">
        <f t="shared" si="34"/>
        <v>0</v>
      </c>
      <c r="Z82" s="41">
        <f t="shared" si="34"/>
        <v>0</v>
      </c>
      <c r="AA82" s="41">
        <f t="shared" si="34"/>
        <v>0</v>
      </c>
      <c r="AB82" s="41">
        <f t="shared" si="34"/>
        <v>0</v>
      </c>
      <c r="AC82" s="41">
        <f t="shared" si="34"/>
        <v>0</v>
      </c>
      <c r="AD82" s="41">
        <f t="shared" si="34"/>
        <v>0</v>
      </c>
      <c r="AE82" s="6">
        <f t="shared" si="34"/>
        <v>0</v>
      </c>
      <c r="AF82" s="41">
        <f t="shared" si="34"/>
        <v>0</v>
      </c>
      <c r="AG82" s="41">
        <f t="shared" si="34"/>
        <v>0</v>
      </c>
      <c r="AH82" s="41">
        <f t="shared" si="34"/>
        <v>0</v>
      </c>
      <c r="AI82" s="41">
        <f t="shared" si="34"/>
        <v>0</v>
      </c>
      <c r="AJ82" s="41">
        <f t="shared" si="34"/>
        <v>0</v>
      </c>
      <c r="AK82" s="41">
        <f t="shared" si="34"/>
        <v>0</v>
      </c>
      <c r="AL82" s="41">
        <f t="shared" si="34"/>
        <v>0</v>
      </c>
      <c r="AM82" s="41">
        <f t="shared" si="34"/>
        <v>0</v>
      </c>
      <c r="AN82" s="41">
        <f t="shared" si="34"/>
        <v>13.671875</v>
      </c>
      <c r="AO82" s="41">
        <f t="shared" si="34"/>
        <v>774</v>
      </c>
      <c r="AP82" s="110">
        <f t="shared" si="34"/>
        <v>3.94</v>
      </c>
      <c r="AQ82" s="111">
        <f t="shared" si="34"/>
        <v>3</v>
      </c>
      <c r="AR82" s="112">
        <f t="shared" si="34"/>
        <v>76.142131979695435</v>
      </c>
      <c r="AS82" s="112">
        <f t="shared" si="34"/>
        <v>20.913461538461547</v>
      </c>
      <c r="AT82" s="113">
        <f t="shared" si="34"/>
        <v>774</v>
      </c>
      <c r="AU82" s="114">
        <f t="shared" si="34"/>
        <v>2.15</v>
      </c>
      <c r="AV82" s="115">
        <f t="shared" si="34"/>
        <v>1.44</v>
      </c>
      <c r="AW82" s="112">
        <f t="shared" si="34"/>
        <v>65.454545454545439</v>
      </c>
      <c r="AX82" s="112">
        <f t="shared" si="34"/>
        <v>31.64556962025317</v>
      </c>
      <c r="AY82" s="61">
        <f t="shared" si="34"/>
        <v>32.320000000000036</v>
      </c>
      <c r="AZ82" s="97">
        <f t="shared" si="34"/>
        <v>79.89</v>
      </c>
      <c r="BA82" s="68">
        <f t="shared" si="34"/>
        <v>63.7</v>
      </c>
      <c r="BB82" s="68">
        <f t="shared" si="34"/>
        <v>35.299999999999997</v>
      </c>
      <c r="BC82" s="68">
        <f t="shared" si="34"/>
        <v>3320</v>
      </c>
      <c r="BD82" s="68">
        <f t="shared" si="34"/>
        <v>0</v>
      </c>
      <c r="BE82" s="15">
        <f t="shared" si="34"/>
        <v>0</v>
      </c>
      <c r="BF82" s="6">
        <f t="shared" si="34"/>
        <v>13211</v>
      </c>
      <c r="BG82" s="41">
        <f t="shared" si="34"/>
        <v>3006</v>
      </c>
      <c r="BH82" s="42">
        <f t="shared" si="34"/>
        <v>6187</v>
      </c>
      <c r="BI82" s="42">
        <f t="shared" si="34"/>
        <v>0</v>
      </c>
      <c r="BJ82" s="42">
        <f t="shared" si="34"/>
        <v>0</v>
      </c>
      <c r="BK82" s="42">
        <f t="shared" si="34"/>
        <v>0</v>
      </c>
      <c r="BL82" s="42">
        <f t="shared" si="34"/>
        <v>0</v>
      </c>
      <c r="BM82" s="15">
        <f t="shared" si="34"/>
        <v>0</v>
      </c>
    </row>
    <row r="83" spans="1:65" outlineLevel="2" x14ac:dyDescent="0.3">
      <c r="A83" s="158" t="s">
        <v>14</v>
      </c>
      <c r="B83" s="159"/>
      <c r="C83" s="51">
        <f>IFERROR(SUBTOTAL(1,C52:C80),"")</f>
        <v>301861.46428571426</v>
      </c>
      <c r="D83" s="61">
        <f t="shared" ref="D83:BM83" si="35">IFERROR(SUBTOTAL(1,D52:D80),"")</f>
        <v>34.553571428571431</v>
      </c>
      <c r="E83" s="12">
        <f t="shared" si="35"/>
        <v>34.928571428571431</v>
      </c>
      <c r="F83" s="12">
        <f t="shared" si="35"/>
        <v>34.178571428571431</v>
      </c>
      <c r="G83" s="12" t="str">
        <f t="shared" si="35"/>
        <v/>
      </c>
      <c r="H83" s="12" t="str">
        <f t="shared" si="35"/>
        <v/>
      </c>
      <c r="I83" s="12" t="str">
        <f t="shared" si="35"/>
        <v/>
      </c>
      <c r="J83" s="12" t="str">
        <f t="shared" si="35"/>
        <v/>
      </c>
      <c r="K83" s="12" t="str">
        <f t="shared" si="35"/>
        <v/>
      </c>
      <c r="L83" s="12" t="str">
        <f t="shared" si="35"/>
        <v/>
      </c>
      <c r="M83" s="72">
        <f t="shared" si="35"/>
        <v>7</v>
      </c>
      <c r="N83" s="83">
        <f t="shared" si="35"/>
        <v>7.0075000000000003</v>
      </c>
      <c r="O83" s="83">
        <f t="shared" si="35"/>
        <v>7.0224999999999991</v>
      </c>
      <c r="P83" s="83" t="str">
        <f t="shared" si="35"/>
        <v/>
      </c>
      <c r="Q83" s="83" t="str">
        <f t="shared" si="35"/>
        <v/>
      </c>
      <c r="R83" s="83" t="str">
        <f t="shared" si="35"/>
        <v/>
      </c>
      <c r="S83" s="83" t="str">
        <f t="shared" si="35"/>
        <v/>
      </c>
      <c r="T83" s="83" t="str">
        <f t="shared" si="35"/>
        <v/>
      </c>
      <c r="U83" s="83" t="str">
        <f t="shared" si="35"/>
        <v/>
      </c>
      <c r="V83" s="6" t="str">
        <f t="shared" si="35"/>
        <v/>
      </c>
      <c r="W83" s="41" t="str">
        <f t="shared" si="35"/>
        <v/>
      </c>
      <c r="X83" s="41" t="str">
        <f t="shared" si="35"/>
        <v/>
      </c>
      <c r="Y83" s="41" t="str">
        <f t="shared" si="35"/>
        <v/>
      </c>
      <c r="Z83" s="41" t="str">
        <f t="shared" si="35"/>
        <v/>
      </c>
      <c r="AA83" s="41" t="str">
        <f t="shared" si="35"/>
        <v/>
      </c>
      <c r="AB83" s="41" t="str">
        <f t="shared" si="35"/>
        <v/>
      </c>
      <c r="AC83" s="41" t="str">
        <f t="shared" si="35"/>
        <v/>
      </c>
      <c r="AD83" s="41" t="str">
        <f t="shared" si="35"/>
        <v/>
      </c>
      <c r="AE83" s="6" t="str">
        <f t="shared" si="35"/>
        <v/>
      </c>
      <c r="AF83" s="41" t="str">
        <f t="shared" si="35"/>
        <v/>
      </c>
      <c r="AG83" s="41" t="str">
        <f t="shared" si="35"/>
        <v/>
      </c>
      <c r="AH83" s="41" t="str">
        <f t="shared" si="35"/>
        <v/>
      </c>
      <c r="AI83" s="41" t="str">
        <f t="shared" si="35"/>
        <v/>
      </c>
      <c r="AJ83" s="41" t="str">
        <f t="shared" si="35"/>
        <v/>
      </c>
      <c r="AK83" s="41" t="str">
        <f t="shared" si="35"/>
        <v/>
      </c>
      <c r="AL83" s="41" t="str">
        <f t="shared" si="35"/>
        <v/>
      </c>
      <c r="AM83" s="41" t="str">
        <f t="shared" si="35"/>
        <v/>
      </c>
      <c r="AN83" s="41">
        <f t="shared" si="35"/>
        <v>20.396978220895182</v>
      </c>
      <c r="AO83" s="41">
        <f t="shared" si="35"/>
        <v>1075.1071428571429</v>
      </c>
      <c r="AP83" s="110">
        <f t="shared" si="35"/>
        <v>4.0825000000000005</v>
      </c>
      <c r="AQ83" s="111">
        <f t="shared" si="35"/>
        <v>3.18</v>
      </c>
      <c r="AR83" s="112">
        <f t="shared" si="35"/>
        <v>77.859783631591355</v>
      </c>
      <c r="AS83" s="112">
        <f t="shared" si="35"/>
        <v>22.140216368408641</v>
      </c>
      <c r="AT83" s="113">
        <f t="shared" si="35"/>
        <v>1075.1071428571429</v>
      </c>
      <c r="AU83" s="114">
        <f t="shared" si="35"/>
        <v>2.2552631578947366</v>
      </c>
      <c r="AV83" s="115">
        <f t="shared" si="35"/>
        <v>1.4850000000000001</v>
      </c>
      <c r="AW83" s="112">
        <f t="shared" si="35"/>
        <v>66.634786169468256</v>
      </c>
      <c r="AX83" s="112">
        <f t="shared" si="35"/>
        <v>33.365213830531744</v>
      </c>
      <c r="AY83" s="61">
        <f t="shared" si="35"/>
        <v>42.934947651970788</v>
      </c>
      <c r="AZ83" s="97">
        <f t="shared" si="35"/>
        <v>81.100526315789494</v>
      </c>
      <c r="BA83" s="68">
        <f t="shared" si="35"/>
        <v>63.85</v>
      </c>
      <c r="BB83" s="68">
        <f t="shared" si="35"/>
        <v>35.5</v>
      </c>
      <c r="BC83" s="68">
        <f t="shared" si="35"/>
        <v>3551</v>
      </c>
      <c r="BD83" s="68" t="str">
        <f t="shared" si="35"/>
        <v/>
      </c>
      <c r="BE83" s="15" t="str">
        <f>IFERROR(SUBTOTAL(1,BE52:BE80),"")</f>
        <v/>
      </c>
      <c r="BF83" s="6">
        <f t="shared" si="35"/>
        <v>18609.642857142859</v>
      </c>
      <c r="BG83" s="41">
        <f t="shared" si="35"/>
        <v>7185.4642857142853</v>
      </c>
      <c r="BH83" s="42">
        <f t="shared" si="35"/>
        <v>11424.178571428571</v>
      </c>
      <c r="BI83" s="42" t="str">
        <f t="shared" si="35"/>
        <v/>
      </c>
      <c r="BJ83" s="42" t="str">
        <f t="shared" si="35"/>
        <v/>
      </c>
      <c r="BK83" s="42" t="str">
        <f t="shared" si="35"/>
        <v/>
      </c>
      <c r="BL83" s="42" t="str">
        <f t="shared" si="35"/>
        <v/>
      </c>
      <c r="BM83" s="15" t="str">
        <f t="shared" si="35"/>
        <v/>
      </c>
    </row>
    <row r="84" spans="1:65" ht="17.25" outlineLevel="1" thickBot="1" x14ac:dyDescent="0.35">
      <c r="A84" s="160" t="s">
        <v>59</v>
      </c>
      <c r="B84" s="161"/>
      <c r="C84" s="52">
        <f>SUBTOTAL(9,C52:C80)</f>
        <v>8452121</v>
      </c>
      <c r="D84" s="62"/>
      <c r="E84" s="30"/>
      <c r="F84" s="30"/>
      <c r="G84" s="30"/>
      <c r="H84" s="30"/>
      <c r="I84" s="30"/>
      <c r="J84" s="30"/>
      <c r="K84" s="30"/>
      <c r="L84" s="30"/>
      <c r="M84" s="73"/>
      <c r="N84" s="84"/>
      <c r="O84" s="84"/>
      <c r="P84" s="84"/>
      <c r="Q84" s="84"/>
      <c r="R84" s="84"/>
      <c r="S84" s="84"/>
      <c r="T84" s="84"/>
      <c r="U84" s="84"/>
      <c r="V84" s="93"/>
      <c r="W84" s="94"/>
      <c r="X84" s="94"/>
      <c r="Y84" s="94"/>
      <c r="Z84" s="94"/>
      <c r="AA84" s="94"/>
      <c r="AB84" s="94"/>
      <c r="AC84" s="94"/>
      <c r="AD84" s="94"/>
      <c r="AE84" s="93"/>
      <c r="AF84" s="94"/>
      <c r="AG84" s="94"/>
      <c r="AH84" s="94"/>
      <c r="AI84" s="94"/>
      <c r="AJ84" s="94"/>
      <c r="AK84" s="94"/>
      <c r="AL84" s="94"/>
      <c r="AM84" s="94"/>
      <c r="AN84" s="94"/>
      <c r="AO84" s="43">
        <f>SUBTOTAL(9,AO52:AO80)</f>
        <v>30103</v>
      </c>
      <c r="AP84" s="116"/>
      <c r="AQ84" s="117"/>
      <c r="AR84" s="118"/>
      <c r="AS84" s="118"/>
      <c r="AT84" s="119">
        <f>SUBTOTAL(9,AT52:AT80)</f>
        <v>30103</v>
      </c>
      <c r="AU84" s="120"/>
      <c r="AV84" s="121"/>
      <c r="AW84" s="118"/>
      <c r="AX84" s="118"/>
      <c r="AY84" s="62"/>
      <c r="AZ84" s="98"/>
      <c r="BA84" s="69"/>
      <c r="BB84" s="69"/>
      <c r="BC84" s="69"/>
      <c r="BD84" s="69"/>
      <c r="BE84" s="16">
        <f>SUBTOTAL(9,BE52:BE80)</f>
        <v>0</v>
      </c>
      <c r="BF84" s="7">
        <f t="shared" ref="BF84:BM84" si="36">SUBTOTAL(9,BF52:BF80)</f>
        <v>521070</v>
      </c>
      <c r="BG84" s="43">
        <f t="shared" si="36"/>
        <v>201193</v>
      </c>
      <c r="BH84" s="44">
        <f t="shared" si="36"/>
        <v>319877</v>
      </c>
      <c r="BI84" s="44">
        <f t="shared" si="36"/>
        <v>0</v>
      </c>
      <c r="BJ84" s="44">
        <f t="shared" si="36"/>
        <v>0</v>
      </c>
      <c r="BK84" s="44">
        <f t="shared" si="36"/>
        <v>0</v>
      </c>
      <c r="BL84" s="44">
        <f t="shared" si="36"/>
        <v>0</v>
      </c>
      <c r="BM84" s="16">
        <f t="shared" si="36"/>
        <v>0</v>
      </c>
    </row>
    <row r="85" spans="1:65" outlineLevel="5" x14ac:dyDescent="0.3">
      <c r="A85" s="21">
        <f t="shared" si="5"/>
        <v>3</v>
      </c>
      <c r="B85" s="8">
        <f>B79+1</f>
        <v>43160</v>
      </c>
      <c r="C85" s="51">
        <v>366102</v>
      </c>
      <c r="D85" s="64"/>
      <c r="E85" s="12">
        <v>34</v>
      </c>
      <c r="F85" s="12">
        <v>33</v>
      </c>
      <c r="G85" s="12"/>
      <c r="H85" s="12"/>
      <c r="I85" s="12"/>
      <c r="J85" s="12"/>
      <c r="K85" s="12"/>
      <c r="L85" s="12"/>
      <c r="M85" s="74" t="str">
        <f t="shared" ref="M85:M115" si="37">IFERROR(ROUND(AVERAGE(N85:U85),1),"")</f>
        <v/>
      </c>
      <c r="N85" s="83" t="s">
        <v>103</v>
      </c>
      <c r="O85" s="83" t="s">
        <v>103</v>
      </c>
      <c r="P85" s="83"/>
      <c r="Q85" s="83"/>
      <c r="R85" s="83"/>
      <c r="S85" s="83"/>
      <c r="T85" s="83"/>
      <c r="U85" s="83"/>
      <c r="V85" s="5" t="str">
        <f t="shared" ref="V85:V115" si="38">IFERROR(ROUND(AVERAGE(W85:AD85),1),"")</f>
        <v/>
      </c>
      <c r="W85" s="41"/>
      <c r="X85" s="41"/>
      <c r="Y85" s="41"/>
      <c r="Z85" s="41"/>
      <c r="AA85" s="41"/>
      <c r="AB85" s="41"/>
      <c r="AC85" s="41"/>
      <c r="AD85" s="41"/>
      <c r="AE85" s="5" t="str">
        <f t="shared" ref="AE85:AE115" si="39">IFERROR(ROUND(AVERAGE(AF85:AM85),1),"")</f>
        <v/>
      </c>
      <c r="AF85" s="41"/>
      <c r="AG85" s="41"/>
      <c r="AH85" s="41"/>
      <c r="AI85" s="41"/>
      <c r="AJ85" s="41"/>
      <c r="AK85" s="41"/>
      <c r="AL85" s="41"/>
      <c r="AM85" s="41"/>
      <c r="AN85" s="41">
        <f>21000/AO85</f>
        <v>16.380655226209047</v>
      </c>
      <c r="AO85" s="41">
        <v>1282</v>
      </c>
      <c r="AP85" s="110" t="s">
        <v>103</v>
      </c>
      <c r="AQ85" s="111" t="s">
        <v>103</v>
      </c>
      <c r="AR85" s="126" t="str">
        <f t="shared" ref="AR85:AR115" si="40">IFERROR(AQ85/AP85*100,"")</f>
        <v/>
      </c>
      <c r="AS85" s="126" t="str">
        <f t="shared" ref="AS85:AS115" si="41">IFERROR(100-AR85,"")</f>
        <v/>
      </c>
      <c r="AT85" s="127">
        <v>1282</v>
      </c>
      <c r="AU85" s="128" t="s">
        <v>103</v>
      </c>
      <c r="AV85" s="129" t="s">
        <v>103</v>
      </c>
      <c r="AW85" s="126" t="str">
        <f t="shared" ref="AW85:AW115" si="42">IFERROR(AV85/AU85*100,"")</f>
        <v/>
      </c>
      <c r="AX85" s="126" t="str">
        <f t="shared" ref="AX85:AX115" si="43">IFERROR(100-AW85,"")</f>
        <v/>
      </c>
      <c r="AY85" s="64" t="str">
        <f t="shared" ref="AY85:AY115" si="44">IFERROR((1-((AW85*AS85)/(AX85*AR85)))*100,"")</f>
        <v/>
      </c>
      <c r="AZ85" s="97" t="s">
        <v>103</v>
      </c>
      <c r="BA85" s="68"/>
      <c r="BB85" s="68"/>
      <c r="BC85" s="68"/>
      <c r="BD85" s="68"/>
      <c r="BE85" s="15"/>
      <c r="BF85" s="5">
        <f t="shared" ref="BF85:BF115" si="45">IF(SUM(BG85:BM85)=0,"",SUM(BG85:BM85))</f>
        <v>14527</v>
      </c>
      <c r="BG85" s="42">
        <v>7788</v>
      </c>
      <c r="BH85" s="42">
        <v>6739</v>
      </c>
      <c r="BI85" s="42"/>
      <c r="BJ85" s="42"/>
      <c r="BK85" s="42"/>
      <c r="BL85" s="42"/>
      <c r="BM85" s="42"/>
    </row>
    <row r="86" spans="1:65" outlineLevel="5" x14ac:dyDescent="0.3">
      <c r="A86" s="22">
        <f t="shared" si="5"/>
        <v>3</v>
      </c>
      <c r="B86" s="9">
        <f t="shared" ref="B86:B149" si="46">B85+1</f>
        <v>43161</v>
      </c>
      <c r="C86" s="51">
        <v>314999</v>
      </c>
      <c r="D86" s="64"/>
      <c r="E86" s="12">
        <v>35</v>
      </c>
      <c r="F86" s="12">
        <v>35</v>
      </c>
      <c r="G86" s="12"/>
      <c r="H86" s="12"/>
      <c r="I86" s="12"/>
      <c r="J86" s="12"/>
      <c r="K86" s="12"/>
      <c r="L86" s="12"/>
      <c r="M86" s="74" t="str">
        <f t="shared" si="37"/>
        <v/>
      </c>
      <c r="N86" s="83" t="s">
        <v>103</v>
      </c>
      <c r="O86" s="83" t="s">
        <v>103</v>
      </c>
      <c r="P86" s="83"/>
      <c r="Q86" s="83"/>
      <c r="R86" s="83"/>
      <c r="S86" s="83"/>
      <c r="T86" s="83"/>
      <c r="U86" s="83"/>
      <c r="V86" s="5" t="str">
        <f t="shared" si="38"/>
        <v/>
      </c>
      <c r="W86" s="41"/>
      <c r="X86" s="41"/>
      <c r="Y86" s="41"/>
      <c r="Z86" s="41"/>
      <c r="AA86" s="41"/>
      <c r="AB86" s="41"/>
      <c r="AC86" s="41"/>
      <c r="AD86" s="41"/>
      <c r="AE86" s="5" t="str">
        <f t="shared" si="39"/>
        <v/>
      </c>
      <c r="AF86" s="41"/>
      <c r="AG86" s="41"/>
      <c r="AH86" s="41"/>
      <c r="AI86" s="41"/>
      <c r="AJ86" s="41"/>
      <c r="AK86" s="41"/>
      <c r="AL86" s="41"/>
      <c r="AM86" s="41"/>
      <c r="AN86" s="41">
        <f t="shared" ref="AN86:AN115" si="47">21000/AO86</f>
        <v>17.341040462427745</v>
      </c>
      <c r="AO86" s="41">
        <v>1211</v>
      </c>
      <c r="AP86" s="110" t="s">
        <v>103</v>
      </c>
      <c r="AQ86" s="111" t="s">
        <v>103</v>
      </c>
      <c r="AR86" s="126" t="str">
        <f t="shared" si="40"/>
        <v/>
      </c>
      <c r="AS86" s="126" t="str">
        <f t="shared" si="41"/>
        <v/>
      </c>
      <c r="AT86" s="127">
        <v>1211</v>
      </c>
      <c r="AU86" s="128">
        <v>2.33</v>
      </c>
      <c r="AV86" s="129" t="s">
        <v>103</v>
      </c>
      <c r="AW86" s="126" t="str">
        <f t="shared" si="42"/>
        <v/>
      </c>
      <c r="AX86" s="126" t="str">
        <f t="shared" si="43"/>
        <v/>
      </c>
      <c r="AY86" s="64" t="str">
        <f t="shared" si="44"/>
        <v/>
      </c>
      <c r="AZ86" s="97">
        <v>81.599999999999994</v>
      </c>
      <c r="BA86" s="68"/>
      <c r="BB86" s="68"/>
      <c r="BC86" s="68"/>
      <c r="BD86" s="68"/>
      <c r="BE86" s="15"/>
      <c r="BF86" s="5">
        <f t="shared" si="45"/>
        <v>24320</v>
      </c>
      <c r="BG86" s="42">
        <v>8505</v>
      </c>
      <c r="BH86" s="42">
        <v>15815</v>
      </c>
      <c r="BI86" s="42"/>
      <c r="BJ86" s="42"/>
      <c r="BK86" s="42"/>
      <c r="BL86" s="42"/>
      <c r="BM86" s="42"/>
    </row>
    <row r="87" spans="1:65" outlineLevel="5" x14ac:dyDescent="0.3">
      <c r="A87" s="22">
        <f t="shared" si="5"/>
        <v>3</v>
      </c>
      <c r="B87" s="9">
        <f t="shared" si="46"/>
        <v>43162</v>
      </c>
      <c r="C87" s="51">
        <v>304770</v>
      </c>
      <c r="D87" s="64"/>
      <c r="E87" s="12">
        <v>35</v>
      </c>
      <c r="F87" s="12">
        <v>36</v>
      </c>
      <c r="G87" s="12"/>
      <c r="H87" s="12"/>
      <c r="I87" s="12"/>
      <c r="J87" s="12"/>
      <c r="K87" s="12"/>
      <c r="L87" s="12"/>
      <c r="M87" s="74" t="str">
        <f t="shared" si="37"/>
        <v/>
      </c>
      <c r="N87" s="83" t="s">
        <v>103</v>
      </c>
      <c r="O87" s="83" t="s">
        <v>103</v>
      </c>
      <c r="P87" s="83"/>
      <c r="Q87" s="83"/>
      <c r="R87" s="83"/>
      <c r="S87" s="83"/>
      <c r="T87" s="83"/>
      <c r="U87" s="83"/>
      <c r="V87" s="5" t="str">
        <f t="shared" si="38"/>
        <v/>
      </c>
      <c r="W87" s="41"/>
      <c r="X87" s="41"/>
      <c r="Y87" s="41"/>
      <c r="Z87" s="41"/>
      <c r="AA87" s="41"/>
      <c r="AB87" s="41"/>
      <c r="AC87" s="41"/>
      <c r="AD87" s="41"/>
      <c r="AE87" s="5" t="str">
        <f t="shared" si="39"/>
        <v/>
      </c>
      <c r="AF87" s="41"/>
      <c r="AG87" s="41"/>
      <c r="AH87" s="41"/>
      <c r="AI87" s="41"/>
      <c r="AJ87" s="41"/>
      <c r="AK87" s="41"/>
      <c r="AL87" s="41"/>
      <c r="AM87" s="41"/>
      <c r="AN87" s="41">
        <f t="shared" si="47"/>
        <v>16.826923076923077</v>
      </c>
      <c r="AO87" s="41">
        <v>1248</v>
      </c>
      <c r="AP87" s="110" t="s">
        <v>103</v>
      </c>
      <c r="AQ87" s="111" t="s">
        <v>103</v>
      </c>
      <c r="AR87" s="126" t="str">
        <f t="shared" si="40"/>
        <v/>
      </c>
      <c r="AS87" s="126" t="str">
        <f t="shared" si="41"/>
        <v/>
      </c>
      <c r="AT87" s="127">
        <v>1248</v>
      </c>
      <c r="AU87" s="128" t="s">
        <v>103</v>
      </c>
      <c r="AV87" s="129" t="s">
        <v>103</v>
      </c>
      <c r="AW87" s="126" t="str">
        <f t="shared" si="42"/>
        <v/>
      </c>
      <c r="AX87" s="126" t="str">
        <f t="shared" si="43"/>
        <v/>
      </c>
      <c r="AY87" s="64" t="str">
        <f t="shared" si="44"/>
        <v/>
      </c>
      <c r="AZ87" s="97" t="s">
        <v>103</v>
      </c>
      <c r="BA87" s="68"/>
      <c r="BB87" s="68"/>
      <c r="BC87" s="68"/>
      <c r="BD87" s="68"/>
      <c r="BE87" s="15"/>
      <c r="BF87" s="5">
        <f t="shared" si="45"/>
        <v>17161</v>
      </c>
      <c r="BG87" s="42">
        <v>7624</v>
      </c>
      <c r="BH87" s="42">
        <v>9537</v>
      </c>
      <c r="BI87" s="42"/>
      <c r="BJ87" s="42"/>
      <c r="BK87" s="42"/>
      <c r="BL87" s="42"/>
      <c r="BM87" s="42"/>
    </row>
    <row r="88" spans="1:65" outlineLevel="5" x14ac:dyDescent="0.3">
      <c r="A88" s="22">
        <f t="shared" si="5"/>
        <v>3</v>
      </c>
      <c r="B88" s="9">
        <f t="shared" si="46"/>
        <v>43163</v>
      </c>
      <c r="C88" s="51">
        <v>308064</v>
      </c>
      <c r="D88" s="64"/>
      <c r="E88" s="12">
        <v>35</v>
      </c>
      <c r="F88" s="12">
        <v>34</v>
      </c>
      <c r="G88" s="12"/>
      <c r="H88" s="12"/>
      <c r="I88" s="12"/>
      <c r="J88" s="12"/>
      <c r="K88" s="12"/>
      <c r="L88" s="12"/>
      <c r="M88" s="74" t="str">
        <f t="shared" si="37"/>
        <v/>
      </c>
      <c r="N88" s="83" t="s">
        <v>103</v>
      </c>
      <c r="O88" s="83" t="s">
        <v>103</v>
      </c>
      <c r="P88" s="83"/>
      <c r="Q88" s="83"/>
      <c r="R88" s="83"/>
      <c r="S88" s="83"/>
      <c r="T88" s="83"/>
      <c r="U88" s="83"/>
      <c r="V88" s="5" t="str">
        <f t="shared" si="38"/>
        <v/>
      </c>
      <c r="W88" s="41"/>
      <c r="X88" s="41"/>
      <c r="Y88" s="41"/>
      <c r="Z88" s="41"/>
      <c r="AA88" s="41"/>
      <c r="AB88" s="41"/>
      <c r="AC88" s="41"/>
      <c r="AD88" s="41"/>
      <c r="AE88" s="5" t="str">
        <f t="shared" si="39"/>
        <v/>
      </c>
      <c r="AF88" s="41"/>
      <c r="AG88" s="41"/>
      <c r="AH88" s="41"/>
      <c r="AI88" s="41"/>
      <c r="AJ88" s="41"/>
      <c r="AK88" s="41"/>
      <c r="AL88" s="41"/>
      <c r="AM88" s="41"/>
      <c r="AN88" s="41">
        <f t="shared" si="47"/>
        <v>16.129032258064516</v>
      </c>
      <c r="AO88" s="41">
        <v>1302</v>
      </c>
      <c r="AP88" s="110" t="s">
        <v>103</v>
      </c>
      <c r="AQ88" s="111" t="s">
        <v>103</v>
      </c>
      <c r="AR88" s="126" t="str">
        <f t="shared" si="40"/>
        <v/>
      </c>
      <c r="AS88" s="126" t="str">
        <f t="shared" si="41"/>
        <v/>
      </c>
      <c r="AT88" s="127">
        <v>1302</v>
      </c>
      <c r="AU88" s="128" t="s">
        <v>103</v>
      </c>
      <c r="AV88" s="129" t="s">
        <v>103</v>
      </c>
      <c r="AW88" s="126" t="str">
        <f t="shared" si="42"/>
        <v/>
      </c>
      <c r="AX88" s="126" t="str">
        <f t="shared" si="43"/>
        <v/>
      </c>
      <c r="AY88" s="64" t="str">
        <f t="shared" si="44"/>
        <v/>
      </c>
      <c r="AZ88" s="97" t="s">
        <v>103</v>
      </c>
      <c r="BA88" s="68"/>
      <c r="BB88" s="68"/>
      <c r="BC88" s="68"/>
      <c r="BD88" s="68"/>
      <c r="BE88" s="15"/>
      <c r="BF88" s="5">
        <f t="shared" si="45"/>
        <v>19947</v>
      </c>
      <c r="BG88" s="42">
        <v>7476</v>
      </c>
      <c r="BH88" s="42">
        <v>12471</v>
      </c>
      <c r="BI88" s="42"/>
      <c r="BJ88" s="42"/>
      <c r="BK88" s="42"/>
      <c r="BL88" s="42"/>
      <c r="BM88" s="42"/>
    </row>
    <row r="89" spans="1:65" outlineLevel="5" x14ac:dyDescent="0.3">
      <c r="A89" s="22">
        <f t="shared" si="5"/>
        <v>3</v>
      </c>
      <c r="B89" s="9">
        <f t="shared" si="46"/>
        <v>43164</v>
      </c>
      <c r="C89" s="51">
        <v>330824</v>
      </c>
      <c r="D89" s="64"/>
      <c r="E89" s="12">
        <v>35</v>
      </c>
      <c r="F89" s="12">
        <v>35</v>
      </c>
      <c r="G89" s="12"/>
      <c r="H89" s="12"/>
      <c r="I89" s="12"/>
      <c r="J89" s="12"/>
      <c r="K89" s="12"/>
      <c r="L89" s="12"/>
      <c r="M89" s="74" t="str">
        <f t="shared" si="37"/>
        <v/>
      </c>
      <c r="N89" s="83" t="s">
        <v>103</v>
      </c>
      <c r="O89" s="83" t="s">
        <v>103</v>
      </c>
      <c r="P89" s="83"/>
      <c r="Q89" s="83"/>
      <c r="R89" s="83"/>
      <c r="S89" s="83"/>
      <c r="T89" s="83"/>
      <c r="U89" s="83"/>
      <c r="V89" s="5" t="str">
        <f t="shared" si="38"/>
        <v/>
      </c>
      <c r="W89" s="41"/>
      <c r="X89" s="41"/>
      <c r="Y89" s="41"/>
      <c r="Z89" s="41"/>
      <c r="AA89" s="41"/>
      <c r="AB89" s="41"/>
      <c r="AC89" s="41"/>
      <c r="AD89" s="41"/>
      <c r="AE89" s="5" t="str">
        <f t="shared" si="39"/>
        <v/>
      </c>
      <c r="AF89" s="41"/>
      <c r="AG89" s="41"/>
      <c r="AH89" s="41"/>
      <c r="AI89" s="41"/>
      <c r="AJ89" s="41"/>
      <c r="AK89" s="41"/>
      <c r="AL89" s="41"/>
      <c r="AM89" s="41"/>
      <c r="AN89" s="41">
        <f t="shared" si="47"/>
        <v>14.935988620199147</v>
      </c>
      <c r="AO89" s="41">
        <v>1406</v>
      </c>
      <c r="AP89" s="110" t="s">
        <v>103</v>
      </c>
      <c r="AQ89" s="111" t="s">
        <v>103</v>
      </c>
      <c r="AR89" s="126" t="str">
        <f t="shared" si="40"/>
        <v/>
      </c>
      <c r="AS89" s="126" t="str">
        <f t="shared" si="41"/>
        <v/>
      </c>
      <c r="AT89" s="127">
        <v>1406</v>
      </c>
      <c r="AU89" s="128">
        <v>2.2999999999999998</v>
      </c>
      <c r="AV89" s="129" t="s">
        <v>103</v>
      </c>
      <c r="AW89" s="126" t="str">
        <f t="shared" si="42"/>
        <v/>
      </c>
      <c r="AX89" s="126" t="str">
        <f t="shared" si="43"/>
        <v/>
      </c>
      <c r="AY89" s="64" t="str">
        <f t="shared" si="44"/>
        <v/>
      </c>
      <c r="AZ89" s="97">
        <v>81.03</v>
      </c>
      <c r="BA89" s="68"/>
      <c r="BB89" s="68"/>
      <c r="BC89" s="68"/>
      <c r="BD89" s="68"/>
      <c r="BE89" s="15"/>
      <c r="BF89" s="5">
        <f t="shared" si="45"/>
        <v>21659</v>
      </c>
      <c r="BG89" s="42">
        <v>7855</v>
      </c>
      <c r="BH89" s="42">
        <v>13804</v>
      </c>
      <c r="BI89" s="42"/>
      <c r="BJ89" s="42"/>
      <c r="BK89" s="42"/>
      <c r="BL89" s="42"/>
      <c r="BM89" s="42"/>
    </row>
    <row r="90" spans="1:65" outlineLevel="5" x14ac:dyDescent="0.3">
      <c r="A90" s="22">
        <f t="shared" si="5"/>
        <v>3</v>
      </c>
      <c r="B90" s="9">
        <f t="shared" si="46"/>
        <v>43165</v>
      </c>
      <c r="C90" s="51">
        <v>371015</v>
      </c>
      <c r="D90" s="64"/>
      <c r="E90" s="12">
        <v>34</v>
      </c>
      <c r="F90" s="12">
        <v>36</v>
      </c>
      <c r="G90" s="12"/>
      <c r="H90" s="12"/>
      <c r="I90" s="12"/>
      <c r="J90" s="12"/>
      <c r="K90" s="12"/>
      <c r="L90" s="12"/>
      <c r="M90" s="74">
        <f t="shared" si="37"/>
        <v>7</v>
      </c>
      <c r="N90" s="83">
        <v>7.03</v>
      </c>
      <c r="O90" s="83">
        <v>7.02</v>
      </c>
      <c r="P90" s="83"/>
      <c r="Q90" s="83"/>
      <c r="R90" s="83"/>
      <c r="S90" s="83"/>
      <c r="T90" s="83"/>
      <c r="U90" s="83"/>
      <c r="V90" s="5" t="str">
        <f t="shared" si="38"/>
        <v/>
      </c>
      <c r="W90" s="41"/>
      <c r="X90" s="41"/>
      <c r="Y90" s="41"/>
      <c r="Z90" s="41"/>
      <c r="AA90" s="41"/>
      <c r="AB90" s="41"/>
      <c r="AC90" s="41"/>
      <c r="AD90" s="41"/>
      <c r="AE90" s="5" t="str">
        <f t="shared" si="39"/>
        <v/>
      </c>
      <c r="AF90" s="41"/>
      <c r="AG90" s="41"/>
      <c r="AH90" s="41"/>
      <c r="AI90" s="41"/>
      <c r="AJ90" s="41"/>
      <c r="AK90" s="41"/>
      <c r="AL90" s="41"/>
      <c r="AM90" s="41"/>
      <c r="AN90" s="41">
        <f t="shared" si="47"/>
        <v>18.884892086330936</v>
      </c>
      <c r="AO90" s="41">
        <v>1112</v>
      </c>
      <c r="AP90" s="110">
        <v>3.85</v>
      </c>
      <c r="AQ90" s="111">
        <v>2.99</v>
      </c>
      <c r="AR90" s="126">
        <f t="shared" si="40"/>
        <v>77.662337662337663</v>
      </c>
      <c r="AS90" s="126">
        <f t="shared" si="41"/>
        <v>22.337662337662337</v>
      </c>
      <c r="AT90" s="127">
        <v>1112</v>
      </c>
      <c r="AU90" s="128">
        <v>2.2999999999999998</v>
      </c>
      <c r="AV90" s="129">
        <v>1.54</v>
      </c>
      <c r="AW90" s="126">
        <f t="shared" si="42"/>
        <v>66.956521739130437</v>
      </c>
      <c r="AX90" s="126">
        <f t="shared" si="43"/>
        <v>33.043478260869563</v>
      </c>
      <c r="AY90" s="64">
        <f t="shared" si="44"/>
        <v>41.718007393064596</v>
      </c>
      <c r="AZ90" s="97">
        <v>81.319999999999993</v>
      </c>
      <c r="BA90" s="68">
        <v>63.9</v>
      </c>
      <c r="BB90" s="68">
        <v>33</v>
      </c>
      <c r="BC90" s="68">
        <v>3140</v>
      </c>
      <c r="BD90" s="68"/>
      <c r="BE90" s="15"/>
      <c r="BF90" s="5">
        <f t="shared" si="45"/>
        <v>16241</v>
      </c>
      <c r="BG90" s="42">
        <v>7799</v>
      </c>
      <c r="BH90" s="42">
        <v>8442</v>
      </c>
      <c r="BI90" s="42"/>
      <c r="BJ90" s="42"/>
      <c r="BK90" s="42"/>
      <c r="BL90" s="42"/>
      <c r="BM90" s="42"/>
    </row>
    <row r="91" spans="1:65" outlineLevel="5" x14ac:dyDescent="0.3">
      <c r="A91" s="22">
        <f t="shared" ref="A91:A162" si="48">MONTH(B91)</f>
        <v>3</v>
      </c>
      <c r="B91" s="9">
        <f t="shared" si="46"/>
        <v>43166</v>
      </c>
      <c r="C91" s="51">
        <v>321872</v>
      </c>
      <c r="D91" s="64"/>
      <c r="E91" s="12">
        <v>35</v>
      </c>
      <c r="F91" s="12">
        <v>35</v>
      </c>
      <c r="G91" s="12"/>
      <c r="H91" s="12"/>
      <c r="I91" s="12"/>
      <c r="J91" s="12"/>
      <c r="K91" s="12"/>
      <c r="L91" s="12"/>
      <c r="M91" s="74" t="str">
        <f t="shared" si="37"/>
        <v/>
      </c>
      <c r="N91" s="83" t="s">
        <v>103</v>
      </c>
      <c r="O91" s="83" t="s">
        <v>103</v>
      </c>
      <c r="P91" s="83"/>
      <c r="Q91" s="83"/>
      <c r="R91" s="83"/>
      <c r="S91" s="83"/>
      <c r="T91" s="83"/>
      <c r="U91" s="83"/>
      <c r="V91" s="5" t="str">
        <f t="shared" si="38"/>
        <v/>
      </c>
      <c r="W91" s="41"/>
      <c r="X91" s="41"/>
      <c r="Y91" s="41"/>
      <c r="Z91" s="41"/>
      <c r="AA91" s="41"/>
      <c r="AB91" s="41"/>
      <c r="AC91" s="41"/>
      <c r="AD91" s="41"/>
      <c r="AE91" s="5" t="str">
        <f t="shared" si="39"/>
        <v/>
      </c>
      <c r="AF91" s="41"/>
      <c r="AG91" s="41"/>
      <c r="AH91" s="41"/>
      <c r="AI91" s="41"/>
      <c r="AJ91" s="41"/>
      <c r="AK91" s="41"/>
      <c r="AL91" s="41"/>
      <c r="AM91" s="41"/>
      <c r="AN91" s="41">
        <f t="shared" si="47"/>
        <v>20.329138431752177</v>
      </c>
      <c r="AO91" s="41">
        <v>1033</v>
      </c>
      <c r="AP91" s="110" t="s">
        <v>103</v>
      </c>
      <c r="AQ91" s="111" t="s">
        <v>103</v>
      </c>
      <c r="AR91" s="126" t="str">
        <f t="shared" si="40"/>
        <v/>
      </c>
      <c r="AS91" s="126" t="str">
        <f t="shared" si="41"/>
        <v/>
      </c>
      <c r="AT91" s="127">
        <v>1033</v>
      </c>
      <c r="AU91" s="128">
        <v>2.29</v>
      </c>
      <c r="AV91" s="129" t="s">
        <v>103</v>
      </c>
      <c r="AW91" s="126" t="str">
        <f t="shared" si="42"/>
        <v/>
      </c>
      <c r="AX91" s="126" t="str">
        <f t="shared" si="43"/>
        <v/>
      </c>
      <c r="AY91" s="64" t="str">
        <f t="shared" si="44"/>
        <v/>
      </c>
      <c r="AZ91" s="97">
        <v>81.849999999999994</v>
      </c>
      <c r="BA91" s="68"/>
      <c r="BB91" s="68"/>
      <c r="BC91" s="68"/>
      <c r="BD91" s="68"/>
      <c r="BE91" s="15"/>
      <c r="BF91" s="5">
        <f t="shared" si="45"/>
        <v>18347</v>
      </c>
      <c r="BG91" s="42">
        <v>8154</v>
      </c>
      <c r="BH91" s="42">
        <v>10193</v>
      </c>
      <c r="BI91" s="42"/>
      <c r="BJ91" s="42"/>
      <c r="BK91" s="42"/>
      <c r="BL91" s="42"/>
      <c r="BM91" s="42"/>
    </row>
    <row r="92" spans="1:65" outlineLevel="5" x14ac:dyDescent="0.3">
      <c r="A92" s="22">
        <f t="shared" si="48"/>
        <v>3</v>
      </c>
      <c r="B92" s="9">
        <f t="shared" si="46"/>
        <v>43167</v>
      </c>
      <c r="C92" s="51">
        <v>324741</v>
      </c>
      <c r="D92" s="64"/>
      <c r="E92" s="12">
        <v>34</v>
      </c>
      <c r="F92" s="12">
        <v>36</v>
      </c>
      <c r="G92" s="12"/>
      <c r="H92" s="12"/>
      <c r="I92" s="12"/>
      <c r="J92" s="12"/>
      <c r="K92" s="12"/>
      <c r="L92" s="12"/>
      <c r="M92" s="74" t="str">
        <f t="shared" si="37"/>
        <v/>
      </c>
      <c r="N92" s="83" t="s">
        <v>103</v>
      </c>
      <c r="O92" s="83" t="s">
        <v>103</v>
      </c>
      <c r="P92" s="83"/>
      <c r="Q92" s="83"/>
      <c r="R92" s="83"/>
      <c r="S92" s="83"/>
      <c r="T92" s="83"/>
      <c r="U92" s="83"/>
      <c r="V92" s="5" t="str">
        <f t="shared" si="38"/>
        <v/>
      </c>
      <c r="W92" s="41"/>
      <c r="X92" s="41"/>
      <c r="Y92" s="41"/>
      <c r="Z92" s="41"/>
      <c r="AA92" s="41"/>
      <c r="AB92" s="41"/>
      <c r="AC92" s="41"/>
      <c r="AD92" s="41"/>
      <c r="AE92" s="5" t="str">
        <f t="shared" si="39"/>
        <v/>
      </c>
      <c r="AF92" s="41"/>
      <c r="AG92" s="41"/>
      <c r="AH92" s="41"/>
      <c r="AI92" s="41"/>
      <c r="AJ92" s="41"/>
      <c r="AK92" s="41"/>
      <c r="AL92" s="41"/>
      <c r="AM92" s="41"/>
      <c r="AN92" s="41">
        <f t="shared" si="47"/>
        <v>19.17808219178082</v>
      </c>
      <c r="AO92" s="41">
        <v>1095</v>
      </c>
      <c r="AP92" s="110" t="s">
        <v>103</v>
      </c>
      <c r="AQ92" s="111" t="s">
        <v>103</v>
      </c>
      <c r="AR92" s="126" t="str">
        <f t="shared" si="40"/>
        <v/>
      </c>
      <c r="AS92" s="126" t="str">
        <f t="shared" si="41"/>
        <v/>
      </c>
      <c r="AT92" s="127">
        <v>1095</v>
      </c>
      <c r="AU92" s="128">
        <v>2.23</v>
      </c>
      <c r="AV92" s="129" t="s">
        <v>103</v>
      </c>
      <c r="AW92" s="126" t="str">
        <f t="shared" si="42"/>
        <v/>
      </c>
      <c r="AX92" s="126" t="str">
        <f t="shared" si="43"/>
        <v/>
      </c>
      <c r="AY92" s="64" t="str">
        <f t="shared" si="44"/>
        <v/>
      </c>
      <c r="AZ92" s="97">
        <v>81.209999999999994</v>
      </c>
      <c r="BA92" s="68"/>
      <c r="BB92" s="68"/>
      <c r="BC92" s="68"/>
      <c r="BD92" s="68"/>
      <c r="BE92" s="15"/>
      <c r="BF92" s="5">
        <f t="shared" si="45"/>
        <v>16793</v>
      </c>
      <c r="BG92" s="42">
        <v>6768</v>
      </c>
      <c r="BH92" s="42">
        <v>10025</v>
      </c>
      <c r="BI92" s="42"/>
      <c r="BJ92" s="42"/>
      <c r="BK92" s="42"/>
      <c r="BL92" s="42"/>
      <c r="BM92" s="42"/>
    </row>
    <row r="93" spans="1:65" outlineLevel="5" x14ac:dyDescent="0.3">
      <c r="A93" s="22">
        <f t="shared" si="48"/>
        <v>3</v>
      </c>
      <c r="B93" s="9">
        <f t="shared" si="46"/>
        <v>43168</v>
      </c>
      <c r="C93" s="51">
        <v>325743</v>
      </c>
      <c r="D93" s="64"/>
      <c r="E93" s="12">
        <v>35</v>
      </c>
      <c r="F93" s="12">
        <v>35</v>
      </c>
      <c r="G93" s="12"/>
      <c r="H93" s="12"/>
      <c r="I93" s="12"/>
      <c r="J93" s="12"/>
      <c r="K93" s="12"/>
      <c r="L93" s="12"/>
      <c r="M93" s="74" t="str">
        <f t="shared" si="37"/>
        <v/>
      </c>
      <c r="N93" s="83" t="s">
        <v>103</v>
      </c>
      <c r="O93" s="83" t="s">
        <v>103</v>
      </c>
      <c r="P93" s="83"/>
      <c r="Q93" s="83"/>
      <c r="R93" s="83"/>
      <c r="S93" s="83"/>
      <c r="T93" s="83"/>
      <c r="U93" s="83"/>
      <c r="V93" s="5" t="str">
        <f t="shared" si="38"/>
        <v/>
      </c>
      <c r="W93" s="41"/>
      <c r="X93" s="41"/>
      <c r="Y93" s="41"/>
      <c r="Z93" s="41"/>
      <c r="AA93" s="41"/>
      <c r="AB93" s="41"/>
      <c r="AC93" s="41"/>
      <c r="AD93" s="41"/>
      <c r="AE93" s="5" t="str">
        <f t="shared" si="39"/>
        <v/>
      </c>
      <c r="AF93" s="41"/>
      <c r="AG93" s="41"/>
      <c r="AH93" s="41"/>
      <c r="AI93" s="41"/>
      <c r="AJ93" s="41"/>
      <c r="AK93" s="41"/>
      <c r="AL93" s="41"/>
      <c r="AM93" s="41"/>
      <c r="AN93" s="41">
        <f t="shared" si="47"/>
        <v>16.018306636155607</v>
      </c>
      <c r="AO93" s="41">
        <v>1311</v>
      </c>
      <c r="AP93" s="110" t="s">
        <v>103</v>
      </c>
      <c r="AQ93" s="111" t="s">
        <v>103</v>
      </c>
      <c r="AR93" s="126" t="str">
        <f t="shared" si="40"/>
        <v/>
      </c>
      <c r="AS93" s="126" t="str">
        <f t="shared" si="41"/>
        <v/>
      </c>
      <c r="AT93" s="127">
        <v>1311</v>
      </c>
      <c r="AU93" s="128">
        <v>2.25</v>
      </c>
      <c r="AV93" s="129" t="s">
        <v>103</v>
      </c>
      <c r="AW93" s="126" t="str">
        <f t="shared" si="42"/>
        <v/>
      </c>
      <c r="AX93" s="126" t="str">
        <f t="shared" si="43"/>
        <v/>
      </c>
      <c r="AY93" s="64" t="str">
        <f t="shared" si="44"/>
        <v/>
      </c>
      <c r="AZ93" s="97">
        <v>81.290000000000006</v>
      </c>
      <c r="BA93" s="68"/>
      <c r="BB93" s="68"/>
      <c r="BC93" s="68"/>
      <c r="BD93" s="68"/>
      <c r="BE93" s="15"/>
      <c r="BF93" s="5">
        <f t="shared" si="45"/>
        <v>18027</v>
      </c>
      <c r="BG93" s="42">
        <v>7610</v>
      </c>
      <c r="BH93" s="42">
        <v>10417</v>
      </c>
      <c r="BI93" s="42"/>
      <c r="BJ93" s="42"/>
      <c r="BK93" s="42"/>
      <c r="BL93" s="42"/>
      <c r="BM93" s="42"/>
    </row>
    <row r="94" spans="1:65" outlineLevel="5" x14ac:dyDescent="0.3">
      <c r="A94" s="22">
        <f t="shared" si="48"/>
        <v>3</v>
      </c>
      <c r="B94" s="9">
        <f t="shared" si="46"/>
        <v>43169</v>
      </c>
      <c r="C94" s="51">
        <v>359780</v>
      </c>
      <c r="D94" s="64"/>
      <c r="E94" s="12">
        <v>34</v>
      </c>
      <c r="F94" s="12">
        <v>35</v>
      </c>
      <c r="G94" s="12"/>
      <c r="H94" s="12"/>
      <c r="I94" s="12"/>
      <c r="J94" s="12"/>
      <c r="K94" s="12"/>
      <c r="L94" s="12"/>
      <c r="M94" s="74" t="str">
        <f t="shared" si="37"/>
        <v/>
      </c>
      <c r="N94" s="83" t="s">
        <v>103</v>
      </c>
      <c r="O94" s="83" t="s">
        <v>103</v>
      </c>
      <c r="P94" s="83"/>
      <c r="Q94" s="83"/>
      <c r="R94" s="83"/>
      <c r="S94" s="83"/>
      <c r="T94" s="83"/>
      <c r="U94" s="83"/>
      <c r="V94" s="5" t="str">
        <f t="shared" si="38"/>
        <v/>
      </c>
      <c r="W94" s="41"/>
      <c r="X94" s="41"/>
      <c r="Y94" s="41"/>
      <c r="Z94" s="41"/>
      <c r="AA94" s="41"/>
      <c r="AB94" s="41"/>
      <c r="AC94" s="41"/>
      <c r="AD94" s="41"/>
      <c r="AE94" s="5" t="str">
        <f t="shared" si="39"/>
        <v/>
      </c>
      <c r="AF94" s="41"/>
      <c r="AG94" s="41"/>
      <c r="AH94" s="41"/>
      <c r="AI94" s="41"/>
      <c r="AJ94" s="41"/>
      <c r="AK94" s="41"/>
      <c r="AL94" s="41"/>
      <c r="AM94" s="41"/>
      <c r="AN94" s="41">
        <f t="shared" si="47"/>
        <v>12.875536480686696</v>
      </c>
      <c r="AO94" s="41">
        <v>1631</v>
      </c>
      <c r="AP94" s="110" t="s">
        <v>103</v>
      </c>
      <c r="AQ94" s="111" t="s">
        <v>103</v>
      </c>
      <c r="AR94" s="126" t="str">
        <f t="shared" si="40"/>
        <v/>
      </c>
      <c r="AS94" s="126" t="str">
        <f t="shared" si="41"/>
        <v/>
      </c>
      <c r="AT94" s="127">
        <v>1631</v>
      </c>
      <c r="AU94" s="128" t="s">
        <v>103</v>
      </c>
      <c r="AV94" s="129" t="s">
        <v>103</v>
      </c>
      <c r="AW94" s="126" t="str">
        <f t="shared" si="42"/>
        <v/>
      </c>
      <c r="AX94" s="126" t="str">
        <f t="shared" si="43"/>
        <v/>
      </c>
      <c r="AY94" s="64" t="str">
        <f t="shared" si="44"/>
        <v/>
      </c>
      <c r="AZ94" s="97" t="s">
        <v>103</v>
      </c>
      <c r="BA94" s="68"/>
      <c r="BB94" s="68"/>
      <c r="BC94" s="68"/>
      <c r="BD94" s="68"/>
      <c r="BE94" s="15"/>
      <c r="BF94" s="5">
        <f t="shared" si="45"/>
        <v>19525</v>
      </c>
      <c r="BG94" s="42">
        <v>9228</v>
      </c>
      <c r="BH94" s="42">
        <v>10297</v>
      </c>
      <c r="BI94" s="42"/>
      <c r="BJ94" s="42"/>
      <c r="BK94" s="42"/>
      <c r="BL94" s="42"/>
      <c r="BM94" s="42"/>
    </row>
    <row r="95" spans="1:65" outlineLevel="5" x14ac:dyDescent="0.3">
      <c r="A95" s="22">
        <f t="shared" si="48"/>
        <v>3</v>
      </c>
      <c r="B95" s="9">
        <f t="shared" si="46"/>
        <v>43170</v>
      </c>
      <c r="C95" s="51">
        <v>306149</v>
      </c>
      <c r="D95" s="64"/>
      <c r="E95" s="12">
        <v>35</v>
      </c>
      <c r="F95" s="12">
        <v>34</v>
      </c>
      <c r="G95" s="12"/>
      <c r="H95" s="12"/>
      <c r="I95" s="12"/>
      <c r="J95" s="12"/>
      <c r="K95" s="12"/>
      <c r="L95" s="12"/>
      <c r="M95" s="74" t="str">
        <f t="shared" si="37"/>
        <v/>
      </c>
      <c r="N95" s="83" t="s">
        <v>103</v>
      </c>
      <c r="O95" s="83" t="s">
        <v>103</v>
      </c>
      <c r="P95" s="83"/>
      <c r="Q95" s="83"/>
      <c r="R95" s="83"/>
      <c r="S95" s="83"/>
      <c r="T95" s="83"/>
      <c r="U95" s="83"/>
      <c r="V95" s="5" t="str">
        <f t="shared" si="38"/>
        <v/>
      </c>
      <c r="W95" s="41"/>
      <c r="X95" s="41"/>
      <c r="Y95" s="41"/>
      <c r="Z95" s="41"/>
      <c r="AA95" s="41"/>
      <c r="AB95" s="41"/>
      <c r="AC95" s="41"/>
      <c r="AD95" s="41"/>
      <c r="AE95" s="5" t="str">
        <f t="shared" si="39"/>
        <v/>
      </c>
      <c r="AF95" s="41"/>
      <c r="AG95" s="41"/>
      <c r="AH95" s="41"/>
      <c r="AI95" s="41"/>
      <c r="AJ95" s="41"/>
      <c r="AK95" s="41"/>
      <c r="AL95" s="41"/>
      <c r="AM95" s="41"/>
      <c r="AN95" s="41">
        <f t="shared" si="47"/>
        <v>14.644351464435147</v>
      </c>
      <c r="AO95" s="41">
        <v>1434</v>
      </c>
      <c r="AP95" s="110" t="s">
        <v>103</v>
      </c>
      <c r="AQ95" s="111" t="s">
        <v>103</v>
      </c>
      <c r="AR95" s="126" t="str">
        <f t="shared" si="40"/>
        <v/>
      </c>
      <c r="AS95" s="126" t="str">
        <f t="shared" si="41"/>
        <v/>
      </c>
      <c r="AT95" s="127">
        <v>1434</v>
      </c>
      <c r="AU95" s="128" t="s">
        <v>103</v>
      </c>
      <c r="AV95" s="129" t="s">
        <v>103</v>
      </c>
      <c r="AW95" s="126" t="str">
        <f t="shared" si="42"/>
        <v/>
      </c>
      <c r="AX95" s="126" t="str">
        <f t="shared" si="43"/>
        <v/>
      </c>
      <c r="AY95" s="64" t="str">
        <f t="shared" si="44"/>
        <v/>
      </c>
      <c r="AZ95" s="97" t="s">
        <v>103</v>
      </c>
      <c r="BA95" s="68"/>
      <c r="BB95" s="68"/>
      <c r="BC95" s="68"/>
      <c r="BD95" s="68"/>
      <c r="BE95" s="15"/>
      <c r="BF95" s="5">
        <f t="shared" si="45"/>
        <v>18216</v>
      </c>
      <c r="BG95" s="42">
        <v>7470</v>
      </c>
      <c r="BH95" s="42">
        <v>10746</v>
      </c>
      <c r="BI95" s="42"/>
      <c r="BJ95" s="42"/>
      <c r="BK95" s="42"/>
      <c r="BL95" s="42"/>
      <c r="BM95" s="42"/>
    </row>
    <row r="96" spans="1:65" outlineLevel="5" x14ac:dyDescent="0.3">
      <c r="A96" s="22">
        <f t="shared" si="48"/>
        <v>3</v>
      </c>
      <c r="B96" s="9">
        <f t="shared" si="46"/>
        <v>43171</v>
      </c>
      <c r="C96" s="51">
        <v>314032</v>
      </c>
      <c r="D96" s="64"/>
      <c r="E96" s="12">
        <v>36</v>
      </c>
      <c r="F96" s="12">
        <v>33</v>
      </c>
      <c r="G96" s="12"/>
      <c r="H96" s="12"/>
      <c r="I96" s="12"/>
      <c r="J96" s="12"/>
      <c r="K96" s="12"/>
      <c r="L96" s="12"/>
      <c r="M96" s="74" t="str">
        <f t="shared" si="37"/>
        <v/>
      </c>
      <c r="N96" s="83" t="s">
        <v>103</v>
      </c>
      <c r="O96" s="83" t="s">
        <v>103</v>
      </c>
      <c r="P96" s="83"/>
      <c r="Q96" s="83"/>
      <c r="R96" s="83"/>
      <c r="S96" s="83"/>
      <c r="T96" s="83"/>
      <c r="U96" s="83"/>
      <c r="V96" s="5" t="str">
        <f t="shared" si="38"/>
        <v/>
      </c>
      <c r="W96" s="41"/>
      <c r="X96" s="41"/>
      <c r="Y96" s="41"/>
      <c r="Z96" s="41"/>
      <c r="AA96" s="41"/>
      <c r="AB96" s="41"/>
      <c r="AC96" s="41"/>
      <c r="AD96" s="41"/>
      <c r="AE96" s="5" t="str">
        <f t="shared" si="39"/>
        <v/>
      </c>
      <c r="AF96" s="41"/>
      <c r="AG96" s="41"/>
      <c r="AH96" s="41"/>
      <c r="AI96" s="41"/>
      <c r="AJ96" s="41"/>
      <c r="AK96" s="41"/>
      <c r="AL96" s="41"/>
      <c r="AM96" s="41"/>
      <c r="AN96" s="41">
        <f t="shared" si="47"/>
        <v>15.064562410329986</v>
      </c>
      <c r="AO96" s="41">
        <v>1394</v>
      </c>
      <c r="AP96" s="110" t="s">
        <v>103</v>
      </c>
      <c r="AQ96" s="111" t="s">
        <v>103</v>
      </c>
      <c r="AR96" s="126" t="str">
        <f t="shared" si="40"/>
        <v/>
      </c>
      <c r="AS96" s="126" t="str">
        <f t="shared" si="41"/>
        <v/>
      </c>
      <c r="AT96" s="127">
        <v>1394</v>
      </c>
      <c r="AU96" s="128">
        <v>2.27</v>
      </c>
      <c r="AV96" s="129" t="s">
        <v>103</v>
      </c>
      <c r="AW96" s="126" t="str">
        <f t="shared" si="42"/>
        <v/>
      </c>
      <c r="AX96" s="126" t="str">
        <f t="shared" si="43"/>
        <v/>
      </c>
      <c r="AY96" s="64" t="str">
        <f t="shared" si="44"/>
        <v/>
      </c>
      <c r="AZ96" s="97">
        <v>81.55</v>
      </c>
      <c r="BA96" s="68"/>
      <c r="BB96" s="68"/>
      <c r="BC96" s="68"/>
      <c r="BD96" s="68"/>
      <c r="BE96" s="15"/>
      <c r="BF96" s="5">
        <f t="shared" si="45"/>
        <v>14065</v>
      </c>
      <c r="BG96" s="42">
        <v>7166</v>
      </c>
      <c r="BH96" s="42">
        <v>6899</v>
      </c>
      <c r="BI96" s="42"/>
      <c r="BJ96" s="42"/>
      <c r="BK96" s="42"/>
      <c r="BL96" s="42"/>
      <c r="BM96" s="42"/>
    </row>
    <row r="97" spans="1:65" outlineLevel="5" x14ac:dyDescent="0.3">
      <c r="A97" s="22">
        <f t="shared" si="48"/>
        <v>3</v>
      </c>
      <c r="B97" s="9">
        <f t="shared" si="46"/>
        <v>43172</v>
      </c>
      <c r="C97" s="51">
        <v>313699</v>
      </c>
      <c r="D97" s="64"/>
      <c r="E97" s="12">
        <v>35</v>
      </c>
      <c r="F97" s="12">
        <v>35</v>
      </c>
      <c r="G97" s="12"/>
      <c r="H97" s="12"/>
      <c r="I97" s="12"/>
      <c r="J97" s="12"/>
      <c r="K97" s="12"/>
      <c r="L97" s="12"/>
      <c r="M97" s="74">
        <f t="shared" si="37"/>
        <v>7.1</v>
      </c>
      <c r="N97" s="83">
        <v>7.05</v>
      </c>
      <c r="O97" s="83">
        <v>7.1</v>
      </c>
      <c r="P97" s="83"/>
      <c r="Q97" s="83"/>
      <c r="R97" s="83"/>
      <c r="S97" s="83"/>
      <c r="T97" s="83"/>
      <c r="U97" s="83"/>
      <c r="V97" s="5" t="str">
        <f t="shared" si="38"/>
        <v/>
      </c>
      <c r="W97" s="41"/>
      <c r="X97" s="41"/>
      <c r="Y97" s="41"/>
      <c r="Z97" s="41"/>
      <c r="AA97" s="41"/>
      <c r="AB97" s="41"/>
      <c r="AC97" s="41"/>
      <c r="AD97" s="41"/>
      <c r="AE97" s="5" t="str">
        <f t="shared" si="39"/>
        <v/>
      </c>
      <c r="AF97" s="41"/>
      <c r="AG97" s="41"/>
      <c r="AH97" s="41"/>
      <c r="AI97" s="41"/>
      <c r="AJ97" s="41"/>
      <c r="AK97" s="41"/>
      <c r="AL97" s="41"/>
      <c r="AM97" s="41"/>
      <c r="AN97" s="41">
        <f t="shared" si="47"/>
        <v>16.853932584269664</v>
      </c>
      <c r="AO97" s="41">
        <v>1246</v>
      </c>
      <c r="AP97" s="110">
        <v>3.34</v>
      </c>
      <c r="AQ97" s="111">
        <v>2.66</v>
      </c>
      <c r="AR97" s="126">
        <f t="shared" si="40"/>
        <v>79.640718562874255</v>
      </c>
      <c r="AS97" s="126">
        <f t="shared" si="41"/>
        <v>20.359281437125745</v>
      </c>
      <c r="AT97" s="127">
        <v>1246</v>
      </c>
      <c r="AU97" s="128">
        <v>2.44</v>
      </c>
      <c r="AV97" s="129">
        <v>1.69</v>
      </c>
      <c r="AW97" s="126">
        <f t="shared" si="42"/>
        <v>69.262295081967224</v>
      </c>
      <c r="AX97" s="126">
        <f t="shared" si="43"/>
        <v>30.737704918032776</v>
      </c>
      <c r="AY97" s="64">
        <f t="shared" si="44"/>
        <v>42.395989974937329</v>
      </c>
      <c r="AZ97" s="97">
        <v>81.52</v>
      </c>
      <c r="BA97" s="68"/>
      <c r="BB97" s="68"/>
      <c r="BC97" s="68"/>
      <c r="BD97" s="68"/>
      <c r="BE97" s="15"/>
      <c r="BF97" s="5">
        <f t="shared" si="45"/>
        <v>15162</v>
      </c>
      <c r="BG97" s="42">
        <v>7626</v>
      </c>
      <c r="BH97" s="42">
        <v>7536</v>
      </c>
      <c r="BI97" s="42"/>
      <c r="BJ97" s="42"/>
      <c r="BK97" s="42"/>
      <c r="BL97" s="42"/>
      <c r="BM97" s="42"/>
    </row>
    <row r="98" spans="1:65" outlineLevel="5" x14ac:dyDescent="0.3">
      <c r="A98" s="22">
        <f t="shared" si="48"/>
        <v>3</v>
      </c>
      <c r="B98" s="9">
        <f t="shared" si="46"/>
        <v>43173</v>
      </c>
      <c r="C98" s="51">
        <v>322942</v>
      </c>
      <c r="D98" s="64"/>
      <c r="E98" s="12">
        <v>35</v>
      </c>
      <c r="F98" s="12">
        <v>35</v>
      </c>
      <c r="G98" s="12"/>
      <c r="H98" s="12"/>
      <c r="I98" s="12"/>
      <c r="J98" s="12"/>
      <c r="K98" s="12"/>
      <c r="L98" s="12"/>
      <c r="M98" s="74" t="str">
        <f t="shared" si="37"/>
        <v/>
      </c>
      <c r="N98" s="83" t="s">
        <v>103</v>
      </c>
      <c r="O98" s="83" t="s">
        <v>103</v>
      </c>
      <c r="P98" s="83"/>
      <c r="Q98" s="83"/>
      <c r="R98" s="83"/>
      <c r="S98" s="83"/>
      <c r="T98" s="83"/>
      <c r="U98" s="83"/>
      <c r="V98" s="5" t="str">
        <f t="shared" si="38"/>
        <v/>
      </c>
      <c r="W98" s="41"/>
      <c r="X98" s="41"/>
      <c r="Y98" s="41"/>
      <c r="Z98" s="41"/>
      <c r="AA98" s="41"/>
      <c r="AB98" s="41"/>
      <c r="AC98" s="41"/>
      <c r="AD98" s="41"/>
      <c r="AE98" s="5" t="str">
        <f t="shared" si="39"/>
        <v/>
      </c>
      <c r="AF98" s="41"/>
      <c r="AG98" s="41"/>
      <c r="AH98" s="41"/>
      <c r="AI98" s="41"/>
      <c r="AJ98" s="41"/>
      <c r="AK98" s="41"/>
      <c r="AL98" s="41"/>
      <c r="AM98" s="41"/>
      <c r="AN98" s="41">
        <f t="shared" si="47"/>
        <v>15.362106803218728</v>
      </c>
      <c r="AO98" s="41">
        <v>1367</v>
      </c>
      <c r="AP98" s="110" t="s">
        <v>103</v>
      </c>
      <c r="AQ98" s="111" t="s">
        <v>103</v>
      </c>
      <c r="AR98" s="126" t="str">
        <f t="shared" si="40"/>
        <v/>
      </c>
      <c r="AS98" s="126" t="str">
        <f t="shared" si="41"/>
        <v/>
      </c>
      <c r="AT98" s="127">
        <v>1367</v>
      </c>
      <c r="AU98" s="128">
        <v>2.46</v>
      </c>
      <c r="AV98" s="129" t="s">
        <v>103</v>
      </c>
      <c r="AW98" s="126" t="str">
        <f t="shared" si="42"/>
        <v/>
      </c>
      <c r="AX98" s="126" t="str">
        <f t="shared" si="43"/>
        <v/>
      </c>
      <c r="AY98" s="64" t="str">
        <f t="shared" si="44"/>
        <v/>
      </c>
      <c r="AZ98" s="97">
        <v>81.599999999999994</v>
      </c>
      <c r="BA98" s="68"/>
      <c r="BB98" s="68"/>
      <c r="BC98" s="68"/>
      <c r="BD98" s="68"/>
      <c r="BE98" s="15"/>
      <c r="BF98" s="5">
        <f t="shared" si="45"/>
        <v>17057</v>
      </c>
      <c r="BG98" s="42">
        <v>7706</v>
      </c>
      <c r="BH98" s="42">
        <v>9351</v>
      </c>
      <c r="BI98" s="42"/>
      <c r="BJ98" s="42"/>
      <c r="BK98" s="42"/>
      <c r="BL98" s="42"/>
      <c r="BM98" s="42"/>
    </row>
    <row r="99" spans="1:65" outlineLevel="5" x14ac:dyDescent="0.3">
      <c r="A99" s="22">
        <f t="shared" si="48"/>
        <v>3</v>
      </c>
      <c r="B99" s="9">
        <f t="shared" si="46"/>
        <v>43174</v>
      </c>
      <c r="C99" s="51">
        <v>312498</v>
      </c>
      <c r="D99" s="64"/>
      <c r="E99" s="12">
        <v>35</v>
      </c>
      <c r="F99" s="12">
        <v>33</v>
      </c>
      <c r="G99" s="12"/>
      <c r="H99" s="12"/>
      <c r="I99" s="12"/>
      <c r="J99" s="12"/>
      <c r="K99" s="12"/>
      <c r="L99" s="12"/>
      <c r="M99" s="74" t="str">
        <f t="shared" si="37"/>
        <v/>
      </c>
      <c r="N99" s="83" t="s">
        <v>103</v>
      </c>
      <c r="O99" s="83" t="s">
        <v>103</v>
      </c>
      <c r="P99" s="83"/>
      <c r="Q99" s="83"/>
      <c r="R99" s="83"/>
      <c r="S99" s="83"/>
      <c r="T99" s="83"/>
      <c r="U99" s="83"/>
      <c r="V99" s="5" t="str">
        <f t="shared" si="38"/>
        <v/>
      </c>
      <c r="W99" s="41"/>
      <c r="X99" s="41"/>
      <c r="Y99" s="41"/>
      <c r="Z99" s="41"/>
      <c r="AA99" s="41"/>
      <c r="AB99" s="41"/>
      <c r="AC99" s="41"/>
      <c r="AD99" s="41"/>
      <c r="AE99" s="5" t="str">
        <f t="shared" si="39"/>
        <v/>
      </c>
      <c r="AF99" s="41"/>
      <c r="AG99" s="41"/>
      <c r="AH99" s="41"/>
      <c r="AI99" s="41"/>
      <c r="AJ99" s="41"/>
      <c r="AK99" s="41"/>
      <c r="AL99" s="41"/>
      <c r="AM99" s="41"/>
      <c r="AN99" s="41">
        <f t="shared" si="47"/>
        <v>15.96958174904943</v>
      </c>
      <c r="AO99" s="41">
        <v>1315</v>
      </c>
      <c r="AP99" s="110" t="s">
        <v>103</v>
      </c>
      <c r="AQ99" s="111" t="s">
        <v>103</v>
      </c>
      <c r="AR99" s="126" t="str">
        <f t="shared" si="40"/>
        <v/>
      </c>
      <c r="AS99" s="126" t="str">
        <f t="shared" si="41"/>
        <v/>
      </c>
      <c r="AT99" s="127">
        <v>1315</v>
      </c>
      <c r="AU99" s="128">
        <v>2.42</v>
      </c>
      <c r="AV99" s="129" t="s">
        <v>103</v>
      </c>
      <c r="AW99" s="126" t="str">
        <f t="shared" si="42"/>
        <v/>
      </c>
      <c r="AX99" s="126" t="str">
        <f t="shared" si="43"/>
        <v/>
      </c>
      <c r="AY99" s="64" t="str">
        <f t="shared" si="44"/>
        <v/>
      </c>
      <c r="AZ99" s="97">
        <v>81.78</v>
      </c>
      <c r="BA99" s="68"/>
      <c r="BB99" s="68"/>
      <c r="BC99" s="68"/>
      <c r="BD99" s="68"/>
      <c r="BE99" s="15"/>
      <c r="BF99" s="5">
        <f t="shared" si="45"/>
        <v>10034</v>
      </c>
      <c r="BG99" s="42">
        <v>2458</v>
      </c>
      <c r="BH99" s="42">
        <v>7576</v>
      </c>
      <c r="BI99" s="42"/>
      <c r="BJ99" s="42"/>
      <c r="BK99" s="42"/>
      <c r="BL99" s="42"/>
      <c r="BM99" s="42"/>
    </row>
    <row r="100" spans="1:65" outlineLevel="5" x14ac:dyDescent="0.3">
      <c r="A100" s="22">
        <f t="shared" si="48"/>
        <v>3</v>
      </c>
      <c r="B100" s="9">
        <f t="shared" si="46"/>
        <v>43175</v>
      </c>
      <c r="C100" s="51">
        <v>348120</v>
      </c>
      <c r="D100" s="64"/>
      <c r="E100" s="12">
        <v>33</v>
      </c>
      <c r="F100" s="12">
        <v>34</v>
      </c>
      <c r="G100" s="12"/>
      <c r="H100" s="12"/>
      <c r="I100" s="12"/>
      <c r="J100" s="12"/>
      <c r="K100" s="12"/>
      <c r="L100" s="12"/>
      <c r="M100" s="74" t="str">
        <f t="shared" si="37"/>
        <v/>
      </c>
      <c r="N100" s="83" t="s">
        <v>103</v>
      </c>
      <c r="O100" s="83" t="s">
        <v>103</v>
      </c>
      <c r="P100" s="83"/>
      <c r="Q100" s="83"/>
      <c r="R100" s="83"/>
      <c r="S100" s="83"/>
      <c r="T100" s="83"/>
      <c r="U100" s="83"/>
      <c r="V100" s="5" t="str">
        <f t="shared" si="38"/>
        <v/>
      </c>
      <c r="W100" s="41"/>
      <c r="X100" s="41"/>
      <c r="Y100" s="41"/>
      <c r="Z100" s="41"/>
      <c r="AA100" s="41"/>
      <c r="AB100" s="41"/>
      <c r="AC100" s="41"/>
      <c r="AD100" s="41"/>
      <c r="AE100" s="5" t="str">
        <f t="shared" si="39"/>
        <v/>
      </c>
      <c r="AF100" s="41"/>
      <c r="AG100" s="41"/>
      <c r="AH100" s="41"/>
      <c r="AI100" s="41"/>
      <c r="AJ100" s="41"/>
      <c r="AK100" s="41"/>
      <c r="AL100" s="41"/>
      <c r="AM100" s="41"/>
      <c r="AN100" s="41">
        <f t="shared" si="47"/>
        <v>12.867647058823529</v>
      </c>
      <c r="AO100" s="41">
        <v>1632</v>
      </c>
      <c r="AP100" s="110" t="s">
        <v>103</v>
      </c>
      <c r="AQ100" s="111" t="s">
        <v>103</v>
      </c>
      <c r="AR100" s="126" t="str">
        <f t="shared" si="40"/>
        <v/>
      </c>
      <c r="AS100" s="126" t="str">
        <f t="shared" si="41"/>
        <v/>
      </c>
      <c r="AT100" s="127">
        <v>1632</v>
      </c>
      <c r="AU100" s="128">
        <v>3.29</v>
      </c>
      <c r="AV100" s="129" t="s">
        <v>103</v>
      </c>
      <c r="AW100" s="126" t="str">
        <f t="shared" si="42"/>
        <v/>
      </c>
      <c r="AX100" s="126" t="str">
        <f t="shared" si="43"/>
        <v/>
      </c>
      <c r="AY100" s="64" t="str">
        <f t="shared" si="44"/>
        <v/>
      </c>
      <c r="AZ100" s="97">
        <v>81.12</v>
      </c>
      <c r="BA100" s="68"/>
      <c r="BB100" s="68"/>
      <c r="BC100" s="68"/>
      <c r="BD100" s="68"/>
      <c r="BE100" s="15"/>
      <c r="BF100" s="5">
        <f t="shared" si="45"/>
        <v>9820</v>
      </c>
      <c r="BG100" s="42">
        <v>6344</v>
      </c>
      <c r="BH100" s="42">
        <v>3476</v>
      </c>
      <c r="BI100" s="42"/>
      <c r="BJ100" s="42"/>
      <c r="BK100" s="42"/>
      <c r="BL100" s="42"/>
      <c r="BM100" s="42"/>
    </row>
    <row r="101" spans="1:65" outlineLevel="5" x14ac:dyDescent="0.3">
      <c r="A101" s="22">
        <f t="shared" si="48"/>
        <v>3</v>
      </c>
      <c r="B101" s="9">
        <f t="shared" si="46"/>
        <v>43176</v>
      </c>
      <c r="C101" s="51">
        <v>352688</v>
      </c>
      <c r="D101" s="64"/>
      <c r="E101" s="12">
        <v>33</v>
      </c>
      <c r="F101" s="12">
        <v>35</v>
      </c>
      <c r="G101" s="12"/>
      <c r="H101" s="12"/>
      <c r="I101" s="12"/>
      <c r="J101" s="12"/>
      <c r="K101" s="12"/>
      <c r="L101" s="12"/>
      <c r="M101" s="74" t="str">
        <f t="shared" si="37"/>
        <v/>
      </c>
      <c r="N101" s="83" t="s">
        <v>103</v>
      </c>
      <c r="O101" s="83" t="s">
        <v>103</v>
      </c>
      <c r="P101" s="83"/>
      <c r="Q101" s="83"/>
      <c r="R101" s="83"/>
      <c r="S101" s="83"/>
      <c r="T101" s="83"/>
      <c r="U101" s="83"/>
      <c r="V101" s="5" t="str">
        <f t="shared" si="38"/>
        <v/>
      </c>
      <c r="W101" s="41"/>
      <c r="X101" s="41"/>
      <c r="Y101" s="41"/>
      <c r="Z101" s="41"/>
      <c r="AA101" s="41"/>
      <c r="AB101" s="41"/>
      <c r="AC101" s="41"/>
      <c r="AD101" s="41"/>
      <c r="AE101" s="5" t="str">
        <f t="shared" si="39"/>
        <v/>
      </c>
      <c r="AF101" s="41"/>
      <c r="AG101" s="41"/>
      <c r="AH101" s="41"/>
      <c r="AI101" s="41"/>
      <c r="AJ101" s="41"/>
      <c r="AK101" s="41"/>
      <c r="AL101" s="41"/>
      <c r="AM101" s="41"/>
      <c r="AN101" s="41">
        <f t="shared" si="47"/>
        <v>14.685314685314685</v>
      </c>
      <c r="AO101" s="41">
        <v>1430</v>
      </c>
      <c r="AP101" s="110" t="s">
        <v>103</v>
      </c>
      <c r="AQ101" s="111" t="s">
        <v>103</v>
      </c>
      <c r="AR101" s="126" t="str">
        <f t="shared" si="40"/>
        <v/>
      </c>
      <c r="AS101" s="126" t="str">
        <f t="shared" si="41"/>
        <v/>
      </c>
      <c r="AT101" s="127">
        <v>1430</v>
      </c>
      <c r="AU101" s="128" t="s">
        <v>103</v>
      </c>
      <c r="AV101" s="129" t="s">
        <v>103</v>
      </c>
      <c r="AW101" s="126" t="str">
        <f t="shared" si="42"/>
        <v/>
      </c>
      <c r="AX101" s="126" t="str">
        <f t="shared" si="43"/>
        <v/>
      </c>
      <c r="AY101" s="64" t="str">
        <f t="shared" si="44"/>
        <v/>
      </c>
      <c r="AZ101" s="97" t="s">
        <v>103</v>
      </c>
      <c r="BA101" s="68"/>
      <c r="BB101" s="68"/>
      <c r="BC101" s="68"/>
      <c r="BD101" s="68"/>
      <c r="BE101" s="15"/>
      <c r="BF101" s="5">
        <f t="shared" si="45"/>
        <v>8734</v>
      </c>
      <c r="BG101" s="42">
        <v>8734</v>
      </c>
      <c r="BH101" s="42">
        <v>0</v>
      </c>
      <c r="BI101" s="42"/>
      <c r="BJ101" s="42"/>
      <c r="BK101" s="42"/>
      <c r="BL101" s="42"/>
      <c r="BM101" s="42"/>
    </row>
    <row r="102" spans="1:65" outlineLevel="5" x14ac:dyDescent="0.3">
      <c r="A102" s="22">
        <f t="shared" si="48"/>
        <v>3</v>
      </c>
      <c r="B102" s="9">
        <f t="shared" si="46"/>
        <v>43177</v>
      </c>
      <c r="C102" s="51">
        <v>350763</v>
      </c>
      <c r="D102" s="64"/>
      <c r="E102" s="12">
        <v>35</v>
      </c>
      <c r="F102" s="12">
        <v>37</v>
      </c>
      <c r="G102" s="12"/>
      <c r="H102" s="12"/>
      <c r="I102" s="12"/>
      <c r="J102" s="12"/>
      <c r="K102" s="12"/>
      <c r="L102" s="12"/>
      <c r="M102" s="74" t="str">
        <f t="shared" si="37"/>
        <v/>
      </c>
      <c r="N102" s="83" t="s">
        <v>103</v>
      </c>
      <c r="O102" s="83" t="s">
        <v>103</v>
      </c>
      <c r="P102" s="83"/>
      <c r="Q102" s="83"/>
      <c r="R102" s="83"/>
      <c r="S102" s="83"/>
      <c r="T102" s="83"/>
      <c r="U102" s="83"/>
      <c r="V102" s="5" t="str">
        <f t="shared" si="38"/>
        <v/>
      </c>
      <c r="W102" s="41"/>
      <c r="X102" s="41"/>
      <c r="Y102" s="41"/>
      <c r="Z102" s="41"/>
      <c r="AA102" s="41"/>
      <c r="AB102" s="41"/>
      <c r="AC102" s="41"/>
      <c r="AD102" s="41"/>
      <c r="AE102" s="5" t="str">
        <f t="shared" si="39"/>
        <v/>
      </c>
      <c r="AF102" s="41"/>
      <c r="AG102" s="41"/>
      <c r="AH102" s="41"/>
      <c r="AI102" s="41"/>
      <c r="AJ102" s="41"/>
      <c r="AK102" s="41"/>
      <c r="AL102" s="41"/>
      <c r="AM102" s="41"/>
      <c r="AN102" s="41">
        <f t="shared" si="47"/>
        <v>22.316684378320936</v>
      </c>
      <c r="AO102" s="41">
        <v>941</v>
      </c>
      <c r="AP102" s="110" t="s">
        <v>103</v>
      </c>
      <c r="AQ102" s="111" t="s">
        <v>103</v>
      </c>
      <c r="AR102" s="126" t="str">
        <f t="shared" si="40"/>
        <v/>
      </c>
      <c r="AS102" s="126" t="str">
        <f t="shared" si="41"/>
        <v/>
      </c>
      <c r="AT102" s="127">
        <v>941</v>
      </c>
      <c r="AU102" s="128" t="s">
        <v>103</v>
      </c>
      <c r="AV102" s="129" t="s">
        <v>103</v>
      </c>
      <c r="AW102" s="126" t="str">
        <f t="shared" si="42"/>
        <v/>
      </c>
      <c r="AX102" s="126" t="str">
        <f t="shared" si="43"/>
        <v/>
      </c>
      <c r="AY102" s="64" t="str">
        <f t="shared" si="44"/>
        <v/>
      </c>
      <c r="AZ102" s="97" t="s">
        <v>103</v>
      </c>
      <c r="BA102" s="68"/>
      <c r="BB102" s="68"/>
      <c r="BC102" s="68"/>
      <c r="BD102" s="68"/>
      <c r="BE102" s="15"/>
      <c r="BF102" s="5">
        <f t="shared" si="45"/>
        <v>19294</v>
      </c>
      <c r="BG102" s="42">
        <v>10845</v>
      </c>
      <c r="BH102" s="42">
        <v>8449</v>
      </c>
      <c r="BI102" s="42"/>
      <c r="BJ102" s="42"/>
      <c r="BK102" s="42"/>
      <c r="BL102" s="42"/>
      <c r="BM102" s="42"/>
    </row>
    <row r="103" spans="1:65" outlineLevel="5" x14ac:dyDescent="0.3">
      <c r="A103" s="22">
        <f t="shared" si="48"/>
        <v>3</v>
      </c>
      <c r="B103" s="9">
        <f t="shared" si="46"/>
        <v>43178</v>
      </c>
      <c r="C103" s="51">
        <v>351474</v>
      </c>
      <c r="D103" s="64"/>
      <c r="E103" s="12">
        <v>36</v>
      </c>
      <c r="F103" s="12">
        <v>36</v>
      </c>
      <c r="G103" s="12"/>
      <c r="H103" s="12"/>
      <c r="I103" s="12"/>
      <c r="J103" s="12"/>
      <c r="K103" s="12"/>
      <c r="L103" s="12"/>
      <c r="M103" s="74" t="str">
        <f t="shared" si="37"/>
        <v/>
      </c>
      <c r="N103" s="83" t="s">
        <v>103</v>
      </c>
      <c r="O103" s="83" t="s">
        <v>103</v>
      </c>
      <c r="P103" s="83"/>
      <c r="Q103" s="83"/>
      <c r="R103" s="83"/>
      <c r="S103" s="83"/>
      <c r="T103" s="83"/>
      <c r="U103" s="83"/>
      <c r="V103" s="5" t="str">
        <f t="shared" si="38"/>
        <v/>
      </c>
      <c r="W103" s="41"/>
      <c r="X103" s="41"/>
      <c r="Y103" s="41"/>
      <c r="Z103" s="41"/>
      <c r="AA103" s="41"/>
      <c r="AB103" s="41"/>
      <c r="AC103" s="41"/>
      <c r="AD103" s="41"/>
      <c r="AE103" s="5" t="str">
        <f t="shared" si="39"/>
        <v/>
      </c>
      <c r="AF103" s="41"/>
      <c r="AG103" s="41"/>
      <c r="AH103" s="41"/>
      <c r="AI103" s="41"/>
      <c r="AJ103" s="41"/>
      <c r="AK103" s="41"/>
      <c r="AL103" s="41"/>
      <c r="AM103" s="41"/>
      <c r="AN103" s="41">
        <f t="shared" si="47"/>
        <v>16.587677725118482</v>
      </c>
      <c r="AO103" s="41">
        <v>1266</v>
      </c>
      <c r="AP103" s="110" t="s">
        <v>103</v>
      </c>
      <c r="AQ103" s="111" t="s">
        <v>103</v>
      </c>
      <c r="AR103" s="126" t="str">
        <f t="shared" si="40"/>
        <v/>
      </c>
      <c r="AS103" s="126" t="str">
        <f t="shared" si="41"/>
        <v/>
      </c>
      <c r="AT103" s="127">
        <v>1266</v>
      </c>
      <c r="AU103" s="128">
        <v>2.29</v>
      </c>
      <c r="AV103" s="129" t="s">
        <v>103</v>
      </c>
      <c r="AW103" s="126" t="str">
        <f t="shared" si="42"/>
        <v/>
      </c>
      <c r="AX103" s="126" t="str">
        <f t="shared" si="43"/>
        <v/>
      </c>
      <c r="AY103" s="64" t="str">
        <f t="shared" si="44"/>
        <v/>
      </c>
      <c r="AZ103" s="97">
        <v>81.08</v>
      </c>
      <c r="BA103" s="68"/>
      <c r="BB103" s="68"/>
      <c r="BC103" s="68"/>
      <c r="BD103" s="68"/>
      <c r="BE103" s="15"/>
      <c r="BF103" s="5">
        <f t="shared" si="45"/>
        <v>21990</v>
      </c>
      <c r="BG103" s="42">
        <v>7236</v>
      </c>
      <c r="BH103" s="42">
        <v>14754</v>
      </c>
      <c r="BI103" s="42"/>
      <c r="BJ103" s="42"/>
      <c r="BK103" s="42"/>
      <c r="BL103" s="42"/>
      <c r="BM103" s="42"/>
    </row>
    <row r="104" spans="1:65" outlineLevel="5" x14ac:dyDescent="0.3">
      <c r="A104" s="22">
        <f t="shared" si="48"/>
        <v>3</v>
      </c>
      <c r="B104" s="9">
        <f t="shared" si="46"/>
        <v>43179</v>
      </c>
      <c r="C104" s="51">
        <v>361967</v>
      </c>
      <c r="D104" s="64"/>
      <c r="E104" s="12">
        <v>36</v>
      </c>
      <c r="F104" s="12">
        <v>34</v>
      </c>
      <c r="G104" s="12"/>
      <c r="H104" s="12"/>
      <c r="I104" s="12"/>
      <c r="J104" s="12"/>
      <c r="K104" s="12"/>
      <c r="L104" s="12"/>
      <c r="M104" s="74">
        <f t="shared" si="37"/>
        <v>7.2</v>
      </c>
      <c r="N104" s="83">
        <v>7.21</v>
      </c>
      <c r="O104" s="83">
        <v>7.11</v>
      </c>
      <c r="P104" s="83"/>
      <c r="Q104" s="83"/>
      <c r="R104" s="83"/>
      <c r="S104" s="83"/>
      <c r="T104" s="83"/>
      <c r="U104" s="83"/>
      <c r="V104" s="5" t="str">
        <f t="shared" si="38"/>
        <v/>
      </c>
      <c r="W104" s="41"/>
      <c r="X104" s="41"/>
      <c r="Y104" s="41"/>
      <c r="Z104" s="41"/>
      <c r="AA104" s="41"/>
      <c r="AB104" s="41"/>
      <c r="AC104" s="41"/>
      <c r="AD104" s="41"/>
      <c r="AE104" s="5" t="str">
        <f t="shared" si="39"/>
        <v/>
      </c>
      <c r="AF104" s="41"/>
      <c r="AG104" s="41"/>
      <c r="AH104" s="41"/>
      <c r="AI104" s="41"/>
      <c r="AJ104" s="41"/>
      <c r="AK104" s="41"/>
      <c r="AL104" s="41"/>
      <c r="AM104" s="41"/>
      <c r="AN104" s="41">
        <f t="shared" si="47"/>
        <v>15.206372194062274</v>
      </c>
      <c r="AO104" s="41">
        <v>1381</v>
      </c>
      <c r="AP104" s="110">
        <v>3.12</v>
      </c>
      <c r="AQ104" s="111">
        <v>2.2999999999999998</v>
      </c>
      <c r="AR104" s="126">
        <f t="shared" si="40"/>
        <v>73.717948717948715</v>
      </c>
      <c r="AS104" s="126">
        <f t="shared" si="41"/>
        <v>26.282051282051285</v>
      </c>
      <c r="AT104" s="127">
        <v>1381</v>
      </c>
      <c r="AU104" s="128">
        <v>2.4</v>
      </c>
      <c r="AV104" s="129">
        <v>1.5</v>
      </c>
      <c r="AW104" s="126">
        <f t="shared" si="42"/>
        <v>62.5</v>
      </c>
      <c r="AX104" s="126">
        <f t="shared" si="43"/>
        <v>37.5</v>
      </c>
      <c r="AY104" s="64">
        <f t="shared" si="44"/>
        <v>40.579710144927525</v>
      </c>
      <c r="AZ104" s="97">
        <v>81.93</v>
      </c>
      <c r="BA104" s="68"/>
      <c r="BB104" s="68"/>
      <c r="BC104" s="68"/>
      <c r="BD104" s="68"/>
      <c r="BE104" s="15"/>
      <c r="BF104" s="5">
        <f t="shared" si="45"/>
        <v>14343</v>
      </c>
      <c r="BG104" s="42">
        <v>4930</v>
      </c>
      <c r="BH104" s="42">
        <v>9413</v>
      </c>
      <c r="BI104" s="42"/>
      <c r="BJ104" s="42"/>
      <c r="BK104" s="42"/>
      <c r="BL104" s="42"/>
      <c r="BM104" s="42"/>
    </row>
    <row r="105" spans="1:65" outlineLevel="5" x14ac:dyDescent="0.3">
      <c r="A105" s="22">
        <f t="shared" si="48"/>
        <v>3</v>
      </c>
      <c r="B105" s="9">
        <f t="shared" si="46"/>
        <v>43180</v>
      </c>
      <c r="C105" s="51">
        <v>329804</v>
      </c>
      <c r="D105" s="64"/>
      <c r="E105" s="12">
        <v>34</v>
      </c>
      <c r="F105" s="12">
        <v>34</v>
      </c>
      <c r="G105" s="12"/>
      <c r="H105" s="12"/>
      <c r="I105" s="12"/>
      <c r="J105" s="12"/>
      <c r="K105" s="12"/>
      <c r="L105" s="12"/>
      <c r="M105" s="74" t="str">
        <f t="shared" si="37"/>
        <v/>
      </c>
      <c r="N105" s="83" t="s">
        <v>103</v>
      </c>
      <c r="O105" s="83" t="s">
        <v>103</v>
      </c>
      <c r="P105" s="83"/>
      <c r="Q105" s="83"/>
      <c r="R105" s="83"/>
      <c r="S105" s="83"/>
      <c r="T105" s="83"/>
      <c r="U105" s="83"/>
      <c r="V105" s="5" t="str">
        <f t="shared" si="38"/>
        <v/>
      </c>
      <c r="W105" s="41"/>
      <c r="X105" s="41"/>
      <c r="Y105" s="41"/>
      <c r="Z105" s="41"/>
      <c r="AA105" s="41"/>
      <c r="AB105" s="41"/>
      <c r="AC105" s="41"/>
      <c r="AD105" s="41"/>
      <c r="AE105" s="5" t="str">
        <f t="shared" si="39"/>
        <v/>
      </c>
      <c r="AF105" s="41"/>
      <c r="AG105" s="41"/>
      <c r="AH105" s="41"/>
      <c r="AI105" s="41"/>
      <c r="AJ105" s="41"/>
      <c r="AK105" s="41"/>
      <c r="AL105" s="41"/>
      <c r="AM105" s="41"/>
      <c r="AN105" s="41">
        <f t="shared" si="47"/>
        <v>15.173410404624278</v>
      </c>
      <c r="AO105" s="41">
        <v>1384</v>
      </c>
      <c r="AP105" s="110" t="s">
        <v>103</v>
      </c>
      <c r="AQ105" s="111" t="s">
        <v>103</v>
      </c>
      <c r="AR105" s="126" t="str">
        <f t="shared" si="40"/>
        <v/>
      </c>
      <c r="AS105" s="126" t="str">
        <f t="shared" si="41"/>
        <v/>
      </c>
      <c r="AT105" s="127">
        <v>1384</v>
      </c>
      <c r="AU105" s="128">
        <v>2.38</v>
      </c>
      <c r="AV105" s="129" t="s">
        <v>103</v>
      </c>
      <c r="AW105" s="126" t="str">
        <f t="shared" si="42"/>
        <v/>
      </c>
      <c r="AX105" s="126" t="str">
        <f t="shared" si="43"/>
        <v/>
      </c>
      <c r="AY105" s="64" t="str">
        <f t="shared" si="44"/>
        <v/>
      </c>
      <c r="AZ105" s="97">
        <v>81.88</v>
      </c>
      <c r="BA105" s="68"/>
      <c r="BB105" s="68"/>
      <c r="BC105" s="68"/>
      <c r="BD105" s="68"/>
      <c r="BE105" s="15"/>
      <c r="BF105" s="5">
        <f t="shared" si="45"/>
        <v>16468</v>
      </c>
      <c r="BG105" s="42">
        <v>6153</v>
      </c>
      <c r="BH105" s="42">
        <v>10315</v>
      </c>
      <c r="BI105" s="42"/>
      <c r="BJ105" s="42"/>
      <c r="BK105" s="42"/>
      <c r="BL105" s="42"/>
      <c r="BM105" s="42"/>
    </row>
    <row r="106" spans="1:65" outlineLevel="5" x14ac:dyDescent="0.3">
      <c r="A106" s="22">
        <f t="shared" si="48"/>
        <v>3</v>
      </c>
      <c r="B106" s="9">
        <f t="shared" si="46"/>
        <v>43181</v>
      </c>
      <c r="C106" s="51">
        <v>314340</v>
      </c>
      <c r="D106" s="64"/>
      <c r="E106" s="12">
        <v>35</v>
      </c>
      <c r="F106" s="12">
        <v>34</v>
      </c>
      <c r="G106" s="12"/>
      <c r="H106" s="12"/>
      <c r="I106" s="12"/>
      <c r="J106" s="12"/>
      <c r="K106" s="12"/>
      <c r="L106" s="12"/>
      <c r="M106" s="74" t="str">
        <f t="shared" si="37"/>
        <v/>
      </c>
      <c r="N106" s="83" t="s">
        <v>103</v>
      </c>
      <c r="O106" s="83" t="s">
        <v>103</v>
      </c>
      <c r="P106" s="83"/>
      <c r="Q106" s="83"/>
      <c r="R106" s="83"/>
      <c r="S106" s="83"/>
      <c r="T106" s="83"/>
      <c r="U106" s="83"/>
      <c r="V106" s="5" t="str">
        <f t="shared" si="38"/>
        <v/>
      </c>
      <c r="W106" s="41"/>
      <c r="X106" s="41"/>
      <c r="Y106" s="41"/>
      <c r="Z106" s="41"/>
      <c r="AA106" s="41"/>
      <c r="AB106" s="41"/>
      <c r="AC106" s="41"/>
      <c r="AD106" s="41"/>
      <c r="AE106" s="5" t="str">
        <f t="shared" si="39"/>
        <v/>
      </c>
      <c r="AF106" s="41"/>
      <c r="AG106" s="41"/>
      <c r="AH106" s="41"/>
      <c r="AI106" s="41"/>
      <c r="AJ106" s="41"/>
      <c r="AK106" s="41"/>
      <c r="AL106" s="41"/>
      <c r="AM106" s="41"/>
      <c r="AN106" s="41">
        <f t="shared" si="47"/>
        <v>21.53846153846154</v>
      </c>
      <c r="AO106" s="41">
        <v>975</v>
      </c>
      <c r="AP106" s="110" t="s">
        <v>103</v>
      </c>
      <c r="AQ106" s="111" t="s">
        <v>103</v>
      </c>
      <c r="AR106" s="126" t="str">
        <f t="shared" si="40"/>
        <v/>
      </c>
      <c r="AS106" s="126" t="str">
        <f t="shared" si="41"/>
        <v/>
      </c>
      <c r="AT106" s="127">
        <v>975</v>
      </c>
      <c r="AU106" s="128">
        <v>2.3199999999999998</v>
      </c>
      <c r="AV106" s="129" t="s">
        <v>103</v>
      </c>
      <c r="AW106" s="126" t="str">
        <f t="shared" si="42"/>
        <v/>
      </c>
      <c r="AX106" s="126" t="str">
        <f t="shared" si="43"/>
        <v/>
      </c>
      <c r="AY106" s="64" t="str">
        <f t="shared" si="44"/>
        <v/>
      </c>
      <c r="AZ106" s="97">
        <v>81.849999999999994</v>
      </c>
      <c r="BA106" s="68"/>
      <c r="BB106" s="68"/>
      <c r="BC106" s="68"/>
      <c r="BD106" s="68"/>
      <c r="BE106" s="15"/>
      <c r="BF106" s="5">
        <f t="shared" si="45"/>
        <v>13935</v>
      </c>
      <c r="BG106" s="42">
        <v>9319</v>
      </c>
      <c r="BH106" s="42">
        <v>4616</v>
      </c>
      <c r="BI106" s="42"/>
      <c r="BJ106" s="42"/>
      <c r="BK106" s="42"/>
      <c r="BL106" s="42"/>
      <c r="BM106" s="42"/>
    </row>
    <row r="107" spans="1:65" outlineLevel="5" x14ac:dyDescent="0.3">
      <c r="A107" s="22">
        <f t="shared" si="48"/>
        <v>3</v>
      </c>
      <c r="B107" s="9">
        <f t="shared" si="46"/>
        <v>43182</v>
      </c>
      <c r="C107" s="51">
        <v>368482</v>
      </c>
      <c r="D107" s="64"/>
      <c r="E107" s="12">
        <v>35</v>
      </c>
      <c r="F107" s="12">
        <v>35</v>
      </c>
      <c r="G107" s="12"/>
      <c r="H107" s="12"/>
      <c r="I107" s="12"/>
      <c r="J107" s="12"/>
      <c r="K107" s="12"/>
      <c r="L107" s="12"/>
      <c r="M107" s="74" t="str">
        <f t="shared" si="37"/>
        <v/>
      </c>
      <c r="N107" s="83" t="s">
        <v>103</v>
      </c>
      <c r="O107" s="83" t="s">
        <v>103</v>
      </c>
      <c r="P107" s="83"/>
      <c r="Q107" s="83"/>
      <c r="R107" s="83"/>
      <c r="S107" s="83"/>
      <c r="T107" s="83"/>
      <c r="U107" s="83"/>
      <c r="V107" s="5" t="str">
        <f t="shared" si="38"/>
        <v/>
      </c>
      <c r="W107" s="41"/>
      <c r="X107" s="41"/>
      <c r="Y107" s="41"/>
      <c r="Z107" s="41"/>
      <c r="AA107" s="41"/>
      <c r="AB107" s="41"/>
      <c r="AC107" s="41"/>
      <c r="AD107" s="41"/>
      <c r="AE107" s="5" t="str">
        <f t="shared" si="39"/>
        <v/>
      </c>
      <c r="AF107" s="41"/>
      <c r="AG107" s="41"/>
      <c r="AH107" s="41"/>
      <c r="AI107" s="41"/>
      <c r="AJ107" s="41"/>
      <c r="AK107" s="41"/>
      <c r="AL107" s="41"/>
      <c r="AM107" s="41"/>
      <c r="AN107" s="41">
        <f t="shared" si="47"/>
        <v>22.75189599133261</v>
      </c>
      <c r="AO107" s="41">
        <v>923</v>
      </c>
      <c r="AP107" s="110" t="s">
        <v>103</v>
      </c>
      <c r="AQ107" s="111" t="s">
        <v>103</v>
      </c>
      <c r="AR107" s="126" t="str">
        <f t="shared" si="40"/>
        <v/>
      </c>
      <c r="AS107" s="126" t="str">
        <f t="shared" si="41"/>
        <v/>
      </c>
      <c r="AT107" s="127">
        <v>923</v>
      </c>
      <c r="AU107" s="128">
        <v>2.41</v>
      </c>
      <c r="AV107" s="129" t="s">
        <v>103</v>
      </c>
      <c r="AW107" s="126" t="str">
        <f t="shared" si="42"/>
        <v/>
      </c>
      <c r="AX107" s="126" t="str">
        <f t="shared" si="43"/>
        <v/>
      </c>
      <c r="AY107" s="64" t="str">
        <f t="shared" si="44"/>
        <v/>
      </c>
      <c r="AZ107" s="97">
        <v>80.959999999999994</v>
      </c>
      <c r="BA107" s="68"/>
      <c r="BB107" s="68"/>
      <c r="BC107" s="68"/>
      <c r="BD107" s="68"/>
      <c r="BE107" s="15"/>
      <c r="BF107" s="5">
        <f t="shared" si="45"/>
        <v>14935</v>
      </c>
      <c r="BG107" s="42">
        <v>8929</v>
      </c>
      <c r="BH107" s="42">
        <v>6006</v>
      </c>
      <c r="BI107" s="42"/>
      <c r="BJ107" s="42"/>
      <c r="BK107" s="42"/>
      <c r="BL107" s="42"/>
      <c r="BM107" s="42"/>
    </row>
    <row r="108" spans="1:65" outlineLevel="5" x14ac:dyDescent="0.3">
      <c r="A108" s="22">
        <f t="shared" si="48"/>
        <v>3</v>
      </c>
      <c r="B108" s="9">
        <f t="shared" si="46"/>
        <v>43183</v>
      </c>
      <c r="C108" s="51">
        <v>356139</v>
      </c>
      <c r="D108" s="64"/>
      <c r="E108" s="12">
        <v>35</v>
      </c>
      <c r="F108" s="12">
        <v>36</v>
      </c>
      <c r="G108" s="12"/>
      <c r="H108" s="12"/>
      <c r="I108" s="12"/>
      <c r="J108" s="12"/>
      <c r="K108" s="12"/>
      <c r="L108" s="12"/>
      <c r="M108" s="74" t="str">
        <f t="shared" si="37"/>
        <v/>
      </c>
      <c r="N108" s="83" t="s">
        <v>103</v>
      </c>
      <c r="O108" s="83" t="s">
        <v>103</v>
      </c>
      <c r="P108" s="83"/>
      <c r="Q108" s="83"/>
      <c r="R108" s="83"/>
      <c r="S108" s="83"/>
      <c r="T108" s="83"/>
      <c r="U108" s="83"/>
      <c r="V108" s="5" t="str">
        <f t="shared" si="38"/>
        <v/>
      </c>
      <c r="W108" s="41"/>
      <c r="X108" s="41"/>
      <c r="Y108" s="41"/>
      <c r="Z108" s="41"/>
      <c r="AA108" s="41"/>
      <c r="AB108" s="41"/>
      <c r="AC108" s="41"/>
      <c r="AD108" s="41"/>
      <c r="AE108" s="5" t="str">
        <f t="shared" si="39"/>
        <v/>
      </c>
      <c r="AF108" s="41"/>
      <c r="AG108" s="41"/>
      <c r="AH108" s="41"/>
      <c r="AI108" s="41"/>
      <c r="AJ108" s="41"/>
      <c r="AK108" s="41"/>
      <c r="AL108" s="41"/>
      <c r="AM108" s="41"/>
      <c r="AN108" s="41">
        <f t="shared" si="47"/>
        <v>19.444444444444443</v>
      </c>
      <c r="AO108" s="41">
        <v>1080</v>
      </c>
      <c r="AP108" s="110" t="s">
        <v>103</v>
      </c>
      <c r="AQ108" s="111" t="s">
        <v>103</v>
      </c>
      <c r="AR108" s="126" t="str">
        <f t="shared" si="40"/>
        <v/>
      </c>
      <c r="AS108" s="126" t="str">
        <f t="shared" si="41"/>
        <v/>
      </c>
      <c r="AT108" s="127">
        <v>1080</v>
      </c>
      <c r="AU108" s="128" t="s">
        <v>103</v>
      </c>
      <c r="AV108" s="129" t="s">
        <v>103</v>
      </c>
      <c r="AW108" s="126" t="str">
        <f t="shared" si="42"/>
        <v/>
      </c>
      <c r="AX108" s="126" t="str">
        <f t="shared" si="43"/>
        <v/>
      </c>
      <c r="AY108" s="64" t="str">
        <f t="shared" si="44"/>
        <v/>
      </c>
      <c r="AZ108" s="97" t="s">
        <v>103</v>
      </c>
      <c r="BA108" s="68"/>
      <c r="BB108" s="68"/>
      <c r="BC108" s="68"/>
      <c r="BD108" s="68"/>
      <c r="BE108" s="15"/>
      <c r="BF108" s="5">
        <f t="shared" si="45"/>
        <v>12709</v>
      </c>
      <c r="BG108" s="42">
        <v>5855</v>
      </c>
      <c r="BH108" s="42">
        <v>6854</v>
      </c>
      <c r="BI108" s="42"/>
      <c r="BJ108" s="42"/>
      <c r="BK108" s="42"/>
      <c r="BL108" s="42"/>
      <c r="BM108" s="42"/>
    </row>
    <row r="109" spans="1:65" outlineLevel="5" x14ac:dyDescent="0.3">
      <c r="A109" s="22">
        <f t="shared" si="48"/>
        <v>3</v>
      </c>
      <c r="B109" s="9">
        <f t="shared" si="46"/>
        <v>43184</v>
      </c>
      <c r="C109" s="51">
        <v>349837</v>
      </c>
      <c r="D109" s="64"/>
      <c r="E109" s="12">
        <v>36</v>
      </c>
      <c r="F109" s="12">
        <v>35</v>
      </c>
      <c r="G109" s="12"/>
      <c r="H109" s="12"/>
      <c r="I109" s="12"/>
      <c r="J109" s="12"/>
      <c r="K109" s="12"/>
      <c r="L109" s="12"/>
      <c r="M109" s="74" t="str">
        <f t="shared" si="37"/>
        <v/>
      </c>
      <c r="N109" s="83" t="s">
        <v>103</v>
      </c>
      <c r="O109" s="83" t="s">
        <v>103</v>
      </c>
      <c r="P109" s="83"/>
      <c r="Q109" s="83"/>
      <c r="R109" s="83"/>
      <c r="S109" s="83"/>
      <c r="T109" s="83"/>
      <c r="U109" s="83"/>
      <c r="V109" s="5" t="str">
        <f t="shared" si="38"/>
        <v/>
      </c>
      <c r="W109" s="41"/>
      <c r="X109" s="41"/>
      <c r="Y109" s="41"/>
      <c r="Z109" s="41"/>
      <c r="AA109" s="41"/>
      <c r="AB109" s="41"/>
      <c r="AC109" s="41"/>
      <c r="AD109" s="41"/>
      <c r="AE109" s="5" t="str">
        <f t="shared" si="39"/>
        <v/>
      </c>
      <c r="AF109" s="41"/>
      <c r="AG109" s="41"/>
      <c r="AH109" s="41"/>
      <c r="AI109" s="41"/>
      <c r="AJ109" s="41"/>
      <c r="AK109" s="41"/>
      <c r="AL109" s="41"/>
      <c r="AM109" s="41"/>
      <c r="AN109" s="41">
        <f t="shared" si="47"/>
        <v>19.444444444444443</v>
      </c>
      <c r="AO109" s="41">
        <v>1080</v>
      </c>
      <c r="AP109" s="110" t="s">
        <v>103</v>
      </c>
      <c r="AQ109" s="111" t="s">
        <v>103</v>
      </c>
      <c r="AR109" s="126" t="str">
        <f t="shared" si="40"/>
        <v/>
      </c>
      <c r="AS109" s="126" t="str">
        <f t="shared" si="41"/>
        <v/>
      </c>
      <c r="AT109" s="127">
        <v>1080</v>
      </c>
      <c r="AU109" s="128" t="s">
        <v>103</v>
      </c>
      <c r="AV109" s="129" t="s">
        <v>103</v>
      </c>
      <c r="AW109" s="126" t="str">
        <f t="shared" si="42"/>
        <v/>
      </c>
      <c r="AX109" s="126" t="str">
        <f t="shared" si="43"/>
        <v/>
      </c>
      <c r="AY109" s="64" t="str">
        <f t="shared" si="44"/>
        <v/>
      </c>
      <c r="AZ109" s="97" t="s">
        <v>103</v>
      </c>
      <c r="BA109" s="68"/>
      <c r="BB109" s="68"/>
      <c r="BC109" s="68"/>
      <c r="BD109" s="68"/>
      <c r="BE109" s="15"/>
      <c r="BF109" s="5">
        <f t="shared" si="45"/>
        <v>15440</v>
      </c>
      <c r="BG109" s="42">
        <v>6434</v>
      </c>
      <c r="BH109" s="42">
        <v>9006</v>
      </c>
      <c r="BI109" s="42"/>
      <c r="BJ109" s="42"/>
      <c r="BK109" s="42"/>
      <c r="BL109" s="42"/>
      <c r="BM109" s="42"/>
    </row>
    <row r="110" spans="1:65" outlineLevel="5" x14ac:dyDescent="0.3">
      <c r="A110" s="22">
        <f t="shared" si="48"/>
        <v>3</v>
      </c>
      <c r="B110" s="9">
        <f t="shared" si="46"/>
        <v>43185</v>
      </c>
      <c r="C110" s="51">
        <v>328912</v>
      </c>
      <c r="D110" s="64"/>
      <c r="E110" s="12">
        <v>36</v>
      </c>
      <c r="F110" s="12">
        <v>37</v>
      </c>
      <c r="G110" s="12"/>
      <c r="H110" s="12"/>
      <c r="I110" s="12"/>
      <c r="J110" s="12"/>
      <c r="K110" s="12"/>
      <c r="L110" s="12"/>
      <c r="M110" s="74" t="str">
        <f t="shared" si="37"/>
        <v/>
      </c>
      <c r="N110" s="83" t="s">
        <v>103</v>
      </c>
      <c r="O110" s="83" t="s">
        <v>103</v>
      </c>
      <c r="P110" s="83"/>
      <c r="Q110" s="83"/>
      <c r="R110" s="83"/>
      <c r="S110" s="83"/>
      <c r="T110" s="83"/>
      <c r="U110" s="83"/>
      <c r="V110" s="5" t="str">
        <f t="shared" si="38"/>
        <v/>
      </c>
      <c r="W110" s="41"/>
      <c r="X110" s="41"/>
      <c r="Y110" s="41"/>
      <c r="Z110" s="41"/>
      <c r="AA110" s="41"/>
      <c r="AB110" s="41"/>
      <c r="AC110" s="41"/>
      <c r="AD110" s="41"/>
      <c r="AE110" s="5" t="str">
        <f t="shared" si="39"/>
        <v/>
      </c>
      <c r="AF110" s="41"/>
      <c r="AG110" s="41"/>
      <c r="AH110" s="41"/>
      <c r="AI110" s="41"/>
      <c r="AJ110" s="41"/>
      <c r="AK110" s="41"/>
      <c r="AL110" s="41"/>
      <c r="AM110" s="41"/>
      <c r="AN110" s="41">
        <f t="shared" si="47"/>
        <v>17.88756388415673</v>
      </c>
      <c r="AO110" s="41">
        <v>1174</v>
      </c>
      <c r="AP110" s="110" t="s">
        <v>103</v>
      </c>
      <c r="AQ110" s="111" t="s">
        <v>103</v>
      </c>
      <c r="AR110" s="126" t="str">
        <f t="shared" si="40"/>
        <v/>
      </c>
      <c r="AS110" s="126" t="str">
        <f t="shared" si="41"/>
        <v/>
      </c>
      <c r="AT110" s="127">
        <v>1174</v>
      </c>
      <c r="AU110" s="128">
        <v>2.36</v>
      </c>
      <c r="AV110" s="129" t="s">
        <v>103</v>
      </c>
      <c r="AW110" s="126" t="str">
        <f t="shared" si="42"/>
        <v/>
      </c>
      <c r="AX110" s="126" t="str">
        <f t="shared" si="43"/>
        <v/>
      </c>
      <c r="AY110" s="64" t="str">
        <f t="shared" si="44"/>
        <v/>
      </c>
      <c r="AZ110" s="97">
        <v>80.930000000000007</v>
      </c>
      <c r="BA110" s="68"/>
      <c r="BB110" s="68"/>
      <c r="BC110" s="68"/>
      <c r="BD110" s="68"/>
      <c r="BE110" s="15"/>
      <c r="BF110" s="5">
        <f t="shared" si="45"/>
        <v>18736</v>
      </c>
      <c r="BG110" s="42">
        <v>7048</v>
      </c>
      <c r="BH110" s="42">
        <v>11688</v>
      </c>
      <c r="BI110" s="42"/>
      <c r="BJ110" s="42"/>
      <c r="BK110" s="42"/>
      <c r="BL110" s="42"/>
      <c r="BM110" s="42"/>
    </row>
    <row r="111" spans="1:65" outlineLevel="5" x14ac:dyDescent="0.3">
      <c r="A111" s="22">
        <f t="shared" si="48"/>
        <v>3</v>
      </c>
      <c r="B111" s="9">
        <f t="shared" si="46"/>
        <v>43186</v>
      </c>
      <c r="C111" s="51">
        <v>341736</v>
      </c>
      <c r="D111" s="64"/>
      <c r="E111" s="12">
        <v>36</v>
      </c>
      <c r="F111" s="12">
        <v>35</v>
      </c>
      <c r="G111" s="12"/>
      <c r="H111" s="12"/>
      <c r="I111" s="12"/>
      <c r="J111" s="12"/>
      <c r="K111" s="12"/>
      <c r="L111" s="12"/>
      <c r="M111" s="74">
        <f t="shared" si="37"/>
        <v>7.3</v>
      </c>
      <c r="N111" s="83">
        <v>7.28</v>
      </c>
      <c r="O111" s="83">
        <v>7.29</v>
      </c>
      <c r="P111" s="83"/>
      <c r="Q111" s="83"/>
      <c r="R111" s="83"/>
      <c r="S111" s="83"/>
      <c r="T111" s="83"/>
      <c r="U111" s="83"/>
      <c r="V111" s="5" t="str">
        <f t="shared" si="38"/>
        <v/>
      </c>
      <c r="W111" s="41"/>
      <c r="X111" s="41"/>
      <c r="Y111" s="41"/>
      <c r="Z111" s="41"/>
      <c r="AA111" s="41"/>
      <c r="AB111" s="41"/>
      <c r="AC111" s="41"/>
      <c r="AD111" s="41"/>
      <c r="AE111" s="5" t="str">
        <f t="shared" si="39"/>
        <v/>
      </c>
      <c r="AF111" s="41"/>
      <c r="AG111" s="41"/>
      <c r="AH111" s="41"/>
      <c r="AI111" s="41"/>
      <c r="AJ111" s="41"/>
      <c r="AK111" s="41"/>
      <c r="AL111" s="41"/>
      <c r="AM111" s="41"/>
      <c r="AN111" s="41">
        <f t="shared" si="47"/>
        <v>13.934970139349701</v>
      </c>
      <c r="AO111" s="41">
        <v>1507</v>
      </c>
      <c r="AP111" s="110">
        <v>4.05</v>
      </c>
      <c r="AQ111" s="111">
        <v>3.04</v>
      </c>
      <c r="AR111" s="126">
        <f t="shared" si="40"/>
        <v>75.061728395061735</v>
      </c>
      <c r="AS111" s="126">
        <f t="shared" si="41"/>
        <v>24.938271604938265</v>
      </c>
      <c r="AT111" s="127">
        <v>1507</v>
      </c>
      <c r="AU111" s="128">
        <v>2.37</v>
      </c>
      <c r="AV111" s="129">
        <v>1.51</v>
      </c>
      <c r="AW111" s="126">
        <f t="shared" si="42"/>
        <v>63.713080168776372</v>
      </c>
      <c r="AX111" s="126">
        <f t="shared" si="43"/>
        <v>36.286919831223628</v>
      </c>
      <c r="AY111" s="64">
        <f t="shared" si="44"/>
        <v>41.665391676866605</v>
      </c>
      <c r="AZ111" s="97">
        <v>78.849999999999994</v>
      </c>
      <c r="BA111" s="68"/>
      <c r="BB111" s="68"/>
      <c r="BC111" s="68"/>
      <c r="BD111" s="68"/>
      <c r="BE111" s="15"/>
      <c r="BF111" s="5">
        <f t="shared" si="45"/>
        <v>20695</v>
      </c>
      <c r="BG111" s="42">
        <v>4625</v>
      </c>
      <c r="BH111" s="42">
        <v>16070</v>
      </c>
      <c r="BI111" s="42"/>
      <c r="BJ111" s="42"/>
      <c r="BK111" s="42"/>
      <c r="BL111" s="42"/>
      <c r="BM111" s="42"/>
    </row>
    <row r="112" spans="1:65" outlineLevel="5" x14ac:dyDescent="0.3">
      <c r="A112" s="22">
        <f t="shared" si="48"/>
        <v>3</v>
      </c>
      <c r="B112" s="9">
        <f t="shared" si="46"/>
        <v>43187</v>
      </c>
      <c r="C112" s="51">
        <v>314073</v>
      </c>
      <c r="D112" s="64"/>
      <c r="E112" s="12">
        <v>36</v>
      </c>
      <c r="F112" s="12">
        <v>34</v>
      </c>
      <c r="G112" s="12"/>
      <c r="H112" s="12"/>
      <c r="I112" s="12"/>
      <c r="J112" s="12"/>
      <c r="K112" s="12"/>
      <c r="L112" s="12"/>
      <c r="M112" s="74" t="str">
        <f t="shared" si="37"/>
        <v/>
      </c>
      <c r="N112" s="83" t="s">
        <v>103</v>
      </c>
      <c r="O112" s="83" t="s">
        <v>103</v>
      </c>
      <c r="P112" s="83"/>
      <c r="Q112" s="83"/>
      <c r="R112" s="83"/>
      <c r="S112" s="83"/>
      <c r="T112" s="83"/>
      <c r="U112" s="83"/>
      <c r="V112" s="5" t="str">
        <f t="shared" si="38"/>
        <v/>
      </c>
      <c r="W112" s="41"/>
      <c r="X112" s="41"/>
      <c r="Y112" s="41"/>
      <c r="Z112" s="41"/>
      <c r="AA112" s="41"/>
      <c r="AB112" s="41"/>
      <c r="AC112" s="41"/>
      <c r="AD112" s="41"/>
      <c r="AE112" s="5" t="str">
        <f t="shared" si="39"/>
        <v/>
      </c>
      <c r="AF112" s="41"/>
      <c r="AG112" s="41"/>
      <c r="AH112" s="41"/>
      <c r="AI112" s="41"/>
      <c r="AJ112" s="41"/>
      <c r="AK112" s="41"/>
      <c r="AL112" s="41"/>
      <c r="AM112" s="41"/>
      <c r="AN112" s="41">
        <f t="shared" si="47"/>
        <v>19.462465245597777</v>
      </c>
      <c r="AO112" s="41">
        <v>1079</v>
      </c>
      <c r="AP112" s="110" t="s">
        <v>103</v>
      </c>
      <c r="AQ112" s="111" t="s">
        <v>103</v>
      </c>
      <c r="AR112" s="126" t="str">
        <f t="shared" si="40"/>
        <v/>
      </c>
      <c r="AS112" s="126" t="str">
        <f t="shared" si="41"/>
        <v/>
      </c>
      <c r="AT112" s="127">
        <v>1079</v>
      </c>
      <c r="AU112" s="128">
        <v>2.39</v>
      </c>
      <c r="AV112" s="129" t="s">
        <v>103</v>
      </c>
      <c r="AW112" s="126" t="str">
        <f t="shared" si="42"/>
        <v/>
      </c>
      <c r="AX112" s="126" t="str">
        <f t="shared" si="43"/>
        <v/>
      </c>
      <c r="AY112" s="64" t="str">
        <f t="shared" si="44"/>
        <v/>
      </c>
      <c r="AZ112" s="97">
        <v>79.010000000000005</v>
      </c>
      <c r="BA112" s="68"/>
      <c r="BB112" s="68"/>
      <c r="BC112" s="68"/>
      <c r="BD112" s="68"/>
      <c r="BE112" s="15"/>
      <c r="BF112" s="5">
        <f t="shared" si="45"/>
        <v>20512</v>
      </c>
      <c r="BG112" s="42">
        <v>3254</v>
      </c>
      <c r="BH112" s="42">
        <v>17258</v>
      </c>
      <c r="BI112" s="42"/>
      <c r="BJ112" s="42"/>
      <c r="BK112" s="42"/>
      <c r="BL112" s="42"/>
      <c r="BM112" s="42"/>
    </row>
    <row r="113" spans="1:65" outlineLevel="5" x14ac:dyDescent="0.3">
      <c r="A113" s="22">
        <f t="shared" si="48"/>
        <v>3</v>
      </c>
      <c r="B113" s="9">
        <f t="shared" si="46"/>
        <v>43188</v>
      </c>
      <c r="C113" s="51">
        <v>324823</v>
      </c>
      <c r="D113" s="64"/>
      <c r="E113" s="12">
        <v>35</v>
      </c>
      <c r="F113" s="12">
        <v>35</v>
      </c>
      <c r="G113" s="12"/>
      <c r="H113" s="12"/>
      <c r="I113" s="12"/>
      <c r="J113" s="12"/>
      <c r="K113" s="12"/>
      <c r="L113" s="12"/>
      <c r="M113" s="74" t="str">
        <f t="shared" si="37"/>
        <v/>
      </c>
      <c r="N113" s="83" t="s">
        <v>103</v>
      </c>
      <c r="O113" s="83" t="s">
        <v>103</v>
      </c>
      <c r="P113" s="83"/>
      <c r="Q113" s="83"/>
      <c r="R113" s="83"/>
      <c r="S113" s="83"/>
      <c r="T113" s="83"/>
      <c r="U113" s="83"/>
      <c r="V113" s="5" t="str">
        <f t="shared" si="38"/>
        <v/>
      </c>
      <c r="W113" s="41"/>
      <c r="X113" s="41"/>
      <c r="Y113" s="41"/>
      <c r="Z113" s="41"/>
      <c r="AA113" s="41"/>
      <c r="AB113" s="41"/>
      <c r="AC113" s="41"/>
      <c r="AD113" s="41"/>
      <c r="AE113" s="5" t="str">
        <f t="shared" si="39"/>
        <v/>
      </c>
      <c r="AF113" s="41"/>
      <c r="AG113" s="41"/>
      <c r="AH113" s="41"/>
      <c r="AI113" s="41"/>
      <c r="AJ113" s="41"/>
      <c r="AK113" s="41"/>
      <c r="AL113" s="41"/>
      <c r="AM113" s="41"/>
      <c r="AN113" s="41">
        <f t="shared" si="47"/>
        <v>19.24839596700275</v>
      </c>
      <c r="AO113" s="41">
        <v>1091</v>
      </c>
      <c r="AP113" s="110" t="s">
        <v>103</v>
      </c>
      <c r="AQ113" s="111" t="s">
        <v>103</v>
      </c>
      <c r="AR113" s="126" t="str">
        <f t="shared" si="40"/>
        <v/>
      </c>
      <c r="AS113" s="126" t="str">
        <f t="shared" si="41"/>
        <v/>
      </c>
      <c r="AT113" s="127">
        <v>1091</v>
      </c>
      <c r="AU113" s="128">
        <v>2.4</v>
      </c>
      <c r="AV113" s="129" t="s">
        <v>103</v>
      </c>
      <c r="AW113" s="126" t="str">
        <f t="shared" si="42"/>
        <v/>
      </c>
      <c r="AX113" s="126" t="str">
        <f t="shared" si="43"/>
        <v/>
      </c>
      <c r="AY113" s="64" t="str">
        <f t="shared" si="44"/>
        <v/>
      </c>
      <c r="AZ113" s="97">
        <v>78.95</v>
      </c>
      <c r="BA113" s="68"/>
      <c r="BB113" s="68"/>
      <c r="BC113" s="68"/>
      <c r="BD113" s="68"/>
      <c r="BE113" s="15"/>
      <c r="BF113" s="5">
        <f t="shared" si="45"/>
        <v>22925</v>
      </c>
      <c r="BG113" s="42">
        <v>4173</v>
      </c>
      <c r="BH113" s="42">
        <v>18752</v>
      </c>
      <c r="BI113" s="42"/>
      <c r="BJ113" s="42"/>
      <c r="BK113" s="42"/>
      <c r="BL113" s="42"/>
      <c r="BM113" s="42"/>
    </row>
    <row r="114" spans="1:65" outlineLevel="5" x14ac:dyDescent="0.3">
      <c r="A114" s="22">
        <f t="shared" si="48"/>
        <v>3</v>
      </c>
      <c r="B114" s="9">
        <f t="shared" si="46"/>
        <v>43189</v>
      </c>
      <c r="C114" s="51">
        <v>315905</v>
      </c>
      <c r="D114" s="64"/>
      <c r="E114" s="12">
        <v>34</v>
      </c>
      <c r="F114" s="12">
        <v>35</v>
      </c>
      <c r="G114" s="12"/>
      <c r="H114" s="12"/>
      <c r="I114" s="12"/>
      <c r="J114" s="12"/>
      <c r="K114" s="12"/>
      <c r="L114" s="12"/>
      <c r="M114" s="74" t="str">
        <f t="shared" si="37"/>
        <v/>
      </c>
      <c r="N114" s="83" t="s">
        <v>103</v>
      </c>
      <c r="O114" s="83" t="s">
        <v>103</v>
      </c>
      <c r="P114" s="83"/>
      <c r="Q114" s="83"/>
      <c r="R114" s="83"/>
      <c r="S114" s="83"/>
      <c r="T114" s="83"/>
      <c r="U114" s="83"/>
      <c r="V114" s="5" t="str">
        <f t="shared" si="38"/>
        <v/>
      </c>
      <c r="W114" s="41"/>
      <c r="X114" s="41"/>
      <c r="Y114" s="41"/>
      <c r="Z114" s="41"/>
      <c r="AA114" s="41"/>
      <c r="AB114" s="41"/>
      <c r="AC114" s="41"/>
      <c r="AD114" s="41"/>
      <c r="AE114" s="5" t="str">
        <f t="shared" si="39"/>
        <v/>
      </c>
      <c r="AF114" s="41"/>
      <c r="AG114" s="41"/>
      <c r="AH114" s="41"/>
      <c r="AI114" s="41"/>
      <c r="AJ114" s="41"/>
      <c r="AK114" s="41"/>
      <c r="AL114" s="41"/>
      <c r="AM114" s="41"/>
      <c r="AN114" s="41">
        <f t="shared" si="47"/>
        <v>13.384321223709369</v>
      </c>
      <c r="AO114" s="41">
        <v>1569</v>
      </c>
      <c r="AP114" s="110" t="s">
        <v>103</v>
      </c>
      <c r="AQ114" s="111" t="s">
        <v>103</v>
      </c>
      <c r="AR114" s="126" t="str">
        <f t="shared" si="40"/>
        <v/>
      </c>
      <c r="AS114" s="126" t="str">
        <f t="shared" si="41"/>
        <v/>
      </c>
      <c r="AT114" s="127">
        <v>1569</v>
      </c>
      <c r="AU114" s="128">
        <v>2.33</v>
      </c>
      <c r="AV114" s="129" t="s">
        <v>103</v>
      </c>
      <c r="AW114" s="126" t="str">
        <f t="shared" si="42"/>
        <v/>
      </c>
      <c r="AX114" s="126" t="str">
        <f t="shared" si="43"/>
        <v/>
      </c>
      <c r="AY114" s="64" t="str">
        <f t="shared" si="44"/>
        <v/>
      </c>
      <c r="AZ114" s="97">
        <v>78.209999999999994</v>
      </c>
      <c r="BA114" s="68"/>
      <c r="BB114" s="68"/>
      <c r="BC114" s="68"/>
      <c r="BD114" s="68"/>
      <c r="BE114" s="15"/>
      <c r="BF114" s="5">
        <f t="shared" si="45"/>
        <v>12907</v>
      </c>
      <c r="BG114" s="42">
        <v>3927</v>
      </c>
      <c r="BH114" s="42">
        <v>8980</v>
      </c>
      <c r="BI114" s="42"/>
      <c r="BJ114" s="42"/>
      <c r="BK114" s="42"/>
      <c r="BL114" s="42"/>
      <c r="BM114" s="42"/>
    </row>
    <row r="115" spans="1:65" ht="17.25" outlineLevel="5" thickBot="1" x14ac:dyDescent="0.35">
      <c r="A115" s="31">
        <f t="shared" si="48"/>
        <v>3</v>
      </c>
      <c r="B115" s="32">
        <f t="shared" si="46"/>
        <v>43190</v>
      </c>
      <c r="C115" s="51">
        <v>320098</v>
      </c>
      <c r="D115" s="64"/>
      <c r="E115" s="12">
        <v>35</v>
      </c>
      <c r="F115" s="12">
        <v>34</v>
      </c>
      <c r="G115" s="12"/>
      <c r="H115" s="12"/>
      <c r="I115" s="12"/>
      <c r="J115" s="12"/>
      <c r="K115" s="12"/>
      <c r="L115" s="12"/>
      <c r="M115" s="74" t="str">
        <f t="shared" si="37"/>
        <v/>
      </c>
      <c r="N115" s="83" t="s">
        <v>103</v>
      </c>
      <c r="O115" s="83" t="s">
        <v>103</v>
      </c>
      <c r="P115" s="83"/>
      <c r="Q115" s="83"/>
      <c r="R115" s="83"/>
      <c r="S115" s="83"/>
      <c r="T115" s="83"/>
      <c r="U115" s="83"/>
      <c r="V115" s="5" t="str">
        <f t="shared" si="38"/>
        <v/>
      </c>
      <c r="W115" s="41"/>
      <c r="X115" s="41"/>
      <c r="Y115" s="41"/>
      <c r="Z115" s="41"/>
      <c r="AA115" s="41"/>
      <c r="AB115" s="41"/>
      <c r="AC115" s="41"/>
      <c r="AD115" s="41"/>
      <c r="AE115" s="5" t="str">
        <f t="shared" si="39"/>
        <v/>
      </c>
      <c r="AF115" s="41"/>
      <c r="AG115" s="41"/>
      <c r="AH115" s="41"/>
      <c r="AI115" s="41"/>
      <c r="AJ115" s="41"/>
      <c r="AK115" s="41"/>
      <c r="AL115" s="41"/>
      <c r="AM115" s="41"/>
      <c r="AN115" s="41">
        <f t="shared" si="47"/>
        <v>15.981735159817351</v>
      </c>
      <c r="AO115" s="41">
        <v>1314</v>
      </c>
      <c r="AP115" s="110" t="s">
        <v>103</v>
      </c>
      <c r="AQ115" s="111" t="s">
        <v>103</v>
      </c>
      <c r="AR115" s="126" t="str">
        <f t="shared" si="40"/>
        <v/>
      </c>
      <c r="AS115" s="126" t="str">
        <f t="shared" si="41"/>
        <v/>
      </c>
      <c r="AT115" s="127">
        <v>1314</v>
      </c>
      <c r="AU115" s="128" t="s">
        <v>103</v>
      </c>
      <c r="AV115" s="129" t="s">
        <v>103</v>
      </c>
      <c r="AW115" s="126" t="str">
        <f t="shared" si="42"/>
        <v/>
      </c>
      <c r="AX115" s="126" t="str">
        <f t="shared" si="43"/>
        <v/>
      </c>
      <c r="AY115" s="64" t="str">
        <f t="shared" si="44"/>
        <v/>
      </c>
      <c r="AZ115" s="97" t="s">
        <v>103</v>
      </c>
      <c r="BA115" s="68"/>
      <c r="BB115" s="68"/>
      <c r="BC115" s="68"/>
      <c r="BD115" s="68"/>
      <c r="BE115" s="15"/>
      <c r="BF115" s="5">
        <f t="shared" si="45"/>
        <v>18921</v>
      </c>
      <c r="BG115" s="42">
        <v>6350</v>
      </c>
      <c r="BH115" s="42">
        <v>12571</v>
      </c>
      <c r="BI115" s="42"/>
      <c r="BJ115" s="42"/>
      <c r="BK115" s="42"/>
      <c r="BL115" s="42"/>
      <c r="BM115" s="42"/>
    </row>
    <row r="116" spans="1:65" outlineLevel="4" x14ac:dyDescent="0.3">
      <c r="A116" s="156" t="s">
        <v>37</v>
      </c>
      <c r="B116" s="157"/>
      <c r="C116" s="50">
        <f t="shared" ref="C116:BM116" si="49">SUBTOTAL(4,C85:C115)</f>
        <v>371015</v>
      </c>
      <c r="D116" s="60">
        <f t="shared" si="49"/>
        <v>0</v>
      </c>
      <c r="E116" s="28">
        <f t="shared" si="49"/>
        <v>36</v>
      </c>
      <c r="F116" s="28">
        <f t="shared" si="49"/>
        <v>37</v>
      </c>
      <c r="G116" s="28">
        <f t="shared" si="49"/>
        <v>0</v>
      </c>
      <c r="H116" s="28">
        <f t="shared" si="49"/>
        <v>0</v>
      </c>
      <c r="I116" s="28">
        <f t="shared" si="49"/>
        <v>0</v>
      </c>
      <c r="J116" s="28">
        <f t="shared" si="49"/>
        <v>0</v>
      </c>
      <c r="K116" s="28">
        <f t="shared" si="49"/>
        <v>0</v>
      </c>
      <c r="L116" s="28">
        <f t="shared" si="49"/>
        <v>0</v>
      </c>
      <c r="M116" s="71">
        <f t="shared" si="49"/>
        <v>7.3</v>
      </c>
      <c r="N116" s="82">
        <f t="shared" si="49"/>
        <v>7.28</v>
      </c>
      <c r="O116" s="82">
        <f t="shared" si="49"/>
        <v>7.29</v>
      </c>
      <c r="P116" s="82">
        <f t="shared" si="49"/>
        <v>0</v>
      </c>
      <c r="Q116" s="82">
        <f t="shared" si="49"/>
        <v>0</v>
      </c>
      <c r="R116" s="82">
        <f t="shared" si="49"/>
        <v>0</v>
      </c>
      <c r="S116" s="82">
        <f t="shared" si="49"/>
        <v>0</v>
      </c>
      <c r="T116" s="82">
        <f t="shared" si="49"/>
        <v>0</v>
      </c>
      <c r="U116" s="82">
        <f t="shared" si="49"/>
        <v>0</v>
      </c>
      <c r="V116" s="29">
        <f t="shared" si="49"/>
        <v>0</v>
      </c>
      <c r="W116" s="39">
        <f t="shared" si="49"/>
        <v>0</v>
      </c>
      <c r="X116" s="39">
        <f t="shared" si="49"/>
        <v>0</v>
      </c>
      <c r="Y116" s="39">
        <f t="shared" si="49"/>
        <v>0</v>
      </c>
      <c r="Z116" s="39">
        <f t="shared" si="49"/>
        <v>0</v>
      </c>
      <c r="AA116" s="39">
        <f t="shared" si="49"/>
        <v>0</v>
      </c>
      <c r="AB116" s="39">
        <f t="shared" si="49"/>
        <v>0</v>
      </c>
      <c r="AC116" s="39">
        <f t="shared" si="49"/>
        <v>0</v>
      </c>
      <c r="AD116" s="39">
        <f t="shared" si="49"/>
        <v>0</v>
      </c>
      <c r="AE116" s="29">
        <f t="shared" si="49"/>
        <v>0</v>
      </c>
      <c r="AF116" s="39">
        <f t="shared" si="49"/>
        <v>0</v>
      </c>
      <c r="AG116" s="39">
        <f t="shared" si="49"/>
        <v>0</v>
      </c>
      <c r="AH116" s="39">
        <f t="shared" si="49"/>
        <v>0</v>
      </c>
      <c r="AI116" s="39">
        <f t="shared" si="49"/>
        <v>0</v>
      </c>
      <c r="AJ116" s="39">
        <f t="shared" si="49"/>
        <v>0</v>
      </c>
      <c r="AK116" s="39">
        <f t="shared" si="49"/>
        <v>0</v>
      </c>
      <c r="AL116" s="39">
        <f t="shared" si="49"/>
        <v>0</v>
      </c>
      <c r="AM116" s="39">
        <f t="shared" si="49"/>
        <v>0</v>
      </c>
      <c r="AN116" s="39">
        <f t="shared" si="49"/>
        <v>22.75189599133261</v>
      </c>
      <c r="AO116" s="39">
        <f t="shared" si="49"/>
        <v>1632</v>
      </c>
      <c r="AP116" s="104">
        <f t="shared" si="49"/>
        <v>4.05</v>
      </c>
      <c r="AQ116" s="105">
        <f t="shared" si="49"/>
        <v>3.04</v>
      </c>
      <c r="AR116" s="106">
        <f t="shared" si="49"/>
        <v>79.640718562874255</v>
      </c>
      <c r="AS116" s="106">
        <f t="shared" si="49"/>
        <v>26.282051282051285</v>
      </c>
      <c r="AT116" s="107">
        <f t="shared" si="49"/>
        <v>1632</v>
      </c>
      <c r="AU116" s="108">
        <f t="shared" si="49"/>
        <v>3.29</v>
      </c>
      <c r="AV116" s="109">
        <f t="shared" si="49"/>
        <v>1.69</v>
      </c>
      <c r="AW116" s="106">
        <f t="shared" si="49"/>
        <v>69.262295081967224</v>
      </c>
      <c r="AX116" s="106">
        <f t="shared" si="49"/>
        <v>37.5</v>
      </c>
      <c r="AY116" s="60">
        <f t="shared" si="49"/>
        <v>42.395989974937329</v>
      </c>
      <c r="AZ116" s="96">
        <f t="shared" si="49"/>
        <v>81.93</v>
      </c>
      <c r="BA116" s="67">
        <f t="shared" si="49"/>
        <v>63.9</v>
      </c>
      <c r="BB116" s="67">
        <f t="shared" si="49"/>
        <v>33</v>
      </c>
      <c r="BC116" s="67">
        <f t="shared" si="49"/>
        <v>3140</v>
      </c>
      <c r="BD116" s="67">
        <f t="shared" si="49"/>
        <v>0</v>
      </c>
      <c r="BE116" s="27">
        <f t="shared" si="49"/>
        <v>0</v>
      </c>
      <c r="BF116" s="29">
        <f t="shared" si="49"/>
        <v>24320</v>
      </c>
      <c r="BG116" s="39">
        <f t="shared" si="49"/>
        <v>10845</v>
      </c>
      <c r="BH116" s="40">
        <f t="shared" si="49"/>
        <v>18752</v>
      </c>
      <c r="BI116" s="40">
        <f t="shared" si="49"/>
        <v>0</v>
      </c>
      <c r="BJ116" s="40">
        <f t="shared" si="49"/>
        <v>0</v>
      </c>
      <c r="BK116" s="40">
        <f t="shared" si="49"/>
        <v>0</v>
      </c>
      <c r="BL116" s="40">
        <f t="shared" si="49"/>
        <v>0</v>
      </c>
      <c r="BM116" s="27">
        <f t="shared" si="49"/>
        <v>0</v>
      </c>
    </row>
    <row r="117" spans="1:65" outlineLevel="3" x14ac:dyDescent="0.3">
      <c r="A117" s="158" t="s">
        <v>26</v>
      </c>
      <c r="B117" s="159"/>
      <c r="C117" s="51">
        <f t="shared" ref="C117:BM117" si="50">SUBTOTAL(5,C85:C115)</f>
        <v>304770</v>
      </c>
      <c r="D117" s="61">
        <f t="shared" si="50"/>
        <v>0</v>
      </c>
      <c r="E117" s="12">
        <f t="shared" si="50"/>
        <v>33</v>
      </c>
      <c r="F117" s="12">
        <f t="shared" si="50"/>
        <v>33</v>
      </c>
      <c r="G117" s="12">
        <f t="shared" si="50"/>
        <v>0</v>
      </c>
      <c r="H117" s="12">
        <f t="shared" si="50"/>
        <v>0</v>
      </c>
      <c r="I117" s="12">
        <f t="shared" si="50"/>
        <v>0</v>
      </c>
      <c r="J117" s="12">
        <f t="shared" si="50"/>
        <v>0</v>
      </c>
      <c r="K117" s="12">
        <f t="shared" si="50"/>
        <v>0</v>
      </c>
      <c r="L117" s="12">
        <f t="shared" si="50"/>
        <v>0</v>
      </c>
      <c r="M117" s="72">
        <f t="shared" si="50"/>
        <v>7</v>
      </c>
      <c r="N117" s="83">
        <f t="shared" si="50"/>
        <v>7.03</v>
      </c>
      <c r="O117" s="83">
        <f t="shared" si="50"/>
        <v>7.02</v>
      </c>
      <c r="P117" s="83">
        <f t="shared" si="50"/>
        <v>0</v>
      </c>
      <c r="Q117" s="83">
        <f t="shared" si="50"/>
        <v>0</v>
      </c>
      <c r="R117" s="83">
        <f t="shared" si="50"/>
        <v>0</v>
      </c>
      <c r="S117" s="83">
        <f t="shared" si="50"/>
        <v>0</v>
      </c>
      <c r="T117" s="83">
        <f t="shared" si="50"/>
        <v>0</v>
      </c>
      <c r="U117" s="83">
        <f t="shared" si="50"/>
        <v>0</v>
      </c>
      <c r="V117" s="6">
        <f t="shared" si="50"/>
        <v>0</v>
      </c>
      <c r="W117" s="41">
        <f t="shared" si="50"/>
        <v>0</v>
      </c>
      <c r="X117" s="41">
        <f t="shared" si="50"/>
        <v>0</v>
      </c>
      <c r="Y117" s="41">
        <f t="shared" si="50"/>
        <v>0</v>
      </c>
      <c r="Z117" s="41">
        <f t="shared" si="50"/>
        <v>0</v>
      </c>
      <c r="AA117" s="41">
        <f t="shared" si="50"/>
        <v>0</v>
      </c>
      <c r="AB117" s="41">
        <f t="shared" si="50"/>
        <v>0</v>
      </c>
      <c r="AC117" s="41">
        <f t="shared" si="50"/>
        <v>0</v>
      </c>
      <c r="AD117" s="41">
        <f t="shared" si="50"/>
        <v>0</v>
      </c>
      <c r="AE117" s="6">
        <f t="shared" si="50"/>
        <v>0</v>
      </c>
      <c r="AF117" s="41">
        <f t="shared" si="50"/>
        <v>0</v>
      </c>
      <c r="AG117" s="41">
        <f t="shared" si="50"/>
        <v>0</v>
      </c>
      <c r="AH117" s="41">
        <f t="shared" si="50"/>
        <v>0</v>
      </c>
      <c r="AI117" s="41">
        <f t="shared" si="50"/>
        <v>0</v>
      </c>
      <c r="AJ117" s="41">
        <f t="shared" si="50"/>
        <v>0</v>
      </c>
      <c r="AK117" s="41">
        <f t="shared" si="50"/>
        <v>0</v>
      </c>
      <c r="AL117" s="41">
        <f t="shared" si="50"/>
        <v>0</v>
      </c>
      <c r="AM117" s="41">
        <f t="shared" si="50"/>
        <v>0</v>
      </c>
      <c r="AN117" s="41">
        <f t="shared" si="50"/>
        <v>12.867647058823529</v>
      </c>
      <c r="AO117" s="41">
        <f t="shared" si="50"/>
        <v>923</v>
      </c>
      <c r="AP117" s="110">
        <f t="shared" si="50"/>
        <v>3.12</v>
      </c>
      <c r="AQ117" s="111">
        <f t="shared" si="50"/>
        <v>2.2999999999999998</v>
      </c>
      <c r="AR117" s="112">
        <f t="shared" si="50"/>
        <v>73.717948717948715</v>
      </c>
      <c r="AS117" s="112">
        <f t="shared" si="50"/>
        <v>20.359281437125745</v>
      </c>
      <c r="AT117" s="113">
        <f t="shared" si="50"/>
        <v>923</v>
      </c>
      <c r="AU117" s="114">
        <f t="shared" si="50"/>
        <v>2.23</v>
      </c>
      <c r="AV117" s="115">
        <f t="shared" si="50"/>
        <v>1.5</v>
      </c>
      <c r="AW117" s="112">
        <f t="shared" si="50"/>
        <v>62.5</v>
      </c>
      <c r="AX117" s="112">
        <f t="shared" si="50"/>
        <v>30.737704918032776</v>
      </c>
      <c r="AY117" s="61">
        <f t="shared" si="50"/>
        <v>40.579710144927525</v>
      </c>
      <c r="AZ117" s="97">
        <f t="shared" si="50"/>
        <v>78.209999999999994</v>
      </c>
      <c r="BA117" s="68">
        <f t="shared" si="50"/>
        <v>63.9</v>
      </c>
      <c r="BB117" s="68">
        <f t="shared" si="50"/>
        <v>33</v>
      </c>
      <c r="BC117" s="68">
        <f t="shared" si="50"/>
        <v>3140</v>
      </c>
      <c r="BD117" s="68">
        <f t="shared" si="50"/>
        <v>0</v>
      </c>
      <c r="BE117" s="15">
        <f t="shared" si="50"/>
        <v>0</v>
      </c>
      <c r="BF117" s="6">
        <f t="shared" si="50"/>
        <v>8734</v>
      </c>
      <c r="BG117" s="41">
        <f t="shared" si="50"/>
        <v>2458</v>
      </c>
      <c r="BH117" s="42">
        <f t="shared" si="50"/>
        <v>0</v>
      </c>
      <c r="BI117" s="42">
        <f t="shared" si="50"/>
        <v>0</v>
      </c>
      <c r="BJ117" s="42">
        <f t="shared" si="50"/>
        <v>0</v>
      </c>
      <c r="BK117" s="42">
        <f t="shared" si="50"/>
        <v>0</v>
      </c>
      <c r="BL117" s="42">
        <f t="shared" si="50"/>
        <v>0</v>
      </c>
      <c r="BM117" s="15">
        <f t="shared" si="50"/>
        <v>0</v>
      </c>
    </row>
    <row r="118" spans="1:65" outlineLevel="2" x14ac:dyDescent="0.3">
      <c r="A118" s="158" t="s">
        <v>15</v>
      </c>
      <c r="B118" s="159"/>
      <c r="C118" s="51">
        <f>IFERROR(SUBTOTAL(1,C85:C115),"")</f>
        <v>333109.38709677418</v>
      </c>
      <c r="D118" s="61" t="str">
        <f t="shared" ref="D118:BM118" si="51">IFERROR(SUBTOTAL(1,D85:D115),"")</f>
        <v/>
      </c>
      <c r="E118" s="12">
        <f t="shared" si="51"/>
        <v>34.903225806451616</v>
      </c>
      <c r="F118" s="12">
        <f t="shared" si="51"/>
        <v>34.838709677419352</v>
      </c>
      <c r="G118" s="12" t="str">
        <f t="shared" si="51"/>
        <v/>
      </c>
      <c r="H118" s="12" t="str">
        <f t="shared" si="51"/>
        <v/>
      </c>
      <c r="I118" s="12" t="str">
        <f t="shared" si="51"/>
        <v/>
      </c>
      <c r="J118" s="12" t="str">
        <f t="shared" si="51"/>
        <v/>
      </c>
      <c r="K118" s="12" t="str">
        <f t="shared" si="51"/>
        <v/>
      </c>
      <c r="L118" s="12" t="str">
        <f t="shared" si="51"/>
        <v/>
      </c>
      <c r="M118" s="72">
        <f t="shared" si="51"/>
        <v>7.15</v>
      </c>
      <c r="N118" s="83">
        <f t="shared" si="51"/>
        <v>7.1425000000000001</v>
      </c>
      <c r="O118" s="83">
        <f t="shared" si="51"/>
        <v>7.13</v>
      </c>
      <c r="P118" s="83" t="str">
        <f t="shared" si="51"/>
        <v/>
      </c>
      <c r="Q118" s="83" t="str">
        <f t="shared" si="51"/>
        <v/>
      </c>
      <c r="R118" s="83" t="str">
        <f t="shared" si="51"/>
        <v/>
      </c>
      <c r="S118" s="83" t="str">
        <f t="shared" si="51"/>
        <v/>
      </c>
      <c r="T118" s="83" t="str">
        <f t="shared" si="51"/>
        <v/>
      </c>
      <c r="U118" s="83" t="str">
        <f t="shared" si="51"/>
        <v/>
      </c>
      <c r="V118" s="6" t="str">
        <f t="shared" si="51"/>
        <v/>
      </c>
      <c r="W118" s="41" t="str">
        <f t="shared" si="51"/>
        <v/>
      </c>
      <c r="X118" s="41" t="str">
        <f t="shared" si="51"/>
        <v/>
      </c>
      <c r="Y118" s="41" t="str">
        <f t="shared" si="51"/>
        <v/>
      </c>
      <c r="Z118" s="41" t="str">
        <f t="shared" si="51"/>
        <v/>
      </c>
      <c r="AA118" s="41" t="str">
        <f t="shared" si="51"/>
        <v/>
      </c>
      <c r="AB118" s="41" t="str">
        <f t="shared" si="51"/>
        <v/>
      </c>
      <c r="AC118" s="41" t="str">
        <f t="shared" si="51"/>
        <v/>
      </c>
      <c r="AD118" s="41" t="str">
        <f t="shared" si="51"/>
        <v/>
      </c>
      <c r="AE118" s="6" t="str">
        <f t="shared" si="51"/>
        <v/>
      </c>
      <c r="AF118" s="41" t="str">
        <f t="shared" si="51"/>
        <v/>
      </c>
      <c r="AG118" s="41" t="str">
        <f t="shared" si="51"/>
        <v/>
      </c>
      <c r="AH118" s="41" t="str">
        <f t="shared" si="51"/>
        <v/>
      </c>
      <c r="AI118" s="41" t="str">
        <f t="shared" si="51"/>
        <v/>
      </c>
      <c r="AJ118" s="41" t="str">
        <f t="shared" si="51"/>
        <v/>
      </c>
      <c r="AK118" s="41" t="str">
        <f t="shared" si="51"/>
        <v/>
      </c>
      <c r="AL118" s="41" t="str">
        <f t="shared" si="51"/>
        <v/>
      </c>
      <c r="AM118" s="41" t="str">
        <f t="shared" si="51"/>
        <v/>
      </c>
      <c r="AN118" s="41">
        <f t="shared" si="51"/>
        <v>16.990643063432699</v>
      </c>
      <c r="AO118" s="41">
        <f t="shared" si="51"/>
        <v>1264.9354838709678</v>
      </c>
      <c r="AP118" s="110">
        <f t="shared" si="51"/>
        <v>3.59</v>
      </c>
      <c r="AQ118" s="111">
        <f t="shared" si="51"/>
        <v>2.7475000000000001</v>
      </c>
      <c r="AR118" s="112">
        <f t="shared" si="51"/>
        <v>76.520683334555585</v>
      </c>
      <c r="AS118" s="112">
        <f t="shared" si="51"/>
        <v>23.479316665444408</v>
      </c>
      <c r="AT118" s="113">
        <f t="shared" si="51"/>
        <v>1264.9354838709678</v>
      </c>
      <c r="AU118" s="114">
        <f t="shared" si="51"/>
        <v>2.3919047619047613</v>
      </c>
      <c r="AV118" s="115">
        <f t="shared" si="51"/>
        <v>1.56</v>
      </c>
      <c r="AW118" s="112">
        <f t="shared" si="51"/>
        <v>65.607974247468519</v>
      </c>
      <c r="AX118" s="112">
        <f t="shared" si="51"/>
        <v>34.392025752531495</v>
      </c>
      <c r="AY118" s="61">
        <f t="shared" si="51"/>
        <v>41.58977479744901</v>
      </c>
      <c r="AZ118" s="97">
        <f t="shared" si="51"/>
        <v>80.929523809523801</v>
      </c>
      <c r="BA118" s="68">
        <f t="shared" si="51"/>
        <v>63.9</v>
      </c>
      <c r="BB118" s="68">
        <f t="shared" si="51"/>
        <v>33</v>
      </c>
      <c r="BC118" s="68">
        <f t="shared" si="51"/>
        <v>3140</v>
      </c>
      <c r="BD118" s="68" t="str">
        <f t="shared" si="51"/>
        <v/>
      </c>
      <c r="BE118" s="15" t="str">
        <f>IFERROR(SUBTOTAL(1,BE85:BE115),"")</f>
        <v/>
      </c>
      <c r="BF118" s="6">
        <f t="shared" si="51"/>
        <v>16885.322580645163</v>
      </c>
      <c r="BG118" s="41">
        <f t="shared" si="51"/>
        <v>6948.0322580645161</v>
      </c>
      <c r="BH118" s="42">
        <f t="shared" si="51"/>
        <v>9937.2903225806458</v>
      </c>
      <c r="BI118" s="42" t="str">
        <f t="shared" si="51"/>
        <v/>
      </c>
      <c r="BJ118" s="42" t="str">
        <f t="shared" si="51"/>
        <v/>
      </c>
      <c r="BK118" s="42" t="str">
        <f t="shared" si="51"/>
        <v/>
      </c>
      <c r="BL118" s="42" t="str">
        <f t="shared" si="51"/>
        <v/>
      </c>
      <c r="BM118" s="15" t="str">
        <f t="shared" si="51"/>
        <v/>
      </c>
    </row>
    <row r="119" spans="1:65" ht="17.25" outlineLevel="1" thickBot="1" x14ac:dyDescent="0.35">
      <c r="A119" s="160" t="s">
        <v>58</v>
      </c>
      <c r="B119" s="161"/>
      <c r="C119" s="52">
        <f>SUBTOTAL(9,C85:C115)</f>
        <v>10326391</v>
      </c>
      <c r="D119" s="62"/>
      <c r="E119" s="30"/>
      <c r="F119" s="30"/>
      <c r="G119" s="30"/>
      <c r="H119" s="30"/>
      <c r="I119" s="30"/>
      <c r="J119" s="30"/>
      <c r="K119" s="30"/>
      <c r="L119" s="30"/>
      <c r="M119" s="73"/>
      <c r="N119" s="84"/>
      <c r="O119" s="84"/>
      <c r="P119" s="84"/>
      <c r="Q119" s="84"/>
      <c r="R119" s="84"/>
      <c r="S119" s="84"/>
      <c r="T119" s="84"/>
      <c r="U119" s="84"/>
      <c r="V119" s="93"/>
      <c r="W119" s="94"/>
      <c r="X119" s="94"/>
      <c r="Y119" s="94"/>
      <c r="Z119" s="94"/>
      <c r="AA119" s="94"/>
      <c r="AB119" s="94"/>
      <c r="AC119" s="94"/>
      <c r="AD119" s="94"/>
      <c r="AE119" s="93"/>
      <c r="AF119" s="94"/>
      <c r="AG119" s="94"/>
      <c r="AH119" s="94"/>
      <c r="AI119" s="94"/>
      <c r="AJ119" s="94"/>
      <c r="AK119" s="94"/>
      <c r="AL119" s="94"/>
      <c r="AM119" s="94"/>
      <c r="AN119" s="94"/>
      <c r="AO119" s="43">
        <f>SUBTOTAL(9,AO85:AO115)</f>
        <v>39213</v>
      </c>
      <c r="AP119" s="116"/>
      <c r="AQ119" s="117"/>
      <c r="AR119" s="118"/>
      <c r="AS119" s="118"/>
      <c r="AT119" s="119">
        <f>SUBTOTAL(9,AT85:AT115)</f>
        <v>39213</v>
      </c>
      <c r="AU119" s="120"/>
      <c r="AV119" s="121"/>
      <c r="AW119" s="118"/>
      <c r="AX119" s="118"/>
      <c r="AY119" s="62"/>
      <c r="AZ119" s="98"/>
      <c r="BA119" s="69"/>
      <c r="BB119" s="69"/>
      <c r="BC119" s="69"/>
      <c r="BD119" s="69"/>
      <c r="BE119" s="16">
        <f>SUBTOTAL(9,BE85:BE115)</f>
        <v>0</v>
      </c>
      <c r="BF119" s="7">
        <f t="shared" ref="BF119:BM119" si="52">SUBTOTAL(9,BF85:BF115)</f>
        <v>523445</v>
      </c>
      <c r="BG119" s="43">
        <f t="shared" si="52"/>
        <v>215389</v>
      </c>
      <c r="BH119" s="44">
        <f t="shared" si="52"/>
        <v>308056</v>
      </c>
      <c r="BI119" s="44">
        <f t="shared" si="52"/>
        <v>0</v>
      </c>
      <c r="BJ119" s="44">
        <f t="shared" si="52"/>
        <v>0</v>
      </c>
      <c r="BK119" s="44">
        <f t="shared" si="52"/>
        <v>0</v>
      </c>
      <c r="BL119" s="44">
        <f t="shared" si="52"/>
        <v>0</v>
      </c>
      <c r="BM119" s="16">
        <f t="shared" si="52"/>
        <v>0</v>
      </c>
    </row>
    <row r="120" spans="1:65" outlineLevel="5" x14ac:dyDescent="0.3">
      <c r="A120" s="21">
        <f t="shared" si="48"/>
        <v>4</v>
      </c>
      <c r="B120" s="33">
        <f>B115+1</f>
        <v>43191</v>
      </c>
      <c r="C120" s="51">
        <v>312002</v>
      </c>
      <c r="D120" s="64">
        <f t="shared" ref="D120:D149" si="53">IFERROR(ROUND(AVERAGE(E120:L120),1),"")</f>
        <v>34</v>
      </c>
      <c r="E120" s="12">
        <v>34</v>
      </c>
      <c r="F120" s="12">
        <v>34</v>
      </c>
      <c r="G120" s="12"/>
      <c r="H120" s="12"/>
      <c r="I120" s="12"/>
      <c r="J120" s="12"/>
      <c r="K120" s="12"/>
      <c r="L120" s="12"/>
      <c r="M120" s="74" t="str">
        <f t="shared" ref="M120:M149" si="54">IFERROR(ROUND(AVERAGE(N120:U120),1),"")</f>
        <v/>
      </c>
      <c r="N120" s="83" t="s">
        <v>103</v>
      </c>
      <c r="O120" s="83" t="s">
        <v>103</v>
      </c>
      <c r="P120" s="83"/>
      <c r="Q120" s="83"/>
      <c r="R120" s="83"/>
      <c r="S120" s="83"/>
      <c r="T120" s="83"/>
      <c r="U120" s="83"/>
      <c r="V120" s="5" t="str">
        <f t="shared" ref="V120:V149" si="55">IFERROR(ROUND(AVERAGE(W120:AD120),1),"")</f>
        <v/>
      </c>
      <c r="W120" s="41"/>
      <c r="X120" s="41"/>
      <c r="Y120" s="41"/>
      <c r="Z120" s="41"/>
      <c r="AA120" s="41"/>
      <c r="AB120" s="41"/>
      <c r="AC120" s="41"/>
      <c r="AD120" s="41"/>
      <c r="AE120" s="5" t="str">
        <f t="shared" ref="AE120:AE149" si="56">IFERROR(ROUND(AVERAGE(AF120:AM120),1),"")</f>
        <v/>
      </c>
      <c r="AF120" s="41"/>
      <c r="AG120" s="41"/>
      <c r="AH120" s="41"/>
      <c r="AI120" s="41"/>
      <c r="AJ120" s="41"/>
      <c r="AK120" s="41"/>
      <c r="AL120" s="41"/>
      <c r="AM120" s="41"/>
      <c r="AN120" s="41">
        <f>21000/AO120</f>
        <v>19.886363636363637</v>
      </c>
      <c r="AO120" s="41">
        <v>1056</v>
      </c>
      <c r="AP120" s="110" t="s">
        <v>103</v>
      </c>
      <c r="AQ120" s="111" t="s">
        <v>103</v>
      </c>
      <c r="AR120" s="126" t="str">
        <f t="shared" ref="AR120:AR149" si="57">IFERROR(AQ120/AP120*100,"")</f>
        <v/>
      </c>
      <c r="AS120" s="126" t="str">
        <f t="shared" ref="AS120:AS149" si="58">IFERROR(100-AR120,"")</f>
        <v/>
      </c>
      <c r="AT120" s="127">
        <v>1056</v>
      </c>
      <c r="AU120" s="128" t="s">
        <v>103</v>
      </c>
      <c r="AV120" s="129" t="s">
        <v>103</v>
      </c>
      <c r="AW120" s="126" t="str">
        <f t="shared" ref="AW120:AW149" si="59">IFERROR(AV120/AU120*100,"")</f>
        <v/>
      </c>
      <c r="AX120" s="126" t="str">
        <f t="shared" ref="AX120:AX149" si="60">IFERROR(100-AW120,"")</f>
        <v/>
      </c>
      <c r="AY120" s="64" t="str">
        <f t="shared" ref="AY120:AY149" si="61">IFERROR((1-((AW120*AS120)/(AX120*AR120)))*100,"")</f>
        <v/>
      </c>
      <c r="AZ120" s="97" t="s">
        <v>103</v>
      </c>
      <c r="BA120" s="68"/>
      <c r="BB120" s="68"/>
      <c r="BC120" s="68"/>
      <c r="BD120" s="68"/>
      <c r="BE120" s="15"/>
      <c r="BF120" s="5">
        <f t="shared" ref="BF120:BF149" si="62">IF(SUM(BG120:BM120)=0,"",SUM(BG120:BM120))</f>
        <v>19375</v>
      </c>
      <c r="BG120" s="42">
        <v>4907</v>
      </c>
      <c r="BH120" s="42">
        <v>14468</v>
      </c>
      <c r="BI120" s="42"/>
      <c r="BJ120" s="42"/>
      <c r="BK120" s="42"/>
      <c r="BL120" s="42"/>
      <c r="BM120" s="42"/>
    </row>
    <row r="121" spans="1:65" outlineLevel="5" x14ac:dyDescent="0.3">
      <c r="A121" s="22">
        <f t="shared" si="48"/>
        <v>4</v>
      </c>
      <c r="B121" s="9">
        <f t="shared" si="46"/>
        <v>43192</v>
      </c>
      <c r="C121" s="51">
        <v>323707</v>
      </c>
      <c r="D121" s="64">
        <f t="shared" si="53"/>
        <v>34</v>
      </c>
      <c r="E121" s="12">
        <v>33</v>
      </c>
      <c r="F121" s="12">
        <v>35</v>
      </c>
      <c r="G121" s="12"/>
      <c r="H121" s="12"/>
      <c r="I121" s="12"/>
      <c r="J121" s="12"/>
      <c r="K121" s="12"/>
      <c r="L121" s="12"/>
      <c r="M121" s="74" t="str">
        <f t="shared" si="54"/>
        <v/>
      </c>
      <c r="N121" s="83" t="s">
        <v>103</v>
      </c>
      <c r="O121" s="83" t="s">
        <v>103</v>
      </c>
      <c r="P121" s="83"/>
      <c r="Q121" s="83"/>
      <c r="R121" s="83"/>
      <c r="S121" s="83"/>
      <c r="T121" s="83"/>
      <c r="U121" s="83"/>
      <c r="V121" s="5" t="str">
        <f t="shared" si="55"/>
        <v/>
      </c>
      <c r="W121" s="41"/>
      <c r="X121" s="41"/>
      <c r="Y121" s="41"/>
      <c r="Z121" s="41"/>
      <c r="AA121" s="41"/>
      <c r="AB121" s="41"/>
      <c r="AC121" s="41"/>
      <c r="AD121" s="41"/>
      <c r="AE121" s="5" t="str">
        <f t="shared" si="56"/>
        <v/>
      </c>
      <c r="AF121" s="41"/>
      <c r="AG121" s="41"/>
      <c r="AH121" s="41"/>
      <c r="AI121" s="41"/>
      <c r="AJ121" s="41"/>
      <c r="AK121" s="41"/>
      <c r="AL121" s="41"/>
      <c r="AM121" s="41"/>
      <c r="AN121" s="41">
        <f t="shared" ref="AN121:AN149" si="63">21000/AO121</f>
        <v>15.463917525773196</v>
      </c>
      <c r="AO121" s="41">
        <v>1358</v>
      </c>
      <c r="AP121" s="110" t="s">
        <v>103</v>
      </c>
      <c r="AQ121" s="111" t="s">
        <v>103</v>
      </c>
      <c r="AR121" s="126" t="str">
        <f t="shared" si="57"/>
        <v/>
      </c>
      <c r="AS121" s="126" t="str">
        <f t="shared" si="58"/>
        <v/>
      </c>
      <c r="AT121" s="127">
        <v>1358</v>
      </c>
      <c r="AU121" s="128" t="s">
        <v>103</v>
      </c>
      <c r="AV121" s="129" t="s">
        <v>103</v>
      </c>
      <c r="AW121" s="126" t="str">
        <f t="shared" si="59"/>
        <v/>
      </c>
      <c r="AX121" s="126" t="str">
        <f t="shared" si="60"/>
        <v/>
      </c>
      <c r="AY121" s="64" t="str">
        <f t="shared" si="61"/>
        <v/>
      </c>
      <c r="AZ121" s="97" t="s">
        <v>103</v>
      </c>
      <c r="BA121" s="68"/>
      <c r="BB121" s="68"/>
      <c r="BC121" s="68"/>
      <c r="BD121" s="68"/>
      <c r="BE121" s="15"/>
      <c r="BF121" s="5">
        <f t="shared" si="62"/>
        <v>14736</v>
      </c>
      <c r="BG121" s="42">
        <v>5707</v>
      </c>
      <c r="BH121" s="42">
        <v>9029</v>
      </c>
      <c r="BI121" s="42"/>
      <c r="BJ121" s="42"/>
      <c r="BK121" s="42"/>
      <c r="BL121" s="42"/>
      <c r="BM121" s="42"/>
    </row>
    <row r="122" spans="1:65" outlineLevel="5" x14ac:dyDescent="0.3">
      <c r="A122" s="22">
        <f t="shared" si="48"/>
        <v>4</v>
      </c>
      <c r="B122" s="9">
        <f t="shared" si="46"/>
        <v>43193</v>
      </c>
      <c r="C122" s="51">
        <v>312820</v>
      </c>
      <c r="D122" s="64">
        <f t="shared" si="53"/>
        <v>34.5</v>
      </c>
      <c r="E122" s="12">
        <v>35</v>
      </c>
      <c r="F122" s="12">
        <v>34</v>
      </c>
      <c r="G122" s="12"/>
      <c r="H122" s="12"/>
      <c r="I122" s="12"/>
      <c r="J122" s="12"/>
      <c r="K122" s="12"/>
      <c r="L122" s="12"/>
      <c r="M122" s="74">
        <f t="shared" si="54"/>
        <v>7.2</v>
      </c>
      <c r="N122" s="83">
        <v>7.24</v>
      </c>
      <c r="O122" s="83">
        <v>7.25</v>
      </c>
      <c r="P122" s="83"/>
      <c r="Q122" s="83"/>
      <c r="R122" s="83"/>
      <c r="S122" s="83"/>
      <c r="T122" s="83"/>
      <c r="U122" s="83"/>
      <c r="V122" s="5" t="str">
        <f t="shared" si="55"/>
        <v/>
      </c>
      <c r="W122" s="41"/>
      <c r="X122" s="41"/>
      <c r="Y122" s="41"/>
      <c r="Z122" s="41"/>
      <c r="AA122" s="41"/>
      <c r="AB122" s="41"/>
      <c r="AC122" s="41"/>
      <c r="AD122" s="41"/>
      <c r="AE122" s="5" t="str">
        <f t="shared" si="56"/>
        <v/>
      </c>
      <c r="AF122" s="41"/>
      <c r="AG122" s="41"/>
      <c r="AH122" s="41"/>
      <c r="AI122" s="41"/>
      <c r="AJ122" s="41"/>
      <c r="AK122" s="41"/>
      <c r="AL122" s="41"/>
      <c r="AM122" s="41"/>
      <c r="AN122" s="41">
        <f t="shared" si="63"/>
        <v>12.448132780082988</v>
      </c>
      <c r="AO122" s="41">
        <v>1687</v>
      </c>
      <c r="AP122" s="110">
        <v>3.02</v>
      </c>
      <c r="AQ122" s="111">
        <v>2.29</v>
      </c>
      <c r="AR122" s="126">
        <f t="shared" si="57"/>
        <v>75.827814569536429</v>
      </c>
      <c r="AS122" s="126">
        <f t="shared" si="58"/>
        <v>24.172185430463571</v>
      </c>
      <c r="AT122" s="127">
        <v>1687</v>
      </c>
      <c r="AU122" s="128">
        <v>2.37</v>
      </c>
      <c r="AV122" s="129">
        <v>1.5</v>
      </c>
      <c r="AW122" s="126">
        <f t="shared" si="59"/>
        <v>63.291139240506325</v>
      </c>
      <c r="AX122" s="126">
        <f t="shared" si="60"/>
        <v>36.708860759493675</v>
      </c>
      <c r="AY122" s="64">
        <f t="shared" si="61"/>
        <v>45.038397831651892</v>
      </c>
      <c r="AZ122" s="97">
        <v>80.989999999999995</v>
      </c>
      <c r="BA122" s="68">
        <v>63.9</v>
      </c>
      <c r="BB122" s="68">
        <v>35.299999999999997</v>
      </c>
      <c r="BC122" s="68">
        <v>2610</v>
      </c>
      <c r="BD122" s="68"/>
      <c r="BE122" s="15"/>
      <c r="BF122" s="5">
        <f t="shared" si="62"/>
        <v>19294</v>
      </c>
      <c r="BG122" s="42">
        <v>5624</v>
      </c>
      <c r="BH122" s="42">
        <v>13670</v>
      </c>
      <c r="BI122" s="42"/>
      <c r="BJ122" s="42"/>
      <c r="BK122" s="42"/>
      <c r="BL122" s="42"/>
      <c r="BM122" s="42"/>
    </row>
    <row r="123" spans="1:65" outlineLevel="5" x14ac:dyDescent="0.3">
      <c r="A123" s="22">
        <f t="shared" si="48"/>
        <v>4</v>
      </c>
      <c r="B123" s="9">
        <f t="shared" si="46"/>
        <v>43194</v>
      </c>
      <c r="C123" s="51">
        <v>330847</v>
      </c>
      <c r="D123" s="64">
        <f t="shared" si="53"/>
        <v>35</v>
      </c>
      <c r="E123" s="12">
        <v>35</v>
      </c>
      <c r="F123" s="12">
        <v>35</v>
      </c>
      <c r="G123" s="12"/>
      <c r="H123" s="12"/>
      <c r="I123" s="12"/>
      <c r="J123" s="12"/>
      <c r="K123" s="12"/>
      <c r="L123" s="12"/>
      <c r="M123" s="74" t="str">
        <f t="shared" si="54"/>
        <v/>
      </c>
      <c r="N123" s="83" t="s">
        <v>103</v>
      </c>
      <c r="O123" s="83" t="s">
        <v>103</v>
      </c>
      <c r="P123" s="83"/>
      <c r="Q123" s="83"/>
      <c r="R123" s="83"/>
      <c r="S123" s="83"/>
      <c r="T123" s="83"/>
      <c r="U123" s="83"/>
      <c r="V123" s="5" t="str">
        <f t="shared" si="55"/>
        <v/>
      </c>
      <c r="W123" s="41"/>
      <c r="X123" s="41"/>
      <c r="Y123" s="41"/>
      <c r="Z123" s="41"/>
      <c r="AA123" s="41"/>
      <c r="AB123" s="41"/>
      <c r="AC123" s="41"/>
      <c r="AD123" s="41"/>
      <c r="AE123" s="5" t="str">
        <f t="shared" si="56"/>
        <v/>
      </c>
      <c r="AF123" s="41"/>
      <c r="AG123" s="41"/>
      <c r="AH123" s="41"/>
      <c r="AI123" s="41"/>
      <c r="AJ123" s="41"/>
      <c r="AK123" s="41"/>
      <c r="AL123" s="41"/>
      <c r="AM123" s="41"/>
      <c r="AN123" s="41">
        <f t="shared" si="63"/>
        <v>13.870541611624835</v>
      </c>
      <c r="AO123" s="41">
        <v>1514</v>
      </c>
      <c r="AP123" s="110" t="s">
        <v>103</v>
      </c>
      <c r="AQ123" s="111" t="s">
        <v>103</v>
      </c>
      <c r="AR123" s="126" t="str">
        <f t="shared" si="57"/>
        <v/>
      </c>
      <c r="AS123" s="126" t="str">
        <f t="shared" si="58"/>
        <v/>
      </c>
      <c r="AT123" s="127">
        <v>1514</v>
      </c>
      <c r="AU123" s="128">
        <v>2.4</v>
      </c>
      <c r="AV123" s="129" t="s">
        <v>103</v>
      </c>
      <c r="AW123" s="126" t="str">
        <f t="shared" si="59"/>
        <v/>
      </c>
      <c r="AX123" s="126" t="str">
        <f t="shared" si="60"/>
        <v/>
      </c>
      <c r="AY123" s="64" t="str">
        <f t="shared" si="61"/>
        <v/>
      </c>
      <c r="AZ123" s="97">
        <v>80.11</v>
      </c>
      <c r="BA123" s="68"/>
      <c r="BB123" s="68"/>
      <c r="BC123" s="68"/>
      <c r="BD123" s="68"/>
      <c r="BE123" s="15"/>
      <c r="BF123" s="5">
        <f t="shared" si="62"/>
        <v>15802</v>
      </c>
      <c r="BG123" s="42">
        <v>6222</v>
      </c>
      <c r="BH123" s="42">
        <v>9580</v>
      </c>
      <c r="BI123" s="42"/>
      <c r="BJ123" s="42"/>
      <c r="BK123" s="42"/>
      <c r="BL123" s="42"/>
      <c r="BM123" s="42"/>
    </row>
    <row r="124" spans="1:65" outlineLevel="5" x14ac:dyDescent="0.3">
      <c r="A124" s="22">
        <f t="shared" si="48"/>
        <v>4</v>
      </c>
      <c r="B124" s="9">
        <f t="shared" si="46"/>
        <v>43195</v>
      </c>
      <c r="C124" s="51">
        <v>299812</v>
      </c>
      <c r="D124" s="64">
        <f t="shared" si="53"/>
        <v>34</v>
      </c>
      <c r="E124" s="12">
        <v>34</v>
      </c>
      <c r="F124" s="12">
        <v>34</v>
      </c>
      <c r="G124" s="12"/>
      <c r="H124" s="12"/>
      <c r="I124" s="12"/>
      <c r="J124" s="12"/>
      <c r="K124" s="12"/>
      <c r="L124" s="12"/>
      <c r="M124" s="74" t="str">
        <f t="shared" si="54"/>
        <v/>
      </c>
      <c r="N124" s="83" t="s">
        <v>103</v>
      </c>
      <c r="O124" s="83" t="s">
        <v>103</v>
      </c>
      <c r="P124" s="83"/>
      <c r="Q124" s="83"/>
      <c r="R124" s="83"/>
      <c r="S124" s="83"/>
      <c r="T124" s="83"/>
      <c r="U124" s="83"/>
      <c r="V124" s="5" t="str">
        <f t="shared" si="55"/>
        <v/>
      </c>
      <c r="W124" s="41"/>
      <c r="X124" s="41"/>
      <c r="Y124" s="41"/>
      <c r="Z124" s="41"/>
      <c r="AA124" s="41"/>
      <c r="AB124" s="41"/>
      <c r="AC124" s="41"/>
      <c r="AD124" s="41"/>
      <c r="AE124" s="5" t="str">
        <f t="shared" si="56"/>
        <v/>
      </c>
      <c r="AF124" s="41"/>
      <c r="AG124" s="41"/>
      <c r="AH124" s="41"/>
      <c r="AI124" s="41"/>
      <c r="AJ124" s="41"/>
      <c r="AK124" s="41"/>
      <c r="AL124" s="41"/>
      <c r="AM124" s="41"/>
      <c r="AN124" s="41">
        <f t="shared" si="63"/>
        <v>15.107913669064748</v>
      </c>
      <c r="AO124" s="41">
        <v>1390</v>
      </c>
      <c r="AP124" s="110" t="s">
        <v>103</v>
      </c>
      <c r="AQ124" s="111" t="s">
        <v>103</v>
      </c>
      <c r="AR124" s="126" t="str">
        <f t="shared" si="57"/>
        <v/>
      </c>
      <c r="AS124" s="126" t="str">
        <f t="shared" si="58"/>
        <v/>
      </c>
      <c r="AT124" s="127">
        <v>1390</v>
      </c>
      <c r="AU124" s="128">
        <v>2.41</v>
      </c>
      <c r="AV124" s="129" t="s">
        <v>103</v>
      </c>
      <c r="AW124" s="126" t="str">
        <f t="shared" si="59"/>
        <v/>
      </c>
      <c r="AX124" s="126" t="str">
        <f t="shared" si="60"/>
        <v/>
      </c>
      <c r="AY124" s="64" t="str">
        <f t="shared" si="61"/>
        <v/>
      </c>
      <c r="AZ124" s="97">
        <v>80.209999999999994</v>
      </c>
      <c r="BA124" s="68"/>
      <c r="BB124" s="68"/>
      <c r="BC124" s="68"/>
      <c r="BD124" s="68"/>
      <c r="BE124" s="15"/>
      <c r="BF124" s="5">
        <f t="shared" si="62"/>
        <v>13635</v>
      </c>
      <c r="BG124" s="42">
        <v>6246</v>
      </c>
      <c r="BH124" s="42">
        <v>7389</v>
      </c>
      <c r="BI124" s="42"/>
      <c r="BJ124" s="42"/>
      <c r="BK124" s="42"/>
      <c r="BL124" s="42"/>
      <c r="BM124" s="42"/>
    </row>
    <row r="125" spans="1:65" outlineLevel="5" x14ac:dyDescent="0.3">
      <c r="A125" s="22">
        <f t="shared" si="48"/>
        <v>4</v>
      </c>
      <c r="B125" s="9">
        <f t="shared" si="46"/>
        <v>43196</v>
      </c>
      <c r="C125" s="51">
        <v>392198</v>
      </c>
      <c r="D125" s="64">
        <f t="shared" si="53"/>
        <v>34</v>
      </c>
      <c r="E125" s="12">
        <v>35</v>
      </c>
      <c r="F125" s="12">
        <v>33</v>
      </c>
      <c r="G125" s="12"/>
      <c r="H125" s="12"/>
      <c r="I125" s="12"/>
      <c r="J125" s="12"/>
      <c r="K125" s="12"/>
      <c r="L125" s="12"/>
      <c r="M125" s="74" t="str">
        <f t="shared" si="54"/>
        <v/>
      </c>
      <c r="N125" s="83" t="s">
        <v>103</v>
      </c>
      <c r="O125" s="83" t="s">
        <v>103</v>
      </c>
      <c r="P125" s="83"/>
      <c r="Q125" s="83"/>
      <c r="R125" s="83"/>
      <c r="S125" s="83"/>
      <c r="T125" s="83"/>
      <c r="U125" s="83"/>
      <c r="V125" s="5" t="str">
        <f t="shared" si="55"/>
        <v/>
      </c>
      <c r="W125" s="41"/>
      <c r="X125" s="41"/>
      <c r="Y125" s="41"/>
      <c r="Z125" s="41"/>
      <c r="AA125" s="41"/>
      <c r="AB125" s="41"/>
      <c r="AC125" s="41"/>
      <c r="AD125" s="41"/>
      <c r="AE125" s="5" t="str">
        <f t="shared" si="56"/>
        <v/>
      </c>
      <c r="AF125" s="41"/>
      <c r="AG125" s="41"/>
      <c r="AH125" s="41"/>
      <c r="AI125" s="41"/>
      <c r="AJ125" s="41"/>
      <c r="AK125" s="41"/>
      <c r="AL125" s="41"/>
      <c r="AM125" s="41"/>
      <c r="AN125" s="41">
        <f t="shared" si="63"/>
        <v>18.276762402088774</v>
      </c>
      <c r="AO125" s="41">
        <v>1149</v>
      </c>
      <c r="AP125" s="110" t="s">
        <v>103</v>
      </c>
      <c r="AQ125" s="111" t="s">
        <v>103</v>
      </c>
      <c r="AR125" s="126" t="str">
        <f t="shared" si="57"/>
        <v/>
      </c>
      <c r="AS125" s="126" t="str">
        <f t="shared" si="58"/>
        <v/>
      </c>
      <c r="AT125" s="127">
        <v>1149</v>
      </c>
      <c r="AU125" s="128">
        <v>2.4300000000000002</v>
      </c>
      <c r="AV125" s="129" t="s">
        <v>103</v>
      </c>
      <c r="AW125" s="126" t="str">
        <f t="shared" si="59"/>
        <v/>
      </c>
      <c r="AX125" s="126" t="str">
        <f t="shared" si="60"/>
        <v/>
      </c>
      <c r="AY125" s="64" t="str">
        <f t="shared" si="61"/>
        <v/>
      </c>
      <c r="AZ125" s="97">
        <v>80.59</v>
      </c>
      <c r="BA125" s="68"/>
      <c r="BB125" s="68"/>
      <c r="BC125" s="68"/>
      <c r="BD125" s="68"/>
      <c r="BE125" s="15"/>
      <c r="BF125" s="5">
        <f t="shared" si="62"/>
        <v>14849</v>
      </c>
      <c r="BG125" s="42">
        <v>6303</v>
      </c>
      <c r="BH125" s="42">
        <v>8546</v>
      </c>
      <c r="BI125" s="42"/>
      <c r="BJ125" s="42"/>
      <c r="BK125" s="42"/>
      <c r="BL125" s="42"/>
      <c r="BM125" s="42"/>
    </row>
    <row r="126" spans="1:65" outlineLevel="5" x14ac:dyDescent="0.3">
      <c r="A126" s="22">
        <f t="shared" si="48"/>
        <v>4</v>
      </c>
      <c r="B126" s="9">
        <f t="shared" si="46"/>
        <v>43197</v>
      </c>
      <c r="C126" s="51">
        <v>356725</v>
      </c>
      <c r="D126" s="64">
        <f t="shared" si="53"/>
        <v>35.5</v>
      </c>
      <c r="E126" s="12">
        <v>35</v>
      </c>
      <c r="F126" s="12">
        <v>36</v>
      </c>
      <c r="G126" s="12"/>
      <c r="H126" s="12"/>
      <c r="I126" s="12"/>
      <c r="J126" s="12"/>
      <c r="K126" s="12"/>
      <c r="L126" s="12"/>
      <c r="M126" s="74" t="str">
        <f t="shared" si="54"/>
        <v/>
      </c>
      <c r="N126" s="83" t="s">
        <v>103</v>
      </c>
      <c r="O126" s="83" t="s">
        <v>103</v>
      </c>
      <c r="P126" s="83"/>
      <c r="Q126" s="83"/>
      <c r="R126" s="83"/>
      <c r="S126" s="83"/>
      <c r="T126" s="83"/>
      <c r="U126" s="83"/>
      <c r="V126" s="5" t="str">
        <f t="shared" si="55"/>
        <v/>
      </c>
      <c r="W126" s="41"/>
      <c r="X126" s="41"/>
      <c r="Y126" s="41"/>
      <c r="Z126" s="41"/>
      <c r="AA126" s="41"/>
      <c r="AB126" s="41"/>
      <c r="AC126" s="41"/>
      <c r="AD126" s="41"/>
      <c r="AE126" s="5" t="str">
        <f t="shared" si="56"/>
        <v/>
      </c>
      <c r="AF126" s="41"/>
      <c r="AG126" s="41"/>
      <c r="AH126" s="41"/>
      <c r="AI126" s="41"/>
      <c r="AJ126" s="41"/>
      <c r="AK126" s="41"/>
      <c r="AL126" s="41"/>
      <c r="AM126" s="41"/>
      <c r="AN126" s="41">
        <f t="shared" si="63"/>
        <v>19.534883720930232</v>
      </c>
      <c r="AO126" s="41">
        <v>1075</v>
      </c>
      <c r="AP126" s="110" t="s">
        <v>103</v>
      </c>
      <c r="AQ126" s="111" t="s">
        <v>103</v>
      </c>
      <c r="AR126" s="126" t="str">
        <f t="shared" si="57"/>
        <v/>
      </c>
      <c r="AS126" s="126" t="str">
        <f t="shared" si="58"/>
        <v/>
      </c>
      <c r="AT126" s="127">
        <v>1075</v>
      </c>
      <c r="AU126" s="128" t="s">
        <v>103</v>
      </c>
      <c r="AV126" s="129" t="s">
        <v>103</v>
      </c>
      <c r="AW126" s="126" t="str">
        <f t="shared" si="59"/>
        <v/>
      </c>
      <c r="AX126" s="126" t="str">
        <f t="shared" si="60"/>
        <v/>
      </c>
      <c r="AY126" s="64" t="str">
        <f t="shared" si="61"/>
        <v/>
      </c>
      <c r="AZ126" s="97" t="s">
        <v>103</v>
      </c>
      <c r="BA126" s="68"/>
      <c r="BB126" s="68"/>
      <c r="BC126" s="68"/>
      <c r="BD126" s="68"/>
      <c r="BE126" s="15"/>
      <c r="BF126" s="5">
        <f t="shared" si="62"/>
        <v>16842</v>
      </c>
      <c r="BG126" s="42">
        <v>7592</v>
      </c>
      <c r="BH126" s="42">
        <v>9250</v>
      </c>
      <c r="BI126" s="42"/>
      <c r="BJ126" s="42"/>
      <c r="BK126" s="42"/>
      <c r="BL126" s="42"/>
      <c r="BM126" s="42"/>
    </row>
    <row r="127" spans="1:65" outlineLevel="5" x14ac:dyDescent="0.3">
      <c r="A127" s="22">
        <f t="shared" si="48"/>
        <v>4</v>
      </c>
      <c r="B127" s="9">
        <f t="shared" si="46"/>
        <v>43198</v>
      </c>
      <c r="C127" s="51">
        <v>318361</v>
      </c>
      <c r="D127" s="64">
        <f t="shared" si="53"/>
        <v>35</v>
      </c>
      <c r="E127" s="12">
        <v>34</v>
      </c>
      <c r="F127" s="12">
        <v>36</v>
      </c>
      <c r="G127" s="12"/>
      <c r="H127" s="12"/>
      <c r="I127" s="12"/>
      <c r="J127" s="12"/>
      <c r="K127" s="12"/>
      <c r="L127" s="12"/>
      <c r="M127" s="74" t="str">
        <f t="shared" si="54"/>
        <v/>
      </c>
      <c r="N127" s="83" t="s">
        <v>103</v>
      </c>
      <c r="O127" s="83" t="s">
        <v>103</v>
      </c>
      <c r="P127" s="83"/>
      <c r="Q127" s="83"/>
      <c r="R127" s="83"/>
      <c r="S127" s="83"/>
      <c r="T127" s="83"/>
      <c r="U127" s="83"/>
      <c r="V127" s="5" t="str">
        <f t="shared" si="55"/>
        <v/>
      </c>
      <c r="W127" s="41"/>
      <c r="X127" s="41"/>
      <c r="Y127" s="41"/>
      <c r="Z127" s="41"/>
      <c r="AA127" s="41"/>
      <c r="AB127" s="41"/>
      <c r="AC127" s="41"/>
      <c r="AD127" s="41"/>
      <c r="AE127" s="5" t="str">
        <f t="shared" si="56"/>
        <v/>
      </c>
      <c r="AF127" s="41"/>
      <c r="AG127" s="41"/>
      <c r="AH127" s="41"/>
      <c r="AI127" s="41"/>
      <c r="AJ127" s="41"/>
      <c r="AK127" s="41"/>
      <c r="AL127" s="41"/>
      <c r="AM127" s="41"/>
      <c r="AN127" s="41">
        <f t="shared" si="63"/>
        <v>19.848771266540641</v>
      </c>
      <c r="AO127" s="41">
        <v>1058</v>
      </c>
      <c r="AP127" s="110" t="s">
        <v>103</v>
      </c>
      <c r="AQ127" s="111" t="s">
        <v>103</v>
      </c>
      <c r="AR127" s="126" t="str">
        <f t="shared" si="57"/>
        <v/>
      </c>
      <c r="AS127" s="126" t="str">
        <f t="shared" si="58"/>
        <v/>
      </c>
      <c r="AT127" s="127">
        <v>1058</v>
      </c>
      <c r="AU127" s="128" t="s">
        <v>103</v>
      </c>
      <c r="AV127" s="129" t="s">
        <v>103</v>
      </c>
      <c r="AW127" s="126" t="str">
        <f t="shared" si="59"/>
        <v/>
      </c>
      <c r="AX127" s="126" t="str">
        <f t="shared" si="60"/>
        <v/>
      </c>
      <c r="AY127" s="64" t="str">
        <f t="shared" si="61"/>
        <v/>
      </c>
      <c r="AZ127" s="97" t="s">
        <v>103</v>
      </c>
      <c r="BA127" s="68"/>
      <c r="BB127" s="68"/>
      <c r="BC127" s="68"/>
      <c r="BD127" s="68"/>
      <c r="BE127" s="15"/>
      <c r="BF127" s="5">
        <f t="shared" si="62"/>
        <v>14523</v>
      </c>
      <c r="BG127" s="42">
        <v>6543</v>
      </c>
      <c r="BH127" s="42">
        <v>7980</v>
      </c>
      <c r="BI127" s="42"/>
      <c r="BJ127" s="42"/>
      <c r="BK127" s="42"/>
      <c r="BL127" s="42"/>
      <c r="BM127" s="42"/>
    </row>
    <row r="128" spans="1:65" outlineLevel="5" x14ac:dyDescent="0.3">
      <c r="A128" s="22">
        <f t="shared" si="48"/>
        <v>4</v>
      </c>
      <c r="B128" s="9">
        <f t="shared" si="46"/>
        <v>43199</v>
      </c>
      <c r="C128" s="51">
        <v>291655</v>
      </c>
      <c r="D128" s="64">
        <f t="shared" si="53"/>
        <v>36</v>
      </c>
      <c r="E128" s="12">
        <v>36</v>
      </c>
      <c r="F128" s="12">
        <v>36</v>
      </c>
      <c r="G128" s="12"/>
      <c r="H128" s="12"/>
      <c r="I128" s="12"/>
      <c r="J128" s="12"/>
      <c r="K128" s="12"/>
      <c r="L128" s="12"/>
      <c r="M128" s="74" t="str">
        <f t="shared" si="54"/>
        <v/>
      </c>
      <c r="N128" s="83" t="s">
        <v>103</v>
      </c>
      <c r="O128" s="83" t="s">
        <v>103</v>
      </c>
      <c r="P128" s="83"/>
      <c r="Q128" s="83"/>
      <c r="R128" s="83"/>
      <c r="S128" s="83"/>
      <c r="T128" s="83"/>
      <c r="U128" s="83"/>
      <c r="V128" s="5" t="str">
        <f t="shared" si="55"/>
        <v/>
      </c>
      <c r="W128" s="41"/>
      <c r="X128" s="41"/>
      <c r="Y128" s="41"/>
      <c r="Z128" s="41"/>
      <c r="AA128" s="41"/>
      <c r="AB128" s="41"/>
      <c r="AC128" s="41"/>
      <c r="AD128" s="41"/>
      <c r="AE128" s="5" t="str">
        <f t="shared" si="56"/>
        <v/>
      </c>
      <c r="AF128" s="41"/>
      <c r="AG128" s="41"/>
      <c r="AH128" s="41"/>
      <c r="AI128" s="41"/>
      <c r="AJ128" s="41"/>
      <c r="AK128" s="41"/>
      <c r="AL128" s="41"/>
      <c r="AM128" s="41"/>
      <c r="AN128" s="41">
        <f t="shared" si="63"/>
        <v>19.021739130434781</v>
      </c>
      <c r="AO128" s="41">
        <v>1104</v>
      </c>
      <c r="AP128" s="110" t="s">
        <v>103</v>
      </c>
      <c r="AQ128" s="111" t="s">
        <v>103</v>
      </c>
      <c r="AR128" s="126" t="str">
        <f t="shared" si="57"/>
        <v/>
      </c>
      <c r="AS128" s="126" t="str">
        <f t="shared" si="58"/>
        <v/>
      </c>
      <c r="AT128" s="127">
        <v>1104</v>
      </c>
      <c r="AU128" s="128">
        <v>2.35</v>
      </c>
      <c r="AV128" s="129" t="s">
        <v>103</v>
      </c>
      <c r="AW128" s="126" t="str">
        <f t="shared" si="59"/>
        <v/>
      </c>
      <c r="AX128" s="126" t="str">
        <f t="shared" si="60"/>
        <v/>
      </c>
      <c r="AY128" s="64" t="str">
        <f t="shared" si="61"/>
        <v/>
      </c>
      <c r="AZ128" s="97">
        <v>80.209999999999994</v>
      </c>
      <c r="BA128" s="68"/>
      <c r="BB128" s="68"/>
      <c r="BC128" s="68"/>
      <c r="BD128" s="68"/>
      <c r="BE128" s="15"/>
      <c r="BF128" s="5">
        <f t="shared" si="62"/>
        <v>16407</v>
      </c>
      <c r="BG128" s="42">
        <v>6563</v>
      </c>
      <c r="BH128" s="42">
        <v>9844</v>
      </c>
      <c r="BI128" s="42"/>
      <c r="BJ128" s="42"/>
      <c r="BK128" s="42"/>
      <c r="BL128" s="42"/>
      <c r="BM128" s="42"/>
    </row>
    <row r="129" spans="1:65" outlineLevel="5" x14ac:dyDescent="0.3">
      <c r="A129" s="22">
        <f t="shared" si="48"/>
        <v>4</v>
      </c>
      <c r="B129" s="9">
        <f t="shared" si="46"/>
        <v>43200</v>
      </c>
      <c r="C129" s="51">
        <v>310236</v>
      </c>
      <c r="D129" s="64">
        <f t="shared" si="53"/>
        <v>35.5</v>
      </c>
      <c r="E129" s="12">
        <v>35</v>
      </c>
      <c r="F129" s="12">
        <v>36</v>
      </c>
      <c r="G129" s="12"/>
      <c r="H129" s="12"/>
      <c r="I129" s="12"/>
      <c r="J129" s="12"/>
      <c r="K129" s="12"/>
      <c r="L129" s="12"/>
      <c r="M129" s="74">
        <f t="shared" si="54"/>
        <v>7.3</v>
      </c>
      <c r="N129" s="83">
        <v>7.28</v>
      </c>
      <c r="O129" s="83">
        <v>7.27</v>
      </c>
      <c r="P129" s="83"/>
      <c r="Q129" s="83"/>
      <c r="R129" s="83"/>
      <c r="S129" s="83"/>
      <c r="T129" s="83"/>
      <c r="U129" s="83"/>
      <c r="V129" s="5" t="str">
        <f t="shared" si="55"/>
        <v/>
      </c>
      <c r="W129" s="41"/>
      <c r="X129" s="41"/>
      <c r="Y129" s="41"/>
      <c r="Z129" s="41"/>
      <c r="AA129" s="41"/>
      <c r="AB129" s="41"/>
      <c r="AC129" s="41"/>
      <c r="AD129" s="41"/>
      <c r="AE129" s="5">
        <f t="shared" si="56"/>
        <v>2196.5</v>
      </c>
      <c r="AF129" s="41">
        <v>2260</v>
      </c>
      <c r="AG129" s="41">
        <v>2133</v>
      </c>
      <c r="AH129" s="41"/>
      <c r="AI129" s="41"/>
      <c r="AJ129" s="41"/>
      <c r="AK129" s="41"/>
      <c r="AL129" s="41"/>
      <c r="AM129" s="41"/>
      <c r="AN129" s="41">
        <f t="shared" si="63"/>
        <v>19.021739130434781</v>
      </c>
      <c r="AO129" s="41">
        <v>1104</v>
      </c>
      <c r="AP129" s="110">
        <v>3.33</v>
      </c>
      <c r="AQ129" s="111">
        <v>2.61</v>
      </c>
      <c r="AR129" s="126">
        <f t="shared" si="57"/>
        <v>78.378378378378372</v>
      </c>
      <c r="AS129" s="126">
        <f t="shared" si="58"/>
        <v>21.621621621621628</v>
      </c>
      <c r="AT129" s="127">
        <v>1104</v>
      </c>
      <c r="AU129" s="128">
        <v>2.34</v>
      </c>
      <c r="AV129" s="129">
        <v>1.51</v>
      </c>
      <c r="AW129" s="126">
        <f t="shared" si="59"/>
        <v>64.529914529914535</v>
      </c>
      <c r="AX129" s="126">
        <f t="shared" si="60"/>
        <v>35.470085470085465</v>
      </c>
      <c r="AY129" s="64">
        <f t="shared" si="61"/>
        <v>49.813045284586586</v>
      </c>
      <c r="AZ129" s="97">
        <v>79.38</v>
      </c>
      <c r="BA129" s="68">
        <v>64</v>
      </c>
      <c r="BB129" s="68">
        <v>34</v>
      </c>
      <c r="BC129" s="68">
        <v>2600</v>
      </c>
      <c r="BD129" s="68"/>
      <c r="BE129" s="15"/>
      <c r="BF129" s="5">
        <f t="shared" si="62"/>
        <v>13736</v>
      </c>
      <c r="BG129" s="42">
        <v>6954</v>
      </c>
      <c r="BH129" s="42">
        <v>6782</v>
      </c>
      <c r="BI129" s="42"/>
      <c r="BJ129" s="42"/>
      <c r="BK129" s="42"/>
      <c r="BL129" s="42"/>
      <c r="BM129" s="42"/>
    </row>
    <row r="130" spans="1:65" outlineLevel="5" x14ac:dyDescent="0.3">
      <c r="A130" s="22">
        <f t="shared" si="48"/>
        <v>4</v>
      </c>
      <c r="B130" s="9">
        <f t="shared" si="46"/>
        <v>43201</v>
      </c>
      <c r="C130" s="51">
        <v>316715</v>
      </c>
      <c r="D130" s="64">
        <f t="shared" si="53"/>
        <v>36</v>
      </c>
      <c r="E130" s="12">
        <v>36</v>
      </c>
      <c r="F130" s="12">
        <v>36</v>
      </c>
      <c r="G130" s="12"/>
      <c r="H130" s="12"/>
      <c r="I130" s="12"/>
      <c r="J130" s="12"/>
      <c r="K130" s="12"/>
      <c r="L130" s="12"/>
      <c r="M130" s="74" t="str">
        <f t="shared" si="54"/>
        <v/>
      </c>
      <c r="N130" s="83" t="s">
        <v>103</v>
      </c>
      <c r="O130" s="83" t="s">
        <v>103</v>
      </c>
      <c r="P130" s="83"/>
      <c r="Q130" s="83"/>
      <c r="R130" s="83"/>
      <c r="S130" s="83"/>
      <c r="T130" s="83"/>
      <c r="U130" s="83"/>
      <c r="V130" s="5" t="str">
        <f t="shared" si="55"/>
        <v/>
      </c>
      <c r="W130" s="41"/>
      <c r="X130" s="41"/>
      <c r="Y130" s="41"/>
      <c r="Z130" s="41"/>
      <c r="AA130" s="41"/>
      <c r="AB130" s="41"/>
      <c r="AC130" s="41"/>
      <c r="AD130" s="41"/>
      <c r="AE130" s="5" t="str">
        <f t="shared" si="56"/>
        <v/>
      </c>
      <c r="AF130" s="41"/>
      <c r="AG130" s="41"/>
      <c r="AH130" s="41"/>
      <c r="AI130" s="41"/>
      <c r="AJ130" s="41"/>
      <c r="AK130" s="41"/>
      <c r="AL130" s="41"/>
      <c r="AM130" s="41"/>
      <c r="AN130" s="41">
        <f t="shared" si="63"/>
        <v>20.669291338582678</v>
      </c>
      <c r="AO130" s="41">
        <v>1016</v>
      </c>
      <c r="AP130" s="110" t="s">
        <v>103</v>
      </c>
      <c r="AQ130" s="111" t="s">
        <v>103</v>
      </c>
      <c r="AR130" s="126" t="str">
        <f t="shared" si="57"/>
        <v/>
      </c>
      <c r="AS130" s="126" t="str">
        <f t="shared" si="58"/>
        <v/>
      </c>
      <c r="AT130" s="127">
        <v>1016</v>
      </c>
      <c r="AU130" s="128">
        <v>2.34</v>
      </c>
      <c r="AV130" s="129" t="s">
        <v>103</v>
      </c>
      <c r="AW130" s="126" t="str">
        <f t="shared" si="59"/>
        <v/>
      </c>
      <c r="AX130" s="126" t="str">
        <f t="shared" si="60"/>
        <v/>
      </c>
      <c r="AY130" s="64" t="str">
        <f t="shared" si="61"/>
        <v/>
      </c>
      <c r="AZ130" s="97">
        <v>79.11</v>
      </c>
      <c r="BA130" s="68"/>
      <c r="BB130" s="68"/>
      <c r="BC130" s="68"/>
      <c r="BD130" s="68"/>
      <c r="BE130" s="15"/>
      <c r="BF130" s="5">
        <f t="shared" si="62"/>
        <v>15937</v>
      </c>
      <c r="BG130" s="42">
        <v>7964</v>
      </c>
      <c r="BH130" s="42">
        <v>7973</v>
      </c>
      <c r="BI130" s="42"/>
      <c r="BJ130" s="42"/>
      <c r="BK130" s="42"/>
      <c r="BL130" s="42"/>
      <c r="BM130" s="42"/>
    </row>
    <row r="131" spans="1:65" outlineLevel="5" x14ac:dyDescent="0.3">
      <c r="A131" s="22">
        <f t="shared" si="48"/>
        <v>4</v>
      </c>
      <c r="B131" s="9">
        <f t="shared" si="46"/>
        <v>43202</v>
      </c>
      <c r="C131" s="51">
        <v>328476</v>
      </c>
      <c r="D131" s="64">
        <f t="shared" si="53"/>
        <v>36</v>
      </c>
      <c r="E131" s="12">
        <v>37</v>
      </c>
      <c r="F131" s="12">
        <v>35</v>
      </c>
      <c r="G131" s="12"/>
      <c r="H131" s="12"/>
      <c r="I131" s="12"/>
      <c r="J131" s="12"/>
      <c r="K131" s="12"/>
      <c r="L131" s="12"/>
      <c r="M131" s="74" t="str">
        <f t="shared" si="54"/>
        <v/>
      </c>
      <c r="N131" s="83" t="s">
        <v>103</v>
      </c>
      <c r="O131" s="83" t="s">
        <v>103</v>
      </c>
      <c r="P131" s="83"/>
      <c r="Q131" s="83"/>
      <c r="R131" s="83"/>
      <c r="S131" s="83"/>
      <c r="T131" s="83"/>
      <c r="U131" s="83"/>
      <c r="V131" s="5" t="str">
        <f t="shared" si="55"/>
        <v/>
      </c>
      <c r="W131" s="41"/>
      <c r="X131" s="41"/>
      <c r="Y131" s="41"/>
      <c r="Z131" s="41"/>
      <c r="AA131" s="41"/>
      <c r="AB131" s="41"/>
      <c r="AC131" s="41"/>
      <c r="AD131" s="41"/>
      <c r="AE131" s="5" t="str">
        <f t="shared" si="56"/>
        <v/>
      </c>
      <c r="AF131" s="41"/>
      <c r="AG131" s="41"/>
      <c r="AH131" s="41"/>
      <c r="AI131" s="41"/>
      <c r="AJ131" s="41"/>
      <c r="AK131" s="41"/>
      <c r="AL131" s="41"/>
      <c r="AM131" s="41"/>
      <c r="AN131" s="41">
        <f t="shared" si="63"/>
        <v>21.042084168336672</v>
      </c>
      <c r="AO131" s="41">
        <v>998</v>
      </c>
      <c r="AP131" s="110" t="s">
        <v>103</v>
      </c>
      <c r="AQ131" s="111" t="s">
        <v>103</v>
      </c>
      <c r="AR131" s="126" t="str">
        <f t="shared" si="57"/>
        <v/>
      </c>
      <c r="AS131" s="126" t="str">
        <f t="shared" si="58"/>
        <v/>
      </c>
      <c r="AT131" s="127">
        <v>998</v>
      </c>
      <c r="AU131" s="128">
        <v>2.29</v>
      </c>
      <c r="AV131" s="129" t="s">
        <v>103</v>
      </c>
      <c r="AW131" s="126" t="str">
        <f t="shared" si="59"/>
        <v/>
      </c>
      <c r="AX131" s="126" t="str">
        <f t="shared" si="60"/>
        <v/>
      </c>
      <c r="AY131" s="64" t="str">
        <f t="shared" si="61"/>
        <v/>
      </c>
      <c r="AZ131" s="97">
        <v>79.010000000000005</v>
      </c>
      <c r="BA131" s="68"/>
      <c r="BB131" s="68"/>
      <c r="BC131" s="68"/>
      <c r="BD131" s="68"/>
      <c r="BE131" s="15"/>
      <c r="BF131" s="5">
        <f t="shared" si="62"/>
        <v>15525</v>
      </c>
      <c r="BG131" s="42">
        <v>6978</v>
      </c>
      <c r="BH131" s="42">
        <v>8547</v>
      </c>
      <c r="BI131" s="42"/>
      <c r="BJ131" s="42"/>
      <c r="BK131" s="42"/>
      <c r="BL131" s="42"/>
      <c r="BM131" s="42"/>
    </row>
    <row r="132" spans="1:65" outlineLevel="5" x14ac:dyDescent="0.3">
      <c r="A132" s="22">
        <f t="shared" si="48"/>
        <v>4</v>
      </c>
      <c r="B132" s="9">
        <f t="shared" si="46"/>
        <v>43203</v>
      </c>
      <c r="C132" s="51">
        <v>304439</v>
      </c>
      <c r="D132" s="64">
        <f t="shared" si="53"/>
        <v>36.5</v>
      </c>
      <c r="E132" s="12">
        <v>37</v>
      </c>
      <c r="F132" s="12">
        <v>36</v>
      </c>
      <c r="G132" s="12"/>
      <c r="H132" s="12"/>
      <c r="I132" s="12"/>
      <c r="J132" s="12"/>
      <c r="K132" s="12"/>
      <c r="L132" s="12"/>
      <c r="M132" s="74" t="str">
        <f t="shared" si="54"/>
        <v/>
      </c>
      <c r="N132" s="83" t="s">
        <v>103</v>
      </c>
      <c r="O132" s="83" t="s">
        <v>103</v>
      </c>
      <c r="P132" s="83"/>
      <c r="Q132" s="83"/>
      <c r="R132" s="83"/>
      <c r="S132" s="83"/>
      <c r="T132" s="83"/>
      <c r="U132" s="83"/>
      <c r="V132" s="5" t="str">
        <f t="shared" si="55"/>
        <v/>
      </c>
      <c r="W132" s="41"/>
      <c r="X132" s="41"/>
      <c r="Y132" s="41"/>
      <c r="Z132" s="41"/>
      <c r="AA132" s="41"/>
      <c r="AB132" s="41"/>
      <c r="AC132" s="41"/>
      <c r="AD132" s="41"/>
      <c r="AE132" s="5" t="str">
        <f t="shared" si="56"/>
        <v/>
      </c>
      <c r="AF132" s="41"/>
      <c r="AG132" s="41"/>
      <c r="AH132" s="41"/>
      <c r="AI132" s="41"/>
      <c r="AJ132" s="41"/>
      <c r="AK132" s="41"/>
      <c r="AL132" s="41"/>
      <c r="AM132" s="41"/>
      <c r="AN132" s="41">
        <f t="shared" si="63"/>
        <v>20.669291338582678</v>
      </c>
      <c r="AO132" s="41">
        <v>1016</v>
      </c>
      <c r="AP132" s="110" t="s">
        <v>103</v>
      </c>
      <c r="AQ132" s="111" t="s">
        <v>103</v>
      </c>
      <c r="AR132" s="126" t="str">
        <f t="shared" si="57"/>
        <v/>
      </c>
      <c r="AS132" s="126" t="str">
        <f t="shared" si="58"/>
        <v/>
      </c>
      <c r="AT132" s="127">
        <v>1016</v>
      </c>
      <c r="AU132" s="128">
        <v>2.3199999999999998</v>
      </c>
      <c r="AV132" s="129" t="s">
        <v>103</v>
      </c>
      <c r="AW132" s="126" t="str">
        <f t="shared" si="59"/>
        <v/>
      </c>
      <c r="AX132" s="126" t="str">
        <f t="shared" si="60"/>
        <v/>
      </c>
      <c r="AY132" s="64" t="str">
        <f t="shared" si="61"/>
        <v/>
      </c>
      <c r="AZ132" s="97">
        <v>79.319999999999993</v>
      </c>
      <c r="BA132" s="68"/>
      <c r="BB132" s="68"/>
      <c r="BC132" s="68"/>
      <c r="BD132" s="68"/>
      <c r="BE132" s="15"/>
      <c r="BF132" s="5">
        <f t="shared" si="62"/>
        <v>9579</v>
      </c>
      <c r="BG132" s="42">
        <v>4145</v>
      </c>
      <c r="BH132" s="42">
        <v>5434</v>
      </c>
      <c r="BI132" s="42"/>
      <c r="BJ132" s="42"/>
      <c r="BK132" s="42"/>
      <c r="BL132" s="42"/>
      <c r="BM132" s="42"/>
    </row>
    <row r="133" spans="1:65" outlineLevel="5" x14ac:dyDescent="0.3">
      <c r="A133" s="22">
        <f t="shared" si="48"/>
        <v>4</v>
      </c>
      <c r="B133" s="9">
        <f t="shared" si="46"/>
        <v>43204</v>
      </c>
      <c r="C133" s="51">
        <v>303269</v>
      </c>
      <c r="D133" s="64">
        <f t="shared" si="53"/>
        <v>36.5</v>
      </c>
      <c r="E133" s="12">
        <v>36</v>
      </c>
      <c r="F133" s="12">
        <v>37</v>
      </c>
      <c r="G133" s="12"/>
      <c r="H133" s="12"/>
      <c r="I133" s="12"/>
      <c r="J133" s="12"/>
      <c r="K133" s="12"/>
      <c r="L133" s="12"/>
      <c r="M133" s="74" t="str">
        <f t="shared" si="54"/>
        <v/>
      </c>
      <c r="N133" s="83" t="s">
        <v>103</v>
      </c>
      <c r="O133" s="83" t="s">
        <v>103</v>
      </c>
      <c r="P133" s="83"/>
      <c r="Q133" s="83"/>
      <c r="R133" s="83"/>
      <c r="S133" s="83"/>
      <c r="T133" s="83"/>
      <c r="U133" s="83"/>
      <c r="V133" s="5" t="str">
        <f t="shared" si="55"/>
        <v/>
      </c>
      <c r="W133" s="41"/>
      <c r="X133" s="41"/>
      <c r="Y133" s="41"/>
      <c r="Z133" s="41"/>
      <c r="AA133" s="41"/>
      <c r="AB133" s="41"/>
      <c r="AC133" s="41"/>
      <c r="AD133" s="41"/>
      <c r="AE133" s="5" t="str">
        <f t="shared" si="56"/>
        <v/>
      </c>
      <c r="AF133" s="41"/>
      <c r="AG133" s="41"/>
      <c r="AH133" s="41"/>
      <c r="AI133" s="41"/>
      <c r="AJ133" s="41"/>
      <c r="AK133" s="41"/>
      <c r="AL133" s="41"/>
      <c r="AM133" s="41"/>
      <c r="AN133" s="41">
        <f t="shared" si="63"/>
        <v>18.453427065026361</v>
      </c>
      <c r="AO133" s="41">
        <v>1138</v>
      </c>
      <c r="AP133" s="110" t="s">
        <v>103</v>
      </c>
      <c r="AQ133" s="111" t="s">
        <v>103</v>
      </c>
      <c r="AR133" s="126" t="str">
        <f t="shared" si="57"/>
        <v/>
      </c>
      <c r="AS133" s="126" t="str">
        <f t="shared" si="58"/>
        <v/>
      </c>
      <c r="AT133" s="127">
        <v>1138</v>
      </c>
      <c r="AU133" s="128" t="s">
        <v>103</v>
      </c>
      <c r="AV133" s="129" t="s">
        <v>103</v>
      </c>
      <c r="AW133" s="126" t="str">
        <f t="shared" si="59"/>
        <v/>
      </c>
      <c r="AX133" s="126" t="str">
        <f t="shared" si="60"/>
        <v/>
      </c>
      <c r="AY133" s="64" t="str">
        <f t="shared" si="61"/>
        <v/>
      </c>
      <c r="AZ133" s="97" t="s">
        <v>103</v>
      </c>
      <c r="BA133" s="68"/>
      <c r="BB133" s="68"/>
      <c r="BC133" s="68"/>
      <c r="BD133" s="68"/>
      <c r="BE133" s="15"/>
      <c r="BF133" s="5">
        <f t="shared" si="62"/>
        <v>7979</v>
      </c>
      <c r="BG133" s="42">
        <v>0</v>
      </c>
      <c r="BH133" s="42">
        <v>7979</v>
      </c>
      <c r="BI133" s="42"/>
      <c r="BJ133" s="42"/>
      <c r="BK133" s="42"/>
      <c r="BL133" s="42"/>
      <c r="BM133" s="42"/>
    </row>
    <row r="134" spans="1:65" outlineLevel="5" x14ac:dyDescent="0.3">
      <c r="A134" s="22">
        <f t="shared" si="48"/>
        <v>4</v>
      </c>
      <c r="B134" s="9">
        <f t="shared" si="46"/>
        <v>43205</v>
      </c>
      <c r="C134" s="51">
        <v>370187</v>
      </c>
      <c r="D134" s="64">
        <f t="shared" si="53"/>
        <v>35.5</v>
      </c>
      <c r="E134" s="12">
        <v>35</v>
      </c>
      <c r="F134" s="12">
        <v>36</v>
      </c>
      <c r="G134" s="12"/>
      <c r="H134" s="12"/>
      <c r="I134" s="12"/>
      <c r="J134" s="12"/>
      <c r="K134" s="12"/>
      <c r="L134" s="12"/>
      <c r="M134" s="74" t="str">
        <f t="shared" si="54"/>
        <v/>
      </c>
      <c r="N134" s="83" t="s">
        <v>103</v>
      </c>
      <c r="O134" s="83" t="s">
        <v>103</v>
      </c>
      <c r="P134" s="83"/>
      <c r="Q134" s="83"/>
      <c r="R134" s="83"/>
      <c r="S134" s="83"/>
      <c r="T134" s="83"/>
      <c r="U134" s="83"/>
      <c r="V134" s="5" t="str">
        <f t="shared" si="55"/>
        <v/>
      </c>
      <c r="W134" s="41"/>
      <c r="X134" s="41"/>
      <c r="Y134" s="41"/>
      <c r="Z134" s="41"/>
      <c r="AA134" s="41"/>
      <c r="AB134" s="41"/>
      <c r="AC134" s="41"/>
      <c r="AD134" s="41"/>
      <c r="AE134" s="5" t="str">
        <f t="shared" si="56"/>
        <v/>
      </c>
      <c r="AF134" s="41"/>
      <c r="AG134" s="41"/>
      <c r="AH134" s="41"/>
      <c r="AI134" s="41"/>
      <c r="AJ134" s="41"/>
      <c r="AK134" s="41"/>
      <c r="AL134" s="41"/>
      <c r="AM134" s="41"/>
      <c r="AN134" s="41">
        <f t="shared" si="63"/>
        <v>16.666666666666668</v>
      </c>
      <c r="AO134" s="41">
        <v>1260</v>
      </c>
      <c r="AP134" s="110" t="s">
        <v>103</v>
      </c>
      <c r="AQ134" s="111" t="s">
        <v>103</v>
      </c>
      <c r="AR134" s="126" t="str">
        <f t="shared" si="57"/>
        <v/>
      </c>
      <c r="AS134" s="126" t="str">
        <f t="shared" si="58"/>
        <v/>
      </c>
      <c r="AT134" s="127">
        <v>1260</v>
      </c>
      <c r="AU134" s="128" t="s">
        <v>103</v>
      </c>
      <c r="AV134" s="129" t="s">
        <v>103</v>
      </c>
      <c r="AW134" s="126" t="str">
        <f t="shared" si="59"/>
        <v/>
      </c>
      <c r="AX134" s="126" t="str">
        <f t="shared" si="60"/>
        <v/>
      </c>
      <c r="AY134" s="64" t="str">
        <f t="shared" si="61"/>
        <v/>
      </c>
      <c r="AZ134" s="97" t="s">
        <v>103</v>
      </c>
      <c r="BA134" s="68"/>
      <c r="BB134" s="68"/>
      <c r="BC134" s="68"/>
      <c r="BD134" s="68"/>
      <c r="BE134" s="15"/>
      <c r="BF134" s="5">
        <f t="shared" si="62"/>
        <v>8123</v>
      </c>
      <c r="BG134" s="42">
        <v>1965</v>
      </c>
      <c r="BH134" s="42">
        <v>6158</v>
      </c>
      <c r="BI134" s="42"/>
      <c r="BJ134" s="42"/>
      <c r="BK134" s="42"/>
      <c r="BL134" s="42"/>
      <c r="BM134" s="42"/>
    </row>
    <row r="135" spans="1:65" outlineLevel="5" x14ac:dyDescent="0.3">
      <c r="A135" s="22">
        <f t="shared" si="48"/>
        <v>4</v>
      </c>
      <c r="B135" s="9">
        <f t="shared" si="46"/>
        <v>43206</v>
      </c>
      <c r="C135" s="51">
        <v>346216</v>
      </c>
      <c r="D135" s="64">
        <f t="shared" si="53"/>
        <v>35.5</v>
      </c>
      <c r="E135" s="12">
        <v>36</v>
      </c>
      <c r="F135" s="12">
        <v>35</v>
      </c>
      <c r="G135" s="12"/>
      <c r="H135" s="12"/>
      <c r="I135" s="12"/>
      <c r="J135" s="12"/>
      <c r="K135" s="12"/>
      <c r="L135" s="12"/>
      <c r="M135" s="74" t="str">
        <f t="shared" si="54"/>
        <v/>
      </c>
      <c r="N135" s="83" t="s">
        <v>103</v>
      </c>
      <c r="O135" s="83" t="s">
        <v>103</v>
      </c>
      <c r="P135" s="83"/>
      <c r="Q135" s="83"/>
      <c r="R135" s="83"/>
      <c r="S135" s="83"/>
      <c r="T135" s="83"/>
      <c r="U135" s="83"/>
      <c r="V135" s="5" t="str">
        <f t="shared" si="55"/>
        <v/>
      </c>
      <c r="W135" s="41"/>
      <c r="X135" s="41"/>
      <c r="Y135" s="41"/>
      <c r="Z135" s="41"/>
      <c r="AA135" s="41"/>
      <c r="AB135" s="41"/>
      <c r="AC135" s="41"/>
      <c r="AD135" s="41"/>
      <c r="AE135" s="5" t="str">
        <f t="shared" si="56"/>
        <v/>
      </c>
      <c r="AF135" s="41"/>
      <c r="AG135" s="41"/>
      <c r="AH135" s="41"/>
      <c r="AI135" s="41"/>
      <c r="AJ135" s="41"/>
      <c r="AK135" s="41"/>
      <c r="AL135" s="41"/>
      <c r="AM135" s="41"/>
      <c r="AN135" s="41">
        <f t="shared" si="63"/>
        <v>20.329138431752177</v>
      </c>
      <c r="AO135" s="41">
        <v>1033</v>
      </c>
      <c r="AP135" s="110" t="s">
        <v>103</v>
      </c>
      <c r="AQ135" s="111" t="s">
        <v>103</v>
      </c>
      <c r="AR135" s="126" t="str">
        <f t="shared" si="57"/>
        <v/>
      </c>
      <c r="AS135" s="126" t="str">
        <f t="shared" si="58"/>
        <v/>
      </c>
      <c r="AT135" s="127">
        <v>1033</v>
      </c>
      <c r="AU135" s="128">
        <v>2.2999999999999998</v>
      </c>
      <c r="AV135" s="129" t="s">
        <v>103</v>
      </c>
      <c r="AW135" s="126" t="str">
        <f t="shared" si="59"/>
        <v/>
      </c>
      <c r="AX135" s="126" t="str">
        <f t="shared" si="60"/>
        <v/>
      </c>
      <c r="AY135" s="64" t="str">
        <f t="shared" si="61"/>
        <v/>
      </c>
      <c r="AZ135" s="97">
        <v>79.55</v>
      </c>
      <c r="BA135" s="68"/>
      <c r="BB135" s="68"/>
      <c r="BC135" s="68"/>
      <c r="BD135" s="68"/>
      <c r="BE135" s="15"/>
      <c r="BF135" s="5">
        <f t="shared" si="62"/>
        <v>11938</v>
      </c>
      <c r="BG135" s="42">
        <v>9895</v>
      </c>
      <c r="BH135" s="42">
        <v>2043</v>
      </c>
      <c r="BI135" s="42"/>
      <c r="BJ135" s="42"/>
      <c r="BK135" s="42"/>
      <c r="BL135" s="42"/>
      <c r="BM135" s="42"/>
    </row>
    <row r="136" spans="1:65" outlineLevel="5" x14ac:dyDescent="0.3">
      <c r="A136" s="22">
        <f t="shared" si="48"/>
        <v>4</v>
      </c>
      <c r="B136" s="9">
        <f t="shared" si="46"/>
        <v>43207</v>
      </c>
      <c r="C136" s="51">
        <v>315601</v>
      </c>
      <c r="D136" s="64">
        <f t="shared" si="53"/>
        <v>37</v>
      </c>
      <c r="E136" s="12">
        <v>38</v>
      </c>
      <c r="F136" s="12">
        <v>36</v>
      </c>
      <c r="G136" s="12"/>
      <c r="H136" s="12"/>
      <c r="I136" s="12"/>
      <c r="J136" s="12"/>
      <c r="K136" s="12"/>
      <c r="L136" s="12"/>
      <c r="M136" s="74">
        <f t="shared" si="54"/>
        <v>7.2</v>
      </c>
      <c r="N136" s="83">
        <v>7.19</v>
      </c>
      <c r="O136" s="83">
        <v>7.18</v>
      </c>
      <c r="P136" s="83"/>
      <c r="Q136" s="83"/>
      <c r="R136" s="83"/>
      <c r="S136" s="83"/>
      <c r="T136" s="83"/>
      <c r="U136" s="83"/>
      <c r="V136" s="5" t="str">
        <f t="shared" si="55"/>
        <v/>
      </c>
      <c r="W136" s="41"/>
      <c r="X136" s="41"/>
      <c r="Y136" s="41"/>
      <c r="Z136" s="41"/>
      <c r="AA136" s="41"/>
      <c r="AB136" s="41"/>
      <c r="AC136" s="41"/>
      <c r="AD136" s="41"/>
      <c r="AE136" s="5" t="str">
        <f t="shared" si="56"/>
        <v/>
      </c>
      <c r="AF136" s="41"/>
      <c r="AG136" s="41"/>
      <c r="AH136" s="41"/>
      <c r="AI136" s="41"/>
      <c r="AJ136" s="41"/>
      <c r="AK136" s="41"/>
      <c r="AL136" s="41"/>
      <c r="AM136" s="41"/>
      <c r="AN136" s="41">
        <f t="shared" si="63"/>
        <v>19.589552238805972</v>
      </c>
      <c r="AO136" s="41">
        <v>1072</v>
      </c>
      <c r="AP136" s="110">
        <v>3.4</v>
      </c>
      <c r="AQ136" s="111">
        <v>2.57</v>
      </c>
      <c r="AR136" s="126">
        <f t="shared" si="57"/>
        <v>75.588235294117652</v>
      </c>
      <c r="AS136" s="126">
        <f t="shared" si="58"/>
        <v>24.411764705882348</v>
      </c>
      <c r="AT136" s="127">
        <v>1072</v>
      </c>
      <c r="AU136" s="128">
        <v>2.27</v>
      </c>
      <c r="AV136" s="129">
        <v>1.48</v>
      </c>
      <c r="AW136" s="126">
        <f t="shared" si="59"/>
        <v>65.198237885462547</v>
      </c>
      <c r="AX136" s="126">
        <f t="shared" si="60"/>
        <v>34.801762114537453</v>
      </c>
      <c r="AY136" s="64">
        <f t="shared" si="61"/>
        <v>39.496626114367373</v>
      </c>
      <c r="AZ136" s="97">
        <v>80.11</v>
      </c>
      <c r="BA136" s="68">
        <v>63.9</v>
      </c>
      <c r="BB136" s="68">
        <v>35.5</v>
      </c>
      <c r="BC136" s="68">
        <v>2750</v>
      </c>
      <c r="BD136" s="68"/>
      <c r="BE136" s="15"/>
      <c r="BF136" s="5">
        <f t="shared" si="62"/>
        <v>13670</v>
      </c>
      <c r="BG136" s="42">
        <v>7339</v>
      </c>
      <c r="BH136" s="42">
        <v>6331</v>
      </c>
      <c r="BI136" s="42"/>
      <c r="BJ136" s="42"/>
      <c r="BK136" s="42"/>
      <c r="BL136" s="42"/>
      <c r="BM136" s="42"/>
    </row>
    <row r="137" spans="1:65" outlineLevel="5" x14ac:dyDescent="0.3">
      <c r="A137" s="22">
        <f t="shared" si="48"/>
        <v>4</v>
      </c>
      <c r="B137" s="9">
        <f t="shared" si="46"/>
        <v>43208</v>
      </c>
      <c r="C137" s="51">
        <v>322760</v>
      </c>
      <c r="D137" s="64">
        <f t="shared" si="53"/>
        <v>36.5</v>
      </c>
      <c r="E137" s="12">
        <v>37</v>
      </c>
      <c r="F137" s="12">
        <v>36</v>
      </c>
      <c r="G137" s="12"/>
      <c r="H137" s="12"/>
      <c r="I137" s="12"/>
      <c r="J137" s="12"/>
      <c r="K137" s="12"/>
      <c r="L137" s="12"/>
      <c r="M137" s="74" t="str">
        <f t="shared" si="54"/>
        <v/>
      </c>
      <c r="N137" s="83" t="s">
        <v>103</v>
      </c>
      <c r="O137" s="83" t="s">
        <v>103</v>
      </c>
      <c r="P137" s="83"/>
      <c r="Q137" s="83"/>
      <c r="R137" s="83"/>
      <c r="S137" s="83"/>
      <c r="T137" s="83"/>
      <c r="U137" s="83"/>
      <c r="V137" s="5" t="str">
        <f t="shared" si="55"/>
        <v/>
      </c>
      <c r="W137" s="41"/>
      <c r="X137" s="41"/>
      <c r="Y137" s="41"/>
      <c r="Z137" s="41"/>
      <c r="AA137" s="41"/>
      <c r="AB137" s="41"/>
      <c r="AC137" s="41"/>
      <c r="AD137" s="41"/>
      <c r="AE137" s="5" t="str">
        <f t="shared" si="56"/>
        <v/>
      </c>
      <c r="AF137" s="41"/>
      <c r="AG137" s="41"/>
      <c r="AH137" s="41"/>
      <c r="AI137" s="41"/>
      <c r="AJ137" s="41"/>
      <c r="AK137" s="41"/>
      <c r="AL137" s="41"/>
      <c r="AM137" s="41"/>
      <c r="AN137" s="41">
        <f t="shared" si="63"/>
        <v>20.568070519098924</v>
      </c>
      <c r="AO137" s="41">
        <v>1021</v>
      </c>
      <c r="AP137" s="110" t="s">
        <v>103</v>
      </c>
      <c r="AQ137" s="111" t="s">
        <v>103</v>
      </c>
      <c r="AR137" s="126" t="str">
        <f t="shared" si="57"/>
        <v/>
      </c>
      <c r="AS137" s="126" t="str">
        <f t="shared" si="58"/>
        <v/>
      </c>
      <c r="AT137" s="127">
        <v>1021</v>
      </c>
      <c r="AU137" s="128">
        <v>2.29</v>
      </c>
      <c r="AV137" s="129" t="s">
        <v>103</v>
      </c>
      <c r="AW137" s="126" t="str">
        <f t="shared" si="59"/>
        <v/>
      </c>
      <c r="AX137" s="126" t="str">
        <f t="shared" si="60"/>
        <v/>
      </c>
      <c r="AY137" s="64" t="str">
        <f t="shared" si="61"/>
        <v/>
      </c>
      <c r="AZ137" s="97">
        <v>80.05</v>
      </c>
      <c r="BA137" s="68"/>
      <c r="BB137" s="68"/>
      <c r="BC137" s="68"/>
      <c r="BD137" s="68"/>
      <c r="BE137" s="15"/>
      <c r="BF137" s="5">
        <f t="shared" si="62"/>
        <v>10041</v>
      </c>
      <c r="BG137" s="42">
        <v>804</v>
      </c>
      <c r="BH137" s="42">
        <v>9237</v>
      </c>
      <c r="BI137" s="42"/>
      <c r="BJ137" s="42"/>
      <c r="BK137" s="42"/>
      <c r="BL137" s="42"/>
      <c r="BM137" s="42"/>
    </row>
    <row r="138" spans="1:65" outlineLevel="5" x14ac:dyDescent="0.3">
      <c r="A138" s="22">
        <f t="shared" si="48"/>
        <v>4</v>
      </c>
      <c r="B138" s="9">
        <f t="shared" si="46"/>
        <v>43209</v>
      </c>
      <c r="C138" s="51">
        <v>324471</v>
      </c>
      <c r="D138" s="64">
        <f t="shared" si="53"/>
        <v>35.5</v>
      </c>
      <c r="E138" s="12">
        <v>35</v>
      </c>
      <c r="F138" s="12">
        <v>36</v>
      </c>
      <c r="G138" s="12"/>
      <c r="H138" s="12"/>
      <c r="I138" s="12"/>
      <c r="J138" s="12"/>
      <c r="K138" s="12"/>
      <c r="L138" s="12"/>
      <c r="M138" s="74" t="str">
        <f t="shared" si="54"/>
        <v/>
      </c>
      <c r="N138" s="83" t="s">
        <v>103</v>
      </c>
      <c r="O138" s="83" t="s">
        <v>103</v>
      </c>
      <c r="P138" s="83"/>
      <c r="Q138" s="83"/>
      <c r="R138" s="83"/>
      <c r="S138" s="83"/>
      <c r="T138" s="83"/>
      <c r="U138" s="83"/>
      <c r="V138" s="5" t="str">
        <f t="shared" si="55"/>
        <v/>
      </c>
      <c r="W138" s="41"/>
      <c r="X138" s="41"/>
      <c r="Y138" s="41"/>
      <c r="Z138" s="41"/>
      <c r="AA138" s="41"/>
      <c r="AB138" s="41"/>
      <c r="AC138" s="41"/>
      <c r="AD138" s="41"/>
      <c r="AE138" s="5" t="str">
        <f t="shared" si="56"/>
        <v/>
      </c>
      <c r="AF138" s="41"/>
      <c r="AG138" s="41"/>
      <c r="AH138" s="41"/>
      <c r="AI138" s="41"/>
      <c r="AJ138" s="41"/>
      <c r="AK138" s="41"/>
      <c r="AL138" s="41"/>
      <c r="AM138" s="41"/>
      <c r="AN138" s="41">
        <f t="shared" si="63"/>
        <v>18.372703412073491</v>
      </c>
      <c r="AO138" s="41">
        <v>1143</v>
      </c>
      <c r="AP138" s="110" t="s">
        <v>103</v>
      </c>
      <c r="AQ138" s="111" t="s">
        <v>103</v>
      </c>
      <c r="AR138" s="126" t="str">
        <f t="shared" si="57"/>
        <v/>
      </c>
      <c r="AS138" s="126" t="str">
        <f t="shared" si="58"/>
        <v/>
      </c>
      <c r="AT138" s="127">
        <v>1143</v>
      </c>
      <c r="AU138" s="128">
        <v>2.33</v>
      </c>
      <c r="AV138" s="129" t="s">
        <v>103</v>
      </c>
      <c r="AW138" s="126" t="str">
        <f t="shared" si="59"/>
        <v/>
      </c>
      <c r="AX138" s="126" t="str">
        <f t="shared" si="60"/>
        <v/>
      </c>
      <c r="AY138" s="64" t="str">
        <f t="shared" si="61"/>
        <v/>
      </c>
      <c r="AZ138" s="97">
        <v>79.55</v>
      </c>
      <c r="BA138" s="68"/>
      <c r="BB138" s="68"/>
      <c r="BC138" s="68"/>
      <c r="BD138" s="68"/>
      <c r="BE138" s="15"/>
      <c r="BF138" s="5">
        <f t="shared" si="62"/>
        <v>9570</v>
      </c>
      <c r="BG138" s="42">
        <v>5015</v>
      </c>
      <c r="BH138" s="42">
        <v>4555</v>
      </c>
      <c r="BI138" s="42"/>
      <c r="BJ138" s="42"/>
      <c r="BK138" s="42"/>
      <c r="BL138" s="42"/>
      <c r="BM138" s="42"/>
    </row>
    <row r="139" spans="1:65" outlineLevel="5" x14ac:dyDescent="0.3">
      <c r="A139" s="22">
        <f t="shared" si="48"/>
        <v>4</v>
      </c>
      <c r="B139" s="9">
        <f t="shared" si="46"/>
        <v>43210</v>
      </c>
      <c r="C139" s="51">
        <v>326476</v>
      </c>
      <c r="D139" s="64">
        <f t="shared" si="53"/>
        <v>36.5</v>
      </c>
      <c r="E139" s="12">
        <v>36</v>
      </c>
      <c r="F139" s="12">
        <v>37</v>
      </c>
      <c r="G139" s="12"/>
      <c r="H139" s="12"/>
      <c r="I139" s="12"/>
      <c r="J139" s="12"/>
      <c r="K139" s="12"/>
      <c r="L139" s="12"/>
      <c r="M139" s="74" t="str">
        <f t="shared" si="54"/>
        <v/>
      </c>
      <c r="N139" s="83" t="s">
        <v>103</v>
      </c>
      <c r="O139" s="83" t="s">
        <v>103</v>
      </c>
      <c r="P139" s="83"/>
      <c r="Q139" s="83"/>
      <c r="R139" s="83"/>
      <c r="S139" s="83"/>
      <c r="T139" s="83"/>
      <c r="U139" s="83"/>
      <c r="V139" s="5" t="str">
        <f t="shared" si="55"/>
        <v/>
      </c>
      <c r="W139" s="41"/>
      <c r="X139" s="41"/>
      <c r="Y139" s="41"/>
      <c r="Z139" s="41"/>
      <c r="AA139" s="41"/>
      <c r="AB139" s="41"/>
      <c r="AC139" s="41"/>
      <c r="AD139" s="41"/>
      <c r="AE139" s="5" t="str">
        <f t="shared" si="56"/>
        <v/>
      </c>
      <c r="AF139" s="41"/>
      <c r="AG139" s="41"/>
      <c r="AH139" s="41"/>
      <c r="AI139" s="41"/>
      <c r="AJ139" s="41"/>
      <c r="AK139" s="41"/>
      <c r="AL139" s="41"/>
      <c r="AM139" s="41"/>
      <c r="AN139" s="41">
        <f t="shared" si="63"/>
        <v>22.222222222222221</v>
      </c>
      <c r="AO139" s="41">
        <v>945</v>
      </c>
      <c r="AP139" s="110" t="s">
        <v>103</v>
      </c>
      <c r="AQ139" s="111" t="s">
        <v>103</v>
      </c>
      <c r="AR139" s="126" t="str">
        <f t="shared" si="57"/>
        <v/>
      </c>
      <c r="AS139" s="126" t="str">
        <f t="shared" si="58"/>
        <v/>
      </c>
      <c r="AT139" s="127">
        <v>945</v>
      </c>
      <c r="AU139" s="128">
        <v>2.3199999999999998</v>
      </c>
      <c r="AV139" s="129" t="s">
        <v>103</v>
      </c>
      <c r="AW139" s="126" t="str">
        <f t="shared" si="59"/>
        <v/>
      </c>
      <c r="AX139" s="126" t="str">
        <f t="shared" si="60"/>
        <v/>
      </c>
      <c r="AY139" s="64" t="str">
        <f t="shared" si="61"/>
        <v/>
      </c>
      <c r="AZ139" s="97">
        <v>79.42</v>
      </c>
      <c r="BA139" s="68"/>
      <c r="BB139" s="68"/>
      <c r="BC139" s="68"/>
      <c r="BD139" s="68"/>
      <c r="BE139" s="15"/>
      <c r="BF139" s="5">
        <f t="shared" si="62"/>
        <v>8667</v>
      </c>
      <c r="BG139" s="42">
        <v>3114</v>
      </c>
      <c r="BH139" s="42">
        <v>5553</v>
      </c>
      <c r="BI139" s="42"/>
      <c r="BJ139" s="42"/>
      <c r="BK139" s="42"/>
      <c r="BL139" s="42"/>
      <c r="BM139" s="42"/>
    </row>
    <row r="140" spans="1:65" outlineLevel="5" x14ac:dyDescent="0.3">
      <c r="A140" s="22">
        <f t="shared" si="48"/>
        <v>4</v>
      </c>
      <c r="B140" s="9">
        <f t="shared" si="46"/>
        <v>43211</v>
      </c>
      <c r="C140" s="51">
        <v>303885</v>
      </c>
      <c r="D140" s="64">
        <f t="shared" si="53"/>
        <v>36</v>
      </c>
      <c r="E140" s="12">
        <v>35</v>
      </c>
      <c r="F140" s="12">
        <v>37</v>
      </c>
      <c r="G140" s="12"/>
      <c r="H140" s="12"/>
      <c r="I140" s="12"/>
      <c r="J140" s="12"/>
      <c r="K140" s="12"/>
      <c r="L140" s="12"/>
      <c r="M140" s="74" t="str">
        <f t="shared" si="54"/>
        <v/>
      </c>
      <c r="N140" s="83" t="s">
        <v>103</v>
      </c>
      <c r="O140" s="83" t="s">
        <v>103</v>
      </c>
      <c r="P140" s="83"/>
      <c r="Q140" s="83"/>
      <c r="R140" s="83"/>
      <c r="S140" s="83"/>
      <c r="T140" s="83"/>
      <c r="U140" s="83"/>
      <c r="V140" s="5" t="str">
        <f t="shared" si="55"/>
        <v/>
      </c>
      <c r="W140" s="41"/>
      <c r="X140" s="41"/>
      <c r="Y140" s="41"/>
      <c r="Z140" s="41"/>
      <c r="AA140" s="41"/>
      <c r="AB140" s="41"/>
      <c r="AC140" s="41"/>
      <c r="AD140" s="41"/>
      <c r="AE140" s="5" t="str">
        <f t="shared" si="56"/>
        <v/>
      </c>
      <c r="AF140" s="41"/>
      <c r="AG140" s="41"/>
      <c r="AH140" s="41"/>
      <c r="AI140" s="41"/>
      <c r="AJ140" s="41"/>
      <c r="AK140" s="41"/>
      <c r="AL140" s="41"/>
      <c r="AM140" s="41"/>
      <c r="AN140" s="41">
        <f t="shared" si="63"/>
        <v>21.169354838709676</v>
      </c>
      <c r="AO140" s="41">
        <v>992</v>
      </c>
      <c r="AP140" s="110" t="s">
        <v>103</v>
      </c>
      <c r="AQ140" s="111" t="s">
        <v>103</v>
      </c>
      <c r="AR140" s="126" t="str">
        <f t="shared" si="57"/>
        <v/>
      </c>
      <c r="AS140" s="126" t="str">
        <f t="shared" si="58"/>
        <v/>
      </c>
      <c r="AT140" s="127">
        <v>992</v>
      </c>
      <c r="AU140" s="128" t="s">
        <v>103</v>
      </c>
      <c r="AV140" s="129" t="s">
        <v>103</v>
      </c>
      <c r="AW140" s="126" t="str">
        <f t="shared" si="59"/>
        <v/>
      </c>
      <c r="AX140" s="126" t="str">
        <f t="shared" si="60"/>
        <v/>
      </c>
      <c r="AY140" s="64" t="str">
        <f t="shared" si="61"/>
        <v/>
      </c>
      <c r="AZ140" s="97" t="s">
        <v>103</v>
      </c>
      <c r="BA140" s="68"/>
      <c r="BB140" s="68"/>
      <c r="BC140" s="68"/>
      <c r="BD140" s="68"/>
      <c r="BE140" s="15"/>
      <c r="BF140" s="5">
        <f t="shared" si="62"/>
        <v>8357</v>
      </c>
      <c r="BG140" s="42">
        <v>4141</v>
      </c>
      <c r="BH140" s="42">
        <v>4216</v>
      </c>
      <c r="BI140" s="42"/>
      <c r="BJ140" s="42"/>
      <c r="BK140" s="42"/>
      <c r="BL140" s="42"/>
      <c r="BM140" s="42"/>
    </row>
    <row r="141" spans="1:65" outlineLevel="5" x14ac:dyDescent="0.3">
      <c r="A141" s="22">
        <f t="shared" si="48"/>
        <v>4</v>
      </c>
      <c r="B141" s="9">
        <f t="shared" si="46"/>
        <v>43212</v>
      </c>
      <c r="C141" s="51">
        <v>316814</v>
      </c>
      <c r="D141" s="64">
        <f t="shared" si="53"/>
        <v>36</v>
      </c>
      <c r="E141" s="12">
        <v>36</v>
      </c>
      <c r="F141" s="12">
        <v>36</v>
      </c>
      <c r="G141" s="12"/>
      <c r="H141" s="12"/>
      <c r="I141" s="12"/>
      <c r="J141" s="12"/>
      <c r="K141" s="12"/>
      <c r="L141" s="12"/>
      <c r="M141" s="74" t="str">
        <f t="shared" si="54"/>
        <v/>
      </c>
      <c r="N141" s="83" t="s">
        <v>103</v>
      </c>
      <c r="O141" s="83" t="s">
        <v>103</v>
      </c>
      <c r="P141" s="83"/>
      <c r="Q141" s="83"/>
      <c r="R141" s="83"/>
      <c r="S141" s="83"/>
      <c r="T141" s="83"/>
      <c r="U141" s="83"/>
      <c r="V141" s="5" t="str">
        <f t="shared" si="55"/>
        <v/>
      </c>
      <c r="W141" s="41"/>
      <c r="X141" s="41"/>
      <c r="Y141" s="41"/>
      <c r="Z141" s="41"/>
      <c r="AA141" s="41"/>
      <c r="AB141" s="41"/>
      <c r="AC141" s="41"/>
      <c r="AD141" s="41"/>
      <c r="AE141" s="5" t="str">
        <f t="shared" si="56"/>
        <v/>
      </c>
      <c r="AF141" s="41"/>
      <c r="AG141" s="41"/>
      <c r="AH141" s="41"/>
      <c r="AI141" s="41"/>
      <c r="AJ141" s="41"/>
      <c r="AK141" s="41"/>
      <c r="AL141" s="41"/>
      <c r="AM141" s="41"/>
      <c r="AN141" s="41">
        <f t="shared" si="63"/>
        <v>21.472392638036808</v>
      </c>
      <c r="AO141" s="41">
        <v>978</v>
      </c>
      <c r="AP141" s="110" t="s">
        <v>103</v>
      </c>
      <c r="AQ141" s="111" t="s">
        <v>103</v>
      </c>
      <c r="AR141" s="126" t="str">
        <f t="shared" si="57"/>
        <v/>
      </c>
      <c r="AS141" s="126" t="str">
        <f t="shared" si="58"/>
        <v/>
      </c>
      <c r="AT141" s="127">
        <v>978</v>
      </c>
      <c r="AU141" s="128" t="s">
        <v>103</v>
      </c>
      <c r="AV141" s="129" t="s">
        <v>103</v>
      </c>
      <c r="AW141" s="126" t="str">
        <f t="shared" si="59"/>
        <v/>
      </c>
      <c r="AX141" s="126" t="str">
        <f t="shared" si="60"/>
        <v/>
      </c>
      <c r="AY141" s="64" t="str">
        <f t="shared" si="61"/>
        <v/>
      </c>
      <c r="AZ141" s="97" t="s">
        <v>103</v>
      </c>
      <c r="BA141" s="68"/>
      <c r="BB141" s="68"/>
      <c r="BC141" s="68"/>
      <c r="BD141" s="68"/>
      <c r="BE141" s="15"/>
      <c r="BF141" s="5">
        <f t="shared" si="62"/>
        <v>9541</v>
      </c>
      <c r="BG141" s="42">
        <v>4889</v>
      </c>
      <c r="BH141" s="42">
        <v>4652</v>
      </c>
      <c r="BI141" s="42"/>
      <c r="BJ141" s="42"/>
      <c r="BK141" s="42"/>
      <c r="BL141" s="42"/>
      <c r="BM141" s="42"/>
    </row>
    <row r="142" spans="1:65" outlineLevel="5" x14ac:dyDescent="0.3">
      <c r="A142" s="22">
        <f t="shared" si="48"/>
        <v>4</v>
      </c>
      <c r="B142" s="9">
        <f t="shared" si="46"/>
        <v>43213</v>
      </c>
      <c r="C142" s="51">
        <v>337095</v>
      </c>
      <c r="D142" s="64">
        <f t="shared" si="53"/>
        <v>36.5</v>
      </c>
      <c r="E142" s="12">
        <v>37</v>
      </c>
      <c r="F142" s="12">
        <v>36</v>
      </c>
      <c r="G142" s="12"/>
      <c r="H142" s="12"/>
      <c r="I142" s="12"/>
      <c r="J142" s="12"/>
      <c r="K142" s="12"/>
      <c r="L142" s="12"/>
      <c r="M142" s="74" t="str">
        <f t="shared" si="54"/>
        <v/>
      </c>
      <c r="N142" s="83" t="s">
        <v>103</v>
      </c>
      <c r="O142" s="83" t="s">
        <v>103</v>
      </c>
      <c r="P142" s="83"/>
      <c r="Q142" s="83"/>
      <c r="R142" s="83"/>
      <c r="S142" s="83"/>
      <c r="T142" s="83"/>
      <c r="U142" s="83"/>
      <c r="V142" s="5" t="str">
        <f t="shared" si="55"/>
        <v/>
      </c>
      <c r="W142" s="41"/>
      <c r="X142" s="41"/>
      <c r="Y142" s="41"/>
      <c r="Z142" s="41"/>
      <c r="AA142" s="41"/>
      <c r="AB142" s="41"/>
      <c r="AC142" s="41"/>
      <c r="AD142" s="41"/>
      <c r="AE142" s="5" t="str">
        <f t="shared" si="56"/>
        <v/>
      </c>
      <c r="AF142" s="41"/>
      <c r="AG142" s="41"/>
      <c r="AH142" s="41"/>
      <c r="AI142" s="41"/>
      <c r="AJ142" s="41"/>
      <c r="AK142" s="41"/>
      <c r="AL142" s="41"/>
      <c r="AM142" s="41"/>
      <c r="AN142" s="41">
        <f t="shared" si="63"/>
        <v>19.26605504587156</v>
      </c>
      <c r="AO142" s="41">
        <v>1090</v>
      </c>
      <c r="AP142" s="110" t="s">
        <v>103</v>
      </c>
      <c r="AQ142" s="111" t="s">
        <v>103</v>
      </c>
      <c r="AR142" s="126" t="str">
        <f t="shared" si="57"/>
        <v/>
      </c>
      <c r="AS142" s="126" t="str">
        <f t="shared" si="58"/>
        <v/>
      </c>
      <c r="AT142" s="127">
        <v>1090</v>
      </c>
      <c r="AU142" s="128">
        <v>2.36</v>
      </c>
      <c r="AV142" s="129" t="s">
        <v>103</v>
      </c>
      <c r="AW142" s="126" t="str">
        <f t="shared" si="59"/>
        <v/>
      </c>
      <c r="AX142" s="126" t="str">
        <f t="shared" si="60"/>
        <v/>
      </c>
      <c r="AY142" s="64" t="str">
        <f t="shared" si="61"/>
        <v/>
      </c>
      <c r="AZ142" s="97">
        <v>79.58</v>
      </c>
      <c r="BA142" s="68"/>
      <c r="BB142" s="68"/>
      <c r="BC142" s="68"/>
      <c r="BD142" s="68"/>
      <c r="BE142" s="15"/>
      <c r="BF142" s="5">
        <f t="shared" si="62"/>
        <v>12180</v>
      </c>
      <c r="BG142" s="42">
        <v>2268</v>
      </c>
      <c r="BH142" s="42">
        <v>9912</v>
      </c>
      <c r="BI142" s="42"/>
      <c r="BJ142" s="42"/>
      <c r="BK142" s="42"/>
      <c r="BL142" s="42"/>
      <c r="BM142" s="42"/>
    </row>
    <row r="143" spans="1:65" outlineLevel="5" x14ac:dyDescent="0.3">
      <c r="A143" s="22">
        <f t="shared" si="48"/>
        <v>4</v>
      </c>
      <c r="B143" s="9">
        <f t="shared" si="46"/>
        <v>43214</v>
      </c>
      <c r="C143" s="51">
        <v>334404</v>
      </c>
      <c r="D143" s="64">
        <f t="shared" si="53"/>
        <v>36</v>
      </c>
      <c r="E143" s="12">
        <v>36</v>
      </c>
      <c r="F143" s="12">
        <v>36</v>
      </c>
      <c r="G143" s="12"/>
      <c r="H143" s="12"/>
      <c r="I143" s="12"/>
      <c r="J143" s="12"/>
      <c r="K143" s="12"/>
      <c r="L143" s="12"/>
      <c r="M143" s="74">
        <f t="shared" si="54"/>
        <v>7.2</v>
      </c>
      <c r="N143" s="83">
        <v>7.16</v>
      </c>
      <c r="O143" s="83">
        <v>7.14</v>
      </c>
      <c r="P143" s="83"/>
      <c r="Q143" s="83"/>
      <c r="R143" s="83"/>
      <c r="S143" s="83"/>
      <c r="T143" s="83"/>
      <c r="U143" s="83"/>
      <c r="V143" s="5" t="str">
        <f t="shared" si="55"/>
        <v/>
      </c>
      <c r="W143" s="41"/>
      <c r="X143" s="41"/>
      <c r="Y143" s="41"/>
      <c r="Z143" s="41"/>
      <c r="AA143" s="41"/>
      <c r="AB143" s="41"/>
      <c r="AC143" s="41"/>
      <c r="AD143" s="41"/>
      <c r="AE143" s="5" t="str">
        <f t="shared" si="56"/>
        <v/>
      </c>
      <c r="AF143" s="41"/>
      <c r="AG143" s="41"/>
      <c r="AH143" s="41"/>
      <c r="AI143" s="41"/>
      <c r="AJ143" s="41"/>
      <c r="AK143" s="41"/>
      <c r="AL143" s="41"/>
      <c r="AM143" s="41"/>
      <c r="AN143" s="41">
        <f t="shared" si="63"/>
        <v>21.042084168336672</v>
      </c>
      <c r="AO143" s="41">
        <v>998</v>
      </c>
      <c r="AP143" s="110">
        <v>3.33</v>
      </c>
      <c r="AQ143" s="111">
        <v>2.48</v>
      </c>
      <c r="AR143" s="126">
        <f t="shared" si="57"/>
        <v>74.474474474474476</v>
      </c>
      <c r="AS143" s="126">
        <f t="shared" si="58"/>
        <v>25.525525525525524</v>
      </c>
      <c r="AT143" s="127">
        <v>998</v>
      </c>
      <c r="AU143" s="128">
        <v>2.27</v>
      </c>
      <c r="AV143" s="129">
        <v>1.44</v>
      </c>
      <c r="AW143" s="126">
        <f t="shared" si="59"/>
        <v>63.436123348017617</v>
      </c>
      <c r="AX143" s="126">
        <f t="shared" si="60"/>
        <v>36.563876651982383</v>
      </c>
      <c r="AY143" s="64">
        <f t="shared" si="61"/>
        <v>40.536338904003124</v>
      </c>
      <c r="AZ143" s="97">
        <v>81.06</v>
      </c>
      <c r="BA143" s="68"/>
      <c r="BB143" s="68"/>
      <c r="BC143" s="68"/>
      <c r="BD143" s="68"/>
      <c r="BE143" s="15"/>
      <c r="BF143" s="5">
        <f t="shared" si="62"/>
        <v>11317</v>
      </c>
      <c r="BG143" s="42">
        <v>2301</v>
      </c>
      <c r="BH143" s="42">
        <v>9016</v>
      </c>
      <c r="BI143" s="42"/>
      <c r="BJ143" s="42"/>
      <c r="BK143" s="42"/>
      <c r="BL143" s="42"/>
      <c r="BM143" s="42"/>
    </row>
    <row r="144" spans="1:65" outlineLevel="5" x14ac:dyDescent="0.3">
      <c r="A144" s="22">
        <f t="shared" si="48"/>
        <v>4</v>
      </c>
      <c r="B144" s="9">
        <f t="shared" si="46"/>
        <v>43215</v>
      </c>
      <c r="C144" s="51">
        <v>330299</v>
      </c>
      <c r="D144" s="64">
        <f t="shared" si="53"/>
        <v>35.5</v>
      </c>
      <c r="E144" s="12">
        <v>35</v>
      </c>
      <c r="F144" s="12">
        <v>36</v>
      </c>
      <c r="G144" s="12"/>
      <c r="H144" s="12"/>
      <c r="I144" s="12"/>
      <c r="J144" s="12"/>
      <c r="K144" s="12"/>
      <c r="L144" s="12"/>
      <c r="M144" s="74" t="str">
        <f t="shared" si="54"/>
        <v/>
      </c>
      <c r="N144" s="83" t="s">
        <v>103</v>
      </c>
      <c r="O144" s="83" t="s">
        <v>103</v>
      </c>
      <c r="P144" s="83"/>
      <c r="Q144" s="83"/>
      <c r="R144" s="83"/>
      <c r="S144" s="83"/>
      <c r="T144" s="83"/>
      <c r="U144" s="83"/>
      <c r="V144" s="5" t="str">
        <f t="shared" si="55"/>
        <v/>
      </c>
      <c r="W144" s="41"/>
      <c r="X144" s="41"/>
      <c r="Y144" s="41"/>
      <c r="Z144" s="41"/>
      <c r="AA144" s="41"/>
      <c r="AB144" s="41"/>
      <c r="AC144" s="41"/>
      <c r="AD144" s="41"/>
      <c r="AE144" s="5" t="str">
        <f t="shared" si="56"/>
        <v/>
      </c>
      <c r="AF144" s="41"/>
      <c r="AG144" s="41"/>
      <c r="AH144" s="41"/>
      <c r="AI144" s="41"/>
      <c r="AJ144" s="41"/>
      <c r="AK144" s="41"/>
      <c r="AL144" s="41"/>
      <c r="AM144" s="41"/>
      <c r="AN144" s="41">
        <f t="shared" si="63"/>
        <v>22.678185745140389</v>
      </c>
      <c r="AO144" s="41">
        <v>926</v>
      </c>
      <c r="AP144" s="110" t="s">
        <v>103</v>
      </c>
      <c r="AQ144" s="111" t="s">
        <v>103</v>
      </c>
      <c r="AR144" s="126" t="str">
        <f t="shared" si="57"/>
        <v/>
      </c>
      <c r="AS144" s="126" t="str">
        <f t="shared" si="58"/>
        <v/>
      </c>
      <c r="AT144" s="127">
        <v>926</v>
      </c>
      <c r="AU144" s="128">
        <v>2.29</v>
      </c>
      <c r="AV144" s="129" t="s">
        <v>103</v>
      </c>
      <c r="AW144" s="126" t="str">
        <f t="shared" si="59"/>
        <v/>
      </c>
      <c r="AX144" s="126" t="str">
        <f t="shared" si="60"/>
        <v/>
      </c>
      <c r="AY144" s="64" t="str">
        <f t="shared" si="61"/>
        <v/>
      </c>
      <c r="AZ144" s="97">
        <v>81.010000000000005</v>
      </c>
      <c r="BA144" s="68"/>
      <c r="BB144" s="68"/>
      <c r="BC144" s="68"/>
      <c r="BD144" s="68"/>
      <c r="BE144" s="15"/>
      <c r="BF144" s="5">
        <f t="shared" si="62"/>
        <v>10378</v>
      </c>
      <c r="BG144" s="42">
        <v>4106</v>
      </c>
      <c r="BH144" s="42">
        <v>6272</v>
      </c>
      <c r="BI144" s="42"/>
      <c r="BJ144" s="42"/>
      <c r="BK144" s="42"/>
      <c r="BL144" s="42"/>
      <c r="BM144" s="42"/>
    </row>
    <row r="145" spans="1:65" outlineLevel="5" x14ac:dyDescent="0.3">
      <c r="A145" s="22">
        <f t="shared" si="48"/>
        <v>4</v>
      </c>
      <c r="B145" s="9">
        <f t="shared" si="46"/>
        <v>43216</v>
      </c>
      <c r="C145" s="51">
        <v>366074</v>
      </c>
      <c r="D145" s="64">
        <f t="shared" si="53"/>
        <v>36</v>
      </c>
      <c r="E145" s="12">
        <v>36</v>
      </c>
      <c r="F145" s="12">
        <v>36</v>
      </c>
      <c r="G145" s="12"/>
      <c r="H145" s="12"/>
      <c r="I145" s="12"/>
      <c r="J145" s="12"/>
      <c r="K145" s="12"/>
      <c r="L145" s="12"/>
      <c r="M145" s="74" t="str">
        <f t="shared" si="54"/>
        <v/>
      </c>
      <c r="N145" s="83" t="s">
        <v>103</v>
      </c>
      <c r="O145" s="83" t="s">
        <v>103</v>
      </c>
      <c r="P145" s="83"/>
      <c r="Q145" s="83"/>
      <c r="R145" s="83"/>
      <c r="S145" s="83"/>
      <c r="T145" s="83"/>
      <c r="U145" s="83"/>
      <c r="V145" s="5" t="str">
        <f t="shared" si="55"/>
        <v/>
      </c>
      <c r="W145" s="41"/>
      <c r="X145" s="41"/>
      <c r="Y145" s="41"/>
      <c r="Z145" s="41"/>
      <c r="AA145" s="41"/>
      <c r="AB145" s="41"/>
      <c r="AC145" s="41"/>
      <c r="AD145" s="41"/>
      <c r="AE145" s="5" t="str">
        <f t="shared" si="56"/>
        <v/>
      </c>
      <c r="AF145" s="41"/>
      <c r="AG145" s="41"/>
      <c r="AH145" s="41"/>
      <c r="AI145" s="41"/>
      <c r="AJ145" s="41"/>
      <c r="AK145" s="41"/>
      <c r="AL145" s="41"/>
      <c r="AM145" s="41"/>
      <c r="AN145" s="41">
        <f t="shared" si="63"/>
        <v>19.021739130434781</v>
      </c>
      <c r="AO145" s="41">
        <v>1104</v>
      </c>
      <c r="AP145" s="110" t="s">
        <v>103</v>
      </c>
      <c r="AQ145" s="111" t="s">
        <v>103</v>
      </c>
      <c r="AR145" s="126" t="str">
        <f t="shared" si="57"/>
        <v/>
      </c>
      <c r="AS145" s="126" t="str">
        <f t="shared" si="58"/>
        <v/>
      </c>
      <c r="AT145" s="127">
        <v>1104</v>
      </c>
      <c r="AU145" s="128">
        <v>2.31</v>
      </c>
      <c r="AV145" s="129" t="s">
        <v>103</v>
      </c>
      <c r="AW145" s="126" t="str">
        <f t="shared" si="59"/>
        <v/>
      </c>
      <c r="AX145" s="126" t="str">
        <f t="shared" si="60"/>
        <v/>
      </c>
      <c r="AY145" s="64" t="str">
        <f t="shared" si="61"/>
        <v/>
      </c>
      <c r="AZ145" s="97">
        <v>80.88</v>
      </c>
      <c r="BA145" s="68"/>
      <c r="BB145" s="68"/>
      <c r="BC145" s="68"/>
      <c r="BD145" s="68"/>
      <c r="BE145" s="15"/>
      <c r="BF145" s="5">
        <f t="shared" si="62"/>
        <v>10992</v>
      </c>
      <c r="BG145" s="42">
        <v>5124</v>
      </c>
      <c r="BH145" s="42">
        <v>5868</v>
      </c>
      <c r="BI145" s="42"/>
      <c r="BJ145" s="42"/>
      <c r="BK145" s="42"/>
      <c r="BL145" s="42"/>
      <c r="BM145" s="42"/>
    </row>
    <row r="146" spans="1:65" outlineLevel="5" x14ac:dyDescent="0.3">
      <c r="A146" s="22">
        <f t="shared" si="48"/>
        <v>4</v>
      </c>
      <c r="B146" s="9">
        <f t="shared" si="46"/>
        <v>43217</v>
      </c>
      <c r="C146" s="51">
        <v>376208</v>
      </c>
      <c r="D146" s="64">
        <f t="shared" si="53"/>
        <v>36</v>
      </c>
      <c r="E146" s="12">
        <v>35</v>
      </c>
      <c r="F146" s="12">
        <v>37</v>
      </c>
      <c r="G146" s="12"/>
      <c r="H146" s="12"/>
      <c r="I146" s="12"/>
      <c r="J146" s="12"/>
      <c r="K146" s="12"/>
      <c r="L146" s="12"/>
      <c r="M146" s="74" t="str">
        <f t="shared" si="54"/>
        <v/>
      </c>
      <c r="N146" s="83" t="s">
        <v>103</v>
      </c>
      <c r="O146" s="83" t="s">
        <v>103</v>
      </c>
      <c r="P146" s="83"/>
      <c r="Q146" s="83"/>
      <c r="R146" s="83"/>
      <c r="S146" s="83"/>
      <c r="T146" s="83"/>
      <c r="U146" s="83"/>
      <c r="V146" s="5" t="str">
        <f t="shared" si="55"/>
        <v/>
      </c>
      <c r="W146" s="41"/>
      <c r="X146" s="41"/>
      <c r="Y146" s="41"/>
      <c r="Z146" s="41"/>
      <c r="AA146" s="41"/>
      <c r="AB146" s="41"/>
      <c r="AC146" s="41"/>
      <c r="AD146" s="41"/>
      <c r="AE146" s="5" t="str">
        <f t="shared" si="56"/>
        <v/>
      </c>
      <c r="AF146" s="41"/>
      <c r="AG146" s="41"/>
      <c r="AH146" s="41"/>
      <c r="AI146" s="41"/>
      <c r="AJ146" s="41"/>
      <c r="AK146" s="41"/>
      <c r="AL146" s="41"/>
      <c r="AM146" s="41"/>
      <c r="AN146" s="41">
        <f t="shared" si="63"/>
        <v>21.19071644803229</v>
      </c>
      <c r="AO146" s="41">
        <v>991</v>
      </c>
      <c r="AP146" s="110" t="s">
        <v>103</v>
      </c>
      <c r="AQ146" s="111" t="s">
        <v>103</v>
      </c>
      <c r="AR146" s="126" t="str">
        <f t="shared" si="57"/>
        <v/>
      </c>
      <c r="AS146" s="126" t="str">
        <f t="shared" si="58"/>
        <v/>
      </c>
      <c r="AT146" s="127">
        <v>991</v>
      </c>
      <c r="AU146" s="128">
        <v>2.27</v>
      </c>
      <c r="AV146" s="129" t="s">
        <v>103</v>
      </c>
      <c r="AW146" s="126" t="str">
        <f t="shared" si="59"/>
        <v/>
      </c>
      <c r="AX146" s="126" t="str">
        <f t="shared" si="60"/>
        <v/>
      </c>
      <c r="AY146" s="64" t="str">
        <f t="shared" si="61"/>
        <v/>
      </c>
      <c r="AZ146" s="97">
        <v>80.959999999999994</v>
      </c>
      <c r="BA146" s="68"/>
      <c r="BB146" s="68"/>
      <c r="BC146" s="68"/>
      <c r="BD146" s="68"/>
      <c r="BE146" s="15"/>
      <c r="BF146" s="5">
        <f t="shared" si="62"/>
        <v>10386</v>
      </c>
      <c r="BG146" s="42">
        <v>4576</v>
      </c>
      <c r="BH146" s="42">
        <v>5810</v>
      </c>
      <c r="BI146" s="42"/>
      <c r="BJ146" s="42"/>
      <c r="BK146" s="42"/>
      <c r="BL146" s="42"/>
      <c r="BM146" s="42"/>
    </row>
    <row r="147" spans="1:65" outlineLevel="5" x14ac:dyDescent="0.3">
      <c r="A147" s="22">
        <f t="shared" si="48"/>
        <v>4</v>
      </c>
      <c r="B147" s="9">
        <f t="shared" si="46"/>
        <v>43218</v>
      </c>
      <c r="C147" s="51">
        <v>334272</v>
      </c>
      <c r="D147" s="64">
        <f t="shared" si="53"/>
        <v>36.5</v>
      </c>
      <c r="E147" s="12">
        <v>37</v>
      </c>
      <c r="F147" s="12">
        <v>36</v>
      </c>
      <c r="G147" s="12"/>
      <c r="H147" s="12"/>
      <c r="I147" s="12"/>
      <c r="J147" s="12"/>
      <c r="K147" s="12"/>
      <c r="L147" s="12"/>
      <c r="M147" s="74" t="str">
        <f t="shared" si="54"/>
        <v/>
      </c>
      <c r="N147" s="83" t="s">
        <v>103</v>
      </c>
      <c r="O147" s="83" t="s">
        <v>103</v>
      </c>
      <c r="P147" s="83"/>
      <c r="Q147" s="83"/>
      <c r="R147" s="83"/>
      <c r="S147" s="83"/>
      <c r="T147" s="83"/>
      <c r="U147" s="83"/>
      <c r="V147" s="5" t="str">
        <f t="shared" si="55"/>
        <v/>
      </c>
      <c r="W147" s="41"/>
      <c r="X147" s="41"/>
      <c r="Y147" s="41"/>
      <c r="Z147" s="41"/>
      <c r="AA147" s="41"/>
      <c r="AB147" s="41"/>
      <c r="AC147" s="41"/>
      <c r="AD147" s="41"/>
      <c r="AE147" s="5" t="str">
        <f t="shared" si="56"/>
        <v/>
      </c>
      <c r="AF147" s="41"/>
      <c r="AG147" s="41"/>
      <c r="AH147" s="41"/>
      <c r="AI147" s="41"/>
      <c r="AJ147" s="41"/>
      <c r="AK147" s="41"/>
      <c r="AL147" s="41"/>
      <c r="AM147" s="41"/>
      <c r="AN147" s="41">
        <f t="shared" si="63"/>
        <v>22.801302931596091</v>
      </c>
      <c r="AO147" s="41">
        <v>921</v>
      </c>
      <c r="AP147" s="110" t="s">
        <v>103</v>
      </c>
      <c r="AQ147" s="111" t="s">
        <v>103</v>
      </c>
      <c r="AR147" s="126" t="str">
        <f t="shared" si="57"/>
        <v/>
      </c>
      <c r="AS147" s="126" t="str">
        <f t="shared" si="58"/>
        <v/>
      </c>
      <c r="AT147" s="127">
        <v>921</v>
      </c>
      <c r="AU147" s="128" t="s">
        <v>103</v>
      </c>
      <c r="AV147" s="129" t="s">
        <v>103</v>
      </c>
      <c r="AW147" s="126" t="str">
        <f t="shared" si="59"/>
        <v/>
      </c>
      <c r="AX147" s="126" t="str">
        <f t="shared" si="60"/>
        <v/>
      </c>
      <c r="AY147" s="64" t="str">
        <f t="shared" si="61"/>
        <v/>
      </c>
      <c r="AZ147" s="97" t="s">
        <v>103</v>
      </c>
      <c r="BA147" s="68"/>
      <c r="BB147" s="68"/>
      <c r="BC147" s="68"/>
      <c r="BD147" s="68"/>
      <c r="BE147" s="15"/>
      <c r="BF147" s="5">
        <f t="shared" si="62"/>
        <v>10934</v>
      </c>
      <c r="BG147" s="42">
        <v>4715</v>
      </c>
      <c r="BH147" s="42">
        <v>6219</v>
      </c>
      <c r="BI147" s="42"/>
      <c r="BJ147" s="42"/>
      <c r="BK147" s="42"/>
      <c r="BL147" s="42"/>
      <c r="BM147" s="42"/>
    </row>
    <row r="148" spans="1:65" outlineLevel="5" x14ac:dyDescent="0.3">
      <c r="A148" s="22">
        <f t="shared" si="48"/>
        <v>4</v>
      </c>
      <c r="B148" s="9">
        <f t="shared" si="46"/>
        <v>43219</v>
      </c>
      <c r="C148" s="51">
        <v>342765</v>
      </c>
      <c r="D148" s="64">
        <f t="shared" si="53"/>
        <v>36.5</v>
      </c>
      <c r="E148" s="12">
        <v>37</v>
      </c>
      <c r="F148" s="12">
        <v>36</v>
      </c>
      <c r="G148" s="12"/>
      <c r="H148" s="12"/>
      <c r="I148" s="12"/>
      <c r="J148" s="12"/>
      <c r="K148" s="12"/>
      <c r="L148" s="12"/>
      <c r="M148" s="74" t="str">
        <f t="shared" si="54"/>
        <v/>
      </c>
      <c r="N148" s="83" t="s">
        <v>103</v>
      </c>
      <c r="O148" s="83" t="s">
        <v>103</v>
      </c>
      <c r="P148" s="83"/>
      <c r="Q148" s="83"/>
      <c r="R148" s="83"/>
      <c r="S148" s="83"/>
      <c r="T148" s="83"/>
      <c r="U148" s="83"/>
      <c r="V148" s="5" t="str">
        <f t="shared" si="55"/>
        <v/>
      </c>
      <c r="W148" s="41"/>
      <c r="X148" s="41"/>
      <c r="Y148" s="41"/>
      <c r="Z148" s="41"/>
      <c r="AA148" s="41"/>
      <c r="AB148" s="41"/>
      <c r="AC148" s="41"/>
      <c r="AD148" s="41"/>
      <c r="AE148" s="5" t="str">
        <f t="shared" si="56"/>
        <v/>
      </c>
      <c r="AF148" s="41"/>
      <c r="AG148" s="41"/>
      <c r="AH148" s="41"/>
      <c r="AI148" s="41"/>
      <c r="AJ148" s="41"/>
      <c r="AK148" s="41"/>
      <c r="AL148" s="41"/>
      <c r="AM148" s="41"/>
      <c r="AN148" s="41">
        <f t="shared" si="63"/>
        <v>24.970273483947683</v>
      </c>
      <c r="AO148" s="41">
        <v>841</v>
      </c>
      <c r="AP148" s="110" t="s">
        <v>103</v>
      </c>
      <c r="AQ148" s="111" t="s">
        <v>103</v>
      </c>
      <c r="AR148" s="126" t="str">
        <f t="shared" si="57"/>
        <v/>
      </c>
      <c r="AS148" s="126" t="str">
        <f t="shared" si="58"/>
        <v/>
      </c>
      <c r="AT148" s="127">
        <v>841</v>
      </c>
      <c r="AU148" s="128" t="s">
        <v>103</v>
      </c>
      <c r="AV148" s="129" t="s">
        <v>103</v>
      </c>
      <c r="AW148" s="126" t="str">
        <f t="shared" si="59"/>
        <v/>
      </c>
      <c r="AX148" s="126" t="str">
        <f t="shared" si="60"/>
        <v/>
      </c>
      <c r="AY148" s="64" t="str">
        <f t="shared" si="61"/>
        <v/>
      </c>
      <c r="AZ148" s="97" t="s">
        <v>103</v>
      </c>
      <c r="BA148" s="68"/>
      <c r="BB148" s="68"/>
      <c r="BC148" s="68"/>
      <c r="BD148" s="68"/>
      <c r="BE148" s="15"/>
      <c r="BF148" s="5">
        <f t="shared" si="62"/>
        <v>10768</v>
      </c>
      <c r="BG148" s="42">
        <v>3579</v>
      </c>
      <c r="BH148" s="42">
        <v>7189</v>
      </c>
      <c r="BI148" s="42"/>
      <c r="BJ148" s="42"/>
      <c r="BK148" s="42"/>
      <c r="BL148" s="42"/>
      <c r="BM148" s="42"/>
    </row>
    <row r="149" spans="1:65" ht="17.25" outlineLevel="5" thickBot="1" x14ac:dyDescent="0.35">
      <c r="A149" s="31">
        <f t="shared" si="48"/>
        <v>4</v>
      </c>
      <c r="B149" s="32">
        <f t="shared" si="46"/>
        <v>43220</v>
      </c>
      <c r="C149" s="51">
        <v>346174</v>
      </c>
      <c r="D149" s="64">
        <f t="shared" si="53"/>
        <v>36</v>
      </c>
      <c r="E149" s="12">
        <v>36</v>
      </c>
      <c r="F149" s="12">
        <v>36</v>
      </c>
      <c r="G149" s="12"/>
      <c r="H149" s="12"/>
      <c r="I149" s="12"/>
      <c r="J149" s="12"/>
      <c r="K149" s="12"/>
      <c r="L149" s="12"/>
      <c r="M149" s="74" t="str">
        <f t="shared" si="54"/>
        <v/>
      </c>
      <c r="N149" s="83" t="s">
        <v>103</v>
      </c>
      <c r="O149" s="83" t="s">
        <v>103</v>
      </c>
      <c r="P149" s="83"/>
      <c r="Q149" s="83"/>
      <c r="R149" s="83"/>
      <c r="S149" s="83"/>
      <c r="T149" s="83"/>
      <c r="U149" s="83"/>
      <c r="V149" s="5" t="str">
        <f t="shared" si="55"/>
        <v/>
      </c>
      <c r="W149" s="41"/>
      <c r="X149" s="41"/>
      <c r="Y149" s="41"/>
      <c r="Z149" s="41"/>
      <c r="AA149" s="41"/>
      <c r="AB149" s="41"/>
      <c r="AC149" s="41"/>
      <c r="AD149" s="41"/>
      <c r="AE149" s="5" t="str">
        <f t="shared" si="56"/>
        <v/>
      </c>
      <c r="AF149" s="41"/>
      <c r="AG149" s="41"/>
      <c r="AH149" s="41"/>
      <c r="AI149" s="41"/>
      <c r="AJ149" s="41"/>
      <c r="AK149" s="41"/>
      <c r="AL149" s="41"/>
      <c r="AM149" s="41"/>
      <c r="AN149" s="41">
        <f t="shared" si="63"/>
        <v>21.319796954314722</v>
      </c>
      <c r="AO149" s="41">
        <v>985</v>
      </c>
      <c r="AP149" s="110" t="s">
        <v>103</v>
      </c>
      <c r="AQ149" s="111" t="s">
        <v>103</v>
      </c>
      <c r="AR149" s="126" t="str">
        <f t="shared" si="57"/>
        <v/>
      </c>
      <c r="AS149" s="126" t="str">
        <f t="shared" si="58"/>
        <v/>
      </c>
      <c r="AT149" s="127">
        <v>985</v>
      </c>
      <c r="AU149" s="128" t="s">
        <v>103</v>
      </c>
      <c r="AV149" s="129" t="s">
        <v>103</v>
      </c>
      <c r="AW149" s="126" t="str">
        <f t="shared" si="59"/>
        <v/>
      </c>
      <c r="AX149" s="126" t="str">
        <f t="shared" si="60"/>
        <v/>
      </c>
      <c r="AY149" s="64" t="str">
        <f t="shared" si="61"/>
        <v/>
      </c>
      <c r="AZ149" s="97">
        <v>80.8</v>
      </c>
      <c r="BA149" s="68"/>
      <c r="BB149" s="68"/>
      <c r="BC149" s="68"/>
      <c r="BD149" s="68"/>
      <c r="BE149" s="15"/>
      <c r="BF149" s="5">
        <f t="shared" si="62"/>
        <v>11015</v>
      </c>
      <c r="BG149" s="42">
        <v>1115</v>
      </c>
      <c r="BH149" s="42">
        <v>9900</v>
      </c>
      <c r="BI149" s="42"/>
      <c r="BJ149" s="42"/>
      <c r="BK149" s="42"/>
      <c r="BL149" s="42"/>
      <c r="BM149" s="42"/>
    </row>
    <row r="150" spans="1:65" outlineLevel="4" x14ac:dyDescent="0.3">
      <c r="A150" s="156" t="s">
        <v>38</v>
      </c>
      <c r="B150" s="157"/>
      <c r="C150" s="50">
        <f t="shared" ref="C150:BM150" si="64">SUBTOTAL(4,C120:C149)</f>
        <v>392198</v>
      </c>
      <c r="D150" s="60">
        <f t="shared" si="64"/>
        <v>37</v>
      </c>
      <c r="E150" s="28">
        <f t="shared" si="64"/>
        <v>38</v>
      </c>
      <c r="F150" s="28">
        <f t="shared" si="64"/>
        <v>37</v>
      </c>
      <c r="G150" s="28">
        <f t="shared" si="64"/>
        <v>0</v>
      </c>
      <c r="H150" s="28">
        <f t="shared" si="64"/>
        <v>0</v>
      </c>
      <c r="I150" s="28">
        <f t="shared" si="64"/>
        <v>0</v>
      </c>
      <c r="J150" s="28">
        <f t="shared" si="64"/>
        <v>0</v>
      </c>
      <c r="K150" s="28">
        <f t="shared" si="64"/>
        <v>0</v>
      </c>
      <c r="L150" s="28">
        <f t="shared" si="64"/>
        <v>0</v>
      </c>
      <c r="M150" s="71">
        <f t="shared" si="64"/>
        <v>7.3</v>
      </c>
      <c r="N150" s="82" t="s">
        <v>103</v>
      </c>
      <c r="O150" s="82" t="s">
        <v>103</v>
      </c>
      <c r="P150" s="82">
        <f t="shared" si="64"/>
        <v>0</v>
      </c>
      <c r="Q150" s="82">
        <f t="shared" si="64"/>
        <v>0</v>
      </c>
      <c r="R150" s="82">
        <f t="shared" si="64"/>
        <v>0</v>
      </c>
      <c r="S150" s="82">
        <f t="shared" si="64"/>
        <v>0</v>
      </c>
      <c r="T150" s="82">
        <f t="shared" si="64"/>
        <v>0</v>
      </c>
      <c r="U150" s="82">
        <f t="shared" si="64"/>
        <v>0</v>
      </c>
      <c r="V150" s="29">
        <f t="shared" si="64"/>
        <v>0</v>
      </c>
      <c r="W150" s="39">
        <f t="shared" si="64"/>
        <v>0</v>
      </c>
      <c r="X150" s="39">
        <f t="shared" si="64"/>
        <v>0</v>
      </c>
      <c r="Y150" s="39">
        <f t="shared" si="64"/>
        <v>0</v>
      </c>
      <c r="Z150" s="39">
        <f t="shared" si="64"/>
        <v>0</v>
      </c>
      <c r="AA150" s="39">
        <f t="shared" si="64"/>
        <v>0</v>
      </c>
      <c r="AB150" s="39">
        <f t="shared" si="64"/>
        <v>0</v>
      </c>
      <c r="AC150" s="39">
        <f t="shared" si="64"/>
        <v>0</v>
      </c>
      <c r="AD150" s="39">
        <f t="shared" si="64"/>
        <v>0</v>
      </c>
      <c r="AE150" s="29">
        <f t="shared" si="64"/>
        <v>2196.5</v>
      </c>
      <c r="AF150" s="39">
        <f t="shared" si="64"/>
        <v>2260</v>
      </c>
      <c r="AG150" s="39">
        <f t="shared" si="64"/>
        <v>2133</v>
      </c>
      <c r="AH150" s="39">
        <f t="shared" si="64"/>
        <v>0</v>
      </c>
      <c r="AI150" s="39">
        <f t="shared" si="64"/>
        <v>0</v>
      </c>
      <c r="AJ150" s="39">
        <f t="shared" si="64"/>
        <v>0</v>
      </c>
      <c r="AK150" s="39">
        <f t="shared" si="64"/>
        <v>0</v>
      </c>
      <c r="AL150" s="39">
        <f t="shared" si="64"/>
        <v>0</v>
      </c>
      <c r="AM150" s="39">
        <f t="shared" si="64"/>
        <v>0</v>
      </c>
      <c r="AN150" s="39">
        <f t="shared" si="64"/>
        <v>24.970273483947683</v>
      </c>
      <c r="AO150" s="39">
        <f t="shared" si="64"/>
        <v>1687</v>
      </c>
      <c r="AP150" s="104">
        <f t="shared" si="64"/>
        <v>3.4</v>
      </c>
      <c r="AQ150" s="105">
        <f t="shared" si="64"/>
        <v>2.61</v>
      </c>
      <c r="AR150" s="106">
        <f t="shared" si="64"/>
        <v>78.378378378378372</v>
      </c>
      <c r="AS150" s="106">
        <f t="shared" si="64"/>
        <v>25.525525525525524</v>
      </c>
      <c r="AT150" s="107">
        <f t="shared" si="64"/>
        <v>1687</v>
      </c>
      <c r="AU150" s="108">
        <f t="shared" si="64"/>
        <v>2.4300000000000002</v>
      </c>
      <c r="AV150" s="109">
        <f t="shared" si="64"/>
        <v>1.51</v>
      </c>
      <c r="AW150" s="106">
        <f t="shared" si="64"/>
        <v>65.198237885462547</v>
      </c>
      <c r="AX150" s="106">
        <f t="shared" si="64"/>
        <v>36.708860759493675</v>
      </c>
      <c r="AY150" s="60">
        <f t="shared" si="64"/>
        <v>49.813045284586586</v>
      </c>
      <c r="AZ150" s="96">
        <f t="shared" si="64"/>
        <v>81.06</v>
      </c>
      <c r="BA150" s="67">
        <f t="shared" si="64"/>
        <v>64</v>
      </c>
      <c r="BB150" s="67">
        <f t="shared" si="64"/>
        <v>35.5</v>
      </c>
      <c r="BC150" s="67">
        <f t="shared" si="64"/>
        <v>2750</v>
      </c>
      <c r="BD150" s="67">
        <f t="shared" si="64"/>
        <v>0</v>
      </c>
      <c r="BE150" s="27">
        <f t="shared" si="64"/>
        <v>0</v>
      </c>
      <c r="BF150" s="29">
        <f t="shared" si="64"/>
        <v>19375</v>
      </c>
      <c r="BG150" s="39">
        <f t="shared" si="64"/>
        <v>9895</v>
      </c>
      <c r="BH150" s="40">
        <f t="shared" si="64"/>
        <v>14468</v>
      </c>
      <c r="BI150" s="40">
        <f t="shared" si="64"/>
        <v>0</v>
      </c>
      <c r="BJ150" s="40">
        <f t="shared" si="64"/>
        <v>0</v>
      </c>
      <c r="BK150" s="40">
        <f t="shared" si="64"/>
        <v>0</v>
      </c>
      <c r="BL150" s="40">
        <f t="shared" si="64"/>
        <v>0</v>
      </c>
      <c r="BM150" s="27">
        <f t="shared" si="64"/>
        <v>0</v>
      </c>
    </row>
    <row r="151" spans="1:65" outlineLevel="3" x14ac:dyDescent="0.3">
      <c r="A151" s="158" t="s">
        <v>27</v>
      </c>
      <c r="B151" s="159"/>
      <c r="C151" s="51">
        <f t="shared" ref="C151:BM151" si="65">SUBTOTAL(5,C120:C149)</f>
        <v>291655</v>
      </c>
      <c r="D151" s="61">
        <f t="shared" si="65"/>
        <v>34</v>
      </c>
      <c r="E151" s="12">
        <f t="shared" si="65"/>
        <v>33</v>
      </c>
      <c r="F151" s="12">
        <f t="shared" si="65"/>
        <v>33</v>
      </c>
      <c r="G151" s="12">
        <f t="shared" si="65"/>
        <v>0</v>
      </c>
      <c r="H151" s="12">
        <f t="shared" si="65"/>
        <v>0</v>
      </c>
      <c r="I151" s="12">
        <f t="shared" si="65"/>
        <v>0</v>
      </c>
      <c r="J151" s="12">
        <f t="shared" si="65"/>
        <v>0</v>
      </c>
      <c r="K151" s="12">
        <f t="shared" si="65"/>
        <v>0</v>
      </c>
      <c r="L151" s="12">
        <f t="shared" si="65"/>
        <v>0</v>
      </c>
      <c r="M151" s="72">
        <f t="shared" si="65"/>
        <v>7.2</v>
      </c>
      <c r="N151" s="83">
        <f t="shared" si="65"/>
        <v>7.16</v>
      </c>
      <c r="O151" s="83">
        <f t="shared" si="65"/>
        <v>7.14</v>
      </c>
      <c r="P151" s="83">
        <f t="shared" si="65"/>
        <v>0</v>
      </c>
      <c r="Q151" s="83">
        <f t="shared" si="65"/>
        <v>0</v>
      </c>
      <c r="R151" s="83">
        <f t="shared" si="65"/>
        <v>0</v>
      </c>
      <c r="S151" s="83">
        <f t="shared" si="65"/>
        <v>0</v>
      </c>
      <c r="T151" s="83">
        <f t="shared" si="65"/>
        <v>0</v>
      </c>
      <c r="U151" s="83">
        <f t="shared" si="65"/>
        <v>0</v>
      </c>
      <c r="V151" s="6">
        <f t="shared" si="65"/>
        <v>0</v>
      </c>
      <c r="W151" s="41">
        <f t="shared" si="65"/>
        <v>0</v>
      </c>
      <c r="X151" s="41">
        <f t="shared" si="65"/>
        <v>0</v>
      </c>
      <c r="Y151" s="41">
        <f t="shared" si="65"/>
        <v>0</v>
      </c>
      <c r="Z151" s="41">
        <f t="shared" si="65"/>
        <v>0</v>
      </c>
      <c r="AA151" s="41">
        <f t="shared" si="65"/>
        <v>0</v>
      </c>
      <c r="AB151" s="41">
        <f t="shared" si="65"/>
        <v>0</v>
      </c>
      <c r="AC151" s="41">
        <f t="shared" si="65"/>
        <v>0</v>
      </c>
      <c r="AD151" s="41">
        <f t="shared" si="65"/>
        <v>0</v>
      </c>
      <c r="AE151" s="6">
        <f t="shared" si="65"/>
        <v>2196.5</v>
      </c>
      <c r="AF151" s="41">
        <f t="shared" si="65"/>
        <v>2260</v>
      </c>
      <c r="AG151" s="41">
        <f t="shared" si="65"/>
        <v>2133</v>
      </c>
      <c r="AH151" s="41">
        <f t="shared" si="65"/>
        <v>0</v>
      </c>
      <c r="AI151" s="41">
        <f t="shared" si="65"/>
        <v>0</v>
      </c>
      <c r="AJ151" s="41">
        <f t="shared" si="65"/>
        <v>0</v>
      </c>
      <c r="AK151" s="41">
        <f t="shared" si="65"/>
        <v>0</v>
      </c>
      <c r="AL151" s="41">
        <f t="shared" si="65"/>
        <v>0</v>
      </c>
      <c r="AM151" s="41">
        <f t="shared" si="65"/>
        <v>0</v>
      </c>
      <c r="AN151" s="41">
        <f t="shared" si="65"/>
        <v>12.448132780082988</v>
      </c>
      <c r="AO151" s="41">
        <f t="shared" si="65"/>
        <v>841</v>
      </c>
      <c r="AP151" s="110">
        <f t="shared" si="65"/>
        <v>3.02</v>
      </c>
      <c r="AQ151" s="111">
        <f t="shared" si="65"/>
        <v>2.29</v>
      </c>
      <c r="AR151" s="112">
        <f t="shared" si="65"/>
        <v>74.474474474474476</v>
      </c>
      <c r="AS151" s="112">
        <f t="shared" si="65"/>
        <v>21.621621621621628</v>
      </c>
      <c r="AT151" s="113">
        <f t="shared" si="65"/>
        <v>841</v>
      </c>
      <c r="AU151" s="114">
        <f t="shared" si="65"/>
        <v>2.27</v>
      </c>
      <c r="AV151" s="115">
        <f t="shared" si="65"/>
        <v>1.44</v>
      </c>
      <c r="AW151" s="112">
        <f t="shared" si="65"/>
        <v>63.291139240506325</v>
      </c>
      <c r="AX151" s="112">
        <f t="shared" si="65"/>
        <v>34.801762114537453</v>
      </c>
      <c r="AY151" s="61">
        <f t="shared" si="65"/>
        <v>39.496626114367373</v>
      </c>
      <c r="AZ151" s="97">
        <f t="shared" si="65"/>
        <v>79.010000000000005</v>
      </c>
      <c r="BA151" s="68">
        <f t="shared" si="65"/>
        <v>63.9</v>
      </c>
      <c r="BB151" s="68">
        <f t="shared" si="65"/>
        <v>34</v>
      </c>
      <c r="BC151" s="68">
        <f t="shared" si="65"/>
        <v>2600</v>
      </c>
      <c r="BD151" s="68">
        <f t="shared" si="65"/>
        <v>0</v>
      </c>
      <c r="BE151" s="15">
        <f t="shared" si="65"/>
        <v>0</v>
      </c>
      <c r="BF151" s="6">
        <f t="shared" si="65"/>
        <v>7979</v>
      </c>
      <c r="BG151" s="41">
        <f t="shared" si="65"/>
        <v>0</v>
      </c>
      <c r="BH151" s="42">
        <f t="shared" si="65"/>
        <v>2043</v>
      </c>
      <c r="BI151" s="42">
        <f t="shared" si="65"/>
        <v>0</v>
      </c>
      <c r="BJ151" s="42">
        <f t="shared" si="65"/>
        <v>0</v>
      </c>
      <c r="BK151" s="42">
        <f t="shared" si="65"/>
        <v>0</v>
      </c>
      <c r="BL151" s="42">
        <f t="shared" si="65"/>
        <v>0</v>
      </c>
      <c r="BM151" s="15">
        <f t="shared" si="65"/>
        <v>0</v>
      </c>
    </row>
    <row r="152" spans="1:65" outlineLevel="2" x14ac:dyDescent="0.3">
      <c r="A152" s="158" t="s">
        <v>16</v>
      </c>
      <c r="B152" s="159"/>
      <c r="C152" s="51">
        <f>IFERROR(SUBTOTAL(1,C120:C149),"")</f>
        <v>329832.09999999998</v>
      </c>
      <c r="D152" s="61">
        <f t="shared" ref="D152:BM152" si="66">IFERROR(SUBTOTAL(1,D120:D149),"")</f>
        <v>35.666666666666664</v>
      </c>
      <c r="E152" s="12">
        <f t="shared" si="66"/>
        <v>35.633333333333333</v>
      </c>
      <c r="F152" s="12">
        <f t="shared" si="66"/>
        <v>35.700000000000003</v>
      </c>
      <c r="G152" s="12" t="str">
        <f t="shared" si="66"/>
        <v/>
      </c>
      <c r="H152" s="12" t="str">
        <f t="shared" si="66"/>
        <v/>
      </c>
      <c r="I152" s="12" t="str">
        <f t="shared" si="66"/>
        <v/>
      </c>
      <c r="J152" s="12" t="str">
        <f t="shared" si="66"/>
        <v/>
      </c>
      <c r="K152" s="12" t="str">
        <f t="shared" si="66"/>
        <v/>
      </c>
      <c r="L152" s="12" t="str">
        <f t="shared" si="66"/>
        <v/>
      </c>
      <c r="M152" s="72">
        <f t="shared" si="66"/>
        <v>7.2249999999999996</v>
      </c>
      <c r="N152" s="83">
        <f t="shared" si="66"/>
        <v>7.2175000000000002</v>
      </c>
      <c r="O152" s="83">
        <f t="shared" si="66"/>
        <v>7.21</v>
      </c>
      <c r="P152" s="83" t="str">
        <f t="shared" si="66"/>
        <v/>
      </c>
      <c r="Q152" s="83" t="str">
        <f t="shared" si="66"/>
        <v/>
      </c>
      <c r="R152" s="83" t="str">
        <f t="shared" si="66"/>
        <v/>
      </c>
      <c r="S152" s="83" t="str">
        <f t="shared" si="66"/>
        <v/>
      </c>
      <c r="T152" s="83" t="str">
        <f t="shared" si="66"/>
        <v/>
      </c>
      <c r="U152" s="83" t="str">
        <f t="shared" si="66"/>
        <v/>
      </c>
      <c r="V152" s="6" t="str">
        <f t="shared" si="66"/>
        <v/>
      </c>
      <c r="W152" s="41" t="str">
        <f t="shared" si="66"/>
        <v/>
      </c>
      <c r="X152" s="41" t="str">
        <f t="shared" si="66"/>
        <v/>
      </c>
      <c r="Y152" s="41" t="str">
        <f t="shared" si="66"/>
        <v/>
      </c>
      <c r="Z152" s="41" t="str">
        <f t="shared" si="66"/>
        <v/>
      </c>
      <c r="AA152" s="41" t="str">
        <f t="shared" si="66"/>
        <v/>
      </c>
      <c r="AB152" s="41" t="str">
        <f t="shared" si="66"/>
        <v/>
      </c>
      <c r="AC152" s="41" t="str">
        <f t="shared" si="66"/>
        <v/>
      </c>
      <c r="AD152" s="41" t="str">
        <f t="shared" si="66"/>
        <v/>
      </c>
      <c r="AE152" s="6">
        <f t="shared" si="66"/>
        <v>2196.5</v>
      </c>
      <c r="AF152" s="41">
        <f t="shared" si="66"/>
        <v>2260</v>
      </c>
      <c r="AG152" s="41">
        <f t="shared" si="66"/>
        <v>2133</v>
      </c>
      <c r="AH152" s="41" t="str">
        <f t="shared" si="66"/>
        <v/>
      </c>
      <c r="AI152" s="41" t="str">
        <f t="shared" si="66"/>
        <v/>
      </c>
      <c r="AJ152" s="41" t="str">
        <f t="shared" si="66"/>
        <v/>
      </c>
      <c r="AK152" s="41" t="str">
        <f t="shared" si="66"/>
        <v/>
      </c>
      <c r="AL152" s="41" t="str">
        <f t="shared" si="66"/>
        <v/>
      </c>
      <c r="AM152" s="41" t="str">
        <f t="shared" si="66"/>
        <v/>
      </c>
      <c r="AN152" s="41">
        <f t="shared" si="66"/>
        <v>19.533170455296904</v>
      </c>
      <c r="AO152" s="41">
        <f t="shared" si="66"/>
        <v>1098.7666666666667</v>
      </c>
      <c r="AP152" s="110">
        <f t="shared" si="66"/>
        <v>3.27</v>
      </c>
      <c r="AQ152" s="111">
        <f t="shared" si="66"/>
        <v>2.4875000000000003</v>
      </c>
      <c r="AR152" s="112">
        <f t="shared" si="66"/>
        <v>76.067225679126736</v>
      </c>
      <c r="AS152" s="112">
        <f t="shared" si="66"/>
        <v>23.932774320873268</v>
      </c>
      <c r="AT152" s="113">
        <f t="shared" si="66"/>
        <v>1098.7666666666667</v>
      </c>
      <c r="AU152" s="114">
        <f t="shared" si="66"/>
        <v>2.3294736842105266</v>
      </c>
      <c r="AV152" s="115">
        <f t="shared" si="66"/>
        <v>1.4824999999999999</v>
      </c>
      <c r="AW152" s="112">
        <f t="shared" si="66"/>
        <v>64.113853750975267</v>
      </c>
      <c r="AX152" s="112">
        <f t="shared" si="66"/>
        <v>35.886146249024748</v>
      </c>
      <c r="AY152" s="61">
        <f t="shared" si="66"/>
        <v>43.721102033652244</v>
      </c>
      <c r="AZ152" s="97">
        <f t="shared" si="66"/>
        <v>80.094999999999999</v>
      </c>
      <c r="BA152" s="68">
        <f t="shared" si="66"/>
        <v>63.933333333333337</v>
      </c>
      <c r="BB152" s="68">
        <f t="shared" si="66"/>
        <v>34.93333333333333</v>
      </c>
      <c r="BC152" s="68">
        <f t="shared" si="66"/>
        <v>2653.3333333333335</v>
      </c>
      <c r="BD152" s="68" t="str">
        <f t="shared" si="66"/>
        <v/>
      </c>
      <c r="BE152" s="15" t="str">
        <f>IFERROR(SUBTOTAL(1,BE120:BE149),"")</f>
        <v/>
      </c>
      <c r="BF152" s="6">
        <f t="shared" si="66"/>
        <v>12536.533333333333</v>
      </c>
      <c r="BG152" s="41">
        <f t="shared" si="66"/>
        <v>4889.8</v>
      </c>
      <c r="BH152" s="42">
        <f t="shared" si="66"/>
        <v>7646.7333333333336</v>
      </c>
      <c r="BI152" s="42" t="str">
        <f t="shared" si="66"/>
        <v/>
      </c>
      <c r="BJ152" s="42" t="str">
        <f t="shared" si="66"/>
        <v/>
      </c>
      <c r="BK152" s="42" t="str">
        <f t="shared" si="66"/>
        <v/>
      </c>
      <c r="BL152" s="42" t="str">
        <f t="shared" si="66"/>
        <v/>
      </c>
      <c r="BM152" s="15" t="str">
        <f t="shared" si="66"/>
        <v/>
      </c>
    </row>
    <row r="153" spans="1:65" ht="17.25" outlineLevel="1" thickBot="1" x14ac:dyDescent="0.35">
      <c r="A153" s="160" t="s">
        <v>57</v>
      </c>
      <c r="B153" s="161"/>
      <c r="C153" s="52">
        <f>SUBTOTAL(9,C120:C149)</f>
        <v>9894963</v>
      </c>
      <c r="D153" s="62"/>
      <c r="E153" s="30"/>
      <c r="F153" s="30"/>
      <c r="G153" s="30"/>
      <c r="H153" s="30"/>
      <c r="I153" s="30"/>
      <c r="J153" s="30"/>
      <c r="K153" s="30"/>
      <c r="L153" s="30"/>
      <c r="M153" s="73"/>
      <c r="N153" s="84"/>
      <c r="O153" s="84"/>
      <c r="P153" s="84"/>
      <c r="Q153" s="84"/>
      <c r="R153" s="84"/>
      <c r="S153" s="84"/>
      <c r="T153" s="84"/>
      <c r="U153" s="84"/>
      <c r="V153" s="93"/>
      <c r="W153" s="94"/>
      <c r="X153" s="94"/>
      <c r="Y153" s="94"/>
      <c r="Z153" s="94"/>
      <c r="AA153" s="94"/>
      <c r="AB153" s="94"/>
      <c r="AC153" s="94"/>
      <c r="AD153" s="94"/>
      <c r="AE153" s="93"/>
      <c r="AF153" s="94"/>
      <c r="AG153" s="94"/>
      <c r="AH153" s="94"/>
      <c r="AI153" s="94"/>
      <c r="AJ153" s="94"/>
      <c r="AK153" s="94"/>
      <c r="AL153" s="94"/>
      <c r="AM153" s="94"/>
      <c r="AN153" s="94"/>
      <c r="AO153" s="43">
        <f>SUBTOTAL(9,AO120:AO149)</f>
        <v>32963</v>
      </c>
      <c r="AP153" s="116"/>
      <c r="AQ153" s="117"/>
      <c r="AR153" s="118"/>
      <c r="AS153" s="118"/>
      <c r="AT153" s="119">
        <f>SUBTOTAL(9,AT120:AT149)</f>
        <v>32963</v>
      </c>
      <c r="AU153" s="120"/>
      <c r="AV153" s="121"/>
      <c r="AW153" s="118"/>
      <c r="AX153" s="118"/>
      <c r="AY153" s="62"/>
      <c r="AZ153" s="98"/>
      <c r="BA153" s="69"/>
      <c r="BB153" s="69"/>
      <c r="BC153" s="69"/>
      <c r="BD153" s="69"/>
      <c r="BE153" s="16">
        <f>SUBTOTAL(9,BE120:BE149)</f>
        <v>0</v>
      </c>
      <c r="BF153" s="7">
        <f t="shared" ref="BF153:BM153" si="67">SUBTOTAL(9,BF120:BF149)</f>
        <v>376096</v>
      </c>
      <c r="BG153" s="43">
        <f t="shared" si="67"/>
        <v>146694</v>
      </c>
      <c r="BH153" s="44">
        <f t="shared" si="67"/>
        <v>229402</v>
      </c>
      <c r="BI153" s="44">
        <f t="shared" si="67"/>
        <v>0</v>
      </c>
      <c r="BJ153" s="44">
        <f t="shared" si="67"/>
        <v>0</v>
      </c>
      <c r="BK153" s="44">
        <f t="shared" si="67"/>
        <v>0</v>
      </c>
      <c r="BL153" s="44">
        <f t="shared" si="67"/>
        <v>0</v>
      </c>
      <c r="BM153" s="16">
        <f t="shared" si="67"/>
        <v>0</v>
      </c>
    </row>
    <row r="154" spans="1:65" outlineLevel="5" x14ac:dyDescent="0.3">
      <c r="A154" s="21">
        <f t="shared" si="48"/>
        <v>5</v>
      </c>
      <c r="B154" s="33">
        <f>B149+1</f>
        <v>43221</v>
      </c>
      <c r="C154" s="51">
        <v>329150</v>
      </c>
      <c r="D154" s="64">
        <f t="shared" ref="D154:D184" si="68">IFERROR(ROUND(AVERAGE(E154:L154),1),"")</f>
        <v>36</v>
      </c>
      <c r="E154" s="12">
        <v>36</v>
      </c>
      <c r="F154" s="12">
        <v>36</v>
      </c>
      <c r="G154" s="12"/>
      <c r="H154" s="12"/>
      <c r="I154" s="12"/>
      <c r="J154" s="12"/>
      <c r="K154" s="12"/>
      <c r="L154" s="12"/>
      <c r="M154" s="74" t="str">
        <f t="shared" ref="M154:M184" si="69">IFERROR(ROUND(AVERAGE(N154:U154),1),"")</f>
        <v/>
      </c>
      <c r="N154" s="83" t="s">
        <v>103</v>
      </c>
      <c r="O154" s="83" t="s">
        <v>103</v>
      </c>
      <c r="P154" s="83"/>
      <c r="Q154" s="83"/>
      <c r="R154" s="83"/>
      <c r="S154" s="83"/>
      <c r="T154" s="83"/>
      <c r="U154" s="83"/>
      <c r="V154" s="5" t="str">
        <f t="shared" ref="V154:V184" si="70">IFERROR(ROUND(AVERAGE(W154:AD154),1),"")</f>
        <v/>
      </c>
      <c r="W154" s="41"/>
      <c r="X154" s="41"/>
      <c r="Y154" s="41"/>
      <c r="Z154" s="41"/>
      <c r="AA154" s="41"/>
      <c r="AB154" s="41"/>
      <c r="AC154" s="41"/>
      <c r="AD154" s="41"/>
      <c r="AE154" s="5" t="str">
        <f t="shared" ref="AE154:AE184" si="71">IFERROR(ROUND(AVERAGE(AF154:AM154),1),"")</f>
        <v/>
      </c>
      <c r="AF154" s="41"/>
      <c r="AG154" s="41"/>
      <c r="AH154" s="41"/>
      <c r="AI154" s="41"/>
      <c r="AJ154" s="41"/>
      <c r="AK154" s="41"/>
      <c r="AL154" s="41"/>
      <c r="AM154" s="41"/>
      <c r="AN154" s="41">
        <f>21000/AO154</f>
        <v>22.245762711864408</v>
      </c>
      <c r="AO154" s="41">
        <v>944</v>
      </c>
      <c r="AP154" s="110" t="s">
        <v>103</v>
      </c>
      <c r="AQ154" s="111" t="s">
        <v>103</v>
      </c>
      <c r="AR154" s="126" t="str">
        <f t="shared" ref="AR154:AR184" si="72">IFERROR(AQ154/AP154*100,"")</f>
        <v/>
      </c>
      <c r="AS154" s="126" t="str">
        <f t="shared" ref="AS154:AS184" si="73">IFERROR(100-AR154,"")</f>
        <v/>
      </c>
      <c r="AT154" s="127">
        <v>944</v>
      </c>
      <c r="AU154" s="128" t="s">
        <v>103</v>
      </c>
      <c r="AV154" s="129" t="s">
        <v>103</v>
      </c>
      <c r="AW154" s="126" t="str">
        <f t="shared" ref="AW154:AW184" si="74">IFERROR(AV154/AU154*100,"")</f>
        <v/>
      </c>
      <c r="AX154" s="126" t="str">
        <f t="shared" ref="AX154:AX184" si="75">IFERROR(100-AW154,"")</f>
        <v/>
      </c>
      <c r="AY154" s="64" t="str">
        <f t="shared" ref="AY154:AY184" si="76">IFERROR((1-((AW154*AS154)/(AX154*AR154)))*100,"")</f>
        <v/>
      </c>
      <c r="AZ154" s="97" t="s">
        <v>103</v>
      </c>
      <c r="BA154" s="68"/>
      <c r="BB154" s="68"/>
      <c r="BC154" s="68"/>
      <c r="BD154" s="68"/>
      <c r="BE154" s="15"/>
      <c r="BF154" s="5">
        <f t="shared" ref="BF154:BF184" si="77">IF(SUM(BG154:BM154)=0,"",SUM(BG154:BM154))</f>
        <v>11675</v>
      </c>
      <c r="BG154" s="42">
        <v>4292</v>
      </c>
      <c r="BH154" s="42">
        <v>7383</v>
      </c>
      <c r="BI154" s="42"/>
      <c r="BJ154" s="42"/>
      <c r="BK154" s="42"/>
      <c r="BL154" s="42"/>
      <c r="BM154" s="15"/>
    </row>
    <row r="155" spans="1:65" outlineLevel="5" x14ac:dyDescent="0.3">
      <c r="A155" s="22">
        <f t="shared" si="48"/>
        <v>5</v>
      </c>
      <c r="B155" s="9">
        <f t="shared" ref="B155:B218" si="78">B154+1</f>
        <v>43222</v>
      </c>
      <c r="C155" s="51">
        <v>367542</v>
      </c>
      <c r="D155" s="64">
        <f t="shared" si="68"/>
        <v>36</v>
      </c>
      <c r="E155" s="12">
        <v>36</v>
      </c>
      <c r="F155" s="12">
        <v>36</v>
      </c>
      <c r="G155" s="12"/>
      <c r="H155" s="12"/>
      <c r="I155" s="12"/>
      <c r="J155" s="12"/>
      <c r="K155" s="12"/>
      <c r="L155" s="12"/>
      <c r="M155" s="74" t="str">
        <f t="shared" si="69"/>
        <v/>
      </c>
      <c r="N155" s="83" t="s">
        <v>103</v>
      </c>
      <c r="O155" s="83" t="s">
        <v>103</v>
      </c>
      <c r="P155" s="83"/>
      <c r="Q155" s="83"/>
      <c r="R155" s="83"/>
      <c r="S155" s="83"/>
      <c r="T155" s="83"/>
      <c r="U155" s="83"/>
      <c r="V155" s="5" t="str">
        <f t="shared" si="70"/>
        <v/>
      </c>
      <c r="W155" s="41"/>
      <c r="X155" s="41"/>
      <c r="Y155" s="41"/>
      <c r="Z155" s="41"/>
      <c r="AA155" s="41"/>
      <c r="AB155" s="41"/>
      <c r="AC155" s="41"/>
      <c r="AD155" s="41"/>
      <c r="AE155" s="5" t="str">
        <f t="shared" si="71"/>
        <v/>
      </c>
      <c r="AF155" s="41"/>
      <c r="AG155" s="41"/>
      <c r="AH155" s="41"/>
      <c r="AI155" s="41"/>
      <c r="AJ155" s="41"/>
      <c r="AK155" s="41"/>
      <c r="AL155" s="41"/>
      <c r="AM155" s="41"/>
      <c r="AN155" s="41">
        <f t="shared" ref="AN155:AN184" si="79">21000/AO155</f>
        <v>21.12676056338028</v>
      </c>
      <c r="AO155" s="41">
        <v>994</v>
      </c>
      <c r="AP155" s="110" t="s">
        <v>103</v>
      </c>
      <c r="AQ155" s="111" t="s">
        <v>103</v>
      </c>
      <c r="AR155" s="126" t="str">
        <f t="shared" si="72"/>
        <v/>
      </c>
      <c r="AS155" s="126" t="str">
        <f t="shared" si="73"/>
        <v/>
      </c>
      <c r="AT155" s="127">
        <v>994</v>
      </c>
      <c r="AU155" s="128">
        <v>2.31</v>
      </c>
      <c r="AV155" s="129" t="s">
        <v>103</v>
      </c>
      <c r="AW155" s="126" t="str">
        <f t="shared" si="74"/>
        <v/>
      </c>
      <c r="AX155" s="126" t="str">
        <f t="shared" si="75"/>
        <v/>
      </c>
      <c r="AY155" s="64" t="str">
        <f t="shared" si="76"/>
        <v/>
      </c>
      <c r="AZ155" s="97">
        <v>81.06</v>
      </c>
      <c r="BA155" s="68"/>
      <c r="BB155" s="68"/>
      <c r="BC155" s="68"/>
      <c r="BD155" s="68"/>
      <c r="BE155" s="15"/>
      <c r="BF155" s="5">
        <f t="shared" si="77"/>
        <v>10306</v>
      </c>
      <c r="BG155" s="42">
        <v>4702</v>
      </c>
      <c r="BH155" s="42">
        <v>5604</v>
      </c>
      <c r="BI155" s="42"/>
      <c r="BJ155" s="42"/>
      <c r="BK155" s="42"/>
      <c r="BL155" s="42"/>
      <c r="BM155" s="15"/>
    </row>
    <row r="156" spans="1:65" outlineLevel="5" x14ac:dyDescent="0.3">
      <c r="A156" s="22">
        <f t="shared" si="48"/>
        <v>5</v>
      </c>
      <c r="B156" s="9">
        <f t="shared" si="78"/>
        <v>43223</v>
      </c>
      <c r="C156" s="51">
        <v>321080</v>
      </c>
      <c r="D156" s="64">
        <f t="shared" si="68"/>
        <v>36.5</v>
      </c>
      <c r="E156" s="12">
        <v>37</v>
      </c>
      <c r="F156" s="12">
        <v>36</v>
      </c>
      <c r="G156" s="12"/>
      <c r="H156" s="12"/>
      <c r="I156" s="12"/>
      <c r="J156" s="12"/>
      <c r="K156" s="12"/>
      <c r="L156" s="12"/>
      <c r="M156" s="74" t="str">
        <f t="shared" si="69"/>
        <v/>
      </c>
      <c r="N156" s="83" t="s">
        <v>103</v>
      </c>
      <c r="O156" s="83" t="s">
        <v>103</v>
      </c>
      <c r="P156" s="83"/>
      <c r="Q156" s="83"/>
      <c r="R156" s="83"/>
      <c r="S156" s="83"/>
      <c r="T156" s="83"/>
      <c r="U156" s="83"/>
      <c r="V156" s="5" t="str">
        <f t="shared" si="70"/>
        <v/>
      </c>
      <c r="W156" s="41"/>
      <c r="X156" s="41"/>
      <c r="Y156" s="41"/>
      <c r="Z156" s="41"/>
      <c r="AA156" s="41"/>
      <c r="AB156" s="41"/>
      <c r="AC156" s="41"/>
      <c r="AD156" s="41"/>
      <c r="AE156" s="5" t="str">
        <f t="shared" si="71"/>
        <v/>
      </c>
      <c r="AF156" s="41"/>
      <c r="AG156" s="41"/>
      <c r="AH156" s="41"/>
      <c r="AI156" s="41"/>
      <c r="AJ156" s="41"/>
      <c r="AK156" s="41"/>
      <c r="AL156" s="41"/>
      <c r="AM156" s="41"/>
      <c r="AN156" s="41">
        <f t="shared" si="79"/>
        <v>19.021739130434781</v>
      </c>
      <c r="AO156" s="41">
        <v>1104</v>
      </c>
      <c r="AP156" s="110" t="s">
        <v>103</v>
      </c>
      <c r="AQ156" s="111" t="s">
        <v>103</v>
      </c>
      <c r="AR156" s="126" t="str">
        <f t="shared" si="72"/>
        <v/>
      </c>
      <c r="AS156" s="126" t="str">
        <f t="shared" si="73"/>
        <v/>
      </c>
      <c r="AT156" s="127">
        <v>1104</v>
      </c>
      <c r="AU156" s="128">
        <v>2.27</v>
      </c>
      <c r="AV156" s="129" t="s">
        <v>103</v>
      </c>
      <c r="AW156" s="126" t="str">
        <f t="shared" si="74"/>
        <v/>
      </c>
      <c r="AX156" s="126" t="str">
        <f t="shared" si="75"/>
        <v/>
      </c>
      <c r="AY156" s="64" t="str">
        <f t="shared" si="76"/>
        <v/>
      </c>
      <c r="AZ156" s="97">
        <v>80.97</v>
      </c>
      <c r="BA156" s="68"/>
      <c r="BB156" s="68"/>
      <c r="BC156" s="68"/>
      <c r="BD156" s="68"/>
      <c r="BE156" s="15"/>
      <c r="BF156" s="5">
        <f t="shared" si="77"/>
        <v>6848</v>
      </c>
      <c r="BG156" s="42">
        <v>3807</v>
      </c>
      <c r="BH156" s="42">
        <v>3041</v>
      </c>
      <c r="BI156" s="42"/>
      <c r="BJ156" s="42"/>
      <c r="BK156" s="42"/>
      <c r="BL156" s="42"/>
      <c r="BM156" s="15"/>
    </row>
    <row r="157" spans="1:65" outlineLevel="5" x14ac:dyDescent="0.3">
      <c r="A157" s="22">
        <f t="shared" si="48"/>
        <v>5</v>
      </c>
      <c r="B157" s="9">
        <f t="shared" si="78"/>
        <v>43224</v>
      </c>
      <c r="C157" s="51">
        <v>329854</v>
      </c>
      <c r="D157" s="64">
        <f t="shared" si="68"/>
        <v>36.5</v>
      </c>
      <c r="E157" s="12">
        <v>36</v>
      </c>
      <c r="F157" s="12">
        <v>37</v>
      </c>
      <c r="G157" s="12"/>
      <c r="H157" s="12"/>
      <c r="I157" s="12"/>
      <c r="J157" s="12"/>
      <c r="K157" s="12"/>
      <c r="L157" s="12"/>
      <c r="M157" s="74" t="str">
        <f t="shared" si="69"/>
        <v/>
      </c>
      <c r="N157" s="83" t="s">
        <v>103</v>
      </c>
      <c r="O157" s="83" t="s">
        <v>103</v>
      </c>
      <c r="P157" s="83"/>
      <c r="Q157" s="83"/>
      <c r="R157" s="83"/>
      <c r="S157" s="83"/>
      <c r="T157" s="83"/>
      <c r="U157" s="83"/>
      <c r="V157" s="5" t="str">
        <f t="shared" si="70"/>
        <v/>
      </c>
      <c r="W157" s="41"/>
      <c r="X157" s="41"/>
      <c r="Y157" s="41"/>
      <c r="Z157" s="41"/>
      <c r="AA157" s="41"/>
      <c r="AB157" s="41"/>
      <c r="AC157" s="41"/>
      <c r="AD157" s="41"/>
      <c r="AE157" s="5" t="str">
        <f t="shared" si="71"/>
        <v/>
      </c>
      <c r="AF157" s="41"/>
      <c r="AG157" s="41"/>
      <c r="AH157" s="41"/>
      <c r="AI157" s="41"/>
      <c r="AJ157" s="41"/>
      <c r="AK157" s="41"/>
      <c r="AL157" s="41"/>
      <c r="AM157" s="41"/>
      <c r="AN157" s="41">
        <f t="shared" si="79"/>
        <v>18.229166666666668</v>
      </c>
      <c r="AO157" s="41">
        <v>1152</v>
      </c>
      <c r="AP157" s="110" t="s">
        <v>103</v>
      </c>
      <c r="AQ157" s="111" t="s">
        <v>103</v>
      </c>
      <c r="AR157" s="126" t="str">
        <f t="shared" si="72"/>
        <v/>
      </c>
      <c r="AS157" s="126" t="str">
        <f t="shared" si="73"/>
        <v/>
      </c>
      <c r="AT157" s="127">
        <v>1152</v>
      </c>
      <c r="AU157" s="128">
        <v>2.29</v>
      </c>
      <c r="AV157" s="129" t="s">
        <v>103</v>
      </c>
      <c r="AW157" s="126" t="str">
        <f t="shared" si="74"/>
        <v/>
      </c>
      <c r="AX157" s="126" t="str">
        <f t="shared" si="75"/>
        <v/>
      </c>
      <c r="AY157" s="64" t="str">
        <f t="shared" si="76"/>
        <v/>
      </c>
      <c r="AZ157" s="97">
        <v>81</v>
      </c>
      <c r="BA157" s="68"/>
      <c r="BB157" s="68"/>
      <c r="BC157" s="68"/>
      <c r="BD157" s="68"/>
      <c r="BE157" s="15"/>
      <c r="BF157" s="5">
        <f t="shared" si="77"/>
        <v>11776</v>
      </c>
      <c r="BG157" s="42">
        <v>4765</v>
      </c>
      <c r="BH157" s="42">
        <v>7011</v>
      </c>
      <c r="BI157" s="42"/>
      <c r="BJ157" s="42"/>
      <c r="BK157" s="42"/>
      <c r="BL157" s="42"/>
      <c r="BM157" s="15"/>
    </row>
    <row r="158" spans="1:65" outlineLevel="5" x14ac:dyDescent="0.3">
      <c r="A158" s="22">
        <f t="shared" si="48"/>
        <v>5</v>
      </c>
      <c r="B158" s="9">
        <f t="shared" si="78"/>
        <v>43225</v>
      </c>
      <c r="C158" s="51">
        <v>314213</v>
      </c>
      <c r="D158" s="64">
        <f t="shared" si="68"/>
        <v>37</v>
      </c>
      <c r="E158" s="12">
        <v>36</v>
      </c>
      <c r="F158" s="12">
        <v>38</v>
      </c>
      <c r="G158" s="12"/>
      <c r="H158" s="12"/>
      <c r="I158" s="12"/>
      <c r="J158" s="12"/>
      <c r="K158" s="12"/>
      <c r="L158" s="12"/>
      <c r="M158" s="74" t="str">
        <f t="shared" si="69"/>
        <v/>
      </c>
      <c r="N158" s="83" t="s">
        <v>103</v>
      </c>
      <c r="O158" s="83" t="s">
        <v>103</v>
      </c>
      <c r="P158" s="83"/>
      <c r="Q158" s="83"/>
      <c r="R158" s="83"/>
      <c r="S158" s="83"/>
      <c r="T158" s="83"/>
      <c r="U158" s="83"/>
      <c r="V158" s="5" t="str">
        <f t="shared" si="70"/>
        <v/>
      </c>
      <c r="W158" s="41"/>
      <c r="X158" s="41"/>
      <c r="Y158" s="41"/>
      <c r="Z158" s="41"/>
      <c r="AA158" s="41"/>
      <c r="AB158" s="41"/>
      <c r="AC158" s="41"/>
      <c r="AD158" s="41"/>
      <c r="AE158" s="5" t="str">
        <f t="shared" si="71"/>
        <v/>
      </c>
      <c r="AF158" s="41"/>
      <c r="AG158" s="41"/>
      <c r="AH158" s="41"/>
      <c r="AI158" s="41"/>
      <c r="AJ158" s="41"/>
      <c r="AK158" s="41"/>
      <c r="AL158" s="41"/>
      <c r="AM158" s="41"/>
      <c r="AN158" s="41">
        <f t="shared" si="79"/>
        <v>21.233569261880689</v>
      </c>
      <c r="AO158" s="41">
        <v>989</v>
      </c>
      <c r="AP158" s="110" t="s">
        <v>103</v>
      </c>
      <c r="AQ158" s="111" t="s">
        <v>103</v>
      </c>
      <c r="AR158" s="126" t="str">
        <f t="shared" si="72"/>
        <v/>
      </c>
      <c r="AS158" s="126" t="str">
        <f t="shared" si="73"/>
        <v/>
      </c>
      <c r="AT158" s="127">
        <v>989</v>
      </c>
      <c r="AU158" s="128" t="s">
        <v>103</v>
      </c>
      <c r="AV158" s="129" t="s">
        <v>103</v>
      </c>
      <c r="AW158" s="126" t="str">
        <f t="shared" si="74"/>
        <v/>
      </c>
      <c r="AX158" s="126" t="str">
        <f t="shared" si="75"/>
        <v/>
      </c>
      <c r="AY158" s="64" t="str">
        <f t="shared" si="76"/>
        <v/>
      </c>
      <c r="AZ158" s="97" t="s">
        <v>103</v>
      </c>
      <c r="BA158" s="68"/>
      <c r="BB158" s="68"/>
      <c r="BC158" s="68"/>
      <c r="BD158" s="68"/>
      <c r="BE158" s="15"/>
      <c r="BF158" s="5">
        <f t="shared" si="77"/>
        <v>11925</v>
      </c>
      <c r="BG158" s="42">
        <v>5505</v>
      </c>
      <c r="BH158" s="42">
        <v>6420</v>
      </c>
      <c r="BI158" s="42"/>
      <c r="BJ158" s="42"/>
      <c r="BK158" s="42"/>
      <c r="BL158" s="42"/>
      <c r="BM158" s="15"/>
    </row>
    <row r="159" spans="1:65" outlineLevel="5" x14ac:dyDescent="0.3">
      <c r="A159" s="22">
        <f t="shared" si="48"/>
        <v>5</v>
      </c>
      <c r="B159" s="9">
        <f t="shared" si="78"/>
        <v>43226</v>
      </c>
      <c r="C159" s="51">
        <v>318369</v>
      </c>
      <c r="D159" s="64">
        <f t="shared" si="68"/>
        <v>37.5</v>
      </c>
      <c r="E159" s="12">
        <v>38</v>
      </c>
      <c r="F159" s="12">
        <v>37</v>
      </c>
      <c r="G159" s="12"/>
      <c r="H159" s="12"/>
      <c r="I159" s="12"/>
      <c r="J159" s="12"/>
      <c r="K159" s="12"/>
      <c r="L159" s="12"/>
      <c r="M159" s="74" t="str">
        <f t="shared" si="69"/>
        <v/>
      </c>
      <c r="N159" s="83" t="s">
        <v>103</v>
      </c>
      <c r="O159" s="83" t="s">
        <v>103</v>
      </c>
      <c r="P159" s="83"/>
      <c r="Q159" s="83"/>
      <c r="R159" s="83"/>
      <c r="S159" s="83"/>
      <c r="T159" s="83"/>
      <c r="U159" s="83"/>
      <c r="V159" s="5" t="str">
        <f t="shared" si="70"/>
        <v/>
      </c>
      <c r="W159" s="41"/>
      <c r="X159" s="41"/>
      <c r="Y159" s="41"/>
      <c r="Z159" s="41"/>
      <c r="AA159" s="41"/>
      <c r="AB159" s="41"/>
      <c r="AC159" s="41"/>
      <c r="AD159" s="41"/>
      <c r="AE159" s="5" t="str">
        <f t="shared" si="71"/>
        <v/>
      </c>
      <c r="AF159" s="41"/>
      <c r="AG159" s="41"/>
      <c r="AH159" s="41"/>
      <c r="AI159" s="41"/>
      <c r="AJ159" s="41"/>
      <c r="AK159" s="41"/>
      <c r="AL159" s="41"/>
      <c r="AM159" s="41"/>
      <c r="AN159" s="41">
        <f t="shared" si="79"/>
        <v>21.96652719665272</v>
      </c>
      <c r="AO159" s="41">
        <v>956</v>
      </c>
      <c r="AP159" s="110" t="s">
        <v>103</v>
      </c>
      <c r="AQ159" s="111" t="s">
        <v>103</v>
      </c>
      <c r="AR159" s="126" t="str">
        <f t="shared" si="72"/>
        <v/>
      </c>
      <c r="AS159" s="126" t="str">
        <f t="shared" si="73"/>
        <v/>
      </c>
      <c r="AT159" s="127">
        <v>956</v>
      </c>
      <c r="AU159" s="128" t="s">
        <v>103</v>
      </c>
      <c r="AV159" s="129" t="s">
        <v>103</v>
      </c>
      <c r="AW159" s="126" t="str">
        <f t="shared" si="74"/>
        <v/>
      </c>
      <c r="AX159" s="126" t="str">
        <f t="shared" si="75"/>
        <v/>
      </c>
      <c r="AY159" s="64" t="str">
        <f t="shared" si="76"/>
        <v/>
      </c>
      <c r="AZ159" s="97" t="s">
        <v>103</v>
      </c>
      <c r="BA159" s="68"/>
      <c r="BB159" s="68"/>
      <c r="BC159" s="68"/>
      <c r="BD159" s="68"/>
      <c r="BE159" s="15"/>
      <c r="BF159" s="5">
        <f t="shared" si="77"/>
        <v>11518</v>
      </c>
      <c r="BG159" s="42">
        <v>5071</v>
      </c>
      <c r="BH159" s="42">
        <v>6447</v>
      </c>
      <c r="BI159" s="42"/>
      <c r="BJ159" s="42"/>
      <c r="BK159" s="42"/>
      <c r="BL159" s="42"/>
      <c r="BM159" s="15"/>
    </row>
    <row r="160" spans="1:65" outlineLevel="5" x14ac:dyDescent="0.3">
      <c r="A160" s="22">
        <f t="shared" si="48"/>
        <v>5</v>
      </c>
      <c r="B160" s="9">
        <f t="shared" si="78"/>
        <v>43227</v>
      </c>
      <c r="C160" s="51">
        <v>364155</v>
      </c>
      <c r="D160" s="64">
        <f t="shared" si="68"/>
        <v>37.5</v>
      </c>
      <c r="E160" s="12">
        <v>38</v>
      </c>
      <c r="F160" s="12">
        <v>37</v>
      </c>
      <c r="G160" s="12"/>
      <c r="H160" s="12"/>
      <c r="I160" s="12"/>
      <c r="J160" s="12"/>
      <c r="K160" s="12"/>
      <c r="L160" s="12"/>
      <c r="M160" s="74" t="str">
        <f t="shared" si="69"/>
        <v/>
      </c>
      <c r="N160" s="83" t="s">
        <v>103</v>
      </c>
      <c r="O160" s="83" t="s">
        <v>103</v>
      </c>
      <c r="P160" s="83"/>
      <c r="Q160" s="83"/>
      <c r="R160" s="83"/>
      <c r="S160" s="83"/>
      <c r="T160" s="83"/>
      <c r="U160" s="83"/>
      <c r="V160" s="5" t="str">
        <f t="shared" si="70"/>
        <v/>
      </c>
      <c r="W160" s="41"/>
      <c r="X160" s="41"/>
      <c r="Y160" s="41"/>
      <c r="Z160" s="41"/>
      <c r="AA160" s="41"/>
      <c r="AB160" s="41"/>
      <c r="AC160" s="41"/>
      <c r="AD160" s="41"/>
      <c r="AE160" s="5" t="str">
        <f t="shared" si="71"/>
        <v/>
      </c>
      <c r="AF160" s="41"/>
      <c r="AG160" s="41"/>
      <c r="AH160" s="41"/>
      <c r="AI160" s="41"/>
      <c r="AJ160" s="41"/>
      <c r="AK160" s="41"/>
      <c r="AL160" s="41"/>
      <c r="AM160" s="41"/>
      <c r="AN160" s="41">
        <f t="shared" si="79"/>
        <v>24.852071005917161</v>
      </c>
      <c r="AO160" s="41">
        <v>845</v>
      </c>
      <c r="AP160" s="110" t="s">
        <v>103</v>
      </c>
      <c r="AQ160" s="111" t="s">
        <v>103</v>
      </c>
      <c r="AR160" s="126" t="str">
        <f t="shared" si="72"/>
        <v/>
      </c>
      <c r="AS160" s="126" t="str">
        <f t="shared" si="73"/>
        <v/>
      </c>
      <c r="AT160" s="127">
        <v>845</v>
      </c>
      <c r="AU160" s="128" t="s">
        <v>103</v>
      </c>
      <c r="AV160" s="129" t="s">
        <v>103</v>
      </c>
      <c r="AW160" s="126" t="str">
        <f t="shared" si="74"/>
        <v/>
      </c>
      <c r="AX160" s="126" t="str">
        <f t="shared" si="75"/>
        <v/>
      </c>
      <c r="AY160" s="64" t="str">
        <f t="shared" si="76"/>
        <v/>
      </c>
      <c r="AZ160" s="97" t="s">
        <v>103</v>
      </c>
      <c r="BA160" s="68"/>
      <c r="BB160" s="68"/>
      <c r="BC160" s="68"/>
      <c r="BD160" s="68"/>
      <c r="BE160" s="15"/>
      <c r="BF160" s="5">
        <f t="shared" si="77"/>
        <v>9170</v>
      </c>
      <c r="BG160" s="42">
        <v>3082</v>
      </c>
      <c r="BH160" s="42">
        <v>6088</v>
      </c>
      <c r="BI160" s="42"/>
      <c r="BJ160" s="42"/>
      <c r="BK160" s="42"/>
      <c r="BL160" s="42"/>
      <c r="BM160" s="15"/>
    </row>
    <row r="161" spans="1:65" outlineLevel="5" x14ac:dyDescent="0.3">
      <c r="A161" s="22">
        <f t="shared" si="48"/>
        <v>5</v>
      </c>
      <c r="B161" s="9">
        <f t="shared" si="78"/>
        <v>43228</v>
      </c>
      <c r="C161" s="51">
        <v>357287</v>
      </c>
      <c r="D161" s="64">
        <f t="shared" si="68"/>
        <v>36.5</v>
      </c>
      <c r="E161" s="12">
        <v>37</v>
      </c>
      <c r="F161" s="12">
        <v>36</v>
      </c>
      <c r="G161" s="12"/>
      <c r="H161" s="12"/>
      <c r="I161" s="12"/>
      <c r="J161" s="12"/>
      <c r="K161" s="12"/>
      <c r="L161" s="12"/>
      <c r="M161" s="74">
        <f t="shared" si="69"/>
        <v>7.3</v>
      </c>
      <c r="N161" s="83">
        <v>7.33</v>
      </c>
      <c r="O161" s="83">
        <v>7.36</v>
      </c>
      <c r="P161" s="83"/>
      <c r="Q161" s="83"/>
      <c r="R161" s="83"/>
      <c r="S161" s="83"/>
      <c r="T161" s="83"/>
      <c r="U161" s="83"/>
      <c r="V161" s="5" t="str">
        <f t="shared" si="70"/>
        <v/>
      </c>
      <c r="W161" s="41"/>
      <c r="X161" s="41"/>
      <c r="Y161" s="41"/>
      <c r="Z161" s="41"/>
      <c r="AA161" s="41"/>
      <c r="AB161" s="41"/>
      <c r="AC161" s="41"/>
      <c r="AD161" s="41"/>
      <c r="AE161" s="5" t="str">
        <f t="shared" si="71"/>
        <v/>
      </c>
      <c r="AF161" s="41"/>
      <c r="AG161" s="41"/>
      <c r="AH161" s="41"/>
      <c r="AI161" s="41"/>
      <c r="AJ161" s="41"/>
      <c r="AK161" s="41"/>
      <c r="AL161" s="41"/>
      <c r="AM161" s="41"/>
      <c r="AN161" s="41">
        <f t="shared" si="79"/>
        <v>20.5078125</v>
      </c>
      <c r="AO161" s="41">
        <v>1024</v>
      </c>
      <c r="AP161" s="110">
        <v>2.94</v>
      </c>
      <c r="AQ161" s="111">
        <v>2.17</v>
      </c>
      <c r="AR161" s="126">
        <f t="shared" si="72"/>
        <v>73.80952380952381</v>
      </c>
      <c r="AS161" s="126">
        <f t="shared" si="73"/>
        <v>26.19047619047619</v>
      </c>
      <c r="AT161" s="127">
        <v>1024</v>
      </c>
      <c r="AU161" s="128">
        <v>2.27</v>
      </c>
      <c r="AV161" s="129">
        <v>1.43</v>
      </c>
      <c r="AW161" s="126">
        <f t="shared" si="74"/>
        <v>62.995594713656388</v>
      </c>
      <c r="AX161" s="126">
        <f t="shared" si="75"/>
        <v>37.004405286343612</v>
      </c>
      <c r="AY161" s="64">
        <f t="shared" si="76"/>
        <v>39.592933947772657</v>
      </c>
      <c r="AZ161" s="97">
        <v>80.709999999999994</v>
      </c>
      <c r="BA161" s="68">
        <v>64.3</v>
      </c>
      <c r="BB161" s="68">
        <v>34.799999999999997</v>
      </c>
      <c r="BC161" s="68">
        <v>9</v>
      </c>
      <c r="BD161" s="68"/>
      <c r="BE161" s="15"/>
      <c r="BF161" s="5">
        <f t="shared" si="77"/>
        <v>10056</v>
      </c>
      <c r="BG161" s="42">
        <v>636</v>
      </c>
      <c r="BH161" s="42">
        <v>9420</v>
      </c>
      <c r="BI161" s="42"/>
      <c r="BJ161" s="42"/>
      <c r="BK161" s="42"/>
      <c r="BL161" s="42"/>
      <c r="BM161" s="15"/>
    </row>
    <row r="162" spans="1:65" outlineLevel="5" x14ac:dyDescent="0.3">
      <c r="A162" s="22">
        <f t="shared" si="48"/>
        <v>5</v>
      </c>
      <c r="B162" s="9">
        <f t="shared" si="78"/>
        <v>43229</v>
      </c>
      <c r="C162" s="51">
        <v>381556</v>
      </c>
      <c r="D162" s="64">
        <f t="shared" si="68"/>
        <v>37</v>
      </c>
      <c r="E162" s="12">
        <v>37</v>
      </c>
      <c r="F162" s="12">
        <v>37</v>
      </c>
      <c r="G162" s="12"/>
      <c r="H162" s="12"/>
      <c r="I162" s="12"/>
      <c r="J162" s="12"/>
      <c r="K162" s="12"/>
      <c r="L162" s="12"/>
      <c r="M162" s="74" t="str">
        <f t="shared" si="69"/>
        <v/>
      </c>
      <c r="N162" s="83" t="s">
        <v>103</v>
      </c>
      <c r="O162" s="83" t="s">
        <v>103</v>
      </c>
      <c r="P162" s="83"/>
      <c r="Q162" s="83"/>
      <c r="R162" s="83"/>
      <c r="S162" s="83"/>
      <c r="T162" s="83"/>
      <c r="U162" s="83"/>
      <c r="V162" s="5" t="str">
        <f t="shared" si="70"/>
        <v/>
      </c>
      <c r="W162" s="41"/>
      <c r="X162" s="41"/>
      <c r="Y162" s="41"/>
      <c r="Z162" s="41"/>
      <c r="AA162" s="41"/>
      <c r="AB162" s="41"/>
      <c r="AC162" s="41"/>
      <c r="AD162" s="41"/>
      <c r="AE162" s="5" t="str">
        <f t="shared" si="71"/>
        <v/>
      </c>
      <c r="AF162" s="41"/>
      <c r="AG162" s="41"/>
      <c r="AH162" s="41"/>
      <c r="AI162" s="41"/>
      <c r="AJ162" s="41"/>
      <c r="AK162" s="41"/>
      <c r="AL162" s="41"/>
      <c r="AM162" s="41"/>
      <c r="AN162" s="41">
        <f t="shared" si="79"/>
        <v>20.608439646712462</v>
      </c>
      <c r="AO162" s="41">
        <v>1019</v>
      </c>
      <c r="AP162" s="110" t="s">
        <v>103</v>
      </c>
      <c r="AQ162" s="111" t="s">
        <v>103</v>
      </c>
      <c r="AR162" s="126" t="str">
        <f t="shared" si="72"/>
        <v/>
      </c>
      <c r="AS162" s="126" t="str">
        <f t="shared" si="73"/>
        <v/>
      </c>
      <c r="AT162" s="127">
        <v>1019</v>
      </c>
      <c r="AU162" s="128">
        <v>2.2999999999999998</v>
      </c>
      <c r="AV162" s="129" t="s">
        <v>103</v>
      </c>
      <c r="AW162" s="126" t="str">
        <f t="shared" si="74"/>
        <v/>
      </c>
      <c r="AX162" s="126" t="str">
        <f t="shared" si="75"/>
        <v/>
      </c>
      <c r="AY162" s="64" t="str">
        <f t="shared" si="76"/>
        <v/>
      </c>
      <c r="AZ162" s="97">
        <v>80.150000000000006</v>
      </c>
      <c r="BA162" s="68"/>
      <c r="BB162" s="68"/>
      <c r="BC162" s="68"/>
      <c r="BD162" s="68"/>
      <c r="BE162" s="15"/>
      <c r="BF162" s="5">
        <f t="shared" si="77"/>
        <v>10950</v>
      </c>
      <c r="BG162" s="42">
        <v>5199</v>
      </c>
      <c r="BH162" s="42">
        <v>5751</v>
      </c>
      <c r="BI162" s="42"/>
      <c r="BJ162" s="42"/>
      <c r="BK162" s="42"/>
      <c r="BL162" s="42"/>
      <c r="BM162" s="15"/>
    </row>
    <row r="163" spans="1:65" outlineLevel="5" x14ac:dyDescent="0.3">
      <c r="A163" s="22">
        <f t="shared" ref="A163:A234" si="80">MONTH(B163)</f>
        <v>5</v>
      </c>
      <c r="B163" s="9">
        <f t="shared" si="78"/>
        <v>43230</v>
      </c>
      <c r="C163" s="51">
        <v>358909</v>
      </c>
      <c r="D163" s="64">
        <f t="shared" si="68"/>
        <v>36.5</v>
      </c>
      <c r="E163" s="12">
        <v>37</v>
      </c>
      <c r="F163" s="12">
        <v>36</v>
      </c>
      <c r="G163" s="12"/>
      <c r="H163" s="12"/>
      <c r="I163" s="12"/>
      <c r="J163" s="12"/>
      <c r="K163" s="12"/>
      <c r="L163" s="12"/>
      <c r="M163" s="74" t="str">
        <f t="shared" si="69"/>
        <v/>
      </c>
      <c r="N163" s="83" t="s">
        <v>103</v>
      </c>
      <c r="O163" s="83" t="s">
        <v>103</v>
      </c>
      <c r="P163" s="83"/>
      <c r="Q163" s="83"/>
      <c r="R163" s="83"/>
      <c r="S163" s="83"/>
      <c r="T163" s="83"/>
      <c r="U163" s="83"/>
      <c r="V163" s="5" t="str">
        <f t="shared" si="70"/>
        <v/>
      </c>
      <c r="W163" s="41"/>
      <c r="X163" s="41"/>
      <c r="Y163" s="41"/>
      <c r="Z163" s="41"/>
      <c r="AA163" s="41"/>
      <c r="AB163" s="41"/>
      <c r="AC163" s="41"/>
      <c r="AD163" s="41"/>
      <c r="AE163" s="5" t="str">
        <f t="shared" si="71"/>
        <v/>
      </c>
      <c r="AF163" s="41"/>
      <c r="AG163" s="41"/>
      <c r="AH163" s="41"/>
      <c r="AI163" s="41"/>
      <c r="AJ163" s="41"/>
      <c r="AK163" s="41"/>
      <c r="AL163" s="41"/>
      <c r="AM163" s="41"/>
      <c r="AN163" s="41">
        <f t="shared" si="79"/>
        <v>19.681349578256796</v>
      </c>
      <c r="AO163" s="41">
        <v>1067</v>
      </c>
      <c r="AP163" s="110" t="s">
        <v>103</v>
      </c>
      <c r="AQ163" s="111" t="s">
        <v>103</v>
      </c>
      <c r="AR163" s="126" t="str">
        <f t="shared" si="72"/>
        <v/>
      </c>
      <c r="AS163" s="126" t="str">
        <f t="shared" si="73"/>
        <v/>
      </c>
      <c r="AT163" s="127">
        <v>1067</v>
      </c>
      <c r="AU163" s="128">
        <v>2.25</v>
      </c>
      <c r="AV163" s="129" t="s">
        <v>103</v>
      </c>
      <c r="AW163" s="126" t="str">
        <f t="shared" si="74"/>
        <v/>
      </c>
      <c r="AX163" s="126" t="str">
        <f t="shared" si="75"/>
        <v/>
      </c>
      <c r="AY163" s="64" t="str">
        <f t="shared" si="76"/>
        <v/>
      </c>
      <c r="AZ163" s="97">
        <v>80.02</v>
      </c>
      <c r="BA163" s="68"/>
      <c r="BB163" s="68"/>
      <c r="BC163" s="68"/>
      <c r="BD163" s="68"/>
      <c r="BE163" s="15"/>
      <c r="BF163" s="5">
        <f t="shared" si="77"/>
        <v>13414</v>
      </c>
      <c r="BG163" s="42">
        <v>4743</v>
      </c>
      <c r="BH163" s="42">
        <v>8671</v>
      </c>
      <c r="BI163" s="42"/>
      <c r="BJ163" s="42"/>
      <c r="BK163" s="42"/>
      <c r="BL163" s="42"/>
      <c r="BM163" s="15"/>
    </row>
    <row r="164" spans="1:65" outlineLevel="5" x14ac:dyDescent="0.3">
      <c r="A164" s="22">
        <f t="shared" si="80"/>
        <v>5</v>
      </c>
      <c r="B164" s="9">
        <f t="shared" si="78"/>
        <v>43231</v>
      </c>
      <c r="C164" s="51">
        <v>351734</v>
      </c>
      <c r="D164" s="64">
        <f t="shared" si="68"/>
        <v>37</v>
      </c>
      <c r="E164" s="12">
        <v>37</v>
      </c>
      <c r="F164" s="12">
        <v>37</v>
      </c>
      <c r="G164" s="12"/>
      <c r="H164" s="12"/>
      <c r="I164" s="12"/>
      <c r="J164" s="12"/>
      <c r="K164" s="12"/>
      <c r="L164" s="12"/>
      <c r="M164" s="74" t="str">
        <f t="shared" si="69"/>
        <v/>
      </c>
      <c r="N164" s="83" t="s">
        <v>103</v>
      </c>
      <c r="O164" s="83" t="s">
        <v>103</v>
      </c>
      <c r="P164" s="83"/>
      <c r="Q164" s="83"/>
      <c r="R164" s="83"/>
      <c r="S164" s="83"/>
      <c r="T164" s="83"/>
      <c r="U164" s="83"/>
      <c r="V164" s="5" t="str">
        <f t="shared" si="70"/>
        <v/>
      </c>
      <c r="W164" s="41"/>
      <c r="X164" s="41"/>
      <c r="Y164" s="41"/>
      <c r="Z164" s="41"/>
      <c r="AA164" s="41"/>
      <c r="AB164" s="41"/>
      <c r="AC164" s="41"/>
      <c r="AD164" s="41"/>
      <c r="AE164" s="5" t="str">
        <f t="shared" si="71"/>
        <v/>
      </c>
      <c r="AF164" s="41"/>
      <c r="AG164" s="41"/>
      <c r="AH164" s="41"/>
      <c r="AI164" s="41"/>
      <c r="AJ164" s="41"/>
      <c r="AK164" s="41"/>
      <c r="AL164" s="41"/>
      <c r="AM164" s="41"/>
      <c r="AN164" s="41">
        <f t="shared" si="79"/>
        <v>22.012578616352201</v>
      </c>
      <c r="AO164" s="41">
        <v>954</v>
      </c>
      <c r="AP164" s="110" t="s">
        <v>103</v>
      </c>
      <c r="AQ164" s="111" t="s">
        <v>103</v>
      </c>
      <c r="AR164" s="126" t="str">
        <f t="shared" si="72"/>
        <v/>
      </c>
      <c r="AS164" s="126" t="str">
        <f t="shared" si="73"/>
        <v/>
      </c>
      <c r="AT164" s="127">
        <v>954</v>
      </c>
      <c r="AU164" s="128">
        <v>2.2200000000000002</v>
      </c>
      <c r="AV164" s="129" t="s">
        <v>103</v>
      </c>
      <c r="AW164" s="126" t="str">
        <f t="shared" si="74"/>
        <v/>
      </c>
      <c r="AX164" s="126" t="str">
        <f t="shared" si="75"/>
        <v/>
      </c>
      <c r="AY164" s="64" t="str">
        <f t="shared" si="76"/>
        <v/>
      </c>
      <c r="AZ164" s="97">
        <v>80.010000000000005</v>
      </c>
      <c r="BA164" s="68"/>
      <c r="BB164" s="68"/>
      <c r="BC164" s="68"/>
      <c r="BD164" s="68"/>
      <c r="BE164" s="15"/>
      <c r="BF164" s="5">
        <f t="shared" si="77"/>
        <v>12895</v>
      </c>
      <c r="BG164" s="42">
        <v>4254</v>
      </c>
      <c r="BH164" s="42">
        <v>8641</v>
      </c>
      <c r="BI164" s="42"/>
      <c r="BJ164" s="42"/>
      <c r="BK164" s="42"/>
      <c r="BL164" s="42"/>
      <c r="BM164" s="15"/>
    </row>
    <row r="165" spans="1:65" outlineLevel="5" x14ac:dyDescent="0.3">
      <c r="A165" s="22">
        <f t="shared" si="80"/>
        <v>5</v>
      </c>
      <c r="B165" s="9">
        <f t="shared" si="78"/>
        <v>43232</v>
      </c>
      <c r="C165" s="51">
        <v>344250</v>
      </c>
      <c r="D165" s="64">
        <f t="shared" si="68"/>
        <v>37</v>
      </c>
      <c r="E165" s="12">
        <v>37</v>
      </c>
      <c r="F165" s="12">
        <v>37</v>
      </c>
      <c r="G165" s="12"/>
      <c r="H165" s="12"/>
      <c r="I165" s="12"/>
      <c r="J165" s="12"/>
      <c r="K165" s="12"/>
      <c r="L165" s="12"/>
      <c r="M165" s="74" t="str">
        <f t="shared" si="69"/>
        <v/>
      </c>
      <c r="N165" s="83" t="s">
        <v>103</v>
      </c>
      <c r="O165" s="83" t="s">
        <v>103</v>
      </c>
      <c r="P165" s="83"/>
      <c r="Q165" s="83"/>
      <c r="R165" s="83"/>
      <c r="S165" s="83"/>
      <c r="T165" s="83"/>
      <c r="U165" s="83"/>
      <c r="V165" s="5" t="str">
        <f t="shared" si="70"/>
        <v/>
      </c>
      <c r="W165" s="41"/>
      <c r="X165" s="41"/>
      <c r="Y165" s="41"/>
      <c r="Z165" s="41"/>
      <c r="AA165" s="41"/>
      <c r="AB165" s="41"/>
      <c r="AC165" s="41"/>
      <c r="AD165" s="41"/>
      <c r="AE165" s="5" t="str">
        <f t="shared" si="71"/>
        <v/>
      </c>
      <c r="AF165" s="41"/>
      <c r="AG165" s="41"/>
      <c r="AH165" s="41"/>
      <c r="AI165" s="41"/>
      <c r="AJ165" s="41"/>
      <c r="AK165" s="41"/>
      <c r="AL165" s="41"/>
      <c r="AM165" s="41"/>
      <c r="AN165" s="41">
        <f t="shared" si="79"/>
        <v>19.021739130434781</v>
      </c>
      <c r="AO165" s="41">
        <v>1104</v>
      </c>
      <c r="AP165" s="110" t="s">
        <v>103</v>
      </c>
      <c r="AQ165" s="111" t="s">
        <v>103</v>
      </c>
      <c r="AR165" s="126" t="str">
        <f t="shared" si="72"/>
        <v/>
      </c>
      <c r="AS165" s="126" t="str">
        <f t="shared" si="73"/>
        <v/>
      </c>
      <c r="AT165" s="127">
        <v>1104</v>
      </c>
      <c r="AU165" s="128" t="s">
        <v>103</v>
      </c>
      <c r="AV165" s="129" t="s">
        <v>103</v>
      </c>
      <c r="AW165" s="126" t="str">
        <f t="shared" si="74"/>
        <v/>
      </c>
      <c r="AX165" s="126" t="str">
        <f t="shared" si="75"/>
        <v/>
      </c>
      <c r="AY165" s="64" t="str">
        <f t="shared" si="76"/>
        <v/>
      </c>
      <c r="AZ165" s="97" t="s">
        <v>103</v>
      </c>
      <c r="BA165" s="68"/>
      <c r="BB165" s="68"/>
      <c r="BC165" s="68"/>
      <c r="BD165" s="68"/>
      <c r="BE165" s="15"/>
      <c r="BF165" s="5">
        <f t="shared" si="77"/>
        <v>9214</v>
      </c>
      <c r="BG165" s="42">
        <v>2001</v>
      </c>
      <c r="BH165" s="42">
        <v>7213</v>
      </c>
      <c r="BI165" s="42"/>
      <c r="BJ165" s="42"/>
      <c r="BK165" s="42"/>
      <c r="BL165" s="42"/>
      <c r="BM165" s="15"/>
    </row>
    <row r="166" spans="1:65" outlineLevel="5" x14ac:dyDescent="0.3">
      <c r="A166" s="22">
        <f t="shared" si="80"/>
        <v>5</v>
      </c>
      <c r="B166" s="9">
        <f t="shared" si="78"/>
        <v>43233</v>
      </c>
      <c r="C166" s="51">
        <v>386819</v>
      </c>
      <c r="D166" s="64">
        <f t="shared" si="68"/>
        <v>36</v>
      </c>
      <c r="E166" s="12">
        <v>36</v>
      </c>
      <c r="F166" s="12">
        <v>36</v>
      </c>
      <c r="G166" s="12"/>
      <c r="H166" s="12"/>
      <c r="I166" s="12"/>
      <c r="J166" s="12"/>
      <c r="K166" s="12"/>
      <c r="L166" s="12"/>
      <c r="M166" s="74" t="str">
        <f t="shared" si="69"/>
        <v/>
      </c>
      <c r="N166" s="83" t="s">
        <v>103</v>
      </c>
      <c r="O166" s="83" t="s">
        <v>103</v>
      </c>
      <c r="P166" s="83"/>
      <c r="Q166" s="83"/>
      <c r="R166" s="83"/>
      <c r="S166" s="83"/>
      <c r="T166" s="83"/>
      <c r="U166" s="83"/>
      <c r="V166" s="5" t="str">
        <f t="shared" si="70"/>
        <v/>
      </c>
      <c r="W166" s="41"/>
      <c r="X166" s="41"/>
      <c r="Y166" s="41"/>
      <c r="Z166" s="41"/>
      <c r="AA166" s="41"/>
      <c r="AB166" s="41"/>
      <c r="AC166" s="41"/>
      <c r="AD166" s="41"/>
      <c r="AE166" s="5" t="str">
        <f t="shared" si="71"/>
        <v/>
      </c>
      <c r="AF166" s="41"/>
      <c r="AG166" s="41"/>
      <c r="AH166" s="41"/>
      <c r="AI166" s="41"/>
      <c r="AJ166" s="41"/>
      <c r="AK166" s="41"/>
      <c r="AL166" s="41"/>
      <c r="AM166" s="41"/>
      <c r="AN166" s="41">
        <f t="shared" si="79"/>
        <v>22.850924918389556</v>
      </c>
      <c r="AO166" s="41">
        <v>919</v>
      </c>
      <c r="AP166" s="110" t="s">
        <v>103</v>
      </c>
      <c r="AQ166" s="111" t="s">
        <v>103</v>
      </c>
      <c r="AR166" s="126" t="str">
        <f t="shared" si="72"/>
        <v/>
      </c>
      <c r="AS166" s="126" t="str">
        <f t="shared" si="73"/>
        <v/>
      </c>
      <c r="AT166" s="127">
        <v>919</v>
      </c>
      <c r="AU166" s="128" t="s">
        <v>103</v>
      </c>
      <c r="AV166" s="129" t="s">
        <v>103</v>
      </c>
      <c r="AW166" s="126" t="str">
        <f t="shared" si="74"/>
        <v/>
      </c>
      <c r="AX166" s="126" t="str">
        <f t="shared" si="75"/>
        <v/>
      </c>
      <c r="AY166" s="64" t="str">
        <f t="shared" si="76"/>
        <v/>
      </c>
      <c r="AZ166" s="97" t="s">
        <v>103</v>
      </c>
      <c r="BA166" s="68"/>
      <c r="BB166" s="68"/>
      <c r="BC166" s="68"/>
      <c r="BD166" s="68"/>
      <c r="BE166" s="15"/>
      <c r="BF166" s="5">
        <f t="shared" si="77"/>
        <v>7491</v>
      </c>
      <c r="BG166" s="42">
        <v>1360</v>
      </c>
      <c r="BH166" s="42">
        <v>6131</v>
      </c>
      <c r="BI166" s="42"/>
      <c r="BJ166" s="42"/>
      <c r="BK166" s="42"/>
      <c r="BL166" s="42"/>
      <c r="BM166" s="15"/>
    </row>
    <row r="167" spans="1:65" outlineLevel="5" x14ac:dyDescent="0.3">
      <c r="A167" s="22">
        <f t="shared" si="80"/>
        <v>5</v>
      </c>
      <c r="B167" s="9">
        <f t="shared" si="78"/>
        <v>43234</v>
      </c>
      <c r="C167" s="51">
        <v>344310</v>
      </c>
      <c r="D167" s="64">
        <f t="shared" si="68"/>
        <v>36.5</v>
      </c>
      <c r="E167" s="12">
        <v>37</v>
      </c>
      <c r="F167" s="12">
        <v>36</v>
      </c>
      <c r="G167" s="12"/>
      <c r="H167" s="12"/>
      <c r="I167" s="12"/>
      <c r="J167" s="12"/>
      <c r="K167" s="12"/>
      <c r="L167" s="12"/>
      <c r="M167" s="74" t="str">
        <f t="shared" si="69"/>
        <v/>
      </c>
      <c r="N167" s="83" t="s">
        <v>103</v>
      </c>
      <c r="O167" s="83" t="s">
        <v>103</v>
      </c>
      <c r="P167" s="83"/>
      <c r="Q167" s="83"/>
      <c r="R167" s="83"/>
      <c r="S167" s="83"/>
      <c r="T167" s="83"/>
      <c r="U167" s="83"/>
      <c r="V167" s="5" t="str">
        <f t="shared" si="70"/>
        <v/>
      </c>
      <c r="W167" s="41"/>
      <c r="X167" s="41"/>
      <c r="Y167" s="41"/>
      <c r="Z167" s="41"/>
      <c r="AA167" s="41"/>
      <c r="AB167" s="41"/>
      <c r="AC167" s="41"/>
      <c r="AD167" s="41"/>
      <c r="AE167" s="5" t="str">
        <f t="shared" si="71"/>
        <v/>
      </c>
      <c r="AF167" s="41"/>
      <c r="AG167" s="41"/>
      <c r="AH167" s="41"/>
      <c r="AI167" s="41"/>
      <c r="AJ167" s="41"/>
      <c r="AK167" s="41"/>
      <c r="AL167" s="41"/>
      <c r="AM167" s="41"/>
      <c r="AN167" s="41">
        <f t="shared" si="79"/>
        <v>20.588235294117649</v>
      </c>
      <c r="AO167" s="41">
        <v>1020</v>
      </c>
      <c r="AP167" s="110" t="s">
        <v>103</v>
      </c>
      <c r="AQ167" s="111" t="s">
        <v>103</v>
      </c>
      <c r="AR167" s="126" t="str">
        <f t="shared" si="72"/>
        <v/>
      </c>
      <c r="AS167" s="126" t="str">
        <f t="shared" si="73"/>
        <v/>
      </c>
      <c r="AT167" s="127">
        <v>1020</v>
      </c>
      <c r="AU167" s="128">
        <v>2.2000000000000002</v>
      </c>
      <c r="AV167" s="129" t="s">
        <v>103</v>
      </c>
      <c r="AW167" s="126" t="str">
        <f t="shared" si="74"/>
        <v/>
      </c>
      <c r="AX167" s="126" t="str">
        <f t="shared" si="75"/>
        <v/>
      </c>
      <c r="AY167" s="64" t="str">
        <f t="shared" si="76"/>
        <v/>
      </c>
      <c r="AZ167" s="97">
        <v>79.97</v>
      </c>
      <c r="BA167" s="68"/>
      <c r="BB167" s="68"/>
      <c r="BC167" s="68"/>
      <c r="BD167" s="68"/>
      <c r="BE167" s="15"/>
      <c r="BF167" s="5">
        <f t="shared" si="77"/>
        <v>10416</v>
      </c>
      <c r="BG167" s="42">
        <v>4713</v>
      </c>
      <c r="BH167" s="42">
        <v>5703</v>
      </c>
      <c r="BI167" s="42"/>
      <c r="BJ167" s="42"/>
      <c r="BK167" s="42"/>
      <c r="BL167" s="42"/>
      <c r="BM167" s="15"/>
    </row>
    <row r="168" spans="1:65" outlineLevel="5" x14ac:dyDescent="0.3">
      <c r="A168" s="22">
        <f t="shared" si="80"/>
        <v>5</v>
      </c>
      <c r="B168" s="9">
        <f t="shared" si="78"/>
        <v>43235</v>
      </c>
      <c r="C168" s="51">
        <v>345689</v>
      </c>
      <c r="D168" s="64">
        <f t="shared" si="68"/>
        <v>36.5</v>
      </c>
      <c r="E168" s="12">
        <v>38</v>
      </c>
      <c r="F168" s="12">
        <v>35</v>
      </c>
      <c r="G168" s="12"/>
      <c r="H168" s="12"/>
      <c r="I168" s="12"/>
      <c r="J168" s="12"/>
      <c r="K168" s="12"/>
      <c r="L168" s="12"/>
      <c r="M168" s="74">
        <f t="shared" si="69"/>
        <v>7.2</v>
      </c>
      <c r="N168" s="83">
        <v>7.22</v>
      </c>
      <c r="O168" s="83">
        <v>7.25</v>
      </c>
      <c r="P168" s="83"/>
      <c r="Q168" s="83"/>
      <c r="R168" s="83"/>
      <c r="S168" s="83"/>
      <c r="T168" s="83"/>
      <c r="U168" s="83"/>
      <c r="V168" s="5" t="str">
        <f t="shared" si="70"/>
        <v/>
      </c>
      <c r="W168" s="41"/>
      <c r="X168" s="41"/>
      <c r="Y168" s="41"/>
      <c r="Z168" s="41"/>
      <c r="AA168" s="41"/>
      <c r="AB168" s="41"/>
      <c r="AC168" s="41"/>
      <c r="AD168" s="41"/>
      <c r="AE168" s="5" t="str">
        <f t="shared" si="71"/>
        <v/>
      </c>
      <c r="AF168" s="41"/>
      <c r="AG168" s="41"/>
      <c r="AH168" s="41"/>
      <c r="AI168" s="41"/>
      <c r="AJ168" s="41"/>
      <c r="AK168" s="41"/>
      <c r="AL168" s="41"/>
      <c r="AM168" s="41"/>
      <c r="AN168" s="41">
        <f t="shared" si="79"/>
        <v>21.920668058455114</v>
      </c>
      <c r="AO168" s="41">
        <v>958</v>
      </c>
      <c r="AP168" s="110">
        <v>3.35</v>
      </c>
      <c r="AQ168" s="111">
        <v>2.42</v>
      </c>
      <c r="AR168" s="126">
        <f t="shared" si="72"/>
        <v>72.238805970149244</v>
      </c>
      <c r="AS168" s="126">
        <f t="shared" si="73"/>
        <v>27.761194029850756</v>
      </c>
      <c r="AT168" s="127">
        <v>958</v>
      </c>
      <c r="AU168" s="128">
        <v>2.41</v>
      </c>
      <c r="AV168" s="129">
        <v>1.43</v>
      </c>
      <c r="AW168" s="126">
        <f t="shared" si="74"/>
        <v>59.336099585062229</v>
      </c>
      <c r="AX168" s="126">
        <f t="shared" si="75"/>
        <v>40.663900414937771</v>
      </c>
      <c r="AY168" s="64">
        <f t="shared" si="76"/>
        <v>43.923933209647494</v>
      </c>
      <c r="AZ168" s="97">
        <v>80.69</v>
      </c>
      <c r="BA168" s="68"/>
      <c r="BB168" s="68"/>
      <c r="BC168" s="68"/>
      <c r="BD168" s="68"/>
      <c r="BE168" s="15"/>
      <c r="BF168" s="5">
        <f t="shared" si="77"/>
        <v>10116</v>
      </c>
      <c r="BG168" s="42">
        <v>4498</v>
      </c>
      <c r="BH168" s="42">
        <v>5618</v>
      </c>
      <c r="BI168" s="42"/>
      <c r="BJ168" s="42"/>
      <c r="BK168" s="42"/>
      <c r="BL168" s="42"/>
      <c r="BM168" s="15"/>
    </row>
    <row r="169" spans="1:65" outlineLevel="5" x14ac:dyDescent="0.3">
      <c r="A169" s="22">
        <f t="shared" si="80"/>
        <v>5</v>
      </c>
      <c r="B169" s="9">
        <f t="shared" si="78"/>
        <v>43236</v>
      </c>
      <c r="C169" s="51">
        <v>354419</v>
      </c>
      <c r="D169" s="64">
        <f t="shared" si="68"/>
        <v>37</v>
      </c>
      <c r="E169" s="12">
        <v>37</v>
      </c>
      <c r="F169" s="12">
        <v>37</v>
      </c>
      <c r="G169" s="12"/>
      <c r="H169" s="12"/>
      <c r="I169" s="12"/>
      <c r="J169" s="12"/>
      <c r="K169" s="12"/>
      <c r="L169" s="12"/>
      <c r="M169" s="74" t="str">
        <f t="shared" si="69"/>
        <v/>
      </c>
      <c r="N169" s="83" t="s">
        <v>103</v>
      </c>
      <c r="O169" s="83" t="s">
        <v>103</v>
      </c>
      <c r="P169" s="83"/>
      <c r="Q169" s="83"/>
      <c r="R169" s="83"/>
      <c r="S169" s="83"/>
      <c r="T169" s="83"/>
      <c r="U169" s="83"/>
      <c r="V169" s="5" t="str">
        <f t="shared" si="70"/>
        <v/>
      </c>
      <c r="W169" s="41"/>
      <c r="X169" s="41"/>
      <c r="Y169" s="41"/>
      <c r="Z169" s="41"/>
      <c r="AA169" s="41"/>
      <c r="AB169" s="41"/>
      <c r="AC169" s="41"/>
      <c r="AD169" s="41"/>
      <c r="AE169" s="5" t="str">
        <f t="shared" si="71"/>
        <v/>
      </c>
      <c r="AF169" s="41"/>
      <c r="AG169" s="41"/>
      <c r="AH169" s="41"/>
      <c r="AI169" s="41"/>
      <c r="AJ169" s="41"/>
      <c r="AK169" s="41"/>
      <c r="AL169" s="41"/>
      <c r="AM169" s="41"/>
      <c r="AN169" s="41">
        <f t="shared" si="79"/>
        <v>21.042084168336672</v>
      </c>
      <c r="AO169" s="41">
        <v>998</v>
      </c>
      <c r="AP169" s="110" t="s">
        <v>103</v>
      </c>
      <c r="AQ169" s="111" t="s">
        <v>103</v>
      </c>
      <c r="AR169" s="126" t="str">
        <f t="shared" si="72"/>
        <v/>
      </c>
      <c r="AS169" s="126" t="str">
        <f t="shared" si="73"/>
        <v/>
      </c>
      <c r="AT169" s="127">
        <v>998</v>
      </c>
      <c r="AU169" s="128">
        <v>2.39</v>
      </c>
      <c r="AV169" s="129" t="s">
        <v>103</v>
      </c>
      <c r="AW169" s="126" t="str">
        <f t="shared" si="74"/>
        <v/>
      </c>
      <c r="AX169" s="126" t="str">
        <f t="shared" si="75"/>
        <v/>
      </c>
      <c r="AY169" s="64" t="str">
        <f t="shared" si="76"/>
        <v/>
      </c>
      <c r="AZ169" s="97">
        <v>79.55</v>
      </c>
      <c r="BA169" s="68"/>
      <c r="BB169" s="68"/>
      <c r="BC169" s="68"/>
      <c r="BD169" s="68"/>
      <c r="BE169" s="15"/>
      <c r="BF169" s="5">
        <f t="shared" si="77"/>
        <v>10696</v>
      </c>
      <c r="BG169" s="42">
        <v>4834</v>
      </c>
      <c r="BH169" s="42">
        <v>5862</v>
      </c>
      <c r="BI169" s="42"/>
      <c r="BJ169" s="42"/>
      <c r="BK169" s="42"/>
      <c r="BL169" s="42"/>
      <c r="BM169" s="15"/>
    </row>
    <row r="170" spans="1:65" outlineLevel="5" x14ac:dyDescent="0.3">
      <c r="A170" s="22">
        <f t="shared" si="80"/>
        <v>5</v>
      </c>
      <c r="B170" s="9">
        <f t="shared" si="78"/>
        <v>43237</v>
      </c>
      <c r="C170" s="51">
        <v>362064</v>
      </c>
      <c r="D170" s="64">
        <f t="shared" si="68"/>
        <v>37</v>
      </c>
      <c r="E170" s="12">
        <v>37</v>
      </c>
      <c r="F170" s="12">
        <v>37</v>
      </c>
      <c r="G170" s="12"/>
      <c r="H170" s="12"/>
      <c r="I170" s="12"/>
      <c r="J170" s="12"/>
      <c r="K170" s="12"/>
      <c r="L170" s="12"/>
      <c r="M170" s="74" t="str">
        <f t="shared" si="69"/>
        <v/>
      </c>
      <c r="N170" s="83" t="s">
        <v>103</v>
      </c>
      <c r="O170" s="83" t="s">
        <v>103</v>
      </c>
      <c r="P170" s="83"/>
      <c r="Q170" s="83"/>
      <c r="R170" s="83"/>
      <c r="S170" s="83"/>
      <c r="T170" s="83"/>
      <c r="U170" s="83"/>
      <c r="V170" s="5" t="str">
        <f t="shared" si="70"/>
        <v/>
      </c>
      <c r="W170" s="41"/>
      <c r="X170" s="41"/>
      <c r="Y170" s="41"/>
      <c r="Z170" s="41"/>
      <c r="AA170" s="41"/>
      <c r="AB170" s="41"/>
      <c r="AC170" s="41"/>
      <c r="AD170" s="41"/>
      <c r="AE170" s="5" t="str">
        <f t="shared" si="71"/>
        <v/>
      </c>
      <c r="AF170" s="41"/>
      <c r="AG170" s="41"/>
      <c r="AH170" s="41"/>
      <c r="AI170" s="41"/>
      <c r="AJ170" s="41"/>
      <c r="AK170" s="41"/>
      <c r="AL170" s="41"/>
      <c r="AM170" s="41"/>
      <c r="AN170" s="41">
        <f t="shared" si="79"/>
        <v>21.875</v>
      </c>
      <c r="AO170" s="41">
        <v>960</v>
      </c>
      <c r="AP170" s="110" t="s">
        <v>103</v>
      </c>
      <c r="AQ170" s="111" t="s">
        <v>103</v>
      </c>
      <c r="AR170" s="126" t="str">
        <f t="shared" si="72"/>
        <v/>
      </c>
      <c r="AS170" s="126" t="str">
        <f t="shared" si="73"/>
        <v/>
      </c>
      <c r="AT170" s="127">
        <v>960</v>
      </c>
      <c r="AU170" s="128">
        <v>2.3199999999999998</v>
      </c>
      <c r="AV170" s="129" t="s">
        <v>103</v>
      </c>
      <c r="AW170" s="126" t="str">
        <f t="shared" si="74"/>
        <v/>
      </c>
      <c r="AX170" s="126" t="str">
        <f t="shared" si="75"/>
        <v/>
      </c>
      <c r="AY170" s="64" t="str">
        <f t="shared" si="76"/>
        <v/>
      </c>
      <c r="AZ170" s="97">
        <v>79.709999999999994</v>
      </c>
      <c r="BA170" s="68"/>
      <c r="BB170" s="68"/>
      <c r="BC170" s="68"/>
      <c r="BD170" s="68"/>
      <c r="BE170" s="15"/>
      <c r="BF170" s="5">
        <f t="shared" si="77"/>
        <v>10561</v>
      </c>
      <c r="BG170" s="42">
        <v>0</v>
      </c>
      <c r="BH170" s="42">
        <v>10561</v>
      </c>
      <c r="BI170" s="42"/>
      <c r="BJ170" s="42"/>
      <c r="BK170" s="42"/>
      <c r="BL170" s="42"/>
      <c r="BM170" s="15"/>
    </row>
    <row r="171" spans="1:65" outlineLevel="5" x14ac:dyDescent="0.3">
      <c r="A171" s="22">
        <f t="shared" si="80"/>
        <v>5</v>
      </c>
      <c r="B171" s="9">
        <f t="shared" si="78"/>
        <v>43238</v>
      </c>
      <c r="C171" s="51">
        <v>386795</v>
      </c>
      <c r="D171" s="64">
        <f t="shared" si="68"/>
        <v>36</v>
      </c>
      <c r="E171" s="12">
        <v>36</v>
      </c>
      <c r="F171" s="12">
        <v>36</v>
      </c>
      <c r="G171" s="12"/>
      <c r="H171" s="12"/>
      <c r="I171" s="12"/>
      <c r="J171" s="12"/>
      <c r="K171" s="12"/>
      <c r="L171" s="12"/>
      <c r="M171" s="74" t="str">
        <f t="shared" si="69"/>
        <v/>
      </c>
      <c r="N171" s="83" t="s">
        <v>103</v>
      </c>
      <c r="O171" s="83" t="s">
        <v>103</v>
      </c>
      <c r="P171" s="83"/>
      <c r="Q171" s="83"/>
      <c r="R171" s="83"/>
      <c r="S171" s="83"/>
      <c r="T171" s="83"/>
      <c r="U171" s="83"/>
      <c r="V171" s="5" t="str">
        <f t="shared" si="70"/>
        <v/>
      </c>
      <c r="W171" s="41"/>
      <c r="X171" s="41"/>
      <c r="Y171" s="41"/>
      <c r="Z171" s="41"/>
      <c r="AA171" s="41"/>
      <c r="AB171" s="41"/>
      <c r="AC171" s="41"/>
      <c r="AD171" s="41"/>
      <c r="AE171" s="5" t="str">
        <f t="shared" si="71"/>
        <v/>
      </c>
      <c r="AF171" s="41"/>
      <c r="AG171" s="41"/>
      <c r="AH171" s="41"/>
      <c r="AI171" s="41"/>
      <c r="AJ171" s="41"/>
      <c r="AK171" s="41"/>
      <c r="AL171" s="41"/>
      <c r="AM171" s="41"/>
      <c r="AN171" s="41">
        <f t="shared" si="79"/>
        <v>22.727272727272727</v>
      </c>
      <c r="AO171" s="41">
        <v>924</v>
      </c>
      <c r="AP171" s="110" t="s">
        <v>103</v>
      </c>
      <c r="AQ171" s="111" t="s">
        <v>103</v>
      </c>
      <c r="AR171" s="126" t="str">
        <f t="shared" si="72"/>
        <v/>
      </c>
      <c r="AS171" s="126" t="str">
        <f t="shared" si="73"/>
        <v/>
      </c>
      <c r="AT171" s="127">
        <v>924</v>
      </c>
      <c r="AU171" s="128">
        <v>2.2799999999999998</v>
      </c>
      <c r="AV171" s="129" t="s">
        <v>103</v>
      </c>
      <c r="AW171" s="126" t="str">
        <f t="shared" si="74"/>
        <v/>
      </c>
      <c r="AX171" s="126" t="str">
        <f t="shared" si="75"/>
        <v/>
      </c>
      <c r="AY171" s="64" t="str">
        <f t="shared" si="76"/>
        <v/>
      </c>
      <c r="AZ171" s="97">
        <v>80.11</v>
      </c>
      <c r="BA171" s="68"/>
      <c r="BB171" s="68"/>
      <c r="BC171" s="68"/>
      <c r="BD171" s="68"/>
      <c r="BE171" s="15"/>
      <c r="BF171" s="5">
        <f t="shared" si="77"/>
        <v>7999</v>
      </c>
      <c r="BG171" s="42">
        <v>2276</v>
      </c>
      <c r="BH171" s="42">
        <v>5723</v>
      </c>
      <c r="BI171" s="42"/>
      <c r="BJ171" s="42"/>
      <c r="BK171" s="42"/>
      <c r="BL171" s="42"/>
      <c r="BM171" s="15"/>
    </row>
    <row r="172" spans="1:65" outlineLevel="5" x14ac:dyDescent="0.3">
      <c r="A172" s="22">
        <f t="shared" si="80"/>
        <v>5</v>
      </c>
      <c r="B172" s="9">
        <f t="shared" si="78"/>
        <v>43239</v>
      </c>
      <c r="C172" s="51">
        <v>376895</v>
      </c>
      <c r="D172" s="64">
        <f t="shared" si="68"/>
        <v>36.5</v>
      </c>
      <c r="E172" s="12">
        <v>36</v>
      </c>
      <c r="F172" s="12">
        <v>37</v>
      </c>
      <c r="G172" s="12"/>
      <c r="H172" s="12"/>
      <c r="I172" s="12"/>
      <c r="J172" s="12"/>
      <c r="K172" s="12"/>
      <c r="L172" s="12"/>
      <c r="M172" s="74" t="str">
        <f t="shared" si="69"/>
        <v/>
      </c>
      <c r="N172" s="83" t="s">
        <v>103</v>
      </c>
      <c r="O172" s="83" t="s">
        <v>103</v>
      </c>
      <c r="P172" s="83"/>
      <c r="Q172" s="83"/>
      <c r="R172" s="83"/>
      <c r="S172" s="83"/>
      <c r="T172" s="83"/>
      <c r="U172" s="83"/>
      <c r="V172" s="5" t="str">
        <f t="shared" si="70"/>
        <v/>
      </c>
      <c r="W172" s="41"/>
      <c r="X172" s="41"/>
      <c r="Y172" s="41"/>
      <c r="Z172" s="41"/>
      <c r="AA172" s="41"/>
      <c r="AB172" s="41"/>
      <c r="AC172" s="41"/>
      <c r="AD172" s="41"/>
      <c r="AE172" s="5" t="str">
        <f t="shared" si="71"/>
        <v/>
      </c>
      <c r="AF172" s="41"/>
      <c r="AG172" s="41"/>
      <c r="AH172" s="41"/>
      <c r="AI172" s="41"/>
      <c r="AJ172" s="41"/>
      <c r="AK172" s="41"/>
      <c r="AL172" s="41"/>
      <c r="AM172" s="41"/>
      <c r="AN172" s="41">
        <f t="shared" si="79"/>
        <v>19.021739130434781</v>
      </c>
      <c r="AO172" s="41">
        <v>1104</v>
      </c>
      <c r="AP172" s="110" t="s">
        <v>103</v>
      </c>
      <c r="AQ172" s="111" t="s">
        <v>103</v>
      </c>
      <c r="AR172" s="126" t="str">
        <f t="shared" si="72"/>
        <v/>
      </c>
      <c r="AS172" s="126" t="str">
        <f t="shared" si="73"/>
        <v/>
      </c>
      <c r="AT172" s="127">
        <v>1104</v>
      </c>
      <c r="AU172" s="128" t="s">
        <v>103</v>
      </c>
      <c r="AV172" s="129" t="s">
        <v>103</v>
      </c>
      <c r="AW172" s="126" t="str">
        <f t="shared" si="74"/>
        <v/>
      </c>
      <c r="AX172" s="126" t="str">
        <f t="shared" si="75"/>
        <v/>
      </c>
      <c r="AY172" s="64" t="str">
        <f t="shared" si="76"/>
        <v/>
      </c>
      <c r="AZ172" s="97" t="s">
        <v>103</v>
      </c>
      <c r="BA172" s="68"/>
      <c r="BB172" s="68"/>
      <c r="BC172" s="68"/>
      <c r="BD172" s="68"/>
      <c r="BE172" s="15"/>
      <c r="BF172" s="5">
        <f t="shared" si="77"/>
        <v>8807</v>
      </c>
      <c r="BG172" s="42">
        <v>4298</v>
      </c>
      <c r="BH172" s="42">
        <v>4509</v>
      </c>
      <c r="BI172" s="42"/>
      <c r="BJ172" s="42"/>
      <c r="BK172" s="42"/>
      <c r="BL172" s="42"/>
      <c r="BM172" s="15"/>
    </row>
    <row r="173" spans="1:65" outlineLevel="5" x14ac:dyDescent="0.3">
      <c r="A173" s="22">
        <f t="shared" si="80"/>
        <v>5</v>
      </c>
      <c r="B173" s="9">
        <f t="shared" si="78"/>
        <v>43240</v>
      </c>
      <c r="C173" s="51">
        <v>341648</v>
      </c>
      <c r="D173" s="64">
        <f t="shared" si="68"/>
        <v>37</v>
      </c>
      <c r="E173" s="12">
        <v>37</v>
      </c>
      <c r="F173" s="12">
        <v>37</v>
      </c>
      <c r="G173" s="12"/>
      <c r="H173" s="12"/>
      <c r="I173" s="12"/>
      <c r="J173" s="12"/>
      <c r="K173" s="12"/>
      <c r="L173" s="12"/>
      <c r="M173" s="74" t="str">
        <f t="shared" si="69"/>
        <v/>
      </c>
      <c r="N173" s="83" t="s">
        <v>103</v>
      </c>
      <c r="O173" s="83" t="s">
        <v>103</v>
      </c>
      <c r="P173" s="83"/>
      <c r="Q173" s="83"/>
      <c r="R173" s="83"/>
      <c r="S173" s="83"/>
      <c r="T173" s="83"/>
      <c r="U173" s="83"/>
      <c r="V173" s="5" t="str">
        <f t="shared" si="70"/>
        <v/>
      </c>
      <c r="W173" s="41"/>
      <c r="X173" s="41"/>
      <c r="Y173" s="41"/>
      <c r="Z173" s="41"/>
      <c r="AA173" s="41"/>
      <c r="AB173" s="41"/>
      <c r="AC173" s="41"/>
      <c r="AD173" s="41"/>
      <c r="AE173" s="5" t="str">
        <f t="shared" si="71"/>
        <v/>
      </c>
      <c r="AF173" s="41"/>
      <c r="AG173" s="41"/>
      <c r="AH173" s="41"/>
      <c r="AI173" s="41"/>
      <c r="AJ173" s="41"/>
      <c r="AK173" s="41"/>
      <c r="AL173" s="41"/>
      <c r="AM173" s="41"/>
      <c r="AN173" s="41">
        <f t="shared" si="79"/>
        <v>18.229166666666668</v>
      </c>
      <c r="AO173" s="41">
        <v>1152</v>
      </c>
      <c r="AP173" s="110" t="s">
        <v>103</v>
      </c>
      <c r="AQ173" s="111" t="s">
        <v>103</v>
      </c>
      <c r="AR173" s="126" t="str">
        <f t="shared" si="72"/>
        <v/>
      </c>
      <c r="AS173" s="126" t="str">
        <f t="shared" si="73"/>
        <v/>
      </c>
      <c r="AT173" s="127">
        <v>1152</v>
      </c>
      <c r="AU173" s="128" t="s">
        <v>103</v>
      </c>
      <c r="AV173" s="129" t="s">
        <v>103</v>
      </c>
      <c r="AW173" s="126" t="str">
        <f t="shared" si="74"/>
        <v/>
      </c>
      <c r="AX173" s="126" t="str">
        <f t="shared" si="75"/>
        <v/>
      </c>
      <c r="AY173" s="64" t="str">
        <f t="shared" si="76"/>
        <v/>
      </c>
      <c r="AZ173" s="97" t="s">
        <v>103</v>
      </c>
      <c r="BA173" s="68"/>
      <c r="BB173" s="68"/>
      <c r="BC173" s="68"/>
      <c r="BD173" s="68"/>
      <c r="BE173" s="15"/>
      <c r="BF173" s="5">
        <f t="shared" si="77"/>
        <v>8840</v>
      </c>
      <c r="BG173" s="42">
        <v>4069</v>
      </c>
      <c r="BH173" s="42">
        <v>4771</v>
      </c>
      <c r="BI173" s="42"/>
      <c r="BJ173" s="42"/>
      <c r="BK173" s="42"/>
      <c r="BL173" s="42"/>
      <c r="BM173" s="15"/>
    </row>
    <row r="174" spans="1:65" outlineLevel="5" x14ac:dyDescent="0.3">
      <c r="A174" s="22">
        <f t="shared" si="80"/>
        <v>5</v>
      </c>
      <c r="B174" s="9">
        <f t="shared" si="78"/>
        <v>43241</v>
      </c>
      <c r="C174" s="51">
        <v>329512</v>
      </c>
      <c r="D174" s="64">
        <f t="shared" si="68"/>
        <v>36</v>
      </c>
      <c r="E174" s="12">
        <v>36</v>
      </c>
      <c r="F174" s="12">
        <v>36</v>
      </c>
      <c r="G174" s="12"/>
      <c r="H174" s="12"/>
      <c r="I174" s="12"/>
      <c r="J174" s="12"/>
      <c r="K174" s="12"/>
      <c r="L174" s="12"/>
      <c r="M174" s="74" t="str">
        <f t="shared" si="69"/>
        <v/>
      </c>
      <c r="N174" s="83" t="s">
        <v>103</v>
      </c>
      <c r="O174" s="83" t="s">
        <v>103</v>
      </c>
      <c r="P174" s="83"/>
      <c r="Q174" s="83"/>
      <c r="R174" s="83"/>
      <c r="S174" s="83"/>
      <c r="T174" s="83"/>
      <c r="U174" s="83"/>
      <c r="V174" s="5" t="str">
        <f t="shared" si="70"/>
        <v/>
      </c>
      <c r="W174" s="41"/>
      <c r="X174" s="41"/>
      <c r="Y174" s="41"/>
      <c r="Z174" s="41"/>
      <c r="AA174" s="41"/>
      <c r="AB174" s="41"/>
      <c r="AC174" s="41"/>
      <c r="AD174" s="41"/>
      <c r="AE174" s="5" t="str">
        <f t="shared" si="71"/>
        <v/>
      </c>
      <c r="AF174" s="41"/>
      <c r="AG174" s="41"/>
      <c r="AH174" s="41"/>
      <c r="AI174" s="41"/>
      <c r="AJ174" s="41"/>
      <c r="AK174" s="41"/>
      <c r="AL174" s="41"/>
      <c r="AM174" s="41"/>
      <c r="AN174" s="41">
        <f t="shared" si="79"/>
        <v>21.784232365145229</v>
      </c>
      <c r="AO174" s="41">
        <v>964</v>
      </c>
      <c r="AP174" s="110" t="s">
        <v>103</v>
      </c>
      <c r="AQ174" s="111" t="s">
        <v>103</v>
      </c>
      <c r="AR174" s="126" t="str">
        <f t="shared" si="72"/>
        <v/>
      </c>
      <c r="AS174" s="126" t="str">
        <f t="shared" si="73"/>
        <v/>
      </c>
      <c r="AT174" s="127">
        <v>964</v>
      </c>
      <c r="AU174" s="128">
        <v>2.31</v>
      </c>
      <c r="AV174" s="129" t="s">
        <v>103</v>
      </c>
      <c r="AW174" s="126" t="str">
        <f t="shared" si="74"/>
        <v/>
      </c>
      <c r="AX174" s="126" t="str">
        <f t="shared" si="75"/>
        <v/>
      </c>
      <c r="AY174" s="64" t="str">
        <f t="shared" si="76"/>
        <v/>
      </c>
      <c r="AZ174" s="97">
        <v>80.12</v>
      </c>
      <c r="BA174" s="68"/>
      <c r="BB174" s="68"/>
      <c r="BC174" s="68"/>
      <c r="BD174" s="68"/>
      <c r="BE174" s="15"/>
      <c r="BF174" s="5">
        <f t="shared" si="77"/>
        <v>9019</v>
      </c>
      <c r="BG174" s="42">
        <v>0</v>
      </c>
      <c r="BH174" s="42">
        <v>9019</v>
      </c>
      <c r="BI174" s="42"/>
      <c r="BJ174" s="42"/>
      <c r="BK174" s="42"/>
      <c r="BL174" s="42"/>
      <c r="BM174" s="15"/>
    </row>
    <row r="175" spans="1:65" outlineLevel="5" x14ac:dyDescent="0.3">
      <c r="A175" s="22">
        <f t="shared" si="80"/>
        <v>5</v>
      </c>
      <c r="B175" s="9">
        <f t="shared" si="78"/>
        <v>43242</v>
      </c>
      <c r="C175" s="51">
        <v>330851</v>
      </c>
      <c r="D175" s="64">
        <f t="shared" si="68"/>
        <v>35</v>
      </c>
      <c r="E175" s="12">
        <v>35</v>
      </c>
      <c r="F175" s="12">
        <v>35</v>
      </c>
      <c r="G175" s="12"/>
      <c r="H175" s="12"/>
      <c r="I175" s="12"/>
      <c r="J175" s="12"/>
      <c r="K175" s="12"/>
      <c r="L175" s="12"/>
      <c r="M175" s="74" t="str">
        <f t="shared" si="69"/>
        <v/>
      </c>
      <c r="N175" s="83" t="s">
        <v>103</v>
      </c>
      <c r="O175" s="83" t="s">
        <v>103</v>
      </c>
      <c r="P175" s="83"/>
      <c r="Q175" s="83"/>
      <c r="R175" s="83"/>
      <c r="S175" s="83"/>
      <c r="T175" s="83"/>
      <c r="U175" s="83"/>
      <c r="V175" s="5" t="str">
        <f t="shared" si="70"/>
        <v/>
      </c>
      <c r="W175" s="41"/>
      <c r="X175" s="41"/>
      <c r="Y175" s="41"/>
      <c r="Z175" s="41"/>
      <c r="AA175" s="41"/>
      <c r="AB175" s="41"/>
      <c r="AC175" s="41"/>
      <c r="AD175" s="41"/>
      <c r="AE175" s="5" t="str">
        <f t="shared" si="71"/>
        <v/>
      </c>
      <c r="AF175" s="41"/>
      <c r="AG175" s="41"/>
      <c r="AH175" s="41"/>
      <c r="AI175" s="41"/>
      <c r="AJ175" s="41"/>
      <c r="AK175" s="41"/>
      <c r="AL175" s="41"/>
      <c r="AM175" s="41"/>
      <c r="AN175" s="41">
        <f t="shared" si="79"/>
        <v>21.9435736677116</v>
      </c>
      <c r="AO175" s="41">
        <v>957</v>
      </c>
      <c r="AP175" s="110" t="s">
        <v>103</v>
      </c>
      <c r="AQ175" s="111" t="s">
        <v>103</v>
      </c>
      <c r="AR175" s="126" t="str">
        <f t="shared" si="72"/>
        <v/>
      </c>
      <c r="AS175" s="126" t="str">
        <f t="shared" si="73"/>
        <v/>
      </c>
      <c r="AT175" s="127">
        <v>957</v>
      </c>
      <c r="AU175" s="128" t="s">
        <v>103</v>
      </c>
      <c r="AV175" s="129" t="s">
        <v>103</v>
      </c>
      <c r="AW175" s="126" t="str">
        <f t="shared" si="74"/>
        <v/>
      </c>
      <c r="AX175" s="126" t="str">
        <f t="shared" si="75"/>
        <v/>
      </c>
      <c r="AY175" s="64" t="str">
        <f t="shared" si="76"/>
        <v/>
      </c>
      <c r="AZ175" s="97" t="s">
        <v>103</v>
      </c>
      <c r="BA175" s="68"/>
      <c r="BB175" s="68"/>
      <c r="BC175" s="68"/>
      <c r="BD175" s="68"/>
      <c r="BE175" s="15"/>
      <c r="BF175" s="5">
        <f t="shared" si="77"/>
        <v>7482</v>
      </c>
      <c r="BG175" s="42">
        <v>3385</v>
      </c>
      <c r="BH175" s="42">
        <v>4097</v>
      </c>
      <c r="BI175" s="42"/>
      <c r="BJ175" s="42"/>
      <c r="BK175" s="42"/>
      <c r="BL175" s="42"/>
      <c r="BM175" s="15"/>
    </row>
    <row r="176" spans="1:65" outlineLevel="5" x14ac:dyDescent="0.3">
      <c r="A176" s="22">
        <f t="shared" si="80"/>
        <v>5</v>
      </c>
      <c r="B176" s="9">
        <f t="shared" si="78"/>
        <v>43243</v>
      </c>
      <c r="C176" s="51">
        <v>397783</v>
      </c>
      <c r="D176" s="64">
        <f t="shared" si="68"/>
        <v>36</v>
      </c>
      <c r="E176" s="12">
        <v>36</v>
      </c>
      <c r="F176" s="12">
        <v>36</v>
      </c>
      <c r="G176" s="12"/>
      <c r="H176" s="12"/>
      <c r="I176" s="12"/>
      <c r="J176" s="12"/>
      <c r="K176" s="12"/>
      <c r="L176" s="12"/>
      <c r="M176" s="74" t="str">
        <f t="shared" si="69"/>
        <v/>
      </c>
      <c r="N176" s="83" t="s">
        <v>103</v>
      </c>
      <c r="O176" s="83" t="s">
        <v>103</v>
      </c>
      <c r="P176" s="83"/>
      <c r="Q176" s="83"/>
      <c r="R176" s="83"/>
      <c r="S176" s="83"/>
      <c r="T176" s="83"/>
      <c r="U176" s="83"/>
      <c r="V176" s="5" t="str">
        <f t="shared" si="70"/>
        <v/>
      </c>
      <c r="W176" s="41"/>
      <c r="X176" s="41"/>
      <c r="Y176" s="41"/>
      <c r="Z176" s="41"/>
      <c r="AA176" s="41"/>
      <c r="AB176" s="41"/>
      <c r="AC176" s="41"/>
      <c r="AD176" s="41"/>
      <c r="AE176" s="5" t="str">
        <f t="shared" si="71"/>
        <v/>
      </c>
      <c r="AF176" s="41"/>
      <c r="AG176" s="41"/>
      <c r="AH176" s="41"/>
      <c r="AI176" s="41"/>
      <c r="AJ176" s="41"/>
      <c r="AK176" s="41"/>
      <c r="AL176" s="41"/>
      <c r="AM176" s="41"/>
      <c r="AN176" s="41">
        <f t="shared" si="79"/>
        <v>25.51640340218712</v>
      </c>
      <c r="AO176" s="41">
        <v>823</v>
      </c>
      <c r="AP176" s="110" t="s">
        <v>103</v>
      </c>
      <c r="AQ176" s="111" t="s">
        <v>103</v>
      </c>
      <c r="AR176" s="126" t="str">
        <f t="shared" si="72"/>
        <v/>
      </c>
      <c r="AS176" s="126" t="str">
        <f t="shared" si="73"/>
        <v/>
      </c>
      <c r="AT176" s="127">
        <v>823</v>
      </c>
      <c r="AU176" s="128">
        <v>2.2999999999999998</v>
      </c>
      <c r="AV176" s="129" t="s">
        <v>103</v>
      </c>
      <c r="AW176" s="126" t="str">
        <f t="shared" si="74"/>
        <v/>
      </c>
      <c r="AX176" s="126" t="str">
        <f t="shared" si="75"/>
        <v/>
      </c>
      <c r="AY176" s="64" t="str">
        <f t="shared" si="76"/>
        <v/>
      </c>
      <c r="AZ176" s="97">
        <v>80.099999999999994</v>
      </c>
      <c r="BA176" s="68"/>
      <c r="BB176" s="68"/>
      <c r="BC176" s="68"/>
      <c r="BD176" s="68"/>
      <c r="BE176" s="15"/>
      <c r="BF176" s="5">
        <f t="shared" si="77"/>
        <v>7642</v>
      </c>
      <c r="BG176" s="42">
        <v>3885</v>
      </c>
      <c r="BH176" s="42">
        <v>3757</v>
      </c>
      <c r="BI176" s="42"/>
      <c r="BJ176" s="42"/>
      <c r="BK176" s="42"/>
      <c r="BL176" s="42"/>
      <c r="BM176" s="15"/>
    </row>
    <row r="177" spans="1:65" outlineLevel="5" x14ac:dyDescent="0.3">
      <c r="A177" s="22">
        <f t="shared" si="80"/>
        <v>5</v>
      </c>
      <c r="B177" s="9">
        <f t="shared" si="78"/>
        <v>43244</v>
      </c>
      <c r="C177" s="51">
        <v>385088</v>
      </c>
      <c r="D177" s="64">
        <f t="shared" si="68"/>
        <v>36</v>
      </c>
      <c r="E177" s="12">
        <v>36</v>
      </c>
      <c r="F177" s="12">
        <v>36</v>
      </c>
      <c r="G177" s="12"/>
      <c r="H177" s="12"/>
      <c r="I177" s="12"/>
      <c r="J177" s="12"/>
      <c r="K177" s="12"/>
      <c r="L177" s="12"/>
      <c r="M177" s="74" t="str">
        <f t="shared" si="69"/>
        <v/>
      </c>
      <c r="N177" s="83" t="s">
        <v>103</v>
      </c>
      <c r="O177" s="83" t="s">
        <v>103</v>
      </c>
      <c r="P177" s="83"/>
      <c r="Q177" s="83"/>
      <c r="R177" s="83"/>
      <c r="S177" s="83"/>
      <c r="T177" s="83"/>
      <c r="U177" s="83"/>
      <c r="V177" s="5" t="str">
        <f t="shared" si="70"/>
        <v/>
      </c>
      <c r="W177" s="41"/>
      <c r="X177" s="41"/>
      <c r="Y177" s="41"/>
      <c r="Z177" s="41"/>
      <c r="AA177" s="41"/>
      <c r="AB177" s="41"/>
      <c r="AC177" s="41"/>
      <c r="AD177" s="41"/>
      <c r="AE177" s="5" t="str">
        <f t="shared" si="71"/>
        <v/>
      </c>
      <c r="AF177" s="41"/>
      <c r="AG177" s="41"/>
      <c r="AH177" s="41"/>
      <c r="AI177" s="41"/>
      <c r="AJ177" s="41"/>
      <c r="AK177" s="41"/>
      <c r="AL177" s="41"/>
      <c r="AM177" s="41"/>
      <c r="AN177" s="41">
        <f t="shared" si="79"/>
        <v>20.172910662824208</v>
      </c>
      <c r="AO177" s="41">
        <v>1041</v>
      </c>
      <c r="AP177" s="110" t="s">
        <v>103</v>
      </c>
      <c r="AQ177" s="111" t="s">
        <v>103</v>
      </c>
      <c r="AR177" s="126" t="str">
        <f t="shared" si="72"/>
        <v/>
      </c>
      <c r="AS177" s="126" t="str">
        <f t="shared" si="73"/>
        <v/>
      </c>
      <c r="AT177" s="127">
        <v>1041</v>
      </c>
      <c r="AU177" s="128">
        <v>2.29</v>
      </c>
      <c r="AV177" s="129" t="s">
        <v>103</v>
      </c>
      <c r="AW177" s="126" t="str">
        <f t="shared" si="74"/>
        <v/>
      </c>
      <c r="AX177" s="126" t="str">
        <f t="shared" si="75"/>
        <v/>
      </c>
      <c r="AY177" s="64" t="str">
        <f t="shared" si="76"/>
        <v/>
      </c>
      <c r="AZ177" s="97">
        <v>80.06</v>
      </c>
      <c r="BA177" s="68"/>
      <c r="BB177" s="68"/>
      <c r="BC177" s="68"/>
      <c r="BD177" s="68"/>
      <c r="BE177" s="15"/>
      <c r="BF177" s="5">
        <f t="shared" si="77"/>
        <v>8301</v>
      </c>
      <c r="BG177" s="42">
        <v>2741</v>
      </c>
      <c r="BH177" s="42">
        <v>5560</v>
      </c>
      <c r="BI177" s="42"/>
      <c r="BJ177" s="42"/>
      <c r="BK177" s="42"/>
      <c r="BL177" s="42"/>
      <c r="BM177" s="15"/>
    </row>
    <row r="178" spans="1:65" outlineLevel="5" x14ac:dyDescent="0.3">
      <c r="A178" s="22">
        <f t="shared" si="80"/>
        <v>5</v>
      </c>
      <c r="B178" s="9">
        <f t="shared" si="78"/>
        <v>43245</v>
      </c>
      <c r="C178" s="51">
        <v>372302</v>
      </c>
      <c r="D178" s="64">
        <f t="shared" si="68"/>
        <v>36</v>
      </c>
      <c r="E178" s="12">
        <v>36</v>
      </c>
      <c r="F178" s="12">
        <v>36</v>
      </c>
      <c r="G178" s="12"/>
      <c r="H178" s="12"/>
      <c r="I178" s="12"/>
      <c r="J178" s="12"/>
      <c r="K178" s="12"/>
      <c r="L178" s="12"/>
      <c r="M178" s="74" t="str">
        <f t="shared" si="69"/>
        <v/>
      </c>
      <c r="N178" s="83" t="s">
        <v>103</v>
      </c>
      <c r="O178" s="83" t="s">
        <v>103</v>
      </c>
      <c r="P178" s="83"/>
      <c r="Q178" s="83"/>
      <c r="R178" s="83"/>
      <c r="S178" s="83"/>
      <c r="T178" s="83"/>
      <c r="U178" s="83"/>
      <c r="V178" s="5" t="str">
        <f t="shared" si="70"/>
        <v/>
      </c>
      <c r="W178" s="41"/>
      <c r="X178" s="41"/>
      <c r="Y178" s="41"/>
      <c r="Z178" s="41"/>
      <c r="AA178" s="41"/>
      <c r="AB178" s="41"/>
      <c r="AC178" s="41"/>
      <c r="AD178" s="41"/>
      <c r="AE178" s="5" t="str">
        <f t="shared" si="71"/>
        <v/>
      </c>
      <c r="AF178" s="41"/>
      <c r="AG178" s="41"/>
      <c r="AH178" s="41"/>
      <c r="AI178" s="41"/>
      <c r="AJ178" s="41"/>
      <c r="AK178" s="41"/>
      <c r="AL178" s="41"/>
      <c r="AM178" s="41"/>
      <c r="AN178" s="41">
        <f t="shared" si="79"/>
        <v>19.718309859154928</v>
      </c>
      <c r="AO178" s="41">
        <v>1065</v>
      </c>
      <c r="AP178" s="110" t="s">
        <v>103</v>
      </c>
      <c r="AQ178" s="111" t="s">
        <v>103</v>
      </c>
      <c r="AR178" s="126" t="str">
        <f t="shared" si="72"/>
        <v/>
      </c>
      <c r="AS178" s="126" t="str">
        <f t="shared" si="73"/>
        <v/>
      </c>
      <c r="AT178" s="127">
        <v>1065</v>
      </c>
      <c r="AU178" s="128">
        <v>2.2999999999999998</v>
      </c>
      <c r="AV178" s="129" t="s">
        <v>103</v>
      </c>
      <c r="AW178" s="126" t="str">
        <f t="shared" si="74"/>
        <v/>
      </c>
      <c r="AX178" s="126" t="str">
        <f t="shared" si="75"/>
        <v/>
      </c>
      <c r="AY178" s="64" t="str">
        <f t="shared" si="76"/>
        <v/>
      </c>
      <c r="AZ178" s="97">
        <v>79.8</v>
      </c>
      <c r="BA178" s="68"/>
      <c r="BB178" s="68"/>
      <c r="BC178" s="68"/>
      <c r="BD178" s="68"/>
      <c r="BE178" s="15"/>
      <c r="BF178" s="5">
        <f t="shared" si="77"/>
        <v>11702</v>
      </c>
      <c r="BG178" s="42">
        <v>1412</v>
      </c>
      <c r="BH178" s="42">
        <v>10290</v>
      </c>
      <c r="BI178" s="42"/>
      <c r="BJ178" s="42"/>
      <c r="BK178" s="42"/>
      <c r="BL178" s="42"/>
      <c r="BM178" s="15"/>
    </row>
    <row r="179" spans="1:65" outlineLevel="5" x14ac:dyDescent="0.3">
      <c r="A179" s="22">
        <f t="shared" si="80"/>
        <v>5</v>
      </c>
      <c r="B179" s="9">
        <f t="shared" si="78"/>
        <v>43246</v>
      </c>
      <c r="C179" s="51">
        <v>370213</v>
      </c>
      <c r="D179" s="64">
        <f t="shared" si="68"/>
        <v>36.5</v>
      </c>
      <c r="E179" s="12">
        <v>37</v>
      </c>
      <c r="F179" s="12">
        <v>36</v>
      </c>
      <c r="G179" s="12"/>
      <c r="H179" s="12"/>
      <c r="I179" s="12"/>
      <c r="J179" s="12"/>
      <c r="K179" s="12"/>
      <c r="L179" s="12"/>
      <c r="M179" s="74" t="str">
        <f t="shared" si="69"/>
        <v/>
      </c>
      <c r="N179" s="83" t="s">
        <v>103</v>
      </c>
      <c r="O179" s="83" t="s">
        <v>103</v>
      </c>
      <c r="P179" s="83"/>
      <c r="Q179" s="83"/>
      <c r="R179" s="83"/>
      <c r="S179" s="83"/>
      <c r="T179" s="83"/>
      <c r="U179" s="83"/>
      <c r="V179" s="5" t="str">
        <f t="shared" si="70"/>
        <v/>
      </c>
      <c r="W179" s="41"/>
      <c r="X179" s="41"/>
      <c r="Y179" s="41"/>
      <c r="Z179" s="41"/>
      <c r="AA179" s="41"/>
      <c r="AB179" s="41"/>
      <c r="AC179" s="41"/>
      <c r="AD179" s="41"/>
      <c r="AE179" s="5" t="str">
        <f t="shared" si="71"/>
        <v/>
      </c>
      <c r="AF179" s="41"/>
      <c r="AG179" s="41"/>
      <c r="AH179" s="41"/>
      <c r="AI179" s="41"/>
      <c r="AJ179" s="41"/>
      <c r="AK179" s="41"/>
      <c r="AL179" s="41"/>
      <c r="AM179" s="41"/>
      <c r="AN179" s="41">
        <f t="shared" si="79"/>
        <v>20.730503455083909</v>
      </c>
      <c r="AO179" s="41">
        <v>1013</v>
      </c>
      <c r="AP179" s="110" t="s">
        <v>103</v>
      </c>
      <c r="AQ179" s="111" t="s">
        <v>103</v>
      </c>
      <c r="AR179" s="126" t="str">
        <f t="shared" si="72"/>
        <v/>
      </c>
      <c r="AS179" s="126" t="str">
        <f t="shared" si="73"/>
        <v/>
      </c>
      <c r="AT179" s="127">
        <v>1013</v>
      </c>
      <c r="AU179" s="128" t="s">
        <v>103</v>
      </c>
      <c r="AV179" s="129" t="s">
        <v>103</v>
      </c>
      <c r="AW179" s="126" t="str">
        <f t="shared" si="74"/>
        <v/>
      </c>
      <c r="AX179" s="126" t="str">
        <f t="shared" si="75"/>
        <v/>
      </c>
      <c r="AY179" s="64" t="str">
        <f t="shared" si="76"/>
        <v/>
      </c>
      <c r="AZ179" s="97" t="s">
        <v>103</v>
      </c>
      <c r="BA179" s="68"/>
      <c r="BB179" s="68"/>
      <c r="BC179" s="68"/>
      <c r="BD179" s="68"/>
      <c r="BE179" s="15"/>
      <c r="BF179" s="5">
        <f t="shared" si="77"/>
        <v>8658</v>
      </c>
      <c r="BG179" s="42">
        <v>5494</v>
      </c>
      <c r="BH179" s="42">
        <v>3164</v>
      </c>
      <c r="BI179" s="42"/>
      <c r="BJ179" s="42"/>
      <c r="BK179" s="42"/>
      <c r="BL179" s="42"/>
      <c r="BM179" s="15"/>
    </row>
    <row r="180" spans="1:65" outlineLevel="5" x14ac:dyDescent="0.3">
      <c r="A180" s="22">
        <f t="shared" si="80"/>
        <v>5</v>
      </c>
      <c r="B180" s="9">
        <f t="shared" si="78"/>
        <v>43247</v>
      </c>
      <c r="C180" s="51">
        <v>346223</v>
      </c>
      <c r="D180" s="64">
        <f t="shared" si="68"/>
        <v>36.5</v>
      </c>
      <c r="E180" s="12">
        <v>36</v>
      </c>
      <c r="F180" s="12">
        <v>37</v>
      </c>
      <c r="G180" s="12"/>
      <c r="H180" s="12"/>
      <c r="I180" s="12"/>
      <c r="J180" s="12"/>
      <c r="K180" s="12"/>
      <c r="L180" s="12"/>
      <c r="M180" s="74" t="str">
        <f t="shared" si="69"/>
        <v/>
      </c>
      <c r="N180" s="83" t="s">
        <v>103</v>
      </c>
      <c r="O180" s="83" t="s">
        <v>103</v>
      </c>
      <c r="P180" s="83"/>
      <c r="Q180" s="83"/>
      <c r="R180" s="83"/>
      <c r="S180" s="83"/>
      <c r="T180" s="83"/>
      <c r="U180" s="83"/>
      <c r="V180" s="5" t="str">
        <f t="shared" si="70"/>
        <v/>
      </c>
      <c r="W180" s="41"/>
      <c r="X180" s="41"/>
      <c r="Y180" s="41"/>
      <c r="Z180" s="41"/>
      <c r="AA180" s="41"/>
      <c r="AB180" s="41"/>
      <c r="AC180" s="41"/>
      <c r="AD180" s="41"/>
      <c r="AE180" s="5" t="str">
        <f t="shared" si="71"/>
        <v/>
      </c>
      <c r="AF180" s="41"/>
      <c r="AG180" s="41"/>
      <c r="AH180" s="41"/>
      <c r="AI180" s="41"/>
      <c r="AJ180" s="41"/>
      <c r="AK180" s="41"/>
      <c r="AL180" s="41"/>
      <c r="AM180" s="41"/>
      <c r="AN180" s="41">
        <f t="shared" si="79"/>
        <v>18.617021276595743</v>
      </c>
      <c r="AO180" s="41">
        <v>1128</v>
      </c>
      <c r="AP180" s="110" t="s">
        <v>103</v>
      </c>
      <c r="AQ180" s="111" t="s">
        <v>103</v>
      </c>
      <c r="AR180" s="126" t="str">
        <f t="shared" si="72"/>
        <v/>
      </c>
      <c r="AS180" s="126" t="str">
        <f t="shared" si="73"/>
        <v/>
      </c>
      <c r="AT180" s="127">
        <v>1128</v>
      </c>
      <c r="AU180" s="128" t="s">
        <v>103</v>
      </c>
      <c r="AV180" s="129" t="s">
        <v>103</v>
      </c>
      <c r="AW180" s="126" t="str">
        <f t="shared" si="74"/>
        <v/>
      </c>
      <c r="AX180" s="126" t="str">
        <f t="shared" si="75"/>
        <v/>
      </c>
      <c r="AY180" s="64" t="str">
        <f t="shared" si="76"/>
        <v/>
      </c>
      <c r="AZ180" s="97" t="s">
        <v>103</v>
      </c>
      <c r="BA180" s="68"/>
      <c r="BB180" s="68"/>
      <c r="BC180" s="68"/>
      <c r="BD180" s="68"/>
      <c r="BE180" s="15"/>
      <c r="BF180" s="5">
        <f t="shared" si="77"/>
        <v>10297</v>
      </c>
      <c r="BG180" s="42">
        <v>2633</v>
      </c>
      <c r="BH180" s="42">
        <v>7664</v>
      </c>
      <c r="BI180" s="42"/>
      <c r="BJ180" s="42"/>
      <c r="BK180" s="42"/>
      <c r="BL180" s="42"/>
      <c r="BM180" s="15"/>
    </row>
    <row r="181" spans="1:65" outlineLevel="5" x14ac:dyDescent="0.3">
      <c r="A181" s="22">
        <f t="shared" si="80"/>
        <v>5</v>
      </c>
      <c r="B181" s="9">
        <f t="shared" si="78"/>
        <v>43248</v>
      </c>
      <c r="C181" s="51">
        <v>346096</v>
      </c>
      <c r="D181" s="64">
        <f t="shared" si="68"/>
        <v>35.5</v>
      </c>
      <c r="E181" s="12">
        <v>35</v>
      </c>
      <c r="F181" s="12">
        <v>36</v>
      </c>
      <c r="G181" s="12"/>
      <c r="H181" s="12"/>
      <c r="I181" s="12"/>
      <c r="J181" s="12"/>
      <c r="K181" s="12"/>
      <c r="L181" s="12"/>
      <c r="M181" s="74" t="str">
        <f t="shared" si="69"/>
        <v/>
      </c>
      <c r="N181" s="83" t="s">
        <v>103</v>
      </c>
      <c r="O181" s="83" t="s">
        <v>103</v>
      </c>
      <c r="P181" s="83"/>
      <c r="Q181" s="83"/>
      <c r="R181" s="83"/>
      <c r="S181" s="83"/>
      <c r="T181" s="83"/>
      <c r="U181" s="83"/>
      <c r="V181" s="5" t="str">
        <f t="shared" si="70"/>
        <v/>
      </c>
      <c r="W181" s="41"/>
      <c r="X181" s="41"/>
      <c r="Y181" s="41"/>
      <c r="Z181" s="41"/>
      <c r="AA181" s="41"/>
      <c r="AB181" s="41"/>
      <c r="AC181" s="41"/>
      <c r="AD181" s="41"/>
      <c r="AE181" s="5" t="str">
        <f t="shared" si="71"/>
        <v/>
      </c>
      <c r="AF181" s="41"/>
      <c r="AG181" s="41"/>
      <c r="AH181" s="41"/>
      <c r="AI181" s="41"/>
      <c r="AJ181" s="41"/>
      <c r="AK181" s="41"/>
      <c r="AL181" s="41"/>
      <c r="AM181" s="41"/>
      <c r="AN181" s="41">
        <f t="shared" si="79"/>
        <v>18.617021276595743</v>
      </c>
      <c r="AO181" s="41">
        <v>1128</v>
      </c>
      <c r="AP181" s="110" t="s">
        <v>103</v>
      </c>
      <c r="AQ181" s="111" t="s">
        <v>103</v>
      </c>
      <c r="AR181" s="126" t="str">
        <f t="shared" si="72"/>
        <v/>
      </c>
      <c r="AS181" s="126" t="str">
        <f t="shared" si="73"/>
        <v/>
      </c>
      <c r="AT181" s="127">
        <v>1128</v>
      </c>
      <c r="AU181" s="128">
        <v>2.2599999999999998</v>
      </c>
      <c r="AV181" s="129" t="s">
        <v>103</v>
      </c>
      <c r="AW181" s="126" t="str">
        <f t="shared" si="74"/>
        <v/>
      </c>
      <c r="AX181" s="126" t="str">
        <f t="shared" si="75"/>
        <v/>
      </c>
      <c r="AY181" s="64" t="str">
        <f t="shared" si="76"/>
        <v/>
      </c>
      <c r="AZ181" s="97">
        <v>79.510000000000005</v>
      </c>
      <c r="BA181" s="68"/>
      <c r="BB181" s="68"/>
      <c r="BC181" s="68"/>
      <c r="BD181" s="68"/>
      <c r="BE181" s="15"/>
      <c r="BF181" s="5">
        <f t="shared" si="77"/>
        <v>7280</v>
      </c>
      <c r="BG181" s="42">
        <v>1419</v>
      </c>
      <c r="BH181" s="42">
        <v>5861</v>
      </c>
      <c r="BI181" s="42"/>
      <c r="BJ181" s="42"/>
      <c r="BK181" s="42"/>
      <c r="BL181" s="42"/>
      <c r="BM181" s="15"/>
    </row>
    <row r="182" spans="1:65" outlineLevel="5" x14ac:dyDescent="0.3">
      <c r="A182" s="22">
        <f t="shared" si="80"/>
        <v>5</v>
      </c>
      <c r="B182" s="9">
        <f t="shared" si="78"/>
        <v>43249</v>
      </c>
      <c r="C182" s="51">
        <v>349694</v>
      </c>
      <c r="D182" s="64">
        <f t="shared" si="68"/>
        <v>36</v>
      </c>
      <c r="E182" s="12">
        <v>37</v>
      </c>
      <c r="F182" s="12">
        <v>35</v>
      </c>
      <c r="G182" s="12"/>
      <c r="H182" s="12"/>
      <c r="I182" s="12"/>
      <c r="J182" s="12"/>
      <c r="K182" s="12"/>
      <c r="L182" s="12"/>
      <c r="M182" s="74">
        <f t="shared" si="69"/>
        <v>7.2</v>
      </c>
      <c r="N182" s="83">
        <v>7.19</v>
      </c>
      <c r="O182" s="83">
        <v>7.18</v>
      </c>
      <c r="P182" s="83"/>
      <c r="Q182" s="83"/>
      <c r="R182" s="83"/>
      <c r="S182" s="83"/>
      <c r="T182" s="83"/>
      <c r="U182" s="83"/>
      <c r="V182" s="5">
        <f t="shared" si="70"/>
        <v>2412.5</v>
      </c>
      <c r="W182" s="41">
        <v>2400</v>
      </c>
      <c r="X182" s="41">
        <v>2425</v>
      </c>
      <c r="Y182" s="41"/>
      <c r="Z182" s="41"/>
      <c r="AA182" s="41"/>
      <c r="AB182" s="41"/>
      <c r="AC182" s="41"/>
      <c r="AD182" s="41"/>
      <c r="AE182" s="5" t="str">
        <f t="shared" si="71"/>
        <v/>
      </c>
      <c r="AF182" s="41"/>
      <c r="AG182" s="41"/>
      <c r="AH182" s="41"/>
      <c r="AI182" s="41"/>
      <c r="AJ182" s="41"/>
      <c r="AK182" s="41"/>
      <c r="AL182" s="41"/>
      <c r="AM182" s="41"/>
      <c r="AN182" s="41">
        <f t="shared" si="79"/>
        <v>17.227235438884332</v>
      </c>
      <c r="AO182" s="41">
        <v>1219</v>
      </c>
      <c r="AP182" s="110">
        <v>3.4</v>
      </c>
      <c r="AQ182" s="111">
        <v>2.61</v>
      </c>
      <c r="AR182" s="126">
        <f t="shared" si="72"/>
        <v>76.764705882352928</v>
      </c>
      <c r="AS182" s="126">
        <f t="shared" si="73"/>
        <v>23.235294117647072</v>
      </c>
      <c r="AT182" s="127">
        <v>1219</v>
      </c>
      <c r="AU182" s="128">
        <v>2.67</v>
      </c>
      <c r="AV182" s="129">
        <v>1.57</v>
      </c>
      <c r="AW182" s="126">
        <f t="shared" si="74"/>
        <v>58.801498127340821</v>
      </c>
      <c r="AX182" s="126">
        <f t="shared" si="75"/>
        <v>41.198501872659179</v>
      </c>
      <c r="AY182" s="64">
        <f t="shared" si="76"/>
        <v>56.79902473005918</v>
      </c>
      <c r="AZ182" s="97">
        <v>79.87</v>
      </c>
      <c r="BA182" s="68">
        <v>63.5</v>
      </c>
      <c r="BB182" s="68">
        <v>33.5</v>
      </c>
      <c r="BC182" s="68">
        <v>430</v>
      </c>
      <c r="BD182" s="68"/>
      <c r="BE182" s="15"/>
      <c r="BF182" s="5">
        <f t="shared" si="77"/>
        <v>8002</v>
      </c>
      <c r="BG182" s="42">
        <v>5635</v>
      </c>
      <c r="BH182" s="42">
        <v>2367</v>
      </c>
      <c r="BI182" s="42"/>
      <c r="BJ182" s="42"/>
      <c r="BK182" s="42"/>
      <c r="BL182" s="42"/>
      <c r="BM182" s="15"/>
    </row>
    <row r="183" spans="1:65" outlineLevel="5" x14ac:dyDescent="0.3">
      <c r="A183" s="22">
        <f t="shared" si="80"/>
        <v>5</v>
      </c>
      <c r="B183" s="9">
        <f t="shared" si="78"/>
        <v>43250</v>
      </c>
      <c r="C183" s="51">
        <v>343844</v>
      </c>
      <c r="D183" s="64">
        <f t="shared" si="68"/>
        <v>36.5</v>
      </c>
      <c r="E183" s="12">
        <v>37</v>
      </c>
      <c r="F183" s="12">
        <v>36</v>
      </c>
      <c r="G183" s="12"/>
      <c r="H183" s="12"/>
      <c r="I183" s="12"/>
      <c r="J183" s="12"/>
      <c r="K183" s="12"/>
      <c r="L183" s="12"/>
      <c r="M183" s="74" t="str">
        <f t="shared" si="69"/>
        <v/>
      </c>
      <c r="N183" s="83" t="s">
        <v>103</v>
      </c>
      <c r="O183" s="83" t="s">
        <v>103</v>
      </c>
      <c r="P183" s="83"/>
      <c r="Q183" s="83"/>
      <c r="R183" s="83"/>
      <c r="S183" s="83"/>
      <c r="T183" s="83"/>
      <c r="U183" s="83"/>
      <c r="V183" s="5" t="str">
        <f t="shared" si="70"/>
        <v/>
      </c>
      <c r="W183" s="41"/>
      <c r="X183" s="41"/>
      <c r="Y183" s="41"/>
      <c r="Z183" s="41"/>
      <c r="AA183" s="41"/>
      <c r="AB183" s="41"/>
      <c r="AC183" s="41"/>
      <c r="AD183" s="41"/>
      <c r="AE183" s="5" t="str">
        <f t="shared" si="71"/>
        <v/>
      </c>
      <c r="AF183" s="41"/>
      <c r="AG183" s="41"/>
      <c r="AH183" s="41"/>
      <c r="AI183" s="41"/>
      <c r="AJ183" s="41"/>
      <c r="AK183" s="41"/>
      <c r="AL183" s="41"/>
      <c r="AM183" s="41"/>
      <c r="AN183" s="41">
        <f t="shared" si="79"/>
        <v>15.021459227467812</v>
      </c>
      <c r="AO183" s="41">
        <v>1398</v>
      </c>
      <c r="AP183" s="110" t="s">
        <v>103</v>
      </c>
      <c r="AQ183" s="111" t="s">
        <v>103</v>
      </c>
      <c r="AR183" s="126" t="str">
        <f t="shared" si="72"/>
        <v/>
      </c>
      <c r="AS183" s="126" t="str">
        <f t="shared" si="73"/>
        <v/>
      </c>
      <c r="AT183" s="127">
        <v>1398</v>
      </c>
      <c r="AU183" s="128">
        <v>2.61</v>
      </c>
      <c r="AV183" s="129" t="s">
        <v>103</v>
      </c>
      <c r="AW183" s="126" t="str">
        <f t="shared" si="74"/>
        <v/>
      </c>
      <c r="AX183" s="126" t="str">
        <f t="shared" si="75"/>
        <v/>
      </c>
      <c r="AY183" s="64" t="str">
        <f t="shared" si="76"/>
        <v/>
      </c>
      <c r="AZ183" s="97">
        <v>79.959999999999994</v>
      </c>
      <c r="BA183" s="68"/>
      <c r="BB183" s="68"/>
      <c r="BC183" s="68"/>
      <c r="BD183" s="68"/>
      <c r="BE183" s="15"/>
      <c r="BF183" s="5">
        <f t="shared" si="77"/>
        <v>9115</v>
      </c>
      <c r="BG183" s="42">
        <v>5654</v>
      </c>
      <c r="BH183" s="42">
        <v>3461</v>
      </c>
      <c r="BI183" s="42"/>
      <c r="BJ183" s="42"/>
      <c r="BK183" s="42"/>
      <c r="BL183" s="42"/>
      <c r="BM183" s="15"/>
    </row>
    <row r="184" spans="1:65" ht="17.25" outlineLevel="5" thickBot="1" x14ac:dyDescent="0.35">
      <c r="A184" s="31">
        <f t="shared" si="80"/>
        <v>5</v>
      </c>
      <c r="B184" s="32">
        <f t="shared" si="78"/>
        <v>43251</v>
      </c>
      <c r="C184" s="51">
        <v>313973</v>
      </c>
      <c r="D184" s="64">
        <f t="shared" si="68"/>
        <v>36</v>
      </c>
      <c r="E184" s="12">
        <v>36</v>
      </c>
      <c r="F184" s="12">
        <v>36</v>
      </c>
      <c r="G184" s="12"/>
      <c r="H184" s="12"/>
      <c r="I184" s="12"/>
      <c r="J184" s="12"/>
      <c r="K184" s="12"/>
      <c r="L184" s="12"/>
      <c r="M184" s="74" t="str">
        <f t="shared" si="69"/>
        <v/>
      </c>
      <c r="N184" s="83" t="s">
        <v>103</v>
      </c>
      <c r="O184" s="83" t="s">
        <v>103</v>
      </c>
      <c r="P184" s="83"/>
      <c r="Q184" s="83"/>
      <c r="R184" s="83"/>
      <c r="S184" s="83"/>
      <c r="T184" s="83"/>
      <c r="U184" s="83"/>
      <c r="V184" s="5" t="str">
        <f t="shared" si="70"/>
        <v/>
      </c>
      <c r="W184" s="41"/>
      <c r="X184" s="41"/>
      <c r="Y184" s="41"/>
      <c r="Z184" s="41"/>
      <c r="AA184" s="41"/>
      <c r="AB184" s="41"/>
      <c r="AC184" s="41"/>
      <c r="AD184" s="41"/>
      <c r="AE184" s="5" t="str">
        <f t="shared" si="71"/>
        <v/>
      </c>
      <c r="AF184" s="41"/>
      <c r="AG184" s="41"/>
      <c r="AH184" s="41"/>
      <c r="AI184" s="41"/>
      <c r="AJ184" s="41"/>
      <c r="AK184" s="41"/>
      <c r="AL184" s="41"/>
      <c r="AM184" s="41"/>
      <c r="AN184" s="41">
        <f t="shared" si="79"/>
        <v>13.944223107569721</v>
      </c>
      <c r="AO184" s="41">
        <v>1506</v>
      </c>
      <c r="AP184" s="110" t="s">
        <v>103</v>
      </c>
      <c r="AQ184" s="111" t="s">
        <v>103</v>
      </c>
      <c r="AR184" s="126" t="str">
        <f t="shared" si="72"/>
        <v/>
      </c>
      <c r="AS184" s="126" t="str">
        <f t="shared" si="73"/>
        <v/>
      </c>
      <c r="AT184" s="127">
        <v>1506</v>
      </c>
      <c r="AU184" s="128">
        <v>2.54</v>
      </c>
      <c r="AV184" s="129" t="s">
        <v>103</v>
      </c>
      <c r="AW184" s="126" t="str">
        <f t="shared" si="74"/>
        <v/>
      </c>
      <c r="AX184" s="126" t="str">
        <f t="shared" si="75"/>
        <v/>
      </c>
      <c r="AY184" s="64" t="str">
        <f t="shared" si="76"/>
        <v/>
      </c>
      <c r="AZ184" s="97">
        <v>80.13</v>
      </c>
      <c r="BA184" s="68"/>
      <c r="BB184" s="68"/>
      <c r="BC184" s="68"/>
      <c r="BD184" s="68"/>
      <c r="BE184" s="15"/>
      <c r="BF184" s="5">
        <f t="shared" si="77"/>
        <v>9685</v>
      </c>
      <c r="BG184" s="42">
        <v>4788</v>
      </c>
      <c r="BH184" s="42">
        <v>4897</v>
      </c>
      <c r="BI184" s="42"/>
      <c r="BJ184" s="42"/>
      <c r="BK184" s="42"/>
      <c r="BL184" s="42"/>
      <c r="BM184" s="15"/>
    </row>
    <row r="185" spans="1:65" outlineLevel="4" x14ac:dyDescent="0.3">
      <c r="A185" s="156" t="s">
        <v>39</v>
      </c>
      <c r="B185" s="157"/>
      <c r="C185" s="50">
        <f t="shared" ref="C185:BM185" si="81">SUBTOTAL(4,C154:C184)</f>
        <v>397783</v>
      </c>
      <c r="D185" s="60">
        <f t="shared" si="81"/>
        <v>37.5</v>
      </c>
      <c r="E185" s="28">
        <f t="shared" si="81"/>
        <v>38</v>
      </c>
      <c r="F185" s="28">
        <f t="shared" si="81"/>
        <v>38</v>
      </c>
      <c r="G185" s="28">
        <f t="shared" si="81"/>
        <v>0</v>
      </c>
      <c r="H185" s="28">
        <f t="shared" si="81"/>
        <v>0</v>
      </c>
      <c r="I185" s="28">
        <f t="shared" si="81"/>
        <v>0</v>
      </c>
      <c r="J185" s="28">
        <f t="shared" si="81"/>
        <v>0</v>
      </c>
      <c r="K185" s="28">
        <f t="shared" si="81"/>
        <v>0</v>
      </c>
      <c r="L185" s="28">
        <f t="shared" si="81"/>
        <v>0</v>
      </c>
      <c r="M185" s="71">
        <f t="shared" si="81"/>
        <v>7.3</v>
      </c>
      <c r="N185" s="82">
        <f t="shared" si="81"/>
        <v>7.33</v>
      </c>
      <c r="O185" s="82">
        <f t="shared" si="81"/>
        <v>7.36</v>
      </c>
      <c r="P185" s="82">
        <f t="shared" si="81"/>
        <v>0</v>
      </c>
      <c r="Q185" s="82">
        <f t="shared" si="81"/>
        <v>0</v>
      </c>
      <c r="R185" s="82">
        <f t="shared" si="81"/>
        <v>0</v>
      </c>
      <c r="S185" s="82">
        <f t="shared" si="81"/>
        <v>0</v>
      </c>
      <c r="T185" s="82">
        <f t="shared" si="81"/>
        <v>0</v>
      </c>
      <c r="U185" s="82">
        <f t="shared" si="81"/>
        <v>0</v>
      </c>
      <c r="V185" s="29">
        <f t="shared" si="81"/>
        <v>2412.5</v>
      </c>
      <c r="W185" s="39">
        <f t="shared" si="81"/>
        <v>2400</v>
      </c>
      <c r="X185" s="39">
        <f t="shared" si="81"/>
        <v>2425</v>
      </c>
      <c r="Y185" s="39">
        <f t="shared" si="81"/>
        <v>0</v>
      </c>
      <c r="Z185" s="39">
        <f t="shared" si="81"/>
        <v>0</v>
      </c>
      <c r="AA185" s="39">
        <f t="shared" si="81"/>
        <v>0</v>
      </c>
      <c r="AB185" s="39">
        <f t="shared" si="81"/>
        <v>0</v>
      </c>
      <c r="AC185" s="39">
        <f t="shared" si="81"/>
        <v>0</v>
      </c>
      <c r="AD185" s="39">
        <f t="shared" si="81"/>
        <v>0</v>
      </c>
      <c r="AE185" s="29">
        <f t="shared" si="81"/>
        <v>0</v>
      </c>
      <c r="AF185" s="39">
        <f t="shared" si="81"/>
        <v>0</v>
      </c>
      <c r="AG185" s="39">
        <f t="shared" si="81"/>
        <v>0</v>
      </c>
      <c r="AH185" s="39">
        <f t="shared" si="81"/>
        <v>0</v>
      </c>
      <c r="AI185" s="39">
        <f t="shared" si="81"/>
        <v>0</v>
      </c>
      <c r="AJ185" s="39">
        <f t="shared" si="81"/>
        <v>0</v>
      </c>
      <c r="AK185" s="39">
        <f t="shared" si="81"/>
        <v>0</v>
      </c>
      <c r="AL185" s="39">
        <f t="shared" si="81"/>
        <v>0</v>
      </c>
      <c r="AM185" s="39">
        <f t="shared" si="81"/>
        <v>0</v>
      </c>
      <c r="AN185" s="39">
        <f t="shared" si="81"/>
        <v>25.51640340218712</v>
      </c>
      <c r="AO185" s="39">
        <f t="shared" si="81"/>
        <v>1506</v>
      </c>
      <c r="AP185" s="104">
        <f t="shared" si="81"/>
        <v>3.4</v>
      </c>
      <c r="AQ185" s="105">
        <f t="shared" si="81"/>
        <v>2.61</v>
      </c>
      <c r="AR185" s="106">
        <f t="shared" si="81"/>
        <v>76.764705882352928</v>
      </c>
      <c r="AS185" s="106">
        <f t="shared" si="81"/>
        <v>27.761194029850756</v>
      </c>
      <c r="AT185" s="107">
        <f t="shared" si="81"/>
        <v>1506</v>
      </c>
      <c r="AU185" s="108">
        <f t="shared" si="81"/>
        <v>2.67</v>
      </c>
      <c r="AV185" s="109">
        <f t="shared" si="81"/>
        <v>1.57</v>
      </c>
      <c r="AW185" s="106">
        <f t="shared" si="81"/>
        <v>62.995594713656388</v>
      </c>
      <c r="AX185" s="106">
        <f t="shared" si="81"/>
        <v>41.198501872659179</v>
      </c>
      <c r="AY185" s="60">
        <f t="shared" si="81"/>
        <v>56.79902473005918</v>
      </c>
      <c r="AZ185" s="96">
        <f t="shared" si="81"/>
        <v>81.06</v>
      </c>
      <c r="BA185" s="67">
        <f t="shared" si="81"/>
        <v>64.3</v>
      </c>
      <c r="BB185" s="67">
        <f t="shared" si="81"/>
        <v>34.799999999999997</v>
      </c>
      <c r="BC185" s="67">
        <f t="shared" si="81"/>
        <v>430</v>
      </c>
      <c r="BD185" s="67">
        <f t="shared" si="81"/>
        <v>0</v>
      </c>
      <c r="BE185" s="27">
        <f t="shared" si="81"/>
        <v>0</v>
      </c>
      <c r="BF185" s="29">
        <f t="shared" si="81"/>
        <v>13414</v>
      </c>
      <c r="BG185" s="39">
        <f t="shared" si="81"/>
        <v>5654</v>
      </c>
      <c r="BH185" s="40">
        <f t="shared" si="81"/>
        <v>10561</v>
      </c>
      <c r="BI185" s="40">
        <f t="shared" si="81"/>
        <v>0</v>
      </c>
      <c r="BJ185" s="40">
        <f t="shared" si="81"/>
        <v>0</v>
      </c>
      <c r="BK185" s="40">
        <f t="shared" si="81"/>
        <v>0</v>
      </c>
      <c r="BL185" s="40">
        <f t="shared" si="81"/>
        <v>0</v>
      </c>
      <c r="BM185" s="27">
        <f t="shared" si="81"/>
        <v>0</v>
      </c>
    </row>
    <row r="186" spans="1:65" outlineLevel="3" x14ac:dyDescent="0.3">
      <c r="A186" s="158" t="s">
        <v>28</v>
      </c>
      <c r="B186" s="159"/>
      <c r="C186" s="51">
        <f t="shared" ref="C186:BM186" si="82">SUBTOTAL(5,C154:C184)</f>
        <v>313973</v>
      </c>
      <c r="D186" s="61">
        <f t="shared" si="82"/>
        <v>35</v>
      </c>
      <c r="E186" s="12">
        <f t="shared" si="82"/>
        <v>35</v>
      </c>
      <c r="F186" s="12">
        <f t="shared" si="82"/>
        <v>35</v>
      </c>
      <c r="G186" s="12">
        <f t="shared" si="82"/>
        <v>0</v>
      </c>
      <c r="H186" s="12">
        <f t="shared" si="82"/>
        <v>0</v>
      </c>
      <c r="I186" s="12">
        <f t="shared" si="82"/>
        <v>0</v>
      </c>
      <c r="J186" s="12">
        <f t="shared" si="82"/>
        <v>0</v>
      </c>
      <c r="K186" s="12">
        <f t="shared" si="82"/>
        <v>0</v>
      </c>
      <c r="L186" s="12">
        <f t="shared" si="82"/>
        <v>0</v>
      </c>
      <c r="M186" s="72">
        <f t="shared" si="82"/>
        <v>7.2</v>
      </c>
      <c r="N186" s="83">
        <f t="shared" si="82"/>
        <v>7.19</v>
      </c>
      <c r="O186" s="83">
        <f t="shared" si="82"/>
        <v>7.18</v>
      </c>
      <c r="P186" s="83">
        <f t="shared" si="82"/>
        <v>0</v>
      </c>
      <c r="Q186" s="83">
        <f t="shared" si="82"/>
        <v>0</v>
      </c>
      <c r="R186" s="83">
        <f t="shared" si="82"/>
        <v>0</v>
      </c>
      <c r="S186" s="83">
        <f t="shared" si="82"/>
        <v>0</v>
      </c>
      <c r="T186" s="83">
        <f t="shared" si="82"/>
        <v>0</v>
      </c>
      <c r="U186" s="83">
        <f t="shared" si="82"/>
        <v>0</v>
      </c>
      <c r="V186" s="6">
        <f t="shared" si="82"/>
        <v>2412.5</v>
      </c>
      <c r="W186" s="41">
        <f t="shared" si="82"/>
        <v>2400</v>
      </c>
      <c r="X186" s="41">
        <f t="shared" si="82"/>
        <v>2425</v>
      </c>
      <c r="Y186" s="41">
        <f t="shared" si="82"/>
        <v>0</v>
      </c>
      <c r="Z186" s="41">
        <f t="shared" si="82"/>
        <v>0</v>
      </c>
      <c r="AA186" s="41">
        <f t="shared" si="82"/>
        <v>0</v>
      </c>
      <c r="AB186" s="41">
        <f t="shared" si="82"/>
        <v>0</v>
      </c>
      <c r="AC186" s="41">
        <f t="shared" si="82"/>
        <v>0</v>
      </c>
      <c r="AD186" s="41">
        <f t="shared" si="82"/>
        <v>0</v>
      </c>
      <c r="AE186" s="6">
        <f t="shared" si="82"/>
        <v>0</v>
      </c>
      <c r="AF186" s="41">
        <f t="shared" si="82"/>
        <v>0</v>
      </c>
      <c r="AG186" s="41">
        <f t="shared" si="82"/>
        <v>0</v>
      </c>
      <c r="AH186" s="41">
        <f t="shared" si="82"/>
        <v>0</v>
      </c>
      <c r="AI186" s="41">
        <f t="shared" si="82"/>
        <v>0</v>
      </c>
      <c r="AJ186" s="41">
        <f t="shared" si="82"/>
        <v>0</v>
      </c>
      <c r="AK186" s="41">
        <f t="shared" si="82"/>
        <v>0</v>
      </c>
      <c r="AL186" s="41">
        <f t="shared" si="82"/>
        <v>0</v>
      </c>
      <c r="AM186" s="41">
        <f t="shared" si="82"/>
        <v>0</v>
      </c>
      <c r="AN186" s="41">
        <f t="shared" si="82"/>
        <v>13.944223107569721</v>
      </c>
      <c r="AO186" s="41">
        <f t="shared" si="82"/>
        <v>823</v>
      </c>
      <c r="AP186" s="110">
        <f t="shared" si="82"/>
        <v>2.94</v>
      </c>
      <c r="AQ186" s="111">
        <f t="shared" si="82"/>
        <v>2.17</v>
      </c>
      <c r="AR186" s="112">
        <f t="shared" si="82"/>
        <v>72.238805970149244</v>
      </c>
      <c r="AS186" s="112">
        <f t="shared" si="82"/>
        <v>23.235294117647072</v>
      </c>
      <c r="AT186" s="113">
        <f t="shared" si="82"/>
        <v>823</v>
      </c>
      <c r="AU186" s="114">
        <f t="shared" si="82"/>
        <v>2.2000000000000002</v>
      </c>
      <c r="AV186" s="115">
        <f t="shared" si="82"/>
        <v>1.43</v>
      </c>
      <c r="AW186" s="112">
        <f t="shared" si="82"/>
        <v>58.801498127340821</v>
      </c>
      <c r="AX186" s="112">
        <f t="shared" si="82"/>
        <v>37.004405286343612</v>
      </c>
      <c r="AY186" s="61">
        <f t="shared" si="82"/>
        <v>39.592933947772657</v>
      </c>
      <c r="AZ186" s="97">
        <f t="shared" si="82"/>
        <v>79.510000000000005</v>
      </c>
      <c r="BA186" s="68">
        <f t="shared" si="82"/>
        <v>63.5</v>
      </c>
      <c r="BB186" s="68">
        <f t="shared" si="82"/>
        <v>33.5</v>
      </c>
      <c r="BC186" s="68">
        <f t="shared" si="82"/>
        <v>9</v>
      </c>
      <c r="BD186" s="68">
        <f t="shared" si="82"/>
        <v>0</v>
      </c>
      <c r="BE186" s="15">
        <f t="shared" si="82"/>
        <v>0</v>
      </c>
      <c r="BF186" s="6">
        <f t="shared" si="82"/>
        <v>6848</v>
      </c>
      <c r="BG186" s="41">
        <f t="shared" si="82"/>
        <v>0</v>
      </c>
      <c r="BH186" s="42">
        <f t="shared" si="82"/>
        <v>2367</v>
      </c>
      <c r="BI186" s="42">
        <f t="shared" si="82"/>
        <v>0</v>
      </c>
      <c r="BJ186" s="42">
        <f t="shared" si="82"/>
        <v>0</v>
      </c>
      <c r="BK186" s="42">
        <f t="shared" si="82"/>
        <v>0</v>
      </c>
      <c r="BL186" s="42">
        <f t="shared" si="82"/>
        <v>0</v>
      </c>
      <c r="BM186" s="15">
        <f t="shared" si="82"/>
        <v>0</v>
      </c>
    </row>
    <row r="187" spans="1:65" outlineLevel="2" x14ac:dyDescent="0.3">
      <c r="A187" s="158" t="s">
        <v>17</v>
      </c>
      <c r="B187" s="159"/>
      <c r="C187" s="51">
        <f>IFERROR(SUBTOTAL(1,C154:C184),"")</f>
        <v>352332.80645161291</v>
      </c>
      <c r="D187" s="61">
        <f t="shared" ref="D187:BM187" si="83">IFERROR(SUBTOTAL(1,D154:D184),"")</f>
        <v>36.435483870967744</v>
      </c>
      <c r="E187" s="12">
        <f t="shared" si="83"/>
        <v>36.548387096774192</v>
      </c>
      <c r="F187" s="12">
        <f t="shared" si="83"/>
        <v>36.322580645161288</v>
      </c>
      <c r="G187" s="12" t="str">
        <f t="shared" si="83"/>
        <v/>
      </c>
      <c r="H187" s="12" t="str">
        <f t="shared" si="83"/>
        <v/>
      </c>
      <c r="I187" s="12" t="str">
        <f t="shared" si="83"/>
        <v/>
      </c>
      <c r="J187" s="12" t="str">
        <f t="shared" si="83"/>
        <v/>
      </c>
      <c r="K187" s="12" t="str">
        <f t="shared" si="83"/>
        <v/>
      </c>
      <c r="L187" s="12" t="str">
        <f t="shared" si="83"/>
        <v/>
      </c>
      <c r="M187" s="72">
        <f t="shared" si="83"/>
        <v>7.2333333333333334</v>
      </c>
      <c r="N187" s="83">
        <f t="shared" si="83"/>
        <v>7.246666666666667</v>
      </c>
      <c r="O187" s="83">
        <f t="shared" si="83"/>
        <v>7.2633333333333328</v>
      </c>
      <c r="P187" s="83" t="str">
        <f t="shared" si="83"/>
        <v/>
      </c>
      <c r="Q187" s="83" t="str">
        <f t="shared" si="83"/>
        <v/>
      </c>
      <c r="R187" s="83" t="str">
        <f t="shared" si="83"/>
        <v/>
      </c>
      <c r="S187" s="83" t="str">
        <f t="shared" si="83"/>
        <v/>
      </c>
      <c r="T187" s="83" t="str">
        <f t="shared" si="83"/>
        <v/>
      </c>
      <c r="U187" s="83" t="str">
        <f t="shared" si="83"/>
        <v/>
      </c>
      <c r="V187" s="6">
        <f t="shared" si="83"/>
        <v>2412.5</v>
      </c>
      <c r="W187" s="41">
        <f t="shared" si="83"/>
        <v>2400</v>
      </c>
      <c r="X187" s="41">
        <f t="shared" si="83"/>
        <v>2425</v>
      </c>
      <c r="Y187" s="41" t="str">
        <f t="shared" si="83"/>
        <v/>
      </c>
      <c r="Z187" s="41" t="str">
        <f t="shared" si="83"/>
        <v/>
      </c>
      <c r="AA187" s="41" t="str">
        <f t="shared" si="83"/>
        <v/>
      </c>
      <c r="AB187" s="41" t="str">
        <f t="shared" si="83"/>
        <v/>
      </c>
      <c r="AC187" s="41" t="str">
        <f t="shared" si="83"/>
        <v/>
      </c>
      <c r="AD187" s="41" t="str">
        <f t="shared" si="83"/>
        <v/>
      </c>
      <c r="AE187" s="6" t="str">
        <f t="shared" si="83"/>
        <v/>
      </c>
      <c r="AF187" s="41" t="str">
        <f t="shared" si="83"/>
        <v/>
      </c>
      <c r="AG187" s="41" t="str">
        <f t="shared" si="83"/>
        <v/>
      </c>
      <c r="AH187" s="41" t="str">
        <f t="shared" si="83"/>
        <v/>
      </c>
      <c r="AI187" s="41" t="str">
        <f t="shared" si="83"/>
        <v/>
      </c>
      <c r="AJ187" s="41" t="str">
        <f t="shared" si="83"/>
        <v/>
      </c>
      <c r="AK187" s="41" t="str">
        <f t="shared" si="83"/>
        <v/>
      </c>
      <c r="AL187" s="41" t="str">
        <f t="shared" si="83"/>
        <v/>
      </c>
      <c r="AM187" s="41" t="str">
        <f t="shared" si="83"/>
        <v/>
      </c>
      <c r="AN187" s="41">
        <f t="shared" si="83"/>
        <v>20.388887119724085</v>
      </c>
      <c r="AO187" s="41">
        <f t="shared" si="83"/>
        <v>1046.0967741935483</v>
      </c>
      <c r="AP187" s="110">
        <f t="shared" si="83"/>
        <v>3.23</v>
      </c>
      <c r="AQ187" s="111">
        <f t="shared" si="83"/>
        <v>2.4</v>
      </c>
      <c r="AR187" s="112">
        <f t="shared" si="83"/>
        <v>74.271011887341999</v>
      </c>
      <c r="AS187" s="112">
        <f t="shared" si="83"/>
        <v>25.728988112658005</v>
      </c>
      <c r="AT187" s="113">
        <f t="shared" si="83"/>
        <v>1046.0967741935483</v>
      </c>
      <c r="AU187" s="114">
        <f t="shared" si="83"/>
        <v>2.3395000000000001</v>
      </c>
      <c r="AV187" s="115">
        <f t="shared" si="83"/>
        <v>1.4766666666666666</v>
      </c>
      <c r="AW187" s="112">
        <f t="shared" si="83"/>
        <v>60.377730808686486</v>
      </c>
      <c r="AX187" s="112">
        <f t="shared" si="83"/>
        <v>39.622269191313521</v>
      </c>
      <c r="AY187" s="61">
        <f t="shared" si="83"/>
        <v>46.771963962493111</v>
      </c>
      <c r="AZ187" s="97">
        <f t="shared" si="83"/>
        <v>80.174999999999997</v>
      </c>
      <c r="BA187" s="68">
        <f t="shared" si="83"/>
        <v>63.9</v>
      </c>
      <c r="BB187" s="68">
        <f t="shared" si="83"/>
        <v>34.15</v>
      </c>
      <c r="BC187" s="68">
        <f t="shared" si="83"/>
        <v>219.5</v>
      </c>
      <c r="BD187" s="68" t="str">
        <f t="shared" si="83"/>
        <v/>
      </c>
      <c r="BE187" s="15" t="str">
        <f>IFERROR(SUBTOTAL(1,BE154:BE184),"")</f>
        <v/>
      </c>
      <c r="BF187" s="6">
        <f t="shared" si="83"/>
        <v>9737.2903225806458</v>
      </c>
      <c r="BG187" s="41">
        <f t="shared" si="83"/>
        <v>3585.516129032258</v>
      </c>
      <c r="BH187" s="42">
        <f t="shared" si="83"/>
        <v>6151.7741935483873</v>
      </c>
      <c r="BI187" s="42" t="str">
        <f t="shared" si="83"/>
        <v/>
      </c>
      <c r="BJ187" s="42" t="str">
        <f t="shared" si="83"/>
        <v/>
      </c>
      <c r="BK187" s="42" t="str">
        <f t="shared" si="83"/>
        <v/>
      </c>
      <c r="BL187" s="42" t="str">
        <f t="shared" si="83"/>
        <v/>
      </c>
      <c r="BM187" s="15" t="str">
        <f t="shared" si="83"/>
        <v/>
      </c>
    </row>
    <row r="188" spans="1:65" ht="17.25" outlineLevel="1" thickBot="1" x14ac:dyDescent="0.35">
      <c r="A188" s="160" t="s">
        <v>56</v>
      </c>
      <c r="B188" s="161"/>
      <c r="C188" s="52">
        <f>SUBTOTAL(9,C154:C184)</f>
        <v>10922317</v>
      </c>
      <c r="D188" s="62"/>
      <c r="E188" s="30"/>
      <c r="F188" s="30"/>
      <c r="G188" s="30"/>
      <c r="H188" s="30"/>
      <c r="I188" s="30"/>
      <c r="J188" s="30"/>
      <c r="K188" s="30"/>
      <c r="L188" s="30"/>
      <c r="M188" s="73"/>
      <c r="N188" s="84"/>
      <c r="O188" s="84"/>
      <c r="P188" s="84"/>
      <c r="Q188" s="84"/>
      <c r="R188" s="84"/>
      <c r="S188" s="84"/>
      <c r="T188" s="84"/>
      <c r="U188" s="84"/>
      <c r="V188" s="93"/>
      <c r="W188" s="94"/>
      <c r="X188" s="94"/>
      <c r="Y188" s="94"/>
      <c r="Z188" s="94"/>
      <c r="AA188" s="94"/>
      <c r="AB188" s="94"/>
      <c r="AC188" s="94"/>
      <c r="AD188" s="94"/>
      <c r="AE188" s="93"/>
      <c r="AF188" s="94"/>
      <c r="AG188" s="94"/>
      <c r="AH188" s="94"/>
      <c r="AI188" s="94"/>
      <c r="AJ188" s="94"/>
      <c r="AK188" s="94"/>
      <c r="AL188" s="94"/>
      <c r="AM188" s="94"/>
      <c r="AN188" s="94"/>
      <c r="AO188" s="43">
        <f>SUBTOTAL(9,AO154:AO184)</f>
        <v>32429</v>
      </c>
      <c r="AP188" s="116"/>
      <c r="AQ188" s="117"/>
      <c r="AR188" s="118"/>
      <c r="AS188" s="118"/>
      <c r="AT188" s="119">
        <f>SUBTOTAL(9,AT154:AT184)</f>
        <v>32429</v>
      </c>
      <c r="AU188" s="120"/>
      <c r="AV188" s="121"/>
      <c r="AW188" s="118"/>
      <c r="AX188" s="118"/>
      <c r="AY188" s="62"/>
      <c r="AZ188" s="98"/>
      <c r="BA188" s="69"/>
      <c r="BB188" s="69"/>
      <c r="BC188" s="69"/>
      <c r="BD188" s="69"/>
      <c r="BE188" s="16">
        <f>SUBTOTAL(9,BE154:BE184)</f>
        <v>0</v>
      </c>
      <c r="BF188" s="7">
        <f t="shared" ref="BF188:BM188" si="84">SUBTOTAL(9,BF154:BF184)</f>
        <v>301856</v>
      </c>
      <c r="BG188" s="43">
        <f t="shared" si="84"/>
        <v>111151</v>
      </c>
      <c r="BH188" s="44">
        <f t="shared" si="84"/>
        <v>190705</v>
      </c>
      <c r="BI188" s="44">
        <f t="shared" si="84"/>
        <v>0</v>
      </c>
      <c r="BJ188" s="44">
        <f t="shared" si="84"/>
        <v>0</v>
      </c>
      <c r="BK188" s="44">
        <f t="shared" si="84"/>
        <v>0</v>
      </c>
      <c r="BL188" s="44">
        <f t="shared" si="84"/>
        <v>0</v>
      </c>
      <c r="BM188" s="16">
        <f t="shared" si="84"/>
        <v>0</v>
      </c>
    </row>
    <row r="189" spans="1:65" outlineLevel="5" x14ac:dyDescent="0.3">
      <c r="A189" s="21">
        <f t="shared" si="80"/>
        <v>6</v>
      </c>
      <c r="B189" s="33">
        <f>B184+1</f>
        <v>43252</v>
      </c>
      <c r="C189" s="51">
        <v>348300</v>
      </c>
      <c r="D189" s="64">
        <f t="shared" ref="D189:D218" si="85">IFERROR(ROUND(AVERAGE(E189:L189),1),"")</f>
        <v>36.5</v>
      </c>
      <c r="E189" s="12">
        <v>37</v>
      </c>
      <c r="F189" s="12">
        <v>36</v>
      </c>
      <c r="G189" s="12"/>
      <c r="H189" s="12"/>
      <c r="I189" s="12"/>
      <c r="J189" s="12"/>
      <c r="K189" s="12"/>
      <c r="L189" s="12"/>
      <c r="M189" s="74" t="str">
        <f t="shared" ref="M189:M218" si="86">IFERROR(ROUND(AVERAGE(N189:U189),1),"")</f>
        <v/>
      </c>
      <c r="N189" s="83" t="s">
        <v>103</v>
      </c>
      <c r="O189" s="83" t="s">
        <v>103</v>
      </c>
      <c r="P189" s="83"/>
      <c r="Q189" s="83"/>
      <c r="R189" s="83"/>
      <c r="S189" s="83"/>
      <c r="T189" s="83"/>
      <c r="U189" s="83"/>
      <c r="V189" s="5" t="str">
        <f t="shared" ref="V189:V218" si="87">IFERROR(ROUND(AVERAGE(W189:AD189),1),"")</f>
        <v/>
      </c>
      <c r="W189" s="41"/>
      <c r="X189" s="41"/>
      <c r="Y189" s="41"/>
      <c r="Z189" s="41"/>
      <c r="AA189" s="41"/>
      <c r="AB189" s="41"/>
      <c r="AC189" s="41"/>
      <c r="AD189" s="41"/>
      <c r="AE189" s="5" t="str">
        <f t="shared" ref="AE189:AE218" si="88">IFERROR(ROUND(AVERAGE(AF189:AM189),1),"")</f>
        <v/>
      </c>
      <c r="AF189" s="41"/>
      <c r="AG189" s="41"/>
      <c r="AH189" s="41"/>
      <c r="AI189" s="41"/>
      <c r="AJ189" s="41"/>
      <c r="AK189" s="41"/>
      <c r="AL189" s="41"/>
      <c r="AM189" s="41"/>
      <c r="AN189" s="41">
        <f>21000/AO189</f>
        <v>22.459893048128343</v>
      </c>
      <c r="AO189" s="41">
        <v>935</v>
      </c>
      <c r="AP189" s="110" t="s">
        <v>103</v>
      </c>
      <c r="AQ189" s="111" t="s">
        <v>103</v>
      </c>
      <c r="AR189" s="126" t="str">
        <f t="shared" ref="AR189:AR218" si="89">IFERROR(AQ189/AP189*100,"")</f>
        <v/>
      </c>
      <c r="AS189" s="126" t="str">
        <f t="shared" ref="AS189:AS218" si="90">IFERROR(100-AR189,"")</f>
        <v/>
      </c>
      <c r="AT189" s="127">
        <v>935</v>
      </c>
      <c r="AU189" s="128">
        <v>2.54</v>
      </c>
      <c r="AV189" s="129" t="s">
        <v>103</v>
      </c>
      <c r="AW189" s="126" t="str">
        <f t="shared" ref="AW189:AW218" si="91">IFERROR(AV189/AU189*100,"")</f>
        <v/>
      </c>
      <c r="AX189" s="126" t="str">
        <f t="shared" ref="AX189:AX218" si="92">IFERROR(100-AW189,"")</f>
        <v/>
      </c>
      <c r="AY189" s="64" t="str">
        <f t="shared" ref="AY189:AY218" si="93">IFERROR((1-((AW189*AS189)/(AX189*AR189)))*100,"")</f>
        <v/>
      </c>
      <c r="AZ189" s="97">
        <v>79.83</v>
      </c>
      <c r="BA189" s="68"/>
      <c r="BB189" s="68"/>
      <c r="BC189" s="68"/>
      <c r="BD189" s="68"/>
      <c r="BE189" s="15"/>
      <c r="BF189" s="5">
        <f t="shared" ref="BF189:BF218" si="94">IF(SUM(BG189:BM189)=0,"",SUM(BG189:BM189))</f>
        <v>8779</v>
      </c>
      <c r="BG189" s="42">
        <v>3769</v>
      </c>
      <c r="BH189" s="42">
        <v>5010</v>
      </c>
      <c r="BI189" s="42"/>
      <c r="BJ189" s="42"/>
      <c r="BK189" s="42"/>
      <c r="BL189" s="42"/>
      <c r="BM189" s="42"/>
    </row>
    <row r="190" spans="1:65" outlineLevel="5" x14ac:dyDescent="0.3">
      <c r="A190" s="22">
        <f t="shared" si="80"/>
        <v>6</v>
      </c>
      <c r="B190" s="9">
        <f t="shared" si="78"/>
        <v>43253</v>
      </c>
      <c r="C190" s="51">
        <v>303350</v>
      </c>
      <c r="D190" s="64">
        <f t="shared" si="85"/>
        <v>36.5</v>
      </c>
      <c r="E190" s="12">
        <v>36</v>
      </c>
      <c r="F190" s="12">
        <v>37</v>
      </c>
      <c r="G190" s="12"/>
      <c r="H190" s="12"/>
      <c r="I190" s="12"/>
      <c r="J190" s="12"/>
      <c r="K190" s="12"/>
      <c r="L190" s="12"/>
      <c r="M190" s="74" t="str">
        <f t="shared" si="86"/>
        <v/>
      </c>
      <c r="N190" s="83" t="s">
        <v>103</v>
      </c>
      <c r="O190" s="83" t="s">
        <v>103</v>
      </c>
      <c r="P190" s="83"/>
      <c r="Q190" s="83"/>
      <c r="R190" s="83"/>
      <c r="S190" s="83"/>
      <c r="T190" s="83"/>
      <c r="U190" s="83"/>
      <c r="V190" s="5" t="str">
        <f t="shared" si="87"/>
        <v/>
      </c>
      <c r="W190" s="41"/>
      <c r="X190" s="41"/>
      <c r="Y190" s="41"/>
      <c r="Z190" s="41"/>
      <c r="AA190" s="41"/>
      <c r="AB190" s="41"/>
      <c r="AC190" s="41"/>
      <c r="AD190" s="41"/>
      <c r="AE190" s="5" t="str">
        <f t="shared" si="88"/>
        <v/>
      </c>
      <c r="AF190" s="41"/>
      <c r="AG190" s="41"/>
      <c r="AH190" s="41"/>
      <c r="AI190" s="41"/>
      <c r="AJ190" s="41"/>
      <c r="AK190" s="41"/>
      <c r="AL190" s="41"/>
      <c r="AM190" s="41"/>
      <c r="AN190" s="41">
        <f t="shared" ref="AN190:AN218" si="95">21000/AO190</f>
        <v>19.09090909090909</v>
      </c>
      <c r="AO190" s="41">
        <v>1100</v>
      </c>
      <c r="AP190" s="110" t="s">
        <v>103</v>
      </c>
      <c r="AQ190" s="111" t="s">
        <v>103</v>
      </c>
      <c r="AR190" s="126" t="str">
        <f t="shared" si="89"/>
        <v/>
      </c>
      <c r="AS190" s="126" t="str">
        <f t="shared" si="90"/>
        <v/>
      </c>
      <c r="AT190" s="127">
        <v>1100</v>
      </c>
      <c r="AU190" s="128" t="s">
        <v>103</v>
      </c>
      <c r="AV190" s="129" t="s">
        <v>103</v>
      </c>
      <c r="AW190" s="126" t="str">
        <f t="shared" si="91"/>
        <v/>
      </c>
      <c r="AX190" s="126" t="str">
        <f t="shared" si="92"/>
        <v/>
      </c>
      <c r="AY190" s="64" t="str">
        <f t="shared" si="93"/>
        <v/>
      </c>
      <c r="AZ190" s="97" t="s">
        <v>103</v>
      </c>
      <c r="BA190" s="68"/>
      <c r="BB190" s="68"/>
      <c r="BC190" s="68"/>
      <c r="BD190" s="68"/>
      <c r="BE190" s="15"/>
      <c r="BF190" s="5">
        <f t="shared" si="94"/>
        <v>7237</v>
      </c>
      <c r="BG190" s="42">
        <v>1336</v>
      </c>
      <c r="BH190" s="42">
        <v>5901</v>
      </c>
      <c r="BI190" s="42"/>
      <c r="BJ190" s="42"/>
      <c r="BK190" s="42"/>
      <c r="BL190" s="42"/>
      <c r="BM190" s="42"/>
    </row>
    <row r="191" spans="1:65" outlineLevel="5" x14ac:dyDescent="0.3">
      <c r="A191" s="22">
        <f t="shared" si="80"/>
        <v>6</v>
      </c>
      <c r="B191" s="9">
        <f t="shared" si="78"/>
        <v>43254</v>
      </c>
      <c r="C191" s="51">
        <v>333148</v>
      </c>
      <c r="D191" s="64">
        <f t="shared" si="85"/>
        <v>36.5</v>
      </c>
      <c r="E191" s="12">
        <v>37</v>
      </c>
      <c r="F191" s="12">
        <v>36</v>
      </c>
      <c r="G191" s="12"/>
      <c r="H191" s="12"/>
      <c r="I191" s="12"/>
      <c r="J191" s="12"/>
      <c r="K191" s="12"/>
      <c r="L191" s="12"/>
      <c r="M191" s="74" t="str">
        <f t="shared" si="86"/>
        <v/>
      </c>
      <c r="N191" s="83" t="s">
        <v>103</v>
      </c>
      <c r="O191" s="83" t="s">
        <v>103</v>
      </c>
      <c r="P191" s="83"/>
      <c r="Q191" s="83"/>
      <c r="R191" s="83"/>
      <c r="S191" s="83"/>
      <c r="T191" s="83"/>
      <c r="U191" s="83"/>
      <c r="V191" s="5" t="str">
        <f t="shared" si="87"/>
        <v/>
      </c>
      <c r="W191" s="41"/>
      <c r="X191" s="41"/>
      <c r="Y191" s="41"/>
      <c r="Z191" s="41"/>
      <c r="AA191" s="41"/>
      <c r="AB191" s="41"/>
      <c r="AC191" s="41"/>
      <c r="AD191" s="41"/>
      <c r="AE191" s="5" t="str">
        <f t="shared" si="88"/>
        <v/>
      </c>
      <c r="AF191" s="41"/>
      <c r="AG191" s="41"/>
      <c r="AH191" s="41"/>
      <c r="AI191" s="41"/>
      <c r="AJ191" s="41"/>
      <c r="AK191" s="41"/>
      <c r="AL191" s="41"/>
      <c r="AM191" s="41"/>
      <c r="AN191" s="41">
        <f t="shared" si="95"/>
        <v>23.48993288590604</v>
      </c>
      <c r="AO191" s="41">
        <v>894</v>
      </c>
      <c r="AP191" s="110" t="s">
        <v>103</v>
      </c>
      <c r="AQ191" s="111" t="s">
        <v>103</v>
      </c>
      <c r="AR191" s="126" t="str">
        <f t="shared" si="89"/>
        <v/>
      </c>
      <c r="AS191" s="126" t="str">
        <f t="shared" si="90"/>
        <v/>
      </c>
      <c r="AT191" s="127">
        <v>894</v>
      </c>
      <c r="AU191" s="128" t="s">
        <v>103</v>
      </c>
      <c r="AV191" s="129" t="s">
        <v>103</v>
      </c>
      <c r="AW191" s="126" t="str">
        <f t="shared" si="91"/>
        <v/>
      </c>
      <c r="AX191" s="126" t="str">
        <f t="shared" si="92"/>
        <v/>
      </c>
      <c r="AY191" s="64" t="str">
        <f t="shared" si="93"/>
        <v/>
      </c>
      <c r="AZ191" s="97" t="s">
        <v>103</v>
      </c>
      <c r="BA191" s="68"/>
      <c r="BB191" s="68"/>
      <c r="BC191" s="68"/>
      <c r="BD191" s="68"/>
      <c r="BE191" s="15"/>
      <c r="BF191" s="5">
        <f t="shared" si="94"/>
        <v>7690</v>
      </c>
      <c r="BG191" s="42">
        <v>2586</v>
      </c>
      <c r="BH191" s="42">
        <v>5104</v>
      </c>
      <c r="BI191" s="42"/>
      <c r="BJ191" s="42"/>
      <c r="BK191" s="42"/>
      <c r="BL191" s="42"/>
      <c r="BM191" s="42"/>
    </row>
    <row r="192" spans="1:65" outlineLevel="5" x14ac:dyDescent="0.3">
      <c r="A192" s="22">
        <f t="shared" si="80"/>
        <v>6</v>
      </c>
      <c r="B192" s="9">
        <f t="shared" si="78"/>
        <v>43255</v>
      </c>
      <c r="C192" s="51">
        <v>338051</v>
      </c>
      <c r="D192" s="64">
        <f t="shared" si="85"/>
        <v>36</v>
      </c>
      <c r="E192" s="12">
        <v>36</v>
      </c>
      <c r="F192" s="12">
        <v>36</v>
      </c>
      <c r="G192" s="12"/>
      <c r="H192" s="12"/>
      <c r="I192" s="12"/>
      <c r="J192" s="12"/>
      <c r="K192" s="12"/>
      <c r="L192" s="12"/>
      <c r="M192" s="74" t="str">
        <f t="shared" si="86"/>
        <v/>
      </c>
      <c r="N192" s="83" t="s">
        <v>103</v>
      </c>
      <c r="O192" s="83" t="s">
        <v>103</v>
      </c>
      <c r="P192" s="83"/>
      <c r="Q192" s="83"/>
      <c r="R192" s="83"/>
      <c r="S192" s="83"/>
      <c r="T192" s="83"/>
      <c r="U192" s="83"/>
      <c r="V192" s="5" t="str">
        <f t="shared" si="87"/>
        <v/>
      </c>
      <c r="W192" s="41"/>
      <c r="X192" s="41"/>
      <c r="Y192" s="41"/>
      <c r="Z192" s="41"/>
      <c r="AA192" s="41"/>
      <c r="AB192" s="41"/>
      <c r="AC192" s="41"/>
      <c r="AD192" s="41"/>
      <c r="AE192" s="5" t="str">
        <f t="shared" si="88"/>
        <v/>
      </c>
      <c r="AF192" s="41"/>
      <c r="AG192" s="41"/>
      <c r="AH192" s="41"/>
      <c r="AI192" s="41"/>
      <c r="AJ192" s="41"/>
      <c r="AK192" s="41"/>
      <c r="AL192" s="41"/>
      <c r="AM192" s="41"/>
      <c r="AN192" s="41">
        <f t="shared" si="95"/>
        <v>14.383561643835616</v>
      </c>
      <c r="AO192" s="41">
        <v>1460</v>
      </c>
      <c r="AP192" s="110" t="s">
        <v>103</v>
      </c>
      <c r="AQ192" s="111" t="s">
        <v>103</v>
      </c>
      <c r="AR192" s="126" t="str">
        <f t="shared" si="89"/>
        <v/>
      </c>
      <c r="AS192" s="126" t="str">
        <f t="shared" si="90"/>
        <v/>
      </c>
      <c r="AT192" s="127">
        <v>1460</v>
      </c>
      <c r="AU192" s="128">
        <v>2.48</v>
      </c>
      <c r="AV192" s="129" t="s">
        <v>103</v>
      </c>
      <c r="AW192" s="126" t="str">
        <f t="shared" si="91"/>
        <v/>
      </c>
      <c r="AX192" s="126" t="str">
        <f t="shared" si="92"/>
        <v/>
      </c>
      <c r="AY192" s="64" t="str">
        <f t="shared" si="93"/>
        <v/>
      </c>
      <c r="AZ192" s="97">
        <v>79.680000000000007</v>
      </c>
      <c r="BA192" s="68"/>
      <c r="BB192" s="68"/>
      <c r="BC192" s="68"/>
      <c r="BD192" s="68"/>
      <c r="BE192" s="15"/>
      <c r="BF192" s="5">
        <f t="shared" si="94"/>
        <v>7207</v>
      </c>
      <c r="BG192" s="42">
        <v>2564</v>
      </c>
      <c r="BH192" s="42">
        <v>4643</v>
      </c>
      <c r="BI192" s="42"/>
      <c r="BJ192" s="42"/>
      <c r="BK192" s="42"/>
      <c r="BL192" s="42"/>
      <c r="BM192" s="42"/>
    </row>
    <row r="193" spans="1:65" outlineLevel="5" x14ac:dyDescent="0.3">
      <c r="A193" s="22">
        <f t="shared" si="80"/>
        <v>6</v>
      </c>
      <c r="B193" s="9">
        <f t="shared" si="78"/>
        <v>43256</v>
      </c>
      <c r="C193" s="51">
        <v>334008</v>
      </c>
      <c r="D193" s="64">
        <f t="shared" si="85"/>
        <v>36.5</v>
      </c>
      <c r="E193" s="12">
        <v>37</v>
      </c>
      <c r="F193" s="12">
        <v>36</v>
      </c>
      <c r="G193" s="12"/>
      <c r="H193" s="12"/>
      <c r="I193" s="12"/>
      <c r="J193" s="12"/>
      <c r="K193" s="12"/>
      <c r="L193" s="12"/>
      <c r="M193" s="74">
        <f t="shared" si="86"/>
        <v>7.2</v>
      </c>
      <c r="N193" s="83">
        <v>7.21</v>
      </c>
      <c r="O193" s="83">
        <v>7.22</v>
      </c>
      <c r="P193" s="83"/>
      <c r="Q193" s="83"/>
      <c r="R193" s="83"/>
      <c r="S193" s="83"/>
      <c r="T193" s="83"/>
      <c r="U193" s="83"/>
      <c r="V193" s="5" t="str">
        <f t="shared" si="87"/>
        <v/>
      </c>
      <c r="W193" s="41"/>
      <c r="X193" s="41"/>
      <c r="Y193" s="41"/>
      <c r="Z193" s="41"/>
      <c r="AA193" s="41"/>
      <c r="AB193" s="41"/>
      <c r="AC193" s="41"/>
      <c r="AD193" s="41"/>
      <c r="AE193" s="5" t="str">
        <f t="shared" si="88"/>
        <v/>
      </c>
      <c r="AF193" s="41"/>
      <c r="AG193" s="41"/>
      <c r="AH193" s="41"/>
      <c r="AI193" s="41"/>
      <c r="AJ193" s="41"/>
      <c r="AK193" s="41"/>
      <c r="AL193" s="41"/>
      <c r="AM193" s="41"/>
      <c r="AN193" s="41">
        <f t="shared" si="95"/>
        <v>12.5</v>
      </c>
      <c r="AO193" s="41">
        <v>1680</v>
      </c>
      <c r="AP193" s="110">
        <v>4.01</v>
      </c>
      <c r="AQ193" s="111">
        <v>2.82</v>
      </c>
      <c r="AR193" s="126">
        <f t="shared" si="89"/>
        <v>70.32418952618454</v>
      </c>
      <c r="AS193" s="126">
        <f t="shared" si="90"/>
        <v>29.67581047381546</v>
      </c>
      <c r="AT193" s="127">
        <v>1680</v>
      </c>
      <c r="AU193" s="128">
        <v>2.5499999999999998</v>
      </c>
      <c r="AV193" s="129">
        <v>1.57</v>
      </c>
      <c r="AW193" s="126">
        <f t="shared" si="91"/>
        <v>61.568627450980394</v>
      </c>
      <c r="AX193" s="126">
        <f t="shared" si="92"/>
        <v>38.431372549019606</v>
      </c>
      <c r="AY193" s="64">
        <f t="shared" si="93"/>
        <v>32.396149949341435</v>
      </c>
      <c r="AZ193" s="97">
        <v>79.349999999999994</v>
      </c>
      <c r="BA193" s="68"/>
      <c r="BB193" s="68"/>
      <c r="BC193" s="68"/>
      <c r="BD193" s="68"/>
      <c r="BE193" s="15"/>
      <c r="BF193" s="5">
        <f t="shared" si="94"/>
        <v>13321</v>
      </c>
      <c r="BG193" s="42">
        <v>4395</v>
      </c>
      <c r="BH193" s="42">
        <v>8926</v>
      </c>
      <c r="BI193" s="42"/>
      <c r="BJ193" s="42"/>
      <c r="BK193" s="42"/>
      <c r="BL193" s="42"/>
      <c r="BM193" s="42"/>
    </row>
    <row r="194" spans="1:65" outlineLevel="5" x14ac:dyDescent="0.3">
      <c r="A194" s="22">
        <f t="shared" si="80"/>
        <v>6</v>
      </c>
      <c r="B194" s="9">
        <f t="shared" si="78"/>
        <v>43257</v>
      </c>
      <c r="C194" s="51">
        <v>327125</v>
      </c>
      <c r="D194" s="64">
        <f t="shared" si="85"/>
        <v>37</v>
      </c>
      <c r="E194" s="12">
        <v>36</v>
      </c>
      <c r="F194" s="12">
        <v>38</v>
      </c>
      <c r="G194" s="12"/>
      <c r="H194" s="12"/>
      <c r="I194" s="12"/>
      <c r="J194" s="12"/>
      <c r="K194" s="12"/>
      <c r="L194" s="12"/>
      <c r="M194" s="74" t="str">
        <f t="shared" si="86"/>
        <v/>
      </c>
      <c r="N194" s="83" t="s">
        <v>103</v>
      </c>
      <c r="O194" s="83" t="s">
        <v>103</v>
      </c>
      <c r="P194" s="83"/>
      <c r="Q194" s="83"/>
      <c r="R194" s="83"/>
      <c r="S194" s="83"/>
      <c r="T194" s="83"/>
      <c r="U194" s="83"/>
      <c r="V194" s="5" t="str">
        <f t="shared" si="87"/>
        <v/>
      </c>
      <c r="W194" s="41"/>
      <c r="X194" s="41"/>
      <c r="Y194" s="41"/>
      <c r="Z194" s="41"/>
      <c r="AA194" s="41"/>
      <c r="AB194" s="41"/>
      <c r="AC194" s="41"/>
      <c r="AD194" s="41"/>
      <c r="AE194" s="5" t="str">
        <f t="shared" si="88"/>
        <v/>
      </c>
      <c r="AF194" s="41"/>
      <c r="AG194" s="41"/>
      <c r="AH194" s="41"/>
      <c r="AI194" s="41"/>
      <c r="AJ194" s="41"/>
      <c r="AK194" s="41"/>
      <c r="AL194" s="41"/>
      <c r="AM194" s="41"/>
      <c r="AN194" s="41">
        <f t="shared" si="95"/>
        <v>15.184381778741866</v>
      </c>
      <c r="AO194" s="41">
        <v>1383</v>
      </c>
      <c r="AP194" s="110" t="s">
        <v>103</v>
      </c>
      <c r="AQ194" s="111" t="s">
        <v>103</v>
      </c>
      <c r="AR194" s="126" t="str">
        <f t="shared" si="89"/>
        <v/>
      </c>
      <c r="AS194" s="126" t="str">
        <f t="shared" si="90"/>
        <v/>
      </c>
      <c r="AT194" s="127">
        <v>1383</v>
      </c>
      <c r="AU194" s="128" t="s">
        <v>103</v>
      </c>
      <c r="AV194" s="129" t="s">
        <v>103</v>
      </c>
      <c r="AW194" s="126" t="str">
        <f t="shared" si="91"/>
        <v/>
      </c>
      <c r="AX194" s="126" t="str">
        <f t="shared" si="92"/>
        <v/>
      </c>
      <c r="AY194" s="64" t="str">
        <f t="shared" si="93"/>
        <v/>
      </c>
      <c r="AZ194" s="97" t="s">
        <v>103</v>
      </c>
      <c r="BA194" s="68"/>
      <c r="BB194" s="68"/>
      <c r="BC194" s="68"/>
      <c r="BD194" s="68"/>
      <c r="BE194" s="15"/>
      <c r="BF194" s="5">
        <f t="shared" si="94"/>
        <v>7665</v>
      </c>
      <c r="BG194" s="42">
        <v>4091</v>
      </c>
      <c r="BH194" s="42">
        <v>3574</v>
      </c>
      <c r="BI194" s="42"/>
      <c r="BJ194" s="42"/>
      <c r="BK194" s="42"/>
      <c r="BL194" s="42"/>
      <c r="BM194" s="42"/>
    </row>
    <row r="195" spans="1:65" outlineLevel="5" x14ac:dyDescent="0.3">
      <c r="A195" s="22">
        <f t="shared" si="80"/>
        <v>6</v>
      </c>
      <c r="B195" s="9">
        <f t="shared" si="78"/>
        <v>43258</v>
      </c>
      <c r="C195" s="51">
        <v>324546</v>
      </c>
      <c r="D195" s="64">
        <f t="shared" si="85"/>
        <v>37</v>
      </c>
      <c r="E195" s="12">
        <v>37</v>
      </c>
      <c r="F195" s="12">
        <v>37</v>
      </c>
      <c r="G195" s="12"/>
      <c r="H195" s="12"/>
      <c r="I195" s="12"/>
      <c r="J195" s="12"/>
      <c r="K195" s="12"/>
      <c r="L195" s="12"/>
      <c r="M195" s="74" t="str">
        <f t="shared" si="86"/>
        <v/>
      </c>
      <c r="N195" s="83" t="s">
        <v>103</v>
      </c>
      <c r="O195" s="83" t="s">
        <v>103</v>
      </c>
      <c r="P195" s="83"/>
      <c r="Q195" s="83"/>
      <c r="R195" s="83"/>
      <c r="S195" s="83"/>
      <c r="T195" s="83"/>
      <c r="U195" s="83"/>
      <c r="V195" s="5" t="str">
        <f t="shared" si="87"/>
        <v/>
      </c>
      <c r="W195" s="41"/>
      <c r="X195" s="41"/>
      <c r="Y195" s="41"/>
      <c r="Z195" s="41"/>
      <c r="AA195" s="41"/>
      <c r="AB195" s="41"/>
      <c r="AC195" s="41"/>
      <c r="AD195" s="41"/>
      <c r="AE195" s="5" t="str">
        <f t="shared" si="88"/>
        <v/>
      </c>
      <c r="AF195" s="41"/>
      <c r="AG195" s="41"/>
      <c r="AH195" s="41"/>
      <c r="AI195" s="41"/>
      <c r="AJ195" s="41"/>
      <c r="AK195" s="41"/>
      <c r="AL195" s="41"/>
      <c r="AM195" s="41"/>
      <c r="AN195" s="41">
        <f t="shared" si="95"/>
        <v>15.625</v>
      </c>
      <c r="AO195" s="41">
        <v>1344</v>
      </c>
      <c r="AP195" s="110" t="s">
        <v>103</v>
      </c>
      <c r="AQ195" s="111" t="s">
        <v>103</v>
      </c>
      <c r="AR195" s="126" t="str">
        <f t="shared" si="89"/>
        <v/>
      </c>
      <c r="AS195" s="126" t="str">
        <f t="shared" si="90"/>
        <v/>
      </c>
      <c r="AT195" s="127">
        <v>1344</v>
      </c>
      <c r="AU195" s="128">
        <v>2.5299999999999998</v>
      </c>
      <c r="AV195" s="129" t="s">
        <v>103</v>
      </c>
      <c r="AW195" s="126" t="str">
        <f t="shared" si="91"/>
        <v/>
      </c>
      <c r="AX195" s="126" t="str">
        <f t="shared" si="92"/>
        <v/>
      </c>
      <c r="AY195" s="64" t="str">
        <f t="shared" si="93"/>
        <v/>
      </c>
      <c r="AZ195" s="97">
        <v>79.45</v>
      </c>
      <c r="BA195" s="68"/>
      <c r="BB195" s="68"/>
      <c r="BC195" s="68"/>
      <c r="BD195" s="68"/>
      <c r="BE195" s="15"/>
      <c r="BF195" s="5">
        <f t="shared" si="94"/>
        <v>8993</v>
      </c>
      <c r="BG195" s="42">
        <v>3876</v>
      </c>
      <c r="BH195" s="42">
        <v>5117</v>
      </c>
      <c r="BI195" s="42"/>
      <c r="BJ195" s="42"/>
      <c r="BK195" s="42"/>
      <c r="BL195" s="42"/>
      <c r="BM195" s="42"/>
    </row>
    <row r="196" spans="1:65" outlineLevel="5" x14ac:dyDescent="0.3">
      <c r="A196" s="22">
        <f t="shared" si="80"/>
        <v>6</v>
      </c>
      <c r="B196" s="9">
        <f t="shared" si="78"/>
        <v>43259</v>
      </c>
      <c r="C196" s="51">
        <v>303474</v>
      </c>
      <c r="D196" s="64">
        <f t="shared" si="85"/>
        <v>37</v>
      </c>
      <c r="E196" s="12">
        <v>37</v>
      </c>
      <c r="F196" s="12">
        <v>37</v>
      </c>
      <c r="G196" s="12"/>
      <c r="H196" s="12"/>
      <c r="I196" s="12"/>
      <c r="J196" s="12"/>
      <c r="K196" s="12"/>
      <c r="L196" s="12"/>
      <c r="M196" s="74" t="str">
        <f t="shared" si="86"/>
        <v/>
      </c>
      <c r="N196" s="83" t="s">
        <v>103</v>
      </c>
      <c r="O196" s="83" t="s">
        <v>103</v>
      </c>
      <c r="P196" s="83"/>
      <c r="Q196" s="83"/>
      <c r="R196" s="83"/>
      <c r="S196" s="83"/>
      <c r="T196" s="83"/>
      <c r="U196" s="83"/>
      <c r="V196" s="5" t="str">
        <f t="shared" si="87"/>
        <v/>
      </c>
      <c r="W196" s="41"/>
      <c r="X196" s="41"/>
      <c r="Y196" s="41"/>
      <c r="Z196" s="41"/>
      <c r="AA196" s="41"/>
      <c r="AB196" s="41"/>
      <c r="AC196" s="41"/>
      <c r="AD196" s="41"/>
      <c r="AE196" s="5" t="str">
        <f t="shared" si="88"/>
        <v/>
      </c>
      <c r="AF196" s="41"/>
      <c r="AG196" s="41"/>
      <c r="AH196" s="41"/>
      <c r="AI196" s="41"/>
      <c r="AJ196" s="41"/>
      <c r="AK196" s="41"/>
      <c r="AL196" s="41"/>
      <c r="AM196" s="41"/>
      <c r="AN196" s="41">
        <f t="shared" si="95"/>
        <v>16.786570743405274</v>
      </c>
      <c r="AO196" s="41">
        <v>1251</v>
      </c>
      <c r="AP196" s="110" t="s">
        <v>103</v>
      </c>
      <c r="AQ196" s="111" t="s">
        <v>103</v>
      </c>
      <c r="AR196" s="126" t="str">
        <f t="shared" si="89"/>
        <v/>
      </c>
      <c r="AS196" s="126" t="str">
        <f t="shared" si="90"/>
        <v/>
      </c>
      <c r="AT196" s="127">
        <v>1251</v>
      </c>
      <c r="AU196" s="128">
        <v>2.67</v>
      </c>
      <c r="AV196" s="129" t="s">
        <v>103</v>
      </c>
      <c r="AW196" s="126" t="str">
        <f t="shared" si="91"/>
        <v/>
      </c>
      <c r="AX196" s="126" t="str">
        <f t="shared" si="92"/>
        <v/>
      </c>
      <c r="AY196" s="64" t="str">
        <f t="shared" si="93"/>
        <v/>
      </c>
      <c r="AZ196" s="97">
        <v>79.45</v>
      </c>
      <c r="BA196" s="68"/>
      <c r="BB196" s="68"/>
      <c r="BC196" s="68"/>
      <c r="BD196" s="68"/>
      <c r="BE196" s="15"/>
      <c r="BF196" s="5">
        <f t="shared" si="94"/>
        <v>7036</v>
      </c>
      <c r="BG196" s="42">
        <v>3020</v>
      </c>
      <c r="BH196" s="42">
        <v>4016</v>
      </c>
      <c r="BI196" s="42"/>
      <c r="BJ196" s="42"/>
      <c r="BK196" s="42"/>
      <c r="BL196" s="42"/>
      <c r="BM196" s="42"/>
    </row>
    <row r="197" spans="1:65" outlineLevel="5" x14ac:dyDescent="0.3">
      <c r="A197" s="22">
        <f t="shared" si="80"/>
        <v>6</v>
      </c>
      <c r="B197" s="9">
        <f t="shared" si="78"/>
        <v>43260</v>
      </c>
      <c r="C197" s="51">
        <v>322820</v>
      </c>
      <c r="D197" s="64">
        <f t="shared" si="85"/>
        <v>36.5</v>
      </c>
      <c r="E197" s="12">
        <v>36</v>
      </c>
      <c r="F197" s="12">
        <v>37</v>
      </c>
      <c r="G197" s="12"/>
      <c r="H197" s="12"/>
      <c r="I197" s="12"/>
      <c r="J197" s="12"/>
      <c r="K197" s="12"/>
      <c r="L197" s="12"/>
      <c r="M197" s="74" t="str">
        <f t="shared" si="86"/>
        <v/>
      </c>
      <c r="N197" s="83" t="s">
        <v>103</v>
      </c>
      <c r="O197" s="83" t="s">
        <v>103</v>
      </c>
      <c r="P197" s="83"/>
      <c r="Q197" s="83"/>
      <c r="R197" s="83"/>
      <c r="S197" s="83"/>
      <c r="T197" s="83"/>
      <c r="U197" s="83"/>
      <c r="V197" s="5" t="str">
        <f t="shared" si="87"/>
        <v/>
      </c>
      <c r="W197" s="41"/>
      <c r="X197" s="41"/>
      <c r="Y197" s="41"/>
      <c r="Z197" s="41"/>
      <c r="AA197" s="41"/>
      <c r="AB197" s="41"/>
      <c r="AC197" s="41"/>
      <c r="AD197" s="41"/>
      <c r="AE197" s="5" t="str">
        <f t="shared" si="88"/>
        <v/>
      </c>
      <c r="AF197" s="41"/>
      <c r="AG197" s="41"/>
      <c r="AH197" s="41"/>
      <c r="AI197" s="41"/>
      <c r="AJ197" s="41"/>
      <c r="AK197" s="41"/>
      <c r="AL197" s="41"/>
      <c r="AM197" s="41"/>
      <c r="AN197" s="41">
        <f t="shared" si="95"/>
        <v>24.193548387096776</v>
      </c>
      <c r="AO197" s="41">
        <v>868</v>
      </c>
      <c r="AP197" s="110" t="s">
        <v>103</v>
      </c>
      <c r="AQ197" s="111" t="s">
        <v>103</v>
      </c>
      <c r="AR197" s="126" t="str">
        <f t="shared" si="89"/>
        <v/>
      </c>
      <c r="AS197" s="126" t="str">
        <f t="shared" si="90"/>
        <v/>
      </c>
      <c r="AT197" s="127">
        <v>868</v>
      </c>
      <c r="AU197" s="128" t="s">
        <v>103</v>
      </c>
      <c r="AV197" s="129" t="s">
        <v>103</v>
      </c>
      <c r="AW197" s="126" t="str">
        <f t="shared" si="91"/>
        <v/>
      </c>
      <c r="AX197" s="126" t="str">
        <f t="shared" si="92"/>
        <v/>
      </c>
      <c r="AY197" s="64" t="str">
        <f t="shared" si="93"/>
        <v/>
      </c>
      <c r="AZ197" s="97" t="s">
        <v>103</v>
      </c>
      <c r="BA197" s="68"/>
      <c r="BB197" s="68"/>
      <c r="BC197" s="68"/>
      <c r="BD197" s="68"/>
      <c r="BE197" s="15"/>
      <c r="BF197" s="5">
        <f t="shared" si="94"/>
        <v>6575</v>
      </c>
      <c r="BG197" s="42">
        <v>0</v>
      </c>
      <c r="BH197" s="42">
        <v>6575</v>
      </c>
      <c r="BI197" s="42"/>
      <c r="BJ197" s="42"/>
      <c r="BK197" s="42"/>
      <c r="BL197" s="42"/>
      <c r="BM197" s="42"/>
    </row>
    <row r="198" spans="1:65" outlineLevel="5" x14ac:dyDescent="0.3">
      <c r="A198" s="22">
        <f t="shared" si="80"/>
        <v>6</v>
      </c>
      <c r="B198" s="9">
        <f t="shared" si="78"/>
        <v>43261</v>
      </c>
      <c r="C198" s="51">
        <v>314304</v>
      </c>
      <c r="D198" s="64">
        <f t="shared" si="85"/>
        <v>36</v>
      </c>
      <c r="E198" s="12">
        <v>36</v>
      </c>
      <c r="F198" s="12">
        <v>36</v>
      </c>
      <c r="G198" s="12"/>
      <c r="H198" s="12"/>
      <c r="I198" s="12"/>
      <c r="J198" s="12"/>
      <c r="K198" s="12"/>
      <c r="L198" s="12"/>
      <c r="M198" s="74" t="str">
        <f t="shared" si="86"/>
        <v/>
      </c>
      <c r="N198" s="83" t="s">
        <v>103</v>
      </c>
      <c r="O198" s="83" t="s">
        <v>103</v>
      </c>
      <c r="P198" s="83"/>
      <c r="Q198" s="83"/>
      <c r="R198" s="83"/>
      <c r="S198" s="83"/>
      <c r="T198" s="83"/>
      <c r="U198" s="83"/>
      <c r="V198" s="5" t="str">
        <f t="shared" si="87"/>
        <v/>
      </c>
      <c r="W198" s="41"/>
      <c r="X198" s="41"/>
      <c r="Y198" s="41"/>
      <c r="Z198" s="41"/>
      <c r="AA198" s="41"/>
      <c r="AB198" s="41"/>
      <c r="AC198" s="41"/>
      <c r="AD198" s="41"/>
      <c r="AE198" s="5" t="str">
        <f t="shared" si="88"/>
        <v/>
      </c>
      <c r="AF198" s="41"/>
      <c r="AG198" s="41"/>
      <c r="AH198" s="41"/>
      <c r="AI198" s="41"/>
      <c r="AJ198" s="41"/>
      <c r="AK198" s="41"/>
      <c r="AL198" s="41"/>
      <c r="AM198" s="41"/>
      <c r="AN198" s="41">
        <f t="shared" si="95"/>
        <v>25.270758122743683</v>
      </c>
      <c r="AO198" s="41">
        <v>831</v>
      </c>
      <c r="AP198" s="110" t="s">
        <v>103</v>
      </c>
      <c r="AQ198" s="111" t="s">
        <v>103</v>
      </c>
      <c r="AR198" s="126" t="str">
        <f t="shared" si="89"/>
        <v/>
      </c>
      <c r="AS198" s="126" t="str">
        <f t="shared" si="90"/>
        <v/>
      </c>
      <c r="AT198" s="127">
        <v>831</v>
      </c>
      <c r="AU198" s="128" t="s">
        <v>103</v>
      </c>
      <c r="AV198" s="129" t="s">
        <v>103</v>
      </c>
      <c r="AW198" s="126" t="str">
        <f t="shared" si="91"/>
        <v/>
      </c>
      <c r="AX198" s="126" t="str">
        <f t="shared" si="92"/>
        <v/>
      </c>
      <c r="AY198" s="64" t="str">
        <f t="shared" si="93"/>
        <v/>
      </c>
      <c r="AZ198" s="97" t="s">
        <v>103</v>
      </c>
      <c r="BA198" s="68"/>
      <c r="BB198" s="68"/>
      <c r="BC198" s="68"/>
      <c r="BD198" s="68"/>
      <c r="BE198" s="15"/>
      <c r="BF198" s="5">
        <f t="shared" si="94"/>
        <v>6259</v>
      </c>
      <c r="BG198" s="42">
        <v>2086</v>
      </c>
      <c r="BH198" s="42">
        <v>4173</v>
      </c>
      <c r="BI198" s="42"/>
      <c r="BJ198" s="42"/>
      <c r="BK198" s="42"/>
      <c r="BL198" s="42"/>
      <c r="BM198" s="42"/>
    </row>
    <row r="199" spans="1:65" outlineLevel="5" x14ac:dyDescent="0.3">
      <c r="A199" s="22">
        <f t="shared" si="80"/>
        <v>6</v>
      </c>
      <c r="B199" s="9">
        <f t="shared" si="78"/>
        <v>43262</v>
      </c>
      <c r="C199" s="51">
        <v>391871</v>
      </c>
      <c r="D199" s="64">
        <f t="shared" si="85"/>
        <v>36.5</v>
      </c>
      <c r="E199" s="12">
        <v>37</v>
      </c>
      <c r="F199" s="12">
        <v>36</v>
      </c>
      <c r="G199" s="12"/>
      <c r="H199" s="12"/>
      <c r="I199" s="12"/>
      <c r="J199" s="12"/>
      <c r="K199" s="12"/>
      <c r="L199" s="12"/>
      <c r="M199" s="74" t="str">
        <f t="shared" si="86"/>
        <v/>
      </c>
      <c r="N199" s="83" t="s">
        <v>103</v>
      </c>
      <c r="O199" s="83" t="s">
        <v>103</v>
      </c>
      <c r="P199" s="83"/>
      <c r="Q199" s="83"/>
      <c r="R199" s="83"/>
      <c r="S199" s="83"/>
      <c r="T199" s="83"/>
      <c r="U199" s="83"/>
      <c r="V199" s="5" t="str">
        <f t="shared" si="87"/>
        <v/>
      </c>
      <c r="W199" s="41"/>
      <c r="X199" s="41"/>
      <c r="Y199" s="41"/>
      <c r="Z199" s="41"/>
      <c r="AA199" s="41"/>
      <c r="AB199" s="41"/>
      <c r="AC199" s="41"/>
      <c r="AD199" s="41"/>
      <c r="AE199" s="5" t="str">
        <f t="shared" si="88"/>
        <v/>
      </c>
      <c r="AF199" s="41"/>
      <c r="AG199" s="41"/>
      <c r="AH199" s="41"/>
      <c r="AI199" s="41"/>
      <c r="AJ199" s="41"/>
      <c r="AK199" s="41"/>
      <c r="AL199" s="41"/>
      <c r="AM199" s="41"/>
      <c r="AN199" s="41">
        <f t="shared" si="95"/>
        <v>25.957972805933252</v>
      </c>
      <c r="AO199" s="41">
        <v>809</v>
      </c>
      <c r="AP199" s="110" t="s">
        <v>103</v>
      </c>
      <c r="AQ199" s="111" t="s">
        <v>103</v>
      </c>
      <c r="AR199" s="126" t="str">
        <f t="shared" si="89"/>
        <v/>
      </c>
      <c r="AS199" s="126" t="str">
        <f t="shared" si="90"/>
        <v/>
      </c>
      <c r="AT199" s="127">
        <v>809</v>
      </c>
      <c r="AU199" s="128">
        <v>2.7</v>
      </c>
      <c r="AV199" s="129" t="s">
        <v>103</v>
      </c>
      <c r="AW199" s="126" t="str">
        <f t="shared" si="91"/>
        <v/>
      </c>
      <c r="AX199" s="126" t="str">
        <f t="shared" si="92"/>
        <v/>
      </c>
      <c r="AY199" s="64" t="str">
        <f t="shared" si="93"/>
        <v/>
      </c>
      <c r="AZ199" s="97">
        <v>79.91</v>
      </c>
      <c r="BA199" s="68"/>
      <c r="BB199" s="68"/>
      <c r="BC199" s="68"/>
      <c r="BD199" s="68"/>
      <c r="BE199" s="15"/>
      <c r="BF199" s="5">
        <f t="shared" si="94"/>
        <v>5092</v>
      </c>
      <c r="BG199" s="42">
        <v>4377</v>
      </c>
      <c r="BH199" s="42">
        <v>715</v>
      </c>
      <c r="BI199" s="42"/>
      <c r="BJ199" s="42"/>
      <c r="BK199" s="42"/>
      <c r="BL199" s="42"/>
      <c r="BM199" s="42"/>
    </row>
    <row r="200" spans="1:65" outlineLevel="5" x14ac:dyDescent="0.3">
      <c r="A200" s="22">
        <f t="shared" si="80"/>
        <v>6</v>
      </c>
      <c r="B200" s="9">
        <f t="shared" si="78"/>
        <v>43263</v>
      </c>
      <c r="C200" s="51">
        <v>342379</v>
      </c>
      <c r="D200" s="64">
        <f t="shared" si="85"/>
        <v>37</v>
      </c>
      <c r="E200" s="12">
        <v>37</v>
      </c>
      <c r="F200" s="12">
        <v>37</v>
      </c>
      <c r="G200" s="12"/>
      <c r="H200" s="12"/>
      <c r="I200" s="12"/>
      <c r="J200" s="12"/>
      <c r="K200" s="12"/>
      <c r="L200" s="12"/>
      <c r="M200" s="74">
        <f t="shared" si="86"/>
        <v>7.2</v>
      </c>
      <c r="N200" s="83">
        <v>7.21</v>
      </c>
      <c r="O200" s="83">
        <v>7.2</v>
      </c>
      <c r="P200" s="83"/>
      <c r="Q200" s="83"/>
      <c r="R200" s="83"/>
      <c r="S200" s="83"/>
      <c r="T200" s="83"/>
      <c r="U200" s="83"/>
      <c r="V200" s="5" t="str">
        <f t="shared" si="87"/>
        <v/>
      </c>
      <c r="W200" s="41"/>
      <c r="X200" s="41"/>
      <c r="Y200" s="41"/>
      <c r="Z200" s="41"/>
      <c r="AA200" s="41"/>
      <c r="AB200" s="41"/>
      <c r="AC200" s="41"/>
      <c r="AD200" s="41"/>
      <c r="AE200" s="5" t="str">
        <f t="shared" si="88"/>
        <v/>
      </c>
      <c r="AF200" s="41"/>
      <c r="AG200" s="41"/>
      <c r="AH200" s="41"/>
      <c r="AI200" s="41"/>
      <c r="AJ200" s="41"/>
      <c r="AK200" s="41"/>
      <c r="AL200" s="41"/>
      <c r="AM200" s="41"/>
      <c r="AN200" s="41">
        <f t="shared" si="95"/>
        <v>17.857142857142858</v>
      </c>
      <c r="AO200" s="41">
        <v>1176</v>
      </c>
      <c r="AP200" s="110">
        <v>3.72</v>
      </c>
      <c r="AQ200" s="111">
        <v>2.72</v>
      </c>
      <c r="AR200" s="126">
        <f t="shared" si="89"/>
        <v>73.118279569892479</v>
      </c>
      <c r="AS200" s="126">
        <f t="shared" si="90"/>
        <v>26.881720430107521</v>
      </c>
      <c r="AT200" s="127">
        <v>1176</v>
      </c>
      <c r="AU200" s="128">
        <v>2.52</v>
      </c>
      <c r="AV200" s="129">
        <v>1.48</v>
      </c>
      <c r="AW200" s="126">
        <f t="shared" si="91"/>
        <v>58.730158730158735</v>
      </c>
      <c r="AX200" s="126">
        <f t="shared" si="92"/>
        <v>41.269841269841265</v>
      </c>
      <c r="AY200" s="64">
        <f t="shared" si="93"/>
        <v>47.680995475113129</v>
      </c>
      <c r="AZ200" s="97">
        <v>80.64</v>
      </c>
      <c r="BA200" s="68"/>
      <c r="BB200" s="68"/>
      <c r="BC200" s="68"/>
      <c r="BD200" s="68"/>
      <c r="BE200" s="15"/>
      <c r="BF200" s="5">
        <f t="shared" si="94"/>
        <v>9197</v>
      </c>
      <c r="BG200" s="42">
        <v>4463</v>
      </c>
      <c r="BH200" s="42">
        <v>4734</v>
      </c>
      <c r="BI200" s="42"/>
      <c r="BJ200" s="42"/>
      <c r="BK200" s="42"/>
      <c r="BL200" s="42"/>
      <c r="BM200" s="42"/>
    </row>
    <row r="201" spans="1:65" outlineLevel="5" x14ac:dyDescent="0.3">
      <c r="A201" s="22">
        <f t="shared" si="80"/>
        <v>6</v>
      </c>
      <c r="B201" s="9">
        <f t="shared" si="78"/>
        <v>43264</v>
      </c>
      <c r="C201" s="51">
        <v>316713</v>
      </c>
      <c r="D201" s="64">
        <f t="shared" si="85"/>
        <v>36.5</v>
      </c>
      <c r="E201" s="12">
        <v>36</v>
      </c>
      <c r="F201" s="12">
        <v>37</v>
      </c>
      <c r="G201" s="12"/>
      <c r="H201" s="12"/>
      <c r="I201" s="12"/>
      <c r="J201" s="12"/>
      <c r="K201" s="12"/>
      <c r="L201" s="12"/>
      <c r="M201" s="74" t="str">
        <f t="shared" si="86"/>
        <v/>
      </c>
      <c r="N201" s="83" t="s">
        <v>103</v>
      </c>
      <c r="O201" s="83" t="s">
        <v>103</v>
      </c>
      <c r="P201" s="83"/>
      <c r="Q201" s="83"/>
      <c r="R201" s="83"/>
      <c r="S201" s="83"/>
      <c r="T201" s="83"/>
      <c r="U201" s="83"/>
      <c r="V201" s="5" t="str">
        <f t="shared" si="87"/>
        <v/>
      </c>
      <c r="W201" s="41"/>
      <c r="X201" s="41"/>
      <c r="Y201" s="41"/>
      <c r="Z201" s="41"/>
      <c r="AA201" s="41"/>
      <c r="AB201" s="41"/>
      <c r="AC201" s="41"/>
      <c r="AD201" s="41"/>
      <c r="AE201" s="5" t="str">
        <f t="shared" si="88"/>
        <v/>
      </c>
      <c r="AF201" s="41"/>
      <c r="AG201" s="41"/>
      <c r="AH201" s="41"/>
      <c r="AI201" s="41"/>
      <c r="AJ201" s="41"/>
      <c r="AK201" s="41"/>
      <c r="AL201" s="41"/>
      <c r="AM201" s="41"/>
      <c r="AN201" s="41">
        <f t="shared" si="95"/>
        <v>18.229166666666668</v>
      </c>
      <c r="AO201" s="41">
        <v>1152</v>
      </c>
      <c r="AP201" s="110" t="s">
        <v>103</v>
      </c>
      <c r="AQ201" s="111" t="s">
        <v>103</v>
      </c>
      <c r="AR201" s="126" t="str">
        <f t="shared" si="89"/>
        <v/>
      </c>
      <c r="AS201" s="126" t="str">
        <f t="shared" si="90"/>
        <v/>
      </c>
      <c r="AT201" s="127">
        <v>1152</v>
      </c>
      <c r="AU201" s="128" t="s">
        <v>103</v>
      </c>
      <c r="AV201" s="129" t="s">
        <v>103</v>
      </c>
      <c r="AW201" s="126" t="str">
        <f t="shared" si="91"/>
        <v/>
      </c>
      <c r="AX201" s="126" t="str">
        <f t="shared" si="92"/>
        <v/>
      </c>
      <c r="AY201" s="64" t="str">
        <f t="shared" si="93"/>
        <v/>
      </c>
      <c r="AZ201" s="97" t="s">
        <v>103</v>
      </c>
      <c r="BA201" s="68"/>
      <c r="BB201" s="68"/>
      <c r="BC201" s="68"/>
      <c r="BD201" s="68"/>
      <c r="BE201" s="15"/>
      <c r="BF201" s="5">
        <f t="shared" si="94"/>
        <v>5635</v>
      </c>
      <c r="BG201" s="42">
        <v>0</v>
      </c>
      <c r="BH201" s="42">
        <v>5635</v>
      </c>
      <c r="BI201" s="42"/>
      <c r="BJ201" s="42"/>
      <c r="BK201" s="42"/>
      <c r="BL201" s="42"/>
      <c r="BM201" s="42"/>
    </row>
    <row r="202" spans="1:65" outlineLevel="5" x14ac:dyDescent="0.3">
      <c r="A202" s="22">
        <f t="shared" si="80"/>
        <v>6</v>
      </c>
      <c r="B202" s="9">
        <f t="shared" si="78"/>
        <v>43265</v>
      </c>
      <c r="C202" s="51">
        <v>327661</v>
      </c>
      <c r="D202" s="64">
        <f t="shared" si="85"/>
        <v>36</v>
      </c>
      <c r="E202" s="12">
        <v>36</v>
      </c>
      <c r="F202" s="12">
        <v>36</v>
      </c>
      <c r="G202" s="12"/>
      <c r="H202" s="12"/>
      <c r="I202" s="12"/>
      <c r="J202" s="12"/>
      <c r="K202" s="12"/>
      <c r="L202" s="12"/>
      <c r="M202" s="74" t="str">
        <f t="shared" si="86"/>
        <v/>
      </c>
      <c r="N202" s="83" t="s">
        <v>103</v>
      </c>
      <c r="O202" s="83" t="s">
        <v>103</v>
      </c>
      <c r="P202" s="83"/>
      <c r="Q202" s="83"/>
      <c r="R202" s="83"/>
      <c r="S202" s="83"/>
      <c r="T202" s="83"/>
      <c r="U202" s="83"/>
      <c r="V202" s="5" t="str">
        <f t="shared" si="87"/>
        <v/>
      </c>
      <c r="W202" s="41"/>
      <c r="X202" s="41"/>
      <c r="Y202" s="41"/>
      <c r="Z202" s="41"/>
      <c r="AA202" s="41"/>
      <c r="AB202" s="41"/>
      <c r="AC202" s="41"/>
      <c r="AD202" s="41"/>
      <c r="AE202" s="5" t="str">
        <f t="shared" si="88"/>
        <v/>
      </c>
      <c r="AF202" s="41"/>
      <c r="AG202" s="41"/>
      <c r="AH202" s="41"/>
      <c r="AI202" s="41"/>
      <c r="AJ202" s="41"/>
      <c r="AK202" s="41"/>
      <c r="AL202" s="41"/>
      <c r="AM202" s="41"/>
      <c r="AN202" s="41">
        <f t="shared" si="95"/>
        <v>19.792648444863335</v>
      </c>
      <c r="AO202" s="41">
        <v>1061</v>
      </c>
      <c r="AP202" s="110" t="s">
        <v>103</v>
      </c>
      <c r="AQ202" s="111" t="s">
        <v>103</v>
      </c>
      <c r="AR202" s="126" t="str">
        <f t="shared" si="89"/>
        <v/>
      </c>
      <c r="AS202" s="126" t="str">
        <f t="shared" si="90"/>
        <v/>
      </c>
      <c r="AT202" s="127">
        <v>1061</v>
      </c>
      <c r="AU202" s="128">
        <v>2.5499999999999998</v>
      </c>
      <c r="AV202" s="129" t="s">
        <v>103</v>
      </c>
      <c r="AW202" s="126" t="str">
        <f t="shared" si="91"/>
        <v/>
      </c>
      <c r="AX202" s="126" t="str">
        <f t="shared" si="92"/>
        <v/>
      </c>
      <c r="AY202" s="64" t="str">
        <f t="shared" si="93"/>
        <v/>
      </c>
      <c r="AZ202" s="97">
        <v>79.12</v>
      </c>
      <c r="BA202" s="68"/>
      <c r="BB202" s="68"/>
      <c r="BC202" s="68"/>
      <c r="BD202" s="68"/>
      <c r="BE202" s="15"/>
      <c r="BF202" s="5">
        <f t="shared" si="94"/>
        <v>6798</v>
      </c>
      <c r="BG202" s="42">
        <v>3458</v>
      </c>
      <c r="BH202" s="42">
        <v>3340</v>
      </c>
      <c r="BI202" s="42"/>
      <c r="BJ202" s="42"/>
      <c r="BK202" s="42"/>
      <c r="BL202" s="42"/>
      <c r="BM202" s="42"/>
    </row>
    <row r="203" spans="1:65" outlineLevel="5" x14ac:dyDescent="0.3">
      <c r="A203" s="22">
        <f t="shared" si="80"/>
        <v>6</v>
      </c>
      <c r="B203" s="9">
        <f t="shared" si="78"/>
        <v>43266</v>
      </c>
      <c r="C203" s="51">
        <v>337859</v>
      </c>
      <c r="D203" s="64">
        <f t="shared" si="85"/>
        <v>37</v>
      </c>
      <c r="E203" s="12">
        <v>38</v>
      </c>
      <c r="F203" s="12">
        <v>36</v>
      </c>
      <c r="G203" s="12"/>
      <c r="H203" s="12"/>
      <c r="I203" s="12"/>
      <c r="J203" s="12"/>
      <c r="K203" s="12"/>
      <c r="L203" s="12"/>
      <c r="M203" s="74" t="str">
        <f t="shared" si="86"/>
        <v/>
      </c>
      <c r="N203" s="83" t="s">
        <v>103</v>
      </c>
      <c r="O203" s="83" t="s">
        <v>103</v>
      </c>
      <c r="P203" s="83"/>
      <c r="Q203" s="83"/>
      <c r="R203" s="83"/>
      <c r="S203" s="83"/>
      <c r="T203" s="83"/>
      <c r="U203" s="83"/>
      <c r="V203" s="5" t="str">
        <f t="shared" si="87"/>
        <v/>
      </c>
      <c r="W203" s="41"/>
      <c r="X203" s="41"/>
      <c r="Y203" s="41"/>
      <c r="Z203" s="41"/>
      <c r="AA203" s="41"/>
      <c r="AB203" s="41"/>
      <c r="AC203" s="41"/>
      <c r="AD203" s="41"/>
      <c r="AE203" s="5" t="str">
        <f t="shared" si="88"/>
        <v/>
      </c>
      <c r="AF203" s="41"/>
      <c r="AG203" s="41"/>
      <c r="AH203" s="41"/>
      <c r="AI203" s="41"/>
      <c r="AJ203" s="41"/>
      <c r="AK203" s="41"/>
      <c r="AL203" s="41"/>
      <c r="AM203" s="41"/>
      <c r="AN203" s="41">
        <f t="shared" si="95"/>
        <v>23.59550561797753</v>
      </c>
      <c r="AO203" s="41">
        <v>890</v>
      </c>
      <c r="AP203" s="110" t="s">
        <v>103</v>
      </c>
      <c r="AQ203" s="111" t="s">
        <v>103</v>
      </c>
      <c r="AR203" s="126" t="str">
        <f t="shared" si="89"/>
        <v/>
      </c>
      <c r="AS203" s="126" t="str">
        <f t="shared" si="90"/>
        <v/>
      </c>
      <c r="AT203" s="127">
        <v>890</v>
      </c>
      <c r="AU203" s="128">
        <v>2.6</v>
      </c>
      <c r="AV203" s="129" t="s">
        <v>103</v>
      </c>
      <c r="AW203" s="126" t="str">
        <f t="shared" si="91"/>
        <v/>
      </c>
      <c r="AX203" s="126" t="str">
        <f t="shared" si="92"/>
        <v/>
      </c>
      <c r="AY203" s="64" t="str">
        <f t="shared" si="93"/>
        <v/>
      </c>
      <c r="AZ203" s="97">
        <v>80.22</v>
      </c>
      <c r="BA203" s="68"/>
      <c r="BB203" s="68"/>
      <c r="BC203" s="68"/>
      <c r="BD203" s="68"/>
      <c r="BE203" s="15"/>
      <c r="BF203" s="5">
        <f t="shared" si="94"/>
        <v>8942</v>
      </c>
      <c r="BG203" s="42">
        <v>4206</v>
      </c>
      <c r="BH203" s="42">
        <v>4736</v>
      </c>
      <c r="BI203" s="42"/>
      <c r="BJ203" s="42"/>
      <c r="BK203" s="42"/>
      <c r="BL203" s="42"/>
      <c r="BM203" s="42"/>
    </row>
    <row r="204" spans="1:65" outlineLevel="5" x14ac:dyDescent="0.3">
      <c r="A204" s="22">
        <f t="shared" si="80"/>
        <v>6</v>
      </c>
      <c r="B204" s="9">
        <f t="shared" si="78"/>
        <v>43267</v>
      </c>
      <c r="C204" s="51">
        <v>314383</v>
      </c>
      <c r="D204" s="64">
        <f t="shared" si="85"/>
        <v>37</v>
      </c>
      <c r="E204" s="12">
        <v>37</v>
      </c>
      <c r="F204" s="12">
        <v>37</v>
      </c>
      <c r="G204" s="12"/>
      <c r="H204" s="12"/>
      <c r="I204" s="12"/>
      <c r="J204" s="12"/>
      <c r="K204" s="12"/>
      <c r="L204" s="12"/>
      <c r="M204" s="74" t="str">
        <f t="shared" si="86"/>
        <v/>
      </c>
      <c r="N204" s="83" t="s">
        <v>103</v>
      </c>
      <c r="O204" s="83" t="s">
        <v>103</v>
      </c>
      <c r="P204" s="83"/>
      <c r="Q204" s="83"/>
      <c r="R204" s="83"/>
      <c r="S204" s="83"/>
      <c r="T204" s="83"/>
      <c r="U204" s="83"/>
      <c r="V204" s="5" t="str">
        <f t="shared" si="87"/>
        <v/>
      </c>
      <c r="W204" s="41"/>
      <c r="X204" s="41"/>
      <c r="Y204" s="41"/>
      <c r="Z204" s="41"/>
      <c r="AA204" s="41"/>
      <c r="AB204" s="41"/>
      <c r="AC204" s="41"/>
      <c r="AD204" s="41"/>
      <c r="AE204" s="5" t="str">
        <f t="shared" si="88"/>
        <v/>
      </c>
      <c r="AF204" s="41"/>
      <c r="AG204" s="41"/>
      <c r="AH204" s="41"/>
      <c r="AI204" s="41"/>
      <c r="AJ204" s="41"/>
      <c r="AK204" s="41"/>
      <c r="AL204" s="41"/>
      <c r="AM204" s="41"/>
      <c r="AN204" s="41">
        <f t="shared" si="95"/>
        <v>23.569023569023567</v>
      </c>
      <c r="AO204" s="41">
        <v>891</v>
      </c>
      <c r="AP204" s="110" t="s">
        <v>103</v>
      </c>
      <c r="AQ204" s="111" t="s">
        <v>103</v>
      </c>
      <c r="AR204" s="126" t="str">
        <f t="shared" si="89"/>
        <v/>
      </c>
      <c r="AS204" s="126" t="str">
        <f t="shared" si="90"/>
        <v/>
      </c>
      <c r="AT204" s="127">
        <v>891</v>
      </c>
      <c r="AU204" s="128" t="s">
        <v>103</v>
      </c>
      <c r="AV204" s="129" t="s">
        <v>103</v>
      </c>
      <c r="AW204" s="126" t="str">
        <f t="shared" si="91"/>
        <v/>
      </c>
      <c r="AX204" s="126" t="str">
        <f t="shared" si="92"/>
        <v/>
      </c>
      <c r="AY204" s="64" t="str">
        <f t="shared" si="93"/>
        <v/>
      </c>
      <c r="AZ204" s="97" t="s">
        <v>103</v>
      </c>
      <c r="BA204" s="68"/>
      <c r="BB204" s="68"/>
      <c r="BC204" s="68"/>
      <c r="BD204" s="68"/>
      <c r="BE204" s="15"/>
      <c r="BF204" s="5">
        <f t="shared" si="94"/>
        <v>7189</v>
      </c>
      <c r="BG204" s="42">
        <v>1551</v>
      </c>
      <c r="BH204" s="42">
        <v>5638</v>
      </c>
      <c r="BI204" s="42"/>
      <c r="BJ204" s="42"/>
      <c r="BK204" s="42"/>
      <c r="BL204" s="42"/>
      <c r="BM204" s="42"/>
    </row>
    <row r="205" spans="1:65" outlineLevel="5" x14ac:dyDescent="0.3">
      <c r="A205" s="22">
        <f t="shared" si="80"/>
        <v>6</v>
      </c>
      <c r="B205" s="9">
        <f t="shared" si="78"/>
        <v>43268</v>
      </c>
      <c r="C205" s="51">
        <v>318426</v>
      </c>
      <c r="D205" s="64">
        <f t="shared" si="85"/>
        <v>36</v>
      </c>
      <c r="E205" s="12">
        <v>36</v>
      </c>
      <c r="F205" s="12">
        <v>36</v>
      </c>
      <c r="G205" s="12"/>
      <c r="H205" s="12"/>
      <c r="I205" s="12"/>
      <c r="J205" s="12"/>
      <c r="K205" s="12"/>
      <c r="L205" s="12"/>
      <c r="M205" s="74" t="str">
        <f t="shared" si="86"/>
        <v/>
      </c>
      <c r="N205" s="83" t="s">
        <v>103</v>
      </c>
      <c r="O205" s="83" t="s">
        <v>103</v>
      </c>
      <c r="P205" s="83"/>
      <c r="Q205" s="83"/>
      <c r="R205" s="83"/>
      <c r="S205" s="83"/>
      <c r="T205" s="83"/>
      <c r="U205" s="83"/>
      <c r="V205" s="5" t="str">
        <f t="shared" si="87"/>
        <v/>
      </c>
      <c r="W205" s="41"/>
      <c r="X205" s="41"/>
      <c r="Y205" s="41"/>
      <c r="Z205" s="41"/>
      <c r="AA205" s="41"/>
      <c r="AB205" s="41"/>
      <c r="AC205" s="41"/>
      <c r="AD205" s="41"/>
      <c r="AE205" s="5" t="str">
        <f t="shared" si="88"/>
        <v/>
      </c>
      <c r="AF205" s="41"/>
      <c r="AG205" s="41"/>
      <c r="AH205" s="41"/>
      <c r="AI205" s="41"/>
      <c r="AJ205" s="41"/>
      <c r="AK205" s="41"/>
      <c r="AL205" s="41"/>
      <c r="AM205" s="41"/>
      <c r="AN205" s="41">
        <f t="shared" si="95"/>
        <v>23.648648648648649</v>
      </c>
      <c r="AO205" s="41">
        <v>888</v>
      </c>
      <c r="AP205" s="110" t="s">
        <v>103</v>
      </c>
      <c r="AQ205" s="111" t="s">
        <v>103</v>
      </c>
      <c r="AR205" s="126" t="str">
        <f t="shared" si="89"/>
        <v/>
      </c>
      <c r="AS205" s="126" t="str">
        <f t="shared" si="90"/>
        <v/>
      </c>
      <c r="AT205" s="127">
        <v>888</v>
      </c>
      <c r="AU205" s="128" t="s">
        <v>103</v>
      </c>
      <c r="AV205" s="129" t="s">
        <v>103</v>
      </c>
      <c r="AW205" s="126" t="str">
        <f t="shared" si="91"/>
        <v/>
      </c>
      <c r="AX205" s="126" t="str">
        <f t="shared" si="92"/>
        <v/>
      </c>
      <c r="AY205" s="64" t="str">
        <f t="shared" si="93"/>
        <v/>
      </c>
      <c r="AZ205" s="97" t="s">
        <v>103</v>
      </c>
      <c r="BA205" s="68"/>
      <c r="BB205" s="68"/>
      <c r="BC205" s="68"/>
      <c r="BD205" s="68"/>
      <c r="BE205" s="15"/>
      <c r="BF205" s="5">
        <f t="shared" si="94"/>
        <v>6950</v>
      </c>
      <c r="BG205" s="42">
        <v>1805</v>
      </c>
      <c r="BH205" s="42">
        <v>5145</v>
      </c>
      <c r="BI205" s="42"/>
      <c r="BJ205" s="42"/>
      <c r="BK205" s="42"/>
      <c r="BL205" s="42"/>
      <c r="BM205" s="42"/>
    </row>
    <row r="206" spans="1:65" outlineLevel="5" x14ac:dyDescent="0.3">
      <c r="A206" s="22">
        <f t="shared" si="80"/>
        <v>6</v>
      </c>
      <c r="B206" s="9">
        <f t="shared" si="78"/>
        <v>43269</v>
      </c>
      <c r="C206" s="51">
        <v>320385</v>
      </c>
      <c r="D206" s="64">
        <f t="shared" si="85"/>
        <v>37</v>
      </c>
      <c r="E206" s="12">
        <v>37</v>
      </c>
      <c r="F206" s="12">
        <v>37</v>
      </c>
      <c r="G206" s="12"/>
      <c r="H206" s="12"/>
      <c r="I206" s="12"/>
      <c r="J206" s="12"/>
      <c r="K206" s="12"/>
      <c r="L206" s="12"/>
      <c r="M206" s="74" t="str">
        <f t="shared" si="86"/>
        <v/>
      </c>
      <c r="N206" s="83" t="s">
        <v>103</v>
      </c>
      <c r="O206" s="83" t="s">
        <v>103</v>
      </c>
      <c r="P206" s="83"/>
      <c r="Q206" s="83"/>
      <c r="R206" s="83"/>
      <c r="S206" s="83"/>
      <c r="T206" s="83"/>
      <c r="U206" s="83"/>
      <c r="V206" s="5" t="str">
        <f t="shared" si="87"/>
        <v/>
      </c>
      <c r="W206" s="41"/>
      <c r="X206" s="41"/>
      <c r="Y206" s="41"/>
      <c r="Z206" s="41"/>
      <c r="AA206" s="41"/>
      <c r="AB206" s="41"/>
      <c r="AC206" s="41"/>
      <c r="AD206" s="41"/>
      <c r="AE206" s="5" t="str">
        <f t="shared" si="88"/>
        <v/>
      </c>
      <c r="AF206" s="41"/>
      <c r="AG206" s="41"/>
      <c r="AH206" s="41"/>
      <c r="AI206" s="41"/>
      <c r="AJ206" s="41"/>
      <c r="AK206" s="41"/>
      <c r="AL206" s="41"/>
      <c r="AM206" s="41"/>
      <c r="AN206" s="41">
        <f t="shared" si="95"/>
        <v>21.406727828746178</v>
      </c>
      <c r="AO206" s="41">
        <v>981</v>
      </c>
      <c r="AP206" s="110" t="s">
        <v>103</v>
      </c>
      <c r="AQ206" s="111" t="s">
        <v>103</v>
      </c>
      <c r="AR206" s="126" t="str">
        <f t="shared" si="89"/>
        <v/>
      </c>
      <c r="AS206" s="126" t="str">
        <f t="shared" si="90"/>
        <v/>
      </c>
      <c r="AT206" s="127">
        <v>981</v>
      </c>
      <c r="AU206" s="128">
        <v>2.5499999999999998</v>
      </c>
      <c r="AV206" s="129" t="s">
        <v>103</v>
      </c>
      <c r="AW206" s="126" t="str">
        <f t="shared" si="91"/>
        <v/>
      </c>
      <c r="AX206" s="126" t="str">
        <f t="shared" si="92"/>
        <v/>
      </c>
      <c r="AY206" s="64" t="str">
        <f t="shared" si="93"/>
        <v/>
      </c>
      <c r="AZ206" s="97">
        <v>79.55</v>
      </c>
      <c r="BA206" s="68"/>
      <c r="BB206" s="68"/>
      <c r="BC206" s="68"/>
      <c r="BD206" s="68"/>
      <c r="BE206" s="15"/>
      <c r="BF206" s="5">
        <f t="shared" si="94"/>
        <v>7127</v>
      </c>
      <c r="BG206" s="42">
        <v>5225</v>
      </c>
      <c r="BH206" s="42">
        <v>1902</v>
      </c>
      <c r="BI206" s="42"/>
      <c r="BJ206" s="42"/>
      <c r="BK206" s="42"/>
      <c r="BL206" s="42"/>
      <c r="BM206" s="42"/>
    </row>
    <row r="207" spans="1:65" outlineLevel="5" x14ac:dyDescent="0.3">
      <c r="A207" s="22">
        <f t="shared" si="80"/>
        <v>6</v>
      </c>
      <c r="B207" s="9">
        <f t="shared" si="78"/>
        <v>43270</v>
      </c>
      <c r="C207" s="51">
        <v>334097</v>
      </c>
      <c r="D207" s="64">
        <f t="shared" si="85"/>
        <v>37</v>
      </c>
      <c r="E207" s="12">
        <v>37</v>
      </c>
      <c r="F207" s="12">
        <v>37</v>
      </c>
      <c r="G207" s="12"/>
      <c r="H207" s="12"/>
      <c r="I207" s="12"/>
      <c r="J207" s="12"/>
      <c r="K207" s="12"/>
      <c r="L207" s="12"/>
      <c r="M207" s="74">
        <f t="shared" si="86"/>
        <v>7.2</v>
      </c>
      <c r="N207" s="83">
        <v>7.25</v>
      </c>
      <c r="O207" s="83">
        <v>7.24</v>
      </c>
      <c r="P207" s="83"/>
      <c r="Q207" s="83"/>
      <c r="R207" s="83"/>
      <c r="S207" s="83"/>
      <c r="T207" s="83"/>
      <c r="U207" s="83"/>
      <c r="V207" s="5" t="str">
        <f t="shared" si="87"/>
        <v/>
      </c>
      <c r="W207" s="41"/>
      <c r="X207" s="41"/>
      <c r="Y207" s="41"/>
      <c r="Z207" s="41"/>
      <c r="AA207" s="41"/>
      <c r="AB207" s="41"/>
      <c r="AC207" s="41"/>
      <c r="AD207" s="41"/>
      <c r="AE207" s="5" t="str">
        <f t="shared" si="88"/>
        <v/>
      </c>
      <c r="AF207" s="41"/>
      <c r="AG207" s="41"/>
      <c r="AH207" s="41"/>
      <c r="AI207" s="41"/>
      <c r="AJ207" s="41"/>
      <c r="AK207" s="41"/>
      <c r="AL207" s="41"/>
      <c r="AM207" s="41"/>
      <c r="AN207" s="41">
        <f t="shared" si="95"/>
        <v>18.260869565217391</v>
      </c>
      <c r="AO207" s="41">
        <v>1150</v>
      </c>
      <c r="AP207" s="110">
        <v>3.55</v>
      </c>
      <c r="AQ207" s="111">
        <v>2.62</v>
      </c>
      <c r="AR207" s="126">
        <f t="shared" si="89"/>
        <v>73.802816901408448</v>
      </c>
      <c r="AS207" s="126">
        <f t="shared" si="90"/>
        <v>26.197183098591552</v>
      </c>
      <c r="AT207" s="127">
        <v>1150</v>
      </c>
      <c r="AU207" s="128">
        <v>2.4700000000000002</v>
      </c>
      <c r="AV207" s="129">
        <v>1.44</v>
      </c>
      <c r="AW207" s="126">
        <f t="shared" si="91"/>
        <v>58.299595141700401</v>
      </c>
      <c r="AX207" s="126">
        <f t="shared" si="92"/>
        <v>41.700404858299599</v>
      </c>
      <c r="AY207" s="64">
        <f t="shared" si="93"/>
        <v>50.374268139035053</v>
      </c>
      <c r="AZ207" s="97">
        <v>80.89</v>
      </c>
      <c r="BA207" s="68"/>
      <c r="BB207" s="68"/>
      <c r="BC207" s="68"/>
      <c r="BD207" s="68"/>
      <c r="BE207" s="15"/>
      <c r="BF207" s="5">
        <f t="shared" si="94"/>
        <v>8629</v>
      </c>
      <c r="BG207" s="42">
        <v>904</v>
      </c>
      <c r="BH207" s="42">
        <v>7725</v>
      </c>
      <c r="BI207" s="42"/>
      <c r="BJ207" s="42"/>
      <c r="BK207" s="42"/>
      <c r="BL207" s="42"/>
      <c r="BM207" s="42"/>
    </row>
    <row r="208" spans="1:65" outlineLevel="5" x14ac:dyDescent="0.3">
      <c r="A208" s="22">
        <f t="shared" si="80"/>
        <v>6</v>
      </c>
      <c r="B208" s="9">
        <f t="shared" si="78"/>
        <v>43271</v>
      </c>
      <c r="C208" s="51">
        <v>360385</v>
      </c>
      <c r="D208" s="64">
        <f t="shared" si="85"/>
        <v>36.5</v>
      </c>
      <c r="E208" s="12">
        <v>37</v>
      </c>
      <c r="F208" s="12">
        <v>36</v>
      </c>
      <c r="G208" s="12"/>
      <c r="H208" s="12"/>
      <c r="I208" s="12"/>
      <c r="J208" s="12"/>
      <c r="K208" s="12"/>
      <c r="L208" s="12"/>
      <c r="M208" s="74" t="str">
        <f t="shared" si="86"/>
        <v/>
      </c>
      <c r="N208" s="83" t="s">
        <v>103</v>
      </c>
      <c r="O208" s="83" t="s">
        <v>103</v>
      </c>
      <c r="P208" s="83"/>
      <c r="Q208" s="83"/>
      <c r="R208" s="83"/>
      <c r="S208" s="83"/>
      <c r="T208" s="83"/>
      <c r="U208" s="83"/>
      <c r="V208" s="5" t="str">
        <f t="shared" si="87"/>
        <v/>
      </c>
      <c r="W208" s="41"/>
      <c r="X208" s="41"/>
      <c r="Y208" s="41"/>
      <c r="Z208" s="41"/>
      <c r="AA208" s="41"/>
      <c r="AB208" s="41"/>
      <c r="AC208" s="41"/>
      <c r="AD208" s="41"/>
      <c r="AE208" s="5" t="str">
        <f t="shared" si="88"/>
        <v/>
      </c>
      <c r="AF208" s="41"/>
      <c r="AG208" s="41"/>
      <c r="AH208" s="41"/>
      <c r="AI208" s="41"/>
      <c r="AJ208" s="41"/>
      <c r="AK208" s="41"/>
      <c r="AL208" s="41"/>
      <c r="AM208" s="41"/>
      <c r="AN208" s="41">
        <f t="shared" si="95"/>
        <v>14.36388508891929</v>
      </c>
      <c r="AO208" s="41">
        <v>1462</v>
      </c>
      <c r="AP208" s="110" t="s">
        <v>103</v>
      </c>
      <c r="AQ208" s="111" t="s">
        <v>103</v>
      </c>
      <c r="AR208" s="126" t="str">
        <f t="shared" si="89"/>
        <v/>
      </c>
      <c r="AS208" s="126" t="str">
        <f t="shared" si="90"/>
        <v/>
      </c>
      <c r="AT208" s="127">
        <v>1462</v>
      </c>
      <c r="AU208" s="128">
        <v>2.5099999999999998</v>
      </c>
      <c r="AV208" s="129" t="s">
        <v>103</v>
      </c>
      <c r="AW208" s="126" t="str">
        <f t="shared" si="91"/>
        <v/>
      </c>
      <c r="AX208" s="126" t="str">
        <f t="shared" si="92"/>
        <v/>
      </c>
      <c r="AY208" s="64" t="str">
        <f t="shared" si="93"/>
        <v/>
      </c>
      <c r="AZ208" s="97">
        <v>81</v>
      </c>
      <c r="BA208" s="68"/>
      <c r="BB208" s="68"/>
      <c r="BC208" s="68"/>
      <c r="BD208" s="68"/>
      <c r="BE208" s="15"/>
      <c r="BF208" s="5">
        <f t="shared" si="94"/>
        <v>9972</v>
      </c>
      <c r="BG208" s="42">
        <v>3254</v>
      </c>
      <c r="BH208" s="42">
        <v>6718</v>
      </c>
      <c r="BI208" s="42"/>
      <c r="BJ208" s="42"/>
      <c r="BK208" s="42"/>
      <c r="BL208" s="42"/>
      <c r="BM208" s="42"/>
    </row>
    <row r="209" spans="1:65" outlineLevel="5" x14ac:dyDescent="0.3">
      <c r="A209" s="22">
        <f t="shared" si="80"/>
        <v>6</v>
      </c>
      <c r="B209" s="9">
        <f t="shared" si="78"/>
        <v>43272</v>
      </c>
      <c r="C209" s="51">
        <v>300739</v>
      </c>
      <c r="D209" s="64">
        <f t="shared" si="85"/>
        <v>37</v>
      </c>
      <c r="E209" s="12">
        <v>37</v>
      </c>
      <c r="F209" s="12">
        <v>37</v>
      </c>
      <c r="G209" s="12"/>
      <c r="H209" s="12"/>
      <c r="I209" s="12"/>
      <c r="J209" s="12"/>
      <c r="K209" s="12"/>
      <c r="L209" s="12"/>
      <c r="M209" s="74" t="str">
        <f t="shared" si="86"/>
        <v/>
      </c>
      <c r="N209" s="83" t="s">
        <v>103</v>
      </c>
      <c r="O209" s="83" t="s">
        <v>103</v>
      </c>
      <c r="P209" s="83"/>
      <c r="Q209" s="83"/>
      <c r="R209" s="83"/>
      <c r="S209" s="83"/>
      <c r="T209" s="83"/>
      <c r="U209" s="83"/>
      <c r="V209" s="5" t="str">
        <f t="shared" si="87"/>
        <v/>
      </c>
      <c r="W209" s="41"/>
      <c r="X209" s="41"/>
      <c r="Y209" s="41"/>
      <c r="Z209" s="41"/>
      <c r="AA209" s="41"/>
      <c r="AB209" s="41"/>
      <c r="AC209" s="41"/>
      <c r="AD209" s="41"/>
      <c r="AE209" s="5" t="str">
        <f t="shared" si="88"/>
        <v/>
      </c>
      <c r="AF209" s="41"/>
      <c r="AG209" s="41"/>
      <c r="AH209" s="41"/>
      <c r="AI209" s="41"/>
      <c r="AJ209" s="41"/>
      <c r="AK209" s="41"/>
      <c r="AL209" s="41"/>
      <c r="AM209" s="41"/>
      <c r="AN209" s="41">
        <f t="shared" si="95"/>
        <v>20.833333333333332</v>
      </c>
      <c r="AO209" s="41">
        <v>1008</v>
      </c>
      <c r="AP209" s="110" t="s">
        <v>103</v>
      </c>
      <c r="AQ209" s="111" t="s">
        <v>103</v>
      </c>
      <c r="AR209" s="126" t="str">
        <f t="shared" si="89"/>
        <v/>
      </c>
      <c r="AS209" s="126" t="str">
        <f t="shared" si="90"/>
        <v/>
      </c>
      <c r="AT209" s="127">
        <v>1008</v>
      </c>
      <c r="AU209" s="128">
        <v>2.46</v>
      </c>
      <c r="AV209" s="129" t="s">
        <v>103</v>
      </c>
      <c r="AW209" s="126" t="str">
        <f t="shared" si="91"/>
        <v/>
      </c>
      <c r="AX209" s="126" t="str">
        <f t="shared" si="92"/>
        <v/>
      </c>
      <c r="AY209" s="64" t="str">
        <f t="shared" si="93"/>
        <v/>
      </c>
      <c r="AZ209" s="97">
        <v>80.06</v>
      </c>
      <c r="BA209" s="68"/>
      <c r="BB209" s="68"/>
      <c r="BC209" s="68"/>
      <c r="BD209" s="68"/>
      <c r="BE209" s="15"/>
      <c r="BF209" s="5">
        <f t="shared" si="94"/>
        <v>12421</v>
      </c>
      <c r="BG209" s="42">
        <v>2428</v>
      </c>
      <c r="BH209" s="42">
        <v>9993</v>
      </c>
      <c r="BI209" s="42"/>
      <c r="BJ209" s="42"/>
      <c r="BK209" s="42"/>
      <c r="BL209" s="42"/>
      <c r="BM209" s="42"/>
    </row>
    <row r="210" spans="1:65" outlineLevel="5" x14ac:dyDescent="0.3">
      <c r="A210" s="22">
        <f t="shared" si="80"/>
        <v>6</v>
      </c>
      <c r="B210" s="9">
        <f t="shared" si="78"/>
        <v>43273</v>
      </c>
      <c r="C210" s="51">
        <v>312184</v>
      </c>
      <c r="D210" s="64">
        <f t="shared" si="85"/>
        <v>36.5</v>
      </c>
      <c r="E210" s="12">
        <v>37</v>
      </c>
      <c r="F210" s="12">
        <v>36</v>
      </c>
      <c r="G210" s="12"/>
      <c r="H210" s="12"/>
      <c r="I210" s="12"/>
      <c r="J210" s="12"/>
      <c r="K210" s="12"/>
      <c r="L210" s="12"/>
      <c r="M210" s="74" t="str">
        <f t="shared" si="86"/>
        <v/>
      </c>
      <c r="N210" s="83" t="s">
        <v>103</v>
      </c>
      <c r="O210" s="83" t="s">
        <v>103</v>
      </c>
      <c r="P210" s="83"/>
      <c r="Q210" s="83"/>
      <c r="R210" s="83"/>
      <c r="S210" s="83"/>
      <c r="T210" s="83"/>
      <c r="U210" s="83"/>
      <c r="V210" s="5" t="str">
        <f t="shared" si="87"/>
        <v/>
      </c>
      <c r="W210" s="41"/>
      <c r="X210" s="41"/>
      <c r="Y210" s="41"/>
      <c r="Z210" s="41"/>
      <c r="AA210" s="41"/>
      <c r="AB210" s="41"/>
      <c r="AC210" s="41"/>
      <c r="AD210" s="41"/>
      <c r="AE210" s="5" t="str">
        <f t="shared" si="88"/>
        <v/>
      </c>
      <c r="AF210" s="41"/>
      <c r="AG210" s="41"/>
      <c r="AH210" s="41"/>
      <c r="AI210" s="41"/>
      <c r="AJ210" s="41"/>
      <c r="AK210" s="41"/>
      <c r="AL210" s="41"/>
      <c r="AM210" s="41"/>
      <c r="AN210" s="41">
        <f t="shared" si="95"/>
        <v>16.153846153846153</v>
      </c>
      <c r="AO210" s="41">
        <v>1300</v>
      </c>
      <c r="AP210" s="110" t="s">
        <v>103</v>
      </c>
      <c r="AQ210" s="111" t="s">
        <v>103</v>
      </c>
      <c r="AR210" s="126" t="str">
        <f t="shared" si="89"/>
        <v/>
      </c>
      <c r="AS210" s="126" t="str">
        <f t="shared" si="90"/>
        <v/>
      </c>
      <c r="AT210" s="127">
        <v>1300</v>
      </c>
      <c r="AU210" s="128">
        <v>2.44</v>
      </c>
      <c r="AV210" s="129" t="s">
        <v>103</v>
      </c>
      <c r="AW210" s="126" t="str">
        <f t="shared" si="91"/>
        <v/>
      </c>
      <c r="AX210" s="126" t="str">
        <f t="shared" si="92"/>
        <v/>
      </c>
      <c r="AY210" s="64" t="str">
        <f t="shared" si="93"/>
        <v/>
      </c>
      <c r="AZ210" s="97">
        <v>79.84</v>
      </c>
      <c r="BA210" s="68"/>
      <c r="BB210" s="68"/>
      <c r="BC210" s="68"/>
      <c r="BD210" s="68"/>
      <c r="BE210" s="15"/>
      <c r="BF210" s="5">
        <f t="shared" si="94"/>
        <v>7114</v>
      </c>
      <c r="BG210" s="42">
        <v>0</v>
      </c>
      <c r="BH210" s="42">
        <v>7114</v>
      </c>
      <c r="BI210" s="42"/>
      <c r="BJ210" s="42"/>
      <c r="BK210" s="42"/>
      <c r="BL210" s="42"/>
      <c r="BM210" s="42"/>
    </row>
    <row r="211" spans="1:65" outlineLevel="5" x14ac:dyDescent="0.3">
      <c r="A211" s="22">
        <f t="shared" si="80"/>
        <v>6</v>
      </c>
      <c r="B211" s="9">
        <f t="shared" si="78"/>
        <v>43274</v>
      </c>
      <c r="C211" s="51">
        <v>321572</v>
      </c>
      <c r="D211" s="64">
        <f t="shared" si="85"/>
        <v>36</v>
      </c>
      <c r="E211" s="12">
        <v>36</v>
      </c>
      <c r="F211" s="12">
        <v>36</v>
      </c>
      <c r="G211" s="12"/>
      <c r="H211" s="12"/>
      <c r="I211" s="12"/>
      <c r="J211" s="12"/>
      <c r="K211" s="12"/>
      <c r="L211" s="12"/>
      <c r="M211" s="74" t="str">
        <f t="shared" si="86"/>
        <v/>
      </c>
      <c r="N211" s="83" t="s">
        <v>103</v>
      </c>
      <c r="O211" s="83" t="s">
        <v>103</v>
      </c>
      <c r="P211" s="83"/>
      <c r="Q211" s="83"/>
      <c r="R211" s="83"/>
      <c r="S211" s="83"/>
      <c r="T211" s="83"/>
      <c r="U211" s="83"/>
      <c r="V211" s="5" t="str">
        <f t="shared" si="87"/>
        <v/>
      </c>
      <c r="W211" s="41"/>
      <c r="X211" s="41"/>
      <c r="Y211" s="41"/>
      <c r="Z211" s="41"/>
      <c r="AA211" s="41"/>
      <c r="AB211" s="41"/>
      <c r="AC211" s="41"/>
      <c r="AD211" s="41"/>
      <c r="AE211" s="5" t="str">
        <f t="shared" si="88"/>
        <v/>
      </c>
      <c r="AF211" s="41"/>
      <c r="AG211" s="41"/>
      <c r="AH211" s="41"/>
      <c r="AI211" s="41"/>
      <c r="AJ211" s="41"/>
      <c r="AK211" s="41"/>
      <c r="AL211" s="41"/>
      <c r="AM211" s="41"/>
      <c r="AN211" s="41">
        <f t="shared" si="95"/>
        <v>14.872521246458923</v>
      </c>
      <c r="AO211" s="41">
        <v>1412</v>
      </c>
      <c r="AP211" s="110" t="s">
        <v>103</v>
      </c>
      <c r="AQ211" s="111" t="s">
        <v>103</v>
      </c>
      <c r="AR211" s="126" t="str">
        <f t="shared" si="89"/>
        <v/>
      </c>
      <c r="AS211" s="126" t="str">
        <f t="shared" si="90"/>
        <v/>
      </c>
      <c r="AT211" s="127">
        <v>1412</v>
      </c>
      <c r="AU211" s="128" t="s">
        <v>103</v>
      </c>
      <c r="AV211" s="129" t="s">
        <v>103</v>
      </c>
      <c r="AW211" s="126" t="str">
        <f t="shared" si="91"/>
        <v/>
      </c>
      <c r="AX211" s="126" t="str">
        <f t="shared" si="92"/>
        <v/>
      </c>
      <c r="AY211" s="64" t="str">
        <f t="shared" si="93"/>
        <v/>
      </c>
      <c r="AZ211" s="97" t="s">
        <v>103</v>
      </c>
      <c r="BA211" s="68"/>
      <c r="BB211" s="68"/>
      <c r="BC211" s="68"/>
      <c r="BD211" s="68"/>
      <c r="BE211" s="15"/>
      <c r="BF211" s="5">
        <f t="shared" si="94"/>
        <v>8061</v>
      </c>
      <c r="BG211" s="42">
        <v>4511</v>
      </c>
      <c r="BH211" s="42">
        <v>3550</v>
      </c>
      <c r="BI211" s="42"/>
      <c r="BJ211" s="42"/>
      <c r="BK211" s="42"/>
      <c r="BL211" s="42"/>
      <c r="BM211" s="42"/>
    </row>
    <row r="212" spans="1:65" outlineLevel="5" x14ac:dyDescent="0.3">
      <c r="A212" s="22">
        <f t="shared" si="80"/>
        <v>6</v>
      </c>
      <c r="B212" s="9">
        <f t="shared" si="78"/>
        <v>43275</v>
      </c>
      <c r="C212" s="51">
        <v>304767</v>
      </c>
      <c r="D212" s="64">
        <f t="shared" si="85"/>
        <v>36.5</v>
      </c>
      <c r="E212" s="12">
        <v>37</v>
      </c>
      <c r="F212" s="12">
        <v>36</v>
      </c>
      <c r="G212" s="12"/>
      <c r="H212" s="12"/>
      <c r="I212" s="12"/>
      <c r="J212" s="12"/>
      <c r="K212" s="12"/>
      <c r="L212" s="12"/>
      <c r="M212" s="74" t="str">
        <f t="shared" si="86"/>
        <v/>
      </c>
      <c r="N212" s="83" t="s">
        <v>103</v>
      </c>
      <c r="O212" s="83" t="s">
        <v>103</v>
      </c>
      <c r="P212" s="83"/>
      <c r="Q212" s="83"/>
      <c r="R212" s="83"/>
      <c r="S212" s="83"/>
      <c r="T212" s="83"/>
      <c r="U212" s="83"/>
      <c r="V212" s="5" t="str">
        <f t="shared" si="87"/>
        <v/>
      </c>
      <c r="W212" s="41"/>
      <c r="X212" s="41"/>
      <c r="Y212" s="41"/>
      <c r="Z212" s="41"/>
      <c r="AA212" s="41"/>
      <c r="AB212" s="41"/>
      <c r="AC212" s="41"/>
      <c r="AD212" s="41"/>
      <c r="AE212" s="5" t="str">
        <f t="shared" si="88"/>
        <v/>
      </c>
      <c r="AF212" s="41"/>
      <c r="AG212" s="41"/>
      <c r="AH212" s="41"/>
      <c r="AI212" s="41"/>
      <c r="AJ212" s="41"/>
      <c r="AK212" s="41"/>
      <c r="AL212" s="41"/>
      <c r="AM212" s="41"/>
      <c r="AN212" s="41">
        <f t="shared" si="95"/>
        <v>12.642986152919928</v>
      </c>
      <c r="AO212" s="41">
        <v>1661</v>
      </c>
      <c r="AP212" s="110" t="s">
        <v>103</v>
      </c>
      <c r="AQ212" s="111" t="s">
        <v>103</v>
      </c>
      <c r="AR212" s="126" t="str">
        <f t="shared" si="89"/>
        <v/>
      </c>
      <c r="AS212" s="126" t="str">
        <f t="shared" si="90"/>
        <v/>
      </c>
      <c r="AT212" s="127">
        <v>1661</v>
      </c>
      <c r="AU212" s="128" t="s">
        <v>103</v>
      </c>
      <c r="AV212" s="129" t="s">
        <v>103</v>
      </c>
      <c r="AW212" s="126" t="str">
        <f t="shared" si="91"/>
        <v/>
      </c>
      <c r="AX212" s="126" t="str">
        <f t="shared" si="92"/>
        <v/>
      </c>
      <c r="AY212" s="64" t="str">
        <f t="shared" si="93"/>
        <v/>
      </c>
      <c r="AZ212" s="97" t="s">
        <v>103</v>
      </c>
      <c r="BA212" s="68"/>
      <c r="BB212" s="68"/>
      <c r="BC212" s="68"/>
      <c r="BD212" s="68"/>
      <c r="BE212" s="15"/>
      <c r="BF212" s="5">
        <f t="shared" si="94"/>
        <v>9869</v>
      </c>
      <c r="BG212" s="42">
        <v>5445</v>
      </c>
      <c r="BH212" s="42">
        <v>4424</v>
      </c>
      <c r="BI212" s="42"/>
      <c r="BJ212" s="42"/>
      <c r="BK212" s="42"/>
      <c r="BL212" s="42"/>
      <c r="BM212" s="42"/>
    </row>
    <row r="213" spans="1:65" outlineLevel="5" x14ac:dyDescent="0.3">
      <c r="A213" s="22">
        <f t="shared" si="80"/>
        <v>6</v>
      </c>
      <c r="B213" s="9">
        <f t="shared" si="78"/>
        <v>43276</v>
      </c>
      <c r="C213" s="51">
        <v>325256</v>
      </c>
      <c r="D213" s="64">
        <f t="shared" si="85"/>
        <v>36.5</v>
      </c>
      <c r="E213" s="12">
        <v>36</v>
      </c>
      <c r="F213" s="12">
        <v>37</v>
      </c>
      <c r="G213" s="12"/>
      <c r="H213" s="12"/>
      <c r="I213" s="12"/>
      <c r="J213" s="12"/>
      <c r="K213" s="12"/>
      <c r="L213" s="12"/>
      <c r="M213" s="74" t="str">
        <f t="shared" si="86"/>
        <v/>
      </c>
      <c r="N213" s="83" t="s">
        <v>103</v>
      </c>
      <c r="O213" s="83" t="s">
        <v>103</v>
      </c>
      <c r="P213" s="83"/>
      <c r="Q213" s="83"/>
      <c r="R213" s="83"/>
      <c r="S213" s="83"/>
      <c r="T213" s="83"/>
      <c r="U213" s="83"/>
      <c r="V213" s="5" t="str">
        <f t="shared" si="87"/>
        <v/>
      </c>
      <c r="W213" s="41"/>
      <c r="X213" s="41"/>
      <c r="Y213" s="41"/>
      <c r="Z213" s="41"/>
      <c r="AA213" s="41"/>
      <c r="AB213" s="41"/>
      <c r="AC213" s="41"/>
      <c r="AD213" s="41"/>
      <c r="AE213" s="5" t="str">
        <f t="shared" si="88"/>
        <v/>
      </c>
      <c r="AF213" s="41"/>
      <c r="AG213" s="41"/>
      <c r="AH213" s="41"/>
      <c r="AI213" s="41"/>
      <c r="AJ213" s="41"/>
      <c r="AK213" s="41"/>
      <c r="AL213" s="41"/>
      <c r="AM213" s="41"/>
      <c r="AN213" s="41">
        <f t="shared" si="95"/>
        <v>17.427385892116181</v>
      </c>
      <c r="AO213" s="41">
        <v>1205</v>
      </c>
      <c r="AP213" s="110" t="s">
        <v>103</v>
      </c>
      <c r="AQ213" s="111" t="s">
        <v>103</v>
      </c>
      <c r="AR213" s="126" t="str">
        <f t="shared" si="89"/>
        <v/>
      </c>
      <c r="AS213" s="126" t="str">
        <f t="shared" si="90"/>
        <v/>
      </c>
      <c r="AT213" s="127">
        <v>1205</v>
      </c>
      <c r="AU213" s="128">
        <v>2.42</v>
      </c>
      <c r="AV213" s="129" t="s">
        <v>103</v>
      </c>
      <c r="AW213" s="126" t="str">
        <f t="shared" si="91"/>
        <v/>
      </c>
      <c r="AX213" s="126" t="str">
        <f t="shared" si="92"/>
        <v/>
      </c>
      <c r="AY213" s="64" t="str">
        <f t="shared" si="93"/>
        <v/>
      </c>
      <c r="AZ213" s="97">
        <v>80.11</v>
      </c>
      <c r="BA213" s="68"/>
      <c r="BB213" s="68"/>
      <c r="BC213" s="68"/>
      <c r="BD213" s="68"/>
      <c r="BE213" s="15"/>
      <c r="BF213" s="5">
        <f t="shared" si="94"/>
        <v>9866</v>
      </c>
      <c r="BG213" s="42">
        <v>2237</v>
      </c>
      <c r="BH213" s="42">
        <v>7629</v>
      </c>
      <c r="BI213" s="42"/>
      <c r="BJ213" s="42"/>
      <c r="BK213" s="42"/>
      <c r="BL213" s="42"/>
      <c r="BM213" s="42"/>
    </row>
    <row r="214" spans="1:65" outlineLevel="5" x14ac:dyDescent="0.3">
      <c r="A214" s="22">
        <f t="shared" si="80"/>
        <v>6</v>
      </c>
      <c r="B214" s="9">
        <f t="shared" si="78"/>
        <v>43277</v>
      </c>
      <c r="C214" s="51">
        <v>309169</v>
      </c>
      <c r="D214" s="64">
        <f t="shared" si="85"/>
        <v>36</v>
      </c>
      <c r="E214" s="12">
        <v>36</v>
      </c>
      <c r="F214" s="12">
        <v>36</v>
      </c>
      <c r="G214" s="12"/>
      <c r="H214" s="12"/>
      <c r="I214" s="12"/>
      <c r="J214" s="12"/>
      <c r="K214" s="12"/>
      <c r="L214" s="12"/>
      <c r="M214" s="74">
        <f t="shared" si="86"/>
        <v>7.2</v>
      </c>
      <c r="N214" s="83">
        <v>7.25</v>
      </c>
      <c r="O214" s="83">
        <v>7.24</v>
      </c>
      <c r="P214" s="83"/>
      <c r="Q214" s="83"/>
      <c r="R214" s="83"/>
      <c r="S214" s="83"/>
      <c r="T214" s="83"/>
      <c r="U214" s="83"/>
      <c r="V214" s="5" t="str">
        <f t="shared" si="87"/>
        <v/>
      </c>
      <c r="W214" s="41"/>
      <c r="X214" s="41"/>
      <c r="Y214" s="41"/>
      <c r="Z214" s="41"/>
      <c r="AA214" s="41"/>
      <c r="AB214" s="41"/>
      <c r="AC214" s="41"/>
      <c r="AD214" s="41"/>
      <c r="AE214" s="5" t="str">
        <f t="shared" si="88"/>
        <v/>
      </c>
      <c r="AF214" s="41"/>
      <c r="AG214" s="41"/>
      <c r="AH214" s="41"/>
      <c r="AI214" s="41"/>
      <c r="AJ214" s="41"/>
      <c r="AK214" s="41"/>
      <c r="AL214" s="41"/>
      <c r="AM214" s="41"/>
      <c r="AN214" s="41">
        <f t="shared" si="95"/>
        <v>16.216216216216218</v>
      </c>
      <c r="AO214" s="41">
        <v>1295</v>
      </c>
      <c r="AP214" s="110">
        <v>3.5</v>
      </c>
      <c r="AQ214" s="111">
        <v>2.57</v>
      </c>
      <c r="AR214" s="126">
        <f t="shared" si="89"/>
        <v>73.428571428571416</v>
      </c>
      <c r="AS214" s="126">
        <f t="shared" si="90"/>
        <v>26.571428571428584</v>
      </c>
      <c r="AT214" s="127">
        <v>1295</v>
      </c>
      <c r="AU214" s="128">
        <v>2.4500000000000002</v>
      </c>
      <c r="AV214" s="129">
        <v>1.42</v>
      </c>
      <c r="AW214" s="126">
        <f t="shared" si="91"/>
        <v>57.959183673469383</v>
      </c>
      <c r="AX214" s="126">
        <f t="shared" si="92"/>
        <v>42.040816326530617</v>
      </c>
      <c r="AY214" s="64">
        <f t="shared" si="93"/>
        <v>50.11144271089114</v>
      </c>
      <c r="AZ214" s="97">
        <v>80.11</v>
      </c>
      <c r="BA214" s="68"/>
      <c r="BB214" s="68"/>
      <c r="BC214" s="68"/>
      <c r="BD214" s="68"/>
      <c r="BE214" s="15"/>
      <c r="BF214" s="5">
        <f t="shared" si="94"/>
        <v>5674</v>
      </c>
      <c r="BG214" s="42">
        <v>0</v>
      </c>
      <c r="BH214" s="42">
        <v>5674</v>
      </c>
      <c r="BI214" s="42"/>
      <c r="BJ214" s="42"/>
      <c r="BK214" s="42"/>
      <c r="BL214" s="42"/>
      <c r="BM214" s="42"/>
    </row>
    <row r="215" spans="1:65" outlineLevel="5" x14ac:dyDescent="0.3">
      <c r="A215" s="22">
        <f t="shared" si="80"/>
        <v>6</v>
      </c>
      <c r="B215" s="9">
        <f t="shared" si="78"/>
        <v>43278</v>
      </c>
      <c r="C215" s="51">
        <v>356339</v>
      </c>
      <c r="D215" s="64">
        <f t="shared" si="85"/>
        <v>35.5</v>
      </c>
      <c r="E215" s="12">
        <v>35</v>
      </c>
      <c r="F215" s="12">
        <v>36</v>
      </c>
      <c r="G215" s="12"/>
      <c r="H215" s="12"/>
      <c r="I215" s="12"/>
      <c r="J215" s="12"/>
      <c r="K215" s="12"/>
      <c r="L215" s="12"/>
      <c r="M215" s="74" t="str">
        <f t="shared" si="86"/>
        <v/>
      </c>
      <c r="N215" s="83" t="s">
        <v>103</v>
      </c>
      <c r="O215" s="83" t="s">
        <v>103</v>
      </c>
      <c r="P215" s="83"/>
      <c r="Q215" s="83"/>
      <c r="R215" s="83"/>
      <c r="S215" s="83"/>
      <c r="T215" s="83"/>
      <c r="U215" s="83"/>
      <c r="V215" s="5" t="str">
        <f t="shared" si="87"/>
        <v/>
      </c>
      <c r="W215" s="41"/>
      <c r="X215" s="41"/>
      <c r="Y215" s="41"/>
      <c r="Z215" s="41"/>
      <c r="AA215" s="41"/>
      <c r="AB215" s="41"/>
      <c r="AC215" s="41"/>
      <c r="AD215" s="41"/>
      <c r="AE215" s="5" t="str">
        <f t="shared" si="88"/>
        <v/>
      </c>
      <c r="AF215" s="41"/>
      <c r="AG215" s="41"/>
      <c r="AH215" s="41"/>
      <c r="AI215" s="41"/>
      <c r="AJ215" s="41"/>
      <c r="AK215" s="41"/>
      <c r="AL215" s="41"/>
      <c r="AM215" s="41"/>
      <c r="AN215" s="41">
        <f t="shared" si="95"/>
        <v>14.344262295081966</v>
      </c>
      <c r="AO215" s="41">
        <v>1464</v>
      </c>
      <c r="AP215" s="110" t="s">
        <v>103</v>
      </c>
      <c r="AQ215" s="111" t="s">
        <v>103</v>
      </c>
      <c r="AR215" s="126" t="str">
        <f t="shared" si="89"/>
        <v/>
      </c>
      <c r="AS215" s="126" t="str">
        <f t="shared" si="90"/>
        <v/>
      </c>
      <c r="AT215" s="127">
        <v>1464</v>
      </c>
      <c r="AU215" s="128">
        <v>2.41</v>
      </c>
      <c r="AV215" s="129" t="s">
        <v>103</v>
      </c>
      <c r="AW215" s="126" t="str">
        <f t="shared" si="91"/>
        <v/>
      </c>
      <c r="AX215" s="126" t="str">
        <f t="shared" si="92"/>
        <v/>
      </c>
      <c r="AY215" s="64" t="str">
        <f t="shared" si="93"/>
        <v/>
      </c>
      <c r="AZ215" s="97">
        <v>80.61</v>
      </c>
      <c r="BA215" s="68"/>
      <c r="BB215" s="68"/>
      <c r="BC215" s="68"/>
      <c r="BD215" s="68"/>
      <c r="BE215" s="15"/>
      <c r="BF215" s="5">
        <f t="shared" si="94"/>
        <v>6541</v>
      </c>
      <c r="BG215" s="42">
        <v>3151</v>
      </c>
      <c r="BH215" s="42">
        <v>3390</v>
      </c>
      <c r="BI215" s="42"/>
      <c r="BJ215" s="42"/>
      <c r="BK215" s="42"/>
      <c r="BL215" s="42"/>
      <c r="BM215" s="42"/>
    </row>
    <row r="216" spans="1:65" outlineLevel="5" x14ac:dyDescent="0.3">
      <c r="A216" s="22">
        <f t="shared" si="80"/>
        <v>6</v>
      </c>
      <c r="B216" s="9">
        <f t="shared" si="78"/>
        <v>43279</v>
      </c>
      <c r="C216" s="51">
        <v>338750</v>
      </c>
      <c r="D216" s="64">
        <f t="shared" si="85"/>
        <v>36</v>
      </c>
      <c r="E216" s="12">
        <v>36</v>
      </c>
      <c r="F216" s="12">
        <v>36</v>
      </c>
      <c r="G216" s="12"/>
      <c r="H216" s="12"/>
      <c r="I216" s="12"/>
      <c r="J216" s="12"/>
      <c r="K216" s="12"/>
      <c r="L216" s="12"/>
      <c r="M216" s="74" t="str">
        <f t="shared" si="86"/>
        <v/>
      </c>
      <c r="N216" s="83" t="s">
        <v>103</v>
      </c>
      <c r="O216" s="83" t="s">
        <v>103</v>
      </c>
      <c r="P216" s="83"/>
      <c r="Q216" s="83"/>
      <c r="R216" s="83"/>
      <c r="S216" s="83"/>
      <c r="T216" s="83"/>
      <c r="U216" s="83"/>
      <c r="V216" s="5" t="str">
        <f t="shared" si="87"/>
        <v/>
      </c>
      <c r="W216" s="41"/>
      <c r="X216" s="41"/>
      <c r="Y216" s="41"/>
      <c r="Z216" s="41"/>
      <c r="AA216" s="41"/>
      <c r="AB216" s="41"/>
      <c r="AC216" s="41"/>
      <c r="AD216" s="41"/>
      <c r="AE216" s="5" t="str">
        <f t="shared" si="88"/>
        <v/>
      </c>
      <c r="AF216" s="41"/>
      <c r="AG216" s="41"/>
      <c r="AH216" s="41"/>
      <c r="AI216" s="41"/>
      <c r="AJ216" s="41"/>
      <c r="AK216" s="41"/>
      <c r="AL216" s="41"/>
      <c r="AM216" s="41"/>
      <c r="AN216" s="41">
        <f t="shared" si="95"/>
        <v>14.583333333333334</v>
      </c>
      <c r="AO216" s="41">
        <v>1440</v>
      </c>
      <c r="AP216" s="110" t="s">
        <v>103</v>
      </c>
      <c r="AQ216" s="111" t="s">
        <v>103</v>
      </c>
      <c r="AR216" s="126" t="str">
        <f t="shared" si="89"/>
        <v/>
      </c>
      <c r="AS216" s="126" t="str">
        <f t="shared" si="90"/>
        <v/>
      </c>
      <c r="AT216" s="127">
        <v>1440</v>
      </c>
      <c r="AU216" s="128">
        <v>2.44</v>
      </c>
      <c r="AV216" s="129" t="s">
        <v>103</v>
      </c>
      <c r="AW216" s="126" t="str">
        <f t="shared" si="91"/>
        <v/>
      </c>
      <c r="AX216" s="126" t="str">
        <f t="shared" si="92"/>
        <v/>
      </c>
      <c r="AY216" s="64" t="str">
        <f t="shared" si="93"/>
        <v/>
      </c>
      <c r="AZ216" s="97">
        <v>79.95</v>
      </c>
      <c r="BA216" s="68"/>
      <c r="BB216" s="68"/>
      <c r="BC216" s="68"/>
      <c r="BD216" s="68"/>
      <c r="BE216" s="15"/>
      <c r="BF216" s="5">
        <f t="shared" si="94"/>
        <v>8444</v>
      </c>
      <c r="BG216" s="42">
        <v>4734</v>
      </c>
      <c r="BH216" s="42">
        <v>3710</v>
      </c>
      <c r="BI216" s="42"/>
      <c r="BJ216" s="42"/>
      <c r="BK216" s="42"/>
      <c r="BL216" s="42"/>
      <c r="BM216" s="42"/>
    </row>
    <row r="217" spans="1:65" outlineLevel="5" x14ac:dyDescent="0.3">
      <c r="A217" s="22">
        <f t="shared" si="80"/>
        <v>6</v>
      </c>
      <c r="B217" s="9">
        <f t="shared" si="78"/>
        <v>43280</v>
      </c>
      <c r="C217" s="51">
        <v>341825</v>
      </c>
      <c r="D217" s="64">
        <f t="shared" si="85"/>
        <v>36.5</v>
      </c>
      <c r="E217" s="12">
        <v>37</v>
      </c>
      <c r="F217" s="12">
        <v>36</v>
      </c>
      <c r="G217" s="12"/>
      <c r="H217" s="12"/>
      <c r="I217" s="12"/>
      <c r="J217" s="12"/>
      <c r="K217" s="12"/>
      <c r="L217" s="12"/>
      <c r="M217" s="74" t="str">
        <f t="shared" si="86"/>
        <v/>
      </c>
      <c r="N217" s="83" t="s">
        <v>103</v>
      </c>
      <c r="O217" s="83" t="s">
        <v>103</v>
      </c>
      <c r="P217" s="83"/>
      <c r="Q217" s="83"/>
      <c r="R217" s="83"/>
      <c r="S217" s="83"/>
      <c r="T217" s="83"/>
      <c r="U217" s="83"/>
      <c r="V217" s="5" t="str">
        <f t="shared" si="87"/>
        <v/>
      </c>
      <c r="W217" s="41"/>
      <c r="X217" s="41"/>
      <c r="Y217" s="41"/>
      <c r="Z217" s="41"/>
      <c r="AA217" s="41"/>
      <c r="AB217" s="41"/>
      <c r="AC217" s="41"/>
      <c r="AD217" s="41"/>
      <c r="AE217" s="5" t="str">
        <f t="shared" si="88"/>
        <v/>
      </c>
      <c r="AF217" s="41"/>
      <c r="AG217" s="41"/>
      <c r="AH217" s="41"/>
      <c r="AI217" s="41"/>
      <c r="AJ217" s="41"/>
      <c r="AK217" s="41"/>
      <c r="AL217" s="41"/>
      <c r="AM217" s="41"/>
      <c r="AN217" s="41">
        <f t="shared" si="95"/>
        <v>17.073170731707318</v>
      </c>
      <c r="AO217" s="41">
        <v>1230</v>
      </c>
      <c r="AP217" s="110" t="s">
        <v>103</v>
      </c>
      <c r="AQ217" s="111" t="s">
        <v>103</v>
      </c>
      <c r="AR217" s="126" t="str">
        <f t="shared" si="89"/>
        <v/>
      </c>
      <c r="AS217" s="126" t="str">
        <f t="shared" si="90"/>
        <v/>
      </c>
      <c r="AT217" s="127">
        <v>1230</v>
      </c>
      <c r="AU217" s="128">
        <v>2.48</v>
      </c>
      <c r="AV217" s="129" t="s">
        <v>103</v>
      </c>
      <c r="AW217" s="126" t="str">
        <f t="shared" si="91"/>
        <v/>
      </c>
      <c r="AX217" s="126" t="str">
        <f t="shared" si="92"/>
        <v/>
      </c>
      <c r="AY217" s="64" t="str">
        <f t="shared" si="93"/>
        <v/>
      </c>
      <c r="AZ217" s="97">
        <v>80.03</v>
      </c>
      <c r="BA217" s="68"/>
      <c r="BB217" s="68"/>
      <c r="BC217" s="68"/>
      <c r="BD217" s="68"/>
      <c r="BE217" s="15"/>
      <c r="BF217" s="5">
        <f t="shared" si="94"/>
        <v>7818</v>
      </c>
      <c r="BG217" s="42">
        <v>4869</v>
      </c>
      <c r="BH217" s="42">
        <v>2949</v>
      </c>
      <c r="BI217" s="42"/>
      <c r="BJ217" s="42"/>
      <c r="BK217" s="42"/>
      <c r="BL217" s="42"/>
      <c r="BM217" s="42"/>
    </row>
    <row r="218" spans="1:65" ht="17.25" outlineLevel="5" thickBot="1" x14ac:dyDescent="0.35">
      <c r="A218" s="31">
        <f t="shared" si="80"/>
        <v>6</v>
      </c>
      <c r="B218" s="32">
        <f t="shared" si="78"/>
        <v>43281</v>
      </c>
      <c r="C218" s="51">
        <v>375558</v>
      </c>
      <c r="D218" s="64">
        <f t="shared" si="85"/>
        <v>37</v>
      </c>
      <c r="E218" s="12">
        <v>37</v>
      </c>
      <c r="F218" s="12">
        <v>37</v>
      </c>
      <c r="G218" s="12"/>
      <c r="H218" s="12"/>
      <c r="I218" s="12"/>
      <c r="J218" s="12"/>
      <c r="K218" s="12"/>
      <c r="L218" s="12"/>
      <c r="M218" s="74" t="str">
        <f t="shared" si="86"/>
        <v/>
      </c>
      <c r="N218" s="83" t="s">
        <v>103</v>
      </c>
      <c r="O218" s="83" t="s">
        <v>103</v>
      </c>
      <c r="P218" s="83"/>
      <c r="Q218" s="83"/>
      <c r="R218" s="83"/>
      <c r="S218" s="83"/>
      <c r="T218" s="83"/>
      <c r="U218" s="83"/>
      <c r="V218" s="5" t="str">
        <f t="shared" si="87"/>
        <v/>
      </c>
      <c r="W218" s="41"/>
      <c r="X218" s="41"/>
      <c r="Y218" s="41"/>
      <c r="Z218" s="41"/>
      <c r="AA218" s="41"/>
      <c r="AB218" s="41"/>
      <c r="AC218" s="41"/>
      <c r="AD218" s="41"/>
      <c r="AE218" s="5" t="str">
        <f t="shared" si="88"/>
        <v/>
      </c>
      <c r="AF218" s="41"/>
      <c r="AG218" s="41"/>
      <c r="AH218" s="41"/>
      <c r="AI218" s="41"/>
      <c r="AJ218" s="41"/>
      <c r="AK218" s="41"/>
      <c r="AL218" s="41"/>
      <c r="AM218" s="41"/>
      <c r="AN218" s="41">
        <f t="shared" si="95"/>
        <v>22.035676810073451</v>
      </c>
      <c r="AO218" s="41">
        <v>953</v>
      </c>
      <c r="AP218" s="110" t="s">
        <v>103</v>
      </c>
      <c r="AQ218" s="111" t="s">
        <v>103</v>
      </c>
      <c r="AR218" s="126" t="str">
        <f t="shared" si="89"/>
        <v/>
      </c>
      <c r="AS218" s="126" t="str">
        <f t="shared" si="90"/>
        <v/>
      </c>
      <c r="AT218" s="127">
        <v>953</v>
      </c>
      <c r="AU218" s="128" t="s">
        <v>103</v>
      </c>
      <c r="AV218" s="129" t="s">
        <v>103</v>
      </c>
      <c r="AW218" s="126" t="str">
        <f t="shared" si="91"/>
        <v/>
      </c>
      <c r="AX218" s="126" t="str">
        <f t="shared" si="92"/>
        <v/>
      </c>
      <c r="AY218" s="64" t="str">
        <f t="shared" si="93"/>
        <v/>
      </c>
      <c r="AZ218" s="97" t="s">
        <v>103</v>
      </c>
      <c r="BA218" s="68"/>
      <c r="BB218" s="68"/>
      <c r="BC218" s="68"/>
      <c r="BD218" s="68"/>
      <c r="BE218" s="15"/>
      <c r="BF218" s="5">
        <f t="shared" si="94"/>
        <v>4919</v>
      </c>
      <c r="BG218" s="42">
        <v>2075</v>
      </c>
      <c r="BH218" s="42">
        <v>2844</v>
      </c>
      <c r="BI218" s="42"/>
      <c r="BJ218" s="42"/>
      <c r="BK218" s="42"/>
      <c r="BL218" s="42"/>
      <c r="BM218" s="42"/>
    </row>
    <row r="219" spans="1:65" outlineLevel="4" x14ac:dyDescent="0.3">
      <c r="A219" s="156" t="s">
        <v>40</v>
      </c>
      <c r="B219" s="157"/>
      <c r="C219" s="50">
        <f t="shared" ref="C219:BM219" si="96">SUBTOTAL(4,C189:C218)</f>
        <v>391871</v>
      </c>
      <c r="D219" s="60">
        <f t="shared" si="96"/>
        <v>37</v>
      </c>
      <c r="E219" s="28">
        <f t="shared" si="96"/>
        <v>38</v>
      </c>
      <c r="F219" s="28">
        <f t="shared" si="96"/>
        <v>38</v>
      </c>
      <c r="G219" s="28">
        <f t="shared" si="96"/>
        <v>0</v>
      </c>
      <c r="H219" s="28">
        <f t="shared" si="96"/>
        <v>0</v>
      </c>
      <c r="I219" s="28">
        <f t="shared" si="96"/>
        <v>0</v>
      </c>
      <c r="J219" s="28">
        <f t="shared" si="96"/>
        <v>0</v>
      </c>
      <c r="K219" s="28">
        <f t="shared" si="96"/>
        <v>0</v>
      </c>
      <c r="L219" s="28">
        <f t="shared" si="96"/>
        <v>0</v>
      </c>
      <c r="M219" s="71">
        <f t="shared" si="96"/>
        <v>7.2</v>
      </c>
      <c r="N219" s="82">
        <f t="shared" si="96"/>
        <v>7.25</v>
      </c>
      <c r="O219" s="82">
        <f t="shared" si="96"/>
        <v>7.24</v>
      </c>
      <c r="P219" s="82">
        <f t="shared" si="96"/>
        <v>0</v>
      </c>
      <c r="Q219" s="82">
        <f t="shared" si="96"/>
        <v>0</v>
      </c>
      <c r="R219" s="82">
        <f t="shared" si="96"/>
        <v>0</v>
      </c>
      <c r="S219" s="82">
        <f t="shared" si="96"/>
        <v>0</v>
      </c>
      <c r="T219" s="82">
        <f t="shared" si="96"/>
        <v>0</v>
      </c>
      <c r="U219" s="82">
        <f t="shared" si="96"/>
        <v>0</v>
      </c>
      <c r="V219" s="29">
        <f t="shared" si="96"/>
        <v>0</v>
      </c>
      <c r="W219" s="39">
        <f t="shared" si="96"/>
        <v>0</v>
      </c>
      <c r="X219" s="39">
        <f t="shared" si="96"/>
        <v>0</v>
      </c>
      <c r="Y219" s="39">
        <f t="shared" si="96"/>
        <v>0</v>
      </c>
      <c r="Z219" s="39">
        <f t="shared" si="96"/>
        <v>0</v>
      </c>
      <c r="AA219" s="39">
        <f t="shared" si="96"/>
        <v>0</v>
      </c>
      <c r="AB219" s="39">
        <f t="shared" si="96"/>
        <v>0</v>
      </c>
      <c r="AC219" s="39">
        <f t="shared" si="96"/>
        <v>0</v>
      </c>
      <c r="AD219" s="39">
        <f t="shared" si="96"/>
        <v>0</v>
      </c>
      <c r="AE219" s="29">
        <f t="shared" si="96"/>
        <v>0</v>
      </c>
      <c r="AF219" s="39">
        <f t="shared" si="96"/>
        <v>0</v>
      </c>
      <c r="AG219" s="39">
        <f t="shared" si="96"/>
        <v>0</v>
      </c>
      <c r="AH219" s="39">
        <f t="shared" si="96"/>
        <v>0</v>
      </c>
      <c r="AI219" s="39">
        <f t="shared" si="96"/>
        <v>0</v>
      </c>
      <c r="AJ219" s="39">
        <f t="shared" si="96"/>
        <v>0</v>
      </c>
      <c r="AK219" s="39">
        <f t="shared" si="96"/>
        <v>0</v>
      </c>
      <c r="AL219" s="39">
        <f t="shared" si="96"/>
        <v>0</v>
      </c>
      <c r="AM219" s="39">
        <f t="shared" si="96"/>
        <v>0</v>
      </c>
      <c r="AN219" s="39">
        <f t="shared" si="96"/>
        <v>25.957972805933252</v>
      </c>
      <c r="AO219" s="39">
        <f t="shared" si="96"/>
        <v>1680</v>
      </c>
      <c r="AP219" s="104">
        <f t="shared" si="96"/>
        <v>4.01</v>
      </c>
      <c r="AQ219" s="105">
        <f t="shared" si="96"/>
        <v>2.82</v>
      </c>
      <c r="AR219" s="106">
        <f t="shared" si="96"/>
        <v>73.802816901408448</v>
      </c>
      <c r="AS219" s="106">
        <f t="shared" si="96"/>
        <v>29.67581047381546</v>
      </c>
      <c r="AT219" s="107">
        <f t="shared" si="96"/>
        <v>1680</v>
      </c>
      <c r="AU219" s="108">
        <f t="shared" si="96"/>
        <v>2.7</v>
      </c>
      <c r="AV219" s="109">
        <f t="shared" si="96"/>
        <v>1.57</v>
      </c>
      <c r="AW219" s="106">
        <f t="shared" si="96"/>
        <v>61.568627450980394</v>
      </c>
      <c r="AX219" s="106">
        <f t="shared" si="96"/>
        <v>42.040816326530617</v>
      </c>
      <c r="AY219" s="60">
        <f t="shared" si="96"/>
        <v>50.374268139035053</v>
      </c>
      <c r="AZ219" s="96">
        <f t="shared" si="96"/>
        <v>81</v>
      </c>
      <c r="BA219" s="67">
        <f t="shared" si="96"/>
        <v>0</v>
      </c>
      <c r="BB219" s="67">
        <f t="shared" si="96"/>
        <v>0</v>
      </c>
      <c r="BC219" s="67">
        <f t="shared" si="96"/>
        <v>0</v>
      </c>
      <c r="BD219" s="67">
        <f t="shared" si="96"/>
        <v>0</v>
      </c>
      <c r="BE219" s="27">
        <f t="shared" si="96"/>
        <v>0</v>
      </c>
      <c r="BF219" s="29">
        <f t="shared" si="96"/>
        <v>13321</v>
      </c>
      <c r="BG219" s="39">
        <f t="shared" si="96"/>
        <v>5445</v>
      </c>
      <c r="BH219" s="40">
        <f t="shared" si="96"/>
        <v>9993</v>
      </c>
      <c r="BI219" s="40">
        <f t="shared" si="96"/>
        <v>0</v>
      </c>
      <c r="BJ219" s="40">
        <f t="shared" si="96"/>
        <v>0</v>
      </c>
      <c r="BK219" s="40">
        <f t="shared" si="96"/>
        <v>0</v>
      </c>
      <c r="BL219" s="40">
        <f t="shared" si="96"/>
        <v>0</v>
      </c>
      <c r="BM219" s="27">
        <f t="shared" si="96"/>
        <v>0</v>
      </c>
    </row>
    <row r="220" spans="1:65" outlineLevel="3" x14ac:dyDescent="0.3">
      <c r="A220" s="158" t="s">
        <v>29</v>
      </c>
      <c r="B220" s="159"/>
      <c r="C220" s="51">
        <f t="shared" ref="C220:BM220" si="97">SUBTOTAL(5,C189:C218)</f>
        <v>300739</v>
      </c>
      <c r="D220" s="61">
        <f t="shared" si="97"/>
        <v>35.5</v>
      </c>
      <c r="E220" s="12">
        <f t="shared" si="97"/>
        <v>35</v>
      </c>
      <c r="F220" s="12">
        <f t="shared" si="97"/>
        <v>36</v>
      </c>
      <c r="G220" s="12">
        <f t="shared" si="97"/>
        <v>0</v>
      </c>
      <c r="H220" s="12">
        <f t="shared" si="97"/>
        <v>0</v>
      </c>
      <c r="I220" s="12">
        <f t="shared" si="97"/>
        <v>0</v>
      </c>
      <c r="J220" s="12">
        <f t="shared" si="97"/>
        <v>0</v>
      </c>
      <c r="K220" s="12">
        <f t="shared" si="97"/>
        <v>0</v>
      </c>
      <c r="L220" s="12">
        <f t="shared" si="97"/>
        <v>0</v>
      </c>
      <c r="M220" s="72">
        <f t="shared" si="97"/>
        <v>7.2</v>
      </c>
      <c r="N220" s="83">
        <f t="shared" si="97"/>
        <v>7.21</v>
      </c>
      <c r="O220" s="83">
        <f t="shared" si="97"/>
        <v>7.2</v>
      </c>
      <c r="P220" s="83">
        <f t="shared" si="97"/>
        <v>0</v>
      </c>
      <c r="Q220" s="83">
        <f t="shared" si="97"/>
        <v>0</v>
      </c>
      <c r="R220" s="83">
        <f t="shared" si="97"/>
        <v>0</v>
      </c>
      <c r="S220" s="83">
        <f t="shared" si="97"/>
        <v>0</v>
      </c>
      <c r="T220" s="83">
        <f t="shared" si="97"/>
        <v>0</v>
      </c>
      <c r="U220" s="83">
        <f t="shared" si="97"/>
        <v>0</v>
      </c>
      <c r="V220" s="6">
        <f t="shared" si="97"/>
        <v>0</v>
      </c>
      <c r="W220" s="41">
        <f t="shared" si="97"/>
        <v>0</v>
      </c>
      <c r="X220" s="41">
        <f t="shared" si="97"/>
        <v>0</v>
      </c>
      <c r="Y220" s="41">
        <f t="shared" si="97"/>
        <v>0</v>
      </c>
      <c r="Z220" s="41">
        <f t="shared" si="97"/>
        <v>0</v>
      </c>
      <c r="AA220" s="41">
        <f t="shared" si="97"/>
        <v>0</v>
      </c>
      <c r="AB220" s="41">
        <f t="shared" si="97"/>
        <v>0</v>
      </c>
      <c r="AC220" s="41">
        <f t="shared" si="97"/>
        <v>0</v>
      </c>
      <c r="AD220" s="41">
        <f t="shared" si="97"/>
        <v>0</v>
      </c>
      <c r="AE220" s="6">
        <f t="shared" si="97"/>
        <v>0</v>
      </c>
      <c r="AF220" s="41">
        <f t="shared" si="97"/>
        <v>0</v>
      </c>
      <c r="AG220" s="41">
        <f t="shared" si="97"/>
        <v>0</v>
      </c>
      <c r="AH220" s="41">
        <f t="shared" si="97"/>
        <v>0</v>
      </c>
      <c r="AI220" s="41">
        <f t="shared" si="97"/>
        <v>0</v>
      </c>
      <c r="AJ220" s="41">
        <f t="shared" si="97"/>
        <v>0</v>
      </c>
      <c r="AK220" s="41">
        <f t="shared" si="97"/>
        <v>0</v>
      </c>
      <c r="AL220" s="41">
        <f t="shared" si="97"/>
        <v>0</v>
      </c>
      <c r="AM220" s="41">
        <f t="shared" si="97"/>
        <v>0</v>
      </c>
      <c r="AN220" s="41">
        <f t="shared" si="97"/>
        <v>12.5</v>
      </c>
      <c r="AO220" s="41">
        <f t="shared" si="97"/>
        <v>809</v>
      </c>
      <c r="AP220" s="110">
        <f t="shared" si="97"/>
        <v>3.5</v>
      </c>
      <c r="AQ220" s="111">
        <f t="shared" si="97"/>
        <v>2.57</v>
      </c>
      <c r="AR220" s="112">
        <f t="shared" si="97"/>
        <v>70.32418952618454</v>
      </c>
      <c r="AS220" s="112">
        <f t="shared" si="97"/>
        <v>26.197183098591552</v>
      </c>
      <c r="AT220" s="113">
        <f t="shared" si="97"/>
        <v>809</v>
      </c>
      <c r="AU220" s="114">
        <f t="shared" si="97"/>
        <v>2.41</v>
      </c>
      <c r="AV220" s="115">
        <f t="shared" si="97"/>
        <v>1.42</v>
      </c>
      <c r="AW220" s="112">
        <f t="shared" si="97"/>
        <v>57.959183673469383</v>
      </c>
      <c r="AX220" s="112">
        <f t="shared" si="97"/>
        <v>38.431372549019606</v>
      </c>
      <c r="AY220" s="61">
        <f t="shared" si="97"/>
        <v>32.396149949341435</v>
      </c>
      <c r="AZ220" s="97">
        <f t="shared" si="97"/>
        <v>79.12</v>
      </c>
      <c r="BA220" s="68">
        <f t="shared" si="97"/>
        <v>0</v>
      </c>
      <c r="BB220" s="68">
        <f t="shared" si="97"/>
        <v>0</v>
      </c>
      <c r="BC220" s="68">
        <f t="shared" si="97"/>
        <v>0</v>
      </c>
      <c r="BD220" s="68">
        <f t="shared" si="97"/>
        <v>0</v>
      </c>
      <c r="BE220" s="15">
        <f t="shared" si="97"/>
        <v>0</v>
      </c>
      <c r="BF220" s="6">
        <f t="shared" si="97"/>
        <v>4919</v>
      </c>
      <c r="BG220" s="41">
        <f t="shared" si="97"/>
        <v>0</v>
      </c>
      <c r="BH220" s="42">
        <f t="shared" si="97"/>
        <v>715</v>
      </c>
      <c r="BI220" s="42">
        <f t="shared" si="97"/>
        <v>0</v>
      </c>
      <c r="BJ220" s="42">
        <f t="shared" si="97"/>
        <v>0</v>
      </c>
      <c r="BK220" s="42">
        <f t="shared" si="97"/>
        <v>0</v>
      </c>
      <c r="BL220" s="42">
        <f t="shared" si="97"/>
        <v>0</v>
      </c>
      <c r="BM220" s="15">
        <f t="shared" si="97"/>
        <v>0</v>
      </c>
    </row>
    <row r="221" spans="1:65" outlineLevel="2" x14ac:dyDescent="0.3">
      <c r="A221" s="158" t="s">
        <v>18</v>
      </c>
      <c r="B221" s="159"/>
      <c r="C221" s="51">
        <f>IFERROR(SUBTOTAL(1,C189:C218),"")</f>
        <v>329981.46666666667</v>
      </c>
      <c r="D221" s="61">
        <f t="shared" ref="D221:BM221" si="98">IFERROR(SUBTOTAL(1,D189:D218),"")</f>
        <v>36.516666666666666</v>
      </c>
      <c r="E221" s="12">
        <f t="shared" si="98"/>
        <v>36.56666666666667</v>
      </c>
      <c r="F221" s="12">
        <f t="shared" si="98"/>
        <v>36.466666666666669</v>
      </c>
      <c r="G221" s="12" t="str">
        <f t="shared" si="98"/>
        <v/>
      </c>
      <c r="H221" s="12" t="str">
        <f t="shared" si="98"/>
        <v/>
      </c>
      <c r="I221" s="12" t="str">
        <f t="shared" si="98"/>
        <v/>
      </c>
      <c r="J221" s="12" t="str">
        <f t="shared" si="98"/>
        <v/>
      </c>
      <c r="K221" s="12" t="str">
        <f t="shared" si="98"/>
        <v/>
      </c>
      <c r="L221" s="12" t="str">
        <f t="shared" si="98"/>
        <v/>
      </c>
      <c r="M221" s="72">
        <f t="shared" si="98"/>
        <v>7.2</v>
      </c>
      <c r="N221" s="83">
        <f t="shared" si="98"/>
        <v>7.23</v>
      </c>
      <c r="O221" s="83">
        <f t="shared" si="98"/>
        <v>7.2249999999999996</v>
      </c>
      <c r="P221" s="83" t="str">
        <f t="shared" si="98"/>
        <v/>
      </c>
      <c r="Q221" s="83" t="str">
        <f t="shared" si="98"/>
        <v/>
      </c>
      <c r="R221" s="83" t="str">
        <f t="shared" si="98"/>
        <v/>
      </c>
      <c r="S221" s="83" t="str">
        <f t="shared" si="98"/>
        <v/>
      </c>
      <c r="T221" s="83" t="str">
        <f t="shared" si="98"/>
        <v/>
      </c>
      <c r="U221" s="83" t="str">
        <f t="shared" si="98"/>
        <v/>
      </c>
      <c r="V221" s="6" t="str">
        <f t="shared" si="98"/>
        <v/>
      </c>
      <c r="W221" s="41" t="str">
        <f t="shared" si="98"/>
        <v/>
      </c>
      <c r="X221" s="41" t="str">
        <f t="shared" si="98"/>
        <v/>
      </c>
      <c r="Y221" s="41" t="str">
        <f t="shared" si="98"/>
        <v/>
      </c>
      <c r="Z221" s="41" t="str">
        <f t="shared" si="98"/>
        <v/>
      </c>
      <c r="AA221" s="41" t="str">
        <f t="shared" si="98"/>
        <v/>
      </c>
      <c r="AB221" s="41" t="str">
        <f t="shared" si="98"/>
        <v/>
      </c>
      <c r="AC221" s="41" t="str">
        <f t="shared" si="98"/>
        <v/>
      </c>
      <c r="AD221" s="41" t="str">
        <f t="shared" si="98"/>
        <v/>
      </c>
      <c r="AE221" s="6" t="str">
        <f t="shared" si="98"/>
        <v/>
      </c>
      <c r="AF221" s="41" t="str">
        <f t="shared" si="98"/>
        <v/>
      </c>
      <c r="AG221" s="41" t="str">
        <f t="shared" si="98"/>
        <v/>
      </c>
      <c r="AH221" s="41" t="str">
        <f t="shared" si="98"/>
        <v/>
      </c>
      <c r="AI221" s="41" t="str">
        <f t="shared" si="98"/>
        <v/>
      </c>
      <c r="AJ221" s="41" t="str">
        <f t="shared" si="98"/>
        <v/>
      </c>
      <c r="AK221" s="41" t="str">
        <f t="shared" si="98"/>
        <v/>
      </c>
      <c r="AL221" s="41" t="str">
        <f t="shared" si="98"/>
        <v/>
      </c>
      <c r="AM221" s="41" t="str">
        <f t="shared" si="98"/>
        <v/>
      </c>
      <c r="AN221" s="41">
        <f t="shared" si="98"/>
        <v>18.728295965299743</v>
      </c>
      <c r="AO221" s="41">
        <f t="shared" si="98"/>
        <v>1172.4666666666667</v>
      </c>
      <c r="AP221" s="110">
        <f t="shared" si="98"/>
        <v>3.6950000000000003</v>
      </c>
      <c r="AQ221" s="111">
        <f t="shared" si="98"/>
        <v>2.6825000000000001</v>
      </c>
      <c r="AR221" s="112">
        <f t="shared" si="98"/>
        <v>72.668464356514221</v>
      </c>
      <c r="AS221" s="112">
        <f t="shared" si="98"/>
        <v>27.331535643485779</v>
      </c>
      <c r="AT221" s="113">
        <f t="shared" si="98"/>
        <v>1172.4666666666667</v>
      </c>
      <c r="AU221" s="114">
        <f t="shared" si="98"/>
        <v>2.5142105263157895</v>
      </c>
      <c r="AV221" s="115">
        <f t="shared" si="98"/>
        <v>1.4775</v>
      </c>
      <c r="AW221" s="112">
        <f t="shared" si="98"/>
        <v>59.139391249077221</v>
      </c>
      <c r="AX221" s="112">
        <f t="shared" si="98"/>
        <v>40.860608750922779</v>
      </c>
      <c r="AY221" s="61">
        <f t="shared" si="98"/>
        <v>45.140714068595187</v>
      </c>
      <c r="AZ221" s="97">
        <f t="shared" si="98"/>
        <v>79.989473684210495</v>
      </c>
      <c r="BA221" s="68" t="str">
        <f t="shared" si="98"/>
        <v/>
      </c>
      <c r="BB221" s="68" t="str">
        <f t="shared" si="98"/>
        <v/>
      </c>
      <c r="BC221" s="68" t="str">
        <f t="shared" si="98"/>
        <v/>
      </c>
      <c r="BD221" s="68" t="str">
        <f t="shared" si="98"/>
        <v/>
      </c>
      <c r="BE221" s="15" t="str">
        <f>IFERROR(SUBTOTAL(1,BE189:BE218),"")</f>
        <v/>
      </c>
      <c r="BF221" s="6">
        <f t="shared" si="98"/>
        <v>7900.666666666667</v>
      </c>
      <c r="BG221" s="41">
        <f t="shared" si="98"/>
        <v>2880.5333333333333</v>
      </c>
      <c r="BH221" s="42">
        <f t="shared" si="98"/>
        <v>5020.1333333333332</v>
      </c>
      <c r="BI221" s="42" t="str">
        <f t="shared" si="98"/>
        <v/>
      </c>
      <c r="BJ221" s="42" t="str">
        <f t="shared" si="98"/>
        <v/>
      </c>
      <c r="BK221" s="42" t="str">
        <f t="shared" si="98"/>
        <v/>
      </c>
      <c r="BL221" s="42" t="str">
        <f t="shared" si="98"/>
        <v/>
      </c>
      <c r="BM221" s="15" t="str">
        <f t="shared" si="98"/>
        <v/>
      </c>
    </row>
    <row r="222" spans="1:65" ht="17.25" outlineLevel="1" thickBot="1" x14ac:dyDescent="0.35">
      <c r="A222" s="160" t="s">
        <v>55</v>
      </c>
      <c r="B222" s="161"/>
      <c r="C222" s="52">
        <f>SUBTOTAL(9,C189:C218)</f>
        <v>9899444</v>
      </c>
      <c r="D222" s="62"/>
      <c r="E222" s="30"/>
      <c r="F222" s="30"/>
      <c r="G222" s="30"/>
      <c r="H222" s="30"/>
      <c r="I222" s="30"/>
      <c r="J222" s="30"/>
      <c r="K222" s="30"/>
      <c r="L222" s="30"/>
      <c r="M222" s="73"/>
      <c r="N222" s="84"/>
      <c r="O222" s="84"/>
      <c r="P222" s="84"/>
      <c r="Q222" s="84"/>
      <c r="R222" s="84"/>
      <c r="S222" s="84"/>
      <c r="T222" s="84"/>
      <c r="U222" s="84"/>
      <c r="V222" s="93"/>
      <c r="W222" s="94"/>
      <c r="X222" s="94"/>
      <c r="Y222" s="94"/>
      <c r="Z222" s="94"/>
      <c r="AA222" s="94"/>
      <c r="AB222" s="94"/>
      <c r="AC222" s="94"/>
      <c r="AD222" s="94"/>
      <c r="AE222" s="93"/>
      <c r="AF222" s="94"/>
      <c r="AG222" s="94"/>
      <c r="AH222" s="94"/>
      <c r="AI222" s="94"/>
      <c r="AJ222" s="94"/>
      <c r="AK222" s="94"/>
      <c r="AL222" s="94"/>
      <c r="AM222" s="94"/>
      <c r="AN222" s="94"/>
      <c r="AO222" s="43">
        <f>SUBTOTAL(9,AO189:AO218)</f>
        <v>35174</v>
      </c>
      <c r="AP222" s="116"/>
      <c r="AQ222" s="117"/>
      <c r="AR222" s="118"/>
      <c r="AS222" s="118"/>
      <c r="AT222" s="119">
        <f>SUBTOTAL(9,AT189:AT218)</f>
        <v>35174</v>
      </c>
      <c r="AU222" s="120"/>
      <c r="AV222" s="121"/>
      <c r="AW222" s="118"/>
      <c r="AX222" s="118"/>
      <c r="AY222" s="62"/>
      <c r="AZ222" s="98"/>
      <c r="BA222" s="69"/>
      <c r="BB222" s="69"/>
      <c r="BC222" s="69"/>
      <c r="BD222" s="69"/>
      <c r="BE222" s="16">
        <f>SUBTOTAL(9,BE189:BE218)</f>
        <v>0</v>
      </c>
      <c r="BF222" s="7">
        <f t="shared" ref="BF222:BM222" si="99">SUBTOTAL(9,BF189:BF218)</f>
        <v>237020</v>
      </c>
      <c r="BG222" s="43">
        <f t="shared" si="99"/>
        <v>86416</v>
      </c>
      <c r="BH222" s="44">
        <f t="shared" si="99"/>
        <v>150604</v>
      </c>
      <c r="BI222" s="44">
        <f t="shared" si="99"/>
        <v>0</v>
      </c>
      <c r="BJ222" s="44">
        <f t="shared" si="99"/>
        <v>0</v>
      </c>
      <c r="BK222" s="44">
        <f t="shared" si="99"/>
        <v>0</v>
      </c>
      <c r="BL222" s="44">
        <f t="shared" si="99"/>
        <v>0</v>
      </c>
      <c r="BM222" s="16">
        <f t="shared" si="99"/>
        <v>0</v>
      </c>
    </row>
    <row r="223" spans="1:65" outlineLevel="5" x14ac:dyDescent="0.3">
      <c r="A223" s="21">
        <f t="shared" si="80"/>
        <v>7</v>
      </c>
      <c r="B223" s="33">
        <f>B218+1</f>
        <v>43282</v>
      </c>
      <c r="C223" s="51">
        <v>390392</v>
      </c>
      <c r="D223" s="64">
        <f t="shared" ref="D223:D253" si="100">IFERROR(ROUND(AVERAGE(E223:L223),1),"")</f>
        <v>37.5</v>
      </c>
      <c r="E223" s="12">
        <v>38</v>
      </c>
      <c r="F223" s="12">
        <v>37</v>
      </c>
      <c r="G223" s="12"/>
      <c r="H223" s="12"/>
      <c r="I223" s="12"/>
      <c r="J223" s="12"/>
      <c r="K223" s="12"/>
      <c r="L223" s="12"/>
      <c r="M223" s="74" t="str">
        <f t="shared" ref="M223:M253" si="101">IFERROR(ROUND(AVERAGE(N223:U223),1),"")</f>
        <v/>
      </c>
      <c r="N223" s="83" t="s">
        <v>103</v>
      </c>
      <c r="O223" s="83" t="s">
        <v>103</v>
      </c>
      <c r="P223" s="83"/>
      <c r="Q223" s="83"/>
      <c r="R223" s="83"/>
      <c r="S223" s="83"/>
      <c r="T223" s="83"/>
      <c r="U223" s="83"/>
      <c r="V223" s="5" t="str">
        <f t="shared" ref="V223:V253" si="102">IFERROR(ROUND(AVERAGE(W223:AD223),1),"")</f>
        <v/>
      </c>
      <c r="W223" s="41"/>
      <c r="X223" s="41"/>
      <c r="Y223" s="41"/>
      <c r="Z223" s="41"/>
      <c r="AA223" s="41"/>
      <c r="AB223" s="41"/>
      <c r="AC223" s="41"/>
      <c r="AD223" s="41"/>
      <c r="AE223" s="5" t="str">
        <f t="shared" ref="AE223:AE253" si="103">IFERROR(ROUND(AVERAGE(AF223:AM223),1),"")</f>
        <v/>
      </c>
      <c r="AF223" s="41"/>
      <c r="AG223" s="41"/>
      <c r="AH223" s="41"/>
      <c r="AI223" s="41"/>
      <c r="AJ223" s="41"/>
      <c r="AK223" s="41"/>
      <c r="AL223" s="41"/>
      <c r="AM223" s="41"/>
      <c r="AN223" s="41">
        <f>21000/AO223</f>
        <v>21.671826625386998</v>
      </c>
      <c r="AO223" s="41">
        <v>969</v>
      </c>
      <c r="AP223" s="110" t="s">
        <v>103</v>
      </c>
      <c r="AQ223" s="111" t="s">
        <v>103</v>
      </c>
      <c r="AR223" s="126" t="str">
        <f t="shared" ref="AR223:AR253" si="104">IFERROR(AQ223/AP223*100,"")</f>
        <v/>
      </c>
      <c r="AS223" s="126" t="str">
        <f t="shared" ref="AS223:AS253" si="105">IFERROR(100-AR223,"")</f>
        <v/>
      </c>
      <c r="AT223" s="127">
        <v>969</v>
      </c>
      <c r="AU223" s="128" t="s">
        <v>103</v>
      </c>
      <c r="AV223" s="129" t="s">
        <v>103</v>
      </c>
      <c r="AW223" s="126" t="str">
        <f t="shared" ref="AW223:AW253" si="106">IFERROR(AV223/AU223*100,"")</f>
        <v/>
      </c>
      <c r="AX223" s="126" t="str">
        <f t="shared" ref="AX223:AX253" si="107">IFERROR(100-AW223,"")</f>
        <v/>
      </c>
      <c r="AY223" s="143" t="str">
        <f t="shared" ref="AY223:AY253" si="108">IFERROR((1-((AW223*AS223)/(AX223*AR223)))*100,"")</f>
        <v/>
      </c>
      <c r="AZ223" s="97" t="s">
        <v>103</v>
      </c>
      <c r="BA223" s="68"/>
      <c r="BB223" s="68"/>
      <c r="BC223" s="68"/>
      <c r="BD223" s="68"/>
      <c r="BE223" s="15"/>
      <c r="BF223" s="5">
        <f t="shared" ref="BF223:BF253" si="109">IF(SUM(BG223:BM223)=0,"",SUM(BG223:BM223))</f>
        <v>7302</v>
      </c>
      <c r="BG223" s="42">
        <v>4412</v>
      </c>
      <c r="BH223" s="42">
        <v>2890</v>
      </c>
      <c r="BI223" s="42"/>
      <c r="BJ223" s="42"/>
      <c r="BK223" s="42"/>
      <c r="BL223" s="42"/>
      <c r="BM223" s="15"/>
    </row>
    <row r="224" spans="1:65" outlineLevel="5" x14ac:dyDescent="0.3">
      <c r="A224" s="22">
        <f t="shared" si="80"/>
        <v>7</v>
      </c>
      <c r="B224" s="9">
        <f t="shared" ref="B224:B287" si="110">B223+1</f>
        <v>43283</v>
      </c>
      <c r="C224" s="51">
        <v>392509</v>
      </c>
      <c r="D224" s="64">
        <f t="shared" si="100"/>
        <v>37.5</v>
      </c>
      <c r="E224" s="12">
        <v>38</v>
      </c>
      <c r="F224" s="12">
        <v>37</v>
      </c>
      <c r="G224" s="12"/>
      <c r="H224" s="12"/>
      <c r="I224" s="12"/>
      <c r="J224" s="12"/>
      <c r="K224" s="12"/>
      <c r="L224" s="12"/>
      <c r="M224" s="74" t="str">
        <f t="shared" si="101"/>
        <v/>
      </c>
      <c r="N224" s="83" t="s">
        <v>103</v>
      </c>
      <c r="O224" s="83" t="s">
        <v>103</v>
      </c>
      <c r="P224" s="83"/>
      <c r="Q224" s="83"/>
      <c r="R224" s="83"/>
      <c r="S224" s="83"/>
      <c r="T224" s="83"/>
      <c r="U224" s="83"/>
      <c r="V224" s="5" t="str">
        <f t="shared" si="102"/>
        <v/>
      </c>
      <c r="W224" s="41"/>
      <c r="X224" s="41"/>
      <c r="Y224" s="41"/>
      <c r="Z224" s="41"/>
      <c r="AA224" s="41"/>
      <c r="AB224" s="41"/>
      <c r="AC224" s="41"/>
      <c r="AD224" s="41"/>
      <c r="AE224" s="5" t="str">
        <f t="shared" si="103"/>
        <v/>
      </c>
      <c r="AF224" s="41"/>
      <c r="AG224" s="41"/>
      <c r="AH224" s="41"/>
      <c r="AI224" s="41"/>
      <c r="AJ224" s="41"/>
      <c r="AK224" s="41"/>
      <c r="AL224" s="41"/>
      <c r="AM224" s="41"/>
      <c r="AN224" s="41">
        <f t="shared" ref="AN224:AN253" si="111">21000/AO224</f>
        <v>22.340425531914892</v>
      </c>
      <c r="AO224" s="41">
        <v>940</v>
      </c>
      <c r="AP224" s="110" t="s">
        <v>103</v>
      </c>
      <c r="AQ224" s="111" t="s">
        <v>103</v>
      </c>
      <c r="AR224" s="126" t="str">
        <f t="shared" si="104"/>
        <v/>
      </c>
      <c r="AS224" s="126" t="str">
        <f t="shared" si="105"/>
        <v/>
      </c>
      <c r="AT224" s="127">
        <v>940</v>
      </c>
      <c r="AU224" s="128">
        <v>2.4</v>
      </c>
      <c r="AV224" s="129" t="s">
        <v>103</v>
      </c>
      <c r="AW224" s="126" t="str">
        <f t="shared" si="106"/>
        <v/>
      </c>
      <c r="AX224" s="126" t="str">
        <f t="shared" si="107"/>
        <v/>
      </c>
      <c r="AY224" s="143" t="str">
        <f t="shared" si="108"/>
        <v/>
      </c>
      <c r="AZ224" s="97">
        <v>80.02</v>
      </c>
      <c r="BA224" s="68"/>
      <c r="BB224" s="68"/>
      <c r="BC224" s="68"/>
      <c r="BD224" s="68"/>
      <c r="BE224" s="15"/>
      <c r="BF224" s="5">
        <f t="shared" si="109"/>
        <v>5572</v>
      </c>
      <c r="BG224" s="42">
        <v>4071</v>
      </c>
      <c r="BH224" s="42">
        <v>1501</v>
      </c>
      <c r="BI224" s="42"/>
      <c r="BJ224" s="42"/>
      <c r="BK224" s="42"/>
      <c r="BL224" s="42"/>
      <c r="BM224" s="15"/>
    </row>
    <row r="225" spans="1:65" outlineLevel="5" x14ac:dyDescent="0.3">
      <c r="A225" s="22">
        <f t="shared" si="80"/>
        <v>7</v>
      </c>
      <c r="B225" s="9">
        <f t="shared" si="110"/>
        <v>43284</v>
      </c>
      <c r="C225" s="51">
        <v>393567</v>
      </c>
      <c r="D225" s="64">
        <f t="shared" si="100"/>
        <v>37</v>
      </c>
      <c r="E225" s="12">
        <v>37</v>
      </c>
      <c r="F225" s="12">
        <v>37</v>
      </c>
      <c r="G225" s="12"/>
      <c r="H225" s="12"/>
      <c r="I225" s="12"/>
      <c r="J225" s="12"/>
      <c r="K225" s="12"/>
      <c r="L225" s="12"/>
      <c r="M225" s="74">
        <f t="shared" si="101"/>
        <v>7.3</v>
      </c>
      <c r="N225" s="83">
        <v>7.3</v>
      </c>
      <c r="O225" s="83">
        <v>7.2</v>
      </c>
      <c r="P225" s="83"/>
      <c r="Q225" s="83"/>
      <c r="R225" s="83"/>
      <c r="S225" s="83"/>
      <c r="T225" s="83"/>
      <c r="U225" s="83"/>
      <c r="V225" s="5" t="str">
        <f t="shared" si="102"/>
        <v/>
      </c>
      <c r="W225" s="41"/>
      <c r="X225" s="41"/>
      <c r="Y225" s="41"/>
      <c r="Z225" s="41"/>
      <c r="AA225" s="41"/>
      <c r="AB225" s="41"/>
      <c r="AC225" s="41"/>
      <c r="AD225" s="41"/>
      <c r="AE225" s="5" t="str">
        <f t="shared" si="103"/>
        <v/>
      </c>
      <c r="AF225" s="41"/>
      <c r="AG225" s="41"/>
      <c r="AH225" s="41"/>
      <c r="AI225" s="41"/>
      <c r="AJ225" s="41"/>
      <c r="AK225" s="41"/>
      <c r="AL225" s="41"/>
      <c r="AM225" s="41"/>
      <c r="AN225" s="41">
        <f t="shared" si="111"/>
        <v>22.435897435897434</v>
      </c>
      <c r="AO225" s="41">
        <v>936</v>
      </c>
      <c r="AP225" s="110">
        <v>3.56</v>
      </c>
      <c r="AQ225" s="111">
        <v>2.52</v>
      </c>
      <c r="AR225" s="126">
        <f t="shared" si="104"/>
        <v>70.786516853932582</v>
      </c>
      <c r="AS225" s="126">
        <f t="shared" si="105"/>
        <v>29.213483146067418</v>
      </c>
      <c r="AT225" s="127">
        <v>936</v>
      </c>
      <c r="AU225" s="128">
        <v>2.59</v>
      </c>
      <c r="AV225" s="129">
        <v>1.43</v>
      </c>
      <c r="AW225" s="126">
        <f t="shared" si="106"/>
        <v>55.212355212355213</v>
      </c>
      <c r="AX225" s="126">
        <f t="shared" si="107"/>
        <v>44.787644787644787</v>
      </c>
      <c r="AY225" s="143">
        <f t="shared" si="108"/>
        <v>49.124247400109468</v>
      </c>
      <c r="AZ225" s="97">
        <v>80.91</v>
      </c>
      <c r="BA225" s="68">
        <v>64.599999999999994</v>
      </c>
      <c r="BB225" s="68">
        <v>33.799999999999997</v>
      </c>
      <c r="BC225" s="68">
        <v>905</v>
      </c>
      <c r="BD225" s="68"/>
      <c r="BE225" s="15"/>
      <c r="BF225" s="5">
        <f t="shared" si="109"/>
        <v>5416</v>
      </c>
      <c r="BG225" s="42">
        <v>1538</v>
      </c>
      <c r="BH225" s="42">
        <v>3878</v>
      </c>
      <c r="BI225" s="42"/>
      <c r="BJ225" s="42"/>
      <c r="BK225" s="42"/>
      <c r="BL225" s="42"/>
      <c r="BM225" s="15"/>
    </row>
    <row r="226" spans="1:65" outlineLevel="5" x14ac:dyDescent="0.3">
      <c r="A226" s="22">
        <f t="shared" si="80"/>
        <v>7</v>
      </c>
      <c r="B226" s="9">
        <f t="shared" si="110"/>
        <v>43285</v>
      </c>
      <c r="C226" s="51">
        <v>371739</v>
      </c>
      <c r="D226" s="64">
        <f t="shared" si="100"/>
        <v>37.5</v>
      </c>
      <c r="E226" s="12">
        <v>37</v>
      </c>
      <c r="F226" s="12">
        <v>38</v>
      </c>
      <c r="G226" s="12"/>
      <c r="H226" s="12"/>
      <c r="I226" s="12"/>
      <c r="J226" s="12"/>
      <c r="K226" s="12"/>
      <c r="L226" s="12"/>
      <c r="M226" s="74" t="str">
        <f t="shared" si="101"/>
        <v/>
      </c>
      <c r="N226" s="83" t="s">
        <v>103</v>
      </c>
      <c r="O226" s="83" t="s">
        <v>103</v>
      </c>
      <c r="P226" s="83"/>
      <c r="Q226" s="83"/>
      <c r="R226" s="83"/>
      <c r="S226" s="83"/>
      <c r="T226" s="83"/>
      <c r="U226" s="83"/>
      <c r="V226" s="5" t="str">
        <f t="shared" si="102"/>
        <v/>
      </c>
      <c r="W226" s="41"/>
      <c r="X226" s="41"/>
      <c r="Y226" s="41"/>
      <c r="Z226" s="41"/>
      <c r="AA226" s="41"/>
      <c r="AB226" s="41"/>
      <c r="AC226" s="41"/>
      <c r="AD226" s="41"/>
      <c r="AE226" s="5" t="str">
        <f t="shared" si="103"/>
        <v/>
      </c>
      <c r="AF226" s="41"/>
      <c r="AG226" s="41"/>
      <c r="AH226" s="41"/>
      <c r="AI226" s="41"/>
      <c r="AJ226" s="41"/>
      <c r="AK226" s="41"/>
      <c r="AL226" s="41"/>
      <c r="AM226" s="41"/>
      <c r="AN226" s="41">
        <f t="shared" si="111"/>
        <v>20.689655172413794</v>
      </c>
      <c r="AO226" s="41">
        <v>1015</v>
      </c>
      <c r="AP226" s="110" t="s">
        <v>103</v>
      </c>
      <c r="AQ226" s="111" t="s">
        <v>103</v>
      </c>
      <c r="AR226" s="126" t="str">
        <f t="shared" si="104"/>
        <v/>
      </c>
      <c r="AS226" s="126" t="str">
        <f t="shared" si="105"/>
        <v/>
      </c>
      <c r="AT226" s="127">
        <v>1015</v>
      </c>
      <c r="AU226" s="128">
        <v>2.5299999999999998</v>
      </c>
      <c r="AV226" s="129" t="s">
        <v>103</v>
      </c>
      <c r="AW226" s="126" t="str">
        <f t="shared" si="106"/>
        <v/>
      </c>
      <c r="AX226" s="126" t="str">
        <f t="shared" si="107"/>
        <v/>
      </c>
      <c r="AY226" s="143" t="str">
        <f t="shared" si="108"/>
        <v/>
      </c>
      <c r="AZ226" s="97">
        <v>81.010000000000005</v>
      </c>
      <c r="BA226" s="68"/>
      <c r="BB226" s="68"/>
      <c r="BC226" s="68"/>
      <c r="BD226" s="68"/>
      <c r="BE226" s="15"/>
      <c r="BF226" s="5">
        <f t="shared" si="109"/>
        <v>8308</v>
      </c>
      <c r="BG226" s="42">
        <v>2325</v>
      </c>
      <c r="BH226" s="42">
        <v>5983</v>
      </c>
      <c r="BI226" s="42"/>
      <c r="BJ226" s="42"/>
      <c r="BK226" s="42"/>
      <c r="BL226" s="42"/>
      <c r="BM226" s="15"/>
    </row>
    <row r="227" spans="1:65" outlineLevel="5" x14ac:dyDescent="0.3">
      <c r="A227" s="22">
        <f t="shared" si="80"/>
        <v>7</v>
      </c>
      <c r="B227" s="9">
        <f t="shared" si="110"/>
        <v>43286</v>
      </c>
      <c r="C227" s="51">
        <v>390836</v>
      </c>
      <c r="D227" s="64">
        <f t="shared" si="100"/>
        <v>36.5</v>
      </c>
      <c r="E227" s="12">
        <v>36</v>
      </c>
      <c r="F227" s="12">
        <v>37</v>
      </c>
      <c r="G227" s="12"/>
      <c r="H227" s="12"/>
      <c r="I227" s="12"/>
      <c r="J227" s="12"/>
      <c r="K227" s="12"/>
      <c r="L227" s="12"/>
      <c r="M227" s="74" t="str">
        <f t="shared" si="101"/>
        <v/>
      </c>
      <c r="N227" s="83" t="s">
        <v>103</v>
      </c>
      <c r="O227" s="83" t="s">
        <v>103</v>
      </c>
      <c r="P227" s="83"/>
      <c r="Q227" s="83"/>
      <c r="R227" s="83"/>
      <c r="S227" s="83"/>
      <c r="T227" s="83"/>
      <c r="U227" s="83"/>
      <c r="V227" s="5" t="str">
        <f t="shared" si="102"/>
        <v/>
      </c>
      <c r="W227" s="41"/>
      <c r="X227" s="41"/>
      <c r="Y227" s="41"/>
      <c r="Z227" s="41"/>
      <c r="AA227" s="41"/>
      <c r="AB227" s="41"/>
      <c r="AC227" s="41"/>
      <c r="AD227" s="41"/>
      <c r="AE227" s="5" t="str">
        <f t="shared" si="103"/>
        <v/>
      </c>
      <c r="AF227" s="41"/>
      <c r="AG227" s="41"/>
      <c r="AH227" s="41"/>
      <c r="AI227" s="41"/>
      <c r="AJ227" s="41"/>
      <c r="AK227" s="41"/>
      <c r="AL227" s="41"/>
      <c r="AM227" s="41"/>
      <c r="AN227" s="41">
        <f t="shared" si="111"/>
        <v>22.925764192139738</v>
      </c>
      <c r="AO227" s="41">
        <v>916</v>
      </c>
      <c r="AP227" s="110" t="s">
        <v>103</v>
      </c>
      <c r="AQ227" s="111" t="s">
        <v>103</v>
      </c>
      <c r="AR227" s="126" t="str">
        <f t="shared" si="104"/>
        <v/>
      </c>
      <c r="AS227" s="126" t="str">
        <f t="shared" si="105"/>
        <v/>
      </c>
      <c r="AT227" s="127">
        <v>916</v>
      </c>
      <c r="AU227" s="128">
        <v>2.46</v>
      </c>
      <c r="AV227" s="129" t="s">
        <v>103</v>
      </c>
      <c r="AW227" s="126" t="str">
        <f t="shared" si="106"/>
        <v/>
      </c>
      <c r="AX227" s="126" t="str">
        <f t="shared" si="107"/>
        <v/>
      </c>
      <c r="AY227" s="143" t="str">
        <f t="shared" si="108"/>
        <v/>
      </c>
      <c r="AZ227" s="97">
        <v>81.08</v>
      </c>
      <c r="BA227" s="68"/>
      <c r="BB227" s="68"/>
      <c r="BC227" s="68"/>
      <c r="BD227" s="68"/>
      <c r="BE227" s="15"/>
      <c r="BF227" s="5">
        <f t="shared" si="109"/>
        <v>5131</v>
      </c>
      <c r="BG227" s="42">
        <v>3025</v>
      </c>
      <c r="BH227" s="42">
        <v>2106</v>
      </c>
      <c r="BI227" s="42"/>
      <c r="BJ227" s="42"/>
      <c r="BK227" s="42"/>
      <c r="BL227" s="42"/>
      <c r="BM227" s="15"/>
    </row>
    <row r="228" spans="1:65" outlineLevel="5" x14ac:dyDescent="0.3">
      <c r="A228" s="22">
        <f t="shared" si="80"/>
        <v>7</v>
      </c>
      <c r="B228" s="9">
        <f t="shared" si="110"/>
        <v>43287</v>
      </c>
      <c r="C228" s="51">
        <v>394232</v>
      </c>
      <c r="D228" s="64">
        <f t="shared" si="100"/>
        <v>37.5</v>
      </c>
      <c r="E228" s="12">
        <v>38</v>
      </c>
      <c r="F228" s="12">
        <v>37</v>
      </c>
      <c r="G228" s="12"/>
      <c r="H228" s="12"/>
      <c r="I228" s="12"/>
      <c r="J228" s="12"/>
      <c r="K228" s="12"/>
      <c r="L228" s="12"/>
      <c r="M228" s="74" t="str">
        <f t="shared" si="101"/>
        <v/>
      </c>
      <c r="N228" s="83" t="s">
        <v>103</v>
      </c>
      <c r="O228" s="83" t="s">
        <v>103</v>
      </c>
      <c r="P228" s="83"/>
      <c r="Q228" s="83"/>
      <c r="R228" s="83"/>
      <c r="S228" s="83"/>
      <c r="T228" s="83"/>
      <c r="U228" s="83"/>
      <c r="V228" s="5" t="str">
        <f t="shared" si="102"/>
        <v/>
      </c>
      <c r="W228" s="41"/>
      <c r="X228" s="41"/>
      <c r="Y228" s="41"/>
      <c r="Z228" s="41"/>
      <c r="AA228" s="41"/>
      <c r="AB228" s="41"/>
      <c r="AC228" s="41"/>
      <c r="AD228" s="41"/>
      <c r="AE228" s="5" t="str">
        <f t="shared" si="103"/>
        <v/>
      </c>
      <c r="AF228" s="41"/>
      <c r="AG228" s="41"/>
      <c r="AH228" s="41"/>
      <c r="AI228" s="41"/>
      <c r="AJ228" s="41"/>
      <c r="AK228" s="41"/>
      <c r="AL228" s="41"/>
      <c r="AM228" s="41"/>
      <c r="AN228" s="41">
        <f t="shared" si="111"/>
        <v>21.875</v>
      </c>
      <c r="AO228" s="41">
        <v>960</v>
      </c>
      <c r="AP228" s="110" t="s">
        <v>103</v>
      </c>
      <c r="AQ228" s="111" t="s">
        <v>103</v>
      </c>
      <c r="AR228" s="126" t="str">
        <f t="shared" si="104"/>
        <v/>
      </c>
      <c r="AS228" s="126" t="str">
        <f t="shared" si="105"/>
        <v/>
      </c>
      <c r="AT228" s="127">
        <v>960</v>
      </c>
      <c r="AU228" s="128">
        <v>2.4500000000000002</v>
      </c>
      <c r="AV228" s="129" t="s">
        <v>103</v>
      </c>
      <c r="AW228" s="126" t="str">
        <f t="shared" si="106"/>
        <v/>
      </c>
      <c r="AX228" s="126" t="str">
        <f t="shared" si="107"/>
        <v/>
      </c>
      <c r="AY228" s="143" t="str">
        <f t="shared" si="108"/>
        <v/>
      </c>
      <c r="AZ228" s="97">
        <v>80.2</v>
      </c>
      <c r="BA228" s="68"/>
      <c r="BB228" s="68"/>
      <c r="BC228" s="68"/>
      <c r="BD228" s="68"/>
      <c r="BE228" s="15"/>
      <c r="BF228" s="5">
        <f t="shared" si="109"/>
        <v>5809</v>
      </c>
      <c r="BG228" s="42">
        <v>2761</v>
      </c>
      <c r="BH228" s="42">
        <v>3048</v>
      </c>
      <c r="BI228" s="42"/>
      <c r="BJ228" s="42"/>
      <c r="BK228" s="42"/>
      <c r="BL228" s="42"/>
      <c r="BM228" s="15"/>
    </row>
    <row r="229" spans="1:65" outlineLevel="5" x14ac:dyDescent="0.3">
      <c r="A229" s="22">
        <f t="shared" si="80"/>
        <v>7</v>
      </c>
      <c r="B229" s="9">
        <f t="shared" si="110"/>
        <v>43288</v>
      </c>
      <c r="C229" s="51">
        <v>395155</v>
      </c>
      <c r="D229" s="64">
        <f t="shared" si="100"/>
        <v>37</v>
      </c>
      <c r="E229" s="12">
        <v>37</v>
      </c>
      <c r="F229" s="12">
        <v>37</v>
      </c>
      <c r="G229" s="12"/>
      <c r="H229" s="12"/>
      <c r="I229" s="12"/>
      <c r="J229" s="12"/>
      <c r="K229" s="12"/>
      <c r="L229" s="12"/>
      <c r="M229" s="74" t="str">
        <f t="shared" si="101"/>
        <v/>
      </c>
      <c r="N229" s="83" t="s">
        <v>103</v>
      </c>
      <c r="O229" s="83" t="s">
        <v>103</v>
      </c>
      <c r="P229" s="83"/>
      <c r="Q229" s="83"/>
      <c r="R229" s="83"/>
      <c r="S229" s="83"/>
      <c r="T229" s="83"/>
      <c r="U229" s="83"/>
      <c r="V229" s="5" t="str">
        <f t="shared" si="102"/>
        <v/>
      </c>
      <c r="W229" s="41"/>
      <c r="X229" s="41"/>
      <c r="Y229" s="41"/>
      <c r="Z229" s="41"/>
      <c r="AA229" s="41"/>
      <c r="AB229" s="41"/>
      <c r="AC229" s="41"/>
      <c r="AD229" s="41"/>
      <c r="AE229" s="5" t="str">
        <f t="shared" si="103"/>
        <v/>
      </c>
      <c r="AF229" s="41"/>
      <c r="AG229" s="41"/>
      <c r="AH229" s="41"/>
      <c r="AI229" s="41"/>
      <c r="AJ229" s="41"/>
      <c r="AK229" s="41"/>
      <c r="AL229" s="41"/>
      <c r="AM229" s="41"/>
      <c r="AN229" s="41">
        <f t="shared" si="111"/>
        <v>21.875</v>
      </c>
      <c r="AO229" s="41">
        <v>960</v>
      </c>
      <c r="AP229" s="110" t="s">
        <v>103</v>
      </c>
      <c r="AQ229" s="111" t="s">
        <v>103</v>
      </c>
      <c r="AR229" s="126" t="str">
        <f t="shared" si="104"/>
        <v/>
      </c>
      <c r="AS229" s="126" t="str">
        <f t="shared" si="105"/>
        <v/>
      </c>
      <c r="AT229" s="127">
        <v>960</v>
      </c>
      <c r="AU229" s="128" t="s">
        <v>103</v>
      </c>
      <c r="AV229" s="129" t="s">
        <v>103</v>
      </c>
      <c r="AW229" s="126" t="str">
        <f t="shared" si="106"/>
        <v/>
      </c>
      <c r="AX229" s="126" t="str">
        <f t="shared" si="107"/>
        <v/>
      </c>
      <c r="AY229" s="143" t="str">
        <f t="shared" si="108"/>
        <v/>
      </c>
      <c r="AZ229" s="97" t="s">
        <v>103</v>
      </c>
      <c r="BA229" s="68"/>
      <c r="BB229" s="68"/>
      <c r="BC229" s="68"/>
      <c r="BD229" s="68"/>
      <c r="BE229" s="15"/>
      <c r="BF229" s="5">
        <f t="shared" si="109"/>
        <v>4508</v>
      </c>
      <c r="BG229" s="42">
        <v>0</v>
      </c>
      <c r="BH229" s="42">
        <v>4508</v>
      </c>
      <c r="BI229" s="42"/>
      <c r="BJ229" s="42"/>
      <c r="BK229" s="42"/>
      <c r="BL229" s="42"/>
      <c r="BM229" s="15"/>
    </row>
    <row r="230" spans="1:65" outlineLevel="5" x14ac:dyDescent="0.3">
      <c r="A230" s="22">
        <f t="shared" si="80"/>
        <v>7</v>
      </c>
      <c r="B230" s="9">
        <f t="shared" si="110"/>
        <v>43289</v>
      </c>
      <c r="C230" s="51">
        <v>393363</v>
      </c>
      <c r="D230" s="64">
        <f t="shared" si="100"/>
        <v>36.5</v>
      </c>
      <c r="E230" s="12">
        <v>37</v>
      </c>
      <c r="F230" s="12">
        <v>36</v>
      </c>
      <c r="G230" s="12"/>
      <c r="H230" s="12"/>
      <c r="I230" s="12"/>
      <c r="J230" s="12"/>
      <c r="K230" s="12"/>
      <c r="L230" s="12"/>
      <c r="M230" s="74" t="str">
        <f t="shared" si="101"/>
        <v/>
      </c>
      <c r="N230" s="83" t="s">
        <v>103</v>
      </c>
      <c r="O230" s="83" t="s">
        <v>103</v>
      </c>
      <c r="P230" s="83"/>
      <c r="Q230" s="83"/>
      <c r="R230" s="83"/>
      <c r="S230" s="83"/>
      <c r="T230" s="83"/>
      <c r="U230" s="83"/>
      <c r="V230" s="5" t="str">
        <f t="shared" si="102"/>
        <v/>
      </c>
      <c r="W230" s="41"/>
      <c r="X230" s="41"/>
      <c r="Y230" s="41"/>
      <c r="Z230" s="41"/>
      <c r="AA230" s="41"/>
      <c r="AB230" s="41"/>
      <c r="AC230" s="41"/>
      <c r="AD230" s="41"/>
      <c r="AE230" s="5" t="str">
        <f t="shared" si="103"/>
        <v/>
      </c>
      <c r="AF230" s="41"/>
      <c r="AG230" s="41"/>
      <c r="AH230" s="41"/>
      <c r="AI230" s="41"/>
      <c r="AJ230" s="41"/>
      <c r="AK230" s="41"/>
      <c r="AL230" s="41"/>
      <c r="AM230" s="41"/>
      <c r="AN230" s="41">
        <f t="shared" si="111"/>
        <v>20.289855072463769</v>
      </c>
      <c r="AO230" s="41">
        <v>1035</v>
      </c>
      <c r="AP230" s="110" t="s">
        <v>103</v>
      </c>
      <c r="AQ230" s="111" t="s">
        <v>103</v>
      </c>
      <c r="AR230" s="126" t="str">
        <f t="shared" si="104"/>
        <v/>
      </c>
      <c r="AS230" s="126" t="str">
        <f t="shared" si="105"/>
        <v/>
      </c>
      <c r="AT230" s="127">
        <v>1035</v>
      </c>
      <c r="AU230" s="128" t="s">
        <v>103</v>
      </c>
      <c r="AV230" s="129" t="s">
        <v>103</v>
      </c>
      <c r="AW230" s="126" t="str">
        <f t="shared" si="106"/>
        <v/>
      </c>
      <c r="AX230" s="126" t="str">
        <f t="shared" si="107"/>
        <v/>
      </c>
      <c r="AY230" s="143" t="str">
        <f t="shared" si="108"/>
        <v/>
      </c>
      <c r="AZ230" s="97" t="s">
        <v>103</v>
      </c>
      <c r="BA230" s="68"/>
      <c r="BB230" s="68"/>
      <c r="BC230" s="68"/>
      <c r="BD230" s="68"/>
      <c r="BE230" s="15"/>
      <c r="BF230" s="5">
        <f t="shared" si="109"/>
        <v>3895</v>
      </c>
      <c r="BG230" s="42">
        <v>0</v>
      </c>
      <c r="BH230" s="42">
        <v>3895</v>
      </c>
      <c r="BI230" s="42"/>
      <c r="BJ230" s="42"/>
      <c r="BK230" s="42"/>
      <c r="BL230" s="42"/>
      <c r="BM230" s="15"/>
    </row>
    <row r="231" spans="1:65" outlineLevel="5" x14ac:dyDescent="0.3">
      <c r="A231" s="22">
        <f t="shared" si="80"/>
        <v>7</v>
      </c>
      <c r="B231" s="9">
        <f t="shared" si="110"/>
        <v>43290</v>
      </c>
      <c r="C231" s="51">
        <v>377933</v>
      </c>
      <c r="D231" s="64">
        <f t="shared" si="100"/>
        <v>36.5</v>
      </c>
      <c r="E231" s="12">
        <v>36</v>
      </c>
      <c r="F231" s="12">
        <v>37</v>
      </c>
      <c r="G231" s="12"/>
      <c r="H231" s="12"/>
      <c r="I231" s="12"/>
      <c r="J231" s="12"/>
      <c r="K231" s="12"/>
      <c r="L231" s="12"/>
      <c r="M231" s="74" t="str">
        <f t="shared" si="101"/>
        <v/>
      </c>
      <c r="N231" s="83" t="s">
        <v>103</v>
      </c>
      <c r="O231" s="83" t="s">
        <v>103</v>
      </c>
      <c r="P231" s="83"/>
      <c r="Q231" s="83"/>
      <c r="R231" s="83"/>
      <c r="S231" s="83"/>
      <c r="T231" s="83"/>
      <c r="U231" s="83"/>
      <c r="V231" s="5" t="str">
        <f t="shared" si="102"/>
        <v/>
      </c>
      <c r="W231" s="41"/>
      <c r="X231" s="41"/>
      <c r="Y231" s="41"/>
      <c r="Z231" s="41"/>
      <c r="AA231" s="41"/>
      <c r="AB231" s="41"/>
      <c r="AC231" s="41"/>
      <c r="AD231" s="41"/>
      <c r="AE231" s="5" t="str">
        <f t="shared" si="103"/>
        <v/>
      </c>
      <c r="AF231" s="41"/>
      <c r="AG231" s="41"/>
      <c r="AH231" s="41"/>
      <c r="AI231" s="41"/>
      <c r="AJ231" s="41"/>
      <c r="AK231" s="41"/>
      <c r="AL231" s="41"/>
      <c r="AM231" s="41"/>
      <c r="AN231" s="41">
        <f t="shared" si="111"/>
        <v>20.895522388059703</v>
      </c>
      <c r="AO231" s="41">
        <v>1005</v>
      </c>
      <c r="AP231" s="110" t="s">
        <v>103</v>
      </c>
      <c r="AQ231" s="111" t="s">
        <v>103</v>
      </c>
      <c r="AR231" s="126" t="str">
        <f t="shared" si="104"/>
        <v/>
      </c>
      <c r="AS231" s="126" t="str">
        <f t="shared" si="105"/>
        <v/>
      </c>
      <c r="AT231" s="127">
        <v>1005</v>
      </c>
      <c r="AU231" s="128">
        <v>2.48</v>
      </c>
      <c r="AV231" s="129" t="s">
        <v>103</v>
      </c>
      <c r="AW231" s="126" t="str">
        <f t="shared" si="106"/>
        <v/>
      </c>
      <c r="AX231" s="126" t="str">
        <f t="shared" si="107"/>
        <v/>
      </c>
      <c r="AY231" s="143" t="str">
        <f t="shared" si="108"/>
        <v/>
      </c>
      <c r="AZ231" s="97">
        <v>80.5</v>
      </c>
      <c r="BA231" s="68"/>
      <c r="BB231" s="68"/>
      <c r="BC231" s="68"/>
      <c r="BD231" s="68"/>
      <c r="BE231" s="15"/>
      <c r="BF231" s="5">
        <f t="shared" si="109"/>
        <v>9632</v>
      </c>
      <c r="BG231" s="42">
        <v>6260</v>
      </c>
      <c r="BH231" s="42">
        <v>3372</v>
      </c>
      <c r="BI231" s="42"/>
      <c r="BJ231" s="42"/>
      <c r="BK231" s="42"/>
      <c r="BL231" s="42"/>
      <c r="BM231" s="15"/>
    </row>
    <row r="232" spans="1:65" outlineLevel="5" x14ac:dyDescent="0.3">
      <c r="A232" s="22">
        <f t="shared" si="80"/>
        <v>7</v>
      </c>
      <c r="B232" s="9">
        <f t="shared" si="110"/>
        <v>43291</v>
      </c>
      <c r="C232" s="51">
        <v>372097</v>
      </c>
      <c r="D232" s="64">
        <f t="shared" si="100"/>
        <v>36.5</v>
      </c>
      <c r="E232" s="12">
        <v>37</v>
      </c>
      <c r="F232" s="12">
        <v>36</v>
      </c>
      <c r="G232" s="12"/>
      <c r="H232" s="12"/>
      <c r="I232" s="12"/>
      <c r="J232" s="12"/>
      <c r="K232" s="12"/>
      <c r="L232" s="12"/>
      <c r="M232" s="74">
        <f t="shared" si="101"/>
        <v>7.3</v>
      </c>
      <c r="N232" s="83">
        <v>7.34</v>
      </c>
      <c r="O232" s="83">
        <v>7.31</v>
      </c>
      <c r="P232" s="83"/>
      <c r="Q232" s="83"/>
      <c r="R232" s="83"/>
      <c r="S232" s="83"/>
      <c r="T232" s="83"/>
      <c r="U232" s="83"/>
      <c r="V232" s="5" t="str">
        <f t="shared" si="102"/>
        <v/>
      </c>
      <c r="W232" s="41"/>
      <c r="X232" s="41"/>
      <c r="Y232" s="41"/>
      <c r="Z232" s="41"/>
      <c r="AA232" s="41"/>
      <c r="AB232" s="41"/>
      <c r="AC232" s="41"/>
      <c r="AD232" s="41"/>
      <c r="AE232" s="5" t="str">
        <f t="shared" si="103"/>
        <v/>
      </c>
      <c r="AF232" s="41"/>
      <c r="AG232" s="41"/>
      <c r="AH232" s="41"/>
      <c r="AI232" s="41"/>
      <c r="AJ232" s="41"/>
      <c r="AK232" s="41"/>
      <c r="AL232" s="41"/>
      <c r="AM232" s="41"/>
      <c r="AN232" s="41">
        <f t="shared" si="111"/>
        <v>25.830258302583026</v>
      </c>
      <c r="AO232" s="41">
        <v>813</v>
      </c>
      <c r="AP232" s="110">
        <v>3.87</v>
      </c>
      <c r="AQ232" s="111">
        <v>2.75</v>
      </c>
      <c r="AR232" s="126">
        <f t="shared" si="104"/>
        <v>71.059431524547804</v>
      </c>
      <c r="AS232" s="126">
        <f t="shared" si="105"/>
        <v>28.940568475452196</v>
      </c>
      <c r="AT232" s="127">
        <v>813</v>
      </c>
      <c r="AU232" s="128">
        <v>2.35</v>
      </c>
      <c r="AV232" s="129">
        <v>1.32</v>
      </c>
      <c r="AW232" s="126">
        <f t="shared" si="106"/>
        <v>56.170212765957451</v>
      </c>
      <c r="AX232" s="126">
        <f t="shared" si="107"/>
        <v>43.829787234042549</v>
      </c>
      <c r="AY232" s="143">
        <f t="shared" si="108"/>
        <v>47.805825242718434</v>
      </c>
      <c r="AZ232" s="97">
        <v>81.5</v>
      </c>
      <c r="BA232" s="68"/>
      <c r="BB232" s="68"/>
      <c r="BC232" s="68"/>
      <c r="BD232" s="68"/>
      <c r="BE232" s="15"/>
      <c r="BF232" s="5">
        <f t="shared" si="109"/>
        <v>8964</v>
      </c>
      <c r="BG232" s="42">
        <v>3977</v>
      </c>
      <c r="BH232" s="42">
        <v>4987</v>
      </c>
      <c r="BI232" s="42"/>
      <c r="BJ232" s="42"/>
      <c r="BK232" s="42"/>
      <c r="BL232" s="42"/>
      <c r="BM232" s="15"/>
    </row>
    <row r="233" spans="1:65" outlineLevel="5" x14ac:dyDescent="0.3">
      <c r="A233" s="22">
        <f t="shared" si="80"/>
        <v>7</v>
      </c>
      <c r="B233" s="9">
        <f t="shared" si="110"/>
        <v>43292</v>
      </c>
      <c r="C233" s="51">
        <v>391761</v>
      </c>
      <c r="D233" s="64">
        <f t="shared" si="100"/>
        <v>37</v>
      </c>
      <c r="E233" s="12">
        <v>37</v>
      </c>
      <c r="F233" s="12">
        <v>37</v>
      </c>
      <c r="G233" s="12"/>
      <c r="H233" s="12"/>
      <c r="I233" s="12"/>
      <c r="J233" s="12"/>
      <c r="K233" s="12"/>
      <c r="L233" s="12"/>
      <c r="M233" s="74" t="str">
        <f t="shared" si="101"/>
        <v/>
      </c>
      <c r="N233" s="83" t="s">
        <v>103</v>
      </c>
      <c r="O233" s="83" t="s">
        <v>103</v>
      </c>
      <c r="P233" s="83"/>
      <c r="Q233" s="83"/>
      <c r="R233" s="83"/>
      <c r="S233" s="83"/>
      <c r="T233" s="83"/>
      <c r="U233" s="83"/>
      <c r="V233" s="5" t="str">
        <f t="shared" si="102"/>
        <v/>
      </c>
      <c r="W233" s="41"/>
      <c r="X233" s="41"/>
      <c r="Y233" s="41"/>
      <c r="Z233" s="41"/>
      <c r="AA233" s="41"/>
      <c r="AB233" s="41"/>
      <c r="AC233" s="41"/>
      <c r="AD233" s="41"/>
      <c r="AE233" s="5" t="str">
        <f t="shared" si="103"/>
        <v/>
      </c>
      <c r="AF233" s="41"/>
      <c r="AG233" s="41"/>
      <c r="AH233" s="41"/>
      <c r="AI233" s="41"/>
      <c r="AJ233" s="41"/>
      <c r="AK233" s="41"/>
      <c r="AL233" s="41"/>
      <c r="AM233" s="41"/>
      <c r="AN233" s="41">
        <f t="shared" si="111"/>
        <v>22.151898734177216</v>
      </c>
      <c r="AO233" s="41">
        <v>948</v>
      </c>
      <c r="AP233" s="110" t="s">
        <v>103</v>
      </c>
      <c r="AQ233" s="111" t="s">
        <v>103</v>
      </c>
      <c r="AR233" s="126" t="str">
        <f t="shared" si="104"/>
        <v/>
      </c>
      <c r="AS233" s="126" t="str">
        <f t="shared" si="105"/>
        <v/>
      </c>
      <c r="AT233" s="127">
        <v>948</v>
      </c>
      <c r="AU233" s="128">
        <v>2.59</v>
      </c>
      <c r="AV233" s="129" t="s">
        <v>103</v>
      </c>
      <c r="AW233" s="126" t="str">
        <f t="shared" si="106"/>
        <v/>
      </c>
      <c r="AX233" s="126" t="str">
        <f t="shared" si="107"/>
        <v/>
      </c>
      <c r="AY233" s="143" t="str">
        <f t="shared" si="108"/>
        <v/>
      </c>
      <c r="AZ233" s="97">
        <v>80.209999999999994</v>
      </c>
      <c r="BA233" s="68"/>
      <c r="BB233" s="68"/>
      <c r="BC233" s="68"/>
      <c r="BD233" s="68"/>
      <c r="BE233" s="15"/>
      <c r="BF233" s="5">
        <f t="shared" si="109"/>
        <v>8245</v>
      </c>
      <c r="BG233" s="42">
        <v>2348</v>
      </c>
      <c r="BH233" s="42">
        <v>5897</v>
      </c>
      <c r="BI233" s="42"/>
      <c r="BJ233" s="42"/>
      <c r="BK233" s="42"/>
      <c r="BL233" s="42"/>
      <c r="BM233" s="15"/>
    </row>
    <row r="234" spans="1:65" outlineLevel="5" x14ac:dyDescent="0.3">
      <c r="A234" s="22">
        <f t="shared" si="80"/>
        <v>7</v>
      </c>
      <c r="B234" s="9">
        <f t="shared" si="110"/>
        <v>43293</v>
      </c>
      <c r="C234" s="51">
        <v>354455</v>
      </c>
      <c r="D234" s="64">
        <f t="shared" si="100"/>
        <v>37</v>
      </c>
      <c r="E234" s="12">
        <v>37</v>
      </c>
      <c r="F234" s="12">
        <v>37</v>
      </c>
      <c r="G234" s="12"/>
      <c r="H234" s="12"/>
      <c r="I234" s="12"/>
      <c r="J234" s="12"/>
      <c r="K234" s="12"/>
      <c r="L234" s="12"/>
      <c r="M234" s="74" t="str">
        <f t="shared" si="101"/>
        <v/>
      </c>
      <c r="N234" s="83" t="s">
        <v>103</v>
      </c>
      <c r="O234" s="83" t="s">
        <v>103</v>
      </c>
      <c r="P234" s="83"/>
      <c r="Q234" s="83"/>
      <c r="R234" s="83"/>
      <c r="S234" s="83"/>
      <c r="T234" s="83"/>
      <c r="U234" s="83"/>
      <c r="V234" s="5" t="str">
        <f t="shared" si="102"/>
        <v/>
      </c>
      <c r="W234" s="41"/>
      <c r="X234" s="41"/>
      <c r="Y234" s="41"/>
      <c r="Z234" s="41"/>
      <c r="AA234" s="41"/>
      <c r="AB234" s="41"/>
      <c r="AC234" s="41"/>
      <c r="AD234" s="41"/>
      <c r="AE234" s="5" t="str">
        <f t="shared" si="103"/>
        <v/>
      </c>
      <c r="AF234" s="41"/>
      <c r="AG234" s="41"/>
      <c r="AH234" s="41"/>
      <c r="AI234" s="41"/>
      <c r="AJ234" s="41"/>
      <c r="AK234" s="41"/>
      <c r="AL234" s="41"/>
      <c r="AM234" s="41"/>
      <c r="AN234" s="41">
        <f t="shared" si="111"/>
        <v>22.556390977443609</v>
      </c>
      <c r="AO234" s="41">
        <v>931</v>
      </c>
      <c r="AP234" s="110" t="s">
        <v>103</v>
      </c>
      <c r="AQ234" s="111" t="s">
        <v>103</v>
      </c>
      <c r="AR234" s="126" t="str">
        <f t="shared" si="104"/>
        <v/>
      </c>
      <c r="AS234" s="126" t="str">
        <f t="shared" si="105"/>
        <v/>
      </c>
      <c r="AT234" s="127">
        <v>931</v>
      </c>
      <c r="AU234" s="128">
        <v>2.52</v>
      </c>
      <c r="AV234" s="129" t="s">
        <v>103</v>
      </c>
      <c r="AW234" s="126" t="str">
        <f t="shared" si="106"/>
        <v/>
      </c>
      <c r="AX234" s="126" t="str">
        <f t="shared" si="107"/>
        <v/>
      </c>
      <c r="AY234" s="143" t="str">
        <f t="shared" si="108"/>
        <v/>
      </c>
      <c r="AZ234" s="97">
        <v>80.86</v>
      </c>
      <c r="BA234" s="68"/>
      <c r="BB234" s="68"/>
      <c r="BC234" s="68"/>
      <c r="BD234" s="68"/>
      <c r="BE234" s="15"/>
      <c r="BF234" s="5">
        <f t="shared" si="109"/>
        <v>7691</v>
      </c>
      <c r="BG234" s="42">
        <v>887</v>
      </c>
      <c r="BH234" s="42">
        <v>6804</v>
      </c>
      <c r="BI234" s="42"/>
      <c r="BJ234" s="42"/>
      <c r="BK234" s="42"/>
      <c r="BL234" s="42"/>
      <c r="BM234" s="15"/>
    </row>
    <row r="235" spans="1:65" outlineLevel="5" x14ac:dyDescent="0.3">
      <c r="A235" s="22">
        <f t="shared" ref="A235:A306" si="112">MONTH(B235)</f>
        <v>7</v>
      </c>
      <c r="B235" s="9">
        <f t="shared" si="110"/>
        <v>43294</v>
      </c>
      <c r="C235" s="51">
        <v>374192</v>
      </c>
      <c r="D235" s="64">
        <f t="shared" si="100"/>
        <v>37.5</v>
      </c>
      <c r="E235" s="12">
        <v>38</v>
      </c>
      <c r="F235" s="12">
        <v>37</v>
      </c>
      <c r="G235" s="12"/>
      <c r="H235" s="12"/>
      <c r="I235" s="12"/>
      <c r="J235" s="12"/>
      <c r="K235" s="12"/>
      <c r="L235" s="12"/>
      <c r="M235" s="74" t="str">
        <f t="shared" si="101"/>
        <v/>
      </c>
      <c r="N235" s="83" t="s">
        <v>103</v>
      </c>
      <c r="O235" s="83" t="s">
        <v>103</v>
      </c>
      <c r="P235" s="83"/>
      <c r="Q235" s="83"/>
      <c r="R235" s="83"/>
      <c r="S235" s="83"/>
      <c r="T235" s="83"/>
      <c r="U235" s="83"/>
      <c r="V235" s="5" t="str">
        <f t="shared" si="102"/>
        <v/>
      </c>
      <c r="W235" s="41"/>
      <c r="X235" s="41"/>
      <c r="Y235" s="41"/>
      <c r="Z235" s="41"/>
      <c r="AA235" s="41"/>
      <c r="AB235" s="41"/>
      <c r="AC235" s="41"/>
      <c r="AD235" s="41"/>
      <c r="AE235" s="5" t="str">
        <f t="shared" si="103"/>
        <v/>
      </c>
      <c r="AF235" s="41"/>
      <c r="AG235" s="41"/>
      <c r="AH235" s="41"/>
      <c r="AI235" s="41"/>
      <c r="AJ235" s="41"/>
      <c r="AK235" s="41"/>
      <c r="AL235" s="41"/>
      <c r="AM235" s="41"/>
      <c r="AN235" s="41">
        <f t="shared" si="111"/>
        <v>20.854021847070506</v>
      </c>
      <c r="AO235" s="41">
        <v>1007</v>
      </c>
      <c r="AP235" s="110" t="s">
        <v>103</v>
      </c>
      <c r="AQ235" s="111" t="s">
        <v>103</v>
      </c>
      <c r="AR235" s="126" t="str">
        <f t="shared" si="104"/>
        <v/>
      </c>
      <c r="AS235" s="126" t="str">
        <f t="shared" si="105"/>
        <v/>
      </c>
      <c r="AT235" s="127">
        <v>1007</v>
      </c>
      <c r="AU235" s="128">
        <v>2.5299999999999998</v>
      </c>
      <c r="AV235" s="129" t="s">
        <v>103</v>
      </c>
      <c r="AW235" s="126" t="str">
        <f t="shared" si="106"/>
        <v/>
      </c>
      <c r="AX235" s="126" t="str">
        <f t="shared" si="107"/>
        <v/>
      </c>
      <c r="AY235" s="143" t="str">
        <f t="shared" si="108"/>
        <v/>
      </c>
      <c r="AZ235" s="97">
        <v>80.25</v>
      </c>
      <c r="BA235" s="68"/>
      <c r="BB235" s="68"/>
      <c r="BC235" s="68"/>
      <c r="BD235" s="68"/>
      <c r="BE235" s="15"/>
      <c r="BF235" s="5">
        <f t="shared" si="109"/>
        <v>8924</v>
      </c>
      <c r="BG235" s="42">
        <v>4647</v>
      </c>
      <c r="BH235" s="42">
        <v>4277</v>
      </c>
      <c r="BI235" s="42"/>
      <c r="BJ235" s="42"/>
      <c r="BK235" s="42"/>
      <c r="BL235" s="42"/>
      <c r="BM235" s="15"/>
    </row>
    <row r="236" spans="1:65" outlineLevel="5" x14ac:dyDescent="0.3">
      <c r="A236" s="22">
        <f t="shared" si="112"/>
        <v>7</v>
      </c>
      <c r="B236" s="9">
        <f t="shared" si="110"/>
        <v>43295</v>
      </c>
      <c r="C236" s="51">
        <v>387652</v>
      </c>
      <c r="D236" s="64">
        <f t="shared" si="100"/>
        <v>37</v>
      </c>
      <c r="E236" s="12">
        <v>37</v>
      </c>
      <c r="F236" s="12">
        <v>37</v>
      </c>
      <c r="G236" s="12"/>
      <c r="H236" s="12"/>
      <c r="I236" s="12"/>
      <c r="J236" s="12"/>
      <c r="K236" s="12"/>
      <c r="L236" s="12"/>
      <c r="M236" s="74" t="str">
        <f t="shared" si="101"/>
        <v/>
      </c>
      <c r="N236" s="83" t="s">
        <v>103</v>
      </c>
      <c r="O236" s="83" t="s">
        <v>103</v>
      </c>
      <c r="P236" s="83"/>
      <c r="Q236" s="83"/>
      <c r="R236" s="83"/>
      <c r="S236" s="83"/>
      <c r="T236" s="83"/>
      <c r="U236" s="83"/>
      <c r="V236" s="5" t="str">
        <f t="shared" si="102"/>
        <v/>
      </c>
      <c r="W236" s="41"/>
      <c r="X236" s="41"/>
      <c r="Y236" s="41"/>
      <c r="Z236" s="41"/>
      <c r="AA236" s="41"/>
      <c r="AB236" s="41"/>
      <c r="AC236" s="41"/>
      <c r="AD236" s="41"/>
      <c r="AE236" s="5" t="str">
        <f t="shared" si="103"/>
        <v/>
      </c>
      <c r="AF236" s="41"/>
      <c r="AG236" s="41"/>
      <c r="AH236" s="41"/>
      <c r="AI236" s="41"/>
      <c r="AJ236" s="41"/>
      <c r="AK236" s="41"/>
      <c r="AL236" s="41"/>
      <c r="AM236" s="41"/>
      <c r="AN236" s="41">
        <f t="shared" si="111"/>
        <v>20.348837209302324</v>
      </c>
      <c r="AO236" s="41">
        <v>1032</v>
      </c>
      <c r="AP236" s="110" t="s">
        <v>103</v>
      </c>
      <c r="AQ236" s="111" t="s">
        <v>103</v>
      </c>
      <c r="AR236" s="126" t="str">
        <f t="shared" si="104"/>
        <v/>
      </c>
      <c r="AS236" s="126" t="str">
        <f t="shared" si="105"/>
        <v/>
      </c>
      <c r="AT236" s="127">
        <v>1032</v>
      </c>
      <c r="AU236" s="128" t="s">
        <v>103</v>
      </c>
      <c r="AV236" s="129" t="s">
        <v>103</v>
      </c>
      <c r="AW236" s="126" t="str">
        <f t="shared" si="106"/>
        <v/>
      </c>
      <c r="AX236" s="126" t="str">
        <f t="shared" si="107"/>
        <v/>
      </c>
      <c r="AY236" s="143" t="str">
        <f t="shared" si="108"/>
        <v/>
      </c>
      <c r="AZ236" s="97" t="s">
        <v>103</v>
      </c>
      <c r="BA236" s="68"/>
      <c r="BB236" s="68"/>
      <c r="BC236" s="68"/>
      <c r="BD236" s="68"/>
      <c r="BE236" s="15"/>
      <c r="BF236" s="5">
        <f t="shared" si="109"/>
        <v>8779</v>
      </c>
      <c r="BG236" s="42">
        <v>2252</v>
      </c>
      <c r="BH236" s="42">
        <v>6527</v>
      </c>
      <c r="BI236" s="42"/>
      <c r="BJ236" s="42"/>
      <c r="BK236" s="42"/>
      <c r="BL236" s="42"/>
      <c r="BM236" s="15"/>
    </row>
    <row r="237" spans="1:65" outlineLevel="5" x14ac:dyDescent="0.3">
      <c r="A237" s="22">
        <f t="shared" si="112"/>
        <v>7</v>
      </c>
      <c r="B237" s="9">
        <f t="shared" si="110"/>
        <v>43296</v>
      </c>
      <c r="C237" s="51">
        <v>378001</v>
      </c>
      <c r="D237" s="64">
        <f t="shared" si="100"/>
        <v>37</v>
      </c>
      <c r="E237" s="12">
        <v>37</v>
      </c>
      <c r="F237" s="12">
        <v>37</v>
      </c>
      <c r="G237" s="12"/>
      <c r="H237" s="12"/>
      <c r="I237" s="12"/>
      <c r="J237" s="12"/>
      <c r="K237" s="12"/>
      <c r="L237" s="12"/>
      <c r="M237" s="74" t="str">
        <f t="shared" si="101"/>
        <v/>
      </c>
      <c r="N237" s="83" t="s">
        <v>103</v>
      </c>
      <c r="O237" s="83" t="s">
        <v>103</v>
      </c>
      <c r="P237" s="83"/>
      <c r="Q237" s="83"/>
      <c r="R237" s="83"/>
      <c r="S237" s="83"/>
      <c r="T237" s="83"/>
      <c r="U237" s="83"/>
      <c r="V237" s="5" t="str">
        <f t="shared" si="102"/>
        <v/>
      </c>
      <c r="W237" s="41"/>
      <c r="X237" s="41"/>
      <c r="Y237" s="41"/>
      <c r="Z237" s="41"/>
      <c r="AA237" s="41"/>
      <c r="AB237" s="41"/>
      <c r="AC237" s="41"/>
      <c r="AD237" s="41"/>
      <c r="AE237" s="5" t="str">
        <f t="shared" si="103"/>
        <v/>
      </c>
      <c r="AF237" s="41"/>
      <c r="AG237" s="41"/>
      <c r="AH237" s="41"/>
      <c r="AI237" s="41"/>
      <c r="AJ237" s="41"/>
      <c r="AK237" s="41"/>
      <c r="AL237" s="41"/>
      <c r="AM237" s="41"/>
      <c r="AN237" s="41">
        <f t="shared" si="111"/>
        <v>20.348837209302324</v>
      </c>
      <c r="AO237" s="41">
        <v>1032</v>
      </c>
      <c r="AP237" s="110" t="s">
        <v>103</v>
      </c>
      <c r="AQ237" s="111" t="s">
        <v>103</v>
      </c>
      <c r="AR237" s="126" t="str">
        <f t="shared" si="104"/>
        <v/>
      </c>
      <c r="AS237" s="126" t="str">
        <f t="shared" si="105"/>
        <v/>
      </c>
      <c r="AT237" s="127">
        <v>1032</v>
      </c>
      <c r="AU237" s="128" t="s">
        <v>103</v>
      </c>
      <c r="AV237" s="129" t="s">
        <v>103</v>
      </c>
      <c r="AW237" s="126" t="str">
        <f t="shared" si="106"/>
        <v/>
      </c>
      <c r="AX237" s="126" t="str">
        <f t="shared" si="107"/>
        <v/>
      </c>
      <c r="AY237" s="143" t="str">
        <f t="shared" si="108"/>
        <v/>
      </c>
      <c r="AZ237" s="97" t="s">
        <v>103</v>
      </c>
      <c r="BA237" s="68"/>
      <c r="BB237" s="68"/>
      <c r="BC237" s="68"/>
      <c r="BD237" s="68"/>
      <c r="BE237" s="15"/>
      <c r="BF237" s="5">
        <f t="shared" si="109"/>
        <v>5485</v>
      </c>
      <c r="BG237" s="42">
        <v>0</v>
      </c>
      <c r="BH237" s="42">
        <v>5485</v>
      </c>
      <c r="BI237" s="42"/>
      <c r="BJ237" s="42"/>
      <c r="BK237" s="42"/>
      <c r="BL237" s="42"/>
      <c r="BM237" s="15"/>
    </row>
    <row r="238" spans="1:65" outlineLevel="5" x14ac:dyDescent="0.3">
      <c r="A238" s="22">
        <f t="shared" si="112"/>
        <v>7</v>
      </c>
      <c r="B238" s="9">
        <f t="shared" si="110"/>
        <v>43297</v>
      </c>
      <c r="C238" s="51">
        <v>359032</v>
      </c>
      <c r="D238" s="64">
        <f t="shared" si="100"/>
        <v>37</v>
      </c>
      <c r="E238" s="12">
        <v>37</v>
      </c>
      <c r="F238" s="12">
        <v>37</v>
      </c>
      <c r="G238" s="12"/>
      <c r="H238" s="12"/>
      <c r="I238" s="12"/>
      <c r="J238" s="12"/>
      <c r="K238" s="12"/>
      <c r="L238" s="12"/>
      <c r="M238" s="74" t="str">
        <f t="shared" si="101"/>
        <v/>
      </c>
      <c r="N238" s="83" t="s">
        <v>103</v>
      </c>
      <c r="O238" s="83" t="s">
        <v>103</v>
      </c>
      <c r="P238" s="83"/>
      <c r="Q238" s="83"/>
      <c r="R238" s="83"/>
      <c r="S238" s="83"/>
      <c r="T238" s="83"/>
      <c r="U238" s="83"/>
      <c r="V238" s="5" t="str">
        <f t="shared" si="102"/>
        <v/>
      </c>
      <c r="W238" s="41"/>
      <c r="X238" s="41"/>
      <c r="Y238" s="41"/>
      <c r="Z238" s="41"/>
      <c r="AA238" s="41"/>
      <c r="AB238" s="41"/>
      <c r="AC238" s="41"/>
      <c r="AD238" s="41"/>
      <c r="AE238" s="5" t="str">
        <f t="shared" si="103"/>
        <v/>
      </c>
      <c r="AF238" s="41"/>
      <c r="AG238" s="41"/>
      <c r="AH238" s="41"/>
      <c r="AI238" s="41"/>
      <c r="AJ238" s="41"/>
      <c r="AK238" s="41"/>
      <c r="AL238" s="41"/>
      <c r="AM238" s="41"/>
      <c r="AN238" s="41">
        <f t="shared" si="111"/>
        <v>22.316684378320936</v>
      </c>
      <c r="AO238" s="41">
        <v>941</v>
      </c>
      <c r="AP238" s="110" t="s">
        <v>103</v>
      </c>
      <c r="AQ238" s="111" t="s">
        <v>103</v>
      </c>
      <c r="AR238" s="126" t="str">
        <f t="shared" si="104"/>
        <v/>
      </c>
      <c r="AS238" s="126" t="str">
        <f t="shared" si="105"/>
        <v/>
      </c>
      <c r="AT238" s="127">
        <v>941</v>
      </c>
      <c r="AU238" s="128">
        <v>2.34</v>
      </c>
      <c r="AV238" s="129" t="s">
        <v>103</v>
      </c>
      <c r="AW238" s="126" t="str">
        <f t="shared" si="106"/>
        <v/>
      </c>
      <c r="AX238" s="126" t="str">
        <f t="shared" si="107"/>
        <v/>
      </c>
      <c r="AY238" s="143" t="str">
        <f t="shared" si="108"/>
        <v/>
      </c>
      <c r="AZ238" s="97">
        <v>81.12</v>
      </c>
      <c r="BA238" s="68"/>
      <c r="BB238" s="68"/>
      <c r="BC238" s="68"/>
      <c r="BD238" s="68"/>
      <c r="BE238" s="15"/>
      <c r="BF238" s="5">
        <f t="shared" si="109"/>
        <v>6605</v>
      </c>
      <c r="BG238" s="42">
        <v>3323</v>
      </c>
      <c r="BH238" s="42">
        <v>3282</v>
      </c>
      <c r="BI238" s="42"/>
      <c r="BJ238" s="42"/>
      <c r="BK238" s="42"/>
      <c r="BL238" s="42"/>
      <c r="BM238" s="15"/>
    </row>
    <row r="239" spans="1:65" outlineLevel="5" x14ac:dyDescent="0.3">
      <c r="A239" s="22">
        <f t="shared" si="112"/>
        <v>7</v>
      </c>
      <c r="B239" s="9">
        <f t="shared" si="110"/>
        <v>43298</v>
      </c>
      <c r="C239" s="51">
        <v>372264</v>
      </c>
      <c r="D239" s="64">
        <f t="shared" si="100"/>
        <v>37.5</v>
      </c>
      <c r="E239" s="12">
        <v>38</v>
      </c>
      <c r="F239" s="12">
        <v>37</v>
      </c>
      <c r="G239" s="12"/>
      <c r="H239" s="12"/>
      <c r="I239" s="12"/>
      <c r="J239" s="12"/>
      <c r="K239" s="12"/>
      <c r="L239" s="12"/>
      <c r="M239" s="74">
        <f t="shared" si="101"/>
        <v>7.3</v>
      </c>
      <c r="N239" s="83">
        <v>7.3</v>
      </c>
      <c r="O239" s="83">
        <v>7.28</v>
      </c>
      <c r="P239" s="83"/>
      <c r="Q239" s="83"/>
      <c r="R239" s="83"/>
      <c r="S239" s="83"/>
      <c r="T239" s="83"/>
      <c r="U239" s="83"/>
      <c r="V239" s="5" t="str">
        <f t="shared" si="102"/>
        <v/>
      </c>
      <c r="W239" s="41"/>
      <c r="X239" s="41"/>
      <c r="Y239" s="41"/>
      <c r="Z239" s="41"/>
      <c r="AA239" s="41"/>
      <c r="AB239" s="41"/>
      <c r="AC239" s="41"/>
      <c r="AD239" s="41"/>
      <c r="AE239" s="5" t="str">
        <f t="shared" si="103"/>
        <v/>
      </c>
      <c r="AF239" s="41"/>
      <c r="AG239" s="41"/>
      <c r="AH239" s="41"/>
      <c r="AI239" s="41"/>
      <c r="AJ239" s="41"/>
      <c r="AK239" s="41"/>
      <c r="AL239" s="41"/>
      <c r="AM239" s="41"/>
      <c r="AN239" s="41">
        <f t="shared" si="111"/>
        <v>20.447906523855892</v>
      </c>
      <c r="AO239" s="41">
        <v>1027</v>
      </c>
      <c r="AP239" s="110">
        <v>3.32</v>
      </c>
      <c r="AQ239" s="111">
        <v>2.42</v>
      </c>
      <c r="AR239" s="126">
        <f t="shared" si="104"/>
        <v>72.891566265060234</v>
      </c>
      <c r="AS239" s="126">
        <f t="shared" si="105"/>
        <v>27.108433734939766</v>
      </c>
      <c r="AT239" s="127">
        <v>1027</v>
      </c>
      <c r="AU239" s="128">
        <v>2.33</v>
      </c>
      <c r="AV239" s="129">
        <v>1.41</v>
      </c>
      <c r="AW239" s="126">
        <f t="shared" si="106"/>
        <v>60.515021459227455</v>
      </c>
      <c r="AX239" s="126">
        <f t="shared" si="107"/>
        <v>39.484978540772545</v>
      </c>
      <c r="AY239" s="143">
        <f t="shared" si="108"/>
        <v>43.00215594681999</v>
      </c>
      <c r="AZ239" s="97">
        <v>81.599999999999994</v>
      </c>
      <c r="BA239" s="68"/>
      <c r="BB239" s="68"/>
      <c r="BC239" s="68"/>
      <c r="BD239" s="68"/>
      <c r="BE239" s="15"/>
      <c r="BF239" s="5">
        <f t="shared" si="109"/>
        <v>10550</v>
      </c>
      <c r="BG239" s="42">
        <v>4440</v>
      </c>
      <c r="BH239" s="42">
        <v>6110</v>
      </c>
      <c r="BI239" s="42"/>
      <c r="BJ239" s="42"/>
      <c r="BK239" s="42"/>
      <c r="BL239" s="42"/>
      <c r="BM239" s="15"/>
    </row>
    <row r="240" spans="1:65" outlineLevel="5" x14ac:dyDescent="0.3">
      <c r="A240" s="22">
        <f t="shared" si="112"/>
        <v>7</v>
      </c>
      <c r="B240" s="9">
        <f t="shared" si="110"/>
        <v>43299</v>
      </c>
      <c r="C240" s="51">
        <v>344843</v>
      </c>
      <c r="D240" s="64">
        <f t="shared" si="100"/>
        <v>38</v>
      </c>
      <c r="E240" s="12">
        <v>38</v>
      </c>
      <c r="F240" s="12">
        <v>38</v>
      </c>
      <c r="G240" s="12"/>
      <c r="H240" s="12"/>
      <c r="I240" s="12"/>
      <c r="J240" s="12"/>
      <c r="K240" s="12"/>
      <c r="L240" s="12"/>
      <c r="M240" s="74" t="str">
        <f t="shared" si="101"/>
        <v/>
      </c>
      <c r="N240" s="83" t="s">
        <v>103</v>
      </c>
      <c r="O240" s="83" t="s">
        <v>103</v>
      </c>
      <c r="P240" s="83"/>
      <c r="Q240" s="83"/>
      <c r="R240" s="83"/>
      <c r="S240" s="83"/>
      <c r="T240" s="83"/>
      <c r="U240" s="83"/>
      <c r="V240" s="5" t="str">
        <f t="shared" si="102"/>
        <v/>
      </c>
      <c r="W240" s="41"/>
      <c r="X240" s="41"/>
      <c r="Y240" s="41"/>
      <c r="Z240" s="41"/>
      <c r="AA240" s="41"/>
      <c r="AB240" s="41"/>
      <c r="AC240" s="41"/>
      <c r="AD240" s="41"/>
      <c r="AE240" s="5" t="str">
        <f t="shared" si="103"/>
        <v/>
      </c>
      <c r="AF240" s="41"/>
      <c r="AG240" s="41"/>
      <c r="AH240" s="41"/>
      <c r="AI240" s="41"/>
      <c r="AJ240" s="41"/>
      <c r="AK240" s="41"/>
      <c r="AL240" s="41"/>
      <c r="AM240" s="41"/>
      <c r="AN240" s="41">
        <f t="shared" si="111"/>
        <v>20.348837209302324</v>
      </c>
      <c r="AO240" s="41">
        <v>1032</v>
      </c>
      <c r="AP240" s="110" t="s">
        <v>103</v>
      </c>
      <c r="AQ240" s="111" t="s">
        <v>103</v>
      </c>
      <c r="AR240" s="126" t="str">
        <f t="shared" si="104"/>
        <v/>
      </c>
      <c r="AS240" s="126" t="str">
        <f t="shared" si="105"/>
        <v/>
      </c>
      <c r="AT240" s="127">
        <v>1032</v>
      </c>
      <c r="AU240" s="128">
        <v>2.38</v>
      </c>
      <c r="AV240" s="129" t="s">
        <v>103</v>
      </c>
      <c r="AW240" s="126" t="str">
        <f t="shared" si="106"/>
        <v/>
      </c>
      <c r="AX240" s="126" t="str">
        <f t="shared" si="107"/>
        <v/>
      </c>
      <c r="AY240" s="143" t="str">
        <f t="shared" si="108"/>
        <v/>
      </c>
      <c r="AZ240" s="97">
        <v>81.31</v>
      </c>
      <c r="BA240" s="68"/>
      <c r="BB240" s="68"/>
      <c r="BC240" s="68"/>
      <c r="BD240" s="68"/>
      <c r="BE240" s="15"/>
      <c r="BF240" s="5">
        <f t="shared" si="109"/>
        <v>6936</v>
      </c>
      <c r="BG240" s="42">
        <v>518</v>
      </c>
      <c r="BH240" s="42">
        <v>6418</v>
      </c>
      <c r="BI240" s="42"/>
      <c r="BJ240" s="42"/>
      <c r="BK240" s="42"/>
      <c r="BL240" s="42"/>
      <c r="BM240" s="15"/>
    </row>
    <row r="241" spans="1:65" outlineLevel="5" x14ac:dyDescent="0.3">
      <c r="A241" s="22">
        <f t="shared" si="112"/>
        <v>7</v>
      </c>
      <c r="B241" s="9">
        <f t="shared" si="110"/>
        <v>43300</v>
      </c>
      <c r="C241" s="51">
        <v>357200</v>
      </c>
      <c r="D241" s="64">
        <f t="shared" si="100"/>
        <v>37.5</v>
      </c>
      <c r="E241" s="12">
        <v>37</v>
      </c>
      <c r="F241" s="12">
        <v>38</v>
      </c>
      <c r="G241" s="12"/>
      <c r="H241" s="12"/>
      <c r="I241" s="12"/>
      <c r="J241" s="12"/>
      <c r="K241" s="12"/>
      <c r="L241" s="12"/>
      <c r="M241" s="74" t="str">
        <f t="shared" si="101"/>
        <v/>
      </c>
      <c r="N241" s="83" t="s">
        <v>103</v>
      </c>
      <c r="O241" s="83" t="s">
        <v>103</v>
      </c>
      <c r="P241" s="83"/>
      <c r="Q241" s="83"/>
      <c r="R241" s="83"/>
      <c r="S241" s="83"/>
      <c r="T241" s="83"/>
      <c r="U241" s="83"/>
      <c r="V241" s="5" t="str">
        <f t="shared" si="102"/>
        <v/>
      </c>
      <c r="W241" s="41"/>
      <c r="X241" s="41"/>
      <c r="Y241" s="41"/>
      <c r="Z241" s="41"/>
      <c r="AA241" s="41"/>
      <c r="AB241" s="41"/>
      <c r="AC241" s="41"/>
      <c r="AD241" s="41"/>
      <c r="AE241" s="5" t="str">
        <f t="shared" si="103"/>
        <v/>
      </c>
      <c r="AF241" s="41"/>
      <c r="AG241" s="41"/>
      <c r="AH241" s="41"/>
      <c r="AI241" s="41"/>
      <c r="AJ241" s="41"/>
      <c r="AK241" s="41"/>
      <c r="AL241" s="41"/>
      <c r="AM241" s="41"/>
      <c r="AN241" s="41">
        <f t="shared" si="111"/>
        <v>19.75540921919097</v>
      </c>
      <c r="AO241" s="41">
        <v>1063</v>
      </c>
      <c r="AP241" s="110" t="s">
        <v>103</v>
      </c>
      <c r="AQ241" s="111" t="s">
        <v>103</v>
      </c>
      <c r="AR241" s="126" t="str">
        <f t="shared" si="104"/>
        <v/>
      </c>
      <c r="AS241" s="126" t="str">
        <f t="shared" si="105"/>
        <v/>
      </c>
      <c r="AT241" s="127">
        <v>1063</v>
      </c>
      <c r="AU241" s="128">
        <v>2.4300000000000002</v>
      </c>
      <c r="AV241" s="129" t="s">
        <v>103</v>
      </c>
      <c r="AW241" s="126" t="str">
        <f t="shared" si="106"/>
        <v/>
      </c>
      <c r="AX241" s="126" t="str">
        <f t="shared" si="107"/>
        <v/>
      </c>
      <c r="AY241" s="143" t="str">
        <f t="shared" si="108"/>
        <v/>
      </c>
      <c r="AZ241" s="97">
        <v>81.22</v>
      </c>
      <c r="BA241" s="68"/>
      <c r="BB241" s="68"/>
      <c r="BC241" s="68"/>
      <c r="BD241" s="68"/>
      <c r="BE241" s="15"/>
      <c r="BF241" s="5">
        <f t="shared" si="109"/>
        <v>7968</v>
      </c>
      <c r="BG241" s="42">
        <v>1713</v>
      </c>
      <c r="BH241" s="42">
        <v>6255</v>
      </c>
      <c r="BI241" s="42"/>
      <c r="BJ241" s="42"/>
      <c r="BK241" s="42"/>
      <c r="BL241" s="42"/>
      <c r="BM241" s="15"/>
    </row>
    <row r="242" spans="1:65" outlineLevel="5" x14ac:dyDescent="0.3">
      <c r="A242" s="22">
        <f t="shared" si="112"/>
        <v>7</v>
      </c>
      <c r="B242" s="9">
        <f t="shared" si="110"/>
        <v>43301</v>
      </c>
      <c r="C242" s="51">
        <v>348347</v>
      </c>
      <c r="D242" s="64">
        <f t="shared" si="100"/>
        <v>37.5</v>
      </c>
      <c r="E242" s="12">
        <v>37</v>
      </c>
      <c r="F242" s="12">
        <v>38</v>
      </c>
      <c r="G242" s="12"/>
      <c r="H242" s="12"/>
      <c r="I242" s="12"/>
      <c r="J242" s="12"/>
      <c r="K242" s="12"/>
      <c r="L242" s="12"/>
      <c r="M242" s="74" t="str">
        <f t="shared" si="101"/>
        <v/>
      </c>
      <c r="N242" s="83" t="s">
        <v>103</v>
      </c>
      <c r="O242" s="83" t="s">
        <v>103</v>
      </c>
      <c r="P242" s="83"/>
      <c r="Q242" s="83"/>
      <c r="R242" s="83"/>
      <c r="S242" s="83"/>
      <c r="T242" s="83"/>
      <c r="U242" s="83"/>
      <c r="V242" s="5" t="str">
        <f t="shared" si="102"/>
        <v/>
      </c>
      <c r="W242" s="41"/>
      <c r="X242" s="41"/>
      <c r="Y242" s="41"/>
      <c r="Z242" s="41"/>
      <c r="AA242" s="41"/>
      <c r="AB242" s="41"/>
      <c r="AC242" s="41"/>
      <c r="AD242" s="41"/>
      <c r="AE242" s="5" t="str">
        <f t="shared" si="103"/>
        <v/>
      </c>
      <c r="AF242" s="41"/>
      <c r="AG242" s="41"/>
      <c r="AH242" s="41"/>
      <c r="AI242" s="41"/>
      <c r="AJ242" s="41"/>
      <c r="AK242" s="41"/>
      <c r="AL242" s="41"/>
      <c r="AM242" s="41"/>
      <c r="AN242" s="41">
        <f t="shared" si="111"/>
        <v>20.547945205479451</v>
      </c>
      <c r="AO242" s="41">
        <v>1022</v>
      </c>
      <c r="AP242" s="110" t="s">
        <v>103</v>
      </c>
      <c r="AQ242" s="111" t="s">
        <v>103</v>
      </c>
      <c r="AR242" s="126" t="str">
        <f t="shared" si="104"/>
        <v/>
      </c>
      <c r="AS242" s="126" t="str">
        <f t="shared" si="105"/>
        <v/>
      </c>
      <c r="AT242" s="127">
        <v>1022</v>
      </c>
      <c r="AU242" s="128">
        <v>2.54</v>
      </c>
      <c r="AV242" s="129" t="s">
        <v>103</v>
      </c>
      <c r="AW242" s="126" t="str">
        <f t="shared" si="106"/>
        <v/>
      </c>
      <c r="AX242" s="126" t="str">
        <f t="shared" si="107"/>
        <v/>
      </c>
      <c r="AY242" s="143" t="str">
        <f t="shared" si="108"/>
        <v/>
      </c>
      <c r="AZ242" s="97">
        <v>81.02</v>
      </c>
      <c r="BA242" s="68"/>
      <c r="BB242" s="68"/>
      <c r="BC242" s="68"/>
      <c r="BD242" s="68"/>
      <c r="BE242" s="15"/>
      <c r="BF242" s="5">
        <f t="shared" si="109"/>
        <v>8395</v>
      </c>
      <c r="BG242" s="42">
        <v>0</v>
      </c>
      <c r="BH242" s="42">
        <v>8395</v>
      </c>
      <c r="BI242" s="42"/>
      <c r="BJ242" s="42"/>
      <c r="BK242" s="42"/>
      <c r="BL242" s="42"/>
      <c r="BM242" s="15"/>
    </row>
    <row r="243" spans="1:65" outlineLevel="5" x14ac:dyDescent="0.3">
      <c r="A243" s="22">
        <f t="shared" si="112"/>
        <v>7</v>
      </c>
      <c r="B243" s="9">
        <f t="shared" si="110"/>
        <v>43302</v>
      </c>
      <c r="C243" s="51">
        <v>322914</v>
      </c>
      <c r="D243" s="64">
        <f t="shared" si="100"/>
        <v>37.5</v>
      </c>
      <c r="E243" s="12">
        <v>37</v>
      </c>
      <c r="F243" s="12">
        <v>38</v>
      </c>
      <c r="G243" s="12"/>
      <c r="H243" s="12"/>
      <c r="I243" s="12"/>
      <c r="J243" s="12"/>
      <c r="K243" s="12"/>
      <c r="L243" s="12"/>
      <c r="M243" s="74" t="str">
        <f t="shared" si="101"/>
        <v/>
      </c>
      <c r="N243" s="83" t="s">
        <v>103</v>
      </c>
      <c r="O243" s="83" t="s">
        <v>103</v>
      </c>
      <c r="P243" s="83"/>
      <c r="Q243" s="83"/>
      <c r="R243" s="83"/>
      <c r="S243" s="83"/>
      <c r="T243" s="83"/>
      <c r="U243" s="83"/>
      <c r="V243" s="5" t="str">
        <f t="shared" si="102"/>
        <v/>
      </c>
      <c r="W243" s="41"/>
      <c r="X243" s="41"/>
      <c r="Y243" s="41"/>
      <c r="Z243" s="41"/>
      <c r="AA243" s="41"/>
      <c r="AB243" s="41"/>
      <c r="AC243" s="41"/>
      <c r="AD243" s="41"/>
      <c r="AE243" s="5" t="str">
        <f t="shared" si="103"/>
        <v/>
      </c>
      <c r="AF243" s="41"/>
      <c r="AG243" s="41"/>
      <c r="AH243" s="41"/>
      <c r="AI243" s="41"/>
      <c r="AJ243" s="41"/>
      <c r="AK243" s="41"/>
      <c r="AL243" s="41"/>
      <c r="AM243" s="41"/>
      <c r="AN243" s="41">
        <f t="shared" si="111"/>
        <v>18.150388936905792</v>
      </c>
      <c r="AO243" s="41">
        <v>1157</v>
      </c>
      <c r="AP243" s="110" t="s">
        <v>103</v>
      </c>
      <c r="AQ243" s="111" t="s">
        <v>103</v>
      </c>
      <c r="AR243" s="126" t="str">
        <f t="shared" si="104"/>
        <v/>
      </c>
      <c r="AS243" s="126" t="str">
        <f t="shared" si="105"/>
        <v/>
      </c>
      <c r="AT243" s="127">
        <v>1157</v>
      </c>
      <c r="AU243" s="128" t="s">
        <v>103</v>
      </c>
      <c r="AV243" s="129" t="s">
        <v>103</v>
      </c>
      <c r="AW243" s="126" t="str">
        <f t="shared" si="106"/>
        <v/>
      </c>
      <c r="AX243" s="126" t="str">
        <f t="shared" si="107"/>
        <v/>
      </c>
      <c r="AY243" s="143" t="str">
        <f t="shared" si="108"/>
        <v/>
      </c>
      <c r="AZ243" s="97" t="s">
        <v>103</v>
      </c>
      <c r="BA243" s="68"/>
      <c r="BB243" s="68"/>
      <c r="BC243" s="68"/>
      <c r="BD243" s="68"/>
      <c r="BE243" s="15"/>
      <c r="BF243" s="5">
        <f t="shared" si="109"/>
        <v>9546</v>
      </c>
      <c r="BG243" s="42">
        <v>0</v>
      </c>
      <c r="BH243" s="42">
        <v>9546</v>
      </c>
      <c r="BI243" s="42"/>
      <c r="BJ243" s="42"/>
      <c r="BK243" s="42"/>
      <c r="BL243" s="42"/>
      <c r="BM243" s="15"/>
    </row>
    <row r="244" spans="1:65" outlineLevel="5" x14ac:dyDescent="0.3">
      <c r="A244" s="22">
        <f t="shared" si="112"/>
        <v>7</v>
      </c>
      <c r="B244" s="9">
        <f t="shared" si="110"/>
        <v>43303</v>
      </c>
      <c r="C244" s="51">
        <v>344056</v>
      </c>
      <c r="D244" s="64">
        <f t="shared" si="100"/>
        <v>36.5</v>
      </c>
      <c r="E244" s="12">
        <v>36</v>
      </c>
      <c r="F244" s="12">
        <v>37</v>
      </c>
      <c r="G244" s="12"/>
      <c r="H244" s="12"/>
      <c r="I244" s="12"/>
      <c r="J244" s="12"/>
      <c r="K244" s="12"/>
      <c r="L244" s="12"/>
      <c r="M244" s="74" t="str">
        <f t="shared" si="101"/>
        <v/>
      </c>
      <c r="N244" s="83" t="s">
        <v>103</v>
      </c>
      <c r="O244" s="83" t="s">
        <v>103</v>
      </c>
      <c r="P244" s="83"/>
      <c r="Q244" s="83"/>
      <c r="R244" s="83"/>
      <c r="S244" s="83"/>
      <c r="T244" s="83"/>
      <c r="U244" s="83"/>
      <c r="V244" s="5" t="str">
        <f t="shared" si="102"/>
        <v/>
      </c>
      <c r="W244" s="41"/>
      <c r="X244" s="41"/>
      <c r="Y244" s="41"/>
      <c r="Z244" s="41"/>
      <c r="AA244" s="41"/>
      <c r="AB244" s="41"/>
      <c r="AC244" s="41"/>
      <c r="AD244" s="41"/>
      <c r="AE244" s="5" t="str">
        <f t="shared" si="103"/>
        <v/>
      </c>
      <c r="AF244" s="41"/>
      <c r="AG244" s="41"/>
      <c r="AH244" s="41"/>
      <c r="AI244" s="41"/>
      <c r="AJ244" s="41"/>
      <c r="AK244" s="41"/>
      <c r="AL244" s="41"/>
      <c r="AM244" s="41"/>
      <c r="AN244" s="41">
        <f t="shared" si="111"/>
        <v>20.329138431752177</v>
      </c>
      <c r="AO244" s="41">
        <v>1033</v>
      </c>
      <c r="AP244" s="110" t="s">
        <v>103</v>
      </c>
      <c r="AQ244" s="111" t="s">
        <v>103</v>
      </c>
      <c r="AR244" s="126" t="str">
        <f t="shared" si="104"/>
        <v/>
      </c>
      <c r="AS244" s="126" t="str">
        <f t="shared" si="105"/>
        <v/>
      </c>
      <c r="AT244" s="127">
        <v>1033</v>
      </c>
      <c r="AU244" s="128" t="s">
        <v>103</v>
      </c>
      <c r="AV244" s="129" t="s">
        <v>103</v>
      </c>
      <c r="AW244" s="126" t="str">
        <f t="shared" si="106"/>
        <v/>
      </c>
      <c r="AX244" s="126" t="str">
        <f t="shared" si="107"/>
        <v/>
      </c>
      <c r="AY244" s="143" t="str">
        <f t="shared" si="108"/>
        <v/>
      </c>
      <c r="AZ244" s="97" t="s">
        <v>103</v>
      </c>
      <c r="BA244" s="68"/>
      <c r="BB244" s="68"/>
      <c r="BC244" s="68"/>
      <c r="BD244" s="68"/>
      <c r="BE244" s="15"/>
      <c r="BF244" s="5">
        <f t="shared" si="109"/>
        <v>6730</v>
      </c>
      <c r="BG244" s="42">
        <v>2818</v>
      </c>
      <c r="BH244" s="42">
        <v>3912</v>
      </c>
      <c r="BI244" s="42"/>
      <c r="BJ244" s="42"/>
      <c r="BK244" s="42"/>
      <c r="BL244" s="42"/>
      <c r="BM244" s="15"/>
    </row>
    <row r="245" spans="1:65" outlineLevel="5" x14ac:dyDescent="0.3">
      <c r="A245" s="22">
        <f t="shared" si="112"/>
        <v>7</v>
      </c>
      <c r="B245" s="9">
        <f t="shared" si="110"/>
        <v>43304</v>
      </c>
      <c r="C245" s="51">
        <v>341773</v>
      </c>
      <c r="D245" s="64">
        <f t="shared" si="100"/>
        <v>37</v>
      </c>
      <c r="E245" s="12">
        <v>37</v>
      </c>
      <c r="F245" s="12">
        <v>37</v>
      </c>
      <c r="G245" s="12"/>
      <c r="H245" s="12"/>
      <c r="I245" s="12"/>
      <c r="J245" s="12"/>
      <c r="K245" s="12"/>
      <c r="L245" s="12"/>
      <c r="M245" s="74" t="str">
        <f t="shared" si="101"/>
        <v/>
      </c>
      <c r="N245" s="83" t="s">
        <v>103</v>
      </c>
      <c r="O245" s="83" t="s">
        <v>103</v>
      </c>
      <c r="P245" s="83"/>
      <c r="Q245" s="83"/>
      <c r="R245" s="83"/>
      <c r="S245" s="83"/>
      <c r="T245" s="83"/>
      <c r="U245" s="83"/>
      <c r="V245" s="5" t="str">
        <f t="shared" si="102"/>
        <v/>
      </c>
      <c r="W245" s="41"/>
      <c r="X245" s="41"/>
      <c r="Y245" s="41"/>
      <c r="Z245" s="41"/>
      <c r="AA245" s="41"/>
      <c r="AB245" s="41"/>
      <c r="AC245" s="41"/>
      <c r="AD245" s="41"/>
      <c r="AE245" s="5" t="str">
        <f t="shared" si="103"/>
        <v/>
      </c>
      <c r="AF245" s="41"/>
      <c r="AG245" s="41"/>
      <c r="AH245" s="41"/>
      <c r="AI245" s="41"/>
      <c r="AJ245" s="41"/>
      <c r="AK245" s="41"/>
      <c r="AL245" s="41"/>
      <c r="AM245" s="41"/>
      <c r="AN245" s="41">
        <f t="shared" si="111"/>
        <v>20.114942528735632</v>
      </c>
      <c r="AO245" s="41">
        <v>1044</v>
      </c>
      <c r="AP245" s="110" t="s">
        <v>103</v>
      </c>
      <c r="AQ245" s="111" t="s">
        <v>103</v>
      </c>
      <c r="AR245" s="126" t="str">
        <f t="shared" si="104"/>
        <v/>
      </c>
      <c r="AS245" s="126" t="str">
        <f t="shared" si="105"/>
        <v/>
      </c>
      <c r="AT245" s="127">
        <v>1044</v>
      </c>
      <c r="AU245" s="128">
        <v>2.5499999999999998</v>
      </c>
      <c r="AV245" s="129" t="s">
        <v>103</v>
      </c>
      <c r="AW245" s="126" t="str">
        <f t="shared" si="106"/>
        <v/>
      </c>
      <c r="AX245" s="126" t="str">
        <f t="shared" si="107"/>
        <v/>
      </c>
      <c r="AY245" s="143" t="str">
        <f t="shared" si="108"/>
        <v/>
      </c>
      <c r="AZ245" s="97">
        <v>81.09</v>
      </c>
      <c r="BA245" s="68"/>
      <c r="BB245" s="68"/>
      <c r="BC245" s="68"/>
      <c r="BD245" s="68"/>
      <c r="BE245" s="15"/>
      <c r="BF245" s="5">
        <f t="shared" si="109"/>
        <v>5241</v>
      </c>
      <c r="BG245" s="42">
        <v>0</v>
      </c>
      <c r="BH245" s="42">
        <v>5241</v>
      </c>
      <c r="BI245" s="42"/>
      <c r="BJ245" s="42"/>
      <c r="BK245" s="42"/>
      <c r="BL245" s="42"/>
      <c r="BM245" s="15"/>
    </row>
    <row r="246" spans="1:65" outlineLevel="5" x14ac:dyDescent="0.3">
      <c r="A246" s="22">
        <f t="shared" si="112"/>
        <v>7</v>
      </c>
      <c r="B246" s="9">
        <f t="shared" si="110"/>
        <v>43305</v>
      </c>
      <c r="C246" s="51">
        <v>325898</v>
      </c>
      <c r="D246" s="64">
        <f t="shared" si="100"/>
        <v>37</v>
      </c>
      <c r="E246" s="12">
        <v>37</v>
      </c>
      <c r="F246" s="12">
        <v>37</v>
      </c>
      <c r="G246" s="12"/>
      <c r="H246" s="12"/>
      <c r="I246" s="12"/>
      <c r="J246" s="12"/>
      <c r="K246" s="12"/>
      <c r="L246" s="12"/>
      <c r="M246" s="74">
        <f t="shared" si="101"/>
        <v>7.4</v>
      </c>
      <c r="N246" s="83">
        <v>7.39</v>
      </c>
      <c r="O246" s="83">
        <v>7.38</v>
      </c>
      <c r="P246" s="83"/>
      <c r="Q246" s="83"/>
      <c r="R246" s="83"/>
      <c r="S246" s="83"/>
      <c r="T246" s="83"/>
      <c r="U246" s="83"/>
      <c r="V246" s="5" t="str">
        <f t="shared" si="102"/>
        <v/>
      </c>
      <c r="W246" s="41"/>
      <c r="X246" s="41"/>
      <c r="Y246" s="41"/>
      <c r="Z246" s="41"/>
      <c r="AA246" s="41"/>
      <c r="AB246" s="41"/>
      <c r="AC246" s="41"/>
      <c r="AD246" s="41"/>
      <c r="AE246" s="5" t="str">
        <f t="shared" si="103"/>
        <v/>
      </c>
      <c r="AF246" s="41"/>
      <c r="AG246" s="41"/>
      <c r="AH246" s="41"/>
      <c r="AI246" s="41"/>
      <c r="AJ246" s="41"/>
      <c r="AK246" s="41"/>
      <c r="AL246" s="41"/>
      <c r="AM246" s="41"/>
      <c r="AN246" s="41">
        <f t="shared" si="111"/>
        <v>20.076481835564053</v>
      </c>
      <c r="AO246" s="41">
        <v>1046</v>
      </c>
      <c r="AP246" s="110">
        <v>3</v>
      </c>
      <c r="AQ246" s="111">
        <v>2.2400000000000002</v>
      </c>
      <c r="AR246" s="126">
        <f t="shared" si="104"/>
        <v>74.666666666666671</v>
      </c>
      <c r="AS246" s="126">
        <f t="shared" si="105"/>
        <v>25.333333333333329</v>
      </c>
      <c r="AT246" s="127">
        <v>1046</v>
      </c>
      <c r="AU246" s="128">
        <v>2.42</v>
      </c>
      <c r="AV246" s="129">
        <v>1.43</v>
      </c>
      <c r="AW246" s="126">
        <f t="shared" si="106"/>
        <v>59.090909090909093</v>
      </c>
      <c r="AX246" s="126">
        <f t="shared" si="107"/>
        <v>40.909090909090907</v>
      </c>
      <c r="AY246" s="143">
        <f t="shared" si="108"/>
        <v>50.992063492063501</v>
      </c>
      <c r="AZ246" s="97">
        <v>81.739999999999995</v>
      </c>
      <c r="BA246" s="68"/>
      <c r="BB246" s="68"/>
      <c r="BC246" s="68"/>
      <c r="BD246" s="68"/>
      <c r="BE246" s="15"/>
      <c r="BF246" s="5">
        <f t="shared" si="109"/>
        <v>7483</v>
      </c>
      <c r="BG246" s="42">
        <v>3233</v>
      </c>
      <c r="BH246" s="42">
        <v>4250</v>
      </c>
      <c r="BI246" s="42"/>
      <c r="BJ246" s="42"/>
      <c r="BK246" s="42"/>
      <c r="BL246" s="42"/>
      <c r="BM246" s="15"/>
    </row>
    <row r="247" spans="1:65" outlineLevel="5" x14ac:dyDescent="0.3">
      <c r="A247" s="22">
        <f t="shared" si="112"/>
        <v>7</v>
      </c>
      <c r="B247" s="9">
        <f t="shared" si="110"/>
        <v>43306</v>
      </c>
      <c r="C247" s="51">
        <v>348858</v>
      </c>
      <c r="D247" s="64">
        <f t="shared" si="100"/>
        <v>38</v>
      </c>
      <c r="E247" s="12">
        <v>38</v>
      </c>
      <c r="F247" s="12">
        <v>38</v>
      </c>
      <c r="G247" s="12"/>
      <c r="H247" s="12"/>
      <c r="I247" s="12"/>
      <c r="J247" s="12"/>
      <c r="K247" s="12"/>
      <c r="L247" s="12"/>
      <c r="M247" s="74" t="str">
        <f t="shared" si="101"/>
        <v/>
      </c>
      <c r="N247" s="83" t="s">
        <v>103</v>
      </c>
      <c r="O247" s="83" t="s">
        <v>103</v>
      </c>
      <c r="P247" s="83"/>
      <c r="Q247" s="83"/>
      <c r="R247" s="83"/>
      <c r="S247" s="83"/>
      <c r="T247" s="83"/>
      <c r="U247" s="83"/>
      <c r="V247" s="5" t="str">
        <f t="shared" si="102"/>
        <v/>
      </c>
      <c r="W247" s="41"/>
      <c r="X247" s="41"/>
      <c r="Y247" s="41"/>
      <c r="Z247" s="41"/>
      <c r="AA247" s="41"/>
      <c r="AB247" s="41"/>
      <c r="AC247" s="41"/>
      <c r="AD247" s="41"/>
      <c r="AE247" s="5" t="str">
        <f t="shared" si="103"/>
        <v/>
      </c>
      <c r="AF247" s="41"/>
      <c r="AG247" s="41"/>
      <c r="AH247" s="41"/>
      <c r="AI247" s="41"/>
      <c r="AJ247" s="41"/>
      <c r="AK247" s="41"/>
      <c r="AL247" s="41"/>
      <c r="AM247" s="41"/>
      <c r="AN247" s="41">
        <f t="shared" si="111"/>
        <v>16.444792482380578</v>
      </c>
      <c r="AO247" s="41">
        <v>1277</v>
      </c>
      <c r="AP247" s="110" t="s">
        <v>103</v>
      </c>
      <c r="AQ247" s="111" t="s">
        <v>103</v>
      </c>
      <c r="AR247" s="126" t="str">
        <f t="shared" si="104"/>
        <v/>
      </c>
      <c r="AS247" s="126" t="str">
        <f t="shared" si="105"/>
        <v/>
      </c>
      <c r="AT247" s="127">
        <v>1277</v>
      </c>
      <c r="AU247" s="128">
        <v>2.4</v>
      </c>
      <c r="AV247" s="129" t="s">
        <v>103</v>
      </c>
      <c r="AW247" s="126" t="str">
        <f t="shared" si="106"/>
        <v/>
      </c>
      <c r="AX247" s="126" t="str">
        <f t="shared" si="107"/>
        <v/>
      </c>
      <c r="AY247" s="143" t="str">
        <f t="shared" si="108"/>
        <v/>
      </c>
      <c r="AZ247" s="97">
        <v>81.12</v>
      </c>
      <c r="BA247" s="68"/>
      <c r="BB247" s="68"/>
      <c r="BC247" s="68"/>
      <c r="BD247" s="68"/>
      <c r="BE247" s="15"/>
      <c r="BF247" s="5">
        <f t="shared" si="109"/>
        <v>6881</v>
      </c>
      <c r="BG247" s="42">
        <v>1389</v>
      </c>
      <c r="BH247" s="42">
        <v>5492</v>
      </c>
      <c r="BI247" s="42"/>
      <c r="BJ247" s="42"/>
      <c r="BK247" s="42"/>
      <c r="BL247" s="42"/>
      <c r="BM247" s="15"/>
    </row>
    <row r="248" spans="1:65" outlineLevel="5" x14ac:dyDescent="0.3">
      <c r="A248" s="22">
        <f t="shared" si="112"/>
        <v>7</v>
      </c>
      <c r="B248" s="9">
        <f t="shared" si="110"/>
        <v>43307</v>
      </c>
      <c r="C248" s="51">
        <v>307989</v>
      </c>
      <c r="D248" s="64">
        <f t="shared" si="100"/>
        <v>37</v>
      </c>
      <c r="E248" s="12">
        <v>37</v>
      </c>
      <c r="F248" s="12">
        <v>37</v>
      </c>
      <c r="G248" s="12"/>
      <c r="H248" s="12"/>
      <c r="I248" s="12"/>
      <c r="J248" s="12"/>
      <c r="K248" s="12"/>
      <c r="L248" s="12"/>
      <c r="M248" s="74" t="str">
        <f t="shared" si="101"/>
        <v/>
      </c>
      <c r="N248" s="83" t="s">
        <v>103</v>
      </c>
      <c r="O248" s="83" t="s">
        <v>103</v>
      </c>
      <c r="P248" s="83"/>
      <c r="Q248" s="83"/>
      <c r="R248" s="83"/>
      <c r="S248" s="83"/>
      <c r="T248" s="83"/>
      <c r="U248" s="83"/>
      <c r="V248" s="5" t="str">
        <f t="shared" si="102"/>
        <v/>
      </c>
      <c r="W248" s="41"/>
      <c r="X248" s="41"/>
      <c r="Y248" s="41"/>
      <c r="Z248" s="41"/>
      <c r="AA248" s="41"/>
      <c r="AB248" s="41"/>
      <c r="AC248" s="41"/>
      <c r="AD248" s="41"/>
      <c r="AE248" s="5" t="str">
        <f t="shared" si="103"/>
        <v/>
      </c>
      <c r="AF248" s="41"/>
      <c r="AG248" s="41"/>
      <c r="AH248" s="41"/>
      <c r="AI248" s="41"/>
      <c r="AJ248" s="41"/>
      <c r="AK248" s="41"/>
      <c r="AL248" s="41"/>
      <c r="AM248" s="41"/>
      <c r="AN248" s="41">
        <f t="shared" si="111"/>
        <v>26.184538653366584</v>
      </c>
      <c r="AO248" s="41">
        <v>802</v>
      </c>
      <c r="AP248" s="110" t="s">
        <v>103</v>
      </c>
      <c r="AQ248" s="111" t="s">
        <v>103</v>
      </c>
      <c r="AR248" s="126" t="str">
        <f t="shared" si="104"/>
        <v/>
      </c>
      <c r="AS248" s="126" t="str">
        <f t="shared" si="105"/>
        <v/>
      </c>
      <c r="AT248" s="127">
        <v>802</v>
      </c>
      <c r="AU248" s="128">
        <v>2.38</v>
      </c>
      <c r="AV248" s="129" t="s">
        <v>103</v>
      </c>
      <c r="AW248" s="126" t="str">
        <f t="shared" si="106"/>
        <v/>
      </c>
      <c r="AX248" s="126" t="str">
        <f t="shared" si="107"/>
        <v/>
      </c>
      <c r="AY248" s="143" t="str">
        <f t="shared" si="108"/>
        <v/>
      </c>
      <c r="AZ248" s="97">
        <v>81.13</v>
      </c>
      <c r="BA248" s="68"/>
      <c r="BB248" s="68"/>
      <c r="BC248" s="68"/>
      <c r="BD248" s="68"/>
      <c r="BE248" s="15"/>
      <c r="BF248" s="5">
        <f t="shared" si="109"/>
        <v>8540</v>
      </c>
      <c r="BG248" s="42">
        <v>0</v>
      </c>
      <c r="BH248" s="42">
        <v>8540</v>
      </c>
      <c r="BI248" s="42"/>
      <c r="BJ248" s="42"/>
      <c r="BK248" s="42"/>
      <c r="BL248" s="42"/>
      <c r="BM248" s="15"/>
    </row>
    <row r="249" spans="1:65" outlineLevel="5" x14ac:dyDescent="0.3">
      <c r="A249" s="22">
        <f t="shared" si="112"/>
        <v>7</v>
      </c>
      <c r="B249" s="9">
        <f t="shared" si="110"/>
        <v>43308</v>
      </c>
      <c r="C249" s="51">
        <v>344619</v>
      </c>
      <c r="D249" s="64">
        <f t="shared" si="100"/>
        <v>37</v>
      </c>
      <c r="E249" s="12">
        <v>37</v>
      </c>
      <c r="F249" s="12">
        <v>37</v>
      </c>
      <c r="G249" s="12"/>
      <c r="H249" s="12"/>
      <c r="I249" s="12"/>
      <c r="J249" s="12"/>
      <c r="K249" s="12"/>
      <c r="L249" s="12"/>
      <c r="M249" s="74" t="str">
        <f t="shared" si="101"/>
        <v/>
      </c>
      <c r="N249" s="83" t="s">
        <v>103</v>
      </c>
      <c r="O249" s="83" t="s">
        <v>103</v>
      </c>
      <c r="P249" s="83"/>
      <c r="Q249" s="83"/>
      <c r="R249" s="83"/>
      <c r="S249" s="83"/>
      <c r="T249" s="83"/>
      <c r="U249" s="83"/>
      <c r="V249" s="5" t="str">
        <f t="shared" si="102"/>
        <v/>
      </c>
      <c r="W249" s="41"/>
      <c r="X249" s="41"/>
      <c r="Y249" s="41"/>
      <c r="Z249" s="41"/>
      <c r="AA249" s="41"/>
      <c r="AB249" s="41"/>
      <c r="AC249" s="41"/>
      <c r="AD249" s="41"/>
      <c r="AE249" s="5" t="str">
        <f t="shared" si="103"/>
        <v/>
      </c>
      <c r="AF249" s="41"/>
      <c r="AG249" s="41"/>
      <c r="AH249" s="41"/>
      <c r="AI249" s="41"/>
      <c r="AJ249" s="41"/>
      <c r="AK249" s="41"/>
      <c r="AL249" s="41"/>
      <c r="AM249" s="41"/>
      <c r="AN249" s="41">
        <f t="shared" si="111"/>
        <v>22.75189599133261</v>
      </c>
      <c r="AO249" s="41">
        <v>923</v>
      </c>
      <c r="AP249" s="110" t="s">
        <v>103</v>
      </c>
      <c r="AQ249" s="111" t="s">
        <v>103</v>
      </c>
      <c r="AR249" s="126" t="str">
        <f t="shared" si="104"/>
        <v/>
      </c>
      <c r="AS249" s="126" t="str">
        <f t="shared" si="105"/>
        <v/>
      </c>
      <c r="AT249" s="127">
        <v>923</v>
      </c>
      <c r="AU249" s="128">
        <v>2.31</v>
      </c>
      <c r="AV249" s="129" t="s">
        <v>103</v>
      </c>
      <c r="AW249" s="126" t="str">
        <f t="shared" si="106"/>
        <v/>
      </c>
      <c r="AX249" s="126" t="str">
        <f t="shared" si="107"/>
        <v/>
      </c>
      <c r="AY249" s="143" t="str">
        <f t="shared" si="108"/>
        <v/>
      </c>
      <c r="AZ249" s="97">
        <v>81.08</v>
      </c>
      <c r="BA249" s="68"/>
      <c r="BB249" s="68"/>
      <c r="BC249" s="68"/>
      <c r="BD249" s="68"/>
      <c r="BE249" s="15"/>
      <c r="BF249" s="5">
        <f t="shared" si="109"/>
        <v>3867</v>
      </c>
      <c r="BG249" s="42">
        <v>294</v>
      </c>
      <c r="BH249" s="42">
        <v>3573</v>
      </c>
      <c r="BI249" s="42"/>
      <c r="BJ249" s="42"/>
      <c r="BK249" s="42"/>
      <c r="BL249" s="42"/>
      <c r="BM249" s="15"/>
    </row>
    <row r="250" spans="1:65" outlineLevel="5" x14ac:dyDescent="0.3">
      <c r="A250" s="22">
        <f t="shared" si="112"/>
        <v>7</v>
      </c>
      <c r="B250" s="9">
        <f t="shared" si="110"/>
        <v>43309</v>
      </c>
      <c r="C250" s="51">
        <v>335485</v>
      </c>
      <c r="D250" s="64">
        <f t="shared" si="100"/>
        <v>37</v>
      </c>
      <c r="E250" s="12">
        <v>36</v>
      </c>
      <c r="F250" s="12">
        <v>38</v>
      </c>
      <c r="G250" s="12"/>
      <c r="H250" s="12"/>
      <c r="I250" s="12"/>
      <c r="J250" s="12"/>
      <c r="K250" s="12"/>
      <c r="L250" s="12"/>
      <c r="M250" s="74" t="str">
        <f t="shared" si="101"/>
        <v/>
      </c>
      <c r="N250" s="83" t="s">
        <v>103</v>
      </c>
      <c r="O250" s="83" t="s">
        <v>103</v>
      </c>
      <c r="P250" s="83"/>
      <c r="Q250" s="83"/>
      <c r="R250" s="83"/>
      <c r="S250" s="83"/>
      <c r="T250" s="83"/>
      <c r="U250" s="83"/>
      <c r="V250" s="5" t="str">
        <f t="shared" si="102"/>
        <v/>
      </c>
      <c r="W250" s="41"/>
      <c r="X250" s="41"/>
      <c r="Y250" s="41"/>
      <c r="Z250" s="41"/>
      <c r="AA250" s="41"/>
      <c r="AB250" s="41"/>
      <c r="AC250" s="41"/>
      <c r="AD250" s="41"/>
      <c r="AE250" s="5" t="str">
        <f t="shared" si="103"/>
        <v/>
      </c>
      <c r="AF250" s="41"/>
      <c r="AG250" s="41"/>
      <c r="AH250" s="41"/>
      <c r="AI250" s="41"/>
      <c r="AJ250" s="41"/>
      <c r="AK250" s="41"/>
      <c r="AL250" s="41"/>
      <c r="AM250" s="41"/>
      <c r="AN250" s="41">
        <f t="shared" si="111"/>
        <v>21.716649431230611</v>
      </c>
      <c r="AO250" s="41">
        <v>967</v>
      </c>
      <c r="AP250" s="110" t="s">
        <v>103</v>
      </c>
      <c r="AQ250" s="111" t="s">
        <v>103</v>
      </c>
      <c r="AR250" s="126" t="str">
        <f t="shared" si="104"/>
        <v/>
      </c>
      <c r="AS250" s="126" t="str">
        <f t="shared" si="105"/>
        <v/>
      </c>
      <c r="AT250" s="127">
        <v>967</v>
      </c>
      <c r="AU250" s="128" t="s">
        <v>103</v>
      </c>
      <c r="AV250" s="129" t="s">
        <v>103</v>
      </c>
      <c r="AW250" s="126" t="str">
        <f t="shared" si="106"/>
        <v/>
      </c>
      <c r="AX250" s="126" t="str">
        <f t="shared" si="107"/>
        <v/>
      </c>
      <c r="AY250" s="143" t="str">
        <f t="shared" si="108"/>
        <v/>
      </c>
      <c r="AZ250" s="97" t="s">
        <v>103</v>
      </c>
      <c r="BA250" s="68"/>
      <c r="BB250" s="68"/>
      <c r="BC250" s="68"/>
      <c r="BD250" s="68"/>
      <c r="BE250" s="15"/>
      <c r="BF250" s="5">
        <f t="shared" si="109"/>
        <v>7914</v>
      </c>
      <c r="BG250" s="42">
        <v>4876</v>
      </c>
      <c r="BH250" s="42">
        <v>3038</v>
      </c>
      <c r="BI250" s="42"/>
      <c r="BJ250" s="42"/>
      <c r="BK250" s="42"/>
      <c r="BL250" s="42"/>
      <c r="BM250" s="15"/>
    </row>
    <row r="251" spans="1:65" outlineLevel="5" x14ac:dyDescent="0.3">
      <c r="A251" s="22">
        <f t="shared" si="112"/>
        <v>7</v>
      </c>
      <c r="B251" s="9">
        <f t="shared" si="110"/>
        <v>43310</v>
      </c>
      <c r="C251" s="51">
        <v>337040</v>
      </c>
      <c r="D251" s="64">
        <f t="shared" si="100"/>
        <v>38.5</v>
      </c>
      <c r="E251" s="12">
        <v>39</v>
      </c>
      <c r="F251" s="12">
        <v>38</v>
      </c>
      <c r="G251" s="12"/>
      <c r="H251" s="12"/>
      <c r="I251" s="12"/>
      <c r="J251" s="12"/>
      <c r="K251" s="12"/>
      <c r="L251" s="12"/>
      <c r="M251" s="74" t="str">
        <f t="shared" si="101"/>
        <v/>
      </c>
      <c r="N251" s="83" t="s">
        <v>103</v>
      </c>
      <c r="O251" s="83" t="s">
        <v>103</v>
      </c>
      <c r="P251" s="83"/>
      <c r="Q251" s="83"/>
      <c r="R251" s="83"/>
      <c r="S251" s="83"/>
      <c r="T251" s="83"/>
      <c r="U251" s="83"/>
      <c r="V251" s="5" t="str">
        <f t="shared" si="102"/>
        <v/>
      </c>
      <c r="W251" s="41"/>
      <c r="X251" s="41"/>
      <c r="Y251" s="41"/>
      <c r="Z251" s="41"/>
      <c r="AA251" s="41"/>
      <c r="AB251" s="41"/>
      <c r="AC251" s="41"/>
      <c r="AD251" s="41"/>
      <c r="AE251" s="5" t="str">
        <f t="shared" si="103"/>
        <v/>
      </c>
      <c r="AF251" s="41"/>
      <c r="AG251" s="41"/>
      <c r="AH251" s="41"/>
      <c r="AI251" s="41"/>
      <c r="AJ251" s="41"/>
      <c r="AK251" s="41"/>
      <c r="AL251" s="41"/>
      <c r="AM251" s="41"/>
      <c r="AN251" s="41">
        <f t="shared" si="111"/>
        <v>20.368574199806012</v>
      </c>
      <c r="AO251" s="41">
        <v>1031</v>
      </c>
      <c r="AP251" s="110" t="s">
        <v>103</v>
      </c>
      <c r="AQ251" s="111" t="s">
        <v>103</v>
      </c>
      <c r="AR251" s="126" t="str">
        <f t="shared" si="104"/>
        <v/>
      </c>
      <c r="AS251" s="126" t="str">
        <f t="shared" si="105"/>
        <v/>
      </c>
      <c r="AT251" s="127">
        <v>1031</v>
      </c>
      <c r="AU251" s="128" t="s">
        <v>103</v>
      </c>
      <c r="AV251" s="129" t="s">
        <v>103</v>
      </c>
      <c r="AW251" s="126" t="str">
        <f t="shared" si="106"/>
        <v/>
      </c>
      <c r="AX251" s="126" t="str">
        <f t="shared" si="107"/>
        <v/>
      </c>
      <c r="AY251" s="143" t="str">
        <f t="shared" si="108"/>
        <v/>
      </c>
      <c r="AZ251" s="97" t="s">
        <v>103</v>
      </c>
      <c r="BA251" s="68"/>
      <c r="BB251" s="68"/>
      <c r="BC251" s="68"/>
      <c r="BD251" s="68"/>
      <c r="BE251" s="15"/>
      <c r="BF251" s="5">
        <f t="shared" si="109"/>
        <v>6744</v>
      </c>
      <c r="BG251" s="42">
        <v>1717</v>
      </c>
      <c r="BH251" s="42">
        <v>5027</v>
      </c>
      <c r="BI251" s="42"/>
      <c r="BJ251" s="42"/>
      <c r="BK251" s="42"/>
      <c r="BL251" s="42"/>
      <c r="BM251" s="15"/>
    </row>
    <row r="252" spans="1:65" outlineLevel="5" x14ac:dyDescent="0.3">
      <c r="A252" s="22">
        <f t="shared" si="112"/>
        <v>7</v>
      </c>
      <c r="B252" s="9">
        <f t="shared" si="110"/>
        <v>43311</v>
      </c>
      <c r="C252" s="51">
        <v>362917</v>
      </c>
      <c r="D252" s="64">
        <f t="shared" si="100"/>
        <v>37.5</v>
      </c>
      <c r="E252" s="12">
        <v>38</v>
      </c>
      <c r="F252" s="12">
        <v>37</v>
      </c>
      <c r="G252" s="12"/>
      <c r="H252" s="12"/>
      <c r="I252" s="12"/>
      <c r="J252" s="12"/>
      <c r="K252" s="12"/>
      <c r="L252" s="12"/>
      <c r="M252" s="74" t="str">
        <f t="shared" si="101"/>
        <v/>
      </c>
      <c r="N252" s="83" t="s">
        <v>103</v>
      </c>
      <c r="O252" s="83" t="s">
        <v>103</v>
      </c>
      <c r="P252" s="83"/>
      <c r="Q252" s="83"/>
      <c r="R252" s="83"/>
      <c r="S252" s="83"/>
      <c r="T252" s="83"/>
      <c r="U252" s="83"/>
      <c r="V252" s="5" t="str">
        <f t="shared" si="102"/>
        <v/>
      </c>
      <c r="W252" s="41"/>
      <c r="X252" s="41"/>
      <c r="Y252" s="41"/>
      <c r="Z252" s="41"/>
      <c r="AA252" s="41"/>
      <c r="AB252" s="41"/>
      <c r="AC252" s="41"/>
      <c r="AD252" s="41"/>
      <c r="AE252" s="5" t="str">
        <f t="shared" si="103"/>
        <v/>
      </c>
      <c r="AF252" s="41"/>
      <c r="AG252" s="41"/>
      <c r="AH252" s="41"/>
      <c r="AI252" s="41"/>
      <c r="AJ252" s="41"/>
      <c r="AK252" s="41"/>
      <c r="AL252" s="41"/>
      <c r="AM252" s="41"/>
      <c r="AN252" s="41">
        <f t="shared" si="111"/>
        <v>16.457680250783699</v>
      </c>
      <c r="AO252" s="41">
        <v>1276</v>
      </c>
      <c r="AP252" s="110" t="s">
        <v>103</v>
      </c>
      <c r="AQ252" s="111" t="s">
        <v>103</v>
      </c>
      <c r="AR252" s="126" t="str">
        <f t="shared" si="104"/>
        <v/>
      </c>
      <c r="AS252" s="126" t="str">
        <f t="shared" si="105"/>
        <v/>
      </c>
      <c r="AT252" s="127">
        <v>1276</v>
      </c>
      <c r="AU252" s="128">
        <v>2.35</v>
      </c>
      <c r="AV252" s="129" t="s">
        <v>103</v>
      </c>
      <c r="AW252" s="126" t="str">
        <f t="shared" si="106"/>
        <v/>
      </c>
      <c r="AX252" s="126" t="str">
        <f t="shared" si="107"/>
        <v/>
      </c>
      <c r="AY252" s="143" t="str">
        <f t="shared" si="108"/>
        <v/>
      </c>
      <c r="AZ252" s="97">
        <v>81.25</v>
      </c>
      <c r="BA252" s="68"/>
      <c r="BB252" s="68"/>
      <c r="BC252" s="68"/>
      <c r="BD252" s="68"/>
      <c r="BE252" s="15"/>
      <c r="BF252" s="5">
        <f t="shared" si="109"/>
        <v>6199</v>
      </c>
      <c r="BG252" s="42">
        <v>0</v>
      </c>
      <c r="BH252" s="42">
        <v>6199</v>
      </c>
      <c r="BI252" s="42"/>
      <c r="BJ252" s="42"/>
      <c r="BK252" s="42"/>
      <c r="BL252" s="42"/>
      <c r="BM252" s="15"/>
    </row>
    <row r="253" spans="1:65" ht="17.25" outlineLevel="5" thickBot="1" x14ac:dyDescent="0.35">
      <c r="A253" s="31">
        <f t="shared" si="112"/>
        <v>7</v>
      </c>
      <c r="B253" s="32">
        <f t="shared" si="110"/>
        <v>43312</v>
      </c>
      <c r="C253" s="51">
        <v>309552</v>
      </c>
      <c r="D253" s="64">
        <f t="shared" si="100"/>
        <v>37</v>
      </c>
      <c r="E253" s="12">
        <v>37</v>
      </c>
      <c r="F253" s="12">
        <v>37</v>
      </c>
      <c r="G253" s="12"/>
      <c r="H253" s="12"/>
      <c r="I253" s="12"/>
      <c r="J253" s="12"/>
      <c r="K253" s="12"/>
      <c r="L253" s="12"/>
      <c r="M253" s="74">
        <f t="shared" si="101"/>
        <v>7.4</v>
      </c>
      <c r="N253" s="83">
        <v>7.36</v>
      </c>
      <c r="O253" s="83">
        <v>7.35</v>
      </c>
      <c r="P253" s="83"/>
      <c r="Q253" s="83"/>
      <c r="R253" s="83"/>
      <c r="S253" s="83"/>
      <c r="T253" s="83"/>
      <c r="U253" s="83"/>
      <c r="V253" s="5" t="str">
        <f t="shared" si="102"/>
        <v/>
      </c>
      <c r="W253" s="41"/>
      <c r="X253" s="41"/>
      <c r="Y253" s="41"/>
      <c r="Z253" s="41"/>
      <c r="AA253" s="41"/>
      <c r="AB253" s="41"/>
      <c r="AC253" s="41"/>
      <c r="AD253" s="41"/>
      <c r="AE253" s="5" t="str">
        <f t="shared" si="103"/>
        <v/>
      </c>
      <c r="AF253" s="41"/>
      <c r="AG253" s="41"/>
      <c r="AH253" s="41"/>
      <c r="AI253" s="41"/>
      <c r="AJ253" s="41"/>
      <c r="AK253" s="41"/>
      <c r="AL253" s="41"/>
      <c r="AM253" s="41"/>
      <c r="AN253" s="41">
        <f t="shared" si="111"/>
        <v>17.721518987341771</v>
      </c>
      <c r="AO253" s="41">
        <v>1185</v>
      </c>
      <c r="AP253" s="110">
        <v>3.11</v>
      </c>
      <c r="AQ253" s="111">
        <v>2.29</v>
      </c>
      <c r="AR253" s="126">
        <f t="shared" si="104"/>
        <v>73.633440514469456</v>
      </c>
      <c r="AS253" s="126">
        <f t="shared" si="105"/>
        <v>26.366559485530544</v>
      </c>
      <c r="AT253" s="127">
        <v>1185</v>
      </c>
      <c r="AU253" s="128">
        <v>2.38</v>
      </c>
      <c r="AV253" s="129">
        <v>1.4</v>
      </c>
      <c r="AW253" s="126">
        <f t="shared" si="106"/>
        <v>58.82352941176471</v>
      </c>
      <c r="AX253" s="126">
        <f t="shared" si="107"/>
        <v>41.17647058823529</v>
      </c>
      <c r="AY253" s="143">
        <f t="shared" si="108"/>
        <v>48.845913911416098</v>
      </c>
      <c r="AZ253" s="97">
        <v>81.819999999999993</v>
      </c>
      <c r="BA253" s="68"/>
      <c r="BB253" s="68"/>
      <c r="BC253" s="68"/>
      <c r="BD253" s="68"/>
      <c r="BE253" s="15"/>
      <c r="BF253" s="5">
        <f t="shared" si="109"/>
        <v>5306</v>
      </c>
      <c r="BG253" s="42">
        <v>0</v>
      </c>
      <c r="BH253" s="42">
        <v>5306</v>
      </c>
      <c r="BI253" s="42"/>
      <c r="BJ253" s="42"/>
      <c r="BK253" s="42"/>
      <c r="BL253" s="42"/>
      <c r="BM253" s="15"/>
    </row>
    <row r="254" spans="1:65" outlineLevel="4" x14ac:dyDescent="0.3">
      <c r="A254" s="156" t="s">
        <v>41</v>
      </c>
      <c r="B254" s="157"/>
      <c r="C254" s="50">
        <f t="shared" ref="C254:BM254" si="113">SUBTOTAL(4,C223:C253)</f>
        <v>395155</v>
      </c>
      <c r="D254" s="60">
        <f t="shared" si="113"/>
        <v>38.5</v>
      </c>
      <c r="E254" s="28">
        <f t="shared" si="113"/>
        <v>39</v>
      </c>
      <c r="F254" s="28">
        <f t="shared" si="113"/>
        <v>38</v>
      </c>
      <c r="G254" s="28">
        <f t="shared" si="113"/>
        <v>0</v>
      </c>
      <c r="H254" s="28">
        <f t="shared" si="113"/>
        <v>0</v>
      </c>
      <c r="I254" s="28">
        <f t="shared" si="113"/>
        <v>0</v>
      </c>
      <c r="J254" s="28">
        <f t="shared" si="113"/>
        <v>0</v>
      </c>
      <c r="K254" s="28">
        <f t="shared" si="113"/>
        <v>0</v>
      </c>
      <c r="L254" s="28">
        <f t="shared" si="113"/>
        <v>0</v>
      </c>
      <c r="M254" s="71">
        <f t="shared" si="113"/>
        <v>7.4</v>
      </c>
      <c r="N254" s="82">
        <f t="shared" si="113"/>
        <v>7.39</v>
      </c>
      <c r="O254" s="82">
        <f t="shared" si="113"/>
        <v>7.38</v>
      </c>
      <c r="P254" s="82">
        <f t="shared" si="113"/>
        <v>0</v>
      </c>
      <c r="Q254" s="82">
        <f t="shared" si="113"/>
        <v>0</v>
      </c>
      <c r="R254" s="82">
        <f t="shared" si="113"/>
        <v>0</v>
      </c>
      <c r="S254" s="82">
        <f t="shared" si="113"/>
        <v>0</v>
      </c>
      <c r="T254" s="82">
        <f t="shared" si="113"/>
        <v>0</v>
      </c>
      <c r="U254" s="82">
        <f t="shared" si="113"/>
        <v>0</v>
      </c>
      <c r="V254" s="29">
        <f t="shared" si="113"/>
        <v>0</v>
      </c>
      <c r="W254" s="39">
        <f t="shared" si="113"/>
        <v>0</v>
      </c>
      <c r="X254" s="39">
        <f t="shared" si="113"/>
        <v>0</v>
      </c>
      <c r="Y254" s="39">
        <f t="shared" si="113"/>
        <v>0</v>
      </c>
      <c r="Z254" s="39">
        <f t="shared" si="113"/>
        <v>0</v>
      </c>
      <c r="AA254" s="39">
        <f t="shared" si="113"/>
        <v>0</v>
      </c>
      <c r="AB254" s="39">
        <f t="shared" si="113"/>
        <v>0</v>
      </c>
      <c r="AC254" s="39">
        <f t="shared" si="113"/>
        <v>0</v>
      </c>
      <c r="AD254" s="39">
        <f t="shared" si="113"/>
        <v>0</v>
      </c>
      <c r="AE254" s="29">
        <f t="shared" si="113"/>
        <v>0</v>
      </c>
      <c r="AF254" s="39">
        <f t="shared" si="113"/>
        <v>0</v>
      </c>
      <c r="AG254" s="39">
        <f t="shared" si="113"/>
        <v>0</v>
      </c>
      <c r="AH254" s="39">
        <f t="shared" si="113"/>
        <v>0</v>
      </c>
      <c r="AI254" s="39">
        <f t="shared" si="113"/>
        <v>0</v>
      </c>
      <c r="AJ254" s="39">
        <f t="shared" si="113"/>
        <v>0</v>
      </c>
      <c r="AK254" s="39">
        <f t="shared" si="113"/>
        <v>0</v>
      </c>
      <c r="AL254" s="39">
        <f t="shared" si="113"/>
        <v>0</v>
      </c>
      <c r="AM254" s="39">
        <f t="shared" si="113"/>
        <v>0</v>
      </c>
      <c r="AN254" s="39">
        <f t="shared" si="113"/>
        <v>26.184538653366584</v>
      </c>
      <c r="AO254" s="39">
        <f t="shared" si="113"/>
        <v>1277</v>
      </c>
      <c r="AP254" s="104">
        <f t="shared" si="113"/>
        <v>3.87</v>
      </c>
      <c r="AQ254" s="105">
        <f t="shared" si="113"/>
        <v>2.75</v>
      </c>
      <c r="AR254" s="106">
        <f t="shared" si="113"/>
        <v>74.666666666666671</v>
      </c>
      <c r="AS254" s="106">
        <f t="shared" si="113"/>
        <v>29.213483146067418</v>
      </c>
      <c r="AT254" s="107">
        <f t="shared" si="113"/>
        <v>1277</v>
      </c>
      <c r="AU254" s="108">
        <f t="shared" si="113"/>
        <v>2.59</v>
      </c>
      <c r="AV254" s="109">
        <f t="shared" si="113"/>
        <v>1.43</v>
      </c>
      <c r="AW254" s="106">
        <f t="shared" si="113"/>
        <v>60.515021459227455</v>
      </c>
      <c r="AX254" s="106">
        <f t="shared" si="113"/>
        <v>44.787644787644787</v>
      </c>
      <c r="AY254" s="60">
        <f t="shared" si="113"/>
        <v>50.992063492063501</v>
      </c>
      <c r="AZ254" s="96">
        <f t="shared" si="113"/>
        <v>81.819999999999993</v>
      </c>
      <c r="BA254" s="67">
        <f t="shared" si="113"/>
        <v>64.599999999999994</v>
      </c>
      <c r="BB254" s="67">
        <f t="shared" si="113"/>
        <v>33.799999999999997</v>
      </c>
      <c r="BC254" s="67">
        <f t="shared" si="113"/>
        <v>905</v>
      </c>
      <c r="BD254" s="67">
        <f t="shared" si="113"/>
        <v>0</v>
      </c>
      <c r="BE254" s="27">
        <f t="shared" si="113"/>
        <v>0</v>
      </c>
      <c r="BF254" s="29">
        <f t="shared" si="113"/>
        <v>10550</v>
      </c>
      <c r="BG254" s="39">
        <f t="shared" si="113"/>
        <v>6260</v>
      </c>
      <c r="BH254" s="40">
        <f t="shared" si="113"/>
        <v>9546</v>
      </c>
      <c r="BI254" s="40">
        <f t="shared" si="113"/>
        <v>0</v>
      </c>
      <c r="BJ254" s="40">
        <f t="shared" si="113"/>
        <v>0</v>
      </c>
      <c r="BK254" s="40">
        <f t="shared" si="113"/>
        <v>0</v>
      </c>
      <c r="BL254" s="40">
        <f t="shared" si="113"/>
        <v>0</v>
      </c>
      <c r="BM254" s="27">
        <f t="shared" si="113"/>
        <v>0</v>
      </c>
    </row>
    <row r="255" spans="1:65" outlineLevel="3" x14ac:dyDescent="0.3">
      <c r="A255" s="158" t="s">
        <v>30</v>
      </c>
      <c r="B255" s="159"/>
      <c r="C255" s="51">
        <f t="shared" ref="C255:BM255" si="114">SUBTOTAL(5,C223:C253)</f>
        <v>307989</v>
      </c>
      <c r="D255" s="61">
        <f t="shared" si="114"/>
        <v>36.5</v>
      </c>
      <c r="E255" s="12">
        <f t="shared" si="114"/>
        <v>36</v>
      </c>
      <c r="F255" s="12">
        <f t="shared" si="114"/>
        <v>36</v>
      </c>
      <c r="G255" s="12">
        <f t="shared" si="114"/>
        <v>0</v>
      </c>
      <c r="H255" s="12">
        <f t="shared" si="114"/>
        <v>0</v>
      </c>
      <c r="I255" s="12">
        <f t="shared" si="114"/>
        <v>0</v>
      </c>
      <c r="J255" s="12">
        <f t="shared" si="114"/>
        <v>0</v>
      </c>
      <c r="K255" s="12">
        <f t="shared" si="114"/>
        <v>0</v>
      </c>
      <c r="L255" s="12">
        <f t="shared" si="114"/>
        <v>0</v>
      </c>
      <c r="M255" s="72">
        <f t="shared" si="114"/>
        <v>7.3</v>
      </c>
      <c r="N255" s="83">
        <f t="shared" si="114"/>
        <v>7.3</v>
      </c>
      <c r="O255" s="83">
        <f t="shared" si="114"/>
        <v>7.2</v>
      </c>
      <c r="P255" s="83">
        <f t="shared" si="114"/>
        <v>0</v>
      </c>
      <c r="Q255" s="83">
        <f t="shared" si="114"/>
        <v>0</v>
      </c>
      <c r="R255" s="83">
        <f t="shared" si="114"/>
        <v>0</v>
      </c>
      <c r="S255" s="83">
        <f t="shared" si="114"/>
        <v>0</v>
      </c>
      <c r="T255" s="83">
        <f t="shared" si="114"/>
        <v>0</v>
      </c>
      <c r="U255" s="83">
        <f t="shared" si="114"/>
        <v>0</v>
      </c>
      <c r="V255" s="6">
        <f t="shared" si="114"/>
        <v>0</v>
      </c>
      <c r="W255" s="41">
        <f t="shared" si="114"/>
        <v>0</v>
      </c>
      <c r="X255" s="41">
        <f t="shared" si="114"/>
        <v>0</v>
      </c>
      <c r="Y255" s="41">
        <f t="shared" si="114"/>
        <v>0</v>
      </c>
      <c r="Z255" s="41">
        <f t="shared" si="114"/>
        <v>0</v>
      </c>
      <c r="AA255" s="41">
        <f t="shared" si="114"/>
        <v>0</v>
      </c>
      <c r="AB255" s="41">
        <f t="shared" si="114"/>
        <v>0</v>
      </c>
      <c r="AC255" s="41">
        <f t="shared" si="114"/>
        <v>0</v>
      </c>
      <c r="AD255" s="41">
        <f t="shared" si="114"/>
        <v>0</v>
      </c>
      <c r="AE255" s="6">
        <f t="shared" si="114"/>
        <v>0</v>
      </c>
      <c r="AF255" s="41">
        <f t="shared" si="114"/>
        <v>0</v>
      </c>
      <c r="AG255" s="41">
        <f t="shared" si="114"/>
        <v>0</v>
      </c>
      <c r="AH255" s="41">
        <f t="shared" si="114"/>
        <v>0</v>
      </c>
      <c r="AI255" s="41">
        <f t="shared" si="114"/>
        <v>0</v>
      </c>
      <c r="AJ255" s="41">
        <f t="shared" si="114"/>
        <v>0</v>
      </c>
      <c r="AK255" s="41">
        <f t="shared" si="114"/>
        <v>0</v>
      </c>
      <c r="AL255" s="41">
        <f t="shared" si="114"/>
        <v>0</v>
      </c>
      <c r="AM255" s="41">
        <f t="shared" si="114"/>
        <v>0</v>
      </c>
      <c r="AN255" s="41">
        <f t="shared" si="114"/>
        <v>16.444792482380578</v>
      </c>
      <c r="AO255" s="41">
        <f t="shared" si="114"/>
        <v>802</v>
      </c>
      <c r="AP255" s="110">
        <f t="shared" si="114"/>
        <v>3</v>
      </c>
      <c r="AQ255" s="111">
        <f t="shared" si="114"/>
        <v>2.2400000000000002</v>
      </c>
      <c r="AR255" s="112">
        <f t="shared" si="114"/>
        <v>70.786516853932582</v>
      </c>
      <c r="AS255" s="112">
        <f t="shared" si="114"/>
        <v>25.333333333333329</v>
      </c>
      <c r="AT255" s="113">
        <f t="shared" si="114"/>
        <v>802</v>
      </c>
      <c r="AU255" s="114">
        <f t="shared" si="114"/>
        <v>2.31</v>
      </c>
      <c r="AV255" s="115">
        <f t="shared" si="114"/>
        <v>1.32</v>
      </c>
      <c r="AW255" s="112">
        <f t="shared" si="114"/>
        <v>55.212355212355213</v>
      </c>
      <c r="AX255" s="112">
        <f t="shared" si="114"/>
        <v>39.484978540772545</v>
      </c>
      <c r="AY255" s="61">
        <f t="shared" si="114"/>
        <v>43.00215594681999</v>
      </c>
      <c r="AZ255" s="97">
        <f t="shared" si="114"/>
        <v>80.02</v>
      </c>
      <c r="BA255" s="68">
        <f t="shared" si="114"/>
        <v>64.599999999999994</v>
      </c>
      <c r="BB255" s="68">
        <f t="shared" si="114"/>
        <v>33.799999999999997</v>
      </c>
      <c r="BC255" s="68">
        <f t="shared" si="114"/>
        <v>905</v>
      </c>
      <c r="BD255" s="68">
        <f t="shared" si="114"/>
        <v>0</v>
      </c>
      <c r="BE255" s="15">
        <f t="shared" si="114"/>
        <v>0</v>
      </c>
      <c r="BF255" s="6">
        <f t="shared" si="114"/>
        <v>3867</v>
      </c>
      <c r="BG255" s="41">
        <f t="shared" si="114"/>
        <v>0</v>
      </c>
      <c r="BH255" s="42">
        <f t="shared" si="114"/>
        <v>1501</v>
      </c>
      <c r="BI255" s="42">
        <f t="shared" si="114"/>
        <v>0</v>
      </c>
      <c r="BJ255" s="42">
        <f t="shared" si="114"/>
        <v>0</v>
      </c>
      <c r="BK255" s="42">
        <f t="shared" si="114"/>
        <v>0</v>
      </c>
      <c r="BL255" s="42">
        <f t="shared" si="114"/>
        <v>0</v>
      </c>
      <c r="BM255" s="15">
        <f t="shared" si="114"/>
        <v>0</v>
      </c>
    </row>
    <row r="256" spans="1:65" outlineLevel="2" x14ac:dyDescent="0.3">
      <c r="A256" s="158" t="s">
        <v>19</v>
      </c>
      <c r="B256" s="159"/>
      <c r="C256" s="51">
        <f>IFERROR(SUBTOTAL(1,C223:C253),"")</f>
        <v>361957.12903225806</v>
      </c>
      <c r="D256" s="61">
        <f t="shared" ref="D256:BM256" si="115">IFERROR(SUBTOTAL(1,D223:D253),"")</f>
        <v>37.193548387096776</v>
      </c>
      <c r="E256" s="12">
        <f t="shared" si="115"/>
        <v>37.193548387096776</v>
      </c>
      <c r="F256" s="12">
        <f t="shared" si="115"/>
        <v>37.193548387096776</v>
      </c>
      <c r="G256" s="12" t="str">
        <f t="shared" si="115"/>
        <v/>
      </c>
      <c r="H256" s="12" t="str">
        <f t="shared" si="115"/>
        <v/>
      </c>
      <c r="I256" s="12" t="str">
        <f t="shared" si="115"/>
        <v/>
      </c>
      <c r="J256" s="12" t="str">
        <f t="shared" si="115"/>
        <v/>
      </c>
      <c r="K256" s="12" t="str">
        <f t="shared" si="115"/>
        <v/>
      </c>
      <c r="L256" s="12" t="str">
        <f t="shared" si="115"/>
        <v/>
      </c>
      <c r="M256" s="72">
        <f t="shared" si="115"/>
        <v>7.339999999999999</v>
      </c>
      <c r="N256" s="83">
        <f t="shared" si="115"/>
        <v>7.338000000000001</v>
      </c>
      <c r="O256" s="83">
        <f t="shared" si="115"/>
        <v>7.3039999999999994</v>
      </c>
      <c r="P256" s="83" t="str">
        <f t="shared" si="115"/>
        <v/>
      </c>
      <c r="Q256" s="83" t="str">
        <f t="shared" si="115"/>
        <v/>
      </c>
      <c r="R256" s="83" t="str">
        <f t="shared" si="115"/>
        <v/>
      </c>
      <c r="S256" s="83" t="str">
        <f t="shared" si="115"/>
        <v/>
      </c>
      <c r="T256" s="83" t="str">
        <f t="shared" si="115"/>
        <v/>
      </c>
      <c r="U256" s="83" t="str">
        <f t="shared" si="115"/>
        <v/>
      </c>
      <c r="V256" s="6" t="str">
        <f t="shared" si="115"/>
        <v/>
      </c>
      <c r="W256" s="41" t="str">
        <f t="shared" si="115"/>
        <v/>
      </c>
      <c r="X256" s="41" t="str">
        <f t="shared" si="115"/>
        <v/>
      </c>
      <c r="Y256" s="41" t="str">
        <f t="shared" si="115"/>
        <v/>
      </c>
      <c r="Z256" s="41" t="str">
        <f t="shared" si="115"/>
        <v/>
      </c>
      <c r="AA256" s="41" t="str">
        <f t="shared" si="115"/>
        <v/>
      </c>
      <c r="AB256" s="41" t="str">
        <f t="shared" si="115"/>
        <v/>
      </c>
      <c r="AC256" s="41" t="str">
        <f t="shared" si="115"/>
        <v/>
      </c>
      <c r="AD256" s="41" t="str">
        <f t="shared" si="115"/>
        <v/>
      </c>
      <c r="AE256" s="6" t="str">
        <f t="shared" si="115"/>
        <v/>
      </c>
      <c r="AF256" s="41" t="str">
        <f t="shared" si="115"/>
        <v/>
      </c>
      <c r="AG256" s="41" t="str">
        <f t="shared" si="115"/>
        <v/>
      </c>
      <c r="AH256" s="41" t="str">
        <f t="shared" si="115"/>
        <v/>
      </c>
      <c r="AI256" s="41" t="str">
        <f t="shared" si="115"/>
        <v/>
      </c>
      <c r="AJ256" s="41" t="str">
        <f t="shared" si="115"/>
        <v/>
      </c>
      <c r="AK256" s="41" t="str">
        <f t="shared" si="115"/>
        <v/>
      </c>
      <c r="AL256" s="41" t="str">
        <f t="shared" si="115"/>
        <v/>
      </c>
      <c r="AM256" s="41" t="str">
        <f t="shared" si="115"/>
        <v/>
      </c>
      <c r="AN256" s="41">
        <f t="shared" si="115"/>
        <v>20.994276611725951</v>
      </c>
      <c r="AO256" s="41">
        <f t="shared" si="115"/>
        <v>1010.483870967742</v>
      </c>
      <c r="AP256" s="110">
        <f t="shared" si="115"/>
        <v>3.3719999999999999</v>
      </c>
      <c r="AQ256" s="111">
        <f t="shared" si="115"/>
        <v>2.444</v>
      </c>
      <c r="AR256" s="112">
        <f t="shared" si="115"/>
        <v>72.607524364935358</v>
      </c>
      <c r="AS256" s="112">
        <f t="shared" si="115"/>
        <v>27.392475635064649</v>
      </c>
      <c r="AT256" s="113">
        <f t="shared" si="115"/>
        <v>1010.483870967742</v>
      </c>
      <c r="AU256" s="114">
        <f t="shared" si="115"/>
        <v>2.4413636363636368</v>
      </c>
      <c r="AV256" s="115">
        <f t="shared" si="115"/>
        <v>1.3980000000000001</v>
      </c>
      <c r="AW256" s="112">
        <f t="shared" si="115"/>
        <v>57.962405588042785</v>
      </c>
      <c r="AX256" s="112">
        <f t="shared" si="115"/>
        <v>42.037594411957215</v>
      </c>
      <c r="AY256" s="61">
        <f t="shared" si="115"/>
        <v>47.95404119862549</v>
      </c>
      <c r="AZ256" s="97">
        <f t="shared" si="115"/>
        <v>81.001818181818194</v>
      </c>
      <c r="BA256" s="68">
        <f t="shared" si="115"/>
        <v>64.599999999999994</v>
      </c>
      <c r="BB256" s="68">
        <f t="shared" si="115"/>
        <v>33.799999999999997</v>
      </c>
      <c r="BC256" s="68">
        <f t="shared" si="115"/>
        <v>905</v>
      </c>
      <c r="BD256" s="68" t="str">
        <f t="shared" si="115"/>
        <v/>
      </c>
      <c r="BE256" s="15" t="str">
        <f>IFERROR(SUBTOTAL(1,BE223:BE253),"")</f>
        <v/>
      </c>
      <c r="BF256" s="6">
        <f t="shared" si="115"/>
        <v>7050.5161290322585</v>
      </c>
      <c r="BG256" s="41">
        <f t="shared" si="115"/>
        <v>2026.5806451612902</v>
      </c>
      <c r="BH256" s="42">
        <f t="shared" si="115"/>
        <v>5023.9354838709678</v>
      </c>
      <c r="BI256" s="42" t="str">
        <f t="shared" si="115"/>
        <v/>
      </c>
      <c r="BJ256" s="42" t="str">
        <f t="shared" si="115"/>
        <v/>
      </c>
      <c r="BK256" s="42" t="str">
        <f t="shared" si="115"/>
        <v/>
      </c>
      <c r="BL256" s="42" t="str">
        <f t="shared" si="115"/>
        <v/>
      </c>
      <c r="BM256" s="15" t="str">
        <f t="shared" si="115"/>
        <v/>
      </c>
    </row>
    <row r="257" spans="1:65" ht="17.25" outlineLevel="1" thickBot="1" x14ac:dyDescent="0.35">
      <c r="A257" s="160" t="s">
        <v>54</v>
      </c>
      <c r="B257" s="161"/>
      <c r="C257" s="52">
        <f>SUBTOTAL(9,C223:C253)</f>
        <v>11220671</v>
      </c>
      <c r="D257" s="62"/>
      <c r="E257" s="30"/>
      <c r="F257" s="30"/>
      <c r="G257" s="30"/>
      <c r="H257" s="30"/>
      <c r="I257" s="30"/>
      <c r="J257" s="30"/>
      <c r="K257" s="30"/>
      <c r="L257" s="30"/>
      <c r="M257" s="73"/>
      <c r="N257" s="84"/>
      <c r="O257" s="84"/>
      <c r="P257" s="84"/>
      <c r="Q257" s="84"/>
      <c r="R257" s="84"/>
      <c r="S257" s="84"/>
      <c r="T257" s="84"/>
      <c r="U257" s="84"/>
      <c r="V257" s="93"/>
      <c r="W257" s="94"/>
      <c r="X257" s="94"/>
      <c r="Y257" s="94"/>
      <c r="Z257" s="94"/>
      <c r="AA257" s="94"/>
      <c r="AB257" s="94"/>
      <c r="AC257" s="94"/>
      <c r="AD257" s="94"/>
      <c r="AE257" s="93"/>
      <c r="AF257" s="94"/>
      <c r="AG257" s="94"/>
      <c r="AH257" s="94"/>
      <c r="AI257" s="94"/>
      <c r="AJ257" s="94"/>
      <c r="AK257" s="94"/>
      <c r="AL257" s="94"/>
      <c r="AM257" s="94"/>
      <c r="AN257" s="94"/>
      <c r="AO257" s="43">
        <f>SUBTOTAL(9,AO223:AO253)</f>
        <v>31325</v>
      </c>
      <c r="AP257" s="116"/>
      <c r="AQ257" s="117"/>
      <c r="AR257" s="118"/>
      <c r="AS257" s="118"/>
      <c r="AT257" s="119">
        <f>SUBTOTAL(9,AT223:AT253)</f>
        <v>31325</v>
      </c>
      <c r="AU257" s="120"/>
      <c r="AV257" s="121"/>
      <c r="AW257" s="118"/>
      <c r="AX257" s="118"/>
      <c r="AY257" s="62"/>
      <c r="AZ257" s="98"/>
      <c r="BA257" s="69"/>
      <c r="BB257" s="69"/>
      <c r="BC257" s="69"/>
      <c r="BD257" s="69"/>
      <c r="BE257" s="16">
        <f>SUBTOTAL(9,BE223:BE253)</f>
        <v>0</v>
      </c>
      <c r="BF257" s="7">
        <f t="shared" ref="BF257:BM257" si="116">SUBTOTAL(9,BF223:BF253)</f>
        <v>218566</v>
      </c>
      <c r="BG257" s="43">
        <f t="shared" si="116"/>
        <v>62824</v>
      </c>
      <c r="BH257" s="44">
        <f t="shared" si="116"/>
        <v>155742</v>
      </c>
      <c r="BI257" s="44">
        <f t="shared" si="116"/>
        <v>0</v>
      </c>
      <c r="BJ257" s="44">
        <f t="shared" si="116"/>
        <v>0</v>
      </c>
      <c r="BK257" s="44">
        <f t="shared" si="116"/>
        <v>0</v>
      </c>
      <c r="BL257" s="44">
        <f t="shared" si="116"/>
        <v>0</v>
      </c>
      <c r="BM257" s="16">
        <f t="shared" si="116"/>
        <v>0</v>
      </c>
    </row>
    <row r="258" spans="1:65" outlineLevel="5" x14ac:dyDescent="0.3">
      <c r="A258" s="21">
        <f t="shared" si="112"/>
        <v>8</v>
      </c>
      <c r="B258" s="33">
        <f>B253+1</f>
        <v>43313</v>
      </c>
      <c r="C258" s="51">
        <v>343114</v>
      </c>
      <c r="D258" s="64">
        <f t="shared" ref="D258:D288" si="117">IFERROR(ROUND(AVERAGE(E258:L258),1),"")</f>
        <v>37</v>
      </c>
      <c r="E258" s="12">
        <v>37</v>
      </c>
      <c r="F258" s="12">
        <v>37</v>
      </c>
      <c r="G258" s="12"/>
      <c r="H258" s="12"/>
      <c r="I258" s="12"/>
      <c r="J258" s="12"/>
      <c r="K258" s="12"/>
      <c r="L258" s="12"/>
      <c r="M258" s="74" t="str">
        <f t="shared" ref="M258:M288" si="118">IFERROR(ROUND(AVERAGE(N258:U258),1),"")</f>
        <v/>
      </c>
      <c r="N258" s="83" t="s">
        <v>103</v>
      </c>
      <c r="O258" s="83" t="s">
        <v>103</v>
      </c>
      <c r="P258" s="83"/>
      <c r="Q258" s="83"/>
      <c r="R258" s="83"/>
      <c r="S258" s="83"/>
      <c r="T258" s="83"/>
      <c r="U258" s="83"/>
      <c r="V258" s="5" t="str">
        <f t="shared" ref="V258:V288" si="119">IFERROR(ROUND(AVERAGE(W258:AD258),1),"")</f>
        <v/>
      </c>
      <c r="W258" s="41"/>
      <c r="X258" s="41"/>
      <c r="Y258" s="41"/>
      <c r="Z258" s="41"/>
      <c r="AA258" s="41"/>
      <c r="AB258" s="41"/>
      <c r="AC258" s="41"/>
      <c r="AD258" s="41"/>
      <c r="AE258" s="5" t="str">
        <f t="shared" ref="AE258:AE288" si="120">IFERROR(ROUND(AVERAGE(AF258:AM258),1),"")</f>
        <v/>
      </c>
      <c r="AF258" s="41"/>
      <c r="AG258" s="41"/>
      <c r="AH258" s="41"/>
      <c r="AI258" s="41"/>
      <c r="AJ258" s="41"/>
      <c r="AK258" s="41"/>
      <c r="AL258" s="41"/>
      <c r="AM258" s="41"/>
      <c r="AN258" s="41">
        <f>21000/AO258</f>
        <v>14.018691588785046</v>
      </c>
      <c r="AO258" s="41">
        <v>1498</v>
      </c>
      <c r="AP258" s="110" t="s">
        <v>103</v>
      </c>
      <c r="AQ258" s="111" t="s">
        <v>103</v>
      </c>
      <c r="AR258" s="126" t="str">
        <f t="shared" ref="AR258:AR288" si="121">IFERROR(AQ258/AP258*100,"")</f>
        <v/>
      </c>
      <c r="AS258" s="126" t="str">
        <f t="shared" ref="AS258:AS288" si="122">IFERROR(100-AR258,"")</f>
        <v/>
      </c>
      <c r="AT258" s="127">
        <v>1498</v>
      </c>
      <c r="AU258" s="128">
        <v>2.33</v>
      </c>
      <c r="AV258" s="129" t="s">
        <v>103</v>
      </c>
      <c r="AW258" s="126" t="str">
        <f t="shared" ref="AW258:AW288" si="123">IFERROR(AV258/AU258*100,"")</f>
        <v/>
      </c>
      <c r="AX258" s="126" t="str">
        <f t="shared" ref="AX258:AX288" si="124">IFERROR(100-AW258,"")</f>
        <v/>
      </c>
      <c r="AY258" s="64" t="str">
        <f t="shared" ref="AY258:AY288" si="125">IFERROR((1-((AW258*AS258)/(AX258*AR258)))*100,"")</f>
        <v/>
      </c>
      <c r="AZ258" s="97">
        <v>81.260000000000005</v>
      </c>
      <c r="BA258" s="68"/>
      <c r="BB258" s="68"/>
      <c r="BC258" s="68"/>
      <c r="BD258" s="68"/>
      <c r="BE258" s="15"/>
      <c r="BF258" s="5">
        <f t="shared" ref="BF258:BF288" si="126">IF(SUM(BG258:BM258)=0,"",SUM(BG258:BM258))</f>
        <v>6493</v>
      </c>
      <c r="BG258" s="42">
        <v>0</v>
      </c>
      <c r="BH258" s="42">
        <v>6493</v>
      </c>
      <c r="BI258" s="42"/>
      <c r="BJ258" s="42"/>
      <c r="BK258" s="42"/>
      <c r="BL258" s="42"/>
      <c r="BM258" s="15"/>
    </row>
    <row r="259" spans="1:65" outlineLevel="5" x14ac:dyDescent="0.3">
      <c r="A259" s="22">
        <f t="shared" si="112"/>
        <v>8</v>
      </c>
      <c r="B259" s="9">
        <f t="shared" si="110"/>
        <v>43314</v>
      </c>
      <c r="C259" s="51">
        <v>312970</v>
      </c>
      <c r="D259" s="64">
        <f t="shared" si="117"/>
        <v>36</v>
      </c>
      <c r="E259" s="12">
        <v>36</v>
      </c>
      <c r="F259" s="12">
        <v>36</v>
      </c>
      <c r="G259" s="12"/>
      <c r="H259" s="12"/>
      <c r="I259" s="12"/>
      <c r="J259" s="12"/>
      <c r="K259" s="12"/>
      <c r="L259" s="12"/>
      <c r="M259" s="74" t="str">
        <f t="shared" si="118"/>
        <v/>
      </c>
      <c r="N259" s="83" t="s">
        <v>103</v>
      </c>
      <c r="O259" s="83" t="s">
        <v>103</v>
      </c>
      <c r="P259" s="83"/>
      <c r="Q259" s="83"/>
      <c r="R259" s="83"/>
      <c r="S259" s="83"/>
      <c r="T259" s="83"/>
      <c r="U259" s="83"/>
      <c r="V259" s="5" t="str">
        <f t="shared" si="119"/>
        <v/>
      </c>
      <c r="W259" s="41"/>
      <c r="X259" s="41"/>
      <c r="Y259" s="41"/>
      <c r="Z259" s="41"/>
      <c r="AA259" s="41"/>
      <c r="AB259" s="41"/>
      <c r="AC259" s="41"/>
      <c r="AD259" s="41"/>
      <c r="AE259" s="5" t="str">
        <f t="shared" si="120"/>
        <v/>
      </c>
      <c r="AF259" s="41"/>
      <c r="AG259" s="41"/>
      <c r="AH259" s="41"/>
      <c r="AI259" s="41"/>
      <c r="AJ259" s="41"/>
      <c r="AK259" s="41"/>
      <c r="AL259" s="41"/>
      <c r="AM259" s="41"/>
      <c r="AN259" s="41">
        <f t="shared" ref="AN259:AN288" si="127">21000/AO259</f>
        <v>16.679904686258936</v>
      </c>
      <c r="AO259" s="41">
        <v>1259</v>
      </c>
      <c r="AP259" s="110" t="s">
        <v>103</v>
      </c>
      <c r="AQ259" s="111" t="s">
        <v>103</v>
      </c>
      <c r="AR259" s="126" t="str">
        <f t="shared" si="121"/>
        <v/>
      </c>
      <c r="AS259" s="126" t="str">
        <f t="shared" si="122"/>
        <v/>
      </c>
      <c r="AT259" s="127">
        <v>1259</v>
      </c>
      <c r="AU259" s="128">
        <v>2.2599999999999998</v>
      </c>
      <c r="AV259" s="129" t="s">
        <v>103</v>
      </c>
      <c r="AW259" s="126" t="str">
        <f t="shared" si="123"/>
        <v/>
      </c>
      <c r="AX259" s="126" t="str">
        <f t="shared" si="124"/>
        <v/>
      </c>
      <c r="AY259" s="64" t="str">
        <f t="shared" si="125"/>
        <v/>
      </c>
      <c r="AZ259" s="97">
        <v>80.64</v>
      </c>
      <c r="BA259" s="68"/>
      <c r="BB259" s="68"/>
      <c r="BC259" s="68"/>
      <c r="BD259" s="68"/>
      <c r="BE259" s="15"/>
      <c r="BF259" s="5">
        <f t="shared" si="126"/>
        <v>7029</v>
      </c>
      <c r="BG259" s="42">
        <v>0</v>
      </c>
      <c r="BH259" s="42">
        <v>7029</v>
      </c>
      <c r="BI259" s="42"/>
      <c r="BJ259" s="42"/>
      <c r="BK259" s="42"/>
      <c r="BL259" s="42"/>
      <c r="BM259" s="15"/>
    </row>
    <row r="260" spans="1:65" outlineLevel="5" x14ac:dyDescent="0.3">
      <c r="A260" s="22">
        <f t="shared" si="112"/>
        <v>8</v>
      </c>
      <c r="B260" s="9">
        <f t="shared" si="110"/>
        <v>43315</v>
      </c>
      <c r="C260" s="51">
        <v>313112</v>
      </c>
      <c r="D260" s="64">
        <f t="shared" si="117"/>
        <v>35.5</v>
      </c>
      <c r="E260" s="12">
        <v>35</v>
      </c>
      <c r="F260" s="12">
        <v>36</v>
      </c>
      <c r="G260" s="12"/>
      <c r="H260" s="12"/>
      <c r="I260" s="12"/>
      <c r="J260" s="12"/>
      <c r="K260" s="12"/>
      <c r="L260" s="12"/>
      <c r="M260" s="74" t="str">
        <f t="shared" si="118"/>
        <v/>
      </c>
      <c r="N260" s="83" t="s">
        <v>103</v>
      </c>
      <c r="O260" s="83" t="s">
        <v>103</v>
      </c>
      <c r="P260" s="83"/>
      <c r="Q260" s="83"/>
      <c r="R260" s="83"/>
      <c r="S260" s="83"/>
      <c r="T260" s="83"/>
      <c r="U260" s="83"/>
      <c r="V260" s="5" t="str">
        <f t="shared" si="119"/>
        <v/>
      </c>
      <c r="W260" s="41"/>
      <c r="X260" s="41"/>
      <c r="Y260" s="41"/>
      <c r="Z260" s="41"/>
      <c r="AA260" s="41"/>
      <c r="AB260" s="41"/>
      <c r="AC260" s="41"/>
      <c r="AD260" s="41"/>
      <c r="AE260" s="5" t="str">
        <f t="shared" si="120"/>
        <v/>
      </c>
      <c r="AF260" s="41"/>
      <c r="AG260" s="41"/>
      <c r="AH260" s="41"/>
      <c r="AI260" s="41"/>
      <c r="AJ260" s="41"/>
      <c r="AK260" s="41"/>
      <c r="AL260" s="41"/>
      <c r="AM260" s="41"/>
      <c r="AN260" s="41">
        <f t="shared" si="127"/>
        <v>21.19071644803229</v>
      </c>
      <c r="AO260" s="41">
        <v>991</v>
      </c>
      <c r="AP260" s="110" t="s">
        <v>103</v>
      </c>
      <c r="AQ260" s="111" t="s">
        <v>103</v>
      </c>
      <c r="AR260" s="126" t="str">
        <f t="shared" si="121"/>
        <v/>
      </c>
      <c r="AS260" s="126" t="str">
        <f t="shared" si="122"/>
        <v/>
      </c>
      <c r="AT260" s="127">
        <v>991</v>
      </c>
      <c r="AU260" s="128">
        <v>2.23</v>
      </c>
      <c r="AV260" s="129" t="s">
        <v>103</v>
      </c>
      <c r="AW260" s="126" t="str">
        <f t="shared" si="123"/>
        <v/>
      </c>
      <c r="AX260" s="126" t="str">
        <f t="shared" si="124"/>
        <v/>
      </c>
      <c r="AY260" s="64" t="str">
        <f t="shared" si="125"/>
        <v/>
      </c>
      <c r="AZ260" s="97">
        <v>81.02</v>
      </c>
      <c r="BA260" s="68"/>
      <c r="BB260" s="68"/>
      <c r="BC260" s="68"/>
      <c r="BD260" s="68"/>
      <c r="BE260" s="15"/>
      <c r="BF260" s="5">
        <f t="shared" si="126"/>
        <v>7267</v>
      </c>
      <c r="BG260" s="42">
        <v>2475</v>
      </c>
      <c r="BH260" s="42">
        <v>4792</v>
      </c>
      <c r="BI260" s="42"/>
      <c r="BJ260" s="42"/>
      <c r="BK260" s="42"/>
      <c r="BL260" s="42"/>
      <c r="BM260" s="15"/>
    </row>
    <row r="261" spans="1:65" outlineLevel="5" x14ac:dyDescent="0.3">
      <c r="A261" s="22">
        <f t="shared" si="112"/>
        <v>8</v>
      </c>
      <c r="B261" s="9">
        <f t="shared" si="110"/>
        <v>43316</v>
      </c>
      <c r="C261" s="51">
        <v>324115</v>
      </c>
      <c r="D261" s="64">
        <f t="shared" si="117"/>
        <v>36.5</v>
      </c>
      <c r="E261" s="12">
        <v>37</v>
      </c>
      <c r="F261" s="12">
        <v>36</v>
      </c>
      <c r="G261" s="12"/>
      <c r="H261" s="12"/>
      <c r="I261" s="12"/>
      <c r="J261" s="12"/>
      <c r="K261" s="12"/>
      <c r="L261" s="12"/>
      <c r="M261" s="74" t="str">
        <f t="shared" si="118"/>
        <v/>
      </c>
      <c r="N261" s="83" t="s">
        <v>103</v>
      </c>
      <c r="O261" s="83" t="s">
        <v>103</v>
      </c>
      <c r="P261" s="83"/>
      <c r="Q261" s="83"/>
      <c r="R261" s="83"/>
      <c r="S261" s="83"/>
      <c r="T261" s="83"/>
      <c r="U261" s="83"/>
      <c r="V261" s="5" t="str">
        <f t="shared" si="119"/>
        <v/>
      </c>
      <c r="W261" s="41"/>
      <c r="X261" s="41"/>
      <c r="Y261" s="41"/>
      <c r="Z261" s="41"/>
      <c r="AA261" s="41"/>
      <c r="AB261" s="41"/>
      <c r="AC261" s="41"/>
      <c r="AD261" s="41"/>
      <c r="AE261" s="5" t="str">
        <f t="shared" si="120"/>
        <v/>
      </c>
      <c r="AF261" s="41"/>
      <c r="AG261" s="41"/>
      <c r="AH261" s="41"/>
      <c r="AI261" s="41"/>
      <c r="AJ261" s="41"/>
      <c r="AK261" s="41"/>
      <c r="AL261" s="41"/>
      <c r="AM261" s="41"/>
      <c r="AN261" s="41">
        <f t="shared" si="127"/>
        <v>23.026315789473685</v>
      </c>
      <c r="AO261" s="41">
        <v>912</v>
      </c>
      <c r="AP261" s="110" t="s">
        <v>103</v>
      </c>
      <c r="AQ261" s="111" t="s">
        <v>103</v>
      </c>
      <c r="AR261" s="126" t="str">
        <f t="shared" si="121"/>
        <v/>
      </c>
      <c r="AS261" s="126" t="str">
        <f t="shared" si="122"/>
        <v/>
      </c>
      <c r="AT261" s="127">
        <v>912</v>
      </c>
      <c r="AU261" s="128" t="s">
        <v>103</v>
      </c>
      <c r="AV261" s="129" t="s">
        <v>103</v>
      </c>
      <c r="AW261" s="126" t="str">
        <f t="shared" si="123"/>
        <v/>
      </c>
      <c r="AX261" s="126" t="str">
        <f t="shared" si="124"/>
        <v/>
      </c>
      <c r="AY261" s="64" t="str">
        <f t="shared" si="125"/>
        <v/>
      </c>
      <c r="AZ261" s="97" t="s">
        <v>103</v>
      </c>
      <c r="BA261" s="68"/>
      <c r="BB261" s="68"/>
      <c r="BC261" s="68"/>
      <c r="BD261" s="68"/>
      <c r="BE261" s="15"/>
      <c r="BF261" s="5">
        <f t="shared" si="126"/>
        <v>6561</v>
      </c>
      <c r="BG261" s="42">
        <v>4808</v>
      </c>
      <c r="BH261" s="42">
        <v>1753</v>
      </c>
      <c r="BI261" s="42"/>
      <c r="BJ261" s="42"/>
      <c r="BK261" s="42"/>
      <c r="BL261" s="42"/>
      <c r="BM261" s="15"/>
    </row>
    <row r="262" spans="1:65" outlineLevel="5" x14ac:dyDescent="0.3">
      <c r="A262" s="22">
        <f t="shared" si="112"/>
        <v>8</v>
      </c>
      <c r="B262" s="9">
        <f t="shared" si="110"/>
        <v>43317</v>
      </c>
      <c r="C262" s="51">
        <v>325716</v>
      </c>
      <c r="D262" s="64">
        <f t="shared" si="117"/>
        <v>38</v>
      </c>
      <c r="E262" s="12">
        <v>38</v>
      </c>
      <c r="F262" s="12">
        <v>38</v>
      </c>
      <c r="G262" s="12"/>
      <c r="H262" s="12"/>
      <c r="I262" s="12"/>
      <c r="J262" s="12"/>
      <c r="K262" s="12"/>
      <c r="L262" s="12"/>
      <c r="M262" s="74" t="str">
        <f t="shared" si="118"/>
        <v/>
      </c>
      <c r="N262" s="83" t="s">
        <v>103</v>
      </c>
      <c r="O262" s="83" t="s">
        <v>103</v>
      </c>
      <c r="P262" s="83"/>
      <c r="Q262" s="83"/>
      <c r="R262" s="83"/>
      <c r="S262" s="83"/>
      <c r="T262" s="83"/>
      <c r="U262" s="83"/>
      <c r="V262" s="5" t="str">
        <f t="shared" si="119"/>
        <v/>
      </c>
      <c r="W262" s="41"/>
      <c r="X262" s="41"/>
      <c r="Y262" s="41"/>
      <c r="Z262" s="41"/>
      <c r="AA262" s="41"/>
      <c r="AB262" s="41"/>
      <c r="AC262" s="41"/>
      <c r="AD262" s="41"/>
      <c r="AE262" s="5" t="str">
        <f t="shared" si="120"/>
        <v/>
      </c>
      <c r="AF262" s="41"/>
      <c r="AG262" s="41"/>
      <c r="AH262" s="41"/>
      <c r="AI262" s="41"/>
      <c r="AJ262" s="41"/>
      <c r="AK262" s="41"/>
      <c r="AL262" s="41"/>
      <c r="AM262" s="41"/>
      <c r="AN262" s="41">
        <f t="shared" si="127"/>
        <v>19.774011299435028</v>
      </c>
      <c r="AO262" s="41">
        <v>1062</v>
      </c>
      <c r="AP262" s="110" t="s">
        <v>103</v>
      </c>
      <c r="AQ262" s="111" t="s">
        <v>103</v>
      </c>
      <c r="AR262" s="126" t="str">
        <f t="shared" si="121"/>
        <v/>
      </c>
      <c r="AS262" s="126" t="str">
        <f t="shared" si="122"/>
        <v/>
      </c>
      <c r="AT262" s="127">
        <v>1062</v>
      </c>
      <c r="AU262" s="128" t="s">
        <v>103</v>
      </c>
      <c r="AV262" s="129" t="s">
        <v>103</v>
      </c>
      <c r="AW262" s="126" t="str">
        <f t="shared" si="123"/>
        <v/>
      </c>
      <c r="AX262" s="126" t="str">
        <f t="shared" si="124"/>
        <v/>
      </c>
      <c r="AY262" s="64" t="str">
        <f t="shared" si="125"/>
        <v/>
      </c>
      <c r="AZ262" s="97" t="s">
        <v>103</v>
      </c>
      <c r="BA262" s="68"/>
      <c r="BB262" s="68"/>
      <c r="BC262" s="68"/>
      <c r="BD262" s="68"/>
      <c r="BE262" s="15"/>
      <c r="BF262" s="5">
        <f t="shared" si="126"/>
        <v>7372</v>
      </c>
      <c r="BG262" s="42">
        <v>1748</v>
      </c>
      <c r="BH262" s="42">
        <v>5624</v>
      </c>
      <c r="BI262" s="42"/>
      <c r="BJ262" s="42"/>
      <c r="BK262" s="42"/>
      <c r="BL262" s="42"/>
      <c r="BM262" s="15"/>
    </row>
    <row r="263" spans="1:65" outlineLevel="5" x14ac:dyDescent="0.3">
      <c r="A263" s="22">
        <f t="shared" si="112"/>
        <v>8</v>
      </c>
      <c r="B263" s="9">
        <f t="shared" si="110"/>
        <v>43318</v>
      </c>
      <c r="C263" s="51">
        <v>318920</v>
      </c>
      <c r="D263" s="64">
        <f t="shared" si="117"/>
        <v>38</v>
      </c>
      <c r="E263" s="12">
        <v>38</v>
      </c>
      <c r="F263" s="12">
        <v>38</v>
      </c>
      <c r="G263" s="12"/>
      <c r="H263" s="12"/>
      <c r="I263" s="12"/>
      <c r="J263" s="12"/>
      <c r="K263" s="12"/>
      <c r="L263" s="12"/>
      <c r="M263" s="74" t="str">
        <f t="shared" si="118"/>
        <v/>
      </c>
      <c r="N263" s="83" t="s">
        <v>103</v>
      </c>
      <c r="O263" s="83" t="s">
        <v>103</v>
      </c>
      <c r="P263" s="83"/>
      <c r="Q263" s="83"/>
      <c r="R263" s="83"/>
      <c r="S263" s="83"/>
      <c r="T263" s="83"/>
      <c r="U263" s="83"/>
      <c r="V263" s="5" t="str">
        <f t="shared" si="119"/>
        <v/>
      </c>
      <c r="W263" s="41"/>
      <c r="X263" s="41"/>
      <c r="Y263" s="41"/>
      <c r="Z263" s="41"/>
      <c r="AA263" s="41"/>
      <c r="AB263" s="41"/>
      <c r="AC263" s="41"/>
      <c r="AD263" s="41"/>
      <c r="AE263" s="5" t="str">
        <f t="shared" si="120"/>
        <v/>
      </c>
      <c r="AF263" s="41"/>
      <c r="AG263" s="41"/>
      <c r="AH263" s="41"/>
      <c r="AI263" s="41"/>
      <c r="AJ263" s="41"/>
      <c r="AK263" s="41"/>
      <c r="AL263" s="41"/>
      <c r="AM263" s="41"/>
      <c r="AN263" s="41">
        <f t="shared" si="127"/>
        <v>25.301204819277107</v>
      </c>
      <c r="AO263" s="41">
        <v>830</v>
      </c>
      <c r="AP263" s="110" t="s">
        <v>103</v>
      </c>
      <c r="AQ263" s="111" t="s">
        <v>103</v>
      </c>
      <c r="AR263" s="126" t="str">
        <f t="shared" si="121"/>
        <v/>
      </c>
      <c r="AS263" s="126" t="str">
        <f t="shared" si="122"/>
        <v/>
      </c>
      <c r="AT263" s="127">
        <v>830</v>
      </c>
      <c r="AU263" s="128">
        <v>2.21</v>
      </c>
      <c r="AV263" s="129" t="s">
        <v>103</v>
      </c>
      <c r="AW263" s="126" t="str">
        <f t="shared" si="123"/>
        <v/>
      </c>
      <c r="AX263" s="126" t="str">
        <f t="shared" si="124"/>
        <v/>
      </c>
      <c r="AY263" s="64" t="str">
        <f t="shared" si="125"/>
        <v/>
      </c>
      <c r="AZ263" s="97">
        <v>81.37</v>
      </c>
      <c r="BA263" s="68"/>
      <c r="BB263" s="68"/>
      <c r="BC263" s="68"/>
      <c r="BD263" s="68"/>
      <c r="BE263" s="15"/>
      <c r="BF263" s="5">
        <f t="shared" si="126"/>
        <v>6572</v>
      </c>
      <c r="BG263" s="42">
        <v>0</v>
      </c>
      <c r="BH263" s="42">
        <v>6572</v>
      </c>
      <c r="BI263" s="42"/>
      <c r="BJ263" s="42"/>
      <c r="BK263" s="42"/>
      <c r="BL263" s="42"/>
      <c r="BM263" s="15"/>
    </row>
    <row r="264" spans="1:65" outlineLevel="5" x14ac:dyDescent="0.3">
      <c r="A264" s="22">
        <f t="shared" si="112"/>
        <v>8</v>
      </c>
      <c r="B264" s="9">
        <f t="shared" si="110"/>
        <v>43319</v>
      </c>
      <c r="C264" s="51">
        <v>313515</v>
      </c>
      <c r="D264" s="64">
        <f t="shared" si="117"/>
        <v>37</v>
      </c>
      <c r="E264" s="12">
        <v>37</v>
      </c>
      <c r="F264" s="12">
        <v>37</v>
      </c>
      <c r="G264" s="12"/>
      <c r="H264" s="12"/>
      <c r="I264" s="12"/>
      <c r="J264" s="12"/>
      <c r="K264" s="12"/>
      <c r="L264" s="12"/>
      <c r="M264" s="74">
        <f t="shared" si="118"/>
        <v>7.4</v>
      </c>
      <c r="N264" s="83">
        <v>7.41</v>
      </c>
      <c r="O264" s="83">
        <v>7.44</v>
      </c>
      <c r="P264" s="83"/>
      <c r="Q264" s="83"/>
      <c r="R264" s="83"/>
      <c r="S264" s="83"/>
      <c r="T264" s="83"/>
      <c r="U264" s="83"/>
      <c r="V264" s="5" t="str">
        <f t="shared" si="119"/>
        <v/>
      </c>
      <c r="W264" s="41"/>
      <c r="X264" s="41"/>
      <c r="Y264" s="41"/>
      <c r="Z264" s="41"/>
      <c r="AA264" s="41"/>
      <c r="AB264" s="41"/>
      <c r="AC264" s="41"/>
      <c r="AD264" s="41"/>
      <c r="AE264" s="5" t="str">
        <f t="shared" si="120"/>
        <v/>
      </c>
      <c r="AF264" s="41"/>
      <c r="AG264" s="41"/>
      <c r="AH264" s="41"/>
      <c r="AI264" s="41"/>
      <c r="AJ264" s="41"/>
      <c r="AK264" s="41"/>
      <c r="AL264" s="41"/>
      <c r="AM264" s="41"/>
      <c r="AN264" s="41">
        <f t="shared" si="127"/>
        <v>28.767123287671232</v>
      </c>
      <c r="AO264" s="41">
        <v>730</v>
      </c>
      <c r="AP264" s="110">
        <v>3.36</v>
      </c>
      <c r="AQ264" s="111">
        <v>2.57</v>
      </c>
      <c r="AR264" s="126">
        <f t="shared" si="121"/>
        <v>76.488095238095227</v>
      </c>
      <c r="AS264" s="126">
        <f t="shared" si="122"/>
        <v>23.511904761904773</v>
      </c>
      <c r="AT264" s="127">
        <v>730</v>
      </c>
      <c r="AU264" s="128">
        <v>2.65</v>
      </c>
      <c r="AV264" s="129">
        <v>1.43</v>
      </c>
      <c r="AW264" s="126">
        <f t="shared" si="123"/>
        <v>53.962264150943398</v>
      </c>
      <c r="AX264" s="126">
        <f t="shared" si="124"/>
        <v>46.037735849056602</v>
      </c>
      <c r="AY264" s="64">
        <f t="shared" si="125"/>
        <v>63.969509472475572</v>
      </c>
      <c r="AZ264" s="97">
        <v>81.53</v>
      </c>
      <c r="BA264" s="68"/>
      <c r="BB264" s="68"/>
      <c r="BC264" s="68"/>
      <c r="BD264" s="68"/>
      <c r="BE264" s="15"/>
      <c r="BF264" s="5">
        <f t="shared" si="126"/>
        <v>4790</v>
      </c>
      <c r="BG264" s="42">
        <v>0</v>
      </c>
      <c r="BH264" s="42">
        <v>4790</v>
      </c>
      <c r="BI264" s="42"/>
      <c r="BJ264" s="42"/>
      <c r="BK264" s="42"/>
      <c r="BL264" s="42"/>
      <c r="BM264" s="15"/>
    </row>
    <row r="265" spans="1:65" outlineLevel="5" x14ac:dyDescent="0.3">
      <c r="A265" s="22">
        <f t="shared" si="112"/>
        <v>8</v>
      </c>
      <c r="B265" s="9">
        <f t="shared" si="110"/>
        <v>43320</v>
      </c>
      <c r="C265" s="51">
        <v>302539</v>
      </c>
      <c r="D265" s="64">
        <f t="shared" si="117"/>
        <v>37</v>
      </c>
      <c r="E265" s="12">
        <v>37</v>
      </c>
      <c r="F265" s="12">
        <v>37</v>
      </c>
      <c r="G265" s="12"/>
      <c r="H265" s="12"/>
      <c r="I265" s="12"/>
      <c r="J265" s="12"/>
      <c r="K265" s="12"/>
      <c r="L265" s="12"/>
      <c r="M265" s="74" t="str">
        <f t="shared" si="118"/>
        <v/>
      </c>
      <c r="N265" s="83" t="s">
        <v>103</v>
      </c>
      <c r="O265" s="83" t="s">
        <v>103</v>
      </c>
      <c r="P265" s="83"/>
      <c r="Q265" s="83"/>
      <c r="R265" s="83"/>
      <c r="S265" s="83"/>
      <c r="T265" s="83"/>
      <c r="U265" s="83"/>
      <c r="V265" s="5" t="str">
        <f t="shared" si="119"/>
        <v/>
      </c>
      <c r="W265" s="41"/>
      <c r="X265" s="41"/>
      <c r="Y265" s="41"/>
      <c r="Z265" s="41"/>
      <c r="AA265" s="41"/>
      <c r="AB265" s="41"/>
      <c r="AC265" s="41"/>
      <c r="AD265" s="41"/>
      <c r="AE265" s="5" t="str">
        <f t="shared" si="120"/>
        <v/>
      </c>
      <c r="AF265" s="41"/>
      <c r="AG265" s="41"/>
      <c r="AH265" s="41"/>
      <c r="AI265" s="41"/>
      <c r="AJ265" s="41"/>
      <c r="AK265" s="41"/>
      <c r="AL265" s="41"/>
      <c r="AM265" s="41"/>
      <c r="AN265" s="41">
        <f t="shared" si="127"/>
        <v>38.602941176470587</v>
      </c>
      <c r="AO265" s="41">
        <v>544</v>
      </c>
      <c r="AP265" s="110" t="s">
        <v>103</v>
      </c>
      <c r="AQ265" s="111" t="s">
        <v>103</v>
      </c>
      <c r="AR265" s="126" t="str">
        <f t="shared" si="121"/>
        <v/>
      </c>
      <c r="AS265" s="126" t="str">
        <f t="shared" si="122"/>
        <v/>
      </c>
      <c r="AT265" s="127">
        <v>544</v>
      </c>
      <c r="AU265" s="128">
        <v>2.52</v>
      </c>
      <c r="AV265" s="129" t="s">
        <v>103</v>
      </c>
      <c r="AW265" s="126" t="str">
        <f t="shared" si="123"/>
        <v/>
      </c>
      <c r="AX265" s="126" t="str">
        <f t="shared" si="124"/>
        <v/>
      </c>
      <c r="AY265" s="64" t="str">
        <f t="shared" si="125"/>
        <v/>
      </c>
      <c r="AZ265" s="97">
        <v>81.36</v>
      </c>
      <c r="BA265" s="68"/>
      <c r="BB265" s="68"/>
      <c r="BC265" s="68"/>
      <c r="BD265" s="68"/>
      <c r="BE265" s="15"/>
      <c r="BF265" s="5">
        <f t="shared" si="126"/>
        <v>4734</v>
      </c>
      <c r="BG265" s="42">
        <v>0</v>
      </c>
      <c r="BH265" s="42">
        <v>4734</v>
      </c>
      <c r="BI265" s="42"/>
      <c r="BJ265" s="42"/>
      <c r="BK265" s="42"/>
      <c r="BL265" s="42"/>
      <c r="BM265" s="15"/>
    </row>
    <row r="266" spans="1:65" outlineLevel="5" x14ac:dyDescent="0.3">
      <c r="A266" s="22">
        <f t="shared" si="112"/>
        <v>8</v>
      </c>
      <c r="B266" s="9">
        <f t="shared" si="110"/>
        <v>43321</v>
      </c>
      <c r="C266" s="51">
        <v>322155</v>
      </c>
      <c r="D266" s="64">
        <f t="shared" si="117"/>
        <v>37</v>
      </c>
      <c r="E266" s="12">
        <v>37</v>
      </c>
      <c r="F266" s="12">
        <v>37</v>
      </c>
      <c r="G266" s="12"/>
      <c r="H266" s="12"/>
      <c r="I266" s="12"/>
      <c r="J266" s="12"/>
      <c r="K266" s="12"/>
      <c r="L266" s="12"/>
      <c r="M266" s="74" t="str">
        <f t="shared" si="118"/>
        <v/>
      </c>
      <c r="N266" s="83" t="s">
        <v>103</v>
      </c>
      <c r="O266" s="83" t="s">
        <v>103</v>
      </c>
      <c r="P266" s="83"/>
      <c r="Q266" s="83"/>
      <c r="R266" s="83"/>
      <c r="S266" s="83"/>
      <c r="T266" s="83"/>
      <c r="U266" s="83"/>
      <c r="V266" s="5" t="str">
        <f t="shared" si="119"/>
        <v/>
      </c>
      <c r="W266" s="41"/>
      <c r="X266" s="41"/>
      <c r="Y266" s="41"/>
      <c r="Z266" s="41"/>
      <c r="AA266" s="41"/>
      <c r="AB266" s="41"/>
      <c r="AC266" s="41"/>
      <c r="AD266" s="41"/>
      <c r="AE266" s="5" t="str">
        <f t="shared" si="120"/>
        <v/>
      </c>
      <c r="AF266" s="41"/>
      <c r="AG266" s="41"/>
      <c r="AH266" s="41"/>
      <c r="AI266" s="41"/>
      <c r="AJ266" s="41"/>
      <c r="AK266" s="41"/>
      <c r="AL266" s="41"/>
      <c r="AM266" s="41"/>
      <c r="AN266" s="41">
        <f t="shared" si="127"/>
        <v>26.348808030112924</v>
      </c>
      <c r="AO266" s="41">
        <v>797</v>
      </c>
      <c r="AP266" s="110" t="s">
        <v>103</v>
      </c>
      <c r="AQ266" s="111" t="s">
        <v>103</v>
      </c>
      <c r="AR266" s="126" t="str">
        <f t="shared" si="121"/>
        <v/>
      </c>
      <c r="AS266" s="126" t="str">
        <f t="shared" si="122"/>
        <v/>
      </c>
      <c r="AT266" s="127">
        <v>797</v>
      </c>
      <c r="AU266" s="128">
        <v>2.2799999999999998</v>
      </c>
      <c r="AV266" s="129" t="s">
        <v>103</v>
      </c>
      <c r="AW266" s="126" t="str">
        <f t="shared" si="123"/>
        <v/>
      </c>
      <c r="AX266" s="126" t="str">
        <f t="shared" si="124"/>
        <v/>
      </c>
      <c r="AY266" s="64" t="str">
        <f t="shared" si="125"/>
        <v/>
      </c>
      <c r="AZ266" s="97">
        <v>80.47</v>
      </c>
      <c r="BA266" s="68"/>
      <c r="BB266" s="68"/>
      <c r="BC266" s="68"/>
      <c r="BD266" s="68"/>
      <c r="BE266" s="15"/>
      <c r="BF266" s="5">
        <f t="shared" si="126"/>
        <v>2453</v>
      </c>
      <c r="BG266" s="42">
        <v>0</v>
      </c>
      <c r="BH266" s="42">
        <v>2453</v>
      </c>
      <c r="BI266" s="42"/>
      <c r="BJ266" s="42"/>
      <c r="BK266" s="42"/>
      <c r="BL266" s="42"/>
      <c r="BM266" s="15"/>
    </row>
    <row r="267" spans="1:65" outlineLevel="5" x14ac:dyDescent="0.3">
      <c r="A267" s="22">
        <f t="shared" si="112"/>
        <v>8</v>
      </c>
      <c r="B267" s="9">
        <f t="shared" si="110"/>
        <v>43322</v>
      </c>
      <c r="C267" s="51">
        <v>331119</v>
      </c>
      <c r="D267" s="64">
        <f t="shared" si="117"/>
        <v>36.5</v>
      </c>
      <c r="E267" s="12">
        <v>36</v>
      </c>
      <c r="F267" s="12">
        <v>37</v>
      </c>
      <c r="G267" s="12"/>
      <c r="H267" s="12"/>
      <c r="I267" s="12"/>
      <c r="J267" s="12"/>
      <c r="K267" s="12"/>
      <c r="L267" s="12"/>
      <c r="M267" s="74" t="str">
        <f t="shared" si="118"/>
        <v/>
      </c>
      <c r="N267" s="83" t="s">
        <v>103</v>
      </c>
      <c r="O267" s="83" t="s">
        <v>103</v>
      </c>
      <c r="P267" s="83"/>
      <c r="Q267" s="83"/>
      <c r="R267" s="83"/>
      <c r="S267" s="83"/>
      <c r="T267" s="83"/>
      <c r="U267" s="83"/>
      <c r="V267" s="5" t="str">
        <f t="shared" si="119"/>
        <v/>
      </c>
      <c r="W267" s="41"/>
      <c r="X267" s="41"/>
      <c r="Y267" s="41"/>
      <c r="Z267" s="41"/>
      <c r="AA267" s="41"/>
      <c r="AB267" s="41"/>
      <c r="AC267" s="41"/>
      <c r="AD267" s="41"/>
      <c r="AE267" s="5" t="str">
        <f t="shared" si="120"/>
        <v/>
      </c>
      <c r="AF267" s="41"/>
      <c r="AG267" s="41"/>
      <c r="AH267" s="41"/>
      <c r="AI267" s="41"/>
      <c r="AJ267" s="41"/>
      <c r="AK267" s="41"/>
      <c r="AL267" s="41"/>
      <c r="AM267" s="41"/>
      <c r="AN267" s="41">
        <f t="shared" si="127"/>
        <v>22.012578616352201</v>
      </c>
      <c r="AO267" s="41">
        <v>954</v>
      </c>
      <c r="AP267" s="110" t="s">
        <v>103</v>
      </c>
      <c r="AQ267" s="111" t="s">
        <v>103</v>
      </c>
      <c r="AR267" s="126" t="str">
        <f t="shared" si="121"/>
        <v/>
      </c>
      <c r="AS267" s="126" t="str">
        <f t="shared" si="122"/>
        <v/>
      </c>
      <c r="AT267" s="127">
        <v>954</v>
      </c>
      <c r="AU267" s="128" t="s">
        <v>103</v>
      </c>
      <c r="AV267" s="129" t="s">
        <v>103</v>
      </c>
      <c r="AW267" s="126" t="str">
        <f t="shared" si="123"/>
        <v/>
      </c>
      <c r="AX267" s="126" t="str">
        <f t="shared" si="124"/>
        <v/>
      </c>
      <c r="AY267" s="64" t="str">
        <f t="shared" si="125"/>
        <v/>
      </c>
      <c r="AZ267" s="97" t="s">
        <v>103</v>
      </c>
      <c r="BA267" s="68"/>
      <c r="BB267" s="68"/>
      <c r="BC267" s="68"/>
      <c r="BD267" s="68"/>
      <c r="BE267" s="15"/>
      <c r="BF267" s="5">
        <f t="shared" si="126"/>
        <v>4579</v>
      </c>
      <c r="BG267" s="42">
        <v>0</v>
      </c>
      <c r="BH267" s="42">
        <v>4579</v>
      </c>
      <c r="BI267" s="42"/>
      <c r="BJ267" s="42"/>
      <c r="BK267" s="42"/>
      <c r="BL267" s="42"/>
      <c r="BM267" s="15"/>
    </row>
    <row r="268" spans="1:65" outlineLevel="5" x14ac:dyDescent="0.3">
      <c r="A268" s="22">
        <f t="shared" si="112"/>
        <v>8</v>
      </c>
      <c r="B268" s="9">
        <f t="shared" si="110"/>
        <v>43323</v>
      </c>
      <c r="C268" s="51">
        <v>327390</v>
      </c>
      <c r="D268" s="64">
        <f t="shared" si="117"/>
        <v>36</v>
      </c>
      <c r="E268" s="12">
        <v>36</v>
      </c>
      <c r="F268" s="12">
        <v>36</v>
      </c>
      <c r="G268" s="12"/>
      <c r="H268" s="12"/>
      <c r="I268" s="12"/>
      <c r="J268" s="12"/>
      <c r="K268" s="12"/>
      <c r="L268" s="12"/>
      <c r="M268" s="74" t="str">
        <f t="shared" si="118"/>
        <v/>
      </c>
      <c r="N268" s="83" t="s">
        <v>103</v>
      </c>
      <c r="O268" s="83" t="s">
        <v>103</v>
      </c>
      <c r="P268" s="83"/>
      <c r="Q268" s="83"/>
      <c r="R268" s="83"/>
      <c r="S268" s="83"/>
      <c r="T268" s="83"/>
      <c r="U268" s="83"/>
      <c r="V268" s="5" t="str">
        <f t="shared" si="119"/>
        <v/>
      </c>
      <c r="W268" s="41"/>
      <c r="X268" s="41"/>
      <c r="Y268" s="41"/>
      <c r="Z268" s="41"/>
      <c r="AA268" s="41"/>
      <c r="AB268" s="41"/>
      <c r="AC268" s="41"/>
      <c r="AD268" s="41"/>
      <c r="AE268" s="5" t="str">
        <f t="shared" si="120"/>
        <v/>
      </c>
      <c r="AF268" s="41"/>
      <c r="AG268" s="41"/>
      <c r="AH268" s="41"/>
      <c r="AI268" s="41"/>
      <c r="AJ268" s="41"/>
      <c r="AK268" s="41"/>
      <c r="AL268" s="41"/>
      <c r="AM268" s="41"/>
      <c r="AN268" s="41">
        <f t="shared" si="127"/>
        <v>33.439490445859875</v>
      </c>
      <c r="AO268" s="41">
        <v>628</v>
      </c>
      <c r="AP268" s="110" t="s">
        <v>103</v>
      </c>
      <c r="AQ268" s="111" t="s">
        <v>103</v>
      </c>
      <c r="AR268" s="126" t="str">
        <f t="shared" si="121"/>
        <v/>
      </c>
      <c r="AS268" s="126" t="str">
        <f t="shared" si="122"/>
        <v/>
      </c>
      <c r="AT268" s="127">
        <v>628</v>
      </c>
      <c r="AU268" s="128" t="s">
        <v>103</v>
      </c>
      <c r="AV268" s="129" t="s">
        <v>103</v>
      </c>
      <c r="AW268" s="126" t="str">
        <f t="shared" si="123"/>
        <v/>
      </c>
      <c r="AX268" s="126" t="str">
        <f t="shared" si="124"/>
        <v/>
      </c>
      <c r="AY268" s="64" t="str">
        <f t="shared" si="125"/>
        <v/>
      </c>
      <c r="AZ268" s="97" t="s">
        <v>103</v>
      </c>
      <c r="BA268" s="68"/>
      <c r="BB268" s="68"/>
      <c r="BC268" s="68"/>
      <c r="BD268" s="68"/>
      <c r="BE268" s="15"/>
      <c r="BF268" s="5">
        <f t="shared" si="126"/>
        <v>5541</v>
      </c>
      <c r="BG268" s="42">
        <v>2518</v>
      </c>
      <c r="BH268" s="42">
        <v>3023</v>
      </c>
      <c r="BI268" s="42"/>
      <c r="BJ268" s="42"/>
      <c r="BK268" s="42"/>
      <c r="BL268" s="42"/>
      <c r="BM268" s="15"/>
    </row>
    <row r="269" spans="1:65" outlineLevel="5" x14ac:dyDescent="0.3">
      <c r="A269" s="22">
        <f t="shared" si="112"/>
        <v>8</v>
      </c>
      <c r="B269" s="9">
        <f t="shared" si="110"/>
        <v>43324</v>
      </c>
      <c r="C269" s="51">
        <v>327494</v>
      </c>
      <c r="D269" s="64">
        <f t="shared" si="117"/>
        <v>37.5</v>
      </c>
      <c r="E269" s="12">
        <v>37</v>
      </c>
      <c r="F269" s="12">
        <v>38</v>
      </c>
      <c r="G269" s="12"/>
      <c r="H269" s="12"/>
      <c r="I269" s="12"/>
      <c r="J269" s="12"/>
      <c r="K269" s="12"/>
      <c r="L269" s="12"/>
      <c r="M269" s="74" t="str">
        <f t="shared" si="118"/>
        <v/>
      </c>
      <c r="N269" s="83" t="s">
        <v>103</v>
      </c>
      <c r="O269" s="83" t="s">
        <v>103</v>
      </c>
      <c r="P269" s="83"/>
      <c r="Q269" s="83"/>
      <c r="R269" s="83"/>
      <c r="S269" s="83"/>
      <c r="T269" s="83"/>
      <c r="U269" s="83"/>
      <c r="V269" s="5" t="str">
        <f t="shared" si="119"/>
        <v/>
      </c>
      <c r="W269" s="41"/>
      <c r="X269" s="41"/>
      <c r="Y269" s="41"/>
      <c r="Z269" s="41"/>
      <c r="AA269" s="41"/>
      <c r="AB269" s="41"/>
      <c r="AC269" s="41"/>
      <c r="AD269" s="41"/>
      <c r="AE269" s="5" t="str">
        <f t="shared" si="120"/>
        <v/>
      </c>
      <c r="AF269" s="41"/>
      <c r="AG269" s="41"/>
      <c r="AH269" s="41"/>
      <c r="AI269" s="41"/>
      <c r="AJ269" s="41"/>
      <c r="AK269" s="41"/>
      <c r="AL269" s="41"/>
      <c r="AM269" s="41"/>
      <c r="AN269" s="41">
        <f t="shared" si="127"/>
        <v>29.411764705882351</v>
      </c>
      <c r="AO269" s="41">
        <v>714</v>
      </c>
      <c r="AP269" s="110" t="s">
        <v>103</v>
      </c>
      <c r="AQ269" s="111" t="s">
        <v>103</v>
      </c>
      <c r="AR269" s="126" t="str">
        <f t="shared" si="121"/>
        <v/>
      </c>
      <c r="AS269" s="126" t="str">
        <f t="shared" si="122"/>
        <v/>
      </c>
      <c r="AT269" s="127">
        <v>714</v>
      </c>
      <c r="AU269" s="128" t="s">
        <v>103</v>
      </c>
      <c r="AV269" s="129" t="s">
        <v>103</v>
      </c>
      <c r="AW269" s="126" t="str">
        <f t="shared" si="123"/>
        <v/>
      </c>
      <c r="AX269" s="126" t="str">
        <f t="shared" si="124"/>
        <v/>
      </c>
      <c r="AY269" s="64" t="str">
        <f t="shared" si="125"/>
        <v/>
      </c>
      <c r="AZ269" s="97" t="s">
        <v>103</v>
      </c>
      <c r="BA269" s="68"/>
      <c r="BB269" s="68"/>
      <c r="BC269" s="68"/>
      <c r="BD269" s="68"/>
      <c r="BE269" s="15"/>
      <c r="BF269" s="5">
        <f t="shared" si="126"/>
        <v>7069</v>
      </c>
      <c r="BG269" s="42">
        <v>4420</v>
      </c>
      <c r="BH269" s="42">
        <v>2649</v>
      </c>
      <c r="BI269" s="42"/>
      <c r="BJ269" s="42"/>
      <c r="BK269" s="42"/>
      <c r="BL269" s="42"/>
      <c r="BM269" s="15"/>
    </row>
    <row r="270" spans="1:65" outlineLevel="5" x14ac:dyDescent="0.3">
      <c r="A270" s="22">
        <f t="shared" si="112"/>
        <v>8</v>
      </c>
      <c r="B270" s="9">
        <f t="shared" si="110"/>
        <v>43325</v>
      </c>
      <c r="C270" s="51">
        <v>326759</v>
      </c>
      <c r="D270" s="64">
        <f t="shared" si="117"/>
        <v>38</v>
      </c>
      <c r="E270" s="12">
        <v>38</v>
      </c>
      <c r="F270" s="12">
        <v>38</v>
      </c>
      <c r="G270" s="12"/>
      <c r="H270" s="12"/>
      <c r="I270" s="12"/>
      <c r="J270" s="12"/>
      <c r="K270" s="12"/>
      <c r="L270" s="12"/>
      <c r="M270" s="74" t="str">
        <f t="shared" si="118"/>
        <v/>
      </c>
      <c r="N270" s="83" t="s">
        <v>103</v>
      </c>
      <c r="O270" s="83" t="s">
        <v>103</v>
      </c>
      <c r="P270" s="83"/>
      <c r="Q270" s="83"/>
      <c r="R270" s="83"/>
      <c r="S270" s="83"/>
      <c r="T270" s="83"/>
      <c r="U270" s="83"/>
      <c r="V270" s="5" t="str">
        <f t="shared" si="119"/>
        <v/>
      </c>
      <c r="W270" s="41"/>
      <c r="X270" s="41"/>
      <c r="Y270" s="41"/>
      <c r="Z270" s="41"/>
      <c r="AA270" s="41"/>
      <c r="AB270" s="41"/>
      <c r="AC270" s="41"/>
      <c r="AD270" s="41"/>
      <c r="AE270" s="5" t="str">
        <f t="shared" si="120"/>
        <v/>
      </c>
      <c r="AF270" s="41"/>
      <c r="AG270" s="41"/>
      <c r="AH270" s="41"/>
      <c r="AI270" s="41"/>
      <c r="AJ270" s="41"/>
      <c r="AK270" s="41"/>
      <c r="AL270" s="41"/>
      <c r="AM270" s="41"/>
      <c r="AN270" s="41">
        <f t="shared" si="127"/>
        <v>25.331724969843183</v>
      </c>
      <c r="AO270" s="41">
        <v>829</v>
      </c>
      <c r="AP270" s="110" t="s">
        <v>103</v>
      </c>
      <c r="AQ270" s="111" t="s">
        <v>103</v>
      </c>
      <c r="AR270" s="126" t="str">
        <f t="shared" si="121"/>
        <v/>
      </c>
      <c r="AS270" s="126" t="str">
        <f t="shared" si="122"/>
        <v/>
      </c>
      <c r="AT270" s="127">
        <v>829</v>
      </c>
      <c r="AU270" s="128">
        <v>2.2400000000000002</v>
      </c>
      <c r="AV270" s="129" t="s">
        <v>103</v>
      </c>
      <c r="AW270" s="126" t="str">
        <f t="shared" si="123"/>
        <v/>
      </c>
      <c r="AX270" s="126" t="str">
        <f t="shared" si="124"/>
        <v/>
      </c>
      <c r="AY270" s="64" t="str">
        <f t="shared" si="125"/>
        <v/>
      </c>
      <c r="AZ270" s="97">
        <v>80.36</v>
      </c>
      <c r="BA270" s="68"/>
      <c r="BB270" s="68"/>
      <c r="BC270" s="68"/>
      <c r="BD270" s="68"/>
      <c r="BE270" s="15"/>
      <c r="BF270" s="5">
        <f t="shared" si="126"/>
        <v>5579</v>
      </c>
      <c r="BG270" s="42">
        <v>0</v>
      </c>
      <c r="BH270" s="42">
        <v>5579</v>
      </c>
      <c r="BI270" s="42"/>
      <c r="BJ270" s="42"/>
      <c r="BK270" s="42"/>
      <c r="BL270" s="42"/>
      <c r="BM270" s="15"/>
    </row>
    <row r="271" spans="1:65" outlineLevel="5" x14ac:dyDescent="0.3">
      <c r="A271" s="22">
        <f t="shared" si="112"/>
        <v>8</v>
      </c>
      <c r="B271" s="9">
        <f t="shared" si="110"/>
        <v>43326</v>
      </c>
      <c r="C271" s="51">
        <v>321727</v>
      </c>
      <c r="D271" s="64">
        <f t="shared" si="117"/>
        <v>37.5</v>
      </c>
      <c r="E271" s="12">
        <v>38</v>
      </c>
      <c r="F271" s="12">
        <v>37</v>
      </c>
      <c r="G271" s="12"/>
      <c r="H271" s="12"/>
      <c r="I271" s="12"/>
      <c r="J271" s="12"/>
      <c r="K271" s="12"/>
      <c r="L271" s="12"/>
      <c r="M271" s="74">
        <f t="shared" si="118"/>
        <v>7.3</v>
      </c>
      <c r="N271" s="83">
        <v>7.25</v>
      </c>
      <c r="O271" s="83">
        <v>7.26</v>
      </c>
      <c r="P271" s="83"/>
      <c r="Q271" s="83"/>
      <c r="R271" s="83"/>
      <c r="S271" s="83"/>
      <c r="T271" s="83"/>
      <c r="U271" s="83"/>
      <c r="V271" s="5" t="str">
        <f t="shared" si="119"/>
        <v/>
      </c>
      <c r="W271" s="41"/>
      <c r="X271" s="41"/>
      <c r="Y271" s="41"/>
      <c r="Z271" s="41"/>
      <c r="AA271" s="41"/>
      <c r="AB271" s="41"/>
      <c r="AC271" s="41"/>
      <c r="AD271" s="41"/>
      <c r="AE271" s="5" t="str">
        <f t="shared" si="120"/>
        <v/>
      </c>
      <c r="AF271" s="41"/>
      <c r="AG271" s="41"/>
      <c r="AH271" s="41"/>
      <c r="AI271" s="41"/>
      <c r="AJ271" s="41"/>
      <c r="AK271" s="41"/>
      <c r="AL271" s="41"/>
      <c r="AM271" s="41"/>
      <c r="AN271" s="41">
        <f t="shared" si="127"/>
        <v>22.875816993464053</v>
      </c>
      <c r="AO271" s="41">
        <v>918</v>
      </c>
      <c r="AP271" s="110">
        <v>3.68</v>
      </c>
      <c r="AQ271" s="111">
        <v>2.92</v>
      </c>
      <c r="AR271" s="126">
        <f t="shared" si="121"/>
        <v>79.347826086956516</v>
      </c>
      <c r="AS271" s="126">
        <f t="shared" si="122"/>
        <v>20.652173913043484</v>
      </c>
      <c r="AT271" s="127">
        <v>918</v>
      </c>
      <c r="AU271" s="128">
        <v>2.58</v>
      </c>
      <c r="AV271" s="129">
        <v>1.52</v>
      </c>
      <c r="AW271" s="126">
        <f t="shared" si="123"/>
        <v>58.914728682170534</v>
      </c>
      <c r="AX271" s="126">
        <f t="shared" si="124"/>
        <v>41.085271317829466</v>
      </c>
      <c r="AY271" s="64">
        <f t="shared" si="125"/>
        <v>62.677694494701484</v>
      </c>
      <c r="AZ271" s="97">
        <v>81.8</v>
      </c>
      <c r="BA271" s="68"/>
      <c r="BB271" s="68"/>
      <c r="BC271" s="68"/>
      <c r="BD271" s="68"/>
      <c r="BE271" s="15"/>
      <c r="BF271" s="5">
        <f t="shared" si="126"/>
        <v>5108</v>
      </c>
      <c r="BG271" s="42">
        <v>0</v>
      </c>
      <c r="BH271" s="42">
        <v>5108</v>
      </c>
      <c r="BI271" s="42"/>
      <c r="BJ271" s="42"/>
      <c r="BK271" s="42"/>
      <c r="BL271" s="42"/>
      <c r="BM271" s="15"/>
    </row>
    <row r="272" spans="1:65" outlineLevel="5" x14ac:dyDescent="0.3">
      <c r="A272" s="22">
        <f t="shared" si="112"/>
        <v>8</v>
      </c>
      <c r="B272" s="9">
        <f t="shared" si="110"/>
        <v>43327</v>
      </c>
      <c r="C272" s="51">
        <v>337293</v>
      </c>
      <c r="D272" s="64">
        <f t="shared" si="117"/>
        <v>37.5</v>
      </c>
      <c r="E272" s="12">
        <v>38</v>
      </c>
      <c r="F272" s="12">
        <v>37</v>
      </c>
      <c r="G272" s="12"/>
      <c r="H272" s="12"/>
      <c r="I272" s="12"/>
      <c r="J272" s="12"/>
      <c r="K272" s="12"/>
      <c r="L272" s="12"/>
      <c r="M272" s="74" t="str">
        <f t="shared" si="118"/>
        <v/>
      </c>
      <c r="N272" s="83" t="s">
        <v>103</v>
      </c>
      <c r="O272" s="83" t="s">
        <v>103</v>
      </c>
      <c r="P272" s="83"/>
      <c r="Q272" s="83"/>
      <c r="R272" s="83"/>
      <c r="S272" s="83"/>
      <c r="T272" s="83"/>
      <c r="U272" s="83"/>
      <c r="V272" s="5" t="str">
        <f t="shared" si="119"/>
        <v/>
      </c>
      <c r="W272" s="41"/>
      <c r="X272" s="41"/>
      <c r="Y272" s="41"/>
      <c r="Z272" s="41"/>
      <c r="AA272" s="41"/>
      <c r="AB272" s="41"/>
      <c r="AC272" s="41"/>
      <c r="AD272" s="41"/>
      <c r="AE272" s="5" t="str">
        <f t="shared" si="120"/>
        <v/>
      </c>
      <c r="AF272" s="41"/>
      <c r="AG272" s="41"/>
      <c r="AH272" s="41"/>
      <c r="AI272" s="41"/>
      <c r="AJ272" s="41"/>
      <c r="AK272" s="41"/>
      <c r="AL272" s="41"/>
      <c r="AM272" s="41"/>
      <c r="AN272" s="41">
        <f t="shared" si="127"/>
        <v>21.875</v>
      </c>
      <c r="AO272" s="41">
        <v>960</v>
      </c>
      <c r="AP272" s="110" t="s">
        <v>103</v>
      </c>
      <c r="AQ272" s="111" t="s">
        <v>103</v>
      </c>
      <c r="AR272" s="126" t="str">
        <f t="shared" si="121"/>
        <v/>
      </c>
      <c r="AS272" s="126" t="str">
        <f t="shared" si="122"/>
        <v/>
      </c>
      <c r="AT272" s="127">
        <v>960</v>
      </c>
      <c r="AU272" s="128" t="s">
        <v>103</v>
      </c>
      <c r="AV272" s="129" t="s">
        <v>103</v>
      </c>
      <c r="AW272" s="126" t="str">
        <f t="shared" si="123"/>
        <v/>
      </c>
      <c r="AX272" s="126" t="str">
        <f t="shared" si="124"/>
        <v/>
      </c>
      <c r="AY272" s="64" t="str">
        <f t="shared" si="125"/>
        <v/>
      </c>
      <c r="AZ272" s="97" t="s">
        <v>103</v>
      </c>
      <c r="BA272" s="68"/>
      <c r="BB272" s="68"/>
      <c r="BC272" s="68"/>
      <c r="BD272" s="68"/>
      <c r="BE272" s="15"/>
      <c r="BF272" s="5">
        <f t="shared" si="126"/>
        <v>5373</v>
      </c>
      <c r="BG272" s="42">
        <v>0</v>
      </c>
      <c r="BH272" s="42">
        <v>5373</v>
      </c>
      <c r="BI272" s="42"/>
      <c r="BJ272" s="42"/>
      <c r="BK272" s="42"/>
      <c r="BL272" s="42"/>
      <c r="BM272" s="15"/>
    </row>
    <row r="273" spans="1:65" outlineLevel="5" x14ac:dyDescent="0.3">
      <c r="A273" s="22">
        <f t="shared" si="112"/>
        <v>8</v>
      </c>
      <c r="B273" s="9">
        <f t="shared" si="110"/>
        <v>43328</v>
      </c>
      <c r="C273" s="51">
        <v>372584</v>
      </c>
      <c r="D273" s="64">
        <f t="shared" si="117"/>
        <v>37</v>
      </c>
      <c r="E273" s="12">
        <v>37</v>
      </c>
      <c r="F273" s="12">
        <v>37</v>
      </c>
      <c r="G273" s="12"/>
      <c r="H273" s="12"/>
      <c r="I273" s="12"/>
      <c r="J273" s="12"/>
      <c r="K273" s="12"/>
      <c r="L273" s="12"/>
      <c r="M273" s="74" t="str">
        <f t="shared" si="118"/>
        <v/>
      </c>
      <c r="N273" s="83" t="s">
        <v>103</v>
      </c>
      <c r="O273" s="83" t="s">
        <v>103</v>
      </c>
      <c r="P273" s="83"/>
      <c r="Q273" s="83"/>
      <c r="R273" s="83"/>
      <c r="S273" s="83"/>
      <c r="T273" s="83"/>
      <c r="U273" s="83"/>
      <c r="V273" s="5" t="str">
        <f t="shared" si="119"/>
        <v/>
      </c>
      <c r="W273" s="41"/>
      <c r="X273" s="41"/>
      <c r="Y273" s="41"/>
      <c r="Z273" s="41"/>
      <c r="AA273" s="41"/>
      <c r="AB273" s="41"/>
      <c r="AC273" s="41"/>
      <c r="AD273" s="41"/>
      <c r="AE273" s="5" t="str">
        <f t="shared" si="120"/>
        <v/>
      </c>
      <c r="AF273" s="41"/>
      <c r="AG273" s="41"/>
      <c r="AH273" s="41"/>
      <c r="AI273" s="41"/>
      <c r="AJ273" s="41"/>
      <c r="AK273" s="41"/>
      <c r="AL273" s="41"/>
      <c r="AM273" s="41"/>
      <c r="AN273" s="41">
        <f t="shared" si="127"/>
        <v>25.735294117647058</v>
      </c>
      <c r="AO273" s="41">
        <v>816</v>
      </c>
      <c r="AP273" s="110" t="s">
        <v>103</v>
      </c>
      <c r="AQ273" s="111" t="s">
        <v>103</v>
      </c>
      <c r="AR273" s="126" t="str">
        <f t="shared" si="121"/>
        <v/>
      </c>
      <c r="AS273" s="126" t="str">
        <f t="shared" si="122"/>
        <v/>
      </c>
      <c r="AT273" s="127">
        <v>816</v>
      </c>
      <c r="AU273" s="128">
        <v>2.34</v>
      </c>
      <c r="AV273" s="129" t="s">
        <v>103</v>
      </c>
      <c r="AW273" s="126" t="str">
        <f t="shared" si="123"/>
        <v/>
      </c>
      <c r="AX273" s="126" t="str">
        <f t="shared" si="124"/>
        <v/>
      </c>
      <c r="AY273" s="64" t="str">
        <f t="shared" si="125"/>
        <v/>
      </c>
      <c r="AZ273" s="97">
        <v>81.2</v>
      </c>
      <c r="BA273" s="68"/>
      <c r="BB273" s="68"/>
      <c r="BC273" s="68"/>
      <c r="BD273" s="68"/>
      <c r="BE273" s="15"/>
      <c r="BF273" s="5">
        <f t="shared" si="126"/>
        <v>5227</v>
      </c>
      <c r="BG273" s="42">
        <v>0</v>
      </c>
      <c r="BH273" s="42">
        <v>5227</v>
      </c>
      <c r="BI273" s="42"/>
      <c r="BJ273" s="42"/>
      <c r="BK273" s="42"/>
      <c r="BL273" s="42"/>
      <c r="BM273" s="15"/>
    </row>
    <row r="274" spans="1:65" outlineLevel="5" x14ac:dyDescent="0.3">
      <c r="A274" s="22">
        <f t="shared" si="112"/>
        <v>8</v>
      </c>
      <c r="B274" s="9">
        <f t="shared" si="110"/>
        <v>43329</v>
      </c>
      <c r="C274" s="51">
        <v>345662</v>
      </c>
      <c r="D274" s="64">
        <f t="shared" si="117"/>
        <v>37</v>
      </c>
      <c r="E274" s="12">
        <v>37</v>
      </c>
      <c r="F274" s="12">
        <v>37</v>
      </c>
      <c r="G274" s="12"/>
      <c r="H274" s="12"/>
      <c r="I274" s="12"/>
      <c r="J274" s="12"/>
      <c r="K274" s="12"/>
      <c r="L274" s="12"/>
      <c r="M274" s="74" t="str">
        <f t="shared" si="118"/>
        <v/>
      </c>
      <c r="N274" s="83" t="s">
        <v>103</v>
      </c>
      <c r="O274" s="83" t="s">
        <v>103</v>
      </c>
      <c r="P274" s="83"/>
      <c r="Q274" s="83"/>
      <c r="R274" s="83"/>
      <c r="S274" s="83"/>
      <c r="T274" s="83"/>
      <c r="U274" s="83"/>
      <c r="V274" s="5" t="str">
        <f t="shared" si="119"/>
        <v/>
      </c>
      <c r="W274" s="41"/>
      <c r="X274" s="41"/>
      <c r="Y274" s="41"/>
      <c r="Z274" s="41"/>
      <c r="AA274" s="41"/>
      <c r="AB274" s="41"/>
      <c r="AC274" s="41"/>
      <c r="AD274" s="41"/>
      <c r="AE274" s="5" t="str">
        <f t="shared" si="120"/>
        <v/>
      </c>
      <c r="AF274" s="41"/>
      <c r="AG274" s="41"/>
      <c r="AH274" s="41"/>
      <c r="AI274" s="41"/>
      <c r="AJ274" s="41"/>
      <c r="AK274" s="41"/>
      <c r="AL274" s="41"/>
      <c r="AM274" s="41"/>
      <c r="AN274" s="41">
        <f t="shared" si="127"/>
        <v>24.64788732394366</v>
      </c>
      <c r="AO274" s="41">
        <v>852</v>
      </c>
      <c r="AP274" s="110" t="s">
        <v>103</v>
      </c>
      <c r="AQ274" s="111" t="s">
        <v>103</v>
      </c>
      <c r="AR274" s="126" t="str">
        <f t="shared" si="121"/>
        <v/>
      </c>
      <c r="AS274" s="126" t="str">
        <f t="shared" si="122"/>
        <v/>
      </c>
      <c r="AT274" s="127">
        <v>852</v>
      </c>
      <c r="AU274" s="128">
        <v>2.2799999999999998</v>
      </c>
      <c r="AV274" s="129" t="s">
        <v>103</v>
      </c>
      <c r="AW274" s="126" t="str">
        <f t="shared" si="123"/>
        <v/>
      </c>
      <c r="AX274" s="126" t="str">
        <f t="shared" si="124"/>
        <v/>
      </c>
      <c r="AY274" s="64" t="str">
        <f t="shared" si="125"/>
        <v/>
      </c>
      <c r="AZ274" s="97">
        <v>79.7</v>
      </c>
      <c r="BA274" s="68"/>
      <c r="BB274" s="68"/>
      <c r="BC274" s="68"/>
      <c r="BD274" s="68"/>
      <c r="BE274" s="15"/>
      <c r="BF274" s="5">
        <f t="shared" si="126"/>
        <v>5301</v>
      </c>
      <c r="BG274" s="42">
        <v>3070</v>
      </c>
      <c r="BH274" s="42">
        <v>2231</v>
      </c>
      <c r="BI274" s="42"/>
      <c r="BJ274" s="42"/>
      <c r="BK274" s="42"/>
      <c r="BL274" s="42"/>
      <c r="BM274" s="15"/>
    </row>
    <row r="275" spans="1:65" outlineLevel="5" x14ac:dyDescent="0.3">
      <c r="A275" s="22">
        <f t="shared" si="112"/>
        <v>8</v>
      </c>
      <c r="B275" s="9">
        <f t="shared" si="110"/>
        <v>43330</v>
      </c>
      <c r="C275" s="51">
        <v>296363</v>
      </c>
      <c r="D275" s="64">
        <f t="shared" si="117"/>
        <v>37.5</v>
      </c>
      <c r="E275" s="12">
        <v>37</v>
      </c>
      <c r="F275" s="12">
        <v>38</v>
      </c>
      <c r="G275" s="12"/>
      <c r="H275" s="12"/>
      <c r="I275" s="12"/>
      <c r="J275" s="12"/>
      <c r="K275" s="12"/>
      <c r="L275" s="12"/>
      <c r="M275" s="74" t="str">
        <f t="shared" si="118"/>
        <v/>
      </c>
      <c r="N275" s="83" t="s">
        <v>103</v>
      </c>
      <c r="O275" s="83" t="s">
        <v>103</v>
      </c>
      <c r="P275" s="83"/>
      <c r="Q275" s="83"/>
      <c r="R275" s="83"/>
      <c r="S275" s="83"/>
      <c r="T275" s="83"/>
      <c r="U275" s="83"/>
      <c r="V275" s="5" t="str">
        <f t="shared" si="119"/>
        <v/>
      </c>
      <c r="W275" s="41"/>
      <c r="X275" s="41"/>
      <c r="Y275" s="41"/>
      <c r="Z275" s="41"/>
      <c r="AA275" s="41"/>
      <c r="AB275" s="41"/>
      <c r="AC275" s="41"/>
      <c r="AD275" s="41"/>
      <c r="AE275" s="5" t="str">
        <f t="shared" si="120"/>
        <v/>
      </c>
      <c r="AF275" s="41"/>
      <c r="AG275" s="41"/>
      <c r="AH275" s="41"/>
      <c r="AI275" s="41"/>
      <c r="AJ275" s="41"/>
      <c r="AK275" s="41"/>
      <c r="AL275" s="41"/>
      <c r="AM275" s="41"/>
      <c r="AN275" s="41">
        <f t="shared" si="127"/>
        <v>23.204419889502763</v>
      </c>
      <c r="AO275" s="41">
        <v>905</v>
      </c>
      <c r="AP275" s="110" t="s">
        <v>103</v>
      </c>
      <c r="AQ275" s="111" t="s">
        <v>103</v>
      </c>
      <c r="AR275" s="126" t="str">
        <f t="shared" si="121"/>
        <v/>
      </c>
      <c r="AS275" s="126" t="str">
        <f t="shared" si="122"/>
        <v/>
      </c>
      <c r="AT275" s="127">
        <v>905</v>
      </c>
      <c r="AU275" s="128" t="s">
        <v>103</v>
      </c>
      <c r="AV275" s="129" t="s">
        <v>103</v>
      </c>
      <c r="AW275" s="126" t="str">
        <f t="shared" si="123"/>
        <v/>
      </c>
      <c r="AX275" s="126" t="str">
        <f t="shared" si="124"/>
        <v/>
      </c>
      <c r="AY275" s="64" t="str">
        <f t="shared" si="125"/>
        <v/>
      </c>
      <c r="AZ275" s="97" t="s">
        <v>103</v>
      </c>
      <c r="BA275" s="68"/>
      <c r="BB275" s="68"/>
      <c r="BC275" s="68"/>
      <c r="BD275" s="68"/>
      <c r="BE275" s="15"/>
      <c r="BF275" s="5">
        <f t="shared" si="126"/>
        <v>8499</v>
      </c>
      <c r="BG275" s="42">
        <v>4949</v>
      </c>
      <c r="BH275" s="42">
        <v>3550</v>
      </c>
      <c r="BI275" s="42"/>
      <c r="BJ275" s="42"/>
      <c r="BK275" s="42"/>
      <c r="BL275" s="42"/>
      <c r="BM275" s="15"/>
    </row>
    <row r="276" spans="1:65" outlineLevel="5" x14ac:dyDescent="0.3">
      <c r="A276" s="22">
        <f t="shared" si="112"/>
        <v>8</v>
      </c>
      <c r="B276" s="9">
        <f t="shared" si="110"/>
        <v>43331</v>
      </c>
      <c r="C276" s="51">
        <v>300904</v>
      </c>
      <c r="D276" s="64">
        <f t="shared" si="117"/>
        <v>38</v>
      </c>
      <c r="E276" s="12">
        <v>38</v>
      </c>
      <c r="F276" s="12">
        <v>38</v>
      </c>
      <c r="G276" s="12"/>
      <c r="H276" s="12"/>
      <c r="I276" s="12"/>
      <c r="J276" s="12"/>
      <c r="K276" s="12"/>
      <c r="L276" s="12"/>
      <c r="M276" s="74" t="str">
        <f t="shared" si="118"/>
        <v/>
      </c>
      <c r="N276" s="83" t="s">
        <v>103</v>
      </c>
      <c r="O276" s="83" t="s">
        <v>103</v>
      </c>
      <c r="P276" s="83"/>
      <c r="Q276" s="83"/>
      <c r="R276" s="83"/>
      <c r="S276" s="83"/>
      <c r="T276" s="83"/>
      <c r="U276" s="83"/>
      <c r="V276" s="5" t="str">
        <f t="shared" si="119"/>
        <v/>
      </c>
      <c r="W276" s="41"/>
      <c r="X276" s="41"/>
      <c r="Y276" s="41"/>
      <c r="Z276" s="41"/>
      <c r="AA276" s="41"/>
      <c r="AB276" s="41"/>
      <c r="AC276" s="41"/>
      <c r="AD276" s="41"/>
      <c r="AE276" s="5" t="str">
        <f t="shared" si="120"/>
        <v/>
      </c>
      <c r="AF276" s="41"/>
      <c r="AG276" s="41"/>
      <c r="AH276" s="41"/>
      <c r="AI276" s="41"/>
      <c r="AJ276" s="41"/>
      <c r="AK276" s="41"/>
      <c r="AL276" s="41"/>
      <c r="AM276" s="41"/>
      <c r="AN276" s="41">
        <f t="shared" si="127"/>
        <v>26.957637997432606</v>
      </c>
      <c r="AO276" s="41">
        <v>779</v>
      </c>
      <c r="AP276" s="110" t="s">
        <v>103</v>
      </c>
      <c r="AQ276" s="111" t="s">
        <v>103</v>
      </c>
      <c r="AR276" s="126" t="str">
        <f t="shared" si="121"/>
        <v/>
      </c>
      <c r="AS276" s="126" t="str">
        <f t="shared" si="122"/>
        <v/>
      </c>
      <c r="AT276" s="127">
        <v>779</v>
      </c>
      <c r="AU276" s="128" t="s">
        <v>103</v>
      </c>
      <c r="AV276" s="129" t="s">
        <v>103</v>
      </c>
      <c r="AW276" s="126" t="str">
        <f t="shared" si="123"/>
        <v/>
      </c>
      <c r="AX276" s="126" t="str">
        <f t="shared" si="124"/>
        <v/>
      </c>
      <c r="AY276" s="64" t="str">
        <f t="shared" si="125"/>
        <v/>
      </c>
      <c r="AZ276" s="97" t="s">
        <v>103</v>
      </c>
      <c r="BA276" s="68"/>
      <c r="BB276" s="68"/>
      <c r="BC276" s="68"/>
      <c r="BD276" s="68"/>
      <c r="BE276" s="15"/>
      <c r="BF276" s="5">
        <f t="shared" si="126"/>
        <v>6951</v>
      </c>
      <c r="BG276" s="42">
        <v>2414</v>
      </c>
      <c r="BH276" s="42">
        <v>4537</v>
      </c>
      <c r="BI276" s="42"/>
      <c r="BJ276" s="42"/>
      <c r="BK276" s="42"/>
      <c r="BL276" s="42"/>
      <c r="BM276" s="15"/>
    </row>
    <row r="277" spans="1:65" outlineLevel="5" x14ac:dyDescent="0.3">
      <c r="A277" s="22">
        <f t="shared" si="112"/>
        <v>8</v>
      </c>
      <c r="B277" s="9">
        <f t="shared" si="110"/>
        <v>43332</v>
      </c>
      <c r="C277" s="51">
        <v>306593</v>
      </c>
      <c r="D277" s="64">
        <f t="shared" si="117"/>
        <v>38.5</v>
      </c>
      <c r="E277" s="12">
        <v>39</v>
      </c>
      <c r="F277" s="12">
        <v>38</v>
      </c>
      <c r="G277" s="12"/>
      <c r="H277" s="12"/>
      <c r="I277" s="12"/>
      <c r="J277" s="12"/>
      <c r="K277" s="12"/>
      <c r="L277" s="12"/>
      <c r="M277" s="74" t="str">
        <f t="shared" si="118"/>
        <v/>
      </c>
      <c r="N277" s="83" t="s">
        <v>103</v>
      </c>
      <c r="O277" s="83" t="s">
        <v>103</v>
      </c>
      <c r="P277" s="83"/>
      <c r="Q277" s="83"/>
      <c r="R277" s="83"/>
      <c r="S277" s="83"/>
      <c r="T277" s="83"/>
      <c r="U277" s="83"/>
      <c r="V277" s="5" t="str">
        <f t="shared" si="119"/>
        <v/>
      </c>
      <c r="W277" s="41"/>
      <c r="X277" s="41"/>
      <c r="Y277" s="41"/>
      <c r="Z277" s="41"/>
      <c r="AA277" s="41"/>
      <c r="AB277" s="41"/>
      <c r="AC277" s="41"/>
      <c r="AD277" s="41"/>
      <c r="AE277" s="5" t="str">
        <f t="shared" si="120"/>
        <v/>
      </c>
      <c r="AF277" s="41"/>
      <c r="AG277" s="41"/>
      <c r="AH277" s="41"/>
      <c r="AI277" s="41"/>
      <c r="AJ277" s="41"/>
      <c r="AK277" s="41"/>
      <c r="AL277" s="41"/>
      <c r="AM277" s="41"/>
      <c r="AN277" s="41">
        <f t="shared" si="127"/>
        <v>24</v>
      </c>
      <c r="AO277" s="41">
        <v>875</v>
      </c>
      <c r="AP277" s="110" t="s">
        <v>103</v>
      </c>
      <c r="AQ277" s="111" t="s">
        <v>103</v>
      </c>
      <c r="AR277" s="126" t="str">
        <f t="shared" si="121"/>
        <v/>
      </c>
      <c r="AS277" s="126" t="str">
        <f t="shared" si="122"/>
        <v/>
      </c>
      <c r="AT277" s="127">
        <v>875</v>
      </c>
      <c r="AU277" s="128">
        <v>2.31</v>
      </c>
      <c r="AV277" s="129" t="s">
        <v>103</v>
      </c>
      <c r="AW277" s="126" t="str">
        <f t="shared" si="123"/>
        <v/>
      </c>
      <c r="AX277" s="126" t="str">
        <f t="shared" si="124"/>
        <v/>
      </c>
      <c r="AY277" s="64" t="str">
        <f t="shared" si="125"/>
        <v/>
      </c>
      <c r="AZ277" s="97">
        <v>79</v>
      </c>
      <c r="BA277" s="68"/>
      <c r="BB277" s="68"/>
      <c r="BC277" s="68"/>
      <c r="BD277" s="68"/>
      <c r="BE277" s="15"/>
      <c r="BF277" s="5">
        <f t="shared" si="126"/>
        <v>14193</v>
      </c>
      <c r="BG277" s="42">
        <v>0</v>
      </c>
      <c r="BH277" s="42">
        <v>14193</v>
      </c>
      <c r="BI277" s="42"/>
      <c r="BJ277" s="42"/>
      <c r="BK277" s="42"/>
      <c r="BL277" s="42"/>
      <c r="BM277" s="15"/>
    </row>
    <row r="278" spans="1:65" outlineLevel="5" x14ac:dyDescent="0.3">
      <c r="A278" s="22">
        <f t="shared" si="112"/>
        <v>8</v>
      </c>
      <c r="B278" s="9">
        <f t="shared" si="110"/>
        <v>43333</v>
      </c>
      <c r="C278" s="51">
        <v>316092</v>
      </c>
      <c r="D278" s="64">
        <f t="shared" si="117"/>
        <v>38</v>
      </c>
      <c r="E278" s="12">
        <v>38</v>
      </c>
      <c r="F278" s="12">
        <v>38</v>
      </c>
      <c r="G278" s="12"/>
      <c r="H278" s="12"/>
      <c r="I278" s="12"/>
      <c r="J278" s="12"/>
      <c r="K278" s="12"/>
      <c r="L278" s="12"/>
      <c r="M278" s="74">
        <f t="shared" si="118"/>
        <v>7.5</v>
      </c>
      <c r="N278" s="83">
        <v>7.45</v>
      </c>
      <c r="O278" s="83">
        <v>7.5</v>
      </c>
      <c r="P278" s="83"/>
      <c r="Q278" s="83"/>
      <c r="R278" s="83"/>
      <c r="S278" s="83"/>
      <c r="T278" s="83"/>
      <c r="U278" s="83"/>
      <c r="V278" s="5" t="str">
        <f t="shared" si="119"/>
        <v/>
      </c>
      <c r="W278" s="41"/>
      <c r="X278" s="41"/>
      <c r="Y278" s="41"/>
      <c r="Z278" s="41"/>
      <c r="AA278" s="41"/>
      <c r="AB278" s="41"/>
      <c r="AC278" s="41"/>
      <c r="AD278" s="41"/>
      <c r="AE278" s="5" t="str">
        <f t="shared" si="120"/>
        <v/>
      </c>
      <c r="AF278" s="41"/>
      <c r="AG278" s="41"/>
      <c r="AH278" s="41"/>
      <c r="AI278" s="41"/>
      <c r="AJ278" s="41"/>
      <c r="AK278" s="41"/>
      <c r="AL278" s="41"/>
      <c r="AM278" s="41"/>
      <c r="AN278" s="41">
        <f t="shared" si="127"/>
        <v>25.547445255474454</v>
      </c>
      <c r="AO278" s="41">
        <v>822</v>
      </c>
      <c r="AP278" s="110">
        <v>3.88</v>
      </c>
      <c r="AQ278" s="111">
        <v>2.98</v>
      </c>
      <c r="AR278" s="126">
        <f t="shared" si="121"/>
        <v>76.80412371134021</v>
      </c>
      <c r="AS278" s="126">
        <f t="shared" si="122"/>
        <v>23.19587628865979</v>
      </c>
      <c r="AT278" s="127">
        <v>822</v>
      </c>
      <c r="AU278" s="128">
        <v>3.12</v>
      </c>
      <c r="AV278" s="129">
        <v>1.99</v>
      </c>
      <c r="AW278" s="126">
        <f t="shared" si="123"/>
        <v>63.782051282051277</v>
      </c>
      <c r="AX278" s="126">
        <f t="shared" si="124"/>
        <v>36.217948717948723</v>
      </c>
      <c r="AY278" s="64">
        <f t="shared" si="125"/>
        <v>46.813565362000375</v>
      </c>
      <c r="AZ278" s="97">
        <v>79.400000000000006</v>
      </c>
      <c r="BA278" s="68"/>
      <c r="BB278" s="68"/>
      <c r="BC278" s="68"/>
      <c r="BD278" s="68"/>
      <c r="BE278" s="15"/>
      <c r="BF278" s="5">
        <f t="shared" si="126"/>
        <v>6288</v>
      </c>
      <c r="BG278" s="42">
        <v>0</v>
      </c>
      <c r="BH278" s="42">
        <v>6288</v>
      </c>
      <c r="BI278" s="42"/>
      <c r="BJ278" s="42"/>
      <c r="BK278" s="42"/>
      <c r="BL278" s="42"/>
      <c r="BM278" s="15"/>
    </row>
    <row r="279" spans="1:65" outlineLevel="5" x14ac:dyDescent="0.3">
      <c r="A279" s="22">
        <f t="shared" si="112"/>
        <v>8</v>
      </c>
      <c r="B279" s="9">
        <f t="shared" si="110"/>
        <v>43334</v>
      </c>
      <c r="C279" s="51">
        <v>315736</v>
      </c>
      <c r="D279" s="64">
        <f t="shared" si="117"/>
        <v>37.5</v>
      </c>
      <c r="E279" s="12">
        <v>38</v>
      </c>
      <c r="F279" s="12">
        <v>37</v>
      </c>
      <c r="G279" s="12"/>
      <c r="H279" s="12"/>
      <c r="I279" s="12"/>
      <c r="J279" s="12"/>
      <c r="K279" s="12"/>
      <c r="L279" s="12"/>
      <c r="M279" s="74" t="str">
        <f t="shared" si="118"/>
        <v/>
      </c>
      <c r="N279" s="83" t="s">
        <v>103</v>
      </c>
      <c r="O279" s="83" t="s">
        <v>103</v>
      </c>
      <c r="P279" s="83"/>
      <c r="Q279" s="83"/>
      <c r="R279" s="83"/>
      <c r="S279" s="83"/>
      <c r="T279" s="83"/>
      <c r="U279" s="83"/>
      <c r="V279" s="5" t="str">
        <f t="shared" si="119"/>
        <v/>
      </c>
      <c r="W279" s="41"/>
      <c r="X279" s="41"/>
      <c r="Y279" s="41"/>
      <c r="Z279" s="41"/>
      <c r="AA279" s="41"/>
      <c r="AB279" s="41"/>
      <c r="AC279" s="41"/>
      <c r="AD279" s="41"/>
      <c r="AE279" s="5" t="str">
        <f t="shared" si="120"/>
        <v/>
      </c>
      <c r="AF279" s="41"/>
      <c r="AG279" s="41"/>
      <c r="AH279" s="41"/>
      <c r="AI279" s="41"/>
      <c r="AJ279" s="41"/>
      <c r="AK279" s="41"/>
      <c r="AL279" s="41"/>
      <c r="AM279" s="41"/>
      <c r="AN279" s="41">
        <f t="shared" si="127"/>
        <v>20.289855072463769</v>
      </c>
      <c r="AO279" s="41">
        <v>1035</v>
      </c>
      <c r="AP279" s="110" t="s">
        <v>103</v>
      </c>
      <c r="AQ279" s="111" t="s">
        <v>103</v>
      </c>
      <c r="AR279" s="126" t="str">
        <f t="shared" si="121"/>
        <v/>
      </c>
      <c r="AS279" s="126" t="str">
        <f t="shared" si="122"/>
        <v/>
      </c>
      <c r="AT279" s="127">
        <v>1035</v>
      </c>
      <c r="AU279" s="128">
        <v>2.92</v>
      </c>
      <c r="AV279" s="129" t="s">
        <v>103</v>
      </c>
      <c r="AW279" s="126" t="str">
        <f t="shared" si="123"/>
        <v/>
      </c>
      <c r="AX279" s="126" t="str">
        <f t="shared" si="124"/>
        <v/>
      </c>
      <c r="AY279" s="64" t="str">
        <f t="shared" si="125"/>
        <v/>
      </c>
      <c r="AZ279" s="97">
        <v>79.5</v>
      </c>
      <c r="BA279" s="68">
        <v>63.9</v>
      </c>
      <c r="BB279" s="68">
        <v>33.1</v>
      </c>
      <c r="BC279" s="68">
        <v>430</v>
      </c>
      <c r="BD279" s="68"/>
      <c r="BE279" s="15"/>
      <c r="BF279" s="5">
        <f t="shared" si="126"/>
        <v>5244</v>
      </c>
      <c r="BG279" s="42">
        <v>0</v>
      </c>
      <c r="BH279" s="42">
        <v>5244</v>
      </c>
      <c r="BI279" s="42"/>
      <c r="BJ279" s="42"/>
      <c r="BK279" s="42"/>
      <c r="BL279" s="42"/>
      <c r="BM279" s="15"/>
    </row>
    <row r="280" spans="1:65" outlineLevel="5" x14ac:dyDescent="0.3">
      <c r="A280" s="22">
        <f t="shared" si="112"/>
        <v>8</v>
      </c>
      <c r="B280" s="9">
        <f t="shared" si="110"/>
        <v>43335</v>
      </c>
      <c r="C280" s="51">
        <v>332192</v>
      </c>
      <c r="D280" s="64">
        <f t="shared" si="117"/>
        <v>37</v>
      </c>
      <c r="E280" s="12">
        <v>37</v>
      </c>
      <c r="F280" s="12">
        <v>37</v>
      </c>
      <c r="G280" s="12"/>
      <c r="H280" s="12"/>
      <c r="I280" s="12"/>
      <c r="J280" s="12"/>
      <c r="K280" s="12"/>
      <c r="L280" s="12"/>
      <c r="M280" s="74" t="str">
        <f t="shared" si="118"/>
        <v/>
      </c>
      <c r="N280" s="83" t="s">
        <v>103</v>
      </c>
      <c r="O280" s="83" t="s">
        <v>103</v>
      </c>
      <c r="P280" s="83"/>
      <c r="Q280" s="83"/>
      <c r="R280" s="83"/>
      <c r="S280" s="83"/>
      <c r="T280" s="83"/>
      <c r="U280" s="83"/>
      <c r="V280" s="5" t="str">
        <f t="shared" si="119"/>
        <v/>
      </c>
      <c r="W280" s="41"/>
      <c r="X280" s="41"/>
      <c r="Y280" s="41"/>
      <c r="Z280" s="41"/>
      <c r="AA280" s="41"/>
      <c r="AB280" s="41"/>
      <c r="AC280" s="41"/>
      <c r="AD280" s="41"/>
      <c r="AE280" s="5" t="str">
        <f t="shared" si="120"/>
        <v/>
      </c>
      <c r="AF280" s="41"/>
      <c r="AG280" s="41"/>
      <c r="AH280" s="41"/>
      <c r="AI280" s="41"/>
      <c r="AJ280" s="41"/>
      <c r="AK280" s="41"/>
      <c r="AL280" s="41"/>
      <c r="AM280" s="41"/>
      <c r="AN280" s="41">
        <f t="shared" si="127"/>
        <v>15.362106803218728</v>
      </c>
      <c r="AO280" s="41">
        <v>1367</v>
      </c>
      <c r="AP280" s="110" t="s">
        <v>103</v>
      </c>
      <c r="AQ280" s="111" t="s">
        <v>103</v>
      </c>
      <c r="AR280" s="126" t="str">
        <f t="shared" si="121"/>
        <v/>
      </c>
      <c r="AS280" s="126" t="str">
        <f t="shared" si="122"/>
        <v/>
      </c>
      <c r="AT280" s="127">
        <v>1367</v>
      </c>
      <c r="AU280" s="128">
        <v>2.4300000000000002</v>
      </c>
      <c r="AV280" s="129" t="s">
        <v>103</v>
      </c>
      <c r="AW280" s="126" t="str">
        <f t="shared" si="123"/>
        <v/>
      </c>
      <c r="AX280" s="126" t="str">
        <f t="shared" si="124"/>
        <v/>
      </c>
      <c r="AY280" s="64" t="str">
        <f t="shared" si="125"/>
        <v/>
      </c>
      <c r="AZ280" s="97">
        <v>79.8</v>
      </c>
      <c r="BA280" s="68"/>
      <c r="BB280" s="68"/>
      <c r="BC280" s="68"/>
      <c r="BD280" s="68"/>
      <c r="BE280" s="15"/>
      <c r="BF280" s="5">
        <f t="shared" si="126"/>
        <v>7551</v>
      </c>
      <c r="BG280" s="42">
        <v>1521</v>
      </c>
      <c r="BH280" s="42">
        <v>6030</v>
      </c>
      <c r="BI280" s="42"/>
      <c r="BJ280" s="42"/>
      <c r="BK280" s="42"/>
      <c r="BL280" s="42"/>
      <c r="BM280" s="15"/>
    </row>
    <row r="281" spans="1:65" outlineLevel="5" x14ac:dyDescent="0.3">
      <c r="A281" s="22">
        <f t="shared" si="112"/>
        <v>8</v>
      </c>
      <c r="B281" s="9">
        <f t="shared" si="110"/>
        <v>43336</v>
      </c>
      <c r="C281" s="51">
        <v>354574</v>
      </c>
      <c r="D281" s="64">
        <f t="shared" si="117"/>
        <v>36.5</v>
      </c>
      <c r="E281" s="12">
        <v>36</v>
      </c>
      <c r="F281" s="12">
        <v>37</v>
      </c>
      <c r="G281" s="12"/>
      <c r="H281" s="12"/>
      <c r="I281" s="12"/>
      <c r="J281" s="12"/>
      <c r="K281" s="12"/>
      <c r="L281" s="12"/>
      <c r="M281" s="74" t="str">
        <f t="shared" si="118"/>
        <v/>
      </c>
      <c r="N281" s="83" t="s">
        <v>103</v>
      </c>
      <c r="O281" s="83" t="s">
        <v>103</v>
      </c>
      <c r="P281" s="83"/>
      <c r="Q281" s="83"/>
      <c r="R281" s="83"/>
      <c r="S281" s="83"/>
      <c r="T281" s="83"/>
      <c r="U281" s="83"/>
      <c r="V281" s="5" t="str">
        <f t="shared" si="119"/>
        <v/>
      </c>
      <c r="W281" s="41"/>
      <c r="X281" s="41"/>
      <c r="Y281" s="41"/>
      <c r="Z281" s="41"/>
      <c r="AA281" s="41"/>
      <c r="AB281" s="41"/>
      <c r="AC281" s="41"/>
      <c r="AD281" s="41"/>
      <c r="AE281" s="5" t="str">
        <f t="shared" si="120"/>
        <v/>
      </c>
      <c r="AF281" s="41"/>
      <c r="AG281" s="41"/>
      <c r="AH281" s="41"/>
      <c r="AI281" s="41"/>
      <c r="AJ281" s="41"/>
      <c r="AK281" s="41"/>
      <c r="AL281" s="41"/>
      <c r="AM281" s="41"/>
      <c r="AN281" s="41">
        <f t="shared" si="127"/>
        <v>16.203703703703702</v>
      </c>
      <c r="AO281" s="41">
        <v>1296</v>
      </c>
      <c r="AP281" s="110" t="s">
        <v>103</v>
      </c>
      <c r="AQ281" s="111" t="s">
        <v>103</v>
      </c>
      <c r="AR281" s="126" t="str">
        <f t="shared" si="121"/>
        <v/>
      </c>
      <c r="AS281" s="126" t="str">
        <f t="shared" si="122"/>
        <v/>
      </c>
      <c r="AT281" s="127">
        <v>1296</v>
      </c>
      <c r="AU281" s="128">
        <v>2.69</v>
      </c>
      <c r="AV281" s="129" t="s">
        <v>103</v>
      </c>
      <c r="AW281" s="126" t="str">
        <f t="shared" si="123"/>
        <v/>
      </c>
      <c r="AX281" s="126" t="str">
        <f t="shared" si="124"/>
        <v/>
      </c>
      <c r="AY281" s="64" t="str">
        <f t="shared" si="125"/>
        <v/>
      </c>
      <c r="AZ281" s="97">
        <v>80.2</v>
      </c>
      <c r="BA281" s="68"/>
      <c r="BB281" s="68"/>
      <c r="BC281" s="68"/>
      <c r="BD281" s="68"/>
      <c r="BE281" s="15"/>
      <c r="BF281" s="5">
        <f t="shared" si="126"/>
        <v>7945</v>
      </c>
      <c r="BG281" s="42">
        <v>4846</v>
      </c>
      <c r="BH281" s="42">
        <v>3099</v>
      </c>
      <c r="BI281" s="42"/>
      <c r="BJ281" s="42"/>
      <c r="BK281" s="42"/>
      <c r="BL281" s="42"/>
      <c r="BM281" s="15"/>
    </row>
    <row r="282" spans="1:65" outlineLevel="5" x14ac:dyDescent="0.3">
      <c r="A282" s="22">
        <f t="shared" si="112"/>
        <v>8</v>
      </c>
      <c r="B282" s="9">
        <f t="shared" si="110"/>
        <v>43337</v>
      </c>
      <c r="C282" s="51">
        <v>337884</v>
      </c>
      <c r="D282" s="64">
        <f t="shared" si="117"/>
        <v>38</v>
      </c>
      <c r="E282" s="12">
        <v>38</v>
      </c>
      <c r="F282" s="12">
        <v>38</v>
      </c>
      <c r="G282" s="12"/>
      <c r="H282" s="12"/>
      <c r="I282" s="12"/>
      <c r="J282" s="12"/>
      <c r="K282" s="12"/>
      <c r="L282" s="12"/>
      <c r="M282" s="74" t="str">
        <f t="shared" si="118"/>
        <v/>
      </c>
      <c r="N282" s="83" t="s">
        <v>103</v>
      </c>
      <c r="O282" s="83" t="s">
        <v>103</v>
      </c>
      <c r="P282" s="83"/>
      <c r="Q282" s="83"/>
      <c r="R282" s="83"/>
      <c r="S282" s="83"/>
      <c r="T282" s="83"/>
      <c r="U282" s="83"/>
      <c r="V282" s="5" t="str">
        <f t="shared" si="119"/>
        <v/>
      </c>
      <c r="W282" s="41"/>
      <c r="X282" s="41"/>
      <c r="Y282" s="41"/>
      <c r="Z282" s="41"/>
      <c r="AA282" s="41"/>
      <c r="AB282" s="41"/>
      <c r="AC282" s="41"/>
      <c r="AD282" s="41"/>
      <c r="AE282" s="5" t="str">
        <f t="shared" si="120"/>
        <v/>
      </c>
      <c r="AF282" s="41"/>
      <c r="AG282" s="41"/>
      <c r="AH282" s="41"/>
      <c r="AI282" s="41"/>
      <c r="AJ282" s="41"/>
      <c r="AK282" s="41"/>
      <c r="AL282" s="41"/>
      <c r="AM282" s="41"/>
      <c r="AN282" s="41">
        <f t="shared" si="127"/>
        <v>16.693163751987282</v>
      </c>
      <c r="AO282" s="41">
        <v>1258</v>
      </c>
      <c r="AP282" s="110" t="s">
        <v>103</v>
      </c>
      <c r="AQ282" s="111" t="s">
        <v>103</v>
      </c>
      <c r="AR282" s="126" t="str">
        <f t="shared" si="121"/>
        <v/>
      </c>
      <c r="AS282" s="126" t="str">
        <f t="shared" si="122"/>
        <v/>
      </c>
      <c r="AT282" s="127">
        <v>1258</v>
      </c>
      <c r="AU282" s="128" t="s">
        <v>103</v>
      </c>
      <c r="AV282" s="129" t="s">
        <v>103</v>
      </c>
      <c r="AW282" s="126" t="str">
        <f t="shared" si="123"/>
        <v/>
      </c>
      <c r="AX282" s="126" t="str">
        <f t="shared" si="124"/>
        <v/>
      </c>
      <c r="AY282" s="64" t="str">
        <f t="shared" si="125"/>
        <v/>
      </c>
      <c r="AZ282" s="97" t="s">
        <v>103</v>
      </c>
      <c r="BA282" s="68"/>
      <c r="BB282" s="68"/>
      <c r="BC282" s="68"/>
      <c r="BD282" s="68"/>
      <c r="BE282" s="15"/>
      <c r="BF282" s="5">
        <f t="shared" si="126"/>
        <v>8753</v>
      </c>
      <c r="BG282" s="42">
        <v>2884</v>
      </c>
      <c r="BH282" s="42">
        <v>5869</v>
      </c>
      <c r="BI282" s="42"/>
      <c r="BJ282" s="42"/>
      <c r="BK282" s="42"/>
      <c r="BL282" s="42"/>
      <c r="BM282" s="15"/>
    </row>
    <row r="283" spans="1:65" outlineLevel="5" x14ac:dyDescent="0.3">
      <c r="A283" s="22">
        <f t="shared" si="112"/>
        <v>8</v>
      </c>
      <c r="B283" s="9">
        <f t="shared" si="110"/>
        <v>43338</v>
      </c>
      <c r="C283" s="51">
        <v>366930</v>
      </c>
      <c r="D283" s="64">
        <f t="shared" si="117"/>
        <v>38</v>
      </c>
      <c r="E283" s="12">
        <v>38</v>
      </c>
      <c r="F283" s="12">
        <v>38</v>
      </c>
      <c r="G283" s="12"/>
      <c r="H283" s="12"/>
      <c r="I283" s="12"/>
      <c r="J283" s="12"/>
      <c r="K283" s="12"/>
      <c r="L283" s="12"/>
      <c r="M283" s="74" t="str">
        <f t="shared" si="118"/>
        <v/>
      </c>
      <c r="N283" s="83" t="s">
        <v>103</v>
      </c>
      <c r="O283" s="83" t="s">
        <v>103</v>
      </c>
      <c r="P283" s="83"/>
      <c r="Q283" s="83"/>
      <c r="R283" s="83"/>
      <c r="S283" s="83"/>
      <c r="T283" s="83"/>
      <c r="U283" s="83"/>
      <c r="V283" s="5" t="str">
        <f t="shared" si="119"/>
        <v/>
      </c>
      <c r="W283" s="41"/>
      <c r="X283" s="41"/>
      <c r="Y283" s="41"/>
      <c r="Z283" s="41"/>
      <c r="AA283" s="41"/>
      <c r="AB283" s="41"/>
      <c r="AC283" s="41"/>
      <c r="AD283" s="41"/>
      <c r="AE283" s="5" t="str">
        <f t="shared" si="120"/>
        <v/>
      </c>
      <c r="AF283" s="41"/>
      <c r="AG283" s="41"/>
      <c r="AH283" s="41"/>
      <c r="AI283" s="41"/>
      <c r="AJ283" s="41"/>
      <c r="AK283" s="41"/>
      <c r="AL283" s="41"/>
      <c r="AM283" s="41"/>
      <c r="AN283" s="41">
        <f t="shared" si="127"/>
        <v>28.610354223433241</v>
      </c>
      <c r="AO283" s="41">
        <v>734</v>
      </c>
      <c r="AP283" s="110" t="s">
        <v>103</v>
      </c>
      <c r="AQ283" s="111" t="s">
        <v>103</v>
      </c>
      <c r="AR283" s="126" t="str">
        <f t="shared" si="121"/>
        <v/>
      </c>
      <c r="AS283" s="126" t="str">
        <f t="shared" si="122"/>
        <v/>
      </c>
      <c r="AT283" s="127">
        <v>734</v>
      </c>
      <c r="AU283" s="128" t="s">
        <v>103</v>
      </c>
      <c r="AV283" s="129" t="s">
        <v>103</v>
      </c>
      <c r="AW283" s="126" t="str">
        <f t="shared" si="123"/>
        <v/>
      </c>
      <c r="AX283" s="126" t="str">
        <f t="shared" si="124"/>
        <v/>
      </c>
      <c r="AY283" s="64" t="str">
        <f t="shared" si="125"/>
        <v/>
      </c>
      <c r="AZ283" s="97" t="s">
        <v>103</v>
      </c>
      <c r="BA283" s="68"/>
      <c r="BB283" s="68"/>
      <c r="BC283" s="68"/>
      <c r="BD283" s="68"/>
      <c r="BE283" s="15"/>
      <c r="BF283" s="5">
        <f t="shared" si="126"/>
        <v>8671</v>
      </c>
      <c r="BG283" s="42">
        <v>0</v>
      </c>
      <c r="BH283" s="42">
        <v>8671</v>
      </c>
      <c r="BI283" s="42"/>
      <c r="BJ283" s="42"/>
      <c r="BK283" s="42"/>
      <c r="BL283" s="42"/>
      <c r="BM283" s="15"/>
    </row>
    <row r="284" spans="1:65" outlineLevel="5" x14ac:dyDescent="0.3">
      <c r="A284" s="22">
        <f t="shared" si="112"/>
        <v>8</v>
      </c>
      <c r="B284" s="9">
        <f t="shared" si="110"/>
        <v>43339</v>
      </c>
      <c r="C284" s="51">
        <v>375758</v>
      </c>
      <c r="D284" s="64">
        <f t="shared" si="117"/>
        <v>37.5</v>
      </c>
      <c r="E284" s="12">
        <v>38</v>
      </c>
      <c r="F284" s="12">
        <v>37</v>
      </c>
      <c r="G284" s="12"/>
      <c r="H284" s="12"/>
      <c r="I284" s="12"/>
      <c r="J284" s="12"/>
      <c r="K284" s="12"/>
      <c r="L284" s="12"/>
      <c r="M284" s="74" t="str">
        <f t="shared" si="118"/>
        <v/>
      </c>
      <c r="N284" s="83" t="s">
        <v>103</v>
      </c>
      <c r="O284" s="83" t="s">
        <v>103</v>
      </c>
      <c r="P284" s="83"/>
      <c r="Q284" s="83"/>
      <c r="R284" s="83"/>
      <c r="S284" s="83"/>
      <c r="T284" s="83"/>
      <c r="U284" s="83"/>
      <c r="V284" s="5" t="str">
        <f t="shared" si="119"/>
        <v/>
      </c>
      <c r="W284" s="41"/>
      <c r="X284" s="41"/>
      <c r="Y284" s="41"/>
      <c r="Z284" s="41"/>
      <c r="AA284" s="41"/>
      <c r="AB284" s="41"/>
      <c r="AC284" s="41"/>
      <c r="AD284" s="41"/>
      <c r="AE284" s="5" t="str">
        <f t="shared" si="120"/>
        <v/>
      </c>
      <c r="AF284" s="41"/>
      <c r="AG284" s="41"/>
      <c r="AH284" s="41"/>
      <c r="AI284" s="41"/>
      <c r="AJ284" s="41"/>
      <c r="AK284" s="41"/>
      <c r="AL284" s="41"/>
      <c r="AM284" s="41"/>
      <c r="AN284" s="41">
        <f t="shared" si="127"/>
        <v>34.257748776508976</v>
      </c>
      <c r="AO284" s="41">
        <v>613</v>
      </c>
      <c r="AP284" s="110" t="s">
        <v>103</v>
      </c>
      <c r="AQ284" s="111" t="s">
        <v>103</v>
      </c>
      <c r="AR284" s="126" t="str">
        <f t="shared" si="121"/>
        <v/>
      </c>
      <c r="AS284" s="126" t="str">
        <f t="shared" si="122"/>
        <v/>
      </c>
      <c r="AT284" s="127">
        <v>613</v>
      </c>
      <c r="AU284" s="128">
        <v>2.76</v>
      </c>
      <c r="AV284" s="129" t="s">
        <v>103</v>
      </c>
      <c r="AW284" s="126" t="str">
        <f t="shared" si="123"/>
        <v/>
      </c>
      <c r="AX284" s="126" t="str">
        <f t="shared" si="124"/>
        <v/>
      </c>
      <c r="AY284" s="64" t="str">
        <f t="shared" si="125"/>
        <v/>
      </c>
      <c r="AZ284" s="97">
        <v>79.12</v>
      </c>
      <c r="BA284" s="68"/>
      <c r="BB284" s="68"/>
      <c r="BC284" s="68"/>
      <c r="BD284" s="68"/>
      <c r="BE284" s="15"/>
      <c r="BF284" s="5">
        <f t="shared" si="126"/>
        <v>5594</v>
      </c>
      <c r="BG284" s="42">
        <v>0</v>
      </c>
      <c r="BH284" s="42">
        <v>5594</v>
      </c>
      <c r="BI284" s="42"/>
      <c r="BJ284" s="42"/>
      <c r="BK284" s="42"/>
      <c r="BL284" s="42"/>
      <c r="BM284" s="15"/>
    </row>
    <row r="285" spans="1:65" outlineLevel="5" x14ac:dyDescent="0.3">
      <c r="A285" s="22">
        <f t="shared" si="112"/>
        <v>8</v>
      </c>
      <c r="B285" s="9">
        <f t="shared" si="110"/>
        <v>43340</v>
      </c>
      <c r="C285" s="51">
        <v>364292</v>
      </c>
      <c r="D285" s="64">
        <f t="shared" si="117"/>
        <v>37</v>
      </c>
      <c r="E285" s="12">
        <v>37</v>
      </c>
      <c r="F285" s="12">
        <v>37</v>
      </c>
      <c r="G285" s="12"/>
      <c r="H285" s="12"/>
      <c r="I285" s="12"/>
      <c r="J285" s="12"/>
      <c r="K285" s="12"/>
      <c r="L285" s="12"/>
      <c r="M285" s="74">
        <f t="shared" si="118"/>
        <v>7.3</v>
      </c>
      <c r="N285" s="83">
        <v>7.35</v>
      </c>
      <c r="O285" s="83">
        <v>7.28</v>
      </c>
      <c r="P285" s="83"/>
      <c r="Q285" s="83"/>
      <c r="R285" s="83"/>
      <c r="S285" s="83"/>
      <c r="T285" s="83"/>
      <c r="U285" s="83"/>
      <c r="V285" s="5" t="str">
        <f t="shared" si="119"/>
        <v/>
      </c>
      <c r="W285" s="41"/>
      <c r="X285" s="41"/>
      <c r="Y285" s="41"/>
      <c r="Z285" s="41"/>
      <c r="AA285" s="41"/>
      <c r="AB285" s="41"/>
      <c r="AC285" s="41"/>
      <c r="AD285" s="41"/>
      <c r="AE285" s="5" t="str">
        <f t="shared" si="120"/>
        <v/>
      </c>
      <c r="AF285" s="41"/>
      <c r="AG285" s="41"/>
      <c r="AH285" s="41"/>
      <c r="AI285" s="41"/>
      <c r="AJ285" s="41"/>
      <c r="AK285" s="41"/>
      <c r="AL285" s="41"/>
      <c r="AM285" s="41"/>
      <c r="AN285" s="41">
        <f t="shared" si="127"/>
        <v>34.369885433715218</v>
      </c>
      <c r="AO285" s="41">
        <v>611</v>
      </c>
      <c r="AP285" s="110">
        <v>4.1500000000000004</v>
      </c>
      <c r="AQ285" s="111">
        <v>3.13</v>
      </c>
      <c r="AR285" s="126">
        <f t="shared" si="121"/>
        <v>75.421686746987945</v>
      </c>
      <c r="AS285" s="126">
        <f t="shared" si="122"/>
        <v>24.578313253012055</v>
      </c>
      <c r="AT285" s="127">
        <v>611</v>
      </c>
      <c r="AU285" s="128">
        <v>2.42</v>
      </c>
      <c r="AV285" s="129">
        <v>1.42</v>
      </c>
      <c r="AW285" s="126">
        <f t="shared" si="123"/>
        <v>58.677685950413213</v>
      </c>
      <c r="AX285" s="126">
        <f t="shared" si="124"/>
        <v>41.322314049586787</v>
      </c>
      <c r="AY285" s="64">
        <f t="shared" si="125"/>
        <v>53.725239616613422</v>
      </c>
      <c r="AZ285" s="97">
        <v>80.23</v>
      </c>
      <c r="BA285" s="68"/>
      <c r="BB285" s="68"/>
      <c r="BC285" s="68"/>
      <c r="BD285" s="68"/>
      <c r="BE285" s="15"/>
      <c r="BF285" s="5">
        <f t="shared" si="126"/>
        <v>6849</v>
      </c>
      <c r="BG285" s="42">
        <v>0</v>
      </c>
      <c r="BH285" s="42">
        <v>6849</v>
      </c>
      <c r="BI285" s="42"/>
      <c r="BJ285" s="42"/>
      <c r="BK285" s="42"/>
      <c r="BL285" s="42"/>
      <c r="BM285" s="15"/>
    </row>
    <row r="286" spans="1:65" outlineLevel="5" x14ac:dyDescent="0.3">
      <c r="A286" s="22">
        <f t="shared" si="112"/>
        <v>8</v>
      </c>
      <c r="B286" s="9">
        <f t="shared" si="110"/>
        <v>43341</v>
      </c>
      <c r="C286" s="51">
        <v>344461</v>
      </c>
      <c r="D286" s="64">
        <f t="shared" si="117"/>
        <v>37</v>
      </c>
      <c r="E286" s="12">
        <v>37</v>
      </c>
      <c r="F286" s="12">
        <v>37</v>
      </c>
      <c r="G286" s="12"/>
      <c r="H286" s="12"/>
      <c r="I286" s="12"/>
      <c r="J286" s="12"/>
      <c r="K286" s="12"/>
      <c r="L286" s="12"/>
      <c r="M286" s="74" t="str">
        <f t="shared" si="118"/>
        <v/>
      </c>
      <c r="N286" s="83" t="s">
        <v>103</v>
      </c>
      <c r="O286" s="83" t="s">
        <v>103</v>
      </c>
      <c r="P286" s="83"/>
      <c r="Q286" s="83"/>
      <c r="R286" s="83"/>
      <c r="S286" s="83"/>
      <c r="T286" s="83"/>
      <c r="U286" s="83"/>
      <c r="V286" s="5" t="str">
        <f t="shared" si="119"/>
        <v/>
      </c>
      <c r="W286" s="41"/>
      <c r="X286" s="41"/>
      <c r="Y286" s="41"/>
      <c r="Z286" s="41"/>
      <c r="AA286" s="41"/>
      <c r="AB286" s="41"/>
      <c r="AC286" s="41"/>
      <c r="AD286" s="41"/>
      <c r="AE286" s="5" t="str">
        <f t="shared" si="120"/>
        <v/>
      </c>
      <c r="AF286" s="41"/>
      <c r="AG286" s="41"/>
      <c r="AH286" s="41"/>
      <c r="AI286" s="41"/>
      <c r="AJ286" s="41"/>
      <c r="AK286" s="41"/>
      <c r="AL286" s="41"/>
      <c r="AM286" s="41"/>
      <c r="AN286" s="41">
        <f t="shared" si="127"/>
        <v>29.787234042553191</v>
      </c>
      <c r="AO286" s="41">
        <v>705</v>
      </c>
      <c r="AP286" s="110" t="s">
        <v>103</v>
      </c>
      <c r="AQ286" s="111" t="s">
        <v>103</v>
      </c>
      <c r="AR286" s="126" t="str">
        <f t="shared" si="121"/>
        <v/>
      </c>
      <c r="AS286" s="126" t="str">
        <f t="shared" si="122"/>
        <v/>
      </c>
      <c r="AT286" s="127">
        <v>705</v>
      </c>
      <c r="AU286" s="128">
        <v>2.4</v>
      </c>
      <c r="AV286" s="129" t="s">
        <v>103</v>
      </c>
      <c r="AW286" s="126" t="str">
        <f t="shared" si="123"/>
        <v/>
      </c>
      <c r="AX286" s="126" t="str">
        <f t="shared" si="124"/>
        <v/>
      </c>
      <c r="AY286" s="64" t="str">
        <f t="shared" si="125"/>
        <v/>
      </c>
      <c r="AZ286" s="97">
        <v>79.819999999999993</v>
      </c>
      <c r="BA286" s="68"/>
      <c r="BB286" s="68"/>
      <c r="BC286" s="68"/>
      <c r="BD286" s="68"/>
      <c r="BE286" s="15"/>
      <c r="BF286" s="5">
        <f t="shared" si="126"/>
        <v>6293</v>
      </c>
      <c r="BG286" s="42">
        <v>0</v>
      </c>
      <c r="BH286" s="42">
        <v>6293</v>
      </c>
      <c r="BI286" s="42"/>
      <c r="BJ286" s="42"/>
      <c r="BK286" s="42"/>
      <c r="BL286" s="42"/>
      <c r="BM286" s="15"/>
    </row>
    <row r="287" spans="1:65" outlineLevel="5" x14ac:dyDescent="0.3">
      <c r="A287" s="22">
        <f t="shared" si="112"/>
        <v>8</v>
      </c>
      <c r="B287" s="9">
        <f t="shared" si="110"/>
        <v>43342</v>
      </c>
      <c r="C287" s="51">
        <v>343463</v>
      </c>
      <c r="D287" s="64">
        <f t="shared" si="117"/>
        <v>37</v>
      </c>
      <c r="E287" s="12">
        <v>37</v>
      </c>
      <c r="F287" s="12">
        <v>37</v>
      </c>
      <c r="G287" s="12"/>
      <c r="H287" s="12"/>
      <c r="I287" s="12"/>
      <c r="J287" s="12"/>
      <c r="K287" s="12"/>
      <c r="L287" s="12"/>
      <c r="M287" s="74" t="str">
        <f t="shared" si="118"/>
        <v/>
      </c>
      <c r="N287" s="83" t="s">
        <v>103</v>
      </c>
      <c r="O287" s="83" t="s">
        <v>103</v>
      </c>
      <c r="P287" s="83"/>
      <c r="Q287" s="83"/>
      <c r="R287" s="83"/>
      <c r="S287" s="83"/>
      <c r="T287" s="83"/>
      <c r="U287" s="83"/>
      <c r="V287" s="5" t="str">
        <f t="shared" si="119"/>
        <v/>
      </c>
      <c r="W287" s="41"/>
      <c r="X287" s="41"/>
      <c r="Y287" s="41"/>
      <c r="Z287" s="41"/>
      <c r="AA287" s="41"/>
      <c r="AB287" s="41"/>
      <c r="AC287" s="41"/>
      <c r="AD287" s="41"/>
      <c r="AE287" s="5" t="str">
        <f t="shared" si="120"/>
        <v/>
      </c>
      <c r="AF287" s="41"/>
      <c r="AG287" s="41"/>
      <c r="AH287" s="41"/>
      <c r="AI287" s="41"/>
      <c r="AJ287" s="41"/>
      <c r="AK287" s="41"/>
      <c r="AL287" s="41"/>
      <c r="AM287" s="41"/>
      <c r="AN287" s="41">
        <f t="shared" si="127"/>
        <v>24.418604651162791</v>
      </c>
      <c r="AO287" s="41">
        <v>860</v>
      </c>
      <c r="AP287" s="110" t="s">
        <v>103</v>
      </c>
      <c r="AQ287" s="111" t="s">
        <v>103</v>
      </c>
      <c r="AR287" s="126" t="str">
        <f t="shared" si="121"/>
        <v/>
      </c>
      <c r="AS287" s="126" t="str">
        <f t="shared" si="122"/>
        <v/>
      </c>
      <c r="AT287" s="127">
        <v>860</v>
      </c>
      <c r="AU287" s="128">
        <v>2.5099999999999998</v>
      </c>
      <c r="AV287" s="129" t="s">
        <v>103</v>
      </c>
      <c r="AW287" s="126" t="str">
        <f t="shared" si="123"/>
        <v/>
      </c>
      <c r="AX287" s="126" t="str">
        <f t="shared" si="124"/>
        <v/>
      </c>
      <c r="AY287" s="64" t="str">
        <f t="shared" si="125"/>
        <v/>
      </c>
      <c r="AZ287" s="97">
        <v>80.099999999999994</v>
      </c>
      <c r="BA287" s="68"/>
      <c r="BB287" s="68"/>
      <c r="BC287" s="68"/>
      <c r="BD287" s="68"/>
      <c r="BE287" s="15"/>
      <c r="BF287" s="5">
        <f t="shared" si="126"/>
        <v>6776</v>
      </c>
      <c r="BG287" s="42">
        <v>0</v>
      </c>
      <c r="BH287" s="42">
        <v>6776</v>
      </c>
      <c r="BI287" s="42"/>
      <c r="BJ287" s="42"/>
      <c r="BK287" s="42"/>
      <c r="BL287" s="42"/>
      <c r="BM287" s="15"/>
    </row>
    <row r="288" spans="1:65" ht="17.25" outlineLevel="5" thickBot="1" x14ac:dyDescent="0.35">
      <c r="A288" s="31">
        <f t="shared" si="112"/>
        <v>8</v>
      </c>
      <c r="B288" s="32">
        <f t="shared" ref="B288:B351" si="128">B287+1</f>
        <v>43343</v>
      </c>
      <c r="C288" s="51">
        <v>344704</v>
      </c>
      <c r="D288" s="64">
        <f t="shared" si="117"/>
        <v>37</v>
      </c>
      <c r="E288" s="12">
        <v>37</v>
      </c>
      <c r="F288" s="12">
        <v>37</v>
      </c>
      <c r="G288" s="12"/>
      <c r="H288" s="12"/>
      <c r="I288" s="12"/>
      <c r="J288" s="12"/>
      <c r="K288" s="12"/>
      <c r="L288" s="12"/>
      <c r="M288" s="74" t="str">
        <f t="shared" si="118"/>
        <v/>
      </c>
      <c r="N288" s="83" t="s">
        <v>103</v>
      </c>
      <c r="O288" s="83" t="s">
        <v>103</v>
      </c>
      <c r="P288" s="83"/>
      <c r="Q288" s="83"/>
      <c r="R288" s="83"/>
      <c r="S288" s="83"/>
      <c r="T288" s="83"/>
      <c r="U288" s="83"/>
      <c r="V288" s="5" t="str">
        <f t="shared" si="119"/>
        <v/>
      </c>
      <c r="W288" s="41"/>
      <c r="X288" s="41"/>
      <c r="Y288" s="41"/>
      <c r="Z288" s="41"/>
      <c r="AA288" s="41"/>
      <c r="AB288" s="41"/>
      <c r="AC288" s="41"/>
      <c r="AD288" s="41"/>
      <c r="AE288" s="5" t="str">
        <f t="shared" si="120"/>
        <v/>
      </c>
      <c r="AF288" s="41"/>
      <c r="AG288" s="41"/>
      <c r="AH288" s="41"/>
      <c r="AI288" s="41"/>
      <c r="AJ288" s="41"/>
      <c r="AK288" s="41"/>
      <c r="AL288" s="41"/>
      <c r="AM288" s="41"/>
      <c r="AN288" s="41">
        <f t="shared" si="127"/>
        <v>22.340425531914892</v>
      </c>
      <c r="AO288" s="41">
        <v>940</v>
      </c>
      <c r="AP288" s="110"/>
      <c r="AQ288" s="111"/>
      <c r="AR288" s="126" t="str">
        <f t="shared" si="121"/>
        <v/>
      </c>
      <c r="AS288" s="126" t="str">
        <f t="shared" si="122"/>
        <v/>
      </c>
      <c r="AT288" s="127">
        <v>940</v>
      </c>
      <c r="AU288" s="128">
        <v>2.67</v>
      </c>
      <c r="AV288" s="129" t="s">
        <v>103</v>
      </c>
      <c r="AW288" s="126" t="str">
        <f t="shared" si="123"/>
        <v/>
      </c>
      <c r="AX288" s="126" t="str">
        <f t="shared" si="124"/>
        <v/>
      </c>
      <c r="AY288" s="64" t="str">
        <f t="shared" si="125"/>
        <v/>
      </c>
      <c r="AZ288" s="97">
        <v>80.25</v>
      </c>
      <c r="BA288" s="68"/>
      <c r="BB288" s="68"/>
      <c r="BC288" s="68"/>
      <c r="BD288" s="68"/>
      <c r="BE288" s="15"/>
      <c r="BF288" s="5">
        <f t="shared" si="126"/>
        <v>6042</v>
      </c>
      <c r="BG288" s="42">
        <v>1592</v>
      </c>
      <c r="BH288" s="42">
        <v>4450</v>
      </c>
      <c r="BI288" s="42"/>
      <c r="BJ288" s="42"/>
      <c r="BK288" s="42"/>
      <c r="BL288" s="42"/>
      <c r="BM288" s="15"/>
    </row>
    <row r="289" spans="1:65" outlineLevel="4" x14ac:dyDescent="0.3">
      <c r="A289" s="156" t="s">
        <v>42</v>
      </c>
      <c r="B289" s="157"/>
      <c r="C289" s="50">
        <f t="shared" ref="C289:BM289" si="129">SUBTOTAL(4,C258:C288)</f>
        <v>375758</v>
      </c>
      <c r="D289" s="60">
        <f t="shared" si="129"/>
        <v>38.5</v>
      </c>
      <c r="E289" s="28">
        <f t="shared" si="129"/>
        <v>39</v>
      </c>
      <c r="F289" s="28">
        <f t="shared" si="129"/>
        <v>38</v>
      </c>
      <c r="G289" s="28">
        <f t="shared" si="129"/>
        <v>0</v>
      </c>
      <c r="H289" s="28">
        <f t="shared" si="129"/>
        <v>0</v>
      </c>
      <c r="I289" s="28">
        <f t="shared" si="129"/>
        <v>0</v>
      </c>
      <c r="J289" s="28">
        <f t="shared" si="129"/>
        <v>0</v>
      </c>
      <c r="K289" s="28">
        <f t="shared" si="129"/>
        <v>0</v>
      </c>
      <c r="L289" s="28">
        <f t="shared" si="129"/>
        <v>0</v>
      </c>
      <c r="M289" s="71">
        <f t="shared" si="129"/>
        <v>7.5</v>
      </c>
      <c r="N289" s="82">
        <f t="shared" si="129"/>
        <v>7.45</v>
      </c>
      <c r="O289" s="82">
        <f t="shared" si="129"/>
        <v>7.5</v>
      </c>
      <c r="P289" s="82">
        <f t="shared" si="129"/>
        <v>0</v>
      </c>
      <c r="Q289" s="82">
        <f t="shared" si="129"/>
        <v>0</v>
      </c>
      <c r="R289" s="82">
        <f t="shared" si="129"/>
        <v>0</v>
      </c>
      <c r="S289" s="82">
        <f t="shared" si="129"/>
        <v>0</v>
      </c>
      <c r="T289" s="82">
        <f t="shared" si="129"/>
        <v>0</v>
      </c>
      <c r="U289" s="82">
        <f t="shared" si="129"/>
        <v>0</v>
      </c>
      <c r="V289" s="29">
        <f t="shared" si="129"/>
        <v>0</v>
      </c>
      <c r="W289" s="39">
        <f t="shared" si="129"/>
        <v>0</v>
      </c>
      <c r="X289" s="39">
        <f t="shared" si="129"/>
        <v>0</v>
      </c>
      <c r="Y289" s="39">
        <f t="shared" si="129"/>
        <v>0</v>
      </c>
      <c r="Z289" s="39">
        <f t="shared" si="129"/>
        <v>0</v>
      </c>
      <c r="AA289" s="39">
        <f t="shared" si="129"/>
        <v>0</v>
      </c>
      <c r="AB289" s="39">
        <f t="shared" si="129"/>
        <v>0</v>
      </c>
      <c r="AC289" s="39">
        <f t="shared" si="129"/>
        <v>0</v>
      </c>
      <c r="AD289" s="39">
        <f t="shared" si="129"/>
        <v>0</v>
      </c>
      <c r="AE289" s="29">
        <f t="shared" si="129"/>
        <v>0</v>
      </c>
      <c r="AF289" s="39">
        <f t="shared" si="129"/>
        <v>0</v>
      </c>
      <c r="AG289" s="39">
        <f t="shared" si="129"/>
        <v>0</v>
      </c>
      <c r="AH289" s="39">
        <f t="shared" si="129"/>
        <v>0</v>
      </c>
      <c r="AI289" s="39">
        <f t="shared" si="129"/>
        <v>0</v>
      </c>
      <c r="AJ289" s="39">
        <f t="shared" si="129"/>
        <v>0</v>
      </c>
      <c r="AK289" s="39">
        <f t="shared" si="129"/>
        <v>0</v>
      </c>
      <c r="AL289" s="39">
        <f t="shared" si="129"/>
        <v>0</v>
      </c>
      <c r="AM289" s="39">
        <f t="shared" si="129"/>
        <v>0</v>
      </c>
      <c r="AN289" s="39">
        <f t="shared" si="129"/>
        <v>38.602941176470587</v>
      </c>
      <c r="AO289" s="39">
        <f t="shared" si="129"/>
        <v>1498</v>
      </c>
      <c r="AP289" s="104">
        <f t="shared" si="129"/>
        <v>4.1500000000000004</v>
      </c>
      <c r="AQ289" s="105">
        <f t="shared" si="129"/>
        <v>3.13</v>
      </c>
      <c r="AR289" s="106">
        <f t="shared" si="129"/>
        <v>79.347826086956516</v>
      </c>
      <c r="AS289" s="106">
        <f t="shared" si="129"/>
        <v>24.578313253012055</v>
      </c>
      <c r="AT289" s="107">
        <f t="shared" si="129"/>
        <v>1498</v>
      </c>
      <c r="AU289" s="108">
        <f t="shared" si="129"/>
        <v>3.12</v>
      </c>
      <c r="AV289" s="109">
        <f t="shared" si="129"/>
        <v>1.99</v>
      </c>
      <c r="AW289" s="106">
        <f t="shared" si="129"/>
        <v>63.782051282051277</v>
      </c>
      <c r="AX289" s="106">
        <f t="shared" si="129"/>
        <v>46.037735849056602</v>
      </c>
      <c r="AY289" s="60">
        <f t="shared" si="129"/>
        <v>63.969509472475572</v>
      </c>
      <c r="AZ289" s="96">
        <f t="shared" si="129"/>
        <v>81.8</v>
      </c>
      <c r="BA289" s="67">
        <f t="shared" si="129"/>
        <v>63.9</v>
      </c>
      <c r="BB289" s="67">
        <f t="shared" si="129"/>
        <v>33.1</v>
      </c>
      <c r="BC289" s="67">
        <f t="shared" si="129"/>
        <v>430</v>
      </c>
      <c r="BD289" s="67">
        <f t="shared" si="129"/>
        <v>0</v>
      </c>
      <c r="BE289" s="27">
        <f t="shared" si="129"/>
        <v>0</v>
      </c>
      <c r="BF289" s="29">
        <f t="shared" si="129"/>
        <v>14193</v>
      </c>
      <c r="BG289" s="39">
        <f t="shared" si="129"/>
        <v>4949</v>
      </c>
      <c r="BH289" s="40">
        <f t="shared" si="129"/>
        <v>14193</v>
      </c>
      <c r="BI289" s="40">
        <f t="shared" si="129"/>
        <v>0</v>
      </c>
      <c r="BJ289" s="40">
        <f t="shared" si="129"/>
        <v>0</v>
      </c>
      <c r="BK289" s="40">
        <f t="shared" si="129"/>
        <v>0</v>
      </c>
      <c r="BL289" s="40">
        <f t="shared" si="129"/>
        <v>0</v>
      </c>
      <c r="BM289" s="27">
        <f t="shared" si="129"/>
        <v>0</v>
      </c>
    </row>
    <row r="290" spans="1:65" outlineLevel="3" x14ac:dyDescent="0.3">
      <c r="A290" s="158" t="s">
        <v>31</v>
      </c>
      <c r="B290" s="159"/>
      <c r="C290" s="51">
        <f t="shared" ref="C290:BM290" si="130">SUBTOTAL(5,C258:C288)</f>
        <v>296363</v>
      </c>
      <c r="D290" s="61">
        <f t="shared" si="130"/>
        <v>35.5</v>
      </c>
      <c r="E290" s="12">
        <f t="shared" si="130"/>
        <v>35</v>
      </c>
      <c r="F290" s="12">
        <f t="shared" si="130"/>
        <v>36</v>
      </c>
      <c r="G290" s="12">
        <f t="shared" si="130"/>
        <v>0</v>
      </c>
      <c r="H290" s="12">
        <f t="shared" si="130"/>
        <v>0</v>
      </c>
      <c r="I290" s="12">
        <f t="shared" si="130"/>
        <v>0</v>
      </c>
      <c r="J290" s="12">
        <f t="shared" si="130"/>
        <v>0</v>
      </c>
      <c r="K290" s="12">
        <f t="shared" si="130"/>
        <v>0</v>
      </c>
      <c r="L290" s="12">
        <f t="shared" si="130"/>
        <v>0</v>
      </c>
      <c r="M290" s="72">
        <f t="shared" si="130"/>
        <v>7.3</v>
      </c>
      <c r="N290" s="83">
        <f t="shared" si="130"/>
        <v>7.25</v>
      </c>
      <c r="O290" s="83">
        <f t="shared" si="130"/>
        <v>7.26</v>
      </c>
      <c r="P290" s="83">
        <f t="shared" si="130"/>
        <v>0</v>
      </c>
      <c r="Q290" s="83">
        <f t="shared" si="130"/>
        <v>0</v>
      </c>
      <c r="R290" s="83">
        <f t="shared" si="130"/>
        <v>0</v>
      </c>
      <c r="S290" s="83">
        <f t="shared" si="130"/>
        <v>0</v>
      </c>
      <c r="T290" s="83">
        <f t="shared" si="130"/>
        <v>0</v>
      </c>
      <c r="U290" s="83">
        <f t="shared" si="130"/>
        <v>0</v>
      </c>
      <c r="V290" s="6">
        <f t="shared" si="130"/>
        <v>0</v>
      </c>
      <c r="W290" s="41">
        <f t="shared" si="130"/>
        <v>0</v>
      </c>
      <c r="X290" s="41">
        <f t="shared" si="130"/>
        <v>0</v>
      </c>
      <c r="Y290" s="41">
        <f t="shared" si="130"/>
        <v>0</v>
      </c>
      <c r="Z290" s="41">
        <f t="shared" si="130"/>
        <v>0</v>
      </c>
      <c r="AA290" s="41">
        <f t="shared" si="130"/>
        <v>0</v>
      </c>
      <c r="AB290" s="41">
        <f t="shared" si="130"/>
        <v>0</v>
      </c>
      <c r="AC290" s="41">
        <f t="shared" si="130"/>
        <v>0</v>
      </c>
      <c r="AD290" s="41">
        <f t="shared" si="130"/>
        <v>0</v>
      </c>
      <c r="AE290" s="6">
        <f t="shared" si="130"/>
        <v>0</v>
      </c>
      <c r="AF290" s="41">
        <f t="shared" si="130"/>
        <v>0</v>
      </c>
      <c r="AG290" s="41">
        <f t="shared" si="130"/>
        <v>0</v>
      </c>
      <c r="AH290" s="41">
        <f t="shared" si="130"/>
        <v>0</v>
      </c>
      <c r="AI290" s="41">
        <f t="shared" si="130"/>
        <v>0</v>
      </c>
      <c r="AJ290" s="41">
        <f t="shared" si="130"/>
        <v>0</v>
      </c>
      <c r="AK290" s="41">
        <f t="shared" si="130"/>
        <v>0</v>
      </c>
      <c r="AL290" s="41">
        <f t="shared" si="130"/>
        <v>0</v>
      </c>
      <c r="AM290" s="41">
        <f t="shared" si="130"/>
        <v>0</v>
      </c>
      <c r="AN290" s="41">
        <f t="shared" si="130"/>
        <v>14.018691588785046</v>
      </c>
      <c r="AO290" s="41">
        <f t="shared" si="130"/>
        <v>544</v>
      </c>
      <c r="AP290" s="110">
        <f t="shared" si="130"/>
        <v>3.36</v>
      </c>
      <c r="AQ290" s="111">
        <f t="shared" si="130"/>
        <v>2.57</v>
      </c>
      <c r="AR290" s="112">
        <f t="shared" si="130"/>
        <v>75.421686746987945</v>
      </c>
      <c r="AS290" s="112">
        <f t="shared" si="130"/>
        <v>20.652173913043484</v>
      </c>
      <c r="AT290" s="113">
        <f t="shared" si="130"/>
        <v>544</v>
      </c>
      <c r="AU290" s="114">
        <f t="shared" si="130"/>
        <v>2.21</v>
      </c>
      <c r="AV290" s="115">
        <f t="shared" si="130"/>
        <v>1.42</v>
      </c>
      <c r="AW290" s="112">
        <f t="shared" si="130"/>
        <v>53.962264150943398</v>
      </c>
      <c r="AX290" s="112">
        <f t="shared" si="130"/>
        <v>36.217948717948723</v>
      </c>
      <c r="AY290" s="61">
        <f t="shared" si="130"/>
        <v>46.813565362000375</v>
      </c>
      <c r="AZ290" s="97">
        <f t="shared" si="130"/>
        <v>79</v>
      </c>
      <c r="BA290" s="68">
        <f t="shared" si="130"/>
        <v>63.9</v>
      </c>
      <c r="BB290" s="68">
        <f t="shared" si="130"/>
        <v>33.1</v>
      </c>
      <c r="BC290" s="68">
        <f t="shared" si="130"/>
        <v>430</v>
      </c>
      <c r="BD290" s="68">
        <f t="shared" si="130"/>
        <v>0</v>
      </c>
      <c r="BE290" s="15">
        <f t="shared" si="130"/>
        <v>0</v>
      </c>
      <c r="BF290" s="6">
        <f t="shared" si="130"/>
        <v>2453</v>
      </c>
      <c r="BG290" s="41">
        <f t="shared" si="130"/>
        <v>0</v>
      </c>
      <c r="BH290" s="42">
        <f t="shared" si="130"/>
        <v>1753</v>
      </c>
      <c r="BI290" s="42">
        <f t="shared" si="130"/>
        <v>0</v>
      </c>
      <c r="BJ290" s="42">
        <f t="shared" si="130"/>
        <v>0</v>
      </c>
      <c r="BK290" s="42">
        <f t="shared" si="130"/>
        <v>0</v>
      </c>
      <c r="BL290" s="42">
        <f t="shared" si="130"/>
        <v>0</v>
      </c>
      <c r="BM290" s="15">
        <f t="shared" si="130"/>
        <v>0</v>
      </c>
    </row>
    <row r="291" spans="1:65" outlineLevel="2" x14ac:dyDescent="0.3">
      <c r="A291" s="158" t="s">
        <v>20</v>
      </c>
      <c r="B291" s="159"/>
      <c r="C291" s="51">
        <f>IFERROR(SUBTOTAL(1,C258:C288),"")</f>
        <v>331165.48387096776</v>
      </c>
      <c r="D291" s="61">
        <f t="shared" ref="D291:BM291" si="131">IFERROR(SUBTOTAL(1,D258:D288),"")</f>
        <v>37.20967741935484</v>
      </c>
      <c r="E291" s="12">
        <f t="shared" si="131"/>
        <v>37.225806451612904</v>
      </c>
      <c r="F291" s="12">
        <f t="shared" si="131"/>
        <v>37.193548387096776</v>
      </c>
      <c r="G291" s="12" t="str">
        <f t="shared" si="131"/>
        <v/>
      </c>
      <c r="H291" s="12" t="str">
        <f t="shared" si="131"/>
        <v/>
      </c>
      <c r="I291" s="12" t="str">
        <f t="shared" si="131"/>
        <v/>
      </c>
      <c r="J291" s="12" t="str">
        <f t="shared" si="131"/>
        <v/>
      </c>
      <c r="K291" s="12" t="str">
        <f t="shared" si="131"/>
        <v/>
      </c>
      <c r="L291" s="12" t="str">
        <f t="shared" si="131"/>
        <v/>
      </c>
      <c r="M291" s="72">
        <f t="shared" si="131"/>
        <v>7.375</v>
      </c>
      <c r="N291" s="83">
        <f t="shared" si="131"/>
        <v>7.3650000000000002</v>
      </c>
      <c r="O291" s="83">
        <f t="shared" si="131"/>
        <v>7.37</v>
      </c>
      <c r="P291" s="83" t="str">
        <f t="shared" si="131"/>
        <v/>
      </c>
      <c r="Q291" s="83" t="str">
        <f t="shared" si="131"/>
        <v/>
      </c>
      <c r="R291" s="83" t="str">
        <f t="shared" si="131"/>
        <v/>
      </c>
      <c r="S291" s="83" t="str">
        <f t="shared" si="131"/>
        <v/>
      </c>
      <c r="T291" s="83" t="str">
        <f t="shared" si="131"/>
        <v/>
      </c>
      <c r="U291" s="83" t="str">
        <f t="shared" si="131"/>
        <v/>
      </c>
      <c r="V291" s="6" t="str">
        <f t="shared" si="131"/>
        <v/>
      </c>
      <c r="W291" s="41" t="str">
        <f t="shared" si="131"/>
        <v/>
      </c>
      <c r="X291" s="41" t="str">
        <f t="shared" si="131"/>
        <v/>
      </c>
      <c r="Y291" s="41" t="str">
        <f t="shared" si="131"/>
        <v/>
      </c>
      <c r="Z291" s="41" t="str">
        <f t="shared" si="131"/>
        <v/>
      </c>
      <c r="AA291" s="41" t="str">
        <f t="shared" si="131"/>
        <v/>
      </c>
      <c r="AB291" s="41" t="str">
        <f t="shared" si="131"/>
        <v/>
      </c>
      <c r="AC291" s="41" t="str">
        <f t="shared" si="131"/>
        <v/>
      </c>
      <c r="AD291" s="41" t="str">
        <f t="shared" si="131"/>
        <v/>
      </c>
      <c r="AE291" s="6" t="str">
        <f t="shared" si="131"/>
        <v/>
      </c>
      <c r="AF291" s="41" t="str">
        <f t="shared" si="131"/>
        <v/>
      </c>
      <c r="AG291" s="41" t="str">
        <f t="shared" si="131"/>
        <v/>
      </c>
      <c r="AH291" s="41" t="str">
        <f t="shared" si="131"/>
        <v/>
      </c>
      <c r="AI291" s="41" t="str">
        <f t="shared" si="131"/>
        <v/>
      </c>
      <c r="AJ291" s="41" t="str">
        <f t="shared" si="131"/>
        <v/>
      </c>
      <c r="AK291" s="41" t="str">
        <f t="shared" si="131"/>
        <v/>
      </c>
      <c r="AL291" s="41" t="str">
        <f t="shared" si="131"/>
        <v/>
      </c>
      <c r="AM291" s="41" t="str">
        <f t="shared" si="131"/>
        <v/>
      </c>
      <c r="AN291" s="41">
        <f t="shared" si="131"/>
        <v>24.551027723599386</v>
      </c>
      <c r="AO291" s="41">
        <f t="shared" si="131"/>
        <v>906.25806451612902</v>
      </c>
      <c r="AP291" s="110">
        <f t="shared" si="131"/>
        <v>3.7675000000000001</v>
      </c>
      <c r="AQ291" s="111">
        <f t="shared" si="131"/>
        <v>2.9000000000000004</v>
      </c>
      <c r="AR291" s="112">
        <f t="shared" si="131"/>
        <v>77.015432945844964</v>
      </c>
      <c r="AS291" s="112">
        <f t="shared" si="131"/>
        <v>22.984567054155026</v>
      </c>
      <c r="AT291" s="113">
        <f t="shared" si="131"/>
        <v>906.25806451612902</v>
      </c>
      <c r="AU291" s="114">
        <f t="shared" si="131"/>
        <v>2.4833333333333329</v>
      </c>
      <c r="AV291" s="115">
        <f t="shared" si="131"/>
        <v>1.59</v>
      </c>
      <c r="AW291" s="112">
        <f t="shared" si="131"/>
        <v>58.834182516394605</v>
      </c>
      <c r="AX291" s="112">
        <f t="shared" si="131"/>
        <v>41.165817483605395</v>
      </c>
      <c r="AY291" s="61">
        <f t="shared" si="131"/>
        <v>56.796502236447708</v>
      </c>
      <c r="AZ291" s="97">
        <f t="shared" si="131"/>
        <v>80.387142857142848</v>
      </c>
      <c r="BA291" s="68">
        <f t="shared" si="131"/>
        <v>63.9</v>
      </c>
      <c r="BB291" s="68">
        <f t="shared" si="131"/>
        <v>33.1</v>
      </c>
      <c r="BC291" s="68">
        <f t="shared" si="131"/>
        <v>430</v>
      </c>
      <c r="BD291" s="68" t="str">
        <f t="shared" si="131"/>
        <v/>
      </c>
      <c r="BE291" s="15" t="str">
        <f>IFERROR(SUBTOTAL(1,BE258:BE288),"")</f>
        <v/>
      </c>
      <c r="BF291" s="6">
        <f t="shared" si="131"/>
        <v>6538.6129032258068</v>
      </c>
      <c r="BG291" s="41">
        <f t="shared" si="131"/>
        <v>1201.4516129032259</v>
      </c>
      <c r="BH291" s="42">
        <f t="shared" si="131"/>
        <v>5337.1612903225805</v>
      </c>
      <c r="BI291" s="42" t="str">
        <f t="shared" si="131"/>
        <v/>
      </c>
      <c r="BJ291" s="42" t="str">
        <f t="shared" si="131"/>
        <v/>
      </c>
      <c r="BK291" s="42" t="str">
        <f t="shared" si="131"/>
        <v/>
      </c>
      <c r="BL291" s="42" t="str">
        <f t="shared" si="131"/>
        <v/>
      </c>
      <c r="BM291" s="15" t="str">
        <f t="shared" si="131"/>
        <v/>
      </c>
    </row>
    <row r="292" spans="1:65" ht="17.25" outlineLevel="1" thickBot="1" x14ac:dyDescent="0.35">
      <c r="A292" s="160" t="s">
        <v>53</v>
      </c>
      <c r="B292" s="161"/>
      <c r="C292" s="52">
        <f>SUBTOTAL(9,C258:C288)</f>
        <v>10266130</v>
      </c>
      <c r="D292" s="62"/>
      <c r="E292" s="30"/>
      <c r="F292" s="30"/>
      <c r="G292" s="30"/>
      <c r="H292" s="30"/>
      <c r="I292" s="30"/>
      <c r="J292" s="30"/>
      <c r="K292" s="30"/>
      <c r="L292" s="30"/>
      <c r="M292" s="73"/>
      <c r="N292" s="84"/>
      <c r="O292" s="84"/>
      <c r="P292" s="84"/>
      <c r="Q292" s="84"/>
      <c r="R292" s="84"/>
      <c r="S292" s="84"/>
      <c r="T292" s="84"/>
      <c r="U292" s="84"/>
      <c r="V292" s="93"/>
      <c r="W292" s="94"/>
      <c r="X292" s="94"/>
      <c r="Y292" s="94"/>
      <c r="Z292" s="94"/>
      <c r="AA292" s="94"/>
      <c r="AB292" s="94"/>
      <c r="AC292" s="94"/>
      <c r="AD292" s="94"/>
      <c r="AE292" s="93"/>
      <c r="AF292" s="94"/>
      <c r="AG292" s="94"/>
      <c r="AH292" s="94"/>
      <c r="AI292" s="94"/>
      <c r="AJ292" s="94"/>
      <c r="AK292" s="94"/>
      <c r="AL292" s="94"/>
      <c r="AM292" s="94"/>
      <c r="AN292" s="94"/>
      <c r="AO292" s="43">
        <f>SUBTOTAL(9,AO258:AO288)</f>
        <v>28094</v>
      </c>
      <c r="AP292" s="116"/>
      <c r="AQ292" s="117"/>
      <c r="AR292" s="118"/>
      <c r="AS292" s="118"/>
      <c r="AT292" s="119">
        <f>SUBTOTAL(9,AT258:AT288)</f>
        <v>28094</v>
      </c>
      <c r="AU292" s="120"/>
      <c r="AV292" s="121"/>
      <c r="AW292" s="118"/>
      <c r="AX292" s="118"/>
      <c r="AY292" s="62"/>
      <c r="AZ292" s="98"/>
      <c r="BA292" s="69"/>
      <c r="BB292" s="69"/>
      <c r="BC292" s="69"/>
      <c r="BD292" s="69"/>
      <c r="BE292" s="16">
        <f>SUBTOTAL(9,BE258:BE288)</f>
        <v>0</v>
      </c>
      <c r="BF292" s="7">
        <f t="shared" ref="BF292:BM292" si="132">SUBTOTAL(9,BF258:BF288)</f>
        <v>202697</v>
      </c>
      <c r="BG292" s="43">
        <f t="shared" si="132"/>
        <v>37245</v>
      </c>
      <c r="BH292" s="44">
        <f t="shared" si="132"/>
        <v>165452</v>
      </c>
      <c r="BI292" s="44">
        <f t="shared" si="132"/>
        <v>0</v>
      </c>
      <c r="BJ292" s="44">
        <f t="shared" si="132"/>
        <v>0</v>
      </c>
      <c r="BK292" s="44">
        <f t="shared" si="132"/>
        <v>0</v>
      </c>
      <c r="BL292" s="44">
        <f t="shared" si="132"/>
        <v>0</v>
      </c>
      <c r="BM292" s="16">
        <f t="shared" si="132"/>
        <v>0</v>
      </c>
    </row>
    <row r="293" spans="1:65" outlineLevel="5" x14ac:dyDescent="0.3">
      <c r="A293" s="21">
        <f t="shared" si="112"/>
        <v>9</v>
      </c>
      <c r="B293" s="33">
        <f>B288+1</f>
        <v>43344</v>
      </c>
      <c r="C293" s="51">
        <v>406651</v>
      </c>
      <c r="D293" s="64">
        <f t="shared" ref="D293:D322" si="133">IFERROR(ROUND(AVERAGE(E293:L293),1),"")</f>
        <v>37</v>
      </c>
      <c r="E293" s="12">
        <v>37</v>
      </c>
      <c r="F293" s="12">
        <v>37</v>
      </c>
      <c r="G293" s="12"/>
      <c r="H293" s="12"/>
      <c r="I293" s="12"/>
      <c r="J293" s="12"/>
      <c r="K293" s="12"/>
      <c r="L293" s="12"/>
      <c r="M293" s="74" t="str">
        <f t="shared" ref="M293:M322" si="134">IFERROR(ROUND(AVERAGE(N293:U293),1),"")</f>
        <v/>
      </c>
      <c r="N293" s="83" t="s">
        <v>103</v>
      </c>
      <c r="O293" s="83" t="s">
        <v>103</v>
      </c>
      <c r="P293" s="83"/>
      <c r="Q293" s="83"/>
      <c r="R293" s="83"/>
      <c r="S293" s="83"/>
      <c r="T293" s="83"/>
      <c r="U293" s="83"/>
      <c r="V293" s="5" t="str">
        <f t="shared" ref="V293:V322" si="135">IFERROR(ROUND(AVERAGE(W293:AD293),1),"")</f>
        <v/>
      </c>
      <c r="W293" s="41"/>
      <c r="X293" s="41"/>
      <c r="Y293" s="41"/>
      <c r="Z293" s="41"/>
      <c r="AA293" s="41"/>
      <c r="AB293" s="41"/>
      <c r="AC293" s="41"/>
      <c r="AD293" s="41"/>
      <c r="AE293" s="5" t="str">
        <f t="shared" ref="AE293:AE322" si="136">IFERROR(ROUND(AVERAGE(AF293:AM293),1),"")</f>
        <v/>
      </c>
      <c r="AF293" s="41"/>
      <c r="AG293" s="41"/>
      <c r="AH293" s="41"/>
      <c r="AI293" s="41"/>
      <c r="AJ293" s="41"/>
      <c r="AK293" s="41"/>
      <c r="AL293" s="41"/>
      <c r="AM293" s="41"/>
      <c r="AN293" s="41">
        <f>21000/AO293</f>
        <v>21.671826625386998</v>
      </c>
      <c r="AO293" s="41">
        <v>969</v>
      </c>
      <c r="AP293" s="110" t="s">
        <v>103</v>
      </c>
      <c r="AQ293" s="111" t="s">
        <v>103</v>
      </c>
      <c r="AR293" s="126" t="str">
        <f t="shared" ref="AR293:AR322" si="137">IFERROR(AQ293/AP293*100,"")</f>
        <v/>
      </c>
      <c r="AS293" s="126" t="str">
        <f t="shared" ref="AS293:AS322" si="138">IFERROR(100-AR293,"")</f>
        <v/>
      </c>
      <c r="AT293" s="127">
        <v>969</v>
      </c>
      <c r="AU293" s="128" t="s">
        <v>103</v>
      </c>
      <c r="AV293" s="129" t="s">
        <v>103</v>
      </c>
      <c r="AW293" s="126" t="str">
        <f t="shared" ref="AW293:AW322" si="139">IFERROR(AV293/AU293*100,"")</f>
        <v/>
      </c>
      <c r="AX293" s="126" t="str">
        <f t="shared" ref="AX293:AX322" si="140">IFERROR(100-AW293,"")</f>
        <v/>
      </c>
      <c r="AY293" s="64" t="str">
        <f t="shared" ref="AY293:AY322" si="141">IFERROR((1-((AW293*AS293)/(AX293*AR293)))*100,"")</f>
        <v/>
      </c>
      <c r="AZ293" s="97" t="s">
        <v>103</v>
      </c>
      <c r="BA293" s="68"/>
      <c r="BB293" s="68"/>
      <c r="BC293" s="68"/>
      <c r="BD293" s="68"/>
      <c r="BE293" s="15"/>
      <c r="BF293" s="5">
        <f t="shared" ref="BF293:BF322" si="142">IF(SUM(BG293:BM293)=0,"",SUM(BG293:BM293))</f>
        <v>8947</v>
      </c>
      <c r="BG293" s="42">
        <v>2814</v>
      </c>
      <c r="BH293" s="42">
        <v>6133</v>
      </c>
      <c r="BI293" s="42"/>
      <c r="BJ293" s="42"/>
      <c r="BK293" s="42"/>
      <c r="BL293" s="42"/>
      <c r="BM293" s="15"/>
    </row>
    <row r="294" spans="1:65" outlineLevel="5" x14ac:dyDescent="0.3">
      <c r="A294" s="22">
        <f t="shared" si="112"/>
        <v>9</v>
      </c>
      <c r="B294" s="9">
        <f t="shared" si="128"/>
        <v>43345</v>
      </c>
      <c r="C294" s="51">
        <v>399012</v>
      </c>
      <c r="D294" s="64">
        <f t="shared" si="133"/>
        <v>37.5</v>
      </c>
      <c r="E294" s="12">
        <v>38</v>
      </c>
      <c r="F294" s="12">
        <v>37</v>
      </c>
      <c r="G294" s="12"/>
      <c r="H294" s="12"/>
      <c r="I294" s="12"/>
      <c r="J294" s="12"/>
      <c r="K294" s="12"/>
      <c r="L294" s="12"/>
      <c r="M294" s="74" t="str">
        <f t="shared" si="134"/>
        <v/>
      </c>
      <c r="N294" s="83" t="s">
        <v>103</v>
      </c>
      <c r="O294" s="83" t="s">
        <v>103</v>
      </c>
      <c r="P294" s="83"/>
      <c r="Q294" s="83"/>
      <c r="R294" s="83"/>
      <c r="S294" s="83"/>
      <c r="T294" s="83"/>
      <c r="U294" s="83"/>
      <c r="V294" s="5" t="str">
        <f t="shared" si="135"/>
        <v/>
      </c>
      <c r="W294" s="41"/>
      <c r="X294" s="41"/>
      <c r="Y294" s="41"/>
      <c r="Z294" s="41"/>
      <c r="AA294" s="41"/>
      <c r="AB294" s="41"/>
      <c r="AC294" s="41"/>
      <c r="AD294" s="41"/>
      <c r="AE294" s="5" t="str">
        <f t="shared" si="136"/>
        <v/>
      </c>
      <c r="AF294" s="41"/>
      <c r="AG294" s="41"/>
      <c r="AH294" s="41"/>
      <c r="AI294" s="41"/>
      <c r="AJ294" s="41"/>
      <c r="AK294" s="41"/>
      <c r="AL294" s="41"/>
      <c r="AM294" s="41"/>
      <c r="AN294" s="41">
        <f t="shared" ref="AN294:AN322" si="143">21000/AO294</f>
        <v>19.867549668874172</v>
      </c>
      <c r="AO294" s="41">
        <v>1057</v>
      </c>
      <c r="AP294" s="110" t="s">
        <v>103</v>
      </c>
      <c r="AQ294" s="111" t="s">
        <v>103</v>
      </c>
      <c r="AR294" s="126" t="str">
        <f t="shared" si="137"/>
        <v/>
      </c>
      <c r="AS294" s="126" t="str">
        <f t="shared" si="138"/>
        <v/>
      </c>
      <c r="AT294" s="127">
        <v>1057</v>
      </c>
      <c r="AU294" s="128" t="s">
        <v>103</v>
      </c>
      <c r="AV294" s="129" t="s">
        <v>103</v>
      </c>
      <c r="AW294" s="126" t="str">
        <f t="shared" si="139"/>
        <v/>
      </c>
      <c r="AX294" s="126" t="str">
        <f t="shared" si="140"/>
        <v/>
      </c>
      <c r="AY294" s="64" t="str">
        <f t="shared" si="141"/>
        <v/>
      </c>
      <c r="AZ294" s="97" t="s">
        <v>103</v>
      </c>
      <c r="BA294" s="68"/>
      <c r="BB294" s="68"/>
      <c r="BC294" s="68"/>
      <c r="BD294" s="68"/>
      <c r="BE294" s="15"/>
      <c r="BF294" s="5">
        <f t="shared" si="142"/>
        <v>8091</v>
      </c>
      <c r="BG294" s="42">
        <v>4811</v>
      </c>
      <c r="BH294" s="42">
        <v>3280</v>
      </c>
      <c r="BI294" s="42"/>
      <c r="BJ294" s="42"/>
      <c r="BK294" s="42"/>
      <c r="BL294" s="42"/>
      <c r="BM294" s="15"/>
    </row>
    <row r="295" spans="1:65" outlineLevel="5" x14ac:dyDescent="0.3">
      <c r="A295" s="22">
        <f t="shared" si="112"/>
        <v>9</v>
      </c>
      <c r="B295" s="9">
        <f t="shared" si="128"/>
        <v>43346</v>
      </c>
      <c r="C295" s="51">
        <v>373983</v>
      </c>
      <c r="D295" s="64">
        <f t="shared" si="133"/>
        <v>37.5</v>
      </c>
      <c r="E295" s="12">
        <v>38</v>
      </c>
      <c r="F295" s="12">
        <v>37</v>
      </c>
      <c r="G295" s="12"/>
      <c r="H295" s="12"/>
      <c r="I295" s="12"/>
      <c r="J295" s="12"/>
      <c r="K295" s="12"/>
      <c r="L295" s="12"/>
      <c r="M295" s="74" t="str">
        <f t="shared" si="134"/>
        <v/>
      </c>
      <c r="N295" s="83" t="s">
        <v>103</v>
      </c>
      <c r="O295" s="83" t="s">
        <v>103</v>
      </c>
      <c r="P295" s="83"/>
      <c r="Q295" s="83"/>
      <c r="R295" s="83"/>
      <c r="S295" s="83"/>
      <c r="T295" s="83"/>
      <c r="U295" s="83"/>
      <c r="V295" s="5" t="str">
        <f t="shared" si="135"/>
        <v/>
      </c>
      <c r="W295" s="41"/>
      <c r="X295" s="41"/>
      <c r="Y295" s="41"/>
      <c r="Z295" s="41"/>
      <c r="AA295" s="41"/>
      <c r="AB295" s="41"/>
      <c r="AC295" s="41"/>
      <c r="AD295" s="41"/>
      <c r="AE295" s="5" t="str">
        <f t="shared" si="136"/>
        <v/>
      </c>
      <c r="AF295" s="41"/>
      <c r="AG295" s="41"/>
      <c r="AH295" s="41"/>
      <c r="AI295" s="41"/>
      <c r="AJ295" s="41"/>
      <c r="AK295" s="41"/>
      <c r="AL295" s="41"/>
      <c r="AM295" s="41"/>
      <c r="AN295" s="41">
        <f t="shared" si="143"/>
        <v>20.833333333333332</v>
      </c>
      <c r="AO295" s="41">
        <v>1008</v>
      </c>
      <c r="AP295" s="110" t="s">
        <v>103</v>
      </c>
      <c r="AQ295" s="111" t="s">
        <v>103</v>
      </c>
      <c r="AR295" s="126" t="str">
        <f t="shared" si="137"/>
        <v/>
      </c>
      <c r="AS295" s="126" t="str">
        <f t="shared" si="138"/>
        <v/>
      </c>
      <c r="AT295" s="127">
        <v>1008</v>
      </c>
      <c r="AU295" s="128">
        <v>2.38</v>
      </c>
      <c r="AV295" s="129" t="s">
        <v>103</v>
      </c>
      <c r="AW295" s="126" t="str">
        <f t="shared" si="139"/>
        <v/>
      </c>
      <c r="AX295" s="126" t="str">
        <f t="shared" si="140"/>
        <v/>
      </c>
      <c r="AY295" s="64" t="str">
        <f t="shared" si="141"/>
        <v/>
      </c>
      <c r="AZ295" s="97">
        <v>80.34</v>
      </c>
      <c r="BA295" s="68"/>
      <c r="BB295" s="68"/>
      <c r="BC295" s="68"/>
      <c r="BD295" s="68"/>
      <c r="BE295" s="15"/>
      <c r="BF295" s="5">
        <f t="shared" si="142"/>
        <v>8132</v>
      </c>
      <c r="BG295" s="42">
        <v>0</v>
      </c>
      <c r="BH295" s="42">
        <v>8132</v>
      </c>
      <c r="BI295" s="42"/>
      <c r="BJ295" s="42"/>
      <c r="BK295" s="42"/>
      <c r="BL295" s="42"/>
      <c r="BM295" s="15"/>
    </row>
    <row r="296" spans="1:65" outlineLevel="5" x14ac:dyDescent="0.3">
      <c r="A296" s="22">
        <f t="shared" si="112"/>
        <v>9</v>
      </c>
      <c r="B296" s="9">
        <f t="shared" si="128"/>
        <v>43347</v>
      </c>
      <c r="C296" s="51">
        <v>397546</v>
      </c>
      <c r="D296" s="64">
        <f t="shared" si="133"/>
        <v>37</v>
      </c>
      <c r="E296" s="12">
        <v>37</v>
      </c>
      <c r="F296" s="12">
        <v>37</v>
      </c>
      <c r="G296" s="12"/>
      <c r="H296" s="12"/>
      <c r="I296" s="12"/>
      <c r="J296" s="12"/>
      <c r="K296" s="12"/>
      <c r="L296" s="12"/>
      <c r="M296" s="74">
        <f t="shared" si="134"/>
        <v>7.2</v>
      </c>
      <c r="N296" s="83">
        <v>7.26</v>
      </c>
      <c r="O296" s="83">
        <v>7.15</v>
      </c>
      <c r="P296" s="83"/>
      <c r="Q296" s="83"/>
      <c r="R296" s="83"/>
      <c r="S296" s="83"/>
      <c r="T296" s="83"/>
      <c r="U296" s="83"/>
      <c r="V296" s="5" t="str">
        <f t="shared" si="135"/>
        <v/>
      </c>
      <c r="W296" s="41"/>
      <c r="X296" s="41"/>
      <c r="Y296" s="41"/>
      <c r="Z296" s="41"/>
      <c r="AA296" s="41"/>
      <c r="AB296" s="41"/>
      <c r="AC296" s="41"/>
      <c r="AD296" s="41"/>
      <c r="AE296" s="5" t="str">
        <f t="shared" si="136"/>
        <v/>
      </c>
      <c r="AF296" s="41"/>
      <c r="AG296" s="41"/>
      <c r="AH296" s="41"/>
      <c r="AI296" s="41"/>
      <c r="AJ296" s="41"/>
      <c r="AK296" s="41"/>
      <c r="AL296" s="41"/>
      <c r="AM296" s="41"/>
      <c r="AN296" s="41">
        <f t="shared" si="143"/>
        <v>20.97902097902098</v>
      </c>
      <c r="AO296" s="41">
        <v>1001</v>
      </c>
      <c r="AP296" s="110">
        <v>3.3</v>
      </c>
      <c r="AQ296" s="111">
        <v>2.35</v>
      </c>
      <c r="AR296" s="126">
        <f t="shared" si="137"/>
        <v>71.212121212121218</v>
      </c>
      <c r="AS296" s="126">
        <f t="shared" si="138"/>
        <v>28.787878787878782</v>
      </c>
      <c r="AT296" s="127">
        <v>1001</v>
      </c>
      <c r="AU296" s="128">
        <v>2.42</v>
      </c>
      <c r="AV296" s="129">
        <v>1.25</v>
      </c>
      <c r="AW296" s="126">
        <f t="shared" si="139"/>
        <v>51.652892561983478</v>
      </c>
      <c r="AX296" s="126">
        <f t="shared" si="140"/>
        <v>48.347107438016522</v>
      </c>
      <c r="AY296" s="64">
        <f t="shared" si="141"/>
        <v>56.810329150754683</v>
      </c>
      <c r="AZ296" s="97">
        <v>80.180000000000007</v>
      </c>
      <c r="BA296" s="68"/>
      <c r="BB296" s="68"/>
      <c r="BC296" s="68"/>
      <c r="BD296" s="68"/>
      <c r="BE296" s="15"/>
      <c r="BF296" s="5">
        <f t="shared" si="142"/>
        <v>8080</v>
      </c>
      <c r="BG296" s="42">
        <v>2478</v>
      </c>
      <c r="BH296" s="42">
        <v>5602</v>
      </c>
      <c r="BI296" s="42"/>
      <c r="BJ296" s="42"/>
      <c r="BK296" s="42"/>
      <c r="BL296" s="42"/>
      <c r="BM296" s="15"/>
    </row>
    <row r="297" spans="1:65" outlineLevel="5" x14ac:dyDescent="0.3">
      <c r="A297" s="22">
        <f t="shared" si="112"/>
        <v>9</v>
      </c>
      <c r="B297" s="9">
        <f t="shared" si="128"/>
        <v>43348</v>
      </c>
      <c r="C297" s="51">
        <v>376204</v>
      </c>
      <c r="D297" s="64">
        <f t="shared" si="133"/>
        <v>37</v>
      </c>
      <c r="E297" s="12">
        <v>37</v>
      </c>
      <c r="F297" s="12">
        <v>37</v>
      </c>
      <c r="G297" s="12"/>
      <c r="H297" s="12"/>
      <c r="I297" s="12"/>
      <c r="J297" s="12"/>
      <c r="K297" s="12"/>
      <c r="L297" s="12"/>
      <c r="M297" s="74" t="str">
        <f t="shared" si="134"/>
        <v/>
      </c>
      <c r="N297" s="83" t="s">
        <v>103</v>
      </c>
      <c r="O297" s="83" t="s">
        <v>103</v>
      </c>
      <c r="P297" s="83"/>
      <c r="Q297" s="83"/>
      <c r="R297" s="83"/>
      <c r="S297" s="83"/>
      <c r="T297" s="83"/>
      <c r="U297" s="83"/>
      <c r="V297" s="5" t="str">
        <f t="shared" si="135"/>
        <v/>
      </c>
      <c r="W297" s="41"/>
      <c r="X297" s="41"/>
      <c r="Y297" s="41"/>
      <c r="Z297" s="41"/>
      <c r="AA297" s="41"/>
      <c r="AB297" s="41"/>
      <c r="AC297" s="41"/>
      <c r="AD297" s="41"/>
      <c r="AE297" s="5" t="str">
        <f t="shared" si="136"/>
        <v/>
      </c>
      <c r="AF297" s="41"/>
      <c r="AG297" s="41"/>
      <c r="AH297" s="41"/>
      <c r="AI297" s="41"/>
      <c r="AJ297" s="41"/>
      <c r="AK297" s="41"/>
      <c r="AL297" s="41"/>
      <c r="AM297" s="41"/>
      <c r="AN297" s="41">
        <f t="shared" si="143"/>
        <v>23.80952380952381</v>
      </c>
      <c r="AO297" s="41">
        <v>882</v>
      </c>
      <c r="AP297" s="110" t="s">
        <v>103</v>
      </c>
      <c r="AQ297" s="111" t="s">
        <v>103</v>
      </c>
      <c r="AR297" s="126" t="str">
        <f t="shared" si="137"/>
        <v/>
      </c>
      <c r="AS297" s="126" t="str">
        <f t="shared" si="138"/>
        <v/>
      </c>
      <c r="AT297" s="127">
        <v>882</v>
      </c>
      <c r="AU297" s="128">
        <v>2.38</v>
      </c>
      <c r="AV297" s="129" t="s">
        <v>103</v>
      </c>
      <c r="AW297" s="126" t="str">
        <f t="shared" si="139"/>
        <v/>
      </c>
      <c r="AX297" s="126" t="str">
        <f t="shared" si="140"/>
        <v/>
      </c>
      <c r="AY297" s="64" t="str">
        <f t="shared" si="141"/>
        <v/>
      </c>
      <c r="AZ297" s="97">
        <v>80.599999999999994</v>
      </c>
      <c r="BA297" s="68"/>
      <c r="BB297" s="68"/>
      <c r="BC297" s="68"/>
      <c r="BD297" s="68"/>
      <c r="BE297" s="15"/>
      <c r="BF297" s="5">
        <f t="shared" si="142"/>
        <v>6633</v>
      </c>
      <c r="BG297" s="42">
        <v>0</v>
      </c>
      <c r="BH297" s="42">
        <v>6633</v>
      </c>
      <c r="BI297" s="42"/>
      <c r="BJ297" s="42"/>
      <c r="BK297" s="42"/>
      <c r="BL297" s="42"/>
      <c r="BM297" s="15"/>
    </row>
    <row r="298" spans="1:65" outlineLevel="5" x14ac:dyDescent="0.3">
      <c r="A298" s="22">
        <f t="shared" si="112"/>
        <v>9</v>
      </c>
      <c r="B298" s="9">
        <f t="shared" si="128"/>
        <v>43349</v>
      </c>
      <c r="C298" s="51">
        <v>375117</v>
      </c>
      <c r="D298" s="64">
        <f t="shared" si="133"/>
        <v>37.5</v>
      </c>
      <c r="E298" s="12">
        <v>38</v>
      </c>
      <c r="F298" s="12">
        <v>37</v>
      </c>
      <c r="G298" s="12"/>
      <c r="H298" s="12"/>
      <c r="I298" s="12"/>
      <c r="J298" s="12"/>
      <c r="K298" s="12"/>
      <c r="L298" s="12"/>
      <c r="M298" s="74" t="str">
        <f t="shared" si="134"/>
        <v/>
      </c>
      <c r="N298" s="83" t="s">
        <v>103</v>
      </c>
      <c r="O298" s="83" t="s">
        <v>103</v>
      </c>
      <c r="P298" s="83"/>
      <c r="Q298" s="83"/>
      <c r="R298" s="83"/>
      <c r="S298" s="83"/>
      <c r="T298" s="83"/>
      <c r="U298" s="83"/>
      <c r="V298" s="5" t="str">
        <f t="shared" si="135"/>
        <v/>
      </c>
      <c r="W298" s="41"/>
      <c r="X298" s="41"/>
      <c r="Y298" s="41"/>
      <c r="Z298" s="41"/>
      <c r="AA298" s="41"/>
      <c r="AB298" s="41"/>
      <c r="AC298" s="41"/>
      <c r="AD298" s="41"/>
      <c r="AE298" s="5" t="str">
        <f t="shared" si="136"/>
        <v/>
      </c>
      <c r="AF298" s="41"/>
      <c r="AG298" s="41"/>
      <c r="AH298" s="41"/>
      <c r="AI298" s="41"/>
      <c r="AJ298" s="41"/>
      <c r="AK298" s="41"/>
      <c r="AL298" s="41"/>
      <c r="AM298" s="41"/>
      <c r="AN298" s="41">
        <f t="shared" si="143"/>
        <v>23.411371237458194</v>
      </c>
      <c r="AO298" s="41">
        <v>897</v>
      </c>
      <c r="AP298" s="110" t="s">
        <v>103</v>
      </c>
      <c r="AQ298" s="111" t="s">
        <v>103</v>
      </c>
      <c r="AR298" s="126" t="str">
        <f t="shared" si="137"/>
        <v/>
      </c>
      <c r="AS298" s="126" t="str">
        <f t="shared" si="138"/>
        <v/>
      </c>
      <c r="AT298" s="127">
        <v>897</v>
      </c>
      <c r="AU298" s="128">
        <v>2.46</v>
      </c>
      <c r="AV298" s="129" t="s">
        <v>103</v>
      </c>
      <c r="AW298" s="126" t="str">
        <f t="shared" si="139"/>
        <v/>
      </c>
      <c r="AX298" s="126" t="str">
        <f t="shared" si="140"/>
        <v/>
      </c>
      <c r="AY298" s="64" t="str">
        <f t="shared" si="141"/>
        <v/>
      </c>
      <c r="AZ298" s="97">
        <v>79.849999999999994</v>
      </c>
      <c r="BA298" s="68"/>
      <c r="BB298" s="68"/>
      <c r="BC298" s="68"/>
      <c r="BD298" s="68"/>
      <c r="BE298" s="15"/>
      <c r="BF298" s="5">
        <f t="shared" si="142"/>
        <v>7010</v>
      </c>
      <c r="BG298" s="42">
        <v>4356</v>
      </c>
      <c r="BH298" s="42">
        <v>2654</v>
      </c>
      <c r="BI298" s="42"/>
      <c r="BJ298" s="42"/>
      <c r="BK298" s="42"/>
      <c r="BL298" s="42"/>
      <c r="BM298" s="15"/>
    </row>
    <row r="299" spans="1:65" outlineLevel="5" x14ac:dyDescent="0.3">
      <c r="A299" s="22">
        <f t="shared" si="112"/>
        <v>9</v>
      </c>
      <c r="B299" s="9">
        <f t="shared" si="128"/>
        <v>43350</v>
      </c>
      <c r="C299" s="51">
        <v>384565</v>
      </c>
      <c r="D299" s="64">
        <f t="shared" si="133"/>
        <v>38</v>
      </c>
      <c r="E299" s="12">
        <v>39</v>
      </c>
      <c r="F299" s="12">
        <v>37</v>
      </c>
      <c r="G299" s="12"/>
      <c r="H299" s="12"/>
      <c r="I299" s="12"/>
      <c r="J299" s="12"/>
      <c r="K299" s="12"/>
      <c r="L299" s="12"/>
      <c r="M299" s="74" t="str">
        <f t="shared" si="134"/>
        <v/>
      </c>
      <c r="N299" s="83" t="s">
        <v>103</v>
      </c>
      <c r="O299" s="83" t="s">
        <v>103</v>
      </c>
      <c r="P299" s="83"/>
      <c r="Q299" s="83"/>
      <c r="R299" s="83"/>
      <c r="S299" s="83"/>
      <c r="T299" s="83"/>
      <c r="U299" s="83"/>
      <c r="V299" s="5" t="str">
        <f t="shared" si="135"/>
        <v/>
      </c>
      <c r="W299" s="41"/>
      <c r="X299" s="41"/>
      <c r="Y299" s="41"/>
      <c r="Z299" s="41"/>
      <c r="AA299" s="41"/>
      <c r="AB299" s="41"/>
      <c r="AC299" s="41"/>
      <c r="AD299" s="41"/>
      <c r="AE299" s="5" t="str">
        <f t="shared" si="136"/>
        <v/>
      </c>
      <c r="AF299" s="41"/>
      <c r="AG299" s="41"/>
      <c r="AH299" s="41"/>
      <c r="AI299" s="41"/>
      <c r="AJ299" s="41"/>
      <c r="AK299" s="41"/>
      <c r="AL299" s="41"/>
      <c r="AM299" s="41"/>
      <c r="AN299" s="41">
        <f t="shared" si="143"/>
        <v>23.569023569023567</v>
      </c>
      <c r="AO299" s="41">
        <v>891</v>
      </c>
      <c r="AP299" s="110" t="s">
        <v>103</v>
      </c>
      <c r="AQ299" s="111" t="s">
        <v>103</v>
      </c>
      <c r="AR299" s="126" t="str">
        <f t="shared" si="137"/>
        <v/>
      </c>
      <c r="AS299" s="126" t="str">
        <f t="shared" si="138"/>
        <v/>
      </c>
      <c r="AT299" s="127">
        <v>891</v>
      </c>
      <c r="AU299" s="128">
        <v>2.76</v>
      </c>
      <c r="AV299" s="129" t="s">
        <v>103</v>
      </c>
      <c r="AW299" s="126" t="str">
        <f t="shared" si="139"/>
        <v/>
      </c>
      <c r="AX299" s="126" t="str">
        <f t="shared" si="140"/>
        <v/>
      </c>
      <c r="AY299" s="64" t="str">
        <f t="shared" si="141"/>
        <v/>
      </c>
      <c r="AZ299" s="97">
        <v>80.16</v>
      </c>
      <c r="BA299" s="68"/>
      <c r="BB299" s="68"/>
      <c r="BC299" s="68"/>
      <c r="BD299" s="68"/>
      <c r="BE299" s="15"/>
      <c r="BF299" s="5">
        <f t="shared" si="142"/>
        <v>7620</v>
      </c>
      <c r="BG299" s="42">
        <v>3318</v>
      </c>
      <c r="BH299" s="42">
        <v>4302</v>
      </c>
      <c r="BI299" s="42"/>
      <c r="BJ299" s="42"/>
      <c r="BK299" s="42"/>
      <c r="BL299" s="42"/>
      <c r="BM299" s="15"/>
    </row>
    <row r="300" spans="1:65" outlineLevel="5" x14ac:dyDescent="0.3">
      <c r="A300" s="22">
        <f t="shared" si="112"/>
        <v>9</v>
      </c>
      <c r="B300" s="9">
        <f t="shared" si="128"/>
        <v>43351</v>
      </c>
      <c r="C300" s="51">
        <v>372676</v>
      </c>
      <c r="D300" s="64">
        <f t="shared" si="133"/>
        <v>37.5</v>
      </c>
      <c r="E300" s="12">
        <v>38</v>
      </c>
      <c r="F300" s="12">
        <v>37</v>
      </c>
      <c r="G300" s="12"/>
      <c r="H300" s="12"/>
      <c r="I300" s="12"/>
      <c r="J300" s="12"/>
      <c r="K300" s="12"/>
      <c r="L300" s="12"/>
      <c r="M300" s="74" t="str">
        <f t="shared" si="134"/>
        <v/>
      </c>
      <c r="N300" s="83" t="s">
        <v>103</v>
      </c>
      <c r="O300" s="83" t="s">
        <v>103</v>
      </c>
      <c r="P300" s="83"/>
      <c r="Q300" s="83"/>
      <c r="R300" s="83"/>
      <c r="S300" s="83"/>
      <c r="T300" s="83"/>
      <c r="U300" s="83"/>
      <c r="V300" s="5" t="str">
        <f t="shared" si="135"/>
        <v/>
      </c>
      <c r="W300" s="41"/>
      <c r="X300" s="41"/>
      <c r="Y300" s="41"/>
      <c r="Z300" s="41"/>
      <c r="AA300" s="41"/>
      <c r="AB300" s="41"/>
      <c r="AC300" s="41"/>
      <c r="AD300" s="41"/>
      <c r="AE300" s="5" t="str">
        <f t="shared" si="136"/>
        <v/>
      </c>
      <c r="AF300" s="41"/>
      <c r="AG300" s="41"/>
      <c r="AH300" s="41"/>
      <c r="AI300" s="41"/>
      <c r="AJ300" s="41"/>
      <c r="AK300" s="41"/>
      <c r="AL300" s="41"/>
      <c r="AM300" s="41"/>
      <c r="AN300" s="41">
        <f t="shared" si="143"/>
        <v>20.833333333333332</v>
      </c>
      <c r="AO300" s="41">
        <v>1008</v>
      </c>
      <c r="AP300" s="110" t="s">
        <v>103</v>
      </c>
      <c r="AQ300" s="111" t="s">
        <v>103</v>
      </c>
      <c r="AR300" s="126" t="str">
        <f t="shared" si="137"/>
        <v/>
      </c>
      <c r="AS300" s="126" t="str">
        <f t="shared" si="138"/>
        <v/>
      </c>
      <c r="AT300" s="127">
        <v>1008</v>
      </c>
      <c r="AU300" s="128" t="s">
        <v>103</v>
      </c>
      <c r="AV300" s="129" t="s">
        <v>103</v>
      </c>
      <c r="AW300" s="126" t="str">
        <f t="shared" si="139"/>
        <v/>
      </c>
      <c r="AX300" s="126" t="str">
        <f t="shared" si="140"/>
        <v/>
      </c>
      <c r="AY300" s="64" t="str">
        <f t="shared" si="141"/>
        <v/>
      </c>
      <c r="AZ300" s="97" t="s">
        <v>103</v>
      </c>
      <c r="BA300" s="68"/>
      <c r="BB300" s="68"/>
      <c r="BC300" s="68"/>
      <c r="BD300" s="68"/>
      <c r="BE300" s="15"/>
      <c r="BF300" s="5">
        <f t="shared" si="142"/>
        <v>8180</v>
      </c>
      <c r="BG300" s="42">
        <v>0</v>
      </c>
      <c r="BH300" s="42">
        <v>8180</v>
      </c>
      <c r="BI300" s="42"/>
      <c r="BJ300" s="42"/>
      <c r="BK300" s="42"/>
      <c r="BL300" s="42"/>
      <c r="BM300" s="15"/>
    </row>
    <row r="301" spans="1:65" outlineLevel="5" x14ac:dyDescent="0.3">
      <c r="A301" s="22">
        <f t="shared" si="112"/>
        <v>9</v>
      </c>
      <c r="B301" s="9">
        <f t="shared" si="128"/>
        <v>43352</v>
      </c>
      <c r="C301" s="51">
        <v>358430</v>
      </c>
      <c r="D301" s="64">
        <f t="shared" si="133"/>
        <v>37</v>
      </c>
      <c r="E301" s="12">
        <v>37</v>
      </c>
      <c r="F301" s="12">
        <v>37</v>
      </c>
      <c r="G301" s="12"/>
      <c r="H301" s="12"/>
      <c r="I301" s="12"/>
      <c r="J301" s="12"/>
      <c r="K301" s="12"/>
      <c r="L301" s="12"/>
      <c r="M301" s="74" t="str">
        <f t="shared" si="134"/>
        <v/>
      </c>
      <c r="N301" s="83" t="s">
        <v>103</v>
      </c>
      <c r="O301" s="83" t="s">
        <v>103</v>
      </c>
      <c r="P301" s="83"/>
      <c r="Q301" s="83"/>
      <c r="R301" s="83"/>
      <c r="S301" s="83"/>
      <c r="T301" s="83"/>
      <c r="U301" s="83"/>
      <c r="V301" s="5" t="str">
        <f t="shared" si="135"/>
        <v/>
      </c>
      <c r="W301" s="41"/>
      <c r="X301" s="41"/>
      <c r="Y301" s="41"/>
      <c r="Z301" s="41"/>
      <c r="AA301" s="41"/>
      <c r="AB301" s="41"/>
      <c r="AC301" s="41"/>
      <c r="AD301" s="41"/>
      <c r="AE301" s="5" t="str">
        <f t="shared" si="136"/>
        <v/>
      </c>
      <c r="AF301" s="41"/>
      <c r="AG301" s="41"/>
      <c r="AH301" s="41"/>
      <c r="AI301" s="41"/>
      <c r="AJ301" s="41"/>
      <c r="AK301" s="41"/>
      <c r="AL301" s="41"/>
      <c r="AM301" s="41"/>
      <c r="AN301" s="41">
        <f t="shared" si="143"/>
        <v>20.833333333333332</v>
      </c>
      <c r="AO301" s="41">
        <v>1008</v>
      </c>
      <c r="AP301" s="110" t="s">
        <v>103</v>
      </c>
      <c r="AQ301" s="111" t="s">
        <v>103</v>
      </c>
      <c r="AR301" s="126" t="str">
        <f t="shared" si="137"/>
        <v/>
      </c>
      <c r="AS301" s="126" t="str">
        <f t="shared" si="138"/>
        <v/>
      </c>
      <c r="AT301" s="127">
        <v>1008</v>
      </c>
      <c r="AU301" s="128" t="s">
        <v>103</v>
      </c>
      <c r="AV301" s="129" t="s">
        <v>103</v>
      </c>
      <c r="AW301" s="126" t="str">
        <f t="shared" si="139"/>
        <v/>
      </c>
      <c r="AX301" s="126" t="str">
        <f t="shared" si="140"/>
        <v/>
      </c>
      <c r="AY301" s="64" t="str">
        <f t="shared" si="141"/>
        <v/>
      </c>
      <c r="AZ301" s="97" t="s">
        <v>103</v>
      </c>
      <c r="BA301" s="68"/>
      <c r="BB301" s="68"/>
      <c r="BC301" s="68"/>
      <c r="BD301" s="68"/>
      <c r="BE301" s="15"/>
      <c r="BF301" s="5">
        <f t="shared" si="142"/>
        <v>7502</v>
      </c>
      <c r="BG301" s="42">
        <v>0</v>
      </c>
      <c r="BH301" s="42">
        <v>7502</v>
      </c>
      <c r="BI301" s="42"/>
      <c r="BJ301" s="42"/>
      <c r="BK301" s="42"/>
      <c r="BL301" s="42"/>
      <c r="BM301" s="15"/>
    </row>
    <row r="302" spans="1:65" outlineLevel="5" x14ac:dyDescent="0.3">
      <c r="A302" s="22">
        <f t="shared" si="112"/>
        <v>9</v>
      </c>
      <c r="B302" s="9">
        <f t="shared" si="128"/>
        <v>43353</v>
      </c>
      <c r="C302" s="51">
        <v>361297</v>
      </c>
      <c r="D302" s="64">
        <f t="shared" si="133"/>
        <v>37</v>
      </c>
      <c r="E302" s="12">
        <v>37</v>
      </c>
      <c r="F302" s="12">
        <v>37</v>
      </c>
      <c r="G302" s="12"/>
      <c r="H302" s="12"/>
      <c r="I302" s="12"/>
      <c r="J302" s="12"/>
      <c r="K302" s="12"/>
      <c r="L302" s="12"/>
      <c r="M302" s="74" t="str">
        <f t="shared" si="134"/>
        <v/>
      </c>
      <c r="N302" s="83" t="s">
        <v>103</v>
      </c>
      <c r="O302" s="83" t="s">
        <v>103</v>
      </c>
      <c r="P302" s="83"/>
      <c r="Q302" s="83"/>
      <c r="R302" s="83"/>
      <c r="S302" s="83"/>
      <c r="T302" s="83"/>
      <c r="U302" s="83"/>
      <c r="V302" s="5" t="str">
        <f t="shared" si="135"/>
        <v/>
      </c>
      <c r="W302" s="41"/>
      <c r="X302" s="41"/>
      <c r="Y302" s="41"/>
      <c r="Z302" s="41"/>
      <c r="AA302" s="41"/>
      <c r="AB302" s="41"/>
      <c r="AC302" s="41"/>
      <c r="AD302" s="41"/>
      <c r="AE302" s="5" t="str">
        <f t="shared" si="136"/>
        <v/>
      </c>
      <c r="AF302" s="41"/>
      <c r="AG302" s="41"/>
      <c r="AH302" s="41"/>
      <c r="AI302" s="41"/>
      <c r="AJ302" s="41"/>
      <c r="AK302" s="41"/>
      <c r="AL302" s="41"/>
      <c r="AM302" s="41"/>
      <c r="AN302" s="41">
        <f t="shared" si="143"/>
        <v>23.48993288590604</v>
      </c>
      <c r="AO302" s="41">
        <v>894</v>
      </c>
      <c r="AP302" s="110" t="s">
        <v>103</v>
      </c>
      <c r="AQ302" s="111" t="s">
        <v>103</v>
      </c>
      <c r="AR302" s="126" t="str">
        <f t="shared" si="137"/>
        <v/>
      </c>
      <c r="AS302" s="126" t="str">
        <f t="shared" si="138"/>
        <v/>
      </c>
      <c r="AT302" s="127">
        <v>894</v>
      </c>
      <c r="AU302" s="128">
        <v>2.46</v>
      </c>
      <c r="AV302" s="129" t="s">
        <v>103</v>
      </c>
      <c r="AW302" s="126" t="str">
        <f t="shared" si="139"/>
        <v/>
      </c>
      <c r="AX302" s="126" t="str">
        <f t="shared" si="140"/>
        <v/>
      </c>
      <c r="AY302" s="64" t="str">
        <f t="shared" si="141"/>
        <v/>
      </c>
      <c r="AZ302" s="97">
        <v>80.349999999999994</v>
      </c>
      <c r="BA302" s="68"/>
      <c r="BB302" s="68"/>
      <c r="BC302" s="68"/>
      <c r="BD302" s="68"/>
      <c r="BE302" s="15"/>
      <c r="BF302" s="5">
        <f t="shared" si="142"/>
        <v>8255</v>
      </c>
      <c r="BG302" s="42">
        <v>3615</v>
      </c>
      <c r="BH302" s="42">
        <v>4640</v>
      </c>
      <c r="BI302" s="42"/>
      <c r="BJ302" s="42"/>
      <c r="BK302" s="42"/>
      <c r="BL302" s="42"/>
      <c r="BM302" s="15"/>
    </row>
    <row r="303" spans="1:65" outlineLevel="5" x14ac:dyDescent="0.3">
      <c r="A303" s="22">
        <f t="shared" si="112"/>
        <v>9</v>
      </c>
      <c r="B303" s="9">
        <f t="shared" si="128"/>
        <v>43354</v>
      </c>
      <c r="C303" s="51">
        <v>320751</v>
      </c>
      <c r="D303" s="64">
        <f t="shared" si="133"/>
        <v>37</v>
      </c>
      <c r="E303" s="12">
        <v>37</v>
      </c>
      <c r="F303" s="12">
        <v>37</v>
      </c>
      <c r="G303" s="12"/>
      <c r="H303" s="12"/>
      <c r="I303" s="12"/>
      <c r="J303" s="12"/>
      <c r="K303" s="12"/>
      <c r="L303" s="12"/>
      <c r="M303" s="74">
        <f t="shared" si="134"/>
        <v>7.3</v>
      </c>
      <c r="N303" s="83">
        <v>7.32</v>
      </c>
      <c r="O303" s="83">
        <v>7.28</v>
      </c>
      <c r="P303" s="83"/>
      <c r="Q303" s="83"/>
      <c r="R303" s="83"/>
      <c r="S303" s="83"/>
      <c r="T303" s="83"/>
      <c r="U303" s="83"/>
      <c r="V303" s="5" t="str">
        <f t="shared" si="135"/>
        <v/>
      </c>
      <c r="W303" s="41"/>
      <c r="X303" s="41"/>
      <c r="Y303" s="41"/>
      <c r="Z303" s="41"/>
      <c r="AA303" s="41"/>
      <c r="AB303" s="41"/>
      <c r="AC303" s="41"/>
      <c r="AD303" s="41"/>
      <c r="AE303" s="5" t="str">
        <f t="shared" si="136"/>
        <v/>
      </c>
      <c r="AF303" s="41"/>
      <c r="AG303" s="41"/>
      <c r="AH303" s="41"/>
      <c r="AI303" s="41"/>
      <c r="AJ303" s="41"/>
      <c r="AK303" s="41"/>
      <c r="AL303" s="41"/>
      <c r="AM303" s="41"/>
      <c r="AN303" s="41">
        <f t="shared" si="143"/>
        <v>24.33371958285052</v>
      </c>
      <c r="AO303" s="41">
        <v>863</v>
      </c>
      <c r="AP303" s="110">
        <v>3.59</v>
      </c>
      <c r="AQ303" s="111">
        <v>2.65</v>
      </c>
      <c r="AR303" s="126">
        <f t="shared" si="137"/>
        <v>73.816155988857929</v>
      </c>
      <c r="AS303" s="126">
        <f t="shared" si="138"/>
        <v>26.183844011142071</v>
      </c>
      <c r="AT303" s="127">
        <v>863</v>
      </c>
      <c r="AU303" s="128">
        <v>2.4900000000000002</v>
      </c>
      <c r="AV303" s="129">
        <v>1.47</v>
      </c>
      <c r="AW303" s="126">
        <f t="shared" si="139"/>
        <v>59.036144578313241</v>
      </c>
      <c r="AX303" s="126">
        <f t="shared" si="140"/>
        <v>40.963855421686759</v>
      </c>
      <c r="AY303" s="64">
        <f t="shared" si="141"/>
        <v>48.879023307436178</v>
      </c>
      <c r="AZ303" s="97">
        <v>81.58</v>
      </c>
      <c r="BA303" s="68"/>
      <c r="BB303" s="68"/>
      <c r="BC303" s="68"/>
      <c r="BD303" s="68"/>
      <c r="BE303" s="15"/>
      <c r="BF303" s="5">
        <f t="shared" si="142"/>
        <v>7790</v>
      </c>
      <c r="BG303" s="42">
        <v>964</v>
      </c>
      <c r="BH303" s="42">
        <v>6826</v>
      </c>
      <c r="BI303" s="42"/>
      <c r="BJ303" s="42"/>
      <c r="BK303" s="42"/>
      <c r="BL303" s="42"/>
      <c r="BM303" s="15"/>
    </row>
    <row r="304" spans="1:65" outlineLevel="5" x14ac:dyDescent="0.3">
      <c r="A304" s="22">
        <f t="shared" si="112"/>
        <v>9</v>
      </c>
      <c r="B304" s="9">
        <f t="shared" si="128"/>
        <v>43355</v>
      </c>
      <c r="C304" s="51">
        <v>332214</v>
      </c>
      <c r="D304" s="64">
        <f t="shared" si="133"/>
        <v>36</v>
      </c>
      <c r="E304" s="12">
        <v>36</v>
      </c>
      <c r="F304" s="12">
        <v>36</v>
      </c>
      <c r="G304" s="12"/>
      <c r="H304" s="12"/>
      <c r="I304" s="12"/>
      <c r="J304" s="12"/>
      <c r="K304" s="12"/>
      <c r="L304" s="12"/>
      <c r="M304" s="74" t="str">
        <f t="shared" si="134"/>
        <v/>
      </c>
      <c r="N304" s="83" t="s">
        <v>103</v>
      </c>
      <c r="O304" s="83" t="s">
        <v>103</v>
      </c>
      <c r="P304" s="83"/>
      <c r="Q304" s="83"/>
      <c r="R304" s="83"/>
      <c r="S304" s="83"/>
      <c r="T304" s="83"/>
      <c r="U304" s="83"/>
      <c r="V304" s="5" t="str">
        <f t="shared" si="135"/>
        <v/>
      </c>
      <c r="W304" s="41"/>
      <c r="X304" s="41"/>
      <c r="Y304" s="41"/>
      <c r="Z304" s="41"/>
      <c r="AA304" s="41"/>
      <c r="AB304" s="41"/>
      <c r="AC304" s="41"/>
      <c r="AD304" s="41"/>
      <c r="AE304" s="5" t="str">
        <f t="shared" si="136"/>
        <v/>
      </c>
      <c r="AF304" s="41"/>
      <c r="AG304" s="41"/>
      <c r="AH304" s="41"/>
      <c r="AI304" s="41"/>
      <c r="AJ304" s="41"/>
      <c r="AK304" s="41"/>
      <c r="AL304" s="41"/>
      <c r="AM304" s="41"/>
      <c r="AN304" s="41">
        <f t="shared" si="143"/>
        <v>23.204419889502763</v>
      </c>
      <c r="AO304" s="41">
        <v>905</v>
      </c>
      <c r="AP304" s="110" t="s">
        <v>103</v>
      </c>
      <c r="AQ304" s="111" t="s">
        <v>103</v>
      </c>
      <c r="AR304" s="126" t="str">
        <f t="shared" si="137"/>
        <v/>
      </c>
      <c r="AS304" s="126" t="str">
        <f t="shared" si="138"/>
        <v/>
      </c>
      <c r="AT304" s="127">
        <v>905</v>
      </c>
      <c r="AU304" s="128">
        <v>2.56</v>
      </c>
      <c r="AV304" s="129" t="s">
        <v>103</v>
      </c>
      <c r="AW304" s="126" t="str">
        <f t="shared" si="139"/>
        <v/>
      </c>
      <c r="AX304" s="126" t="str">
        <f t="shared" si="140"/>
        <v/>
      </c>
      <c r="AY304" s="64" t="str">
        <f t="shared" si="141"/>
        <v/>
      </c>
      <c r="AZ304" s="97">
        <v>80.760000000000005</v>
      </c>
      <c r="BA304" s="68"/>
      <c r="BB304" s="68"/>
      <c r="BC304" s="68"/>
      <c r="BD304" s="68"/>
      <c r="BE304" s="15"/>
      <c r="BF304" s="5">
        <f t="shared" si="142"/>
        <v>8374</v>
      </c>
      <c r="BG304" s="42">
        <v>0</v>
      </c>
      <c r="BH304" s="42">
        <v>8374</v>
      </c>
      <c r="BI304" s="42"/>
      <c r="BJ304" s="42"/>
      <c r="BK304" s="42"/>
      <c r="BL304" s="42"/>
      <c r="BM304" s="15"/>
    </row>
    <row r="305" spans="1:65" outlineLevel="5" x14ac:dyDescent="0.3">
      <c r="A305" s="22">
        <f t="shared" si="112"/>
        <v>9</v>
      </c>
      <c r="B305" s="9">
        <f t="shared" si="128"/>
        <v>43356</v>
      </c>
      <c r="C305" s="51">
        <v>360215</v>
      </c>
      <c r="D305" s="64">
        <f t="shared" si="133"/>
        <v>36</v>
      </c>
      <c r="E305" s="12">
        <v>36</v>
      </c>
      <c r="F305" s="12">
        <v>36</v>
      </c>
      <c r="G305" s="12"/>
      <c r="H305" s="12"/>
      <c r="I305" s="12"/>
      <c r="J305" s="12"/>
      <c r="K305" s="12"/>
      <c r="L305" s="12"/>
      <c r="M305" s="74" t="str">
        <f t="shared" si="134"/>
        <v/>
      </c>
      <c r="N305" s="83" t="s">
        <v>103</v>
      </c>
      <c r="O305" s="83" t="s">
        <v>103</v>
      </c>
      <c r="P305" s="83"/>
      <c r="Q305" s="83"/>
      <c r="R305" s="83"/>
      <c r="S305" s="83"/>
      <c r="T305" s="83"/>
      <c r="U305" s="83"/>
      <c r="V305" s="5" t="str">
        <f t="shared" si="135"/>
        <v/>
      </c>
      <c r="W305" s="41"/>
      <c r="X305" s="41"/>
      <c r="Y305" s="41"/>
      <c r="Z305" s="41"/>
      <c r="AA305" s="41"/>
      <c r="AB305" s="41"/>
      <c r="AC305" s="41"/>
      <c r="AD305" s="41"/>
      <c r="AE305" s="5" t="str">
        <f t="shared" si="136"/>
        <v/>
      </c>
      <c r="AF305" s="41"/>
      <c r="AG305" s="41"/>
      <c r="AH305" s="41"/>
      <c r="AI305" s="41"/>
      <c r="AJ305" s="41"/>
      <c r="AK305" s="41"/>
      <c r="AL305" s="41"/>
      <c r="AM305" s="41"/>
      <c r="AN305" s="41">
        <f t="shared" si="143"/>
        <v>26.992287917737791</v>
      </c>
      <c r="AO305" s="41">
        <v>778</v>
      </c>
      <c r="AP305" s="110" t="s">
        <v>103</v>
      </c>
      <c r="AQ305" s="111" t="s">
        <v>103</v>
      </c>
      <c r="AR305" s="126" t="str">
        <f t="shared" si="137"/>
        <v/>
      </c>
      <c r="AS305" s="126" t="str">
        <f t="shared" si="138"/>
        <v/>
      </c>
      <c r="AT305" s="127">
        <v>778</v>
      </c>
      <c r="AU305" s="128">
        <v>2.61</v>
      </c>
      <c r="AV305" s="129" t="s">
        <v>103</v>
      </c>
      <c r="AW305" s="126" t="str">
        <f t="shared" si="139"/>
        <v/>
      </c>
      <c r="AX305" s="126" t="str">
        <f t="shared" si="140"/>
        <v/>
      </c>
      <c r="AY305" s="64" t="str">
        <f t="shared" si="141"/>
        <v/>
      </c>
      <c r="AZ305" s="97">
        <v>81.06</v>
      </c>
      <c r="BA305" s="68"/>
      <c r="BB305" s="68"/>
      <c r="BC305" s="68"/>
      <c r="BD305" s="68"/>
      <c r="BE305" s="15"/>
      <c r="BF305" s="5">
        <f t="shared" si="142"/>
        <v>7554</v>
      </c>
      <c r="BG305" s="42">
        <v>1363</v>
      </c>
      <c r="BH305" s="42">
        <v>6191</v>
      </c>
      <c r="BI305" s="42"/>
      <c r="BJ305" s="42"/>
      <c r="BK305" s="42"/>
      <c r="BL305" s="42"/>
      <c r="BM305" s="15"/>
    </row>
    <row r="306" spans="1:65" outlineLevel="5" x14ac:dyDescent="0.3">
      <c r="A306" s="22">
        <f t="shared" si="112"/>
        <v>9</v>
      </c>
      <c r="B306" s="9">
        <f t="shared" si="128"/>
        <v>43357</v>
      </c>
      <c r="C306" s="51">
        <v>396184</v>
      </c>
      <c r="D306" s="64">
        <f t="shared" si="133"/>
        <v>35.5</v>
      </c>
      <c r="E306" s="12">
        <v>36</v>
      </c>
      <c r="F306" s="12">
        <v>35</v>
      </c>
      <c r="G306" s="12"/>
      <c r="H306" s="12"/>
      <c r="I306" s="12"/>
      <c r="J306" s="12"/>
      <c r="K306" s="12"/>
      <c r="L306" s="12"/>
      <c r="M306" s="74" t="str">
        <f t="shared" si="134"/>
        <v/>
      </c>
      <c r="N306" s="83" t="s">
        <v>103</v>
      </c>
      <c r="O306" s="83" t="s">
        <v>103</v>
      </c>
      <c r="P306" s="83"/>
      <c r="Q306" s="83"/>
      <c r="R306" s="83"/>
      <c r="S306" s="83"/>
      <c r="T306" s="83"/>
      <c r="U306" s="83"/>
      <c r="V306" s="5" t="str">
        <f t="shared" si="135"/>
        <v/>
      </c>
      <c r="W306" s="41"/>
      <c r="X306" s="41"/>
      <c r="Y306" s="41"/>
      <c r="Z306" s="41"/>
      <c r="AA306" s="41"/>
      <c r="AB306" s="41"/>
      <c r="AC306" s="41"/>
      <c r="AD306" s="41"/>
      <c r="AE306" s="5" t="str">
        <f t="shared" si="136"/>
        <v/>
      </c>
      <c r="AF306" s="41"/>
      <c r="AG306" s="41"/>
      <c r="AH306" s="41"/>
      <c r="AI306" s="41"/>
      <c r="AJ306" s="41"/>
      <c r="AK306" s="41"/>
      <c r="AL306" s="41"/>
      <c r="AM306" s="41"/>
      <c r="AN306" s="41">
        <f t="shared" si="143"/>
        <v>28.037383177570092</v>
      </c>
      <c r="AO306" s="41">
        <v>749</v>
      </c>
      <c r="AP306" s="110" t="s">
        <v>103</v>
      </c>
      <c r="AQ306" s="111" t="s">
        <v>103</v>
      </c>
      <c r="AR306" s="126" t="str">
        <f t="shared" si="137"/>
        <v/>
      </c>
      <c r="AS306" s="126" t="str">
        <f t="shared" si="138"/>
        <v/>
      </c>
      <c r="AT306" s="127">
        <v>749</v>
      </c>
      <c r="AU306" s="128">
        <v>2.5099999999999998</v>
      </c>
      <c r="AV306" s="129" t="s">
        <v>103</v>
      </c>
      <c r="AW306" s="126" t="str">
        <f t="shared" si="139"/>
        <v/>
      </c>
      <c r="AX306" s="126" t="str">
        <f t="shared" si="140"/>
        <v/>
      </c>
      <c r="AY306" s="64" t="str">
        <f t="shared" si="141"/>
        <v/>
      </c>
      <c r="AZ306" s="97">
        <v>80.39</v>
      </c>
      <c r="BA306" s="68"/>
      <c r="BB306" s="68"/>
      <c r="BC306" s="68"/>
      <c r="BD306" s="68"/>
      <c r="BE306" s="15"/>
      <c r="BF306" s="5">
        <f t="shared" si="142"/>
        <v>7099</v>
      </c>
      <c r="BG306" s="42">
        <v>563</v>
      </c>
      <c r="BH306" s="42">
        <v>6536</v>
      </c>
      <c r="BI306" s="42"/>
      <c r="BJ306" s="42"/>
      <c r="BK306" s="42"/>
      <c r="BL306" s="42"/>
      <c r="BM306" s="15"/>
    </row>
    <row r="307" spans="1:65" outlineLevel="5" x14ac:dyDescent="0.3">
      <c r="A307" s="22">
        <f t="shared" ref="A307:A378" si="144">MONTH(B307)</f>
        <v>9</v>
      </c>
      <c r="B307" s="9">
        <f t="shared" si="128"/>
        <v>43358</v>
      </c>
      <c r="C307" s="51">
        <v>398896</v>
      </c>
      <c r="D307" s="64">
        <f t="shared" si="133"/>
        <v>36</v>
      </c>
      <c r="E307" s="12">
        <v>35</v>
      </c>
      <c r="F307" s="12">
        <v>37</v>
      </c>
      <c r="G307" s="12"/>
      <c r="H307" s="12"/>
      <c r="I307" s="12"/>
      <c r="J307" s="12"/>
      <c r="K307" s="12"/>
      <c r="L307" s="12"/>
      <c r="M307" s="74" t="str">
        <f t="shared" si="134"/>
        <v/>
      </c>
      <c r="N307" s="83" t="s">
        <v>103</v>
      </c>
      <c r="O307" s="83" t="s">
        <v>103</v>
      </c>
      <c r="P307" s="83"/>
      <c r="Q307" s="83"/>
      <c r="R307" s="83"/>
      <c r="S307" s="83"/>
      <c r="T307" s="83"/>
      <c r="U307" s="83"/>
      <c r="V307" s="5" t="str">
        <f t="shared" si="135"/>
        <v/>
      </c>
      <c r="W307" s="41"/>
      <c r="X307" s="41"/>
      <c r="Y307" s="41"/>
      <c r="Z307" s="41"/>
      <c r="AA307" s="41"/>
      <c r="AB307" s="41"/>
      <c r="AC307" s="41"/>
      <c r="AD307" s="41"/>
      <c r="AE307" s="5" t="str">
        <f t="shared" si="136"/>
        <v/>
      </c>
      <c r="AF307" s="41"/>
      <c r="AG307" s="41"/>
      <c r="AH307" s="41"/>
      <c r="AI307" s="41"/>
      <c r="AJ307" s="41"/>
      <c r="AK307" s="41"/>
      <c r="AL307" s="41"/>
      <c r="AM307" s="41"/>
      <c r="AN307" s="41">
        <f t="shared" si="143"/>
        <v>25.362318840579711</v>
      </c>
      <c r="AO307" s="41">
        <v>828</v>
      </c>
      <c r="AP307" s="110" t="s">
        <v>103</v>
      </c>
      <c r="AQ307" s="111" t="s">
        <v>103</v>
      </c>
      <c r="AR307" s="126" t="str">
        <f t="shared" si="137"/>
        <v/>
      </c>
      <c r="AS307" s="126" t="str">
        <f t="shared" si="138"/>
        <v/>
      </c>
      <c r="AT307" s="127">
        <v>828</v>
      </c>
      <c r="AU307" s="128" t="s">
        <v>103</v>
      </c>
      <c r="AV307" s="129" t="s">
        <v>103</v>
      </c>
      <c r="AW307" s="126" t="str">
        <f t="shared" si="139"/>
        <v/>
      </c>
      <c r="AX307" s="126" t="str">
        <f t="shared" si="140"/>
        <v/>
      </c>
      <c r="AY307" s="64" t="str">
        <f t="shared" si="141"/>
        <v/>
      </c>
      <c r="AZ307" s="97" t="s">
        <v>103</v>
      </c>
      <c r="BA307" s="68"/>
      <c r="BB307" s="68"/>
      <c r="BC307" s="68"/>
      <c r="BD307" s="68"/>
      <c r="BE307" s="15"/>
      <c r="BF307" s="5">
        <f t="shared" si="142"/>
        <v>6520</v>
      </c>
      <c r="BG307" s="42">
        <v>2800</v>
      </c>
      <c r="BH307" s="42">
        <v>3720</v>
      </c>
      <c r="BI307" s="42"/>
      <c r="BJ307" s="42"/>
      <c r="BK307" s="42"/>
      <c r="BL307" s="42"/>
      <c r="BM307" s="15"/>
    </row>
    <row r="308" spans="1:65" outlineLevel="5" x14ac:dyDescent="0.3">
      <c r="A308" s="22">
        <f t="shared" si="144"/>
        <v>9</v>
      </c>
      <c r="B308" s="9">
        <f t="shared" si="128"/>
        <v>43359</v>
      </c>
      <c r="C308" s="51">
        <v>388108</v>
      </c>
      <c r="D308" s="64">
        <f t="shared" si="133"/>
        <v>36.5</v>
      </c>
      <c r="E308" s="12">
        <v>36</v>
      </c>
      <c r="F308" s="12">
        <v>37</v>
      </c>
      <c r="G308" s="12"/>
      <c r="H308" s="12"/>
      <c r="I308" s="12"/>
      <c r="J308" s="12"/>
      <c r="K308" s="12"/>
      <c r="L308" s="12"/>
      <c r="M308" s="74" t="str">
        <f t="shared" si="134"/>
        <v/>
      </c>
      <c r="N308" s="83" t="s">
        <v>103</v>
      </c>
      <c r="O308" s="83" t="s">
        <v>103</v>
      </c>
      <c r="P308" s="83"/>
      <c r="Q308" s="83"/>
      <c r="R308" s="83"/>
      <c r="S308" s="83"/>
      <c r="T308" s="83"/>
      <c r="U308" s="83"/>
      <c r="V308" s="5" t="str">
        <f t="shared" si="135"/>
        <v/>
      </c>
      <c r="W308" s="41"/>
      <c r="X308" s="41"/>
      <c r="Y308" s="41"/>
      <c r="Z308" s="41"/>
      <c r="AA308" s="41"/>
      <c r="AB308" s="41"/>
      <c r="AC308" s="41"/>
      <c r="AD308" s="41"/>
      <c r="AE308" s="5" t="str">
        <f t="shared" si="136"/>
        <v/>
      </c>
      <c r="AF308" s="41"/>
      <c r="AG308" s="41"/>
      <c r="AH308" s="41"/>
      <c r="AI308" s="41"/>
      <c r="AJ308" s="41"/>
      <c r="AK308" s="41"/>
      <c r="AL308" s="41"/>
      <c r="AM308" s="41"/>
      <c r="AN308" s="41">
        <f t="shared" si="143"/>
        <v>19.961977186311788</v>
      </c>
      <c r="AO308" s="41">
        <v>1052</v>
      </c>
      <c r="AP308" s="110" t="s">
        <v>103</v>
      </c>
      <c r="AQ308" s="111" t="s">
        <v>103</v>
      </c>
      <c r="AR308" s="126" t="str">
        <f t="shared" si="137"/>
        <v/>
      </c>
      <c r="AS308" s="126" t="str">
        <f t="shared" si="138"/>
        <v/>
      </c>
      <c r="AT308" s="127">
        <v>1052</v>
      </c>
      <c r="AU308" s="128" t="s">
        <v>103</v>
      </c>
      <c r="AV308" s="129" t="s">
        <v>103</v>
      </c>
      <c r="AW308" s="126" t="str">
        <f t="shared" si="139"/>
        <v/>
      </c>
      <c r="AX308" s="126" t="str">
        <f t="shared" si="140"/>
        <v/>
      </c>
      <c r="AY308" s="64" t="str">
        <f t="shared" si="141"/>
        <v/>
      </c>
      <c r="AZ308" s="97" t="s">
        <v>103</v>
      </c>
      <c r="BA308" s="68"/>
      <c r="BB308" s="68"/>
      <c r="BC308" s="68"/>
      <c r="BD308" s="68"/>
      <c r="BE308" s="15"/>
      <c r="BF308" s="5">
        <f t="shared" si="142"/>
        <v>7446</v>
      </c>
      <c r="BG308" s="42">
        <v>2885</v>
      </c>
      <c r="BH308" s="42">
        <v>4561</v>
      </c>
      <c r="BI308" s="42"/>
      <c r="BJ308" s="42"/>
      <c r="BK308" s="42"/>
      <c r="BL308" s="42"/>
      <c r="BM308" s="15"/>
    </row>
    <row r="309" spans="1:65" outlineLevel="5" x14ac:dyDescent="0.3">
      <c r="A309" s="22">
        <f t="shared" si="144"/>
        <v>9</v>
      </c>
      <c r="B309" s="9">
        <f t="shared" si="128"/>
        <v>43360</v>
      </c>
      <c r="C309" s="51">
        <v>375396</v>
      </c>
      <c r="D309" s="64">
        <f t="shared" si="133"/>
        <v>37</v>
      </c>
      <c r="E309" s="12">
        <v>37</v>
      </c>
      <c r="F309" s="12">
        <v>37</v>
      </c>
      <c r="G309" s="12"/>
      <c r="H309" s="12"/>
      <c r="I309" s="12"/>
      <c r="J309" s="12"/>
      <c r="K309" s="12"/>
      <c r="L309" s="12"/>
      <c r="M309" s="74" t="str">
        <f t="shared" si="134"/>
        <v/>
      </c>
      <c r="N309" s="83" t="s">
        <v>103</v>
      </c>
      <c r="O309" s="83" t="s">
        <v>103</v>
      </c>
      <c r="P309" s="83"/>
      <c r="Q309" s="83"/>
      <c r="R309" s="83"/>
      <c r="S309" s="83"/>
      <c r="T309" s="83"/>
      <c r="U309" s="83"/>
      <c r="V309" s="5" t="str">
        <f t="shared" si="135"/>
        <v/>
      </c>
      <c r="W309" s="41"/>
      <c r="X309" s="41"/>
      <c r="Y309" s="41"/>
      <c r="Z309" s="41"/>
      <c r="AA309" s="41"/>
      <c r="AB309" s="41"/>
      <c r="AC309" s="41"/>
      <c r="AD309" s="41"/>
      <c r="AE309" s="5" t="str">
        <f t="shared" si="136"/>
        <v/>
      </c>
      <c r="AF309" s="41"/>
      <c r="AG309" s="41"/>
      <c r="AH309" s="41"/>
      <c r="AI309" s="41"/>
      <c r="AJ309" s="41"/>
      <c r="AK309" s="41"/>
      <c r="AL309" s="41"/>
      <c r="AM309" s="41"/>
      <c r="AN309" s="41">
        <f t="shared" si="143"/>
        <v>19.961977186311788</v>
      </c>
      <c r="AO309" s="41">
        <v>1052</v>
      </c>
      <c r="AP309" s="110" t="s">
        <v>103</v>
      </c>
      <c r="AQ309" s="111" t="s">
        <v>103</v>
      </c>
      <c r="AR309" s="126" t="str">
        <f t="shared" si="137"/>
        <v/>
      </c>
      <c r="AS309" s="126" t="str">
        <f t="shared" si="138"/>
        <v/>
      </c>
      <c r="AT309" s="127">
        <v>1052</v>
      </c>
      <c r="AU309" s="128">
        <v>2.36</v>
      </c>
      <c r="AV309" s="129" t="s">
        <v>103</v>
      </c>
      <c r="AW309" s="126" t="str">
        <f t="shared" si="139"/>
        <v/>
      </c>
      <c r="AX309" s="126" t="str">
        <f t="shared" si="140"/>
        <v/>
      </c>
      <c r="AY309" s="64" t="str">
        <f t="shared" si="141"/>
        <v/>
      </c>
      <c r="AZ309" s="97">
        <v>80.52</v>
      </c>
      <c r="BA309" s="68"/>
      <c r="BB309" s="68"/>
      <c r="BC309" s="68"/>
      <c r="BD309" s="68"/>
      <c r="BE309" s="15"/>
      <c r="BF309" s="5">
        <f t="shared" si="142"/>
        <v>8280</v>
      </c>
      <c r="BG309" s="42">
        <v>1014</v>
      </c>
      <c r="BH309" s="42">
        <v>7266</v>
      </c>
      <c r="BI309" s="42"/>
      <c r="BJ309" s="42"/>
      <c r="BK309" s="42"/>
      <c r="BL309" s="42"/>
      <c r="BM309" s="15"/>
    </row>
    <row r="310" spans="1:65" outlineLevel="5" x14ac:dyDescent="0.3">
      <c r="A310" s="22">
        <f t="shared" si="144"/>
        <v>9</v>
      </c>
      <c r="B310" s="9">
        <f t="shared" si="128"/>
        <v>43361</v>
      </c>
      <c r="C310" s="51">
        <v>345203</v>
      </c>
      <c r="D310" s="64">
        <f t="shared" si="133"/>
        <v>37</v>
      </c>
      <c r="E310" s="12">
        <v>37</v>
      </c>
      <c r="F310" s="12">
        <v>37</v>
      </c>
      <c r="G310" s="12"/>
      <c r="H310" s="12"/>
      <c r="I310" s="12"/>
      <c r="J310" s="12"/>
      <c r="K310" s="12"/>
      <c r="L310" s="12"/>
      <c r="M310" s="74">
        <f t="shared" si="134"/>
        <v>7.3</v>
      </c>
      <c r="N310" s="83">
        <v>7.38</v>
      </c>
      <c r="O310" s="83">
        <v>7.31</v>
      </c>
      <c r="P310" s="83"/>
      <c r="Q310" s="83"/>
      <c r="R310" s="83"/>
      <c r="S310" s="83"/>
      <c r="T310" s="83"/>
      <c r="U310" s="83"/>
      <c r="V310" s="5" t="str">
        <f t="shared" si="135"/>
        <v/>
      </c>
      <c r="W310" s="41"/>
      <c r="X310" s="41"/>
      <c r="Y310" s="41"/>
      <c r="Z310" s="41"/>
      <c r="AA310" s="41"/>
      <c r="AB310" s="41"/>
      <c r="AC310" s="41"/>
      <c r="AD310" s="41"/>
      <c r="AE310" s="5" t="str">
        <f t="shared" si="136"/>
        <v/>
      </c>
      <c r="AF310" s="41"/>
      <c r="AG310" s="41"/>
      <c r="AH310" s="41"/>
      <c r="AI310" s="41"/>
      <c r="AJ310" s="41"/>
      <c r="AK310" s="41"/>
      <c r="AL310" s="41"/>
      <c r="AM310" s="41"/>
      <c r="AN310" s="41">
        <f t="shared" si="143"/>
        <v>24.793388429752067</v>
      </c>
      <c r="AO310" s="41">
        <v>847</v>
      </c>
      <c r="AP310" s="110">
        <v>3.51</v>
      </c>
      <c r="AQ310" s="111">
        <v>2.5</v>
      </c>
      <c r="AR310" s="126">
        <f t="shared" si="137"/>
        <v>71.225071225071233</v>
      </c>
      <c r="AS310" s="126">
        <f t="shared" si="138"/>
        <v>28.774928774928767</v>
      </c>
      <c r="AT310" s="127">
        <v>847</v>
      </c>
      <c r="AU310" s="128">
        <v>2.42</v>
      </c>
      <c r="AV310" s="129">
        <v>1.25</v>
      </c>
      <c r="AW310" s="126">
        <f t="shared" si="139"/>
        <v>51.652892561983478</v>
      </c>
      <c r="AX310" s="126">
        <f t="shared" si="140"/>
        <v>48.347107438016522</v>
      </c>
      <c r="AY310" s="64">
        <f t="shared" si="141"/>
        <v>56.837606837606835</v>
      </c>
      <c r="AZ310" s="97">
        <v>80.180000000000007</v>
      </c>
      <c r="BA310" s="68"/>
      <c r="BB310" s="68"/>
      <c r="BC310" s="68"/>
      <c r="BD310" s="68"/>
      <c r="BE310" s="15"/>
      <c r="BF310" s="5">
        <f t="shared" si="142"/>
        <v>7663</v>
      </c>
      <c r="BG310" s="42">
        <v>3291</v>
      </c>
      <c r="BH310" s="42">
        <v>4372</v>
      </c>
      <c r="BI310" s="42"/>
      <c r="BJ310" s="42"/>
      <c r="BK310" s="42"/>
      <c r="BL310" s="42"/>
      <c r="BM310" s="15"/>
    </row>
    <row r="311" spans="1:65" outlineLevel="5" x14ac:dyDescent="0.3">
      <c r="A311" s="22">
        <f t="shared" si="144"/>
        <v>9</v>
      </c>
      <c r="B311" s="9">
        <f t="shared" si="128"/>
        <v>43362</v>
      </c>
      <c r="C311" s="51">
        <v>350821</v>
      </c>
      <c r="D311" s="64">
        <f t="shared" si="133"/>
        <v>37</v>
      </c>
      <c r="E311" s="12">
        <v>37</v>
      </c>
      <c r="F311" s="12">
        <v>37</v>
      </c>
      <c r="G311" s="12"/>
      <c r="H311" s="12"/>
      <c r="I311" s="12"/>
      <c r="J311" s="12"/>
      <c r="K311" s="12"/>
      <c r="L311" s="12"/>
      <c r="M311" s="74" t="str">
        <f t="shared" si="134"/>
        <v/>
      </c>
      <c r="N311" s="83" t="s">
        <v>103</v>
      </c>
      <c r="O311" s="83" t="s">
        <v>103</v>
      </c>
      <c r="P311" s="83"/>
      <c r="Q311" s="83"/>
      <c r="R311" s="83"/>
      <c r="S311" s="83"/>
      <c r="T311" s="83"/>
      <c r="U311" s="83"/>
      <c r="V311" s="5" t="str">
        <f t="shared" si="135"/>
        <v/>
      </c>
      <c r="W311" s="41"/>
      <c r="X311" s="41"/>
      <c r="Y311" s="41"/>
      <c r="Z311" s="41"/>
      <c r="AA311" s="41"/>
      <c r="AB311" s="41"/>
      <c r="AC311" s="41"/>
      <c r="AD311" s="41"/>
      <c r="AE311" s="5" t="str">
        <f t="shared" si="136"/>
        <v/>
      </c>
      <c r="AF311" s="41"/>
      <c r="AG311" s="41"/>
      <c r="AH311" s="41"/>
      <c r="AI311" s="41"/>
      <c r="AJ311" s="41"/>
      <c r="AK311" s="41"/>
      <c r="AL311" s="41"/>
      <c r="AM311" s="41"/>
      <c r="AN311" s="41">
        <f t="shared" si="143"/>
        <v>24.504084014002334</v>
      </c>
      <c r="AO311" s="41">
        <v>857</v>
      </c>
      <c r="AP311" s="110" t="s">
        <v>103</v>
      </c>
      <c r="AQ311" s="111" t="s">
        <v>103</v>
      </c>
      <c r="AR311" s="126" t="str">
        <f t="shared" si="137"/>
        <v/>
      </c>
      <c r="AS311" s="126" t="str">
        <f t="shared" si="138"/>
        <v/>
      </c>
      <c r="AT311" s="127">
        <v>857</v>
      </c>
      <c r="AU311" s="128">
        <v>2.38</v>
      </c>
      <c r="AV311" s="129" t="s">
        <v>103</v>
      </c>
      <c r="AW311" s="126" t="str">
        <f t="shared" si="139"/>
        <v/>
      </c>
      <c r="AX311" s="126" t="str">
        <f t="shared" si="140"/>
        <v/>
      </c>
      <c r="AY311" s="64" t="str">
        <f t="shared" si="141"/>
        <v/>
      </c>
      <c r="AZ311" s="97">
        <v>80.37</v>
      </c>
      <c r="BA311" s="68"/>
      <c r="BB311" s="68"/>
      <c r="BC311" s="68"/>
      <c r="BD311" s="68"/>
      <c r="BE311" s="15"/>
      <c r="BF311" s="5">
        <f t="shared" si="142"/>
        <v>8664</v>
      </c>
      <c r="BG311" s="42">
        <v>1807</v>
      </c>
      <c r="BH311" s="42">
        <v>6857</v>
      </c>
      <c r="BI311" s="42"/>
      <c r="BJ311" s="42"/>
      <c r="BK311" s="42"/>
      <c r="BL311" s="42"/>
      <c r="BM311" s="15"/>
    </row>
    <row r="312" spans="1:65" outlineLevel="5" x14ac:dyDescent="0.3">
      <c r="A312" s="22">
        <f t="shared" si="144"/>
        <v>9</v>
      </c>
      <c r="B312" s="9">
        <f t="shared" si="128"/>
        <v>43363</v>
      </c>
      <c r="C312" s="51">
        <v>395522</v>
      </c>
      <c r="D312" s="64">
        <f t="shared" si="133"/>
        <v>37</v>
      </c>
      <c r="E312" s="12">
        <v>38</v>
      </c>
      <c r="F312" s="12">
        <v>36</v>
      </c>
      <c r="G312" s="12"/>
      <c r="H312" s="12"/>
      <c r="I312" s="12"/>
      <c r="J312" s="12"/>
      <c r="K312" s="12"/>
      <c r="L312" s="12"/>
      <c r="M312" s="74" t="str">
        <f t="shared" si="134"/>
        <v/>
      </c>
      <c r="N312" s="83" t="s">
        <v>103</v>
      </c>
      <c r="O312" s="83" t="s">
        <v>103</v>
      </c>
      <c r="P312" s="83"/>
      <c r="Q312" s="83"/>
      <c r="R312" s="83"/>
      <c r="S312" s="83"/>
      <c r="T312" s="83"/>
      <c r="U312" s="83"/>
      <c r="V312" s="5" t="str">
        <f t="shared" si="135"/>
        <v/>
      </c>
      <c r="W312" s="41"/>
      <c r="X312" s="41"/>
      <c r="Y312" s="41"/>
      <c r="Z312" s="41"/>
      <c r="AA312" s="41"/>
      <c r="AB312" s="41"/>
      <c r="AC312" s="41"/>
      <c r="AD312" s="41"/>
      <c r="AE312" s="5" t="str">
        <f t="shared" si="136"/>
        <v/>
      </c>
      <c r="AF312" s="41"/>
      <c r="AG312" s="41"/>
      <c r="AH312" s="41"/>
      <c r="AI312" s="41"/>
      <c r="AJ312" s="41"/>
      <c r="AK312" s="41"/>
      <c r="AL312" s="41"/>
      <c r="AM312" s="41"/>
      <c r="AN312" s="41">
        <f t="shared" si="143"/>
        <v>24.475524475524477</v>
      </c>
      <c r="AO312" s="41">
        <v>858</v>
      </c>
      <c r="AP312" s="110" t="s">
        <v>103</v>
      </c>
      <c r="AQ312" s="111" t="s">
        <v>103</v>
      </c>
      <c r="AR312" s="126" t="str">
        <f t="shared" si="137"/>
        <v/>
      </c>
      <c r="AS312" s="126" t="str">
        <f t="shared" si="138"/>
        <v/>
      </c>
      <c r="AT312" s="127">
        <v>858</v>
      </c>
      <c r="AU312" s="128">
        <v>2.35</v>
      </c>
      <c r="AV312" s="129" t="s">
        <v>103</v>
      </c>
      <c r="AW312" s="126" t="str">
        <f t="shared" si="139"/>
        <v/>
      </c>
      <c r="AX312" s="126" t="str">
        <f t="shared" si="140"/>
        <v/>
      </c>
      <c r="AY312" s="64" t="str">
        <f t="shared" si="141"/>
        <v/>
      </c>
      <c r="AZ312" s="97">
        <v>80.430000000000007</v>
      </c>
      <c r="BA312" s="68"/>
      <c r="BB312" s="68"/>
      <c r="BC312" s="68"/>
      <c r="BD312" s="68"/>
      <c r="BE312" s="15"/>
      <c r="BF312" s="5">
        <f t="shared" si="142"/>
        <v>8090</v>
      </c>
      <c r="BG312" s="42">
        <v>1549</v>
      </c>
      <c r="BH312" s="42">
        <v>6541</v>
      </c>
      <c r="BI312" s="42"/>
      <c r="BJ312" s="42"/>
      <c r="BK312" s="42"/>
      <c r="BL312" s="42"/>
      <c r="BM312" s="15"/>
    </row>
    <row r="313" spans="1:65" outlineLevel="5" x14ac:dyDescent="0.3">
      <c r="A313" s="22">
        <f t="shared" si="144"/>
        <v>9</v>
      </c>
      <c r="B313" s="9">
        <f t="shared" si="128"/>
        <v>43364</v>
      </c>
      <c r="C313" s="51">
        <v>365120</v>
      </c>
      <c r="D313" s="64">
        <f t="shared" si="133"/>
        <v>37</v>
      </c>
      <c r="E313" s="12">
        <v>37</v>
      </c>
      <c r="F313" s="12">
        <v>37</v>
      </c>
      <c r="G313" s="12"/>
      <c r="H313" s="12"/>
      <c r="I313" s="12"/>
      <c r="J313" s="12"/>
      <c r="K313" s="12"/>
      <c r="L313" s="12"/>
      <c r="M313" s="74" t="str">
        <f t="shared" si="134"/>
        <v/>
      </c>
      <c r="N313" s="83" t="s">
        <v>103</v>
      </c>
      <c r="O313" s="83" t="s">
        <v>103</v>
      </c>
      <c r="P313" s="83"/>
      <c r="Q313" s="83"/>
      <c r="R313" s="83"/>
      <c r="S313" s="83"/>
      <c r="T313" s="83"/>
      <c r="U313" s="83"/>
      <c r="V313" s="5" t="str">
        <f t="shared" si="135"/>
        <v/>
      </c>
      <c r="W313" s="41"/>
      <c r="X313" s="41"/>
      <c r="Y313" s="41"/>
      <c r="Z313" s="41"/>
      <c r="AA313" s="41"/>
      <c r="AB313" s="41"/>
      <c r="AC313" s="41"/>
      <c r="AD313" s="41"/>
      <c r="AE313" s="5" t="str">
        <f t="shared" si="136"/>
        <v/>
      </c>
      <c r="AF313" s="41"/>
      <c r="AG313" s="41"/>
      <c r="AH313" s="41"/>
      <c r="AI313" s="41"/>
      <c r="AJ313" s="41"/>
      <c r="AK313" s="41"/>
      <c r="AL313" s="41"/>
      <c r="AM313" s="41"/>
      <c r="AN313" s="41">
        <f t="shared" si="143"/>
        <v>22.702702702702702</v>
      </c>
      <c r="AO313" s="41">
        <v>925</v>
      </c>
      <c r="AP313" s="110" t="s">
        <v>103</v>
      </c>
      <c r="AQ313" s="111" t="s">
        <v>103</v>
      </c>
      <c r="AR313" s="126" t="str">
        <f t="shared" si="137"/>
        <v/>
      </c>
      <c r="AS313" s="126" t="str">
        <f t="shared" si="138"/>
        <v/>
      </c>
      <c r="AT313" s="127">
        <v>925</v>
      </c>
      <c r="AU313" s="128">
        <v>2.37</v>
      </c>
      <c r="AV313" s="129" t="s">
        <v>103</v>
      </c>
      <c r="AW313" s="126" t="str">
        <f t="shared" si="139"/>
        <v/>
      </c>
      <c r="AX313" s="126" t="str">
        <f t="shared" si="140"/>
        <v/>
      </c>
      <c r="AY313" s="64" t="str">
        <f t="shared" si="141"/>
        <v/>
      </c>
      <c r="AZ313" s="97">
        <v>80.349999999999994</v>
      </c>
      <c r="BA313" s="68"/>
      <c r="BB313" s="68"/>
      <c r="BC313" s="68"/>
      <c r="BD313" s="68"/>
      <c r="BE313" s="15"/>
      <c r="BF313" s="5">
        <f t="shared" si="142"/>
        <v>6734</v>
      </c>
      <c r="BG313" s="42">
        <v>764</v>
      </c>
      <c r="BH313" s="42">
        <v>5970</v>
      </c>
      <c r="BI313" s="42"/>
      <c r="BJ313" s="42"/>
      <c r="BK313" s="42"/>
      <c r="BL313" s="42"/>
      <c r="BM313" s="15"/>
    </row>
    <row r="314" spans="1:65" outlineLevel="5" x14ac:dyDescent="0.3">
      <c r="A314" s="22">
        <f t="shared" si="144"/>
        <v>9</v>
      </c>
      <c r="B314" s="9">
        <f t="shared" si="128"/>
        <v>43365</v>
      </c>
      <c r="C314" s="51">
        <v>384850</v>
      </c>
      <c r="D314" s="64">
        <f t="shared" si="133"/>
        <v>37</v>
      </c>
      <c r="E314" s="12">
        <v>37</v>
      </c>
      <c r="F314" s="12">
        <v>37</v>
      </c>
      <c r="G314" s="12"/>
      <c r="H314" s="12"/>
      <c r="I314" s="12"/>
      <c r="J314" s="12"/>
      <c r="K314" s="12"/>
      <c r="L314" s="12"/>
      <c r="M314" s="74" t="str">
        <f t="shared" si="134"/>
        <v/>
      </c>
      <c r="N314" s="83" t="s">
        <v>103</v>
      </c>
      <c r="O314" s="83" t="s">
        <v>103</v>
      </c>
      <c r="P314" s="83"/>
      <c r="Q314" s="83"/>
      <c r="R314" s="83"/>
      <c r="S314" s="83"/>
      <c r="T314" s="83"/>
      <c r="U314" s="83"/>
      <c r="V314" s="5" t="str">
        <f t="shared" si="135"/>
        <v/>
      </c>
      <c r="W314" s="41"/>
      <c r="X314" s="41"/>
      <c r="Y314" s="41"/>
      <c r="Z314" s="41"/>
      <c r="AA314" s="41"/>
      <c r="AB314" s="41"/>
      <c r="AC314" s="41"/>
      <c r="AD314" s="41"/>
      <c r="AE314" s="5" t="str">
        <f t="shared" si="136"/>
        <v/>
      </c>
      <c r="AF314" s="41"/>
      <c r="AG314" s="41"/>
      <c r="AH314" s="41"/>
      <c r="AI314" s="41"/>
      <c r="AJ314" s="41"/>
      <c r="AK314" s="41"/>
      <c r="AL314" s="41"/>
      <c r="AM314" s="41"/>
      <c r="AN314" s="41">
        <f t="shared" si="143"/>
        <v>23.411371237458194</v>
      </c>
      <c r="AO314" s="41">
        <v>897</v>
      </c>
      <c r="AP314" s="110" t="s">
        <v>103</v>
      </c>
      <c r="AQ314" s="111" t="s">
        <v>103</v>
      </c>
      <c r="AR314" s="126" t="str">
        <f t="shared" si="137"/>
        <v/>
      </c>
      <c r="AS314" s="126" t="str">
        <f t="shared" si="138"/>
        <v/>
      </c>
      <c r="AT314" s="127">
        <v>897</v>
      </c>
      <c r="AU314" s="128" t="s">
        <v>103</v>
      </c>
      <c r="AV314" s="129" t="s">
        <v>103</v>
      </c>
      <c r="AW314" s="126" t="str">
        <f t="shared" si="139"/>
        <v/>
      </c>
      <c r="AX314" s="126" t="str">
        <f t="shared" si="140"/>
        <v/>
      </c>
      <c r="AY314" s="64" t="str">
        <f t="shared" si="141"/>
        <v/>
      </c>
      <c r="AZ314" s="97" t="s">
        <v>103</v>
      </c>
      <c r="BA314" s="68"/>
      <c r="BB314" s="68"/>
      <c r="BC314" s="68"/>
      <c r="BD314" s="68"/>
      <c r="BE314" s="15"/>
      <c r="BF314" s="5">
        <f t="shared" si="142"/>
        <v>8202</v>
      </c>
      <c r="BG314" s="42">
        <v>0</v>
      </c>
      <c r="BH314" s="42">
        <v>8202</v>
      </c>
      <c r="BI314" s="42"/>
      <c r="BJ314" s="42"/>
      <c r="BK314" s="42"/>
      <c r="BL314" s="42"/>
      <c r="BM314" s="15"/>
    </row>
    <row r="315" spans="1:65" outlineLevel="5" x14ac:dyDescent="0.3">
      <c r="A315" s="22">
        <f t="shared" si="144"/>
        <v>9</v>
      </c>
      <c r="B315" s="9">
        <f t="shared" si="128"/>
        <v>43366</v>
      </c>
      <c r="C315" s="51">
        <v>382198</v>
      </c>
      <c r="D315" s="64">
        <f t="shared" si="133"/>
        <v>36</v>
      </c>
      <c r="E315" s="12">
        <v>36</v>
      </c>
      <c r="F315" s="12">
        <v>36</v>
      </c>
      <c r="G315" s="12"/>
      <c r="H315" s="12"/>
      <c r="I315" s="12"/>
      <c r="J315" s="12"/>
      <c r="K315" s="12"/>
      <c r="L315" s="12"/>
      <c r="M315" s="74" t="str">
        <f t="shared" si="134"/>
        <v/>
      </c>
      <c r="N315" s="83" t="s">
        <v>103</v>
      </c>
      <c r="O315" s="83" t="s">
        <v>103</v>
      </c>
      <c r="P315" s="83"/>
      <c r="Q315" s="83"/>
      <c r="R315" s="83"/>
      <c r="S315" s="83"/>
      <c r="T315" s="83"/>
      <c r="U315" s="83"/>
      <c r="V315" s="5" t="str">
        <f t="shared" si="135"/>
        <v/>
      </c>
      <c r="W315" s="41"/>
      <c r="X315" s="41"/>
      <c r="Y315" s="41"/>
      <c r="Z315" s="41"/>
      <c r="AA315" s="41"/>
      <c r="AB315" s="41"/>
      <c r="AC315" s="41"/>
      <c r="AD315" s="41"/>
      <c r="AE315" s="5" t="str">
        <f t="shared" si="136"/>
        <v/>
      </c>
      <c r="AF315" s="41"/>
      <c r="AG315" s="41"/>
      <c r="AH315" s="41"/>
      <c r="AI315" s="41"/>
      <c r="AJ315" s="41"/>
      <c r="AK315" s="41"/>
      <c r="AL315" s="41"/>
      <c r="AM315" s="41"/>
      <c r="AN315" s="41">
        <f t="shared" si="143"/>
        <v>20.792079207920793</v>
      </c>
      <c r="AO315" s="41">
        <v>1010</v>
      </c>
      <c r="AP315" s="110" t="s">
        <v>103</v>
      </c>
      <c r="AQ315" s="111" t="s">
        <v>103</v>
      </c>
      <c r="AR315" s="126" t="str">
        <f t="shared" si="137"/>
        <v/>
      </c>
      <c r="AS315" s="126" t="str">
        <f t="shared" si="138"/>
        <v/>
      </c>
      <c r="AT315" s="127">
        <v>1010</v>
      </c>
      <c r="AU315" s="128" t="s">
        <v>103</v>
      </c>
      <c r="AV315" s="129" t="s">
        <v>103</v>
      </c>
      <c r="AW315" s="126" t="str">
        <f t="shared" si="139"/>
        <v/>
      </c>
      <c r="AX315" s="126" t="str">
        <f t="shared" si="140"/>
        <v/>
      </c>
      <c r="AY315" s="64" t="str">
        <f t="shared" si="141"/>
        <v/>
      </c>
      <c r="AZ315" s="97" t="s">
        <v>103</v>
      </c>
      <c r="BA315" s="68"/>
      <c r="BB315" s="68"/>
      <c r="BC315" s="68"/>
      <c r="BD315" s="68"/>
      <c r="BE315" s="15"/>
      <c r="BF315" s="5">
        <f t="shared" si="142"/>
        <v>8275</v>
      </c>
      <c r="BG315" s="42">
        <v>0</v>
      </c>
      <c r="BH315" s="42">
        <v>8275</v>
      </c>
      <c r="BI315" s="42"/>
      <c r="BJ315" s="42"/>
      <c r="BK315" s="42"/>
      <c r="BL315" s="42"/>
      <c r="BM315" s="15"/>
    </row>
    <row r="316" spans="1:65" outlineLevel="5" x14ac:dyDescent="0.3">
      <c r="A316" s="22">
        <f t="shared" si="144"/>
        <v>9</v>
      </c>
      <c r="B316" s="9">
        <f t="shared" si="128"/>
        <v>43367</v>
      </c>
      <c r="C316" s="51">
        <v>360685</v>
      </c>
      <c r="D316" s="64">
        <f t="shared" si="133"/>
        <v>35</v>
      </c>
      <c r="E316" s="12">
        <v>35</v>
      </c>
      <c r="F316" s="12">
        <v>35</v>
      </c>
      <c r="G316" s="12"/>
      <c r="H316" s="12"/>
      <c r="I316" s="12"/>
      <c r="J316" s="12"/>
      <c r="K316" s="12"/>
      <c r="L316" s="12"/>
      <c r="M316" s="74" t="str">
        <f t="shared" si="134"/>
        <v/>
      </c>
      <c r="N316" s="83" t="s">
        <v>103</v>
      </c>
      <c r="O316" s="83" t="s">
        <v>103</v>
      </c>
      <c r="P316" s="83"/>
      <c r="Q316" s="83"/>
      <c r="R316" s="83"/>
      <c r="S316" s="83"/>
      <c r="T316" s="83"/>
      <c r="U316" s="83"/>
      <c r="V316" s="5" t="str">
        <f t="shared" si="135"/>
        <v/>
      </c>
      <c r="W316" s="41"/>
      <c r="X316" s="41"/>
      <c r="Y316" s="41"/>
      <c r="Z316" s="41"/>
      <c r="AA316" s="41"/>
      <c r="AB316" s="41"/>
      <c r="AC316" s="41"/>
      <c r="AD316" s="41"/>
      <c r="AE316" s="5" t="str">
        <f t="shared" si="136"/>
        <v/>
      </c>
      <c r="AF316" s="41"/>
      <c r="AG316" s="41"/>
      <c r="AH316" s="41"/>
      <c r="AI316" s="41"/>
      <c r="AJ316" s="41"/>
      <c r="AK316" s="41"/>
      <c r="AL316" s="41"/>
      <c r="AM316" s="41"/>
      <c r="AN316" s="41">
        <f t="shared" si="143"/>
        <v>19.886363636363637</v>
      </c>
      <c r="AO316" s="41">
        <v>1056</v>
      </c>
      <c r="AP316" s="110" t="s">
        <v>103</v>
      </c>
      <c r="AQ316" s="111" t="s">
        <v>103</v>
      </c>
      <c r="AR316" s="126" t="str">
        <f t="shared" si="137"/>
        <v/>
      </c>
      <c r="AS316" s="126" t="str">
        <f t="shared" si="138"/>
        <v/>
      </c>
      <c r="AT316" s="127">
        <v>1056</v>
      </c>
      <c r="AU316" s="128" t="s">
        <v>103</v>
      </c>
      <c r="AV316" s="129" t="s">
        <v>103</v>
      </c>
      <c r="AW316" s="126" t="str">
        <f t="shared" si="139"/>
        <v/>
      </c>
      <c r="AX316" s="126" t="str">
        <f t="shared" si="140"/>
        <v/>
      </c>
      <c r="AY316" s="64" t="str">
        <f t="shared" si="141"/>
        <v/>
      </c>
      <c r="AZ316" s="97" t="s">
        <v>103</v>
      </c>
      <c r="BA316" s="68"/>
      <c r="BB316" s="68"/>
      <c r="BC316" s="68"/>
      <c r="BD316" s="68"/>
      <c r="BE316" s="15"/>
      <c r="BF316" s="5">
        <f t="shared" si="142"/>
        <v>8103</v>
      </c>
      <c r="BG316" s="42">
        <v>2795</v>
      </c>
      <c r="BH316" s="42">
        <v>5308</v>
      </c>
      <c r="BI316" s="42"/>
      <c r="BJ316" s="42"/>
      <c r="BK316" s="42"/>
      <c r="BL316" s="42"/>
      <c r="BM316" s="15"/>
    </row>
    <row r="317" spans="1:65" outlineLevel="5" x14ac:dyDescent="0.3">
      <c r="A317" s="22">
        <f t="shared" si="144"/>
        <v>9</v>
      </c>
      <c r="B317" s="9">
        <f t="shared" si="128"/>
        <v>43368</v>
      </c>
      <c r="C317" s="51">
        <v>342788</v>
      </c>
      <c r="D317" s="64">
        <f t="shared" si="133"/>
        <v>36.5</v>
      </c>
      <c r="E317" s="12">
        <v>37</v>
      </c>
      <c r="F317" s="12">
        <v>36</v>
      </c>
      <c r="G317" s="12"/>
      <c r="H317" s="12"/>
      <c r="I317" s="12"/>
      <c r="J317" s="12"/>
      <c r="K317" s="12"/>
      <c r="L317" s="12"/>
      <c r="M317" s="74" t="str">
        <f t="shared" si="134"/>
        <v/>
      </c>
      <c r="N317" s="83" t="s">
        <v>103</v>
      </c>
      <c r="O317" s="83" t="s">
        <v>103</v>
      </c>
      <c r="P317" s="83"/>
      <c r="Q317" s="83"/>
      <c r="R317" s="83"/>
      <c r="S317" s="83"/>
      <c r="T317" s="83"/>
      <c r="U317" s="83"/>
      <c r="V317" s="5" t="str">
        <f t="shared" si="135"/>
        <v/>
      </c>
      <c r="W317" s="41"/>
      <c r="X317" s="41"/>
      <c r="Y317" s="41"/>
      <c r="Z317" s="41"/>
      <c r="AA317" s="41"/>
      <c r="AB317" s="41"/>
      <c r="AC317" s="41"/>
      <c r="AD317" s="41"/>
      <c r="AE317" s="5" t="str">
        <f t="shared" si="136"/>
        <v/>
      </c>
      <c r="AF317" s="41"/>
      <c r="AG317" s="41"/>
      <c r="AH317" s="41"/>
      <c r="AI317" s="41"/>
      <c r="AJ317" s="41"/>
      <c r="AK317" s="41"/>
      <c r="AL317" s="41"/>
      <c r="AM317" s="41"/>
      <c r="AN317" s="41">
        <f t="shared" si="143"/>
        <v>19.886363636363637</v>
      </c>
      <c r="AO317" s="41">
        <v>1056</v>
      </c>
      <c r="AP317" s="110" t="s">
        <v>103</v>
      </c>
      <c r="AQ317" s="111" t="s">
        <v>103</v>
      </c>
      <c r="AR317" s="126" t="str">
        <f t="shared" si="137"/>
        <v/>
      </c>
      <c r="AS317" s="126" t="str">
        <f t="shared" si="138"/>
        <v/>
      </c>
      <c r="AT317" s="127">
        <v>1056</v>
      </c>
      <c r="AU317" s="128" t="s">
        <v>103</v>
      </c>
      <c r="AV317" s="129" t="s">
        <v>103</v>
      </c>
      <c r="AW317" s="126" t="str">
        <f t="shared" si="139"/>
        <v/>
      </c>
      <c r="AX317" s="126" t="str">
        <f t="shared" si="140"/>
        <v/>
      </c>
      <c r="AY317" s="64" t="str">
        <f t="shared" si="141"/>
        <v/>
      </c>
      <c r="AZ317" s="97" t="s">
        <v>103</v>
      </c>
      <c r="BA317" s="68"/>
      <c r="BB317" s="68"/>
      <c r="BC317" s="68"/>
      <c r="BD317" s="68"/>
      <c r="BE317" s="15"/>
      <c r="BF317" s="5">
        <f t="shared" si="142"/>
        <v>7464</v>
      </c>
      <c r="BG317" s="42">
        <v>4193</v>
      </c>
      <c r="BH317" s="42">
        <v>3271</v>
      </c>
      <c r="BI317" s="42"/>
      <c r="BJ317" s="42"/>
      <c r="BK317" s="42"/>
      <c r="BL317" s="42"/>
      <c r="BM317" s="15"/>
    </row>
    <row r="318" spans="1:65" outlineLevel="5" x14ac:dyDescent="0.3">
      <c r="A318" s="22">
        <f t="shared" si="144"/>
        <v>9</v>
      </c>
      <c r="B318" s="9">
        <f t="shared" si="128"/>
        <v>43369</v>
      </c>
      <c r="C318" s="51">
        <v>351732</v>
      </c>
      <c r="D318" s="64">
        <f t="shared" si="133"/>
        <v>37.5</v>
      </c>
      <c r="E318" s="12">
        <v>37</v>
      </c>
      <c r="F318" s="12">
        <v>38</v>
      </c>
      <c r="G318" s="12"/>
      <c r="H318" s="12"/>
      <c r="I318" s="12"/>
      <c r="J318" s="12"/>
      <c r="K318" s="12"/>
      <c r="L318" s="12"/>
      <c r="M318" s="74" t="str">
        <f t="shared" si="134"/>
        <v/>
      </c>
      <c r="N318" s="83" t="s">
        <v>103</v>
      </c>
      <c r="O318" s="83" t="s">
        <v>103</v>
      </c>
      <c r="P318" s="83"/>
      <c r="Q318" s="83"/>
      <c r="R318" s="83"/>
      <c r="S318" s="83"/>
      <c r="T318" s="83"/>
      <c r="U318" s="83"/>
      <c r="V318" s="5" t="str">
        <f t="shared" si="135"/>
        <v/>
      </c>
      <c r="W318" s="41"/>
      <c r="X318" s="41"/>
      <c r="Y318" s="41"/>
      <c r="Z318" s="41"/>
      <c r="AA318" s="41"/>
      <c r="AB318" s="41"/>
      <c r="AC318" s="41"/>
      <c r="AD318" s="41"/>
      <c r="AE318" s="5" t="str">
        <f t="shared" si="136"/>
        <v/>
      </c>
      <c r="AF318" s="41"/>
      <c r="AG318" s="41"/>
      <c r="AH318" s="41"/>
      <c r="AI318" s="41"/>
      <c r="AJ318" s="41"/>
      <c r="AK318" s="41"/>
      <c r="AL318" s="41"/>
      <c r="AM318" s="41"/>
      <c r="AN318" s="41">
        <f t="shared" si="143"/>
        <v>24.940617577197148</v>
      </c>
      <c r="AO318" s="41">
        <v>842</v>
      </c>
      <c r="AP318" s="110" t="s">
        <v>103</v>
      </c>
      <c r="AQ318" s="111" t="s">
        <v>103</v>
      </c>
      <c r="AR318" s="126" t="str">
        <f t="shared" si="137"/>
        <v/>
      </c>
      <c r="AS318" s="126" t="str">
        <f t="shared" si="138"/>
        <v/>
      </c>
      <c r="AT318" s="127">
        <v>842</v>
      </c>
      <c r="AU318" s="128" t="s">
        <v>103</v>
      </c>
      <c r="AV318" s="129" t="s">
        <v>103</v>
      </c>
      <c r="AW318" s="126" t="str">
        <f t="shared" si="139"/>
        <v/>
      </c>
      <c r="AX318" s="126" t="str">
        <f t="shared" si="140"/>
        <v/>
      </c>
      <c r="AY318" s="64" t="str">
        <f t="shared" si="141"/>
        <v/>
      </c>
      <c r="AZ318" s="97" t="s">
        <v>103</v>
      </c>
      <c r="BA318" s="68"/>
      <c r="BB318" s="68"/>
      <c r="BC318" s="68"/>
      <c r="BD318" s="68"/>
      <c r="BE318" s="15"/>
      <c r="BF318" s="5">
        <f t="shared" si="142"/>
        <v>8276</v>
      </c>
      <c r="BG318" s="42">
        <v>1061</v>
      </c>
      <c r="BH318" s="42">
        <v>7215</v>
      </c>
      <c r="BI318" s="42"/>
      <c r="BJ318" s="42"/>
      <c r="BK318" s="42"/>
      <c r="BL318" s="42"/>
      <c r="BM318" s="15"/>
    </row>
    <row r="319" spans="1:65" outlineLevel="5" x14ac:dyDescent="0.3">
      <c r="A319" s="22">
        <f t="shared" si="144"/>
        <v>9</v>
      </c>
      <c r="B319" s="9">
        <f t="shared" si="128"/>
        <v>43370</v>
      </c>
      <c r="C319" s="51">
        <v>347249</v>
      </c>
      <c r="D319" s="64">
        <f t="shared" si="133"/>
        <v>34</v>
      </c>
      <c r="E319" s="12" t="s">
        <v>103</v>
      </c>
      <c r="F319" s="12">
        <v>34</v>
      </c>
      <c r="G319" s="12"/>
      <c r="H319" s="12"/>
      <c r="I319" s="12"/>
      <c r="J319" s="12"/>
      <c r="K319" s="12"/>
      <c r="L319" s="12"/>
      <c r="M319" s="74" t="str">
        <f t="shared" si="134"/>
        <v/>
      </c>
      <c r="N319" s="83" t="s">
        <v>103</v>
      </c>
      <c r="O319" s="83" t="s">
        <v>103</v>
      </c>
      <c r="P319" s="83"/>
      <c r="Q319" s="83"/>
      <c r="R319" s="83"/>
      <c r="S319" s="83"/>
      <c r="T319" s="83"/>
      <c r="U319" s="83"/>
      <c r="V319" s="5" t="str">
        <f t="shared" si="135"/>
        <v/>
      </c>
      <c r="W319" s="41"/>
      <c r="X319" s="41"/>
      <c r="Y319" s="41"/>
      <c r="Z319" s="41"/>
      <c r="AA319" s="41"/>
      <c r="AB319" s="41"/>
      <c r="AC319" s="41"/>
      <c r="AD319" s="41"/>
      <c r="AE319" s="5" t="str">
        <f t="shared" si="136"/>
        <v/>
      </c>
      <c r="AF319" s="41"/>
      <c r="AG319" s="41"/>
      <c r="AH319" s="41"/>
      <c r="AI319" s="41"/>
      <c r="AJ319" s="41"/>
      <c r="AK319" s="41"/>
      <c r="AL319" s="41"/>
      <c r="AM319" s="41"/>
      <c r="AN319" s="41">
        <f t="shared" si="143"/>
        <v>25.240384615384617</v>
      </c>
      <c r="AO319" s="41">
        <v>832</v>
      </c>
      <c r="AP319" s="110" t="s">
        <v>103</v>
      </c>
      <c r="AQ319" s="111" t="s">
        <v>103</v>
      </c>
      <c r="AR319" s="126" t="str">
        <f t="shared" si="137"/>
        <v/>
      </c>
      <c r="AS319" s="126" t="str">
        <f t="shared" si="138"/>
        <v/>
      </c>
      <c r="AT319" s="127">
        <v>832</v>
      </c>
      <c r="AU319" s="128">
        <v>2.2799999999999998</v>
      </c>
      <c r="AV319" s="129" t="s">
        <v>103</v>
      </c>
      <c r="AW319" s="126" t="str">
        <f t="shared" si="139"/>
        <v/>
      </c>
      <c r="AX319" s="126" t="str">
        <f t="shared" si="140"/>
        <v/>
      </c>
      <c r="AY319" s="64" t="str">
        <f t="shared" si="141"/>
        <v/>
      </c>
      <c r="AZ319" s="97">
        <v>80.260000000000005</v>
      </c>
      <c r="BA319" s="68">
        <v>60.2</v>
      </c>
      <c r="BB319" s="68">
        <v>32.200000000000003</v>
      </c>
      <c r="BC319" s="68">
        <v>430</v>
      </c>
      <c r="BD319" s="68"/>
      <c r="BE319" s="15"/>
      <c r="BF319" s="5">
        <f t="shared" si="142"/>
        <v>7925</v>
      </c>
      <c r="BG319" s="42">
        <v>0</v>
      </c>
      <c r="BH319" s="42">
        <v>7925</v>
      </c>
      <c r="BI319" s="42"/>
      <c r="BJ319" s="42"/>
      <c r="BK319" s="42"/>
      <c r="BL319" s="42"/>
      <c r="BM319" s="15"/>
    </row>
    <row r="320" spans="1:65" outlineLevel="5" x14ac:dyDescent="0.3">
      <c r="A320" s="22">
        <f t="shared" si="144"/>
        <v>9</v>
      </c>
      <c r="B320" s="9">
        <f t="shared" si="128"/>
        <v>43371</v>
      </c>
      <c r="C320" s="51">
        <v>308759</v>
      </c>
      <c r="D320" s="64">
        <f t="shared" si="133"/>
        <v>35.5</v>
      </c>
      <c r="E320" s="12">
        <v>35</v>
      </c>
      <c r="F320" s="12">
        <v>36</v>
      </c>
      <c r="G320" s="12"/>
      <c r="H320" s="12"/>
      <c r="I320" s="12"/>
      <c r="J320" s="12"/>
      <c r="K320" s="12"/>
      <c r="L320" s="12"/>
      <c r="M320" s="74" t="str">
        <f t="shared" si="134"/>
        <v/>
      </c>
      <c r="N320" s="83" t="s">
        <v>103</v>
      </c>
      <c r="O320" s="83" t="s">
        <v>103</v>
      </c>
      <c r="P320" s="83"/>
      <c r="Q320" s="83"/>
      <c r="R320" s="83"/>
      <c r="S320" s="83"/>
      <c r="T320" s="83"/>
      <c r="U320" s="83"/>
      <c r="V320" s="5" t="str">
        <f t="shared" si="135"/>
        <v/>
      </c>
      <c r="W320" s="41"/>
      <c r="X320" s="41"/>
      <c r="Y320" s="41"/>
      <c r="Z320" s="41"/>
      <c r="AA320" s="41"/>
      <c r="AB320" s="41"/>
      <c r="AC320" s="41"/>
      <c r="AD320" s="41"/>
      <c r="AE320" s="5" t="str">
        <f t="shared" si="136"/>
        <v/>
      </c>
      <c r="AF320" s="41"/>
      <c r="AG320" s="41"/>
      <c r="AH320" s="41"/>
      <c r="AI320" s="41"/>
      <c r="AJ320" s="41"/>
      <c r="AK320" s="41"/>
      <c r="AL320" s="41"/>
      <c r="AM320" s="41"/>
      <c r="AN320" s="41">
        <f t="shared" si="143"/>
        <v>32.65940902021773</v>
      </c>
      <c r="AO320" s="41">
        <v>643</v>
      </c>
      <c r="AP320" s="110" t="s">
        <v>103</v>
      </c>
      <c r="AQ320" s="111" t="s">
        <v>103</v>
      </c>
      <c r="AR320" s="126" t="str">
        <f t="shared" si="137"/>
        <v/>
      </c>
      <c r="AS320" s="126" t="str">
        <f t="shared" si="138"/>
        <v/>
      </c>
      <c r="AT320" s="127">
        <v>643</v>
      </c>
      <c r="AU320" s="128">
        <v>2.21</v>
      </c>
      <c r="AV320" s="129" t="s">
        <v>103</v>
      </c>
      <c r="AW320" s="126" t="str">
        <f t="shared" si="139"/>
        <v/>
      </c>
      <c r="AX320" s="126" t="str">
        <f t="shared" si="140"/>
        <v/>
      </c>
      <c r="AY320" s="64" t="str">
        <f t="shared" si="141"/>
        <v/>
      </c>
      <c r="AZ320" s="97">
        <v>80.22</v>
      </c>
      <c r="BA320" s="68"/>
      <c r="BB320" s="68"/>
      <c r="BC320" s="68"/>
      <c r="BD320" s="68"/>
      <c r="BE320" s="15"/>
      <c r="BF320" s="5">
        <f t="shared" si="142"/>
        <v>6821</v>
      </c>
      <c r="BG320" s="42">
        <v>1570</v>
      </c>
      <c r="BH320" s="42">
        <v>5251</v>
      </c>
      <c r="BI320" s="42"/>
      <c r="BJ320" s="42"/>
      <c r="BK320" s="42"/>
      <c r="BL320" s="42"/>
      <c r="BM320" s="15"/>
    </row>
    <row r="321" spans="1:65" outlineLevel="5" x14ac:dyDescent="0.3">
      <c r="A321" s="22">
        <f t="shared" si="144"/>
        <v>9</v>
      </c>
      <c r="B321" s="9">
        <f t="shared" si="128"/>
        <v>43372</v>
      </c>
      <c r="C321" s="51">
        <v>366769</v>
      </c>
      <c r="D321" s="64">
        <f t="shared" si="133"/>
        <v>36.5</v>
      </c>
      <c r="E321" s="12">
        <v>37</v>
      </c>
      <c r="F321" s="12">
        <v>36</v>
      </c>
      <c r="G321" s="12"/>
      <c r="H321" s="12"/>
      <c r="I321" s="12"/>
      <c r="J321" s="12"/>
      <c r="K321" s="12"/>
      <c r="L321" s="12"/>
      <c r="M321" s="74" t="str">
        <f t="shared" si="134"/>
        <v/>
      </c>
      <c r="N321" s="83" t="s">
        <v>103</v>
      </c>
      <c r="O321" s="83" t="s">
        <v>103</v>
      </c>
      <c r="P321" s="83"/>
      <c r="Q321" s="83"/>
      <c r="R321" s="83"/>
      <c r="S321" s="83"/>
      <c r="T321" s="83"/>
      <c r="U321" s="83"/>
      <c r="V321" s="5" t="str">
        <f t="shared" si="135"/>
        <v/>
      </c>
      <c r="W321" s="41"/>
      <c r="X321" s="41"/>
      <c r="Y321" s="41"/>
      <c r="Z321" s="41"/>
      <c r="AA321" s="41"/>
      <c r="AB321" s="41"/>
      <c r="AC321" s="41"/>
      <c r="AD321" s="41"/>
      <c r="AE321" s="5" t="str">
        <f t="shared" si="136"/>
        <v/>
      </c>
      <c r="AF321" s="41"/>
      <c r="AG321" s="41"/>
      <c r="AH321" s="41"/>
      <c r="AI321" s="41"/>
      <c r="AJ321" s="41"/>
      <c r="AK321" s="41"/>
      <c r="AL321" s="41"/>
      <c r="AM321" s="41"/>
      <c r="AN321" s="41">
        <f t="shared" si="143"/>
        <v>26.515151515151516</v>
      </c>
      <c r="AO321" s="41">
        <v>792</v>
      </c>
      <c r="AP321" s="110" t="s">
        <v>103</v>
      </c>
      <c r="AQ321" s="111" t="s">
        <v>103</v>
      </c>
      <c r="AR321" s="126" t="str">
        <f t="shared" si="137"/>
        <v/>
      </c>
      <c r="AS321" s="126" t="str">
        <f t="shared" si="138"/>
        <v/>
      </c>
      <c r="AT321" s="127">
        <v>792</v>
      </c>
      <c r="AU321" s="128" t="s">
        <v>103</v>
      </c>
      <c r="AV321" s="129" t="s">
        <v>103</v>
      </c>
      <c r="AW321" s="126" t="str">
        <f t="shared" si="139"/>
        <v/>
      </c>
      <c r="AX321" s="126" t="str">
        <f t="shared" si="140"/>
        <v/>
      </c>
      <c r="AY321" s="64" t="str">
        <f t="shared" si="141"/>
        <v/>
      </c>
      <c r="AZ321" s="97" t="s">
        <v>103</v>
      </c>
      <c r="BA321" s="68"/>
      <c r="BB321" s="68"/>
      <c r="BC321" s="68"/>
      <c r="BD321" s="68"/>
      <c r="BE321" s="15"/>
      <c r="BF321" s="5">
        <f t="shared" si="142"/>
        <v>6959</v>
      </c>
      <c r="BG321" s="42">
        <v>2863</v>
      </c>
      <c r="BH321" s="42">
        <v>4096</v>
      </c>
      <c r="BI321" s="42"/>
      <c r="BJ321" s="42"/>
      <c r="BK321" s="42"/>
      <c r="BL321" s="42"/>
      <c r="BM321" s="15"/>
    </row>
    <row r="322" spans="1:65" ht="17.25" outlineLevel="5" thickBot="1" x14ac:dyDescent="0.35">
      <c r="A322" s="31">
        <f t="shared" si="144"/>
        <v>9</v>
      </c>
      <c r="B322" s="32">
        <f t="shared" si="128"/>
        <v>43373</v>
      </c>
      <c r="C322" s="51">
        <v>389844</v>
      </c>
      <c r="D322" s="64">
        <f t="shared" si="133"/>
        <v>36.5</v>
      </c>
      <c r="E322" s="12">
        <v>37</v>
      </c>
      <c r="F322" s="12">
        <v>36</v>
      </c>
      <c r="G322" s="12"/>
      <c r="H322" s="12"/>
      <c r="I322" s="12"/>
      <c r="J322" s="12"/>
      <c r="K322" s="12"/>
      <c r="L322" s="12"/>
      <c r="M322" s="74" t="str">
        <f t="shared" si="134"/>
        <v/>
      </c>
      <c r="N322" s="83" t="s">
        <v>103</v>
      </c>
      <c r="O322" s="83" t="s">
        <v>103</v>
      </c>
      <c r="P322" s="83"/>
      <c r="Q322" s="83"/>
      <c r="R322" s="83"/>
      <c r="S322" s="83"/>
      <c r="T322" s="83"/>
      <c r="U322" s="83"/>
      <c r="V322" s="5" t="str">
        <f t="shared" si="135"/>
        <v/>
      </c>
      <c r="W322" s="41"/>
      <c r="X322" s="41"/>
      <c r="Y322" s="41"/>
      <c r="Z322" s="41"/>
      <c r="AA322" s="41"/>
      <c r="AB322" s="41"/>
      <c r="AC322" s="41"/>
      <c r="AD322" s="41"/>
      <c r="AE322" s="5" t="str">
        <f t="shared" si="136"/>
        <v/>
      </c>
      <c r="AF322" s="41"/>
      <c r="AG322" s="41"/>
      <c r="AH322" s="41"/>
      <c r="AI322" s="41"/>
      <c r="AJ322" s="41"/>
      <c r="AK322" s="41"/>
      <c r="AL322" s="41"/>
      <c r="AM322" s="41"/>
      <c r="AN322" s="41">
        <f t="shared" si="143"/>
        <v>21.98952879581152</v>
      </c>
      <c r="AO322" s="41">
        <v>955</v>
      </c>
      <c r="AP322" s="110" t="s">
        <v>103</v>
      </c>
      <c r="AQ322" s="111" t="s">
        <v>103</v>
      </c>
      <c r="AR322" s="126" t="str">
        <f t="shared" si="137"/>
        <v/>
      </c>
      <c r="AS322" s="126" t="str">
        <f t="shared" si="138"/>
        <v/>
      </c>
      <c r="AT322" s="127">
        <v>955</v>
      </c>
      <c r="AU322" s="128" t="s">
        <v>103</v>
      </c>
      <c r="AV322" s="129" t="s">
        <v>103</v>
      </c>
      <c r="AW322" s="126" t="str">
        <f t="shared" si="139"/>
        <v/>
      </c>
      <c r="AX322" s="126" t="str">
        <f t="shared" si="140"/>
        <v/>
      </c>
      <c r="AY322" s="64" t="str">
        <f t="shared" si="141"/>
        <v/>
      </c>
      <c r="AZ322" s="97" t="s">
        <v>103</v>
      </c>
      <c r="BA322" s="68"/>
      <c r="BB322" s="68"/>
      <c r="BC322" s="68"/>
      <c r="BD322" s="68"/>
      <c r="BE322" s="15"/>
      <c r="BF322" s="5">
        <f t="shared" si="142"/>
        <v>7127</v>
      </c>
      <c r="BG322" s="42">
        <v>0</v>
      </c>
      <c r="BH322" s="42">
        <v>7127</v>
      </c>
      <c r="BI322" s="42"/>
      <c r="BJ322" s="42"/>
      <c r="BK322" s="42"/>
      <c r="BL322" s="42"/>
      <c r="BM322" s="15"/>
    </row>
    <row r="323" spans="1:65" outlineLevel="4" x14ac:dyDescent="0.3">
      <c r="A323" s="156" t="s">
        <v>43</v>
      </c>
      <c r="B323" s="157"/>
      <c r="C323" s="50">
        <f t="shared" ref="C323:BM323" si="145">SUBTOTAL(4,C293:C322)</f>
        <v>406651</v>
      </c>
      <c r="D323" s="60">
        <f t="shared" si="145"/>
        <v>38</v>
      </c>
      <c r="E323" s="28">
        <f t="shared" si="145"/>
        <v>39</v>
      </c>
      <c r="F323" s="28">
        <f t="shared" si="145"/>
        <v>38</v>
      </c>
      <c r="G323" s="28">
        <f t="shared" si="145"/>
        <v>0</v>
      </c>
      <c r="H323" s="28">
        <f t="shared" si="145"/>
        <v>0</v>
      </c>
      <c r="I323" s="28">
        <f t="shared" si="145"/>
        <v>0</v>
      </c>
      <c r="J323" s="28">
        <f t="shared" si="145"/>
        <v>0</v>
      </c>
      <c r="K323" s="28">
        <f t="shared" si="145"/>
        <v>0</v>
      </c>
      <c r="L323" s="28">
        <f t="shared" si="145"/>
        <v>0</v>
      </c>
      <c r="M323" s="71">
        <f t="shared" si="145"/>
        <v>7.3</v>
      </c>
      <c r="N323" s="82">
        <f t="shared" si="145"/>
        <v>7.38</v>
      </c>
      <c r="O323" s="82">
        <f t="shared" si="145"/>
        <v>7.31</v>
      </c>
      <c r="P323" s="82">
        <f t="shared" si="145"/>
        <v>0</v>
      </c>
      <c r="Q323" s="82">
        <f t="shared" si="145"/>
        <v>0</v>
      </c>
      <c r="R323" s="82">
        <f t="shared" si="145"/>
        <v>0</v>
      </c>
      <c r="S323" s="82">
        <f t="shared" si="145"/>
        <v>0</v>
      </c>
      <c r="T323" s="82">
        <f t="shared" si="145"/>
        <v>0</v>
      </c>
      <c r="U323" s="82">
        <f t="shared" si="145"/>
        <v>0</v>
      </c>
      <c r="V323" s="29">
        <f t="shared" si="145"/>
        <v>0</v>
      </c>
      <c r="W323" s="39">
        <f t="shared" si="145"/>
        <v>0</v>
      </c>
      <c r="X323" s="39">
        <f t="shared" si="145"/>
        <v>0</v>
      </c>
      <c r="Y323" s="39">
        <f t="shared" si="145"/>
        <v>0</v>
      </c>
      <c r="Z323" s="39">
        <f t="shared" si="145"/>
        <v>0</v>
      </c>
      <c r="AA323" s="39">
        <f t="shared" si="145"/>
        <v>0</v>
      </c>
      <c r="AB323" s="39">
        <f t="shared" si="145"/>
        <v>0</v>
      </c>
      <c r="AC323" s="39">
        <f t="shared" si="145"/>
        <v>0</v>
      </c>
      <c r="AD323" s="39">
        <f t="shared" si="145"/>
        <v>0</v>
      </c>
      <c r="AE323" s="29">
        <f t="shared" si="145"/>
        <v>0</v>
      </c>
      <c r="AF323" s="39">
        <f t="shared" si="145"/>
        <v>0</v>
      </c>
      <c r="AG323" s="39">
        <f t="shared" si="145"/>
        <v>0</v>
      </c>
      <c r="AH323" s="39">
        <f t="shared" si="145"/>
        <v>0</v>
      </c>
      <c r="AI323" s="39">
        <f t="shared" si="145"/>
        <v>0</v>
      </c>
      <c r="AJ323" s="39">
        <f t="shared" si="145"/>
        <v>0</v>
      </c>
      <c r="AK323" s="39">
        <f t="shared" si="145"/>
        <v>0</v>
      </c>
      <c r="AL323" s="39">
        <f t="shared" si="145"/>
        <v>0</v>
      </c>
      <c r="AM323" s="39">
        <f t="shared" si="145"/>
        <v>0</v>
      </c>
      <c r="AN323" s="39">
        <f>SUBTOTAL(4,AN293:AN322)</f>
        <v>32.65940902021773</v>
      </c>
      <c r="AO323" s="39">
        <f t="shared" ref="AO323:AX323" si="146">SUBTOTAL(4,AO293:AO322)</f>
        <v>1057</v>
      </c>
      <c r="AP323" s="104">
        <f t="shared" si="146"/>
        <v>3.59</v>
      </c>
      <c r="AQ323" s="105">
        <f t="shared" si="146"/>
        <v>2.65</v>
      </c>
      <c r="AR323" s="106">
        <f t="shared" si="146"/>
        <v>73.816155988857929</v>
      </c>
      <c r="AS323" s="106">
        <f t="shared" si="146"/>
        <v>28.787878787878782</v>
      </c>
      <c r="AT323" s="107">
        <f t="shared" si="146"/>
        <v>1057</v>
      </c>
      <c r="AU323" s="108">
        <f t="shared" si="146"/>
        <v>2.76</v>
      </c>
      <c r="AV323" s="109">
        <f t="shared" si="146"/>
        <v>1.47</v>
      </c>
      <c r="AW323" s="106">
        <f t="shared" si="146"/>
        <v>59.036144578313241</v>
      </c>
      <c r="AX323" s="106">
        <f t="shared" si="146"/>
        <v>48.347107438016522</v>
      </c>
      <c r="AY323" s="60">
        <f t="shared" si="145"/>
        <v>56.837606837606835</v>
      </c>
      <c r="AZ323" s="96">
        <f t="shared" si="145"/>
        <v>81.58</v>
      </c>
      <c r="BA323" s="67">
        <f t="shared" si="145"/>
        <v>60.2</v>
      </c>
      <c r="BB323" s="67">
        <f t="shared" si="145"/>
        <v>32.200000000000003</v>
      </c>
      <c r="BC323" s="67">
        <f t="shared" si="145"/>
        <v>430</v>
      </c>
      <c r="BD323" s="67">
        <f t="shared" si="145"/>
        <v>0</v>
      </c>
      <c r="BE323" s="27">
        <f t="shared" si="145"/>
        <v>0</v>
      </c>
      <c r="BF323" s="29">
        <f t="shared" si="145"/>
        <v>8947</v>
      </c>
      <c r="BG323" s="39">
        <f t="shared" si="145"/>
        <v>4811</v>
      </c>
      <c r="BH323" s="40">
        <f t="shared" si="145"/>
        <v>8374</v>
      </c>
      <c r="BI323" s="40">
        <f t="shared" si="145"/>
        <v>0</v>
      </c>
      <c r="BJ323" s="40">
        <f t="shared" si="145"/>
        <v>0</v>
      </c>
      <c r="BK323" s="40">
        <f t="shared" si="145"/>
        <v>0</v>
      </c>
      <c r="BL323" s="40">
        <f t="shared" si="145"/>
        <v>0</v>
      </c>
      <c r="BM323" s="27">
        <f t="shared" si="145"/>
        <v>0</v>
      </c>
    </row>
    <row r="324" spans="1:65" outlineLevel="3" x14ac:dyDescent="0.3">
      <c r="A324" s="158" t="s">
        <v>32</v>
      </c>
      <c r="B324" s="159"/>
      <c r="C324" s="51">
        <f t="shared" ref="C324:BM324" si="147">SUBTOTAL(5,C293:C322)</f>
        <v>308759</v>
      </c>
      <c r="D324" s="61">
        <f t="shared" si="147"/>
        <v>34</v>
      </c>
      <c r="E324" s="12">
        <f t="shared" si="147"/>
        <v>35</v>
      </c>
      <c r="F324" s="12">
        <f t="shared" si="147"/>
        <v>34</v>
      </c>
      <c r="G324" s="12">
        <f t="shared" si="147"/>
        <v>0</v>
      </c>
      <c r="H324" s="12">
        <f t="shared" si="147"/>
        <v>0</v>
      </c>
      <c r="I324" s="12">
        <f t="shared" si="147"/>
        <v>0</v>
      </c>
      <c r="J324" s="12">
        <f t="shared" si="147"/>
        <v>0</v>
      </c>
      <c r="K324" s="12">
        <f t="shared" si="147"/>
        <v>0</v>
      </c>
      <c r="L324" s="12">
        <f t="shared" si="147"/>
        <v>0</v>
      </c>
      <c r="M324" s="72">
        <f t="shared" si="147"/>
        <v>7.2</v>
      </c>
      <c r="N324" s="83">
        <f t="shared" si="147"/>
        <v>7.26</v>
      </c>
      <c r="O324" s="83">
        <f t="shared" si="147"/>
        <v>7.15</v>
      </c>
      <c r="P324" s="83">
        <f t="shared" si="147"/>
        <v>0</v>
      </c>
      <c r="Q324" s="83">
        <f t="shared" si="147"/>
        <v>0</v>
      </c>
      <c r="R324" s="83">
        <f t="shared" si="147"/>
        <v>0</v>
      </c>
      <c r="S324" s="83">
        <f t="shared" si="147"/>
        <v>0</v>
      </c>
      <c r="T324" s="83">
        <f t="shared" si="147"/>
        <v>0</v>
      </c>
      <c r="U324" s="83">
        <f t="shared" si="147"/>
        <v>0</v>
      </c>
      <c r="V324" s="6">
        <f t="shared" si="147"/>
        <v>0</v>
      </c>
      <c r="W324" s="41">
        <f t="shared" si="147"/>
        <v>0</v>
      </c>
      <c r="X324" s="41">
        <f t="shared" si="147"/>
        <v>0</v>
      </c>
      <c r="Y324" s="41">
        <f t="shared" si="147"/>
        <v>0</v>
      </c>
      <c r="Z324" s="41">
        <f t="shared" si="147"/>
        <v>0</v>
      </c>
      <c r="AA324" s="41">
        <f t="shared" si="147"/>
        <v>0</v>
      </c>
      <c r="AB324" s="41">
        <f t="shared" si="147"/>
        <v>0</v>
      </c>
      <c r="AC324" s="41">
        <f t="shared" si="147"/>
        <v>0</v>
      </c>
      <c r="AD324" s="41">
        <f t="shared" si="147"/>
        <v>0</v>
      </c>
      <c r="AE324" s="6">
        <f t="shared" si="147"/>
        <v>0</v>
      </c>
      <c r="AF324" s="41">
        <f t="shared" si="147"/>
        <v>0</v>
      </c>
      <c r="AG324" s="41">
        <f t="shared" si="147"/>
        <v>0</v>
      </c>
      <c r="AH324" s="41">
        <f t="shared" si="147"/>
        <v>0</v>
      </c>
      <c r="AI324" s="41">
        <f t="shared" si="147"/>
        <v>0</v>
      </c>
      <c r="AJ324" s="41">
        <f t="shared" si="147"/>
        <v>0</v>
      </c>
      <c r="AK324" s="41">
        <f t="shared" si="147"/>
        <v>0</v>
      </c>
      <c r="AL324" s="41">
        <f t="shared" si="147"/>
        <v>0</v>
      </c>
      <c r="AM324" s="41">
        <f t="shared" si="147"/>
        <v>0</v>
      </c>
      <c r="AN324" s="41">
        <f>SUBTOTAL(5,AN293:AN322)</f>
        <v>19.867549668874172</v>
      </c>
      <c r="AO324" s="41">
        <f t="shared" ref="AO324:AX324" si="148">SUBTOTAL(5,AO293:AO322)</f>
        <v>643</v>
      </c>
      <c r="AP324" s="110">
        <f t="shared" si="148"/>
        <v>3.3</v>
      </c>
      <c r="AQ324" s="111">
        <f t="shared" si="148"/>
        <v>2.35</v>
      </c>
      <c r="AR324" s="112">
        <f t="shared" si="148"/>
        <v>71.212121212121218</v>
      </c>
      <c r="AS324" s="112">
        <f t="shared" si="148"/>
        <v>26.183844011142071</v>
      </c>
      <c r="AT324" s="113">
        <f t="shared" si="148"/>
        <v>643</v>
      </c>
      <c r="AU324" s="114">
        <f t="shared" si="148"/>
        <v>2.21</v>
      </c>
      <c r="AV324" s="115">
        <f t="shared" si="148"/>
        <v>1.25</v>
      </c>
      <c r="AW324" s="112">
        <f t="shared" si="148"/>
        <v>51.652892561983478</v>
      </c>
      <c r="AX324" s="112">
        <f t="shared" si="148"/>
        <v>40.963855421686759</v>
      </c>
      <c r="AY324" s="61">
        <f t="shared" si="147"/>
        <v>48.879023307436178</v>
      </c>
      <c r="AZ324" s="97">
        <f t="shared" si="147"/>
        <v>79.849999999999994</v>
      </c>
      <c r="BA324" s="68">
        <f t="shared" si="147"/>
        <v>60.2</v>
      </c>
      <c r="BB324" s="68">
        <f t="shared" si="147"/>
        <v>32.200000000000003</v>
      </c>
      <c r="BC324" s="68">
        <f t="shared" si="147"/>
        <v>430</v>
      </c>
      <c r="BD324" s="68">
        <f t="shared" si="147"/>
        <v>0</v>
      </c>
      <c r="BE324" s="15">
        <f t="shared" si="147"/>
        <v>0</v>
      </c>
      <c r="BF324" s="6">
        <f t="shared" si="147"/>
        <v>6520</v>
      </c>
      <c r="BG324" s="41">
        <f t="shared" si="147"/>
        <v>0</v>
      </c>
      <c r="BH324" s="42">
        <f t="shared" si="147"/>
        <v>2654</v>
      </c>
      <c r="BI324" s="42">
        <f t="shared" si="147"/>
        <v>0</v>
      </c>
      <c r="BJ324" s="42">
        <f t="shared" si="147"/>
        <v>0</v>
      </c>
      <c r="BK324" s="42">
        <f t="shared" si="147"/>
        <v>0</v>
      </c>
      <c r="BL324" s="42">
        <f t="shared" si="147"/>
        <v>0</v>
      </c>
      <c r="BM324" s="15">
        <f t="shared" si="147"/>
        <v>0</v>
      </c>
    </row>
    <row r="325" spans="1:65" outlineLevel="2" x14ac:dyDescent="0.3">
      <c r="A325" s="158" t="s">
        <v>21</v>
      </c>
      <c r="B325" s="159"/>
      <c r="C325" s="51">
        <f>IFERROR(SUBTOTAL(1,C293:C322),"")</f>
        <v>368959.5</v>
      </c>
      <c r="D325" s="61">
        <f t="shared" ref="D325:BM325" si="149">IFERROR(SUBTOTAL(1,D293:D322),"")</f>
        <v>36.65</v>
      </c>
      <c r="E325" s="12">
        <f t="shared" si="149"/>
        <v>36.862068965517238</v>
      </c>
      <c r="F325" s="12">
        <f t="shared" si="149"/>
        <v>36.533333333333331</v>
      </c>
      <c r="G325" s="12" t="str">
        <f t="shared" si="149"/>
        <v/>
      </c>
      <c r="H325" s="12" t="str">
        <f t="shared" si="149"/>
        <v/>
      </c>
      <c r="I325" s="12" t="str">
        <f t="shared" si="149"/>
        <v/>
      </c>
      <c r="J325" s="12" t="str">
        <f t="shared" si="149"/>
        <v/>
      </c>
      <c r="K325" s="12" t="str">
        <f t="shared" si="149"/>
        <v/>
      </c>
      <c r="L325" s="12" t="str">
        <f t="shared" si="149"/>
        <v/>
      </c>
      <c r="M325" s="72">
        <f t="shared" si="149"/>
        <v>7.2666666666666666</v>
      </c>
      <c r="N325" s="83">
        <f t="shared" si="149"/>
        <v>7.32</v>
      </c>
      <c r="O325" s="83">
        <f t="shared" si="149"/>
        <v>7.2466666666666661</v>
      </c>
      <c r="P325" s="83" t="str">
        <f t="shared" si="149"/>
        <v/>
      </c>
      <c r="Q325" s="83" t="str">
        <f t="shared" si="149"/>
        <v/>
      </c>
      <c r="R325" s="83" t="str">
        <f t="shared" si="149"/>
        <v/>
      </c>
      <c r="S325" s="83" t="str">
        <f t="shared" si="149"/>
        <v/>
      </c>
      <c r="T325" s="83" t="str">
        <f t="shared" si="149"/>
        <v/>
      </c>
      <c r="U325" s="83" t="str">
        <f t="shared" si="149"/>
        <v/>
      </c>
      <c r="V325" s="6" t="str">
        <f t="shared" si="149"/>
        <v/>
      </c>
      <c r="W325" s="41" t="str">
        <f t="shared" si="149"/>
        <v/>
      </c>
      <c r="X325" s="41" t="str">
        <f t="shared" si="149"/>
        <v/>
      </c>
      <c r="Y325" s="41" t="str">
        <f t="shared" si="149"/>
        <v/>
      </c>
      <c r="Z325" s="41" t="str">
        <f t="shared" si="149"/>
        <v/>
      </c>
      <c r="AA325" s="41" t="str">
        <f t="shared" si="149"/>
        <v/>
      </c>
      <c r="AB325" s="41" t="str">
        <f t="shared" si="149"/>
        <v/>
      </c>
      <c r="AC325" s="41" t="str">
        <f t="shared" si="149"/>
        <v/>
      </c>
      <c r="AD325" s="41" t="str">
        <f t="shared" si="149"/>
        <v/>
      </c>
      <c r="AE325" s="6" t="str">
        <f t="shared" si="149"/>
        <v/>
      </c>
      <c r="AF325" s="41" t="str">
        <f t="shared" si="149"/>
        <v/>
      </c>
      <c r="AG325" s="41" t="str">
        <f t="shared" si="149"/>
        <v/>
      </c>
      <c r="AH325" s="41" t="str">
        <f t="shared" si="149"/>
        <v/>
      </c>
      <c r="AI325" s="41" t="str">
        <f t="shared" si="149"/>
        <v/>
      </c>
      <c r="AJ325" s="41" t="str">
        <f t="shared" si="149"/>
        <v/>
      </c>
      <c r="AK325" s="41" t="str">
        <f t="shared" si="149"/>
        <v/>
      </c>
      <c r="AL325" s="41" t="str">
        <f t="shared" si="149"/>
        <v/>
      </c>
      <c r="AM325" s="41" t="str">
        <f t="shared" si="149"/>
        <v/>
      </c>
      <c r="AN325" s="41">
        <f>IFERROR(SUBTOTAL(1,AN293:AN322),"")</f>
        <v>23.298310047330286</v>
      </c>
      <c r="AO325" s="41">
        <f t="shared" si="149"/>
        <v>913.73333333333335</v>
      </c>
      <c r="AP325" s="110">
        <f t="shared" si="149"/>
        <v>3.4666666666666663</v>
      </c>
      <c r="AQ325" s="111">
        <f t="shared" si="149"/>
        <v>2.5</v>
      </c>
      <c r="AR325" s="112">
        <f t="shared" si="149"/>
        <v>72.084449475350127</v>
      </c>
      <c r="AS325" s="112">
        <f t="shared" si="149"/>
        <v>27.915550524649873</v>
      </c>
      <c r="AT325" s="113">
        <f t="shared" si="149"/>
        <v>913.73333333333335</v>
      </c>
      <c r="AU325" s="114">
        <f t="shared" si="149"/>
        <v>2.4352941176470591</v>
      </c>
      <c r="AV325" s="115">
        <f t="shared" si="149"/>
        <v>1.3233333333333333</v>
      </c>
      <c r="AW325" s="112">
        <f t="shared" si="149"/>
        <v>54.113976567426732</v>
      </c>
      <c r="AX325" s="112">
        <f t="shared" si="149"/>
        <v>45.886023432573268</v>
      </c>
      <c r="AY325" s="61">
        <f t="shared" si="149"/>
        <v>54.175653098599234</v>
      </c>
      <c r="AZ325" s="97">
        <f t="shared" si="149"/>
        <v>80.447058823529417</v>
      </c>
      <c r="BA325" s="68">
        <f t="shared" si="149"/>
        <v>60.2</v>
      </c>
      <c r="BB325" s="68">
        <f t="shared" si="149"/>
        <v>32.200000000000003</v>
      </c>
      <c r="BC325" s="68">
        <f t="shared" si="149"/>
        <v>430</v>
      </c>
      <c r="BD325" s="68" t="str">
        <f t="shared" si="149"/>
        <v/>
      </c>
      <c r="BE325" s="15" t="str">
        <f>IFERROR(SUBTOTAL(1,BE293:BE322),"")</f>
        <v/>
      </c>
      <c r="BF325" s="6">
        <f t="shared" si="149"/>
        <v>7727.2</v>
      </c>
      <c r="BG325" s="41">
        <f t="shared" si="149"/>
        <v>1695.8</v>
      </c>
      <c r="BH325" s="42">
        <f t="shared" si="149"/>
        <v>6031.4</v>
      </c>
      <c r="BI325" s="42" t="str">
        <f t="shared" si="149"/>
        <v/>
      </c>
      <c r="BJ325" s="42" t="str">
        <f t="shared" si="149"/>
        <v/>
      </c>
      <c r="BK325" s="42" t="str">
        <f t="shared" si="149"/>
        <v/>
      </c>
      <c r="BL325" s="42" t="str">
        <f t="shared" si="149"/>
        <v/>
      </c>
      <c r="BM325" s="15" t="str">
        <f t="shared" si="149"/>
        <v/>
      </c>
    </row>
    <row r="326" spans="1:65" ht="17.25" outlineLevel="1" thickBot="1" x14ac:dyDescent="0.35">
      <c r="A326" s="160" t="s">
        <v>52</v>
      </c>
      <c r="B326" s="161"/>
      <c r="C326" s="52">
        <f>SUBTOTAL(9,C293:C322)</f>
        <v>11068785</v>
      </c>
      <c r="D326" s="62"/>
      <c r="E326" s="30"/>
      <c r="F326" s="30"/>
      <c r="G326" s="30"/>
      <c r="H326" s="30"/>
      <c r="I326" s="30"/>
      <c r="J326" s="30"/>
      <c r="K326" s="30"/>
      <c r="L326" s="30"/>
      <c r="M326" s="73"/>
      <c r="N326" s="84"/>
      <c r="O326" s="84"/>
      <c r="P326" s="84"/>
      <c r="Q326" s="84"/>
      <c r="R326" s="84"/>
      <c r="S326" s="84"/>
      <c r="T326" s="84"/>
      <c r="U326" s="84"/>
      <c r="V326" s="93"/>
      <c r="W326" s="94"/>
      <c r="X326" s="94"/>
      <c r="Y326" s="94"/>
      <c r="Z326" s="94"/>
      <c r="AA326" s="94"/>
      <c r="AB326" s="94"/>
      <c r="AC326" s="94"/>
      <c r="AD326" s="94"/>
      <c r="AE326" s="93"/>
      <c r="AF326" s="94"/>
      <c r="AG326" s="94"/>
      <c r="AH326" s="94"/>
      <c r="AI326" s="94"/>
      <c r="AJ326" s="94"/>
      <c r="AK326" s="94"/>
      <c r="AL326" s="94"/>
      <c r="AM326" s="94"/>
      <c r="AN326" s="94"/>
      <c r="AO326" s="43">
        <f>SUBTOTAL(9,AO293:AO322)</f>
        <v>27412</v>
      </c>
      <c r="AP326" s="116"/>
      <c r="AQ326" s="117"/>
      <c r="AR326" s="118"/>
      <c r="AS326" s="118"/>
      <c r="AT326" s="119">
        <f>SUBTOTAL(9,AT293:AT322)</f>
        <v>27412</v>
      </c>
      <c r="AU326" s="120"/>
      <c r="AV326" s="121"/>
      <c r="AW326" s="118"/>
      <c r="AX326" s="118"/>
      <c r="AY326" s="62"/>
      <c r="AZ326" s="98"/>
      <c r="BA326" s="69"/>
      <c r="BB326" s="69"/>
      <c r="BC326" s="69"/>
      <c r="BD326" s="69"/>
      <c r="BE326" s="16">
        <f>SUBTOTAL(9,BE293:BE322)</f>
        <v>0</v>
      </c>
      <c r="BF326" s="7">
        <f t="shared" ref="BF326:BM326" si="150">SUBTOTAL(9,BF293:BF322)</f>
        <v>231816</v>
      </c>
      <c r="BG326" s="43">
        <f t="shared" si="150"/>
        <v>50874</v>
      </c>
      <c r="BH326" s="44">
        <f t="shared" si="150"/>
        <v>180942</v>
      </c>
      <c r="BI326" s="44">
        <f t="shared" si="150"/>
        <v>0</v>
      </c>
      <c r="BJ326" s="44">
        <f t="shared" si="150"/>
        <v>0</v>
      </c>
      <c r="BK326" s="44">
        <f t="shared" si="150"/>
        <v>0</v>
      </c>
      <c r="BL326" s="44">
        <f t="shared" si="150"/>
        <v>0</v>
      </c>
      <c r="BM326" s="16">
        <f t="shared" si="150"/>
        <v>0</v>
      </c>
    </row>
    <row r="327" spans="1:65" outlineLevel="5" x14ac:dyDescent="0.3">
      <c r="A327" s="21">
        <f t="shared" si="144"/>
        <v>10</v>
      </c>
      <c r="B327" s="33">
        <f>B322+1</f>
        <v>43374</v>
      </c>
      <c r="C327" s="51">
        <v>384553</v>
      </c>
      <c r="D327" s="64">
        <f t="shared" ref="D327:D357" si="151">IFERROR(ROUND(AVERAGE(E327:L327),1),"")</f>
        <v>36</v>
      </c>
      <c r="E327" s="12">
        <v>36</v>
      </c>
      <c r="F327" s="12">
        <v>36</v>
      </c>
      <c r="G327" s="12"/>
      <c r="H327" s="12"/>
      <c r="I327" s="12"/>
      <c r="J327" s="12"/>
      <c r="K327" s="12"/>
      <c r="L327" s="12"/>
      <c r="M327" s="74" t="str">
        <f t="shared" ref="M327:M357" si="152">IFERROR(ROUND(AVERAGE(N327:U327),1),"")</f>
        <v/>
      </c>
      <c r="N327" s="83" t="s">
        <v>103</v>
      </c>
      <c r="O327" s="83" t="s">
        <v>103</v>
      </c>
      <c r="P327" s="83"/>
      <c r="Q327" s="83"/>
      <c r="R327" s="83"/>
      <c r="S327" s="83"/>
      <c r="T327" s="83"/>
      <c r="U327" s="83"/>
      <c r="V327" s="5" t="str">
        <f t="shared" ref="V327:V357" si="153">IFERROR(ROUND(AVERAGE(W327:AD327),1),"")</f>
        <v/>
      </c>
      <c r="W327" s="41"/>
      <c r="X327" s="41"/>
      <c r="Y327" s="41"/>
      <c r="Z327" s="41"/>
      <c r="AA327" s="41"/>
      <c r="AB327" s="41"/>
      <c r="AC327" s="41"/>
      <c r="AD327" s="41"/>
      <c r="AE327" s="5" t="str">
        <f t="shared" ref="AE327:AE357" si="154">IFERROR(ROUND(AVERAGE(AF327:AM327),1),"")</f>
        <v/>
      </c>
      <c r="AF327" s="41"/>
      <c r="AG327" s="41"/>
      <c r="AH327" s="41"/>
      <c r="AI327" s="41"/>
      <c r="AJ327" s="41"/>
      <c r="AK327" s="41"/>
      <c r="AL327" s="41"/>
      <c r="AM327" s="41"/>
      <c r="AN327" s="41">
        <f>21000/AO327</f>
        <v>22.850924918389556</v>
      </c>
      <c r="AO327" s="41">
        <v>919</v>
      </c>
      <c r="AP327" s="110" t="s">
        <v>103</v>
      </c>
      <c r="AQ327" s="111" t="s">
        <v>103</v>
      </c>
      <c r="AR327" s="126" t="str">
        <f t="shared" ref="AR327:AR357" si="155">IFERROR(AQ327/AP327*100,"")</f>
        <v/>
      </c>
      <c r="AS327" s="126" t="str">
        <f t="shared" ref="AS327:AS357" si="156">IFERROR(100-AR327,"")</f>
        <v/>
      </c>
      <c r="AT327" s="127">
        <v>919</v>
      </c>
      <c r="AU327" s="128">
        <v>2.3199999999999998</v>
      </c>
      <c r="AV327" s="129" t="s">
        <v>103</v>
      </c>
      <c r="AW327" s="126" t="str">
        <f t="shared" ref="AW327:AW357" si="157">IFERROR(AV327/AU327*100,"")</f>
        <v/>
      </c>
      <c r="AX327" s="126" t="str">
        <f t="shared" ref="AX327:AX357" si="158">IFERROR(100-AW327,"")</f>
        <v/>
      </c>
      <c r="AY327" s="64" t="str">
        <f t="shared" ref="AY327:AY357" si="159">IFERROR((1-((AW327*AS327)/(AX327*AR327)))*100,"")</f>
        <v/>
      </c>
      <c r="AZ327" s="97">
        <v>81.23</v>
      </c>
      <c r="BA327" s="68"/>
      <c r="BB327" s="68"/>
      <c r="BC327" s="68"/>
      <c r="BD327" s="68"/>
      <c r="BE327" s="15"/>
      <c r="BF327" s="5">
        <f t="shared" ref="BF327:BF357" si="160">IF(SUM(BG327:BM327)=0,"",SUM(BG327:BM327))</f>
        <v>7231</v>
      </c>
      <c r="BG327" s="41">
        <v>1865</v>
      </c>
      <c r="BH327" s="42">
        <v>5366</v>
      </c>
      <c r="BI327" s="42"/>
      <c r="BJ327" s="42"/>
      <c r="BK327" s="42"/>
      <c r="BL327" s="42"/>
      <c r="BM327" s="15"/>
    </row>
    <row r="328" spans="1:65" outlineLevel="5" x14ac:dyDescent="0.3">
      <c r="A328" s="22">
        <f t="shared" si="144"/>
        <v>10</v>
      </c>
      <c r="B328" s="9">
        <f t="shared" si="128"/>
        <v>43375</v>
      </c>
      <c r="C328" s="51">
        <v>358404</v>
      </c>
      <c r="D328" s="64">
        <f t="shared" si="151"/>
        <v>36</v>
      </c>
      <c r="E328" s="12">
        <v>36</v>
      </c>
      <c r="F328" s="12">
        <v>36</v>
      </c>
      <c r="G328" s="12"/>
      <c r="H328" s="12"/>
      <c r="I328" s="12"/>
      <c r="J328" s="12"/>
      <c r="K328" s="12"/>
      <c r="L328" s="12"/>
      <c r="M328" s="74">
        <f t="shared" si="152"/>
        <v>7.3</v>
      </c>
      <c r="N328" s="83">
        <v>7.28</v>
      </c>
      <c r="O328" s="83">
        <v>7.32</v>
      </c>
      <c r="P328" s="83"/>
      <c r="Q328" s="83"/>
      <c r="R328" s="83"/>
      <c r="S328" s="83"/>
      <c r="T328" s="83"/>
      <c r="U328" s="83"/>
      <c r="V328" s="5" t="str">
        <f t="shared" si="153"/>
        <v/>
      </c>
      <c r="W328" s="41"/>
      <c r="X328" s="41"/>
      <c r="Y328" s="41"/>
      <c r="Z328" s="41"/>
      <c r="AA328" s="41"/>
      <c r="AB328" s="41"/>
      <c r="AC328" s="41"/>
      <c r="AD328" s="41"/>
      <c r="AE328" s="5" t="str">
        <f t="shared" si="154"/>
        <v/>
      </c>
      <c r="AF328" s="41"/>
      <c r="AG328" s="41"/>
      <c r="AH328" s="41"/>
      <c r="AI328" s="41"/>
      <c r="AJ328" s="41"/>
      <c r="AK328" s="41"/>
      <c r="AL328" s="41"/>
      <c r="AM328" s="41"/>
      <c r="AN328" s="41">
        <f t="shared" ref="AN328:AN357" si="161">21000/AO328</f>
        <v>24.305555555555557</v>
      </c>
      <c r="AO328" s="41">
        <v>864</v>
      </c>
      <c r="AP328" s="110">
        <v>3.54</v>
      </c>
      <c r="AQ328" s="111">
        <v>2.52</v>
      </c>
      <c r="AR328" s="126">
        <f t="shared" si="155"/>
        <v>71.186440677966104</v>
      </c>
      <c r="AS328" s="126">
        <f t="shared" si="156"/>
        <v>28.813559322033896</v>
      </c>
      <c r="AT328" s="127">
        <v>864</v>
      </c>
      <c r="AU328" s="128">
        <v>2.63</v>
      </c>
      <c r="AV328" s="129">
        <v>1.53</v>
      </c>
      <c r="AW328" s="126">
        <f t="shared" si="157"/>
        <v>58.174904942965789</v>
      </c>
      <c r="AX328" s="126">
        <f t="shared" si="158"/>
        <v>41.825095057034211</v>
      </c>
      <c r="AY328" s="64">
        <f t="shared" si="159"/>
        <v>43.701298701298683</v>
      </c>
      <c r="AZ328" s="97">
        <v>79.86</v>
      </c>
      <c r="BA328" s="68"/>
      <c r="BB328" s="68"/>
      <c r="BC328" s="68"/>
      <c r="BD328" s="68"/>
      <c r="BE328" s="15"/>
      <c r="BF328" s="5">
        <f t="shared" si="160"/>
        <v>7114</v>
      </c>
      <c r="BG328" s="41">
        <v>1702</v>
      </c>
      <c r="BH328" s="42">
        <v>5412</v>
      </c>
      <c r="BI328" s="42"/>
      <c r="BJ328" s="42"/>
      <c r="BK328" s="42"/>
      <c r="BL328" s="42"/>
      <c r="BM328" s="15"/>
    </row>
    <row r="329" spans="1:65" outlineLevel="5" x14ac:dyDescent="0.3">
      <c r="A329" s="22">
        <f t="shared" si="144"/>
        <v>10</v>
      </c>
      <c r="B329" s="9">
        <f t="shared" si="128"/>
        <v>43376</v>
      </c>
      <c r="C329" s="51">
        <v>370259</v>
      </c>
      <c r="D329" s="64">
        <f t="shared" si="151"/>
        <v>36.5</v>
      </c>
      <c r="E329" s="12">
        <v>36</v>
      </c>
      <c r="F329" s="12">
        <v>37</v>
      </c>
      <c r="G329" s="12"/>
      <c r="H329" s="12"/>
      <c r="I329" s="12"/>
      <c r="J329" s="12"/>
      <c r="K329" s="12"/>
      <c r="L329" s="12"/>
      <c r="M329" s="74" t="str">
        <f t="shared" si="152"/>
        <v/>
      </c>
      <c r="N329" s="83" t="s">
        <v>103</v>
      </c>
      <c r="O329" s="83" t="s">
        <v>103</v>
      </c>
      <c r="P329" s="83"/>
      <c r="Q329" s="83"/>
      <c r="R329" s="83"/>
      <c r="S329" s="83"/>
      <c r="T329" s="83"/>
      <c r="U329" s="83"/>
      <c r="V329" s="5" t="str">
        <f t="shared" si="153"/>
        <v/>
      </c>
      <c r="W329" s="41"/>
      <c r="X329" s="41"/>
      <c r="Y329" s="41"/>
      <c r="Z329" s="41"/>
      <c r="AA329" s="41"/>
      <c r="AB329" s="41"/>
      <c r="AC329" s="41"/>
      <c r="AD329" s="41"/>
      <c r="AE329" s="5" t="str">
        <f t="shared" si="154"/>
        <v/>
      </c>
      <c r="AF329" s="41"/>
      <c r="AG329" s="41"/>
      <c r="AH329" s="41"/>
      <c r="AI329" s="41"/>
      <c r="AJ329" s="41"/>
      <c r="AK329" s="41"/>
      <c r="AL329" s="41"/>
      <c r="AM329" s="41"/>
      <c r="AN329" s="41">
        <f t="shared" si="161"/>
        <v>24.305555555555557</v>
      </c>
      <c r="AO329" s="41">
        <v>864</v>
      </c>
      <c r="AP329" s="110" t="s">
        <v>103</v>
      </c>
      <c r="AQ329" s="111" t="s">
        <v>103</v>
      </c>
      <c r="AR329" s="126" t="str">
        <f t="shared" si="155"/>
        <v/>
      </c>
      <c r="AS329" s="126" t="str">
        <f t="shared" si="156"/>
        <v/>
      </c>
      <c r="AT329" s="127">
        <v>864</v>
      </c>
      <c r="AU329" s="128">
        <v>2.54</v>
      </c>
      <c r="AV329" s="129" t="s">
        <v>103</v>
      </c>
      <c r="AW329" s="126" t="str">
        <f t="shared" si="157"/>
        <v/>
      </c>
      <c r="AX329" s="126" t="str">
        <f t="shared" si="158"/>
        <v/>
      </c>
      <c r="AY329" s="64" t="str">
        <f t="shared" si="159"/>
        <v/>
      </c>
      <c r="AZ329" s="97">
        <v>79.760000000000005</v>
      </c>
      <c r="BA329" s="68"/>
      <c r="BB329" s="68"/>
      <c r="BC329" s="68"/>
      <c r="BD329" s="68"/>
      <c r="BE329" s="15"/>
      <c r="BF329" s="5">
        <f t="shared" si="160"/>
        <v>6892</v>
      </c>
      <c r="BG329" s="41">
        <v>4689</v>
      </c>
      <c r="BH329" s="42">
        <v>2203</v>
      </c>
      <c r="BI329" s="42"/>
      <c r="BJ329" s="42"/>
      <c r="BK329" s="42"/>
      <c r="BL329" s="42"/>
      <c r="BM329" s="15"/>
    </row>
    <row r="330" spans="1:65" outlineLevel="5" x14ac:dyDescent="0.3">
      <c r="A330" s="22">
        <f t="shared" si="144"/>
        <v>10</v>
      </c>
      <c r="B330" s="9">
        <f t="shared" si="128"/>
        <v>43377</v>
      </c>
      <c r="C330" s="51">
        <v>351144</v>
      </c>
      <c r="D330" s="64">
        <f t="shared" si="151"/>
        <v>38</v>
      </c>
      <c r="E330" s="12">
        <v>38</v>
      </c>
      <c r="F330" s="12">
        <v>38</v>
      </c>
      <c r="G330" s="12"/>
      <c r="H330" s="12"/>
      <c r="I330" s="12"/>
      <c r="J330" s="12"/>
      <c r="K330" s="12"/>
      <c r="L330" s="12"/>
      <c r="M330" s="74" t="str">
        <f t="shared" si="152"/>
        <v/>
      </c>
      <c r="N330" s="83" t="s">
        <v>103</v>
      </c>
      <c r="O330" s="83" t="s">
        <v>103</v>
      </c>
      <c r="P330" s="83"/>
      <c r="Q330" s="83"/>
      <c r="R330" s="83"/>
      <c r="S330" s="83"/>
      <c r="T330" s="83"/>
      <c r="U330" s="83"/>
      <c r="V330" s="5" t="str">
        <f t="shared" si="153"/>
        <v/>
      </c>
      <c r="W330" s="41"/>
      <c r="X330" s="41"/>
      <c r="Y330" s="41"/>
      <c r="Z330" s="41"/>
      <c r="AA330" s="41"/>
      <c r="AB330" s="41"/>
      <c r="AC330" s="41"/>
      <c r="AD330" s="41"/>
      <c r="AE330" s="5" t="str">
        <f t="shared" si="154"/>
        <v/>
      </c>
      <c r="AF330" s="41"/>
      <c r="AG330" s="41"/>
      <c r="AH330" s="41"/>
      <c r="AI330" s="41"/>
      <c r="AJ330" s="41"/>
      <c r="AK330" s="41"/>
      <c r="AL330" s="41"/>
      <c r="AM330" s="41"/>
      <c r="AN330" s="41">
        <f t="shared" si="161"/>
        <v>23.153252480705621</v>
      </c>
      <c r="AO330" s="41">
        <v>907</v>
      </c>
      <c r="AP330" s="110" t="s">
        <v>103</v>
      </c>
      <c r="AQ330" s="111" t="s">
        <v>103</v>
      </c>
      <c r="AR330" s="126" t="str">
        <f t="shared" si="155"/>
        <v/>
      </c>
      <c r="AS330" s="126" t="str">
        <f t="shared" si="156"/>
        <v/>
      </c>
      <c r="AT330" s="127">
        <v>907</v>
      </c>
      <c r="AU330" s="128">
        <v>2.38</v>
      </c>
      <c r="AV330" s="129" t="s">
        <v>103</v>
      </c>
      <c r="AW330" s="126" t="str">
        <f t="shared" si="157"/>
        <v/>
      </c>
      <c r="AX330" s="126" t="str">
        <f t="shared" si="158"/>
        <v/>
      </c>
      <c r="AY330" s="64" t="str">
        <f t="shared" si="159"/>
        <v/>
      </c>
      <c r="AZ330" s="97">
        <v>79.64</v>
      </c>
      <c r="BA330" s="68"/>
      <c r="BB330" s="68"/>
      <c r="BC330" s="68"/>
      <c r="BD330" s="68"/>
      <c r="BE330" s="15"/>
      <c r="BF330" s="5">
        <f t="shared" si="160"/>
        <v>8427</v>
      </c>
      <c r="BG330" s="41">
        <v>3670</v>
      </c>
      <c r="BH330" s="42">
        <v>4757</v>
      </c>
      <c r="BI330" s="42"/>
      <c r="BJ330" s="42"/>
      <c r="BK330" s="42"/>
      <c r="BL330" s="42"/>
      <c r="BM330" s="15"/>
    </row>
    <row r="331" spans="1:65" outlineLevel="5" x14ac:dyDescent="0.3">
      <c r="A331" s="22">
        <f t="shared" si="144"/>
        <v>10</v>
      </c>
      <c r="B331" s="9">
        <f t="shared" si="128"/>
        <v>43378</v>
      </c>
      <c r="C331" s="51">
        <v>399770</v>
      </c>
      <c r="D331" s="64">
        <f t="shared" si="151"/>
        <v>38</v>
      </c>
      <c r="E331" s="12">
        <v>38</v>
      </c>
      <c r="F331" s="12">
        <v>38</v>
      </c>
      <c r="G331" s="12"/>
      <c r="H331" s="12"/>
      <c r="I331" s="12"/>
      <c r="J331" s="12"/>
      <c r="K331" s="12"/>
      <c r="L331" s="12"/>
      <c r="M331" s="74" t="str">
        <f t="shared" si="152"/>
        <v/>
      </c>
      <c r="N331" s="83" t="s">
        <v>103</v>
      </c>
      <c r="O331" s="83" t="s">
        <v>103</v>
      </c>
      <c r="P331" s="83"/>
      <c r="Q331" s="83"/>
      <c r="R331" s="83"/>
      <c r="S331" s="83"/>
      <c r="T331" s="83"/>
      <c r="U331" s="83"/>
      <c r="V331" s="5" t="str">
        <f t="shared" si="153"/>
        <v/>
      </c>
      <c r="W331" s="41"/>
      <c r="X331" s="41"/>
      <c r="Y331" s="41"/>
      <c r="Z331" s="41"/>
      <c r="AA331" s="41"/>
      <c r="AB331" s="41"/>
      <c r="AC331" s="41"/>
      <c r="AD331" s="41"/>
      <c r="AE331" s="5" t="str">
        <f t="shared" si="154"/>
        <v/>
      </c>
      <c r="AF331" s="41"/>
      <c r="AG331" s="41"/>
      <c r="AH331" s="41"/>
      <c r="AI331" s="41"/>
      <c r="AJ331" s="41"/>
      <c r="AK331" s="41"/>
      <c r="AL331" s="41"/>
      <c r="AM331" s="41"/>
      <c r="AN331" s="41">
        <f t="shared" si="161"/>
        <v>20.95808383233533</v>
      </c>
      <c r="AO331" s="41">
        <v>1002</v>
      </c>
      <c r="AP331" s="110" t="s">
        <v>103</v>
      </c>
      <c r="AQ331" s="111" t="s">
        <v>103</v>
      </c>
      <c r="AR331" s="126" t="str">
        <f t="shared" si="155"/>
        <v/>
      </c>
      <c r="AS331" s="126" t="str">
        <f t="shared" si="156"/>
        <v/>
      </c>
      <c r="AT331" s="127">
        <v>1002</v>
      </c>
      <c r="AU331" s="128">
        <v>2.37</v>
      </c>
      <c r="AV331" s="129" t="s">
        <v>103</v>
      </c>
      <c r="AW331" s="126" t="str">
        <f t="shared" si="157"/>
        <v/>
      </c>
      <c r="AX331" s="126" t="str">
        <f t="shared" si="158"/>
        <v/>
      </c>
      <c r="AY331" s="64" t="str">
        <f t="shared" si="159"/>
        <v/>
      </c>
      <c r="AZ331" s="97">
        <v>79.86</v>
      </c>
      <c r="BA331" s="68"/>
      <c r="BB331" s="68"/>
      <c r="BC331" s="68"/>
      <c r="BD331" s="68"/>
      <c r="BE331" s="15"/>
      <c r="BF331" s="5">
        <f t="shared" si="160"/>
        <v>8108</v>
      </c>
      <c r="BG331" s="41">
        <v>0</v>
      </c>
      <c r="BH331" s="42">
        <v>8108</v>
      </c>
      <c r="BI331" s="42"/>
      <c r="BJ331" s="42"/>
      <c r="BK331" s="42"/>
      <c r="BL331" s="42"/>
      <c r="BM331" s="15"/>
    </row>
    <row r="332" spans="1:65" outlineLevel="5" x14ac:dyDescent="0.3">
      <c r="A332" s="22">
        <f t="shared" si="144"/>
        <v>10</v>
      </c>
      <c r="B332" s="9">
        <f t="shared" si="128"/>
        <v>43379</v>
      </c>
      <c r="C332" s="51">
        <v>404613</v>
      </c>
      <c r="D332" s="64">
        <f t="shared" si="151"/>
        <v>36</v>
      </c>
      <c r="E332" s="12">
        <v>36</v>
      </c>
      <c r="F332" s="12">
        <v>36</v>
      </c>
      <c r="G332" s="12"/>
      <c r="H332" s="12"/>
      <c r="I332" s="12"/>
      <c r="J332" s="12"/>
      <c r="K332" s="12"/>
      <c r="L332" s="12"/>
      <c r="M332" s="74" t="str">
        <f t="shared" si="152"/>
        <v/>
      </c>
      <c r="N332" s="83" t="s">
        <v>103</v>
      </c>
      <c r="O332" s="83" t="s">
        <v>103</v>
      </c>
      <c r="P332" s="83"/>
      <c r="Q332" s="83"/>
      <c r="R332" s="83"/>
      <c r="S332" s="83"/>
      <c r="T332" s="83"/>
      <c r="U332" s="83"/>
      <c r="V332" s="5" t="str">
        <f t="shared" si="153"/>
        <v/>
      </c>
      <c r="W332" s="41"/>
      <c r="X332" s="41"/>
      <c r="Y332" s="41"/>
      <c r="Z332" s="41"/>
      <c r="AA332" s="41"/>
      <c r="AB332" s="41"/>
      <c r="AC332" s="41"/>
      <c r="AD332" s="41"/>
      <c r="AE332" s="5" t="str">
        <f t="shared" si="154"/>
        <v/>
      </c>
      <c r="AF332" s="41"/>
      <c r="AG332" s="41"/>
      <c r="AH332" s="41"/>
      <c r="AI332" s="41"/>
      <c r="AJ332" s="41"/>
      <c r="AK332" s="41"/>
      <c r="AL332" s="41"/>
      <c r="AM332" s="41"/>
      <c r="AN332" s="41">
        <f t="shared" si="161"/>
        <v>30.791788856304986</v>
      </c>
      <c r="AO332" s="41">
        <v>682</v>
      </c>
      <c r="AP332" s="110" t="s">
        <v>103</v>
      </c>
      <c r="AQ332" s="111" t="s">
        <v>103</v>
      </c>
      <c r="AR332" s="126" t="str">
        <f t="shared" si="155"/>
        <v/>
      </c>
      <c r="AS332" s="126" t="str">
        <f t="shared" si="156"/>
        <v/>
      </c>
      <c r="AT332" s="127">
        <v>682</v>
      </c>
      <c r="AU332" s="128" t="s">
        <v>103</v>
      </c>
      <c r="AV332" s="129" t="s">
        <v>103</v>
      </c>
      <c r="AW332" s="126" t="str">
        <f t="shared" si="157"/>
        <v/>
      </c>
      <c r="AX332" s="126" t="str">
        <f t="shared" si="158"/>
        <v/>
      </c>
      <c r="AY332" s="64" t="str">
        <f t="shared" si="159"/>
        <v/>
      </c>
      <c r="AZ332" s="97" t="s">
        <v>103</v>
      </c>
      <c r="BA332" s="68"/>
      <c r="BB332" s="68"/>
      <c r="BC332" s="68"/>
      <c r="BD332" s="68"/>
      <c r="BE332" s="15"/>
      <c r="BF332" s="5">
        <f t="shared" si="160"/>
        <v>7946</v>
      </c>
      <c r="BG332" s="41">
        <v>1095</v>
      </c>
      <c r="BH332" s="42">
        <v>6851</v>
      </c>
      <c r="BI332" s="42"/>
      <c r="BJ332" s="42"/>
      <c r="BK332" s="42"/>
      <c r="BL332" s="42"/>
      <c r="BM332" s="15"/>
    </row>
    <row r="333" spans="1:65" outlineLevel="5" x14ac:dyDescent="0.3">
      <c r="A333" s="22">
        <f t="shared" si="144"/>
        <v>10</v>
      </c>
      <c r="B333" s="9">
        <f t="shared" si="128"/>
        <v>43380</v>
      </c>
      <c r="C333" s="51">
        <v>405445</v>
      </c>
      <c r="D333" s="64">
        <f t="shared" si="151"/>
        <v>36</v>
      </c>
      <c r="E333" s="12">
        <v>36</v>
      </c>
      <c r="F333" s="12">
        <v>36</v>
      </c>
      <c r="G333" s="12"/>
      <c r="H333" s="12"/>
      <c r="I333" s="12"/>
      <c r="J333" s="12"/>
      <c r="K333" s="12"/>
      <c r="L333" s="12"/>
      <c r="M333" s="74" t="str">
        <f t="shared" si="152"/>
        <v/>
      </c>
      <c r="N333" s="83" t="s">
        <v>103</v>
      </c>
      <c r="O333" s="83" t="s">
        <v>103</v>
      </c>
      <c r="P333" s="83"/>
      <c r="Q333" s="83"/>
      <c r="R333" s="83"/>
      <c r="S333" s="83"/>
      <c r="T333" s="83"/>
      <c r="U333" s="83"/>
      <c r="V333" s="5" t="str">
        <f t="shared" si="153"/>
        <v/>
      </c>
      <c r="W333" s="41"/>
      <c r="X333" s="41"/>
      <c r="Y333" s="41"/>
      <c r="Z333" s="41"/>
      <c r="AA333" s="41"/>
      <c r="AB333" s="41"/>
      <c r="AC333" s="41"/>
      <c r="AD333" s="41"/>
      <c r="AE333" s="5" t="str">
        <f t="shared" si="154"/>
        <v/>
      </c>
      <c r="AF333" s="41"/>
      <c r="AG333" s="41"/>
      <c r="AH333" s="41"/>
      <c r="AI333" s="41"/>
      <c r="AJ333" s="41"/>
      <c r="AK333" s="41"/>
      <c r="AL333" s="41"/>
      <c r="AM333" s="41"/>
      <c r="AN333" s="41">
        <f t="shared" si="161"/>
        <v>27.66798418972332</v>
      </c>
      <c r="AO333" s="41">
        <v>759</v>
      </c>
      <c r="AP333" s="110" t="s">
        <v>103</v>
      </c>
      <c r="AQ333" s="111" t="s">
        <v>103</v>
      </c>
      <c r="AR333" s="126" t="str">
        <f t="shared" si="155"/>
        <v/>
      </c>
      <c r="AS333" s="126" t="str">
        <f t="shared" si="156"/>
        <v/>
      </c>
      <c r="AT333" s="127">
        <v>759</v>
      </c>
      <c r="AU333" s="128" t="s">
        <v>103</v>
      </c>
      <c r="AV333" s="129" t="s">
        <v>103</v>
      </c>
      <c r="AW333" s="126" t="str">
        <f t="shared" si="157"/>
        <v/>
      </c>
      <c r="AX333" s="126" t="str">
        <f t="shared" si="158"/>
        <v/>
      </c>
      <c r="AY333" s="64" t="str">
        <f t="shared" si="159"/>
        <v/>
      </c>
      <c r="AZ333" s="97" t="s">
        <v>103</v>
      </c>
      <c r="BA333" s="68"/>
      <c r="BB333" s="68"/>
      <c r="BC333" s="68"/>
      <c r="BD333" s="68"/>
      <c r="BE333" s="15"/>
      <c r="BF333" s="5">
        <f t="shared" si="160"/>
        <v>7047</v>
      </c>
      <c r="BG333" s="41">
        <v>3034</v>
      </c>
      <c r="BH333" s="42">
        <v>4013</v>
      </c>
      <c r="BI333" s="42"/>
      <c r="BJ333" s="42"/>
      <c r="BK333" s="42"/>
      <c r="BL333" s="42"/>
      <c r="BM333" s="15"/>
    </row>
    <row r="334" spans="1:65" outlineLevel="5" x14ac:dyDescent="0.3">
      <c r="A334" s="22">
        <f t="shared" si="144"/>
        <v>10</v>
      </c>
      <c r="B334" s="9">
        <f t="shared" si="128"/>
        <v>43381</v>
      </c>
      <c r="C334" s="51">
        <v>391269</v>
      </c>
      <c r="D334" s="64">
        <f t="shared" si="151"/>
        <v>36.5</v>
      </c>
      <c r="E334" s="12">
        <v>37</v>
      </c>
      <c r="F334" s="12">
        <v>36</v>
      </c>
      <c r="G334" s="12"/>
      <c r="H334" s="12"/>
      <c r="I334" s="12"/>
      <c r="J334" s="12"/>
      <c r="K334" s="12"/>
      <c r="L334" s="12"/>
      <c r="M334" s="74" t="str">
        <f t="shared" si="152"/>
        <v/>
      </c>
      <c r="N334" s="83" t="s">
        <v>103</v>
      </c>
      <c r="O334" s="83" t="s">
        <v>103</v>
      </c>
      <c r="P334" s="83"/>
      <c r="Q334" s="83"/>
      <c r="R334" s="83"/>
      <c r="S334" s="83"/>
      <c r="T334" s="83"/>
      <c r="U334" s="83"/>
      <c r="V334" s="5" t="str">
        <f t="shared" si="153"/>
        <v/>
      </c>
      <c r="W334" s="41"/>
      <c r="X334" s="41"/>
      <c r="Y334" s="41"/>
      <c r="Z334" s="41"/>
      <c r="AA334" s="41"/>
      <c r="AB334" s="41"/>
      <c r="AC334" s="41"/>
      <c r="AD334" s="41"/>
      <c r="AE334" s="5" t="str">
        <f t="shared" si="154"/>
        <v/>
      </c>
      <c r="AF334" s="41"/>
      <c r="AG334" s="41"/>
      <c r="AH334" s="41"/>
      <c r="AI334" s="41"/>
      <c r="AJ334" s="41"/>
      <c r="AK334" s="41"/>
      <c r="AL334" s="41"/>
      <c r="AM334" s="41"/>
      <c r="AN334" s="41">
        <f t="shared" si="161"/>
        <v>21.806853582554517</v>
      </c>
      <c r="AO334" s="41">
        <v>963</v>
      </c>
      <c r="AP334" s="110" t="s">
        <v>103</v>
      </c>
      <c r="AQ334" s="111" t="s">
        <v>103</v>
      </c>
      <c r="AR334" s="126" t="str">
        <f t="shared" si="155"/>
        <v/>
      </c>
      <c r="AS334" s="126" t="str">
        <f t="shared" si="156"/>
        <v/>
      </c>
      <c r="AT334" s="127">
        <v>963</v>
      </c>
      <c r="AU334" s="128">
        <v>2.39</v>
      </c>
      <c r="AV334" s="129" t="s">
        <v>103</v>
      </c>
      <c r="AW334" s="126" t="str">
        <f t="shared" si="157"/>
        <v/>
      </c>
      <c r="AX334" s="126" t="str">
        <f t="shared" si="158"/>
        <v/>
      </c>
      <c r="AY334" s="64" t="str">
        <f t="shared" si="159"/>
        <v/>
      </c>
      <c r="AZ334" s="97">
        <v>79.88</v>
      </c>
      <c r="BA334" s="68"/>
      <c r="BB334" s="68"/>
      <c r="BC334" s="68"/>
      <c r="BD334" s="68"/>
      <c r="BE334" s="15"/>
      <c r="BF334" s="5">
        <f t="shared" si="160"/>
        <v>7107</v>
      </c>
      <c r="BG334" s="41">
        <v>0</v>
      </c>
      <c r="BH334" s="42">
        <v>7107</v>
      </c>
      <c r="BI334" s="42"/>
      <c r="BJ334" s="42"/>
      <c r="BK334" s="42"/>
      <c r="BL334" s="42"/>
      <c r="BM334" s="15"/>
    </row>
    <row r="335" spans="1:65" outlineLevel="5" x14ac:dyDescent="0.3">
      <c r="A335" s="22">
        <f t="shared" si="144"/>
        <v>10</v>
      </c>
      <c r="B335" s="9">
        <f t="shared" si="128"/>
        <v>43382</v>
      </c>
      <c r="C335" s="51">
        <v>397379</v>
      </c>
      <c r="D335" s="64">
        <f t="shared" si="151"/>
        <v>36.5</v>
      </c>
      <c r="E335" s="12">
        <v>37</v>
      </c>
      <c r="F335" s="12">
        <v>36</v>
      </c>
      <c r="G335" s="12"/>
      <c r="H335" s="12"/>
      <c r="I335" s="12"/>
      <c r="J335" s="12"/>
      <c r="K335" s="12"/>
      <c r="L335" s="12"/>
      <c r="M335" s="74" t="str">
        <f t="shared" si="152"/>
        <v/>
      </c>
      <c r="N335" s="83" t="s">
        <v>103</v>
      </c>
      <c r="O335" s="83" t="s">
        <v>103</v>
      </c>
      <c r="P335" s="83"/>
      <c r="Q335" s="83"/>
      <c r="R335" s="83"/>
      <c r="S335" s="83"/>
      <c r="T335" s="83"/>
      <c r="U335" s="83"/>
      <c r="V335" s="5" t="str">
        <f t="shared" si="153"/>
        <v/>
      </c>
      <c r="W335" s="41"/>
      <c r="X335" s="41"/>
      <c r="Y335" s="41"/>
      <c r="Z335" s="41"/>
      <c r="AA335" s="41"/>
      <c r="AB335" s="41"/>
      <c r="AC335" s="41"/>
      <c r="AD335" s="41"/>
      <c r="AE335" s="5" t="str">
        <f t="shared" si="154"/>
        <v/>
      </c>
      <c r="AF335" s="41"/>
      <c r="AG335" s="41"/>
      <c r="AH335" s="41"/>
      <c r="AI335" s="41"/>
      <c r="AJ335" s="41"/>
      <c r="AK335" s="41"/>
      <c r="AL335" s="41"/>
      <c r="AM335" s="41"/>
      <c r="AN335" s="41">
        <f t="shared" si="161"/>
        <v>26.415094339622641</v>
      </c>
      <c r="AO335" s="41">
        <v>795</v>
      </c>
      <c r="AP335" s="110" t="s">
        <v>103</v>
      </c>
      <c r="AQ335" s="111" t="s">
        <v>103</v>
      </c>
      <c r="AR335" s="126" t="str">
        <f t="shared" si="155"/>
        <v/>
      </c>
      <c r="AS335" s="126" t="str">
        <f t="shared" si="156"/>
        <v/>
      </c>
      <c r="AT335" s="127">
        <v>795</v>
      </c>
      <c r="AU335" s="128" t="s">
        <v>103</v>
      </c>
      <c r="AV335" s="129" t="s">
        <v>103</v>
      </c>
      <c r="AW335" s="126" t="str">
        <f t="shared" si="157"/>
        <v/>
      </c>
      <c r="AX335" s="126" t="str">
        <f t="shared" si="158"/>
        <v/>
      </c>
      <c r="AY335" s="64" t="str">
        <f t="shared" si="159"/>
        <v/>
      </c>
      <c r="AZ335" s="97" t="s">
        <v>103</v>
      </c>
      <c r="BA335" s="68"/>
      <c r="BB335" s="68"/>
      <c r="BC335" s="68"/>
      <c r="BD335" s="68"/>
      <c r="BE335" s="15"/>
      <c r="BF335" s="5">
        <f t="shared" si="160"/>
        <v>7396</v>
      </c>
      <c r="BG335" s="41">
        <v>1929</v>
      </c>
      <c r="BH335" s="42">
        <v>5467</v>
      </c>
      <c r="BI335" s="42"/>
      <c r="BJ335" s="42"/>
      <c r="BK335" s="42"/>
      <c r="BL335" s="42"/>
      <c r="BM335" s="15"/>
    </row>
    <row r="336" spans="1:65" outlineLevel="5" x14ac:dyDescent="0.3">
      <c r="A336" s="22">
        <f t="shared" si="144"/>
        <v>10</v>
      </c>
      <c r="B336" s="9">
        <f t="shared" si="128"/>
        <v>43383</v>
      </c>
      <c r="C336" s="51">
        <v>388373</v>
      </c>
      <c r="D336" s="64">
        <f t="shared" si="151"/>
        <v>35.5</v>
      </c>
      <c r="E336" s="12">
        <v>35</v>
      </c>
      <c r="F336" s="12">
        <v>36</v>
      </c>
      <c r="G336" s="12"/>
      <c r="H336" s="12"/>
      <c r="I336" s="12"/>
      <c r="J336" s="12"/>
      <c r="K336" s="12"/>
      <c r="L336" s="12"/>
      <c r="M336" s="74" t="str">
        <f t="shared" si="152"/>
        <v/>
      </c>
      <c r="N336" s="83" t="s">
        <v>103</v>
      </c>
      <c r="O336" s="83" t="s">
        <v>103</v>
      </c>
      <c r="P336" s="83"/>
      <c r="Q336" s="83"/>
      <c r="R336" s="83"/>
      <c r="S336" s="83"/>
      <c r="T336" s="83"/>
      <c r="U336" s="83"/>
      <c r="V336" s="5" t="str">
        <f t="shared" si="153"/>
        <v/>
      </c>
      <c r="W336" s="41"/>
      <c r="X336" s="41"/>
      <c r="Y336" s="41"/>
      <c r="Z336" s="41"/>
      <c r="AA336" s="41"/>
      <c r="AB336" s="41"/>
      <c r="AC336" s="41"/>
      <c r="AD336" s="41"/>
      <c r="AE336" s="5" t="str">
        <f t="shared" si="154"/>
        <v/>
      </c>
      <c r="AF336" s="41"/>
      <c r="AG336" s="41"/>
      <c r="AH336" s="41"/>
      <c r="AI336" s="41"/>
      <c r="AJ336" s="41"/>
      <c r="AK336" s="41"/>
      <c r="AL336" s="41"/>
      <c r="AM336" s="41"/>
      <c r="AN336" s="41">
        <f t="shared" si="161"/>
        <v>21.875</v>
      </c>
      <c r="AO336" s="41">
        <v>960</v>
      </c>
      <c r="AP336" s="110" t="s">
        <v>103</v>
      </c>
      <c r="AQ336" s="111" t="s">
        <v>103</v>
      </c>
      <c r="AR336" s="126" t="str">
        <f t="shared" si="155"/>
        <v/>
      </c>
      <c r="AS336" s="126" t="str">
        <f t="shared" si="156"/>
        <v/>
      </c>
      <c r="AT336" s="127">
        <v>960</v>
      </c>
      <c r="AU336" s="128">
        <v>2.41</v>
      </c>
      <c r="AV336" s="129" t="s">
        <v>103</v>
      </c>
      <c r="AW336" s="126" t="str">
        <f t="shared" si="157"/>
        <v/>
      </c>
      <c r="AX336" s="126" t="str">
        <f t="shared" si="158"/>
        <v/>
      </c>
      <c r="AY336" s="64" t="str">
        <f t="shared" si="159"/>
        <v/>
      </c>
      <c r="AZ336" s="97">
        <v>79.849999999999994</v>
      </c>
      <c r="BA336" s="68"/>
      <c r="BB336" s="68"/>
      <c r="BC336" s="68"/>
      <c r="BD336" s="68"/>
      <c r="BE336" s="15"/>
      <c r="BF336" s="5">
        <f t="shared" si="160"/>
        <v>6934</v>
      </c>
      <c r="BG336" s="41">
        <v>3682</v>
      </c>
      <c r="BH336" s="42">
        <v>3252</v>
      </c>
      <c r="BI336" s="42"/>
      <c r="BJ336" s="42"/>
      <c r="BK336" s="42"/>
      <c r="BL336" s="42"/>
      <c r="BM336" s="15"/>
    </row>
    <row r="337" spans="1:65" outlineLevel="5" x14ac:dyDescent="0.3">
      <c r="A337" s="22">
        <f t="shared" si="144"/>
        <v>10</v>
      </c>
      <c r="B337" s="9">
        <f t="shared" si="128"/>
        <v>43384</v>
      </c>
      <c r="C337" s="51">
        <v>382462</v>
      </c>
      <c r="D337" s="64">
        <f t="shared" si="151"/>
        <v>36.5</v>
      </c>
      <c r="E337" s="12">
        <v>37</v>
      </c>
      <c r="F337" s="12">
        <v>36</v>
      </c>
      <c r="G337" s="12"/>
      <c r="H337" s="12"/>
      <c r="I337" s="12"/>
      <c r="J337" s="12"/>
      <c r="K337" s="12"/>
      <c r="L337" s="12"/>
      <c r="M337" s="74" t="str">
        <f t="shared" si="152"/>
        <v/>
      </c>
      <c r="N337" s="83" t="s">
        <v>103</v>
      </c>
      <c r="O337" s="83" t="s">
        <v>103</v>
      </c>
      <c r="P337" s="83"/>
      <c r="Q337" s="83"/>
      <c r="R337" s="83"/>
      <c r="S337" s="83"/>
      <c r="T337" s="83"/>
      <c r="U337" s="83"/>
      <c r="V337" s="5" t="str">
        <f t="shared" si="153"/>
        <v/>
      </c>
      <c r="W337" s="41"/>
      <c r="X337" s="41"/>
      <c r="Y337" s="41"/>
      <c r="Z337" s="41"/>
      <c r="AA337" s="41"/>
      <c r="AB337" s="41"/>
      <c r="AC337" s="41"/>
      <c r="AD337" s="41"/>
      <c r="AE337" s="5" t="str">
        <f t="shared" si="154"/>
        <v/>
      </c>
      <c r="AF337" s="41"/>
      <c r="AG337" s="41"/>
      <c r="AH337" s="41"/>
      <c r="AI337" s="41"/>
      <c r="AJ337" s="41"/>
      <c r="AK337" s="41"/>
      <c r="AL337" s="41"/>
      <c r="AM337" s="41"/>
      <c r="AN337" s="41">
        <f t="shared" si="161"/>
        <v>20.833333333333332</v>
      </c>
      <c r="AO337" s="41">
        <v>1008</v>
      </c>
      <c r="AP337" s="110" t="s">
        <v>103</v>
      </c>
      <c r="AQ337" s="111" t="s">
        <v>103</v>
      </c>
      <c r="AR337" s="126" t="str">
        <f t="shared" si="155"/>
        <v/>
      </c>
      <c r="AS337" s="126" t="str">
        <f t="shared" si="156"/>
        <v/>
      </c>
      <c r="AT337" s="127">
        <v>1008</v>
      </c>
      <c r="AU337" s="128">
        <v>2.39</v>
      </c>
      <c r="AV337" s="129" t="s">
        <v>103</v>
      </c>
      <c r="AW337" s="126" t="str">
        <f t="shared" si="157"/>
        <v/>
      </c>
      <c r="AX337" s="126" t="str">
        <f t="shared" si="158"/>
        <v/>
      </c>
      <c r="AY337" s="64" t="str">
        <f t="shared" si="159"/>
        <v/>
      </c>
      <c r="AZ337" s="97">
        <v>79.87</v>
      </c>
      <c r="BA337" s="68"/>
      <c r="BB337" s="68"/>
      <c r="BC337" s="68"/>
      <c r="BD337" s="68"/>
      <c r="BE337" s="15"/>
      <c r="BF337" s="5">
        <f t="shared" si="160"/>
        <v>6498</v>
      </c>
      <c r="BG337" s="41">
        <v>0</v>
      </c>
      <c r="BH337" s="42">
        <v>6498</v>
      </c>
      <c r="BI337" s="42"/>
      <c r="BJ337" s="42"/>
      <c r="BK337" s="42"/>
      <c r="BL337" s="42"/>
      <c r="BM337" s="15"/>
    </row>
    <row r="338" spans="1:65" outlineLevel="5" x14ac:dyDescent="0.3">
      <c r="A338" s="22">
        <f t="shared" si="144"/>
        <v>10</v>
      </c>
      <c r="B338" s="9">
        <f t="shared" si="128"/>
        <v>43385</v>
      </c>
      <c r="C338" s="51">
        <v>368146</v>
      </c>
      <c r="D338" s="64">
        <f t="shared" si="151"/>
        <v>36.5</v>
      </c>
      <c r="E338" s="12">
        <v>37</v>
      </c>
      <c r="F338" s="12">
        <v>36</v>
      </c>
      <c r="G338" s="12"/>
      <c r="H338" s="12"/>
      <c r="I338" s="12"/>
      <c r="J338" s="12"/>
      <c r="K338" s="12"/>
      <c r="L338" s="12"/>
      <c r="M338" s="74" t="str">
        <f t="shared" si="152"/>
        <v/>
      </c>
      <c r="N338" s="83" t="s">
        <v>103</v>
      </c>
      <c r="O338" s="83" t="s">
        <v>103</v>
      </c>
      <c r="P338" s="83"/>
      <c r="Q338" s="83"/>
      <c r="R338" s="83"/>
      <c r="S338" s="83"/>
      <c r="T338" s="83"/>
      <c r="U338" s="83"/>
      <c r="V338" s="5" t="str">
        <f t="shared" si="153"/>
        <v/>
      </c>
      <c r="W338" s="41"/>
      <c r="X338" s="41"/>
      <c r="Y338" s="41"/>
      <c r="Z338" s="41"/>
      <c r="AA338" s="41"/>
      <c r="AB338" s="41"/>
      <c r="AC338" s="41"/>
      <c r="AD338" s="41"/>
      <c r="AE338" s="5" t="str">
        <f t="shared" si="154"/>
        <v/>
      </c>
      <c r="AF338" s="41"/>
      <c r="AG338" s="41"/>
      <c r="AH338" s="41"/>
      <c r="AI338" s="41"/>
      <c r="AJ338" s="41"/>
      <c r="AK338" s="41"/>
      <c r="AL338" s="41"/>
      <c r="AM338" s="41"/>
      <c r="AN338" s="41">
        <f t="shared" si="161"/>
        <v>23.4375</v>
      </c>
      <c r="AO338" s="41">
        <v>896</v>
      </c>
      <c r="AP338" s="110" t="s">
        <v>103</v>
      </c>
      <c r="AQ338" s="111" t="s">
        <v>103</v>
      </c>
      <c r="AR338" s="126" t="str">
        <f t="shared" si="155"/>
        <v/>
      </c>
      <c r="AS338" s="126" t="str">
        <f t="shared" si="156"/>
        <v/>
      </c>
      <c r="AT338" s="127">
        <v>896</v>
      </c>
      <c r="AU338" s="128">
        <v>2.41</v>
      </c>
      <c r="AV338" s="129" t="s">
        <v>103</v>
      </c>
      <c r="AW338" s="126" t="str">
        <f t="shared" si="157"/>
        <v/>
      </c>
      <c r="AX338" s="126" t="str">
        <f t="shared" si="158"/>
        <v/>
      </c>
      <c r="AY338" s="64" t="str">
        <f t="shared" si="159"/>
        <v/>
      </c>
      <c r="AZ338" s="97">
        <v>79.89</v>
      </c>
      <c r="BA338" s="68"/>
      <c r="BB338" s="68"/>
      <c r="BC338" s="68"/>
      <c r="BD338" s="68"/>
      <c r="BE338" s="15"/>
      <c r="BF338" s="5">
        <f t="shared" si="160"/>
        <v>6498</v>
      </c>
      <c r="BG338" s="41">
        <v>3114</v>
      </c>
      <c r="BH338" s="42">
        <v>3384</v>
      </c>
      <c r="BI338" s="42"/>
      <c r="BJ338" s="42"/>
      <c r="BK338" s="42"/>
      <c r="BL338" s="42"/>
      <c r="BM338" s="15"/>
    </row>
    <row r="339" spans="1:65" outlineLevel="5" x14ac:dyDescent="0.3">
      <c r="A339" s="22">
        <f t="shared" si="144"/>
        <v>10</v>
      </c>
      <c r="B339" s="9">
        <f t="shared" si="128"/>
        <v>43386</v>
      </c>
      <c r="C339" s="51">
        <v>357148</v>
      </c>
      <c r="D339" s="64">
        <f t="shared" si="151"/>
        <v>36</v>
      </c>
      <c r="E339" s="12">
        <v>36</v>
      </c>
      <c r="F339" s="12">
        <v>36</v>
      </c>
      <c r="G339" s="12"/>
      <c r="H339" s="12"/>
      <c r="I339" s="12"/>
      <c r="J339" s="12"/>
      <c r="K339" s="12"/>
      <c r="L339" s="12"/>
      <c r="M339" s="74" t="str">
        <f t="shared" si="152"/>
        <v/>
      </c>
      <c r="N339" s="83" t="s">
        <v>103</v>
      </c>
      <c r="O339" s="83" t="s">
        <v>103</v>
      </c>
      <c r="P339" s="83"/>
      <c r="Q339" s="83"/>
      <c r="R339" s="83"/>
      <c r="S339" s="83"/>
      <c r="T339" s="83"/>
      <c r="U339" s="83"/>
      <c r="V339" s="5" t="str">
        <f t="shared" si="153"/>
        <v/>
      </c>
      <c r="W339" s="41"/>
      <c r="X339" s="41"/>
      <c r="Y339" s="41"/>
      <c r="Z339" s="41"/>
      <c r="AA339" s="41"/>
      <c r="AB339" s="41"/>
      <c r="AC339" s="41"/>
      <c r="AD339" s="41"/>
      <c r="AE339" s="5" t="str">
        <f t="shared" si="154"/>
        <v/>
      </c>
      <c r="AF339" s="41"/>
      <c r="AG339" s="41"/>
      <c r="AH339" s="41"/>
      <c r="AI339" s="41"/>
      <c r="AJ339" s="41"/>
      <c r="AK339" s="41"/>
      <c r="AL339" s="41"/>
      <c r="AM339" s="41"/>
      <c r="AN339" s="41">
        <f t="shared" si="161"/>
        <v>25.05966587112172</v>
      </c>
      <c r="AO339" s="41">
        <v>838</v>
      </c>
      <c r="AP339" s="110" t="s">
        <v>103</v>
      </c>
      <c r="AQ339" s="111" t="s">
        <v>103</v>
      </c>
      <c r="AR339" s="126" t="str">
        <f t="shared" si="155"/>
        <v/>
      </c>
      <c r="AS339" s="126" t="str">
        <f t="shared" si="156"/>
        <v/>
      </c>
      <c r="AT339" s="127">
        <v>838</v>
      </c>
      <c r="AU339" s="128" t="s">
        <v>103</v>
      </c>
      <c r="AV339" s="129" t="s">
        <v>103</v>
      </c>
      <c r="AW339" s="126" t="str">
        <f t="shared" si="157"/>
        <v/>
      </c>
      <c r="AX339" s="126" t="str">
        <f t="shared" si="158"/>
        <v/>
      </c>
      <c r="AY339" s="64" t="str">
        <f t="shared" si="159"/>
        <v/>
      </c>
      <c r="AZ339" s="97" t="s">
        <v>103</v>
      </c>
      <c r="BA339" s="68"/>
      <c r="BB339" s="68"/>
      <c r="BC339" s="68"/>
      <c r="BD339" s="68"/>
      <c r="BE339" s="15"/>
      <c r="BF339" s="5">
        <f t="shared" si="160"/>
        <v>8067</v>
      </c>
      <c r="BG339" s="41">
        <v>1464</v>
      </c>
      <c r="BH339" s="42">
        <v>6603</v>
      </c>
      <c r="BI339" s="42"/>
      <c r="BJ339" s="42"/>
      <c r="BK339" s="42"/>
      <c r="BL339" s="42"/>
      <c r="BM339" s="15"/>
    </row>
    <row r="340" spans="1:65" outlineLevel="5" x14ac:dyDescent="0.3">
      <c r="A340" s="22">
        <f t="shared" si="144"/>
        <v>10</v>
      </c>
      <c r="B340" s="9">
        <f t="shared" si="128"/>
        <v>43387</v>
      </c>
      <c r="C340" s="51">
        <v>340272</v>
      </c>
      <c r="D340" s="64">
        <f t="shared" si="151"/>
        <v>35.5</v>
      </c>
      <c r="E340" s="12">
        <v>35</v>
      </c>
      <c r="F340" s="12">
        <v>36</v>
      </c>
      <c r="G340" s="12"/>
      <c r="H340" s="12"/>
      <c r="I340" s="12"/>
      <c r="J340" s="12"/>
      <c r="K340" s="12"/>
      <c r="L340" s="12"/>
      <c r="M340" s="74" t="str">
        <f t="shared" si="152"/>
        <v/>
      </c>
      <c r="N340" s="83" t="s">
        <v>103</v>
      </c>
      <c r="O340" s="83" t="s">
        <v>103</v>
      </c>
      <c r="P340" s="83"/>
      <c r="Q340" s="83"/>
      <c r="R340" s="83"/>
      <c r="S340" s="83"/>
      <c r="T340" s="83"/>
      <c r="U340" s="83"/>
      <c r="V340" s="5" t="str">
        <f t="shared" si="153"/>
        <v/>
      </c>
      <c r="W340" s="41"/>
      <c r="X340" s="41"/>
      <c r="Y340" s="41"/>
      <c r="Z340" s="41"/>
      <c r="AA340" s="41"/>
      <c r="AB340" s="41"/>
      <c r="AC340" s="41"/>
      <c r="AD340" s="41"/>
      <c r="AE340" s="5" t="str">
        <f t="shared" si="154"/>
        <v/>
      </c>
      <c r="AF340" s="41"/>
      <c r="AG340" s="41"/>
      <c r="AH340" s="41"/>
      <c r="AI340" s="41"/>
      <c r="AJ340" s="41"/>
      <c r="AK340" s="41"/>
      <c r="AL340" s="41"/>
      <c r="AM340" s="41"/>
      <c r="AN340" s="41">
        <f t="shared" si="161"/>
        <v>36.144578313253014</v>
      </c>
      <c r="AO340" s="41">
        <v>581</v>
      </c>
      <c r="AP340" s="110" t="s">
        <v>103</v>
      </c>
      <c r="AQ340" s="111" t="s">
        <v>103</v>
      </c>
      <c r="AR340" s="126" t="str">
        <f t="shared" si="155"/>
        <v/>
      </c>
      <c r="AS340" s="126" t="str">
        <f t="shared" si="156"/>
        <v/>
      </c>
      <c r="AT340" s="127">
        <v>581</v>
      </c>
      <c r="AU340" s="128" t="s">
        <v>103</v>
      </c>
      <c r="AV340" s="129" t="s">
        <v>103</v>
      </c>
      <c r="AW340" s="126" t="str">
        <f t="shared" si="157"/>
        <v/>
      </c>
      <c r="AX340" s="126" t="str">
        <f t="shared" si="158"/>
        <v/>
      </c>
      <c r="AY340" s="64" t="str">
        <f t="shared" si="159"/>
        <v/>
      </c>
      <c r="AZ340" s="97" t="s">
        <v>103</v>
      </c>
      <c r="BA340" s="68"/>
      <c r="BB340" s="68"/>
      <c r="BC340" s="68"/>
      <c r="BD340" s="68"/>
      <c r="BE340" s="15"/>
      <c r="BF340" s="5">
        <f t="shared" si="160"/>
        <v>7678</v>
      </c>
      <c r="BG340" s="41">
        <v>3004</v>
      </c>
      <c r="BH340" s="42">
        <v>4674</v>
      </c>
      <c r="BI340" s="42"/>
      <c r="BJ340" s="42"/>
      <c r="BK340" s="42"/>
      <c r="BL340" s="42"/>
      <c r="BM340" s="15"/>
    </row>
    <row r="341" spans="1:65" outlineLevel="5" x14ac:dyDescent="0.3">
      <c r="A341" s="22">
        <f t="shared" si="144"/>
        <v>10</v>
      </c>
      <c r="B341" s="9">
        <f t="shared" si="128"/>
        <v>43388</v>
      </c>
      <c r="C341" s="51">
        <v>347516</v>
      </c>
      <c r="D341" s="64">
        <f t="shared" si="151"/>
        <v>36</v>
      </c>
      <c r="E341" s="12">
        <v>36</v>
      </c>
      <c r="F341" s="12">
        <v>36</v>
      </c>
      <c r="G341" s="12"/>
      <c r="H341" s="12"/>
      <c r="I341" s="12"/>
      <c r="J341" s="12"/>
      <c r="K341" s="12"/>
      <c r="L341" s="12"/>
      <c r="M341" s="74" t="str">
        <f t="shared" si="152"/>
        <v/>
      </c>
      <c r="N341" s="83" t="s">
        <v>103</v>
      </c>
      <c r="O341" s="83" t="s">
        <v>103</v>
      </c>
      <c r="P341" s="83"/>
      <c r="Q341" s="83"/>
      <c r="R341" s="83"/>
      <c r="S341" s="83"/>
      <c r="T341" s="83"/>
      <c r="U341" s="83"/>
      <c r="V341" s="5" t="str">
        <f t="shared" si="153"/>
        <v/>
      </c>
      <c r="W341" s="41"/>
      <c r="X341" s="41"/>
      <c r="Y341" s="41"/>
      <c r="Z341" s="41"/>
      <c r="AA341" s="41"/>
      <c r="AB341" s="41"/>
      <c r="AC341" s="41"/>
      <c r="AD341" s="41"/>
      <c r="AE341" s="5" t="str">
        <f t="shared" si="154"/>
        <v/>
      </c>
      <c r="AF341" s="41"/>
      <c r="AG341" s="41"/>
      <c r="AH341" s="41"/>
      <c r="AI341" s="41"/>
      <c r="AJ341" s="41"/>
      <c r="AK341" s="41"/>
      <c r="AL341" s="41"/>
      <c r="AM341" s="41"/>
      <c r="AN341" s="41">
        <f t="shared" si="161"/>
        <v>24.475524475524477</v>
      </c>
      <c r="AO341" s="41">
        <v>858</v>
      </c>
      <c r="AP341" s="110" t="s">
        <v>103</v>
      </c>
      <c r="AQ341" s="111" t="s">
        <v>103</v>
      </c>
      <c r="AR341" s="126" t="str">
        <f t="shared" si="155"/>
        <v/>
      </c>
      <c r="AS341" s="126" t="str">
        <f t="shared" si="156"/>
        <v/>
      </c>
      <c r="AT341" s="127">
        <v>858</v>
      </c>
      <c r="AU341" s="128">
        <v>2.4300000000000002</v>
      </c>
      <c r="AV341" s="129" t="s">
        <v>103</v>
      </c>
      <c r="AW341" s="126" t="str">
        <f t="shared" si="157"/>
        <v/>
      </c>
      <c r="AX341" s="126" t="str">
        <f t="shared" si="158"/>
        <v/>
      </c>
      <c r="AY341" s="64" t="str">
        <f t="shared" si="159"/>
        <v/>
      </c>
      <c r="AZ341" s="97">
        <v>79.91</v>
      </c>
      <c r="BA341" s="68"/>
      <c r="BB341" s="68"/>
      <c r="BC341" s="68"/>
      <c r="BD341" s="68"/>
      <c r="BE341" s="15"/>
      <c r="BF341" s="5">
        <f t="shared" si="160"/>
        <v>7189</v>
      </c>
      <c r="BG341" s="41">
        <v>2842</v>
      </c>
      <c r="BH341" s="42">
        <v>4347</v>
      </c>
      <c r="BI341" s="42"/>
      <c r="BJ341" s="42"/>
      <c r="BK341" s="42"/>
      <c r="BL341" s="42"/>
      <c r="BM341" s="15"/>
    </row>
    <row r="342" spans="1:65" outlineLevel="5" x14ac:dyDescent="0.3">
      <c r="A342" s="22">
        <f t="shared" si="144"/>
        <v>10</v>
      </c>
      <c r="B342" s="9">
        <f t="shared" si="128"/>
        <v>43389</v>
      </c>
      <c r="C342" s="51">
        <v>331865</v>
      </c>
      <c r="D342" s="64">
        <f t="shared" si="151"/>
        <v>35.5</v>
      </c>
      <c r="E342" s="12">
        <v>36</v>
      </c>
      <c r="F342" s="12">
        <v>35</v>
      </c>
      <c r="G342" s="12"/>
      <c r="H342" s="12"/>
      <c r="I342" s="12"/>
      <c r="J342" s="12"/>
      <c r="K342" s="12"/>
      <c r="L342" s="12"/>
      <c r="M342" s="74">
        <f t="shared" si="152"/>
        <v>7.3</v>
      </c>
      <c r="N342" s="83">
        <v>7.31</v>
      </c>
      <c r="O342" s="83">
        <v>7.31</v>
      </c>
      <c r="P342" s="83"/>
      <c r="Q342" s="83"/>
      <c r="R342" s="83"/>
      <c r="S342" s="83"/>
      <c r="T342" s="83"/>
      <c r="U342" s="83"/>
      <c r="V342" s="5" t="str">
        <f t="shared" si="153"/>
        <v/>
      </c>
      <c r="W342" s="41"/>
      <c r="X342" s="41"/>
      <c r="Y342" s="41"/>
      <c r="Z342" s="41"/>
      <c r="AA342" s="41"/>
      <c r="AB342" s="41"/>
      <c r="AC342" s="41"/>
      <c r="AD342" s="41"/>
      <c r="AE342" s="5" t="str">
        <f t="shared" si="154"/>
        <v/>
      </c>
      <c r="AF342" s="41"/>
      <c r="AG342" s="41"/>
      <c r="AH342" s="41"/>
      <c r="AI342" s="41"/>
      <c r="AJ342" s="41"/>
      <c r="AK342" s="41"/>
      <c r="AL342" s="41"/>
      <c r="AM342" s="41"/>
      <c r="AN342" s="41">
        <f t="shared" si="161"/>
        <v>28.416779431664413</v>
      </c>
      <c r="AO342" s="41">
        <v>739</v>
      </c>
      <c r="AP342" s="110">
        <v>3.52</v>
      </c>
      <c r="AQ342" s="111">
        <v>2.38</v>
      </c>
      <c r="AR342" s="126">
        <f t="shared" si="155"/>
        <v>67.61363636363636</v>
      </c>
      <c r="AS342" s="126">
        <f t="shared" si="156"/>
        <v>32.38636363636364</v>
      </c>
      <c r="AT342" s="127">
        <v>739</v>
      </c>
      <c r="AU342" s="128">
        <v>2.41</v>
      </c>
      <c r="AV342" s="129">
        <v>1.39</v>
      </c>
      <c r="AW342" s="126">
        <f t="shared" si="157"/>
        <v>57.676348547717836</v>
      </c>
      <c r="AX342" s="126">
        <f t="shared" si="158"/>
        <v>42.323651452282164</v>
      </c>
      <c r="AY342" s="64">
        <f t="shared" si="159"/>
        <v>34.725654967869502</v>
      </c>
      <c r="AZ342" s="97">
        <v>79.89</v>
      </c>
      <c r="BA342" s="68"/>
      <c r="BB342" s="68"/>
      <c r="BC342" s="68"/>
      <c r="BD342" s="68"/>
      <c r="BE342" s="15"/>
      <c r="BF342" s="5">
        <f t="shared" si="160"/>
        <v>7624</v>
      </c>
      <c r="BG342" s="41">
        <v>2773</v>
      </c>
      <c r="BH342" s="42">
        <v>4851</v>
      </c>
      <c r="BI342" s="42"/>
      <c r="BJ342" s="42"/>
      <c r="BK342" s="42"/>
      <c r="BL342" s="42"/>
      <c r="BM342" s="15"/>
    </row>
    <row r="343" spans="1:65" outlineLevel="5" x14ac:dyDescent="0.3">
      <c r="A343" s="22">
        <f t="shared" si="144"/>
        <v>10</v>
      </c>
      <c r="B343" s="9">
        <f t="shared" si="128"/>
        <v>43390</v>
      </c>
      <c r="C343" s="51">
        <v>340309</v>
      </c>
      <c r="D343" s="64">
        <f t="shared" si="151"/>
        <v>36.5</v>
      </c>
      <c r="E343" s="12">
        <v>37</v>
      </c>
      <c r="F343" s="12">
        <v>36</v>
      </c>
      <c r="G343" s="12"/>
      <c r="H343" s="12"/>
      <c r="I343" s="12"/>
      <c r="J343" s="12"/>
      <c r="K343" s="12"/>
      <c r="L343" s="12"/>
      <c r="M343" s="74" t="str">
        <f t="shared" si="152"/>
        <v/>
      </c>
      <c r="N343" s="83" t="s">
        <v>103</v>
      </c>
      <c r="O343" s="83" t="s">
        <v>103</v>
      </c>
      <c r="P343" s="83"/>
      <c r="Q343" s="83"/>
      <c r="R343" s="83"/>
      <c r="S343" s="83"/>
      <c r="T343" s="83"/>
      <c r="U343" s="83"/>
      <c r="V343" s="5" t="str">
        <f t="shared" si="153"/>
        <v/>
      </c>
      <c r="W343" s="41"/>
      <c r="X343" s="41"/>
      <c r="Y343" s="41"/>
      <c r="Z343" s="41"/>
      <c r="AA343" s="41"/>
      <c r="AB343" s="41"/>
      <c r="AC343" s="41"/>
      <c r="AD343" s="41"/>
      <c r="AE343" s="5" t="str">
        <f t="shared" si="154"/>
        <v/>
      </c>
      <c r="AF343" s="41"/>
      <c r="AG343" s="41"/>
      <c r="AH343" s="41"/>
      <c r="AI343" s="41"/>
      <c r="AJ343" s="41"/>
      <c r="AK343" s="41"/>
      <c r="AL343" s="41"/>
      <c r="AM343" s="41"/>
      <c r="AN343" s="41">
        <f t="shared" si="161"/>
        <v>29.207232267037551</v>
      </c>
      <c r="AO343" s="41">
        <v>719</v>
      </c>
      <c r="AP343" s="110" t="s">
        <v>103</v>
      </c>
      <c r="AQ343" s="111" t="s">
        <v>103</v>
      </c>
      <c r="AR343" s="126" t="str">
        <f t="shared" si="155"/>
        <v/>
      </c>
      <c r="AS343" s="126" t="str">
        <f t="shared" si="156"/>
        <v/>
      </c>
      <c r="AT343" s="127">
        <v>719</v>
      </c>
      <c r="AU343" s="128">
        <v>2.4500000000000002</v>
      </c>
      <c r="AV343" s="129" t="s">
        <v>103</v>
      </c>
      <c r="AW343" s="126" t="str">
        <f t="shared" si="157"/>
        <v/>
      </c>
      <c r="AX343" s="126" t="str">
        <f t="shared" si="158"/>
        <v/>
      </c>
      <c r="AY343" s="64" t="str">
        <f t="shared" si="159"/>
        <v/>
      </c>
      <c r="AZ343" s="97">
        <v>79.95</v>
      </c>
      <c r="BA343" s="68"/>
      <c r="BB343" s="68"/>
      <c r="BC343" s="68"/>
      <c r="BD343" s="68"/>
      <c r="BE343" s="15"/>
      <c r="BF343" s="5">
        <f t="shared" si="160"/>
        <v>7674</v>
      </c>
      <c r="BG343" s="41">
        <v>2775</v>
      </c>
      <c r="BH343" s="42">
        <v>4899</v>
      </c>
      <c r="BI343" s="42"/>
      <c r="BJ343" s="42"/>
      <c r="BK343" s="42"/>
      <c r="BL343" s="42"/>
      <c r="BM343" s="15"/>
    </row>
    <row r="344" spans="1:65" outlineLevel="5" x14ac:dyDescent="0.3">
      <c r="A344" s="22">
        <f t="shared" si="144"/>
        <v>10</v>
      </c>
      <c r="B344" s="9">
        <f t="shared" si="128"/>
        <v>43391</v>
      </c>
      <c r="C344" s="51">
        <v>322777</v>
      </c>
      <c r="D344" s="64">
        <f t="shared" si="151"/>
        <v>35.5</v>
      </c>
      <c r="E344" s="12">
        <v>35</v>
      </c>
      <c r="F344" s="12">
        <v>36</v>
      </c>
      <c r="G344" s="12"/>
      <c r="H344" s="12"/>
      <c r="I344" s="12"/>
      <c r="J344" s="12"/>
      <c r="K344" s="12"/>
      <c r="L344" s="12"/>
      <c r="M344" s="74" t="str">
        <f t="shared" si="152"/>
        <v/>
      </c>
      <c r="N344" s="83" t="s">
        <v>103</v>
      </c>
      <c r="O344" s="83" t="s">
        <v>103</v>
      </c>
      <c r="P344" s="83"/>
      <c r="Q344" s="83"/>
      <c r="R344" s="83"/>
      <c r="S344" s="83"/>
      <c r="T344" s="83"/>
      <c r="U344" s="83"/>
      <c r="V344" s="5" t="str">
        <f t="shared" si="153"/>
        <v/>
      </c>
      <c r="W344" s="41"/>
      <c r="X344" s="41"/>
      <c r="Y344" s="41"/>
      <c r="Z344" s="41"/>
      <c r="AA344" s="41"/>
      <c r="AB344" s="41"/>
      <c r="AC344" s="41"/>
      <c r="AD344" s="41"/>
      <c r="AE344" s="5" t="str">
        <f t="shared" si="154"/>
        <v/>
      </c>
      <c r="AF344" s="41"/>
      <c r="AG344" s="41"/>
      <c r="AH344" s="41"/>
      <c r="AI344" s="41"/>
      <c r="AJ344" s="41"/>
      <c r="AK344" s="41"/>
      <c r="AL344" s="41"/>
      <c r="AM344" s="41"/>
      <c r="AN344" s="41">
        <f t="shared" si="161"/>
        <v>23.026315789473685</v>
      </c>
      <c r="AO344" s="41">
        <v>912</v>
      </c>
      <c r="AP344" s="110" t="s">
        <v>103</v>
      </c>
      <c r="AQ344" s="111" t="s">
        <v>103</v>
      </c>
      <c r="AR344" s="126" t="str">
        <f t="shared" si="155"/>
        <v/>
      </c>
      <c r="AS344" s="126" t="str">
        <f t="shared" si="156"/>
        <v/>
      </c>
      <c r="AT344" s="127">
        <v>912</v>
      </c>
      <c r="AU344" s="128">
        <v>2.4</v>
      </c>
      <c r="AV344" s="129" t="s">
        <v>103</v>
      </c>
      <c r="AW344" s="126" t="str">
        <f t="shared" si="157"/>
        <v/>
      </c>
      <c r="AX344" s="126" t="str">
        <f t="shared" si="158"/>
        <v/>
      </c>
      <c r="AY344" s="64" t="str">
        <f t="shared" si="159"/>
        <v/>
      </c>
      <c r="AZ344" s="97">
        <v>79.92</v>
      </c>
      <c r="BA344" s="68"/>
      <c r="BB344" s="68"/>
      <c r="BC344" s="68"/>
      <c r="BD344" s="68"/>
      <c r="BE344" s="15"/>
      <c r="BF344" s="5">
        <f t="shared" si="160"/>
        <v>7136</v>
      </c>
      <c r="BG344" s="41">
        <v>3072</v>
      </c>
      <c r="BH344" s="42">
        <v>4064</v>
      </c>
      <c r="BI344" s="42"/>
      <c r="BJ344" s="42"/>
      <c r="BK344" s="42"/>
      <c r="BL344" s="42"/>
      <c r="BM344" s="15"/>
    </row>
    <row r="345" spans="1:65" outlineLevel="5" x14ac:dyDescent="0.3">
      <c r="A345" s="22">
        <f t="shared" si="144"/>
        <v>10</v>
      </c>
      <c r="B345" s="9">
        <f t="shared" si="128"/>
        <v>43392</v>
      </c>
      <c r="C345" s="51">
        <v>325711</v>
      </c>
      <c r="D345" s="64">
        <f t="shared" si="151"/>
        <v>35.5</v>
      </c>
      <c r="E345" s="12">
        <v>35</v>
      </c>
      <c r="F345" s="12">
        <v>36</v>
      </c>
      <c r="G345" s="12"/>
      <c r="H345" s="12"/>
      <c r="I345" s="12"/>
      <c r="J345" s="12"/>
      <c r="K345" s="12"/>
      <c r="L345" s="12"/>
      <c r="M345" s="74" t="str">
        <f t="shared" si="152"/>
        <v/>
      </c>
      <c r="N345" s="83" t="s">
        <v>103</v>
      </c>
      <c r="O345" s="83" t="s">
        <v>103</v>
      </c>
      <c r="P345" s="83"/>
      <c r="Q345" s="83"/>
      <c r="R345" s="83"/>
      <c r="S345" s="83"/>
      <c r="T345" s="83"/>
      <c r="U345" s="83"/>
      <c r="V345" s="5" t="str">
        <f t="shared" si="153"/>
        <v/>
      </c>
      <c r="W345" s="41"/>
      <c r="X345" s="41"/>
      <c r="Y345" s="41"/>
      <c r="Z345" s="41"/>
      <c r="AA345" s="41"/>
      <c r="AB345" s="41"/>
      <c r="AC345" s="41"/>
      <c r="AD345" s="41"/>
      <c r="AE345" s="5" t="str">
        <f t="shared" si="154"/>
        <v/>
      </c>
      <c r="AF345" s="41"/>
      <c r="AG345" s="41"/>
      <c r="AH345" s="41"/>
      <c r="AI345" s="41"/>
      <c r="AJ345" s="41"/>
      <c r="AK345" s="41"/>
      <c r="AL345" s="41"/>
      <c r="AM345" s="41"/>
      <c r="AN345" s="41">
        <f t="shared" si="161"/>
        <v>22.776572668112799</v>
      </c>
      <c r="AO345" s="41">
        <v>922</v>
      </c>
      <c r="AP345" s="110" t="s">
        <v>103</v>
      </c>
      <c r="AQ345" s="111" t="s">
        <v>103</v>
      </c>
      <c r="AR345" s="126" t="str">
        <f t="shared" si="155"/>
        <v/>
      </c>
      <c r="AS345" s="126" t="str">
        <f t="shared" si="156"/>
        <v/>
      </c>
      <c r="AT345" s="127">
        <v>922</v>
      </c>
      <c r="AU345" s="128">
        <v>2.5299999999999998</v>
      </c>
      <c r="AV345" s="129" t="s">
        <v>103</v>
      </c>
      <c r="AW345" s="126" t="str">
        <f t="shared" si="157"/>
        <v/>
      </c>
      <c r="AX345" s="126" t="str">
        <f t="shared" si="158"/>
        <v/>
      </c>
      <c r="AY345" s="64" t="str">
        <f t="shared" si="159"/>
        <v/>
      </c>
      <c r="AZ345" s="97">
        <v>79.260000000000005</v>
      </c>
      <c r="BA345" s="68"/>
      <c r="BB345" s="68"/>
      <c r="BC345" s="68"/>
      <c r="BD345" s="68"/>
      <c r="BE345" s="15"/>
      <c r="BF345" s="5">
        <f t="shared" si="160"/>
        <v>7311</v>
      </c>
      <c r="BG345" s="41">
        <v>3078</v>
      </c>
      <c r="BH345" s="42">
        <v>4233</v>
      </c>
      <c r="BI345" s="42"/>
      <c r="BJ345" s="42"/>
      <c r="BK345" s="42"/>
      <c r="BL345" s="42"/>
      <c r="BM345" s="15"/>
    </row>
    <row r="346" spans="1:65" outlineLevel="5" x14ac:dyDescent="0.3">
      <c r="A346" s="22">
        <f t="shared" si="144"/>
        <v>10</v>
      </c>
      <c r="B346" s="9">
        <f t="shared" si="128"/>
        <v>43393</v>
      </c>
      <c r="C346" s="51">
        <v>326056</v>
      </c>
      <c r="D346" s="64">
        <f t="shared" si="151"/>
        <v>36</v>
      </c>
      <c r="E346" s="12">
        <v>36</v>
      </c>
      <c r="F346" s="12">
        <v>36</v>
      </c>
      <c r="G346" s="12"/>
      <c r="H346" s="12"/>
      <c r="I346" s="12"/>
      <c r="J346" s="12"/>
      <c r="K346" s="12"/>
      <c r="L346" s="12"/>
      <c r="M346" s="74" t="str">
        <f t="shared" si="152"/>
        <v/>
      </c>
      <c r="N346" s="83" t="s">
        <v>103</v>
      </c>
      <c r="O346" s="83" t="s">
        <v>103</v>
      </c>
      <c r="P346" s="83"/>
      <c r="Q346" s="83"/>
      <c r="R346" s="83"/>
      <c r="S346" s="83"/>
      <c r="T346" s="83"/>
      <c r="U346" s="83"/>
      <c r="V346" s="5" t="str">
        <f t="shared" si="153"/>
        <v/>
      </c>
      <c r="W346" s="41"/>
      <c r="X346" s="41"/>
      <c r="Y346" s="41"/>
      <c r="Z346" s="41"/>
      <c r="AA346" s="41"/>
      <c r="AB346" s="41"/>
      <c r="AC346" s="41"/>
      <c r="AD346" s="41"/>
      <c r="AE346" s="5" t="str">
        <f t="shared" si="154"/>
        <v/>
      </c>
      <c r="AF346" s="41"/>
      <c r="AG346" s="41"/>
      <c r="AH346" s="41"/>
      <c r="AI346" s="41"/>
      <c r="AJ346" s="41"/>
      <c r="AK346" s="41"/>
      <c r="AL346" s="41"/>
      <c r="AM346" s="41"/>
      <c r="AN346" s="41">
        <f t="shared" si="161"/>
        <v>25.240384615384617</v>
      </c>
      <c r="AO346" s="41">
        <v>832</v>
      </c>
      <c r="AP346" s="110" t="s">
        <v>103</v>
      </c>
      <c r="AQ346" s="111" t="s">
        <v>103</v>
      </c>
      <c r="AR346" s="126" t="str">
        <f t="shared" si="155"/>
        <v/>
      </c>
      <c r="AS346" s="126" t="str">
        <f t="shared" si="156"/>
        <v/>
      </c>
      <c r="AT346" s="127">
        <v>832</v>
      </c>
      <c r="AU346" s="128" t="s">
        <v>103</v>
      </c>
      <c r="AV346" s="129" t="s">
        <v>103</v>
      </c>
      <c r="AW346" s="126" t="str">
        <f t="shared" si="157"/>
        <v/>
      </c>
      <c r="AX346" s="126" t="str">
        <f t="shared" si="158"/>
        <v/>
      </c>
      <c r="AY346" s="64" t="str">
        <f t="shared" si="159"/>
        <v/>
      </c>
      <c r="AZ346" s="97" t="s">
        <v>103</v>
      </c>
      <c r="BA346" s="68"/>
      <c r="BB346" s="68"/>
      <c r="BC346" s="68"/>
      <c r="BD346" s="68"/>
      <c r="BE346" s="15"/>
      <c r="BF346" s="5">
        <f t="shared" si="160"/>
        <v>7650</v>
      </c>
      <c r="BG346" s="41">
        <v>2986</v>
      </c>
      <c r="BH346" s="42">
        <v>4664</v>
      </c>
      <c r="BI346" s="42"/>
      <c r="BJ346" s="42"/>
      <c r="BK346" s="42"/>
      <c r="BL346" s="42"/>
      <c r="BM346" s="15"/>
    </row>
    <row r="347" spans="1:65" outlineLevel="5" x14ac:dyDescent="0.3">
      <c r="A347" s="22">
        <f t="shared" si="144"/>
        <v>10</v>
      </c>
      <c r="B347" s="9">
        <f t="shared" si="128"/>
        <v>43394</v>
      </c>
      <c r="C347" s="51">
        <v>327995</v>
      </c>
      <c r="D347" s="64">
        <f t="shared" si="151"/>
        <v>36.5</v>
      </c>
      <c r="E347" s="12">
        <v>37</v>
      </c>
      <c r="F347" s="12">
        <v>36</v>
      </c>
      <c r="G347" s="12"/>
      <c r="H347" s="12"/>
      <c r="I347" s="12"/>
      <c r="J347" s="12"/>
      <c r="K347" s="12"/>
      <c r="L347" s="12"/>
      <c r="M347" s="74" t="str">
        <f t="shared" si="152"/>
        <v/>
      </c>
      <c r="N347" s="83" t="s">
        <v>103</v>
      </c>
      <c r="O347" s="83" t="s">
        <v>103</v>
      </c>
      <c r="P347" s="83"/>
      <c r="Q347" s="83"/>
      <c r="R347" s="83"/>
      <c r="S347" s="83"/>
      <c r="T347" s="83"/>
      <c r="U347" s="83"/>
      <c r="V347" s="5" t="str">
        <f t="shared" si="153"/>
        <v/>
      </c>
      <c r="W347" s="41"/>
      <c r="X347" s="41"/>
      <c r="Y347" s="41"/>
      <c r="Z347" s="41"/>
      <c r="AA347" s="41"/>
      <c r="AB347" s="41"/>
      <c r="AC347" s="41"/>
      <c r="AD347" s="41"/>
      <c r="AE347" s="5" t="str">
        <f t="shared" si="154"/>
        <v/>
      </c>
      <c r="AF347" s="41"/>
      <c r="AG347" s="41"/>
      <c r="AH347" s="41"/>
      <c r="AI347" s="41"/>
      <c r="AJ347" s="41"/>
      <c r="AK347" s="41"/>
      <c r="AL347" s="41"/>
      <c r="AM347" s="41"/>
      <c r="AN347" s="41">
        <f t="shared" si="161"/>
        <v>30.701754385964911</v>
      </c>
      <c r="AO347" s="41">
        <v>684</v>
      </c>
      <c r="AP347" s="110" t="s">
        <v>103</v>
      </c>
      <c r="AQ347" s="111" t="s">
        <v>103</v>
      </c>
      <c r="AR347" s="126" t="str">
        <f t="shared" si="155"/>
        <v/>
      </c>
      <c r="AS347" s="126" t="str">
        <f t="shared" si="156"/>
        <v/>
      </c>
      <c r="AT347" s="127">
        <v>684</v>
      </c>
      <c r="AU347" s="128" t="s">
        <v>103</v>
      </c>
      <c r="AV347" s="129" t="s">
        <v>103</v>
      </c>
      <c r="AW347" s="126" t="str">
        <f t="shared" si="157"/>
        <v/>
      </c>
      <c r="AX347" s="126" t="str">
        <f t="shared" si="158"/>
        <v/>
      </c>
      <c r="AY347" s="64" t="str">
        <f t="shared" si="159"/>
        <v/>
      </c>
      <c r="AZ347" s="97" t="s">
        <v>103</v>
      </c>
      <c r="BA347" s="68"/>
      <c r="BB347" s="68"/>
      <c r="BC347" s="68"/>
      <c r="BD347" s="68"/>
      <c r="BE347" s="15"/>
      <c r="BF347" s="5">
        <f t="shared" si="160"/>
        <v>8975</v>
      </c>
      <c r="BG347" s="41">
        <v>3661</v>
      </c>
      <c r="BH347" s="42">
        <v>5314</v>
      </c>
      <c r="BI347" s="42"/>
      <c r="BJ347" s="42"/>
      <c r="BK347" s="42"/>
      <c r="BL347" s="42"/>
      <c r="BM347" s="15"/>
    </row>
    <row r="348" spans="1:65" outlineLevel="5" x14ac:dyDescent="0.3">
      <c r="A348" s="22">
        <f t="shared" si="144"/>
        <v>10</v>
      </c>
      <c r="B348" s="9">
        <f t="shared" si="128"/>
        <v>43395</v>
      </c>
      <c r="C348" s="51">
        <v>325265</v>
      </c>
      <c r="D348" s="64">
        <f t="shared" si="151"/>
        <v>36.5</v>
      </c>
      <c r="E348" s="12">
        <v>36</v>
      </c>
      <c r="F348" s="12">
        <v>37</v>
      </c>
      <c r="G348" s="12"/>
      <c r="H348" s="12"/>
      <c r="I348" s="12"/>
      <c r="J348" s="12"/>
      <c r="K348" s="12"/>
      <c r="L348" s="12"/>
      <c r="M348" s="74" t="str">
        <f t="shared" si="152"/>
        <v/>
      </c>
      <c r="N348" s="83" t="s">
        <v>103</v>
      </c>
      <c r="O348" s="83" t="s">
        <v>103</v>
      </c>
      <c r="P348" s="83"/>
      <c r="Q348" s="83"/>
      <c r="R348" s="83"/>
      <c r="S348" s="83"/>
      <c r="T348" s="83"/>
      <c r="U348" s="83"/>
      <c r="V348" s="5" t="str">
        <f t="shared" si="153"/>
        <v/>
      </c>
      <c r="W348" s="41"/>
      <c r="X348" s="41"/>
      <c r="Y348" s="41"/>
      <c r="Z348" s="41"/>
      <c r="AA348" s="41"/>
      <c r="AB348" s="41"/>
      <c r="AC348" s="41"/>
      <c r="AD348" s="41"/>
      <c r="AE348" s="5" t="str">
        <f t="shared" si="154"/>
        <v/>
      </c>
      <c r="AF348" s="41"/>
      <c r="AG348" s="41"/>
      <c r="AH348" s="41"/>
      <c r="AI348" s="41"/>
      <c r="AJ348" s="41"/>
      <c r="AK348" s="41"/>
      <c r="AL348" s="41"/>
      <c r="AM348" s="41"/>
      <c r="AN348" s="41">
        <f t="shared" si="161"/>
        <v>26.854219948849106</v>
      </c>
      <c r="AO348" s="41">
        <v>782</v>
      </c>
      <c r="AP348" s="110" t="s">
        <v>103</v>
      </c>
      <c r="AQ348" s="111" t="s">
        <v>103</v>
      </c>
      <c r="AR348" s="126" t="str">
        <f t="shared" si="155"/>
        <v/>
      </c>
      <c r="AS348" s="126" t="str">
        <f t="shared" si="156"/>
        <v/>
      </c>
      <c r="AT348" s="127">
        <v>782</v>
      </c>
      <c r="AU348" s="128">
        <v>2.74</v>
      </c>
      <c r="AV348" s="129" t="s">
        <v>103</v>
      </c>
      <c r="AW348" s="126" t="str">
        <f t="shared" si="157"/>
        <v/>
      </c>
      <c r="AX348" s="126" t="str">
        <f t="shared" si="158"/>
        <v/>
      </c>
      <c r="AY348" s="64" t="str">
        <f t="shared" si="159"/>
        <v/>
      </c>
      <c r="AZ348" s="97">
        <v>80.56</v>
      </c>
      <c r="BA348" s="68"/>
      <c r="BB348" s="68"/>
      <c r="BC348" s="68"/>
      <c r="BD348" s="68"/>
      <c r="BE348" s="15"/>
      <c r="BF348" s="5">
        <f t="shared" si="160"/>
        <v>8235</v>
      </c>
      <c r="BG348" s="41">
        <v>1459</v>
      </c>
      <c r="BH348" s="42">
        <v>6776</v>
      </c>
      <c r="BI348" s="42"/>
      <c r="BJ348" s="42"/>
      <c r="BK348" s="42"/>
      <c r="BL348" s="42"/>
      <c r="BM348" s="15"/>
    </row>
    <row r="349" spans="1:65" outlineLevel="5" x14ac:dyDescent="0.3">
      <c r="A349" s="22">
        <f t="shared" si="144"/>
        <v>10</v>
      </c>
      <c r="B349" s="9">
        <f t="shared" si="128"/>
        <v>43396</v>
      </c>
      <c r="C349" s="51">
        <v>331506</v>
      </c>
      <c r="D349" s="64">
        <f t="shared" si="151"/>
        <v>36.5</v>
      </c>
      <c r="E349" s="12">
        <v>36</v>
      </c>
      <c r="F349" s="12">
        <v>37</v>
      </c>
      <c r="G349" s="12"/>
      <c r="H349" s="12"/>
      <c r="I349" s="12"/>
      <c r="J349" s="12"/>
      <c r="K349" s="12"/>
      <c r="L349" s="12"/>
      <c r="M349" s="74">
        <f t="shared" si="152"/>
        <v>7.4</v>
      </c>
      <c r="N349" s="83">
        <v>7.33</v>
      </c>
      <c r="O349" s="83">
        <v>7.39</v>
      </c>
      <c r="P349" s="83"/>
      <c r="Q349" s="83"/>
      <c r="R349" s="83"/>
      <c r="S349" s="83"/>
      <c r="T349" s="83"/>
      <c r="U349" s="83"/>
      <c r="V349" s="5" t="str">
        <f t="shared" si="153"/>
        <v/>
      </c>
      <c r="W349" s="41"/>
      <c r="X349" s="41"/>
      <c r="Y349" s="41"/>
      <c r="Z349" s="41"/>
      <c r="AA349" s="41"/>
      <c r="AB349" s="41"/>
      <c r="AC349" s="41"/>
      <c r="AD349" s="41"/>
      <c r="AE349" s="5" t="str">
        <f t="shared" si="154"/>
        <v/>
      </c>
      <c r="AF349" s="41"/>
      <c r="AG349" s="41"/>
      <c r="AH349" s="41"/>
      <c r="AI349" s="41"/>
      <c r="AJ349" s="41"/>
      <c r="AK349" s="41"/>
      <c r="AL349" s="41"/>
      <c r="AM349" s="41"/>
      <c r="AN349" s="41">
        <f t="shared" si="161"/>
        <v>25.331724969843183</v>
      </c>
      <c r="AO349" s="41">
        <v>829</v>
      </c>
      <c r="AP349" s="110">
        <v>3.61</v>
      </c>
      <c r="AQ349" s="111">
        <v>2.67</v>
      </c>
      <c r="AR349" s="126">
        <f t="shared" si="155"/>
        <v>73.961218836565095</v>
      </c>
      <c r="AS349" s="126">
        <f t="shared" si="156"/>
        <v>26.038781163434905</v>
      </c>
      <c r="AT349" s="127">
        <v>829</v>
      </c>
      <c r="AU349" s="128">
        <v>2.81</v>
      </c>
      <c r="AV349" s="129">
        <v>1.62</v>
      </c>
      <c r="AW349" s="126">
        <f t="shared" si="157"/>
        <v>57.651245551601427</v>
      </c>
      <c r="AX349" s="126">
        <f t="shared" si="158"/>
        <v>42.348754448398573</v>
      </c>
      <c r="AY349" s="64">
        <f t="shared" si="159"/>
        <v>52.072514399018019</v>
      </c>
      <c r="AZ349" s="97">
        <v>80.95</v>
      </c>
      <c r="BA349" s="68"/>
      <c r="BB349" s="68"/>
      <c r="BC349" s="68"/>
      <c r="BD349" s="68"/>
      <c r="BE349" s="15"/>
      <c r="BF349" s="5">
        <f t="shared" si="160"/>
        <v>8684</v>
      </c>
      <c r="BG349" s="41">
        <v>1884</v>
      </c>
      <c r="BH349" s="42">
        <v>6800</v>
      </c>
      <c r="BI349" s="42"/>
      <c r="BJ349" s="42"/>
      <c r="BK349" s="42"/>
      <c r="BL349" s="42"/>
      <c r="BM349" s="15"/>
    </row>
    <row r="350" spans="1:65" outlineLevel="5" x14ac:dyDescent="0.3">
      <c r="A350" s="22">
        <f t="shared" si="144"/>
        <v>10</v>
      </c>
      <c r="B350" s="9">
        <f t="shared" si="128"/>
        <v>43397</v>
      </c>
      <c r="C350" s="51">
        <v>330869</v>
      </c>
      <c r="D350" s="64">
        <f t="shared" si="151"/>
        <v>36.5</v>
      </c>
      <c r="E350" s="12">
        <v>36</v>
      </c>
      <c r="F350" s="12">
        <v>37</v>
      </c>
      <c r="G350" s="12"/>
      <c r="H350" s="12"/>
      <c r="I350" s="12"/>
      <c r="J350" s="12"/>
      <c r="K350" s="12"/>
      <c r="L350" s="12"/>
      <c r="M350" s="74" t="str">
        <f t="shared" si="152"/>
        <v/>
      </c>
      <c r="N350" s="83" t="s">
        <v>103</v>
      </c>
      <c r="O350" s="83" t="s">
        <v>103</v>
      </c>
      <c r="P350" s="83"/>
      <c r="Q350" s="83"/>
      <c r="R350" s="83"/>
      <c r="S350" s="83"/>
      <c r="T350" s="83"/>
      <c r="U350" s="83"/>
      <c r="V350" s="5" t="str">
        <f t="shared" si="153"/>
        <v/>
      </c>
      <c r="W350" s="41"/>
      <c r="X350" s="41"/>
      <c r="Y350" s="41"/>
      <c r="Z350" s="41"/>
      <c r="AA350" s="41"/>
      <c r="AB350" s="41"/>
      <c r="AC350" s="41"/>
      <c r="AD350" s="41"/>
      <c r="AE350" s="5" t="str">
        <f t="shared" si="154"/>
        <v/>
      </c>
      <c r="AF350" s="41"/>
      <c r="AG350" s="41"/>
      <c r="AH350" s="41"/>
      <c r="AI350" s="41"/>
      <c r="AJ350" s="41"/>
      <c r="AK350" s="41"/>
      <c r="AL350" s="41"/>
      <c r="AM350" s="41"/>
      <c r="AN350" s="41">
        <f t="shared" si="161"/>
        <v>17.184942716857609</v>
      </c>
      <c r="AO350" s="41">
        <v>1222</v>
      </c>
      <c r="AP350" s="110" t="s">
        <v>103</v>
      </c>
      <c r="AQ350" s="111" t="s">
        <v>103</v>
      </c>
      <c r="AR350" s="126" t="str">
        <f t="shared" si="155"/>
        <v/>
      </c>
      <c r="AS350" s="126" t="str">
        <f t="shared" si="156"/>
        <v/>
      </c>
      <c r="AT350" s="127">
        <v>1222</v>
      </c>
      <c r="AU350" s="128">
        <v>2.62</v>
      </c>
      <c r="AV350" s="129" t="s">
        <v>103</v>
      </c>
      <c r="AW350" s="126" t="str">
        <f t="shared" si="157"/>
        <v/>
      </c>
      <c r="AX350" s="126" t="str">
        <f t="shared" si="158"/>
        <v/>
      </c>
      <c r="AY350" s="64" t="str">
        <f t="shared" si="159"/>
        <v/>
      </c>
      <c r="AZ350" s="97">
        <v>80.260000000000005</v>
      </c>
      <c r="BA350" s="68"/>
      <c r="BB350" s="68"/>
      <c r="BC350" s="68"/>
      <c r="BD350" s="68"/>
      <c r="BE350" s="15"/>
      <c r="BF350" s="5">
        <f t="shared" si="160"/>
        <v>9701</v>
      </c>
      <c r="BG350" s="41">
        <v>3484</v>
      </c>
      <c r="BH350" s="42">
        <v>6217</v>
      </c>
      <c r="BI350" s="42"/>
      <c r="BJ350" s="42"/>
      <c r="BK350" s="42"/>
      <c r="BL350" s="42"/>
      <c r="BM350" s="15"/>
    </row>
    <row r="351" spans="1:65" outlineLevel="5" x14ac:dyDescent="0.3">
      <c r="A351" s="22">
        <f t="shared" si="144"/>
        <v>10</v>
      </c>
      <c r="B351" s="9">
        <f t="shared" si="128"/>
        <v>43398</v>
      </c>
      <c r="C351" s="51">
        <v>329223</v>
      </c>
      <c r="D351" s="64">
        <f t="shared" si="151"/>
        <v>36.5</v>
      </c>
      <c r="E351" s="12">
        <v>36</v>
      </c>
      <c r="F351" s="12">
        <v>37</v>
      </c>
      <c r="G351" s="12"/>
      <c r="H351" s="12"/>
      <c r="I351" s="12"/>
      <c r="J351" s="12"/>
      <c r="K351" s="12"/>
      <c r="L351" s="12"/>
      <c r="M351" s="74" t="str">
        <f t="shared" si="152"/>
        <v/>
      </c>
      <c r="N351" s="83" t="s">
        <v>103</v>
      </c>
      <c r="O351" s="83" t="s">
        <v>103</v>
      </c>
      <c r="P351" s="83"/>
      <c r="Q351" s="83"/>
      <c r="R351" s="83"/>
      <c r="S351" s="83"/>
      <c r="T351" s="83"/>
      <c r="U351" s="83"/>
      <c r="V351" s="5" t="str">
        <f t="shared" si="153"/>
        <v/>
      </c>
      <c r="W351" s="41"/>
      <c r="X351" s="41"/>
      <c r="Y351" s="41"/>
      <c r="Z351" s="41"/>
      <c r="AA351" s="41"/>
      <c r="AB351" s="41"/>
      <c r="AC351" s="41"/>
      <c r="AD351" s="41"/>
      <c r="AE351" s="5" t="str">
        <f t="shared" si="154"/>
        <v/>
      </c>
      <c r="AF351" s="41"/>
      <c r="AG351" s="41"/>
      <c r="AH351" s="41"/>
      <c r="AI351" s="41"/>
      <c r="AJ351" s="41"/>
      <c r="AK351" s="41"/>
      <c r="AL351" s="41"/>
      <c r="AM351" s="41"/>
      <c r="AN351" s="41">
        <f t="shared" si="161"/>
        <v>16.93548387096774</v>
      </c>
      <c r="AO351" s="41">
        <v>1240</v>
      </c>
      <c r="AP351" s="110" t="s">
        <v>103</v>
      </c>
      <c r="AQ351" s="111" t="s">
        <v>103</v>
      </c>
      <c r="AR351" s="126" t="str">
        <f t="shared" si="155"/>
        <v/>
      </c>
      <c r="AS351" s="126" t="str">
        <f t="shared" si="156"/>
        <v/>
      </c>
      <c r="AT351" s="127">
        <v>1240</v>
      </c>
      <c r="AU351" s="128">
        <v>2.56</v>
      </c>
      <c r="AV351" s="129" t="s">
        <v>103</v>
      </c>
      <c r="AW351" s="126" t="str">
        <f t="shared" si="157"/>
        <v/>
      </c>
      <c r="AX351" s="126" t="str">
        <f t="shared" si="158"/>
        <v/>
      </c>
      <c r="AY351" s="64" t="str">
        <f t="shared" si="159"/>
        <v/>
      </c>
      <c r="AZ351" s="97">
        <v>80.42</v>
      </c>
      <c r="BA351" s="68"/>
      <c r="BB351" s="68"/>
      <c r="BC351" s="68"/>
      <c r="BD351" s="68"/>
      <c r="BE351" s="15"/>
      <c r="BF351" s="5">
        <f t="shared" si="160"/>
        <v>10524</v>
      </c>
      <c r="BG351" s="41">
        <v>3501</v>
      </c>
      <c r="BH351" s="42">
        <v>7023</v>
      </c>
      <c r="BI351" s="42"/>
      <c r="BJ351" s="42"/>
      <c r="BK351" s="42"/>
      <c r="BL351" s="42"/>
      <c r="BM351" s="15"/>
    </row>
    <row r="352" spans="1:65" outlineLevel="5" x14ac:dyDescent="0.3">
      <c r="A352" s="22">
        <f t="shared" si="144"/>
        <v>10</v>
      </c>
      <c r="B352" s="9">
        <f t="shared" ref="B352:B415" si="162">B351+1</f>
        <v>43399</v>
      </c>
      <c r="C352" s="51">
        <v>339106</v>
      </c>
      <c r="D352" s="64">
        <f t="shared" si="151"/>
        <v>37</v>
      </c>
      <c r="E352" s="12">
        <v>37</v>
      </c>
      <c r="F352" s="12">
        <v>37</v>
      </c>
      <c r="G352" s="12"/>
      <c r="H352" s="12"/>
      <c r="I352" s="12"/>
      <c r="J352" s="12"/>
      <c r="K352" s="12"/>
      <c r="L352" s="12"/>
      <c r="M352" s="74" t="str">
        <f t="shared" si="152"/>
        <v/>
      </c>
      <c r="N352" s="83" t="s">
        <v>103</v>
      </c>
      <c r="O352" s="83" t="s">
        <v>103</v>
      </c>
      <c r="P352" s="83"/>
      <c r="Q352" s="83"/>
      <c r="R352" s="83"/>
      <c r="S352" s="83"/>
      <c r="T352" s="83"/>
      <c r="U352" s="83"/>
      <c r="V352" s="5" t="str">
        <f t="shared" si="153"/>
        <v/>
      </c>
      <c r="W352" s="41"/>
      <c r="X352" s="41"/>
      <c r="Y352" s="41"/>
      <c r="Z352" s="41"/>
      <c r="AA352" s="41"/>
      <c r="AB352" s="41"/>
      <c r="AC352" s="41"/>
      <c r="AD352" s="41"/>
      <c r="AE352" s="5" t="str">
        <f t="shared" si="154"/>
        <v/>
      </c>
      <c r="AF352" s="41"/>
      <c r="AG352" s="41"/>
      <c r="AH352" s="41"/>
      <c r="AI352" s="41"/>
      <c r="AJ352" s="41"/>
      <c r="AK352" s="41"/>
      <c r="AL352" s="41"/>
      <c r="AM352" s="41"/>
      <c r="AN352" s="41">
        <f t="shared" si="161"/>
        <v>17.045454545454547</v>
      </c>
      <c r="AO352" s="41">
        <v>1232</v>
      </c>
      <c r="AP352" s="110" t="s">
        <v>103</v>
      </c>
      <c r="AQ352" s="111" t="s">
        <v>103</v>
      </c>
      <c r="AR352" s="126" t="str">
        <f t="shared" si="155"/>
        <v/>
      </c>
      <c r="AS352" s="126" t="str">
        <f t="shared" si="156"/>
        <v/>
      </c>
      <c r="AT352" s="127">
        <v>1232</v>
      </c>
      <c r="AU352" s="128">
        <v>2.4900000000000002</v>
      </c>
      <c r="AV352" s="129" t="s">
        <v>103</v>
      </c>
      <c r="AW352" s="126" t="str">
        <f t="shared" si="157"/>
        <v/>
      </c>
      <c r="AX352" s="126" t="str">
        <f t="shared" si="158"/>
        <v/>
      </c>
      <c r="AY352" s="64" t="str">
        <f t="shared" si="159"/>
        <v/>
      </c>
      <c r="AZ352" s="97">
        <v>80.33</v>
      </c>
      <c r="BA352" s="68"/>
      <c r="BB352" s="68"/>
      <c r="BC352" s="68"/>
      <c r="BD352" s="68"/>
      <c r="BE352" s="15"/>
      <c r="BF352" s="5">
        <f t="shared" si="160"/>
        <v>8846</v>
      </c>
      <c r="BG352" s="41">
        <v>3528</v>
      </c>
      <c r="BH352" s="42">
        <v>5318</v>
      </c>
      <c r="BI352" s="42"/>
      <c r="BJ352" s="42"/>
      <c r="BK352" s="42"/>
      <c r="BL352" s="42"/>
      <c r="BM352" s="15"/>
    </row>
    <row r="353" spans="1:65" outlineLevel="5" x14ac:dyDescent="0.3">
      <c r="A353" s="22">
        <f t="shared" si="144"/>
        <v>10</v>
      </c>
      <c r="B353" s="9">
        <f t="shared" si="162"/>
        <v>43400</v>
      </c>
      <c r="C353" s="51">
        <v>334613</v>
      </c>
      <c r="D353" s="64">
        <f t="shared" si="151"/>
        <v>36.5</v>
      </c>
      <c r="E353" s="12">
        <v>36</v>
      </c>
      <c r="F353" s="12">
        <v>37</v>
      </c>
      <c r="G353" s="12"/>
      <c r="H353" s="12"/>
      <c r="I353" s="12"/>
      <c r="J353" s="12"/>
      <c r="K353" s="12"/>
      <c r="L353" s="12"/>
      <c r="M353" s="74" t="str">
        <f t="shared" si="152"/>
        <v/>
      </c>
      <c r="N353" s="83" t="s">
        <v>103</v>
      </c>
      <c r="O353" s="83" t="s">
        <v>103</v>
      </c>
      <c r="P353" s="83"/>
      <c r="Q353" s="83"/>
      <c r="R353" s="83"/>
      <c r="S353" s="83"/>
      <c r="T353" s="83"/>
      <c r="U353" s="83"/>
      <c r="V353" s="5" t="str">
        <f t="shared" si="153"/>
        <v/>
      </c>
      <c r="W353" s="41"/>
      <c r="X353" s="41"/>
      <c r="Y353" s="41"/>
      <c r="Z353" s="41"/>
      <c r="AA353" s="41"/>
      <c r="AB353" s="41"/>
      <c r="AC353" s="41"/>
      <c r="AD353" s="41"/>
      <c r="AE353" s="5" t="str">
        <f t="shared" si="154"/>
        <v/>
      </c>
      <c r="AF353" s="41"/>
      <c r="AG353" s="41"/>
      <c r="AH353" s="41"/>
      <c r="AI353" s="41"/>
      <c r="AJ353" s="41"/>
      <c r="AK353" s="41"/>
      <c r="AL353" s="41"/>
      <c r="AM353" s="41"/>
      <c r="AN353" s="41">
        <f t="shared" si="161"/>
        <v>19.886363636363637</v>
      </c>
      <c r="AO353" s="41">
        <v>1056</v>
      </c>
      <c r="AP353" s="110" t="s">
        <v>103</v>
      </c>
      <c r="AQ353" s="111" t="s">
        <v>103</v>
      </c>
      <c r="AR353" s="126" t="str">
        <f t="shared" si="155"/>
        <v/>
      </c>
      <c r="AS353" s="126" t="str">
        <f t="shared" si="156"/>
        <v/>
      </c>
      <c r="AT353" s="127">
        <v>1056</v>
      </c>
      <c r="AU353" s="128" t="s">
        <v>103</v>
      </c>
      <c r="AV353" s="129" t="s">
        <v>103</v>
      </c>
      <c r="AW353" s="126" t="str">
        <f t="shared" si="157"/>
        <v/>
      </c>
      <c r="AX353" s="126" t="str">
        <f t="shared" si="158"/>
        <v/>
      </c>
      <c r="AY353" s="64" t="str">
        <f t="shared" si="159"/>
        <v/>
      </c>
      <c r="AZ353" s="97" t="s">
        <v>103</v>
      </c>
      <c r="BA353" s="68"/>
      <c r="BB353" s="68"/>
      <c r="BC353" s="68"/>
      <c r="BD353" s="68"/>
      <c r="BE353" s="15"/>
      <c r="BF353" s="5">
        <f t="shared" si="160"/>
        <v>11000</v>
      </c>
      <c r="BG353" s="41">
        <v>5572</v>
      </c>
      <c r="BH353" s="42">
        <v>5428</v>
      </c>
      <c r="BI353" s="42"/>
      <c r="BJ353" s="42"/>
      <c r="BK353" s="42"/>
      <c r="BL353" s="42"/>
      <c r="BM353" s="15"/>
    </row>
    <row r="354" spans="1:65" outlineLevel="5" x14ac:dyDescent="0.3">
      <c r="A354" s="22">
        <f t="shared" si="144"/>
        <v>10</v>
      </c>
      <c r="B354" s="9">
        <f t="shared" si="162"/>
        <v>43401</v>
      </c>
      <c r="C354" s="51">
        <v>326060</v>
      </c>
      <c r="D354" s="64">
        <f t="shared" si="151"/>
        <v>36.5</v>
      </c>
      <c r="E354" s="12">
        <v>36</v>
      </c>
      <c r="F354" s="12">
        <v>37</v>
      </c>
      <c r="G354" s="12"/>
      <c r="H354" s="12"/>
      <c r="I354" s="12"/>
      <c r="J354" s="12"/>
      <c r="K354" s="12"/>
      <c r="L354" s="12"/>
      <c r="M354" s="74" t="str">
        <f t="shared" si="152"/>
        <v/>
      </c>
      <c r="N354" s="83" t="s">
        <v>103</v>
      </c>
      <c r="O354" s="83" t="s">
        <v>103</v>
      </c>
      <c r="P354" s="83"/>
      <c r="Q354" s="83"/>
      <c r="R354" s="83"/>
      <c r="S354" s="83"/>
      <c r="T354" s="83"/>
      <c r="U354" s="83"/>
      <c r="V354" s="5" t="str">
        <f t="shared" si="153"/>
        <v/>
      </c>
      <c r="W354" s="41"/>
      <c r="X354" s="41"/>
      <c r="Y354" s="41"/>
      <c r="Z354" s="41"/>
      <c r="AA354" s="41"/>
      <c r="AB354" s="41"/>
      <c r="AC354" s="41"/>
      <c r="AD354" s="41"/>
      <c r="AE354" s="5" t="str">
        <f t="shared" si="154"/>
        <v/>
      </c>
      <c r="AF354" s="41"/>
      <c r="AG354" s="41"/>
      <c r="AH354" s="41"/>
      <c r="AI354" s="41"/>
      <c r="AJ354" s="41"/>
      <c r="AK354" s="41"/>
      <c r="AL354" s="41"/>
      <c r="AM354" s="41"/>
      <c r="AN354" s="41">
        <f t="shared" si="161"/>
        <v>24.082568807339449</v>
      </c>
      <c r="AO354" s="41">
        <v>872</v>
      </c>
      <c r="AP354" s="110" t="s">
        <v>103</v>
      </c>
      <c r="AQ354" s="111" t="s">
        <v>103</v>
      </c>
      <c r="AR354" s="126" t="str">
        <f t="shared" si="155"/>
        <v/>
      </c>
      <c r="AS354" s="126" t="str">
        <f t="shared" si="156"/>
        <v/>
      </c>
      <c r="AT354" s="127">
        <v>872</v>
      </c>
      <c r="AU354" s="128" t="s">
        <v>103</v>
      </c>
      <c r="AV354" s="129" t="s">
        <v>103</v>
      </c>
      <c r="AW354" s="126" t="str">
        <f t="shared" si="157"/>
        <v/>
      </c>
      <c r="AX354" s="126" t="str">
        <f t="shared" si="158"/>
        <v/>
      </c>
      <c r="AY354" s="64" t="str">
        <f t="shared" si="159"/>
        <v/>
      </c>
      <c r="AZ354" s="97" t="s">
        <v>103</v>
      </c>
      <c r="BA354" s="68"/>
      <c r="BB354" s="68"/>
      <c r="BC354" s="68"/>
      <c r="BD354" s="68"/>
      <c r="BE354" s="15"/>
      <c r="BF354" s="5">
        <f t="shared" si="160"/>
        <v>8946</v>
      </c>
      <c r="BG354" s="41">
        <v>3458</v>
      </c>
      <c r="BH354" s="42">
        <v>5488</v>
      </c>
      <c r="BI354" s="42"/>
      <c r="BJ354" s="42"/>
      <c r="BK354" s="42"/>
      <c r="BL354" s="42"/>
      <c r="BM354" s="15"/>
    </row>
    <row r="355" spans="1:65" outlineLevel="5" x14ac:dyDescent="0.3">
      <c r="A355" s="22">
        <f t="shared" si="144"/>
        <v>10</v>
      </c>
      <c r="B355" s="9">
        <f t="shared" si="162"/>
        <v>43402</v>
      </c>
      <c r="C355" s="51">
        <v>328733</v>
      </c>
      <c r="D355" s="64">
        <f t="shared" si="151"/>
        <v>37.5</v>
      </c>
      <c r="E355" s="12">
        <v>37</v>
      </c>
      <c r="F355" s="12">
        <v>38</v>
      </c>
      <c r="G355" s="12"/>
      <c r="H355" s="12"/>
      <c r="I355" s="12"/>
      <c r="J355" s="12"/>
      <c r="K355" s="12"/>
      <c r="L355" s="12"/>
      <c r="M355" s="74" t="str">
        <f t="shared" si="152"/>
        <v/>
      </c>
      <c r="N355" s="83" t="s">
        <v>103</v>
      </c>
      <c r="O355" s="83" t="s">
        <v>103</v>
      </c>
      <c r="P355" s="83"/>
      <c r="Q355" s="83"/>
      <c r="R355" s="83"/>
      <c r="S355" s="83"/>
      <c r="T355" s="83"/>
      <c r="U355" s="83"/>
      <c r="V355" s="5" t="str">
        <f t="shared" si="153"/>
        <v/>
      </c>
      <c r="W355" s="41"/>
      <c r="X355" s="41"/>
      <c r="Y355" s="41"/>
      <c r="Z355" s="41"/>
      <c r="AA355" s="41"/>
      <c r="AB355" s="41"/>
      <c r="AC355" s="41"/>
      <c r="AD355" s="41"/>
      <c r="AE355" s="5" t="str">
        <f t="shared" si="154"/>
        <v/>
      </c>
      <c r="AF355" s="41"/>
      <c r="AG355" s="41"/>
      <c r="AH355" s="41"/>
      <c r="AI355" s="41"/>
      <c r="AJ355" s="41"/>
      <c r="AK355" s="41"/>
      <c r="AL355" s="41"/>
      <c r="AM355" s="41"/>
      <c r="AN355" s="41">
        <f t="shared" si="161"/>
        <v>21.08433734939759</v>
      </c>
      <c r="AO355" s="41">
        <v>996</v>
      </c>
      <c r="AP355" s="110" t="s">
        <v>103</v>
      </c>
      <c r="AQ355" s="111" t="s">
        <v>103</v>
      </c>
      <c r="AR355" s="126" t="str">
        <f t="shared" si="155"/>
        <v/>
      </c>
      <c r="AS355" s="126" t="str">
        <f t="shared" si="156"/>
        <v/>
      </c>
      <c r="AT355" s="127">
        <v>996</v>
      </c>
      <c r="AU355" s="128">
        <v>2.63</v>
      </c>
      <c r="AV355" s="129" t="s">
        <v>103</v>
      </c>
      <c r="AW355" s="126" t="str">
        <f t="shared" si="157"/>
        <v/>
      </c>
      <c r="AX355" s="126" t="str">
        <f t="shared" si="158"/>
        <v/>
      </c>
      <c r="AY355" s="64" t="str">
        <f t="shared" si="159"/>
        <v/>
      </c>
      <c r="AZ355" s="97">
        <v>80.12</v>
      </c>
      <c r="BA355" s="68"/>
      <c r="BB355" s="68"/>
      <c r="BC355" s="68"/>
      <c r="BD355" s="68"/>
      <c r="BE355" s="15"/>
      <c r="BF355" s="5">
        <f t="shared" si="160"/>
        <v>9352</v>
      </c>
      <c r="BG355" s="41">
        <v>1597</v>
      </c>
      <c r="BH355" s="42">
        <v>7755</v>
      </c>
      <c r="BI355" s="42"/>
      <c r="BJ355" s="42"/>
      <c r="BK355" s="42"/>
      <c r="BL355" s="42"/>
      <c r="BM355" s="15"/>
    </row>
    <row r="356" spans="1:65" outlineLevel="5" x14ac:dyDescent="0.3">
      <c r="A356" s="22">
        <f t="shared" si="144"/>
        <v>10</v>
      </c>
      <c r="B356" s="9">
        <f t="shared" si="162"/>
        <v>43403</v>
      </c>
      <c r="C356" s="51">
        <v>315789</v>
      </c>
      <c r="D356" s="64">
        <f t="shared" si="151"/>
        <v>36.5</v>
      </c>
      <c r="E356" s="12">
        <v>36</v>
      </c>
      <c r="F356" s="12">
        <v>37</v>
      </c>
      <c r="G356" s="12"/>
      <c r="H356" s="12"/>
      <c r="I356" s="12"/>
      <c r="J356" s="12"/>
      <c r="K356" s="12"/>
      <c r="L356" s="12"/>
      <c r="M356" s="74">
        <f t="shared" si="152"/>
        <v>7.3</v>
      </c>
      <c r="N356" s="83">
        <v>7.29</v>
      </c>
      <c r="O356" s="83">
        <v>7.31</v>
      </c>
      <c r="P356" s="83"/>
      <c r="Q356" s="83"/>
      <c r="R356" s="83"/>
      <c r="S356" s="83"/>
      <c r="T356" s="83"/>
      <c r="U356" s="83"/>
      <c r="V356" s="5" t="str">
        <f t="shared" si="153"/>
        <v/>
      </c>
      <c r="W356" s="41"/>
      <c r="X356" s="41"/>
      <c r="Y356" s="41"/>
      <c r="Z356" s="41"/>
      <c r="AA356" s="41"/>
      <c r="AB356" s="41"/>
      <c r="AC356" s="41"/>
      <c r="AD356" s="41"/>
      <c r="AE356" s="5" t="str">
        <f t="shared" si="154"/>
        <v/>
      </c>
      <c r="AF356" s="41"/>
      <c r="AG356" s="41"/>
      <c r="AH356" s="41"/>
      <c r="AI356" s="41"/>
      <c r="AJ356" s="41"/>
      <c r="AK356" s="41"/>
      <c r="AL356" s="41"/>
      <c r="AM356" s="41"/>
      <c r="AN356" s="41">
        <f t="shared" si="161"/>
        <v>26.25</v>
      </c>
      <c r="AO356" s="41">
        <v>800</v>
      </c>
      <c r="AP356" s="110">
        <v>3.63</v>
      </c>
      <c r="AQ356" s="111">
        <v>2.93</v>
      </c>
      <c r="AR356" s="126">
        <f t="shared" si="155"/>
        <v>80.71625344352617</v>
      </c>
      <c r="AS356" s="126">
        <f t="shared" si="156"/>
        <v>19.28374655647383</v>
      </c>
      <c r="AT356" s="127">
        <v>800</v>
      </c>
      <c r="AU356" s="128">
        <v>2.68</v>
      </c>
      <c r="AV356" s="129">
        <v>1.55</v>
      </c>
      <c r="AW356" s="126">
        <f t="shared" si="157"/>
        <v>57.835820895522382</v>
      </c>
      <c r="AX356" s="126">
        <f t="shared" si="158"/>
        <v>42.164179104477618</v>
      </c>
      <c r="AY356" s="64">
        <f t="shared" si="159"/>
        <v>67.229454226947368</v>
      </c>
      <c r="AZ356" s="97">
        <v>79.42</v>
      </c>
      <c r="BA356" s="68">
        <v>60.4</v>
      </c>
      <c r="BB356" s="68">
        <v>27.4</v>
      </c>
      <c r="BC356" s="68">
        <v>470</v>
      </c>
      <c r="BD356" s="68"/>
      <c r="BE356" s="15"/>
      <c r="BF356" s="5">
        <f t="shared" si="160"/>
        <v>8580</v>
      </c>
      <c r="BG356" s="41">
        <v>1904</v>
      </c>
      <c r="BH356" s="42">
        <v>6676</v>
      </c>
      <c r="BI356" s="42"/>
      <c r="BJ356" s="42"/>
      <c r="BK356" s="42"/>
      <c r="BL356" s="42"/>
      <c r="BM356" s="15"/>
    </row>
    <row r="357" spans="1:65" ht="17.25" outlineLevel="5" thickBot="1" x14ac:dyDescent="0.35">
      <c r="A357" s="31">
        <f t="shared" si="144"/>
        <v>10</v>
      </c>
      <c r="B357" s="32">
        <f t="shared" si="162"/>
        <v>43404</v>
      </c>
      <c r="C357" s="51">
        <v>301580</v>
      </c>
      <c r="D357" s="64">
        <f t="shared" si="151"/>
        <v>36.5</v>
      </c>
      <c r="E357" s="12">
        <v>37</v>
      </c>
      <c r="F357" s="12">
        <v>36</v>
      </c>
      <c r="G357" s="12"/>
      <c r="H357" s="12"/>
      <c r="I357" s="12"/>
      <c r="J357" s="12"/>
      <c r="K357" s="12"/>
      <c r="L357" s="12"/>
      <c r="M357" s="74" t="str">
        <f t="shared" si="152"/>
        <v/>
      </c>
      <c r="N357" s="83" t="s">
        <v>103</v>
      </c>
      <c r="O357" s="83" t="s">
        <v>103</v>
      </c>
      <c r="P357" s="83"/>
      <c r="Q357" s="83"/>
      <c r="R357" s="83"/>
      <c r="S357" s="83"/>
      <c r="T357" s="83"/>
      <c r="U357" s="83"/>
      <c r="V357" s="5" t="str">
        <f t="shared" si="153"/>
        <v/>
      </c>
      <c r="W357" s="41"/>
      <c r="X357" s="41"/>
      <c r="Y357" s="41"/>
      <c r="Z357" s="41"/>
      <c r="AA357" s="41"/>
      <c r="AB357" s="41"/>
      <c r="AC357" s="41"/>
      <c r="AD357" s="41"/>
      <c r="AE357" s="5" t="str">
        <f t="shared" si="154"/>
        <v/>
      </c>
      <c r="AF357" s="41"/>
      <c r="AG357" s="41"/>
      <c r="AH357" s="41"/>
      <c r="AI357" s="41"/>
      <c r="AJ357" s="41"/>
      <c r="AK357" s="41"/>
      <c r="AL357" s="41"/>
      <c r="AM357" s="41"/>
      <c r="AN357" s="41">
        <f t="shared" si="161"/>
        <v>25.703794369645042</v>
      </c>
      <c r="AO357" s="41">
        <v>817</v>
      </c>
      <c r="AP357" s="110" t="s">
        <v>103</v>
      </c>
      <c r="AQ357" s="111" t="s">
        <v>103</v>
      </c>
      <c r="AR357" s="126" t="str">
        <f t="shared" si="155"/>
        <v/>
      </c>
      <c r="AS357" s="126" t="str">
        <f t="shared" si="156"/>
        <v/>
      </c>
      <c r="AT357" s="127">
        <v>817</v>
      </c>
      <c r="AU357" s="128">
        <v>2.4500000000000002</v>
      </c>
      <c r="AV357" s="129" t="s">
        <v>103</v>
      </c>
      <c r="AW357" s="126" t="str">
        <f t="shared" si="157"/>
        <v/>
      </c>
      <c r="AX357" s="126" t="str">
        <f t="shared" si="158"/>
        <v/>
      </c>
      <c r="AY357" s="64" t="str">
        <f t="shared" si="159"/>
        <v/>
      </c>
      <c r="AZ357" s="97">
        <v>80.62</v>
      </c>
      <c r="BA357" s="68"/>
      <c r="BB357" s="68"/>
      <c r="BC357" s="68"/>
      <c r="BD357" s="68"/>
      <c r="BE357" s="15"/>
      <c r="BF357" s="5">
        <f t="shared" si="160"/>
        <v>7553</v>
      </c>
      <c r="BG357" s="41">
        <v>3518</v>
      </c>
      <c r="BH357" s="42">
        <v>4035</v>
      </c>
      <c r="BI357" s="42"/>
      <c r="BJ357" s="42"/>
      <c r="BK357" s="42"/>
      <c r="BL357" s="42"/>
      <c r="BM357" s="15"/>
    </row>
    <row r="358" spans="1:65" outlineLevel="4" x14ac:dyDescent="0.3">
      <c r="A358" s="156" t="s">
        <v>48</v>
      </c>
      <c r="B358" s="157"/>
      <c r="C358" s="50">
        <f t="shared" ref="C358:BM358" si="163">SUBTOTAL(4,C327:C357)</f>
        <v>405445</v>
      </c>
      <c r="D358" s="60">
        <f t="shared" si="163"/>
        <v>38</v>
      </c>
      <c r="E358" s="28">
        <f t="shared" si="163"/>
        <v>38</v>
      </c>
      <c r="F358" s="28">
        <f t="shared" si="163"/>
        <v>38</v>
      </c>
      <c r="G358" s="28">
        <f t="shared" si="163"/>
        <v>0</v>
      </c>
      <c r="H358" s="28">
        <f t="shared" si="163"/>
        <v>0</v>
      </c>
      <c r="I358" s="28">
        <f t="shared" si="163"/>
        <v>0</v>
      </c>
      <c r="J358" s="28">
        <f t="shared" si="163"/>
        <v>0</v>
      </c>
      <c r="K358" s="28">
        <f t="shared" si="163"/>
        <v>0</v>
      </c>
      <c r="L358" s="28">
        <f t="shared" si="163"/>
        <v>0</v>
      </c>
      <c r="M358" s="71">
        <f t="shared" si="163"/>
        <v>7.4</v>
      </c>
      <c r="N358" s="82">
        <f t="shared" si="163"/>
        <v>7.33</v>
      </c>
      <c r="O358" s="82">
        <f t="shared" si="163"/>
        <v>7.39</v>
      </c>
      <c r="P358" s="82">
        <f t="shared" si="163"/>
        <v>0</v>
      </c>
      <c r="Q358" s="82">
        <f t="shared" si="163"/>
        <v>0</v>
      </c>
      <c r="R358" s="82">
        <f t="shared" si="163"/>
        <v>0</v>
      </c>
      <c r="S358" s="82">
        <f t="shared" si="163"/>
        <v>0</v>
      </c>
      <c r="T358" s="82">
        <f t="shared" si="163"/>
        <v>0</v>
      </c>
      <c r="U358" s="82">
        <f t="shared" si="163"/>
        <v>0</v>
      </c>
      <c r="V358" s="29">
        <f t="shared" si="163"/>
        <v>0</v>
      </c>
      <c r="W358" s="39">
        <f t="shared" si="163"/>
        <v>0</v>
      </c>
      <c r="X358" s="39">
        <f t="shared" si="163"/>
        <v>0</v>
      </c>
      <c r="Y358" s="39">
        <f t="shared" si="163"/>
        <v>0</v>
      </c>
      <c r="Z358" s="39">
        <f t="shared" si="163"/>
        <v>0</v>
      </c>
      <c r="AA358" s="39">
        <f t="shared" si="163"/>
        <v>0</v>
      </c>
      <c r="AB358" s="39">
        <f t="shared" si="163"/>
        <v>0</v>
      </c>
      <c r="AC358" s="39">
        <f t="shared" si="163"/>
        <v>0</v>
      </c>
      <c r="AD358" s="39">
        <f t="shared" si="163"/>
        <v>0</v>
      </c>
      <c r="AE358" s="29">
        <f t="shared" si="163"/>
        <v>0</v>
      </c>
      <c r="AF358" s="39">
        <f t="shared" si="163"/>
        <v>0</v>
      </c>
      <c r="AG358" s="39">
        <f t="shared" si="163"/>
        <v>0</v>
      </c>
      <c r="AH358" s="39">
        <f t="shared" si="163"/>
        <v>0</v>
      </c>
      <c r="AI358" s="39">
        <f t="shared" si="163"/>
        <v>0</v>
      </c>
      <c r="AJ358" s="39">
        <f t="shared" si="163"/>
        <v>0</v>
      </c>
      <c r="AK358" s="39">
        <f t="shared" si="163"/>
        <v>0</v>
      </c>
      <c r="AL358" s="39">
        <f t="shared" si="163"/>
        <v>0</v>
      </c>
      <c r="AM358" s="39">
        <f t="shared" si="163"/>
        <v>0</v>
      </c>
      <c r="AN358" s="39">
        <f t="shared" si="163"/>
        <v>36.144578313253014</v>
      </c>
      <c r="AO358" s="39">
        <f t="shared" si="163"/>
        <v>1240</v>
      </c>
      <c r="AP358" s="104">
        <f t="shared" si="163"/>
        <v>3.63</v>
      </c>
      <c r="AQ358" s="105">
        <f t="shared" si="163"/>
        <v>2.93</v>
      </c>
      <c r="AR358" s="106">
        <f t="shared" si="163"/>
        <v>80.71625344352617</v>
      </c>
      <c r="AS358" s="106">
        <f t="shared" si="163"/>
        <v>32.38636363636364</v>
      </c>
      <c r="AT358" s="107">
        <f t="shared" si="163"/>
        <v>1240</v>
      </c>
      <c r="AU358" s="108">
        <f t="shared" si="163"/>
        <v>2.81</v>
      </c>
      <c r="AV358" s="109">
        <f t="shared" si="163"/>
        <v>1.62</v>
      </c>
      <c r="AW358" s="106">
        <f t="shared" si="163"/>
        <v>58.174904942965789</v>
      </c>
      <c r="AX358" s="106">
        <f t="shared" si="163"/>
        <v>42.348754448398573</v>
      </c>
      <c r="AY358" s="60">
        <f t="shared" si="163"/>
        <v>67.229454226947368</v>
      </c>
      <c r="AZ358" s="96">
        <f t="shared" si="163"/>
        <v>81.23</v>
      </c>
      <c r="BA358" s="67">
        <f t="shared" si="163"/>
        <v>60.4</v>
      </c>
      <c r="BB358" s="67">
        <f t="shared" si="163"/>
        <v>27.4</v>
      </c>
      <c r="BC358" s="67">
        <f t="shared" si="163"/>
        <v>470</v>
      </c>
      <c r="BD358" s="67">
        <f t="shared" si="163"/>
        <v>0</v>
      </c>
      <c r="BE358" s="27">
        <f t="shared" si="163"/>
        <v>0</v>
      </c>
      <c r="BF358" s="29">
        <f t="shared" si="163"/>
        <v>11000</v>
      </c>
      <c r="BG358" s="39">
        <f t="shared" si="163"/>
        <v>5572</v>
      </c>
      <c r="BH358" s="40">
        <f t="shared" si="163"/>
        <v>8108</v>
      </c>
      <c r="BI358" s="40">
        <f t="shared" si="163"/>
        <v>0</v>
      </c>
      <c r="BJ358" s="40">
        <f t="shared" si="163"/>
        <v>0</v>
      </c>
      <c r="BK358" s="40">
        <f t="shared" si="163"/>
        <v>0</v>
      </c>
      <c r="BL358" s="40">
        <f t="shared" si="163"/>
        <v>0</v>
      </c>
      <c r="BM358" s="27">
        <f t="shared" si="163"/>
        <v>0</v>
      </c>
    </row>
    <row r="359" spans="1:65" outlineLevel="3" x14ac:dyDescent="0.3">
      <c r="A359" s="158" t="s">
        <v>49</v>
      </c>
      <c r="B359" s="159"/>
      <c r="C359" s="51">
        <f t="shared" ref="C359:BM359" si="164">SUBTOTAL(5,C327:C357)</f>
        <v>301580</v>
      </c>
      <c r="D359" s="61">
        <f t="shared" si="164"/>
        <v>35.5</v>
      </c>
      <c r="E359" s="12">
        <f t="shared" si="164"/>
        <v>35</v>
      </c>
      <c r="F359" s="12">
        <f t="shared" si="164"/>
        <v>35</v>
      </c>
      <c r="G359" s="12">
        <f t="shared" si="164"/>
        <v>0</v>
      </c>
      <c r="H359" s="12">
        <f t="shared" si="164"/>
        <v>0</v>
      </c>
      <c r="I359" s="12">
        <f t="shared" si="164"/>
        <v>0</v>
      </c>
      <c r="J359" s="12">
        <f t="shared" si="164"/>
        <v>0</v>
      </c>
      <c r="K359" s="12">
        <f t="shared" si="164"/>
        <v>0</v>
      </c>
      <c r="L359" s="12">
        <f t="shared" si="164"/>
        <v>0</v>
      </c>
      <c r="M359" s="72">
        <f t="shared" si="164"/>
        <v>7.3</v>
      </c>
      <c r="N359" s="83">
        <f t="shared" si="164"/>
        <v>7.28</v>
      </c>
      <c r="O359" s="83">
        <f t="shared" si="164"/>
        <v>7.31</v>
      </c>
      <c r="P359" s="83">
        <f t="shared" si="164"/>
        <v>0</v>
      </c>
      <c r="Q359" s="83">
        <f t="shared" si="164"/>
        <v>0</v>
      </c>
      <c r="R359" s="83">
        <f t="shared" si="164"/>
        <v>0</v>
      </c>
      <c r="S359" s="83">
        <f t="shared" si="164"/>
        <v>0</v>
      </c>
      <c r="T359" s="83">
        <f t="shared" si="164"/>
        <v>0</v>
      </c>
      <c r="U359" s="83">
        <f t="shared" si="164"/>
        <v>0</v>
      </c>
      <c r="V359" s="6">
        <f t="shared" si="164"/>
        <v>0</v>
      </c>
      <c r="W359" s="41">
        <f t="shared" si="164"/>
        <v>0</v>
      </c>
      <c r="X359" s="41">
        <f t="shared" si="164"/>
        <v>0</v>
      </c>
      <c r="Y359" s="41">
        <f t="shared" si="164"/>
        <v>0</v>
      </c>
      <c r="Z359" s="41">
        <f t="shared" si="164"/>
        <v>0</v>
      </c>
      <c r="AA359" s="41">
        <f t="shared" si="164"/>
        <v>0</v>
      </c>
      <c r="AB359" s="41">
        <f t="shared" si="164"/>
        <v>0</v>
      </c>
      <c r="AC359" s="41">
        <f t="shared" si="164"/>
        <v>0</v>
      </c>
      <c r="AD359" s="41">
        <f t="shared" si="164"/>
        <v>0</v>
      </c>
      <c r="AE359" s="6">
        <f t="shared" si="164"/>
        <v>0</v>
      </c>
      <c r="AF359" s="41">
        <f t="shared" si="164"/>
        <v>0</v>
      </c>
      <c r="AG359" s="41">
        <f t="shared" si="164"/>
        <v>0</v>
      </c>
      <c r="AH359" s="41">
        <f t="shared" si="164"/>
        <v>0</v>
      </c>
      <c r="AI359" s="41">
        <f t="shared" si="164"/>
        <v>0</v>
      </c>
      <c r="AJ359" s="41">
        <f t="shared" si="164"/>
        <v>0</v>
      </c>
      <c r="AK359" s="41">
        <f t="shared" si="164"/>
        <v>0</v>
      </c>
      <c r="AL359" s="41">
        <f t="shared" si="164"/>
        <v>0</v>
      </c>
      <c r="AM359" s="41">
        <f t="shared" si="164"/>
        <v>0</v>
      </c>
      <c r="AN359" s="41">
        <f t="shared" si="164"/>
        <v>16.93548387096774</v>
      </c>
      <c r="AO359" s="41">
        <f t="shared" si="164"/>
        <v>581</v>
      </c>
      <c r="AP359" s="110">
        <f t="shared" si="164"/>
        <v>3.52</v>
      </c>
      <c r="AQ359" s="111">
        <f t="shared" si="164"/>
        <v>2.38</v>
      </c>
      <c r="AR359" s="112">
        <f t="shared" si="164"/>
        <v>67.61363636363636</v>
      </c>
      <c r="AS359" s="112">
        <f t="shared" si="164"/>
        <v>19.28374655647383</v>
      </c>
      <c r="AT359" s="113">
        <f t="shared" si="164"/>
        <v>581</v>
      </c>
      <c r="AU359" s="114">
        <f t="shared" si="164"/>
        <v>2.3199999999999998</v>
      </c>
      <c r="AV359" s="115">
        <f t="shared" si="164"/>
        <v>1.39</v>
      </c>
      <c r="AW359" s="112">
        <f t="shared" si="164"/>
        <v>57.651245551601427</v>
      </c>
      <c r="AX359" s="112">
        <f t="shared" si="164"/>
        <v>41.825095057034211</v>
      </c>
      <c r="AY359" s="61">
        <f t="shared" si="164"/>
        <v>34.725654967869502</v>
      </c>
      <c r="AZ359" s="97">
        <f t="shared" si="164"/>
        <v>79.260000000000005</v>
      </c>
      <c r="BA359" s="68">
        <f t="shared" si="164"/>
        <v>60.4</v>
      </c>
      <c r="BB359" s="68">
        <f t="shared" si="164"/>
        <v>27.4</v>
      </c>
      <c r="BC359" s="68">
        <f t="shared" si="164"/>
        <v>470</v>
      </c>
      <c r="BD359" s="68">
        <f t="shared" si="164"/>
        <v>0</v>
      </c>
      <c r="BE359" s="15">
        <f t="shared" si="164"/>
        <v>0</v>
      </c>
      <c r="BF359" s="6">
        <f t="shared" si="164"/>
        <v>6498</v>
      </c>
      <c r="BG359" s="41">
        <f t="shared" si="164"/>
        <v>0</v>
      </c>
      <c r="BH359" s="42">
        <f t="shared" si="164"/>
        <v>2203</v>
      </c>
      <c r="BI359" s="42">
        <f t="shared" si="164"/>
        <v>0</v>
      </c>
      <c r="BJ359" s="42">
        <f t="shared" si="164"/>
        <v>0</v>
      </c>
      <c r="BK359" s="42">
        <f t="shared" si="164"/>
        <v>0</v>
      </c>
      <c r="BL359" s="42">
        <f t="shared" si="164"/>
        <v>0</v>
      </c>
      <c r="BM359" s="15">
        <f t="shared" si="164"/>
        <v>0</v>
      </c>
    </row>
    <row r="360" spans="1:65" outlineLevel="2" x14ac:dyDescent="0.3">
      <c r="A360" s="158" t="s">
        <v>50</v>
      </c>
      <c r="B360" s="159"/>
      <c r="C360" s="51">
        <f>IFERROR(SUBTOTAL(1,C327:C357),"")</f>
        <v>351103.54838709679</v>
      </c>
      <c r="D360" s="61">
        <f t="shared" ref="D360:BM360" si="165">IFERROR(SUBTOTAL(1,D327:D357),"")</f>
        <v>36.37096774193548</v>
      </c>
      <c r="E360" s="12">
        <f t="shared" si="165"/>
        <v>36.29032258064516</v>
      </c>
      <c r="F360" s="12">
        <f t="shared" si="165"/>
        <v>36.451612903225808</v>
      </c>
      <c r="G360" s="12" t="str">
        <f t="shared" si="165"/>
        <v/>
      </c>
      <c r="H360" s="12" t="str">
        <f t="shared" si="165"/>
        <v/>
      </c>
      <c r="I360" s="12" t="str">
        <f t="shared" si="165"/>
        <v/>
      </c>
      <c r="J360" s="12" t="str">
        <f t="shared" si="165"/>
        <v/>
      </c>
      <c r="K360" s="12" t="str">
        <f t="shared" si="165"/>
        <v/>
      </c>
      <c r="L360" s="12" t="str">
        <f t="shared" si="165"/>
        <v/>
      </c>
      <c r="M360" s="72">
        <f t="shared" si="165"/>
        <v>7.3250000000000002</v>
      </c>
      <c r="N360" s="83">
        <f t="shared" si="165"/>
        <v>7.3025000000000002</v>
      </c>
      <c r="O360" s="83">
        <f t="shared" si="165"/>
        <v>7.3324999999999996</v>
      </c>
      <c r="P360" s="83" t="str">
        <f t="shared" si="165"/>
        <v/>
      </c>
      <c r="Q360" s="83" t="str">
        <f t="shared" si="165"/>
        <v/>
      </c>
      <c r="R360" s="83" t="str">
        <f t="shared" si="165"/>
        <v/>
      </c>
      <c r="S360" s="83" t="str">
        <f t="shared" si="165"/>
        <v/>
      </c>
      <c r="T360" s="83" t="str">
        <f t="shared" si="165"/>
        <v/>
      </c>
      <c r="U360" s="83" t="str">
        <f t="shared" si="165"/>
        <v/>
      </c>
      <c r="V360" s="6" t="str">
        <f t="shared" si="165"/>
        <v/>
      </c>
      <c r="W360" s="41" t="str">
        <f t="shared" si="165"/>
        <v/>
      </c>
      <c r="X360" s="41" t="str">
        <f t="shared" si="165"/>
        <v/>
      </c>
      <c r="Y360" s="41" t="str">
        <f t="shared" si="165"/>
        <v/>
      </c>
      <c r="Z360" s="41" t="str">
        <f t="shared" si="165"/>
        <v/>
      </c>
      <c r="AA360" s="41" t="str">
        <f t="shared" si="165"/>
        <v/>
      </c>
      <c r="AB360" s="41" t="str">
        <f t="shared" si="165"/>
        <v/>
      </c>
      <c r="AC360" s="41" t="str">
        <f t="shared" si="165"/>
        <v/>
      </c>
      <c r="AD360" s="41" t="str">
        <f t="shared" si="165"/>
        <v/>
      </c>
      <c r="AE360" s="6" t="str">
        <f t="shared" si="165"/>
        <v/>
      </c>
      <c r="AF360" s="41" t="str">
        <f t="shared" si="165"/>
        <v/>
      </c>
      <c r="AG360" s="41" t="str">
        <f t="shared" si="165"/>
        <v/>
      </c>
      <c r="AH360" s="41" t="str">
        <f t="shared" si="165"/>
        <v/>
      </c>
      <c r="AI360" s="41" t="str">
        <f t="shared" si="165"/>
        <v/>
      </c>
      <c r="AJ360" s="41" t="str">
        <f t="shared" si="165"/>
        <v/>
      </c>
      <c r="AK360" s="41" t="str">
        <f t="shared" si="165"/>
        <v/>
      </c>
      <c r="AL360" s="41" t="str">
        <f t="shared" si="165"/>
        <v/>
      </c>
      <c r="AM360" s="41" t="str">
        <f t="shared" si="165"/>
        <v/>
      </c>
      <c r="AN360" s="41">
        <f t="shared" si="165"/>
        <v>24.316407247623726</v>
      </c>
      <c r="AO360" s="41">
        <f t="shared" si="165"/>
        <v>888.70967741935488</v>
      </c>
      <c r="AP360" s="110">
        <f t="shared" si="165"/>
        <v>3.5750000000000002</v>
      </c>
      <c r="AQ360" s="111">
        <f t="shared" si="165"/>
        <v>2.625</v>
      </c>
      <c r="AR360" s="112">
        <f t="shared" si="165"/>
        <v>73.369387330423436</v>
      </c>
      <c r="AS360" s="112">
        <f t="shared" si="165"/>
        <v>26.630612669576568</v>
      </c>
      <c r="AT360" s="113">
        <f t="shared" si="165"/>
        <v>888.70967741935488</v>
      </c>
      <c r="AU360" s="114">
        <f t="shared" si="165"/>
        <v>2.5018181818181819</v>
      </c>
      <c r="AV360" s="115">
        <f t="shared" si="165"/>
        <v>1.5225</v>
      </c>
      <c r="AW360" s="112">
        <f t="shared" si="165"/>
        <v>57.834579984451857</v>
      </c>
      <c r="AX360" s="112">
        <f t="shared" si="165"/>
        <v>42.165420015548143</v>
      </c>
      <c r="AY360" s="61">
        <f t="shared" si="165"/>
        <v>49.4322305737834</v>
      </c>
      <c r="AZ360" s="97">
        <f t="shared" si="165"/>
        <v>80.065909090909088</v>
      </c>
      <c r="BA360" s="68">
        <f t="shared" si="165"/>
        <v>60.4</v>
      </c>
      <c r="BB360" s="68">
        <f t="shared" si="165"/>
        <v>27.4</v>
      </c>
      <c r="BC360" s="68">
        <f t="shared" si="165"/>
        <v>470</v>
      </c>
      <c r="BD360" s="68" t="str">
        <f t="shared" si="165"/>
        <v/>
      </c>
      <c r="BE360" s="15" t="str">
        <f>IFERROR(SUBTOTAL(1,BE327:BE357),"")</f>
        <v/>
      </c>
      <c r="BF360" s="6">
        <f t="shared" si="165"/>
        <v>7997.5161290322585</v>
      </c>
      <c r="BG360" s="41">
        <f t="shared" si="165"/>
        <v>2591.6129032258063</v>
      </c>
      <c r="BH360" s="42">
        <f t="shared" si="165"/>
        <v>5405.9032258064517</v>
      </c>
      <c r="BI360" s="42" t="str">
        <f t="shared" si="165"/>
        <v/>
      </c>
      <c r="BJ360" s="42" t="str">
        <f t="shared" si="165"/>
        <v/>
      </c>
      <c r="BK360" s="42" t="str">
        <f t="shared" si="165"/>
        <v/>
      </c>
      <c r="BL360" s="42" t="str">
        <f t="shared" si="165"/>
        <v/>
      </c>
      <c r="BM360" s="15" t="str">
        <f t="shared" si="165"/>
        <v/>
      </c>
    </row>
    <row r="361" spans="1:65" ht="17.25" outlineLevel="1" thickBot="1" x14ac:dyDescent="0.35">
      <c r="A361" s="160" t="s">
        <v>51</v>
      </c>
      <c r="B361" s="161"/>
      <c r="C361" s="52">
        <f>SUBTOTAL(9,C327:C357)</f>
        <v>10884210</v>
      </c>
      <c r="D361" s="62"/>
      <c r="E361" s="30"/>
      <c r="F361" s="30"/>
      <c r="G361" s="30"/>
      <c r="H361" s="30"/>
      <c r="I361" s="30"/>
      <c r="J361" s="30"/>
      <c r="K361" s="30"/>
      <c r="L361" s="30"/>
      <c r="M361" s="73"/>
      <c r="N361" s="84"/>
      <c r="O361" s="84"/>
      <c r="P361" s="84"/>
      <c r="Q361" s="84"/>
      <c r="R361" s="84"/>
      <c r="S361" s="84"/>
      <c r="T361" s="84"/>
      <c r="U361" s="84"/>
      <c r="V361" s="93"/>
      <c r="W361" s="94"/>
      <c r="X361" s="94"/>
      <c r="Y361" s="94"/>
      <c r="Z361" s="94"/>
      <c r="AA361" s="94"/>
      <c r="AB361" s="94"/>
      <c r="AC361" s="94"/>
      <c r="AD361" s="94"/>
      <c r="AE361" s="93"/>
      <c r="AF361" s="94"/>
      <c r="AG361" s="94"/>
      <c r="AH361" s="94"/>
      <c r="AI361" s="94"/>
      <c r="AJ361" s="94"/>
      <c r="AK361" s="94"/>
      <c r="AL361" s="94"/>
      <c r="AM361" s="94"/>
      <c r="AN361" s="94"/>
      <c r="AO361" s="43">
        <f>SUBTOTAL(9,AO327:AO357)</f>
        <v>27550</v>
      </c>
      <c r="AP361" s="116"/>
      <c r="AQ361" s="117"/>
      <c r="AR361" s="118"/>
      <c r="AS361" s="118"/>
      <c r="AT361" s="119">
        <f>SUBTOTAL(9,AT327:AT357)</f>
        <v>27550</v>
      </c>
      <c r="AU361" s="120"/>
      <c r="AV361" s="121"/>
      <c r="AW361" s="118"/>
      <c r="AX361" s="118"/>
      <c r="AY361" s="62"/>
      <c r="AZ361" s="98"/>
      <c r="BA361" s="69"/>
      <c r="BB361" s="69"/>
      <c r="BC361" s="69"/>
      <c r="BD361" s="69"/>
      <c r="BE361" s="16">
        <f>SUBTOTAL(9,BE327:BE357)</f>
        <v>0</v>
      </c>
      <c r="BF361" s="7">
        <f t="shared" ref="BF361:BM361" si="166">SUBTOTAL(9,BF327:BF357)</f>
        <v>247923</v>
      </c>
      <c r="BG361" s="43">
        <f t="shared" si="166"/>
        <v>80340</v>
      </c>
      <c r="BH361" s="44">
        <f t="shared" si="166"/>
        <v>167583</v>
      </c>
      <c r="BI361" s="44">
        <f t="shared" si="166"/>
        <v>0</v>
      </c>
      <c r="BJ361" s="44">
        <f t="shared" si="166"/>
        <v>0</v>
      </c>
      <c r="BK361" s="44">
        <f t="shared" si="166"/>
        <v>0</v>
      </c>
      <c r="BL361" s="44">
        <f t="shared" si="166"/>
        <v>0</v>
      </c>
      <c r="BM361" s="16">
        <f t="shared" si="166"/>
        <v>0</v>
      </c>
    </row>
    <row r="362" spans="1:65" outlineLevel="5" x14ac:dyDescent="0.3">
      <c r="A362" s="21">
        <f t="shared" si="144"/>
        <v>11</v>
      </c>
      <c r="B362" s="33">
        <f>B357+1</f>
        <v>43405</v>
      </c>
      <c r="C362" s="51">
        <v>314503</v>
      </c>
      <c r="D362" s="64">
        <f t="shared" ref="D362:D391" si="167">IFERROR(ROUND(AVERAGE(E362:L362),1),"")</f>
        <v>37</v>
      </c>
      <c r="E362" s="12">
        <v>37</v>
      </c>
      <c r="F362" s="12">
        <v>37</v>
      </c>
      <c r="G362" s="12"/>
      <c r="H362" s="12"/>
      <c r="I362" s="12"/>
      <c r="J362" s="12"/>
      <c r="K362" s="12"/>
      <c r="L362" s="12"/>
      <c r="M362" s="74" t="str">
        <f t="shared" ref="M362:M391" si="168">IFERROR(ROUND(AVERAGE(N362:U362),1),"")</f>
        <v/>
      </c>
      <c r="N362" s="83" t="s">
        <v>103</v>
      </c>
      <c r="O362" s="83" t="s">
        <v>103</v>
      </c>
      <c r="P362" s="83"/>
      <c r="Q362" s="83"/>
      <c r="R362" s="83"/>
      <c r="S362" s="83"/>
      <c r="T362" s="83"/>
      <c r="U362" s="83"/>
      <c r="V362" s="5" t="str">
        <f t="shared" ref="V362:V391" si="169">IFERROR(ROUND(AVERAGE(W362:AD362),1),"")</f>
        <v/>
      </c>
      <c r="W362" s="41"/>
      <c r="X362" s="41"/>
      <c r="Y362" s="41"/>
      <c r="Z362" s="41"/>
      <c r="AA362" s="41"/>
      <c r="AB362" s="41"/>
      <c r="AC362" s="41"/>
      <c r="AD362" s="41"/>
      <c r="AE362" s="5" t="str">
        <f t="shared" ref="AE362:AE391" si="170">IFERROR(ROUND(AVERAGE(AF362:AM362),1),"")</f>
        <v/>
      </c>
      <c r="AF362" s="41"/>
      <c r="AG362" s="41"/>
      <c r="AH362" s="41"/>
      <c r="AI362" s="41"/>
      <c r="AJ362" s="41"/>
      <c r="AK362" s="41"/>
      <c r="AL362" s="41"/>
      <c r="AM362" s="41"/>
      <c r="AN362" s="41">
        <f>21000/AO362</f>
        <v>20.812685827552031</v>
      </c>
      <c r="AO362" s="41">
        <v>1009</v>
      </c>
      <c r="AP362" s="110" t="s">
        <v>103</v>
      </c>
      <c r="AQ362" s="111" t="s">
        <v>103</v>
      </c>
      <c r="AR362" s="126" t="str">
        <f t="shared" ref="AR362:AR391" si="171">IFERROR(AQ362/AP362*100,"")</f>
        <v/>
      </c>
      <c r="AS362" s="126" t="str">
        <f t="shared" ref="AS362:AS391" si="172">IFERROR(100-AR362,"")</f>
        <v/>
      </c>
      <c r="AT362" s="127">
        <v>1009</v>
      </c>
      <c r="AU362" s="128">
        <v>2.4300000000000002</v>
      </c>
      <c r="AV362" s="129" t="s">
        <v>103</v>
      </c>
      <c r="AW362" s="126" t="str">
        <f t="shared" ref="AW362:AW391" si="173">IFERROR(AV362/AU362*100,"")</f>
        <v/>
      </c>
      <c r="AX362" s="126" t="str">
        <f t="shared" ref="AX362:AX391" si="174">IFERROR(100-AW362,"")</f>
        <v/>
      </c>
      <c r="AY362" s="64" t="str">
        <f t="shared" ref="AY362:AY391" si="175">IFERROR((1-((AW362*AS362)/(AX362*AR362)))*100,"")</f>
        <v/>
      </c>
      <c r="AZ362" s="97">
        <v>80.36</v>
      </c>
      <c r="BA362" s="68"/>
      <c r="BB362" s="68"/>
      <c r="BC362" s="68"/>
      <c r="BD362" s="68"/>
      <c r="BE362" s="15"/>
      <c r="BF362" s="5">
        <f t="shared" ref="BF362:BF391" si="176">IF(SUM(BG362:BM362)=0,"",SUM(BG362:BM362))</f>
        <v>8161</v>
      </c>
      <c r="BG362" s="41">
        <v>3493</v>
      </c>
      <c r="BH362" s="42">
        <v>4668</v>
      </c>
      <c r="BI362" s="42"/>
      <c r="BJ362" s="42"/>
      <c r="BK362" s="42"/>
      <c r="BL362" s="42"/>
      <c r="BM362" s="15"/>
    </row>
    <row r="363" spans="1:65" outlineLevel="5" x14ac:dyDescent="0.3">
      <c r="A363" s="22">
        <f t="shared" si="144"/>
        <v>11</v>
      </c>
      <c r="B363" s="9">
        <f t="shared" si="162"/>
        <v>43406</v>
      </c>
      <c r="C363" s="51">
        <v>313148</v>
      </c>
      <c r="D363" s="64">
        <f t="shared" si="167"/>
        <v>38</v>
      </c>
      <c r="E363" s="12">
        <v>38</v>
      </c>
      <c r="F363" s="12">
        <v>38</v>
      </c>
      <c r="G363" s="12"/>
      <c r="H363" s="12"/>
      <c r="I363" s="12"/>
      <c r="J363" s="12"/>
      <c r="K363" s="12"/>
      <c r="L363" s="12"/>
      <c r="M363" s="74" t="str">
        <f t="shared" si="168"/>
        <v/>
      </c>
      <c r="N363" s="83" t="s">
        <v>103</v>
      </c>
      <c r="O363" s="83" t="s">
        <v>103</v>
      </c>
      <c r="P363" s="83"/>
      <c r="Q363" s="83"/>
      <c r="R363" s="83"/>
      <c r="S363" s="83"/>
      <c r="T363" s="83"/>
      <c r="U363" s="83"/>
      <c r="V363" s="5" t="str">
        <f t="shared" si="169"/>
        <v/>
      </c>
      <c r="W363" s="41"/>
      <c r="X363" s="41"/>
      <c r="Y363" s="41"/>
      <c r="Z363" s="41"/>
      <c r="AA363" s="41"/>
      <c r="AB363" s="41"/>
      <c r="AC363" s="41"/>
      <c r="AD363" s="41"/>
      <c r="AE363" s="5" t="str">
        <f t="shared" si="170"/>
        <v/>
      </c>
      <c r="AF363" s="41"/>
      <c r="AG363" s="41"/>
      <c r="AH363" s="41"/>
      <c r="AI363" s="41"/>
      <c r="AJ363" s="41"/>
      <c r="AK363" s="41"/>
      <c r="AL363" s="41"/>
      <c r="AM363" s="41"/>
      <c r="AN363" s="41">
        <f t="shared" ref="AN363:AN391" si="177">21000/AO363</f>
        <v>23.359288097886541</v>
      </c>
      <c r="AO363" s="41">
        <v>899</v>
      </c>
      <c r="AP363" s="110" t="s">
        <v>103</v>
      </c>
      <c r="AQ363" s="111" t="s">
        <v>103</v>
      </c>
      <c r="AR363" s="126" t="str">
        <f t="shared" si="171"/>
        <v/>
      </c>
      <c r="AS363" s="126" t="str">
        <f t="shared" si="172"/>
        <v/>
      </c>
      <c r="AT363" s="127">
        <v>899</v>
      </c>
      <c r="AU363" s="128">
        <v>2.38</v>
      </c>
      <c r="AV363" s="129" t="s">
        <v>103</v>
      </c>
      <c r="AW363" s="126" t="str">
        <f t="shared" si="173"/>
        <v/>
      </c>
      <c r="AX363" s="126" t="str">
        <f t="shared" si="174"/>
        <v/>
      </c>
      <c r="AY363" s="64" t="str">
        <f t="shared" si="175"/>
        <v/>
      </c>
      <c r="AZ363" s="97">
        <v>80.52</v>
      </c>
      <c r="BA363" s="68"/>
      <c r="BB363" s="68"/>
      <c r="BC363" s="68"/>
      <c r="BD363" s="68"/>
      <c r="BE363" s="15"/>
      <c r="BF363" s="5">
        <f t="shared" si="176"/>
        <v>8583</v>
      </c>
      <c r="BG363" s="41">
        <v>2398</v>
      </c>
      <c r="BH363" s="42">
        <v>6185</v>
      </c>
      <c r="BI363" s="42"/>
      <c r="BJ363" s="42"/>
      <c r="BK363" s="42"/>
      <c r="BL363" s="42"/>
      <c r="BM363" s="15"/>
    </row>
    <row r="364" spans="1:65" outlineLevel="5" x14ac:dyDescent="0.3">
      <c r="A364" s="22">
        <f t="shared" si="144"/>
        <v>11</v>
      </c>
      <c r="B364" s="9">
        <f t="shared" si="162"/>
        <v>43407</v>
      </c>
      <c r="C364" s="51">
        <v>306025</v>
      </c>
      <c r="D364" s="64">
        <f t="shared" si="167"/>
        <v>36.5</v>
      </c>
      <c r="E364" s="12">
        <v>37</v>
      </c>
      <c r="F364" s="12">
        <v>36</v>
      </c>
      <c r="G364" s="12"/>
      <c r="H364" s="12"/>
      <c r="I364" s="12"/>
      <c r="J364" s="12"/>
      <c r="K364" s="12"/>
      <c r="L364" s="12"/>
      <c r="M364" s="74" t="str">
        <f t="shared" si="168"/>
        <v/>
      </c>
      <c r="N364" s="83" t="s">
        <v>103</v>
      </c>
      <c r="O364" s="83" t="s">
        <v>103</v>
      </c>
      <c r="P364" s="83"/>
      <c r="Q364" s="83"/>
      <c r="R364" s="83"/>
      <c r="S364" s="83"/>
      <c r="T364" s="83"/>
      <c r="U364" s="83"/>
      <c r="V364" s="5" t="str">
        <f t="shared" si="169"/>
        <v/>
      </c>
      <c r="W364" s="41"/>
      <c r="X364" s="41"/>
      <c r="Y364" s="41"/>
      <c r="Z364" s="41"/>
      <c r="AA364" s="41"/>
      <c r="AB364" s="41"/>
      <c r="AC364" s="41"/>
      <c r="AD364" s="41"/>
      <c r="AE364" s="5" t="str">
        <f t="shared" si="170"/>
        <v/>
      </c>
      <c r="AF364" s="41"/>
      <c r="AG364" s="41"/>
      <c r="AH364" s="41"/>
      <c r="AI364" s="41"/>
      <c r="AJ364" s="41"/>
      <c r="AK364" s="41"/>
      <c r="AL364" s="41"/>
      <c r="AM364" s="41"/>
      <c r="AN364" s="41">
        <f t="shared" si="177"/>
        <v>21.341463414634145</v>
      </c>
      <c r="AO364" s="41">
        <v>984</v>
      </c>
      <c r="AP364" s="110" t="s">
        <v>103</v>
      </c>
      <c r="AQ364" s="111" t="s">
        <v>103</v>
      </c>
      <c r="AR364" s="126" t="str">
        <f t="shared" si="171"/>
        <v/>
      </c>
      <c r="AS364" s="126" t="str">
        <f t="shared" si="172"/>
        <v/>
      </c>
      <c r="AT364" s="127">
        <v>984</v>
      </c>
      <c r="AU364" s="128" t="s">
        <v>103</v>
      </c>
      <c r="AV364" s="129" t="s">
        <v>103</v>
      </c>
      <c r="AW364" s="126" t="str">
        <f t="shared" si="173"/>
        <v/>
      </c>
      <c r="AX364" s="126" t="str">
        <f t="shared" si="174"/>
        <v/>
      </c>
      <c r="AY364" s="64" t="str">
        <f t="shared" si="175"/>
        <v/>
      </c>
      <c r="AZ364" s="97" t="s">
        <v>103</v>
      </c>
      <c r="BA364" s="68"/>
      <c r="BB364" s="68"/>
      <c r="BC364" s="68"/>
      <c r="BD364" s="68"/>
      <c r="BE364" s="15"/>
      <c r="BF364" s="5">
        <f t="shared" si="176"/>
        <v>8611</v>
      </c>
      <c r="BG364" s="41">
        <v>2538</v>
      </c>
      <c r="BH364" s="42">
        <v>6073</v>
      </c>
      <c r="BI364" s="42"/>
      <c r="BJ364" s="42"/>
      <c r="BK364" s="42"/>
      <c r="BL364" s="42"/>
      <c r="BM364" s="15"/>
    </row>
    <row r="365" spans="1:65" outlineLevel="5" x14ac:dyDescent="0.3">
      <c r="A365" s="22">
        <f t="shared" si="144"/>
        <v>11</v>
      </c>
      <c r="B365" s="9">
        <f t="shared" si="162"/>
        <v>43408</v>
      </c>
      <c r="C365" s="51">
        <v>312644</v>
      </c>
      <c r="D365" s="64">
        <f t="shared" si="167"/>
        <v>37</v>
      </c>
      <c r="E365" s="12">
        <v>37</v>
      </c>
      <c r="F365" s="12">
        <v>37</v>
      </c>
      <c r="G365" s="12"/>
      <c r="H365" s="12"/>
      <c r="I365" s="12"/>
      <c r="J365" s="12"/>
      <c r="K365" s="12"/>
      <c r="L365" s="12"/>
      <c r="M365" s="74" t="str">
        <f t="shared" si="168"/>
        <v/>
      </c>
      <c r="N365" s="83" t="s">
        <v>103</v>
      </c>
      <c r="O365" s="83" t="s">
        <v>103</v>
      </c>
      <c r="P365" s="83"/>
      <c r="Q365" s="83"/>
      <c r="R365" s="83"/>
      <c r="S365" s="83"/>
      <c r="T365" s="83"/>
      <c r="U365" s="83"/>
      <c r="V365" s="5" t="str">
        <f t="shared" si="169"/>
        <v/>
      </c>
      <c r="W365" s="41"/>
      <c r="X365" s="41"/>
      <c r="Y365" s="41"/>
      <c r="Z365" s="41"/>
      <c r="AA365" s="41"/>
      <c r="AB365" s="41"/>
      <c r="AC365" s="41"/>
      <c r="AD365" s="41"/>
      <c r="AE365" s="5" t="str">
        <f t="shared" si="170"/>
        <v/>
      </c>
      <c r="AF365" s="41"/>
      <c r="AG365" s="41"/>
      <c r="AH365" s="41"/>
      <c r="AI365" s="41"/>
      <c r="AJ365" s="41"/>
      <c r="AK365" s="41"/>
      <c r="AL365" s="41"/>
      <c r="AM365" s="41"/>
      <c r="AN365" s="41">
        <f t="shared" si="177"/>
        <v>21.341463414634145</v>
      </c>
      <c r="AO365" s="41">
        <v>984</v>
      </c>
      <c r="AP365" s="110" t="s">
        <v>103</v>
      </c>
      <c r="AQ365" s="111" t="s">
        <v>103</v>
      </c>
      <c r="AR365" s="126" t="str">
        <f t="shared" si="171"/>
        <v/>
      </c>
      <c r="AS365" s="126" t="str">
        <f t="shared" si="172"/>
        <v/>
      </c>
      <c r="AT365" s="127">
        <v>984</v>
      </c>
      <c r="AU365" s="128" t="s">
        <v>103</v>
      </c>
      <c r="AV365" s="129" t="s">
        <v>103</v>
      </c>
      <c r="AW365" s="126" t="str">
        <f t="shared" si="173"/>
        <v/>
      </c>
      <c r="AX365" s="126" t="str">
        <f t="shared" si="174"/>
        <v/>
      </c>
      <c r="AY365" s="64" t="str">
        <f t="shared" si="175"/>
        <v/>
      </c>
      <c r="AZ365" s="97" t="s">
        <v>103</v>
      </c>
      <c r="BA365" s="68"/>
      <c r="BB365" s="68"/>
      <c r="BC365" s="68"/>
      <c r="BD365" s="68"/>
      <c r="BE365" s="15"/>
      <c r="BF365" s="5">
        <f t="shared" si="176"/>
        <v>10421</v>
      </c>
      <c r="BG365" s="41">
        <v>3576</v>
      </c>
      <c r="BH365" s="42">
        <v>6845</v>
      </c>
      <c r="BI365" s="42"/>
      <c r="BJ365" s="42"/>
      <c r="BK365" s="42"/>
      <c r="BL365" s="42"/>
      <c r="BM365" s="15"/>
    </row>
    <row r="366" spans="1:65" outlineLevel="5" x14ac:dyDescent="0.3">
      <c r="A366" s="22">
        <f t="shared" si="144"/>
        <v>11</v>
      </c>
      <c r="B366" s="9">
        <f t="shared" si="162"/>
        <v>43409</v>
      </c>
      <c r="C366" s="51">
        <v>323345</v>
      </c>
      <c r="D366" s="64">
        <f t="shared" si="167"/>
        <v>37.5</v>
      </c>
      <c r="E366" s="12">
        <v>38</v>
      </c>
      <c r="F366" s="12">
        <v>37</v>
      </c>
      <c r="G366" s="12"/>
      <c r="H366" s="12"/>
      <c r="I366" s="12"/>
      <c r="J366" s="12"/>
      <c r="K366" s="12"/>
      <c r="L366" s="12"/>
      <c r="M366" s="74" t="str">
        <f t="shared" si="168"/>
        <v/>
      </c>
      <c r="N366" s="83" t="s">
        <v>103</v>
      </c>
      <c r="O366" s="83" t="s">
        <v>103</v>
      </c>
      <c r="P366" s="83"/>
      <c r="Q366" s="83"/>
      <c r="R366" s="83"/>
      <c r="S366" s="83"/>
      <c r="T366" s="83"/>
      <c r="U366" s="83"/>
      <c r="V366" s="5" t="str">
        <f t="shared" si="169"/>
        <v/>
      </c>
      <c r="W366" s="41"/>
      <c r="X366" s="41"/>
      <c r="Y366" s="41"/>
      <c r="Z366" s="41"/>
      <c r="AA366" s="41"/>
      <c r="AB366" s="41"/>
      <c r="AC366" s="41"/>
      <c r="AD366" s="41"/>
      <c r="AE366" s="5" t="str">
        <f t="shared" si="170"/>
        <v/>
      </c>
      <c r="AF366" s="41"/>
      <c r="AG366" s="41"/>
      <c r="AH366" s="41"/>
      <c r="AI366" s="41"/>
      <c r="AJ366" s="41"/>
      <c r="AK366" s="41"/>
      <c r="AL366" s="41"/>
      <c r="AM366" s="41"/>
      <c r="AN366" s="41">
        <f t="shared" si="177"/>
        <v>21.298174442190671</v>
      </c>
      <c r="AO366" s="41">
        <v>986</v>
      </c>
      <c r="AP366" s="110" t="s">
        <v>103</v>
      </c>
      <c r="AQ366" s="111" t="s">
        <v>103</v>
      </c>
      <c r="AR366" s="126" t="str">
        <f t="shared" si="171"/>
        <v/>
      </c>
      <c r="AS366" s="126" t="str">
        <f t="shared" si="172"/>
        <v/>
      </c>
      <c r="AT366" s="127">
        <v>986</v>
      </c>
      <c r="AU366" s="128">
        <v>2.4300000000000002</v>
      </c>
      <c r="AV366" s="129" t="s">
        <v>103</v>
      </c>
      <c r="AW366" s="126" t="str">
        <f t="shared" si="173"/>
        <v/>
      </c>
      <c r="AX366" s="126" t="str">
        <f t="shared" si="174"/>
        <v/>
      </c>
      <c r="AY366" s="64" t="str">
        <f t="shared" si="175"/>
        <v/>
      </c>
      <c r="AZ366" s="97">
        <v>79.62</v>
      </c>
      <c r="BA366" s="68"/>
      <c r="BB366" s="68"/>
      <c r="BC366" s="68"/>
      <c r="BD366" s="68"/>
      <c r="BE366" s="15"/>
      <c r="BF366" s="5">
        <f t="shared" si="176"/>
        <v>4701</v>
      </c>
      <c r="BG366" s="41">
        <v>1289</v>
      </c>
      <c r="BH366" s="42">
        <v>3412</v>
      </c>
      <c r="BI366" s="42"/>
      <c r="BJ366" s="42"/>
      <c r="BK366" s="42"/>
      <c r="BL366" s="42"/>
      <c r="BM366" s="15"/>
    </row>
    <row r="367" spans="1:65" outlineLevel="5" x14ac:dyDescent="0.3">
      <c r="A367" s="22">
        <f t="shared" si="144"/>
        <v>11</v>
      </c>
      <c r="B367" s="9">
        <f t="shared" si="162"/>
        <v>43410</v>
      </c>
      <c r="C367" s="51">
        <v>293901</v>
      </c>
      <c r="D367" s="64">
        <f t="shared" si="167"/>
        <v>37</v>
      </c>
      <c r="E367" s="12">
        <v>37</v>
      </c>
      <c r="F367" s="12">
        <v>37</v>
      </c>
      <c r="G367" s="12"/>
      <c r="H367" s="12"/>
      <c r="I367" s="12"/>
      <c r="J367" s="12"/>
      <c r="K367" s="12"/>
      <c r="L367" s="12"/>
      <c r="M367" s="74">
        <f t="shared" si="168"/>
        <v>7.3</v>
      </c>
      <c r="N367" s="83">
        <v>7.31</v>
      </c>
      <c r="O367" s="83">
        <v>7.29</v>
      </c>
      <c r="P367" s="83"/>
      <c r="Q367" s="83"/>
      <c r="R367" s="83"/>
      <c r="S367" s="83"/>
      <c r="T367" s="83"/>
      <c r="U367" s="83"/>
      <c r="V367" s="5" t="str">
        <f t="shared" si="169"/>
        <v/>
      </c>
      <c r="W367" s="41"/>
      <c r="X367" s="41"/>
      <c r="Y367" s="41"/>
      <c r="Z367" s="41"/>
      <c r="AA367" s="41"/>
      <c r="AB367" s="41"/>
      <c r="AC367" s="41"/>
      <c r="AD367" s="41"/>
      <c r="AE367" s="5" t="str">
        <f t="shared" si="170"/>
        <v/>
      </c>
      <c r="AF367" s="41"/>
      <c r="AG367" s="41"/>
      <c r="AH367" s="41"/>
      <c r="AI367" s="41"/>
      <c r="AJ367" s="41"/>
      <c r="AK367" s="41"/>
      <c r="AL367" s="41"/>
      <c r="AM367" s="41"/>
      <c r="AN367" s="41">
        <f t="shared" si="177"/>
        <v>22.532188841201716</v>
      </c>
      <c r="AO367" s="41">
        <v>932</v>
      </c>
      <c r="AP367" s="110">
        <v>3.67</v>
      </c>
      <c r="AQ367" s="111">
        <v>2.42</v>
      </c>
      <c r="AR367" s="126">
        <f t="shared" si="171"/>
        <v>65.940054495912804</v>
      </c>
      <c r="AS367" s="126">
        <f t="shared" si="172"/>
        <v>34.059945504087196</v>
      </c>
      <c r="AT367" s="127">
        <v>932</v>
      </c>
      <c r="AU367" s="128">
        <v>2.33</v>
      </c>
      <c r="AV367" s="129">
        <v>1.29</v>
      </c>
      <c r="AW367" s="126">
        <f t="shared" si="173"/>
        <v>55.36480686695279</v>
      </c>
      <c r="AX367" s="126">
        <f t="shared" si="174"/>
        <v>44.63519313304721</v>
      </c>
      <c r="AY367" s="64">
        <f t="shared" si="175"/>
        <v>35.930546726001268</v>
      </c>
      <c r="AZ367" s="97">
        <v>79.52</v>
      </c>
      <c r="BA367" s="68"/>
      <c r="BB367" s="68"/>
      <c r="BC367" s="68"/>
      <c r="BD367" s="68"/>
      <c r="BE367" s="15"/>
      <c r="BF367" s="5">
        <f t="shared" si="176"/>
        <v>9398</v>
      </c>
      <c r="BG367" s="41">
        <v>2046</v>
      </c>
      <c r="BH367" s="42">
        <v>7352</v>
      </c>
      <c r="BI367" s="42"/>
      <c r="BJ367" s="42"/>
      <c r="BK367" s="42"/>
      <c r="BL367" s="42"/>
      <c r="BM367" s="15"/>
    </row>
    <row r="368" spans="1:65" outlineLevel="5" x14ac:dyDescent="0.3">
      <c r="A368" s="22">
        <f t="shared" si="144"/>
        <v>11</v>
      </c>
      <c r="B368" s="9">
        <f t="shared" si="162"/>
        <v>43411</v>
      </c>
      <c r="C368" s="51">
        <v>289233</v>
      </c>
      <c r="D368" s="64">
        <f t="shared" si="167"/>
        <v>36.5</v>
      </c>
      <c r="E368" s="12">
        <v>37</v>
      </c>
      <c r="F368" s="12">
        <v>36</v>
      </c>
      <c r="G368" s="12"/>
      <c r="H368" s="12"/>
      <c r="I368" s="12"/>
      <c r="J368" s="12"/>
      <c r="K368" s="12"/>
      <c r="L368" s="12"/>
      <c r="M368" s="74" t="str">
        <f t="shared" si="168"/>
        <v/>
      </c>
      <c r="N368" s="83" t="s">
        <v>103</v>
      </c>
      <c r="O368" s="83" t="s">
        <v>103</v>
      </c>
      <c r="P368" s="83"/>
      <c r="Q368" s="83"/>
      <c r="R368" s="83"/>
      <c r="S368" s="83"/>
      <c r="T368" s="83"/>
      <c r="U368" s="83"/>
      <c r="V368" s="5" t="str">
        <f t="shared" si="169"/>
        <v/>
      </c>
      <c r="W368" s="41"/>
      <c r="X368" s="41"/>
      <c r="Y368" s="41"/>
      <c r="Z368" s="41"/>
      <c r="AA368" s="41"/>
      <c r="AB368" s="41"/>
      <c r="AC368" s="41"/>
      <c r="AD368" s="41"/>
      <c r="AE368" s="5" t="str">
        <f t="shared" si="170"/>
        <v/>
      </c>
      <c r="AF368" s="41"/>
      <c r="AG368" s="41"/>
      <c r="AH368" s="41"/>
      <c r="AI368" s="41"/>
      <c r="AJ368" s="41"/>
      <c r="AK368" s="41"/>
      <c r="AL368" s="41"/>
      <c r="AM368" s="41"/>
      <c r="AN368" s="41">
        <f t="shared" si="177"/>
        <v>25.703794369645042</v>
      </c>
      <c r="AO368" s="41">
        <v>817</v>
      </c>
      <c r="AP368" s="110" t="s">
        <v>103</v>
      </c>
      <c r="AQ368" s="111" t="s">
        <v>103</v>
      </c>
      <c r="AR368" s="126" t="str">
        <f t="shared" si="171"/>
        <v/>
      </c>
      <c r="AS368" s="126" t="str">
        <f t="shared" si="172"/>
        <v/>
      </c>
      <c r="AT368" s="127">
        <v>817</v>
      </c>
      <c r="AU368" s="128">
        <v>2.4500000000000002</v>
      </c>
      <c r="AV368" s="129" t="s">
        <v>103</v>
      </c>
      <c r="AW368" s="126" t="str">
        <f t="shared" si="173"/>
        <v/>
      </c>
      <c r="AX368" s="126" t="str">
        <f t="shared" si="174"/>
        <v/>
      </c>
      <c r="AY368" s="64" t="str">
        <f t="shared" si="175"/>
        <v/>
      </c>
      <c r="AZ368" s="97">
        <v>79.58</v>
      </c>
      <c r="BA368" s="68"/>
      <c r="BB368" s="68"/>
      <c r="BC368" s="68"/>
      <c r="BD368" s="68"/>
      <c r="BE368" s="15"/>
      <c r="BF368" s="5">
        <f t="shared" si="176"/>
        <v>9816</v>
      </c>
      <c r="BG368" s="41">
        <v>3652</v>
      </c>
      <c r="BH368" s="42">
        <v>6164</v>
      </c>
      <c r="BI368" s="42"/>
      <c r="BJ368" s="42"/>
      <c r="BK368" s="42"/>
      <c r="BL368" s="42"/>
      <c r="BM368" s="15"/>
    </row>
    <row r="369" spans="1:65" outlineLevel="5" x14ac:dyDescent="0.3">
      <c r="A369" s="22">
        <f t="shared" si="144"/>
        <v>11</v>
      </c>
      <c r="B369" s="9">
        <f t="shared" si="162"/>
        <v>43412</v>
      </c>
      <c r="C369" s="51">
        <v>337294</v>
      </c>
      <c r="D369" s="64">
        <f t="shared" si="167"/>
        <v>37</v>
      </c>
      <c r="E369" s="12">
        <v>37</v>
      </c>
      <c r="F369" s="12">
        <v>37</v>
      </c>
      <c r="G369" s="12"/>
      <c r="H369" s="12"/>
      <c r="I369" s="12"/>
      <c r="J369" s="12"/>
      <c r="K369" s="12"/>
      <c r="L369" s="12"/>
      <c r="M369" s="74" t="str">
        <f t="shared" si="168"/>
        <v/>
      </c>
      <c r="N369" s="83" t="s">
        <v>103</v>
      </c>
      <c r="O369" s="83" t="s">
        <v>103</v>
      </c>
      <c r="P369" s="83"/>
      <c r="Q369" s="83"/>
      <c r="R369" s="83"/>
      <c r="S369" s="83"/>
      <c r="T369" s="83"/>
      <c r="U369" s="83"/>
      <c r="V369" s="5" t="str">
        <f t="shared" si="169"/>
        <v/>
      </c>
      <c r="W369" s="41"/>
      <c r="X369" s="41"/>
      <c r="Y369" s="41"/>
      <c r="Z369" s="41"/>
      <c r="AA369" s="41"/>
      <c r="AB369" s="41"/>
      <c r="AC369" s="41"/>
      <c r="AD369" s="41"/>
      <c r="AE369" s="5" t="str">
        <f t="shared" si="170"/>
        <v/>
      </c>
      <c r="AF369" s="41"/>
      <c r="AG369" s="41"/>
      <c r="AH369" s="41"/>
      <c r="AI369" s="41"/>
      <c r="AJ369" s="41"/>
      <c r="AK369" s="41"/>
      <c r="AL369" s="41"/>
      <c r="AM369" s="41"/>
      <c r="AN369" s="41">
        <f t="shared" si="177"/>
        <v>24.504084014002334</v>
      </c>
      <c r="AO369" s="41">
        <v>857</v>
      </c>
      <c r="AP369" s="110" t="s">
        <v>103</v>
      </c>
      <c r="AQ369" s="111" t="s">
        <v>103</v>
      </c>
      <c r="AR369" s="126" t="str">
        <f t="shared" si="171"/>
        <v/>
      </c>
      <c r="AS369" s="126" t="str">
        <f t="shared" si="172"/>
        <v/>
      </c>
      <c r="AT369" s="127">
        <v>857</v>
      </c>
      <c r="AU369" s="128">
        <v>2.3199999999999998</v>
      </c>
      <c r="AV369" s="129" t="s">
        <v>103</v>
      </c>
      <c r="AW369" s="126" t="str">
        <f t="shared" si="173"/>
        <v/>
      </c>
      <c r="AX369" s="126" t="str">
        <f t="shared" si="174"/>
        <v/>
      </c>
      <c r="AY369" s="64" t="str">
        <f t="shared" si="175"/>
        <v/>
      </c>
      <c r="AZ369" s="97">
        <v>80.260000000000005</v>
      </c>
      <c r="BA369" s="68"/>
      <c r="BB369" s="68"/>
      <c r="BC369" s="68"/>
      <c r="BD369" s="68"/>
      <c r="BE369" s="15"/>
      <c r="BF369" s="5">
        <f t="shared" si="176"/>
        <v>8890</v>
      </c>
      <c r="BG369" s="41">
        <v>3196</v>
      </c>
      <c r="BH369" s="42">
        <v>5694</v>
      </c>
      <c r="BI369" s="42"/>
      <c r="BJ369" s="42"/>
      <c r="BK369" s="42"/>
      <c r="BL369" s="42"/>
      <c r="BM369" s="15"/>
    </row>
    <row r="370" spans="1:65" outlineLevel="5" x14ac:dyDescent="0.3">
      <c r="A370" s="22">
        <f t="shared" si="144"/>
        <v>11</v>
      </c>
      <c r="B370" s="9">
        <f t="shared" si="162"/>
        <v>43413</v>
      </c>
      <c r="C370" s="51">
        <v>384129</v>
      </c>
      <c r="D370" s="64">
        <f t="shared" si="167"/>
        <v>37</v>
      </c>
      <c r="E370" s="12">
        <v>37</v>
      </c>
      <c r="F370" s="12">
        <v>37</v>
      </c>
      <c r="G370" s="12"/>
      <c r="H370" s="12"/>
      <c r="I370" s="12"/>
      <c r="J370" s="12"/>
      <c r="K370" s="12"/>
      <c r="L370" s="12"/>
      <c r="M370" s="74" t="str">
        <f t="shared" si="168"/>
        <v/>
      </c>
      <c r="N370" s="83" t="s">
        <v>103</v>
      </c>
      <c r="O370" s="83" t="s">
        <v>103</v>
      </c>
      <c r="P370" s="83"/>
      <c r="Q370" s="83"/>
      <c r="R370" s="83"/>
      <c r="S370" s="83"/>
      <c r="T370" s="83"/>
      <c r="U370" s="83"/>
      <c r="V370" s="5" t="str">
        <f t="shared" si="169"/>
        <v/>
      </c>
      <c r="W370" s="41"/>
      <c r="X370" s="41"/>
      <c r="Y370" s="41"/>
      <c r="Z370" s="41"/>
      <c r="AA370" s="41"/>
      <c r="AB370" s="41"/>
      <c r="AC370" s="41"/>
      <c r="AD370" s="41"/>
      <c r="AE370" s="5" t="str">
        <f t="shared" si="170"/>
        <v/>
      </c>
      <c r="AF370" s="41"/>
      <c r="AG370" s="41"/>
      <c r="AH370" s="41"/>
      <c r="AI370" s="41"/>
      <c r="AJ370" s="41"/>
      <c r="AK370" s="41"/>
      <c r="AL370" s="41"/>
      <c r="AM370" s="41"/>
      <c r="AN370" s="41">
        <f t="shared" si="177"/>
        <v>21.19071644803229</v>
      </c>
      <c r="AO370" s="41">
        <v>991</v>
      </c>
      <c r="AP370" s="110" t="s">
        <v>103</v>
      </c>
      <c r="AQ370" s="111" t="s">
        <v>103</v>
      </c>
      <c r="AR370" s="126" t="str">
        <f t="shared" si="171"/>
        <v/>
      </c>
      <c r="AS370" s="126" t="str">
        <f t="shared" si="172"/>
        <v/>
      </c>
      <c r="AT370" s="127">
        <v>991</v>
      </c>
      <c r="AU370" s="128">
        <v>2.36</v>
      </c>
      <c r="AV370" s="129" t="s">
        <v>103</v>
      </c>
      <c r="AW370" s="126" t="str">
        <f t="shared" si="173"/>
        <v/>
      </c>
      <c r="AX370" s="126" t="str">
        <f t="shared" si="174"/>
        <v/>
      </c>
      <c r="AY370" s="64" t="str">
        <f t="shared" si="175"/>
        <v/>
      </c>
      <c r="AZ370" s="97">
        <v>80.62</v>
      </c>
      <c r="BA370" s="68"/>
      <c r="BB370" s="68"/>
      <c r="BC370" s="68"/>
      <c r="BD370" s="68"/>
      <c r="BE370" s="15"/>
      <c r="BF370" s="5">
        <f t="shared" si="176"/>
        <v>8581</v>
      </c>
      <c r="BG370" s="41">
        <v>0</v>
      </c>
      <c r="BH370" s="42">
        <v>8581</v>
      </c>
      <c r="BI370" s="42"/>
      <c r="BJ370" s="42"/>
      <c r="BK370" s="42"/>
      <c r="BL370" s="42"/>
      <c r="BM370" s="15"/>
    </row>
    <row r="371" spans="1:65" outlineLevel="5" x14ac:dyDescent="0.3">
      <c r="A371" s="22">
        <f t="shared" si="144"/>
        <v>11</v>
      </c>
      <c r="B371" s="9">
        <f t="shared" si="162"/>
        <v>43414</v>
      </c>
      <c r="C371" s="51">
        <v>375280</v>
      </c>
      <c r="D371" s="64">
        <f t="shared" si="167"/>
        <v>36</v>
      </c>
      <c r="E371" s="12">
        <v>36</v>
      </c>
      <c r="F371" s="12">
        <v>36</v>
      </c>
      <c r="G371" s="12"/>
      <c r="H371" s="12"/>
      <c r="I371" s="12"/>
      <c r="J371" s="12"/>
      <c r="K371" s="12"/>
      <c r="L371" s="12"/>
      <c r="M371" s="74" t="str">
        <f t="shared" si="168"/>
        <v/>
      </c>
      <c r="N371" s="83" t="s">
        <v>103</v>
      </c>
      <c r="O371" s="83" t="s">
        <v>103</v>
      </c>
      <c r="P371" s="83"/>
      <c r="Q371" s="83"/>
      <c r="R371" s="83"/>
      <c r="S371" s="83"/>
      <c r="T371" s="83"/>
      <c r="U371" s="83"/>
      <c r="V371" s="5" t="str">
        <f t="shared" si="169"/>
        <v/>
      </c>
      <c r="W371" s="41"/>
      <c r="X371" s="41"/>
      <c r="Y371" s="41"/>
      <c r="Z371" s="41"/>
      <c r="AA371" s="41"/>
      <c r="AB371" s="41"/>
      <c r="AC371" s="41"/>
      <c r="AD371" s="41"/>
      <c r="AE371" s="5" t="str">
        <f t="shared" si="170"/>
        <v/>
      </c>
      <c r="AF371" s="41"/>
      <c r="AG371" s="41"/>
      <c r="AH371" s="41"/>
      <c r="AI371" s="41"/>
      <c r="AJ371" s="41"/>
      <c r="AK371" s="41"/>
      <c r="AL371" s="41"/>
      <c r="AM371" s="41"/>
      <c r="AN371" s="41">
        <f t="shared" si="177"/>
        <v>22.151898734177216</v>
      </c>
      <c r="AO371" s="41">
        <v>948</v>
      </c>
      <c r="AP371" s="110" t="s">
        <v>103</v>
      </c>
      <c r="AQ371" s="111" t="s">
        <v>103</v>
      </c>
      <c r="AR371" s="126" t="str">
        <f t="shared" si="171"/>
        <v/>
      </c>
      <c r="AS371" s="126" t="str">
        <f t="shared" si="172"/>
        <v/>
      </c>
      <c r="AT371" s="127">
        <v>948</v>
      </c>
      <c r="AU371" s="128" t="s">
        <v>103</v>
      </c>
      <c r="AV371" s="129" t="s">
        <v>103</v>
      </c>
      <c r="AW371" s="126" t="str">
        <f t="shared" si="173"/>
        <v/>
      </c>
      <c r="AX371" s="126" t="str">
        <f t="shared" si="174"/>
        <v/>
      </c>
      <c r="AY371" s="64" t="str">
        <f t="shared" si="175"/>
        <v/>
      </c>
      <c r="AZ371" s="97" t="s">
        <v>103</v>
      </c>
      <c r="BA371" s="68"/>
      <c r="BB371" s="68"/>
      <c r="BC371" s="68"/>
      <c r="BD371" s="68"/>
      <c r="BE371" s="15"/>
      <c r="BF371" s="5">
        <f t="shared" si="176"/>
        <v>8541</v>
      </c>
      <c r="BG371" s="41">
        <v>1651</v>
      </c>
      <c r="BH371" s="42">
        <v>6890</v>
      </c>
      <c r="BI371" s="42"/>
      <c r="BJ371" s="42"/>
      <c r="BK371" s="42"/>
      <c r="BL371" s="42"/>
      <c r="BM371" s="15"/>
    </row>
    <row r="372" spans="1:65" outlineLevel="5" x14ac:dyDescent="0.3">
      <c r="A372" s="22">
        <f t="shared" si="144"/>
        <v>11</v>
      </c>
      <c r="B372" s="9">
        <f t="shared" si="162"/>
        <v>43415</v>
      </c>
      <c r="C372" s="51">
        <v>343279</v>
      </c>
      <c r="D372" s="64">
        <f t="shared" si="167"/>
        <v>36</v>
      </c>
      <c r="E372" s="12">
        <v>36</v>
      </c>
      <c r="F372" s="12">
        <v>36</v>
      </c>
      <c r="G372" s="12"/>
      <c r="H372" s="12"/>
      <c r="I372" s="12"/>
      <c r="J372" s="12"/>
      <c r="K372" s="12"/>
      <c r="L372" s="12"/>
      <c r="M372" s="74" t="str">
        <f t="shared" si="168"/>
        <v/>
      </c>
      <c r="N372" s="83" t="s">
        <v>103</v>
      </c>
      <c r="O372" s="83" t="s">
        <v>103</v>
      </c>
      <c r="P372" s="83"/>
      <c r="Q372" s="83"/>
      <c r="R372" s="83"/>
      <c r="S372" s="83"/>
      <c r="T372" s="83"/>
      <c r="U372" s="83"/>
      <c r="V372" s="5" t="str">
        <f t="shared" si="169"/>
        <v/>
      </c>
      <c r="W372" s="41"/>
      <c r="X372" s="41"/>
      <c r="Y372" s="41"/>
      <c r="Z372" s="41"/>
      <c r="AA372" s="41"/>
      <c r="AB372" s="41"/>
      <c r="AC372" s="41"/>
      <c r="AD372" s="41"/>
      <c r="AE372" s="5" t="str">
        <f t="shared" si="170"/>
        <v/>
      </c>
      <c r="AF372" s="41"/>
      <c r="AG372" s="41"/>
      <c r="AH372" s="41"/>
      <c r="AI372" s="41"/>
      <c r="AJ372" s="41"/>
      <c r="AK372" s="41"/>
      <c r="AL372" s="41"/>
      <c r="AM372" s="41"/>
      <c r="AN372" s="41">
        <f t="shared" si="177"/>
        <v>21.341463414634145</v>
      </c>
      <c r="AO372" s="41">
        <v>984</v>
      </c>
      <c r="AP372" s="110" t="s">
        <v>103</v>
      </c>
      <c r="AQ372" s="111" t="s">
        <v>103</v>
      </c>
      <c r="AR372" s="126" t="str">
        <f t="shared" si="171"/>
        <v/>
      </c>
      <c r="AS372" s="126" t="str">
        <f t="shared" si="172"/>
        <v/>
      </c>
      <c r="AT372" s="127">
        <v>984</v>
      </c>
      <c r="AU372" s="128" t="s">
        <v>103</v>
      </c>
      <c r="AV372" s="129" t="s">
        <v>103</v>
      </c>
      <c r="AW372" s="126" t="str">
        <f t="shared" si="173"/>
        <v/>
      </c>
      <c r="AX372" s="126" t="str">
        <f t="shared" si="174"/>
        <v/>
      </c>
      <c r="AY372" s="64" t="str">
        <f t="shared" si="175"/>
        <v/>
      </c>
      <c r="AZ372" s="97" t="s">
        <v>103</v>
      </c>
      <c r="BA372" s="68"/>
      <c r="BB372" s="68"/>
      <c r="BC372" s="68"/>
      <c r="BD372" s="68"/>
      <c r="BE372" s="15"/>
      <c r="BF372" s="5">
        <f t="shared" si="176"/>
        <v>8469</v>
      </c>
      <c r="BG372" s="41">
        <v>3456</v>
      </c>
      <c r="BH372" s="42">
        <v>5013</v>
      </c>
      <c r="BI372" s="42"/>
      <c r="BJ372" s="42"/>
      <c r="BK372" s="42"/>
      <c r="BL372" s="42"/>
      <c r="BM372" s="15"/>
    </row>
    <row r="373" spans="1:65" outlineLevel="5" x14ac:dyDescent="0.3">
      <c r="A373" s="22">
        <f t="shared" si="144"/>
        <v>11</v>
      </c>
      <c r="B373" s="9">
        <f t="shared" si="162"/>
        <v>43416</v>
      </c>
      <c r="C373" s="51">
        <v>344387</v>
      </c>
      <c r="D373" s="64">
        <f t="shared" si="167"/>
        <v>36</v>
      </c>
      <c r="E373" s="12">
        <v>36</v>
      </c>
      <c r="F373" s="12">
        <v>36</v>
      </c>
      <c r="G373" s="12"/>
      <c r="H373" s="12"/>
      <c r="I373" s="12"/>
      <c r="J373" s="12"/>
      <c r="K373" s="12"/>
      <c r="L373" s="12"/>
      <c r="M373" s="74" t="str">
        <f t="shared" si="168"/>
        <v/>
      </c>
      <c r="N373" s="83" t="s">
        <v>103</v>
      </c>
      <c r="O373" s="83" t="s">
        <v>103</v>
      </c>
      <c r="P373" s="83"/>
      <c r="Q373" s="83"/>
      <c r="R373" s="83"/>
      <c r="S373" s="83"/>
      <c r="T373" s="83"/>
      <c r="U373" s="83"/>
      <c r="V373" s="5" t="str">
        <f t="shared" si="169"/>
        <v/>
      </c>
      <c r="W373" s="41"/>
      <c r="X373" s="41"/>
      <c r="Y373" s="41"/>
      <c r="Z373" s="41"/>
      <c r="AA373" s="41"/>
      <c r="AB373" s="41"/>
      <c r="AC373" s="41"/>
      <c r="AD373" s="41"/>
      <c r="AE373" s="5" t="str">
        <f t="shared" si="170"/>
        <v/>
      </c>
      <c r="AF373" s="41"/>
      <c r="AG373" s="41"/>
      <c r="AH373" s="41"/>
      <c r="AI373" s="41"/>
      <c r="AJ373" s="41"/>
      <c r="AK373" s="41"/>
      <c r="AL373" s="41"/>
      <c r="AM373" s="41"/>
      <c r="AN373" s="41">
        <f t="shared" si="177"/>
        <v>18.041237113402062</v>
      </c>
      <c r="AO373" s="41">
        <v>1164</v>
      </c>
      <c r="AP373" s="110" t="s">
        <v>103</v>
      </c>
      <c r="AQ373" s="111" t="s">
        <v>103</v>
      </c>
      <c r="AR373" s="126" t="str">
        <f t="shared" si="171"/>
        <v/>
      </c>
      <c r="AS373" s="126" t="str">
        <f t="shared" si="172"/>
        <v/>
      </c>
      <c r="AT373" s="127">
        <v>1164</v>
      </c>
      <c r="AU373" s="128">
        <v>2.36</v>
      </c>
      <c r="AV373" s="129" t="s">
        <v>103</v>
      </c>
      <c r="AW373" s="126" t="str">
        <f t="shared" si="173"/>
        <v/>
      </c>
      <c r="AX373" s="126" t="str">
        <f t="shared" si="174"/>
        <v/>
      </c>
      <c r="AY373" s="64" t="str">
        <f t="shared" si="175"/>
        <v/>
      </c>
      <c r="AZ373" s="97">
        <v>80.62</v>
      </c>
      <c r="BA373" s="68"/>
      <c r="BB373" s="68"/>
      <c r="BC373" s="68"/>
      <c r="BD373" s="68"/>
      <c r="BE373" s="15"/>
      <c r="BF373" s="5">
        <f t="shared" si="176"/>
        <v>8159</v>
      </c>
      <c r="BG373" s="41">
        <v>3082</v>
      </c>
      <c r="BH373" s="42">
        <v>5077</v>
      </c>
      <c r="BI373" s="42"/>
      <c r="BJ373" s="42"/>
      <c r="BK373" s="42"/>
      <c r="BL373" s="42"/>
      <c r="BM373" s="15"/>
    </row>
    <row r="374" spans="1:65" outlineLevel="5" x14ac:dyDescent="0.3">
      <c r="A374" s="22">
        <f t="shared" si="144"/>
        <v>11</v>
      </c>
      <c r="B374" s="9">
        <f t="shared" si="162"/>
        <v>43417</v>
      </c>
      <c r="C374" s="51">
        <v>337658</v>
      </c>
      <c r="D374" s="64">
        <f t="shared" si="167"/>
        <v>37</v>
      </c>
      <c r="E374" s="12">
        <v>37</v>
      </c>
      <c r="F374" s="12">
        <v>37</v>
      </c>
      <c r="G374" s="12"/>
      <c r="H374" s="12"/>
      <c r="I374" s="12"/>
      <c r="J374" s="12"/>
      <c r="K374" s="12"/>
      <c r="L374" s="12"/>
      <c r="M374" s="74">
        <f t="shared" si="168"/>
        <v>7.4</v>
      </c>
      <c r="N374" s="83">
        <v>7.43</v>
      </c>
      <c r="O374" s="83">
        <v>7.39</v>
      </c>
      <c r="P374" s="83"/>
      <c r="Q374" s="83"/>
      <c r="R374" s="83"/>
      <c r="S374" s="83"/>
      <c r="T374" s="83"/>
      <c r="U374" s="83"/>
      <c r="V374" s="5" t="str">
        <f t="shared" si="169"/>
        <v/>
      </c>
      <c r="W374" s="41"/>
      <c r="X374" s="41"/>
      <c r="Y374" s="41"/>
      <c r="Z374" s="41"/>
      <c r="AA374" s="41"/>
      <c r="AB374" s="41"/>
      <c r="AC374" s="41"/>
      <c r="AD374" s="41"/>
      <c r="AE374" s="5" t="str">
        <f t="shared" si="170"/>
        <v/>
      </c>
      <c r="AF374" s="41"/>
      <c r="AG374" s="41"/>
      <c r="AH374" s="41"/>
      <c r="AI374" s="41"/>
      <c r="AJ374" s="41"/>
      <c r="AK374" s="41"/>
      <c r="AL374" s="41"/>
      <c r="AM374" s="41"/>
      <c r="AN374" s="41">
        <f t="shared" si="177"/>
        <v>17.341040462427745</v>
      </c>
      <c r="AO374" s="41">
        <v>1211</v>
      </c>
      <c r="AP374" s="110">
        <v>3.77</v>
      </c>
      <c r="AQ374" s="111">
        <v>2.54</v>
      </c>
      <c r="AR374" s="126">
        <f t="shared" si="171"/>
        <v>67.374005305039788</v>
      </c>
      <c r="AS374" s="126">
        <f t="shared" si="172"/>
        <v>32.625994694960212</v>
      </c>
      <c r="AT374" s="127">
        <v>1211</v>
      </c>
      <c r="AU374" s="128">
        <v>2.61</v>
      </c>
      <c r="AV374" s="129">
        <v>1.25</v>
      </c>
      <c r="AW374" s="126">
        <f t="shared" si="173"/>
        <v>47.892720306513411</v>
      </c>
      <c r="AX374" s="126">
        <f t="shared" si="174"/>
        <v>52.107279693486589</v>
      </c>
      <c r="AY374" s="64">
        <f t="shared" si="175"/>
        <v>55.491547012505784</v>
      </c>
      <c r="AZ374" s="97">
        <v>80.040000000000006</v>
      </c>
      <c r="BA374" s="68"/>
      <c r="BB374" s="68"/>
      <c r="BC374" s="68"/>
      <c r="BD374" s="68"/>
      <c r="BE374" s="15"/>
      <c r="BF374" s="5">
        <f t="shared" si="176"/>
        <v>7039</v>
      </c>
      <c r="BG374" s="41">
        <v>3188</v>
      </c>
      <c r="BH374" s="42">
        <v>3851</v>
      </c>
      <c r="BI374" s="42"/>
      <c r="BJ374" s="42"/>
      <c r="BK374" s="42"/>
      <c r="BL374" s="42"/>
      <c r="BM374" s="15"/>
    </row>
    <row r="375" spans="1:65" outlineLevel="5" x14ac:dyDescent="0.3">
      <c r="A375" s="22">
        <f t="shared" si="144"/>
        <v>11</v>
      </c>
      <c r="B375" s="9">
        <f t="shared" si="162"/>
        <v>43418</v>
      </c>
      <c r="C375" s="51">
        <v>326062</v>
      </c>
      <c r="D375" s="64">
        <f t="shared" si="167"/>
        <v>36.5</v>
      </c>
      <c r="E375" s="12">
        <v>36</v>
      </c>
      <c r="F375" s="12">
        <v>37</v>
      </c>
      <c r="G375" s="12"/>
      <c r="H375" s="12"/>
      <c r="I375" s="12"/>
      <c r="J375" s="12"/>
      <c r="K375" s="12"/>
      <c r="L375" s="12"/>
      <c r="M375" s="74" t="str">
        <f t="shared" si="168"/>
        <v/>
      </c>
      <c r="N375" s="83" t="s">
        <v>103</v>
      </c>
      <c r="O375" s="83" t="s">
        <v>103</v>
      </c>
      <c r="P375" s="83"/>
      <c r="Q375" s="83"/>
      <c r="R375" s="83"/>
      <c r="S375" s="83"/>
      <c r="T375" s="83"/>
      <c r="U375" s="83"/>
      <c r="V375" s="5" t="str">
        <f t="shared" si="169"/>
        <v/>
      </c>
      <c r="W375" s="41"/>
      <c r="X375" s="41"/>
      <c r="Y375" s="41"/>
      <c r="Z375" s="41"/>
      <c r="AA375" s="41"/>
      <c r="AB375" s="41"/>
      <c r="AC375" s="41"/>
      <c r="AD375" s="41"/>
      <c r="AE375" s="5" t="str">
        <f t="shared" si="170"/>
        <v/>
      </c>
      <c r="AF375" s="41"/>
      <c r="AG375" s="41"/>
      <c r="AH375" s="41"/>
      <c r="AI375" s="41"/>
      <c r="AJ375" s="41"/>
      <c r="AK375" s="41"/>
      <c r="AL375" s="41"/>
      <c r="AM375" s="41"/>
      <c r="AN375" s="41">
        <f t="shared" si="177"/>
        <v>20.038167938931299</v>
      </c>
      <c r="AO375" s="41">
        <v>1048</v>
      </c>
      <c r="AP375" s="110" t="s">
        <v>103</v>
      </c>
      <c r="AQ375" s="111" t="s">
        <v>103</v>
      </c>
      <c r="AR375" s="126" t="str">
        <f t="shared" si="171"/>
        <v/>
      </c>
      <c r="AS375" s="126" t="str">
        <f t="shared" si="172"/>
        <v/>
      </c>
      <c r="AT375" s="127">
        <v>1048</v>
      </c>
      <c r="AU375" s="128">
        <v>2.4500000000000002</v>
      </c>
      <c r="AV375" s="129" t="s">
        <v>103</v>
      </c>
      <c r="AW375" s="126" t="str">
        <f t="shared" si="173"/>
        <v/>
      </c>
      <c r="AX375" s="126" t="str">
        <f t="shared" si="174"/>
        <v/>
      </c>
      <c r="AY375" s="64" t="str">
        <f t="shared" si="175"/>
        <v/>
      </c>
      <c r="AZ375" s="97">
        <v>80.59</v>
      </c>
      <c r="BA375" s="68"/>
      <c r="BB375" s="68"/>
      <c r="BC375" s="68"/>
      <c r="BD375" s="68"/>
      <c r="BE375" s="15"/>
      <c r="BF375" s="5">
        <f t="shared" si="176"/>
        <v>10075</v>
      </c>
      <c r="BG375" s="41">
        <v>3381</v>
      </c>
      <c r="BH375" s="42">
        <v>6694</v>
      </c>
      <c r="BI375" s="42"/>
      <c r="BJ375" s="42"/>
      <c r="BK375" s="42"/>
      <c r="BL375" s="42"/>
      <c r="BM375" s="15"/>
    </row>
    <row r="376" spans="1:65" outlineLevel="5" x14ac:dyDescent="0.3">
      <c r="A376" s="22">
        <f t="shared" si="144"/>
        <v>11</v>
      </c>
      <c r="B376" s="9">
        <f t="shared" si="162"/>
        <v>43419</v>
      </c>
      <c r="C376" s="51">
        <v>329232</v>
      </c>
      <c r="D376" s="64">
        <f t="shared" si="167"/>
        <v>36.5</v>
      </c>
      <c r="E376" s="12">
        <v>36</v>
      </c>
      <c r="F376" s="12">
        <v>37</v>
      </c>
      <c r="G376" s="12"/>
      <c r="H376" s="12"/>
      <c r="I376" s="12"/>
      <c r="J376" s="12"/>
      <c r="K376" s="12"/>
      <c r="L376" s="12"/>
      <c r="M376" s="74" t="str">
        <f t="shared" si="168"/>
        <v/>
      </c>
      <c r="N376" s="83" t="s">
        <v>103</v>
      </c>
      <c r="O376" s="83" t="s">
        <v>103</v>
      </c>
      <c r="P376" s="83"/>
      <c r="Q376" s="83"/>
      <c r="R376" s="83"/>
      <c r="S376" s="83"/>
      <c r="T376" s="83"/>
      <c r="U376" s="83"/>
      <c r="V376" s="5" t="str">
        <f t="shared" si="169"/>
        <v/>
      </c>
      <c r="W376" s="41"/>
      <c r="X376" s="41"/>
      <c r="Y376" s="41"/>
      <c r="Z376" s="41"/>
      <c r="AA376" s="41"/>
      <c r="AB376" s="41"/>
      <c r="AC376" s="41"/>
      <c r="AD376" s="41"/>
      <c r="AE376" s="5" t="str">
        <f t="shared" si="170"/>
        <v/>
      </c>
      <c r="AF376" s="41"/>
      <c r="AG376" s="41"/>
      <c r="AH376" s="41"/>
      <c r="AI376" s="41"/>
      <c r="AJ376" s="41"/>
      <c r="AK376" s="41"/>
      <c r="AL376" s="41"/>
      <c r="AM376" s="41"/>
      <c r="AN376" s="41">
        <f t="shared" si="177"/>
        <v>22.388059701492537</v>
      </c>
      <c r="AO376" s="41">
        <v>938</v>
      </c>
      <c r="AP376" s="110" t="s">
        <v>103</v>
      </c>
      <c r="AQ376" s="111" t="s">
        <v>103</v>
      </c>
      <c r="AR376" s="126" t="str">
        <f t="shared" si="171"/>
        <v/>
      </c>
      <c r="AS376" s="126" t="str">
        <f t="shared" si="172"/>
        <v/>
      </c>
      <c r="AT376" s="127">
        <v>938</v>
      </c>
      <c r="AU376" s="128">
        <v>2.33</v>
      </c>
      <c r="AV376" s="129" t="s">
        <v>103</v>
      </c>
      <c r="AW376" s="126" t="str">
        <f t="shared" si="173"/>
        <v/>
      </c>
      <c r="AX376" s="126" t="str">
        <f t="shared" si="174"/>
        <v/>
      </c>
      <c r="AY376" s="64" t="str">
        <f t="shared" si="175"/>
        <v/>
      </c>
      <c r="AZ376" s="97">
        <v>80.58</v>
      </c>
      <c r="BA376" s="68"/>
      <c r="BB376" s="68"/>
      <c r="BC376" s="68"/>
      <c r="BD376" s="68"/>
      <c r="BE376" s="15"/>
      <c r="BF376" s="5">
        <f t="shared" si="176"/>
        <v>9901</v>
      </c>
      <c r="BG376" s="41">
        <v>3638</v>
      </c>
      <c r="BH376" s="42">
        <v>6263</v>
      </c>
      <c r="BI376" s="42"/>
      <c r="BJ376" s="42"/>
      <c r="BK376" s="42"/>
      <c r="BL376" s="42"/>
      <c r="BM376" s="15"/>
    </row>
    <row r="377" spans="1:65" outlineLevel="5" x14ac:dyDescent="0.3">
      <c r="A377" s="22">
        <f t="shared" si="144"/>
        <v>11</v>
      </c>
      <c r="B377" s="9">
        <f t="shared" si="162"/>
        <v>43420</v>
      </c>
      <c r="C377" s="51">
        <v>315878</v>
      </c>
      <c r="D377" s="64">
        <f t="shared" si="167"/>
        <v>36.5</v>
      </c>
      <c r="E377" s="12">
        <v>36</v>
      </c>
      <c r="F377" s="12">
        <v>37</v>
      </c>
      <c r="G377" s="12"/>
      <c r="H377" s="12"/>
      <c r="I377" s="12"/>
      <c r="J377" s="12"/>
      <c r="K377" s="12"/>
      <c r="L377" s="12"/>
      <c r="M377" s="74" t="str">
        <f t="shared" si="168"/>
        <v/>
      </c>
      <c r="N377" s="83" t="s">
        <v>103</v>
      </c>
      <c r="O377" s="83" t="s">
        <v>103</v>
      </c>
      <c r="P377" s="83"/>
      <c r="Q377" s="83"/>
      <c r="R377" s="83"/>
      <c r="S377" s="83"/>
      <c r="T377" s="83"/>
      <c r="U377" s="83"/>
      <c r="V377" s="5" t="str">
        <f t="shared" si="169"/>
        <v/>
      </c>
      <c r="W377" s="41"/>
      <c r="X377" s="41"/>
      <c r="Y377" s="41"/>
      <c r="Z377" s="41"/>
      <c r="AA377" s="41"/>
      <c r="AB377" s="41"/>
      <c r="AC377" s="41"/>
      <c r="AD377" s="41"/>
      <c r="AE377" s="5" t="str">
        <f t="shared" si="170"/>
        <v/>
      </c>
      <c r="AF377" s="41"/>
      <c r="AG377" s="41"/>
      <c r="AH377" s="41"/>
      <c r="AI377" s="41"/>
      <c r="AJ377" s="41"/>
      <c r="AK377" s="41"/>
      <c r="AL377" s="41"/>
      <c r="AM377" s="41"/>
      <c r="AN377" s="41">
        <f t="shared" si="177"/>
        <v>22.604951560818083</v>
      </c>
      <c r="AO377" s="41">
        <v>929</v>
      </c>
      <c r="AP377" s="110" t="s">
        <v>103</v>
      </c>
      <c r="AQ377" s="111" t="s">
        <v>103</v>
      </c>
      <c r="AR377" s="126" t="str">
        <f t="shared" si="171"/>
        <v/>
      </c>
      <c r="AS377" s="126" t="str">
        <f t="shared" si="172"/>
        <v/>
      </c>
      <c r="AT377" s="127">
        <v>929</v>
      </c>
      <c r="AU377" s="128">
        <v>2.42</v>
      </c>
      <c r="AV377" s="129" t="s">
        <v>103</v>
      </c>
      <c r="AW377" s="126" t="str">
        <f t="shared" si="173"/>
        <v/>
      </c>
      <c r="AX377" s="126" t="str">
        <f t="shared" si="174"/>
        <v/>
      </c>
      <c r="AY377" s="64" t="str">
        <f t="shared" si="175"/>
        <v/>
      </c>
      <c r="AZ377" s="97">
        <v>80.62</v>
      </c>
      <c r="BA377" s="68"/>
      <c r="BB377" s="68"/>
      <c r="BC377" s="68"/>
      <c r="BD377" s="68"/>
      <c r="BE377" s="15"/>
      <c r="BF377" s="5">
        <f t="shared" si="176"/>
        <v>9139</v>
      </c>
      <c r="BG377" s="41">
        <v>3496</v>
      </c>
      <c r="BH377" s="42">
        <v>5643</v>
      </c>
      <c r="BI377" s="42"/>
      <c r="BJ377" s="42"/>
      <c r="BK377" s="42"/>
      <c r="BL377" s="42"/>
      <c r="BM377" s="15"/>
    </row>
    <row r="378" spans="1:65" outlineLevel="5" x14ac:dyDescent="0.3">
      <c r="A378" s="22">
        <f t="shared" si="144"/>
        <v>11</v>
      </c>
      <c r="B378" s="9">
        <f t="shared" si="162"/>
        <v>43421</v>
      </c>
      <c r="C378" s="51">
        <v>308965</v>
      </c>
      <c r="D378" s="64">
        <f t="shared" si="167"/>
        <v>37</v>
      </c>
      <c r="E378" s="12">
        <v>37</v>
      </c>
      <c r="F378" s="12">
        <v>37</v>
      </c>
      <c r="G378" s="12"/>
      <c r="H378" s="12"/>
      <c r="I378" s="12"/>
      <c r="J378" s="12"/>
      <c r="K378" s="12"/>
      <c r="L378" s="12"/>
      <c r="M378" s="74" t="str">
        <f t="shared" si="168"/>
        <v/>
      </c>
      <c r="N378" s="83" t="s">
        <v>103</v>
      </c>
      <c r="O378" s="83" t="s">
        <v>103</v>
      </c>
      <c r="P378" s="83"/>
      <c r="Q378" s="83"/>
      <c r="R378" s="83"/>
      <c r="S378" s="83"/>
      <c r="T378" s="83"/>
      <c r="U378" s="83"/>
      <c r="V378" s="5" t="str">
        <f t="shared" si="169"/>
        <v/>
      </c>
      <c r="W378" s="41"/>
      <c r="X378" s="41"/>
      <c r="Y378" s="41"/>
      <c r="Z378" s="41"/>
      <c r="AA378" s="41"/>
      <c r="AB378" s="41"/>
      <c r="AC378" s="41"/>
      <c r="AD378" s="41"/>
      <c r="AE378" s="5" t="str">
        <f t="shared" si="170"/>
        <v/>
      </c>
      <c r="AF378" s="41"/>
      <c r="AG378" s="41"/>
      <c r="AH378" s="41"/>
      <c r="AI378" s="41"/>
      <c r="AJ378" s="41"/>
      <c r="AK378" s="41"/>
      <c r="AL378" s="41"/>
      <c r="AM378" s="41"/>
      <c r="AN378" s="41">
        <f t="shared" si="177"/>
        <v>18.072289156626507</v>
      </c>
      <c r="AO378" s="41">
        <v>1162</v>
      </c>
      <c r="AP378" s="110" t="s">
        <v>103</v>
      </c>
      <c r="AQ378" s="111" t="s">
        <v>103</v>
      </c>
      <c r="AR378" s="126" t="str">
        <f t="shared" si="171"/>
        <v/>
      </c>
      <c r="AS378" s="126" t="str">
        <f t="shared" si="172"/>
        <v/>
      </c>
      <c r="AT378" s="127">
        <v>1162</v>
      </c>
      <c r="AU378" s="128" t="s">
        <v>103</v>
      </c>
      <c r="AV378" s="129" t="s">
        <v>103</v>
      </c>
      <c r="AW378" s="126" t="str">
        <f t="shared" si="173"/>
        <v/>
      </c>
      <c r="AX378" s="126" t="str">
        <f t="shared" si="174"/>
        <v/>
      </c>
      <c r="AY378" s="64" t="str">
        <f t="shared" si="175"/>
        <v/>
      </c>
      <c r="AZ378" s="97" t="s">
        <v>103</v>
      </c>
      <c r="BA378" s="68"/>
      <c r="BB378" s="68"/>
      <c r="BC378" s="68"/>
      <c r="BD378" s="68"/>
      <c r="BE378" s="15"/>
      <c r="BF378" s="5">
        <f t="shared" si="176"/>
        <v>9581</v>
      </c>
      <c r="BG378" s="41">
        <v>3508</v>
      </c>
      <c r="BH378" s="42">
        <v>6073</v>
      </c>
      <c r="BI378" s="42"/>
      <c r="BJ378" s="42"/>
      <c r="BK378" s="42"/>
      <c r="BL378" s="42"/>
      <c r="BM378" s="15"/>
    </row>
    <row r="379" spans="1:65" outlineLevel="5" x14ac:dyDescent="0.3">
      <c r="A379" s="22">
        <f t="shared" ref="A379:A426" si="178">MONTH(B379)</f>
        <v>11</v>
      </c>
      <c r="B379" s="9">
        <f t="shared" si="162"/>
        <v>43422</v>
      </c>
      <c r="C379" s="51">
        <v>316871</v>
      </c>
      <c r="D379" s="64">
        <f t="shared" si="167"/>
        <v>36.5</v>
      </c>
      <c r="E379" s="12">
        <v>36</v>
      </c>
      <c r="F379" s="12">
        <v>37</v>
      </c>
      <c r="G379" s="12"/>
      <c r="H379" s="12"/>
      <c r="I379" s="12"/>
      <c r="J379" s="12"/>
      <c r="K379" s="12"/>
      <c r="L379" s="12"/>
      <c r="M379" s="74" t="str">
        <f t="shared" si="168"/>
        <v/>
      </c>
      <c r="N379" s="83" t="s">
        <v>103</v>
      </c>
      <c r="O379" s="83" t="s">
        <v>103</v>
      </c>
      <c r="P379" s="83"/>
      <c r="Q379" s="83"/>
      <c r="R379" s="83"/>
      <c r="S379" s="83"/>
      <c r="T379" s="83"/>
      <c r="U379" s="83"/>
      <c r="V379" s="5" t="str">
        <f t="shared" si="169"/>
        <v/>
      </c>
      <c r="W379" s="41"/>
      <c r="X379" s="41"/>
      <c r="Y379" s="41"/>
      <c r="Z379" s="41"/>
      <c r="AA379" s="41"/>
      <c r="AB379" s="41"/>
      <c r="AC379" s="41"/>
      <c r="AD379" s="41"/>
      <c r="AE379" s="5" t="str">
        <f t="shared" si="170"/>
        <v/>
      </c>
      <c r="AF379" s="41"/>
      <c r="AG379" s="41"/>
      <c r="AH379" s="41"/>
      <c r="AI379" s="41"/>
      <c r="AJ379" s="41"/>
      <c r="AK379" s="41"/>
      <c r="AL379" s="41"/>
      <c r="AM379" s="41"/>
      <c r="AN379" s="41">
        <f t="shared" si="177"/>
        <v>19.17808219178082</v>
      </c>
      <c r="AO379" s="41">
        <v>1095</v>
      </c>
      <c r="AP379" s="110" t="s">
        <v>103</v>
      </c>
      <c r="AQ379" s="111" t="s">
        <v>103</v>
      </c>
      <c r="AR379" s="126" t="str">
        <f t="shared" si="171"/>
        <v/>
      </c>
      <c r="AS379" s="126" t="str">
        <f t="shared" si="172"/>
        <v/>
      </c>
      <c r="AT379" s="127">
        <v>1095</v>
      </c>
      <c r="AU379" s="128" t="s">
        <v>103</v>
      </c>
      <c r="AV379" s="129" t="s">
        <v>103</v>
      </c>
      <c r="AW379" s="126" t="str">
        <f t="shared" si="173"/>
        <v/>
      </c>
      <c r="AX379" s="126" t="str">
        <f t="shared" si="174"/>
        <v/>
      </c>
      <c r="AY379" s="64" t="str">
        <f t="shared" si="175"/>
        <v/>
      </c>
      <c r="AZ379" s="97" t="s">
        <v>103</v>
      </c>
      <c r="BA379" s="68"/>
      <c r="BB379" s="68"/>
      <c r="BC379" s="68"/>
      <c r="BD379" s="68"/>
      <c r="BE379" s="15"/>
      <c r="BF379" s="5">
        <f t="shared" si="176"/>
        <v>10097</v>
      </c>
      <c r="BG379" s="41">
        <v>3468</v>
      </c>
      <c r="BH379" s="42">
        <v>6629</v>
      </c>
      <c r="BI379" s="42"/>
      <c r="BJ379" s="42"/>
      <c r="BK379" s="42"/>
      <c r="BL379" s="42"/>
      <c r="BM379" s="15"/>
    </row>
    <row r="380" spans="1:65" outlineLevel="5" x14ac:dyDescent="0.3">
      <c r="A380" s="22">
        <f t="shared" si="178"/>
        <v>11</v>
      </c>
      <c r="B380" s="9">
        <f t="shared" si="162"/>
        <v>43423</v>
      </c>
      <c r="C380" s="51">
        <v>317882</v>
      </c>
      <c r="D380" s="64">
        <f t="shared" si="167"/>
        <v>37.5</v>
      </c>
      <c r="E380" s="12">
        <v>39</v>
      </c>
      <c r="F380" s="12">
        <v>36</v>
      </c>
      <c r="G380" s="12"/>
      <c r="H380" s="12"/>
      <c r="I380" s="12"/>
      <c r="J380" s="12"/>
      <c r="K380" s="12"/>
      <c r="L380" s="12"/>
      <c r="M380" s="74" t="str">
        <f t="shared" si="168"/>
        <v/>
      </c>
      <c r="N380" s="83" t="s">
        <v>103</v>
      </c>
      <c r="O380" s="83" t="s">
        <v>103</v>
      </c>
      <c r="P380" s="83"/>
      <c r="Q380" s="83"/>
      <c r="R380" s="83"/>
      <c r="S380" s="83"/>
      <c r="T380" s="83"/>
      <c r="U380" s="83"/>
      <c r="V380" s="5" t="str">
        <f t="shared" si="169"/>
        <v/>
      </c>
      <c r="W380" s="41"/>
      <c r="X380" s="41"/>
      <c r="Y380" s="41"/>
      <c r="Z380" s="41"/>
      <c r="AA380" s="41"/>
      <c r="AB380" s="41"/>
      <c r="AC380" s="41"/>
      <c r="AD380" s="41"/>
      <c r="AE380" s="5" t="str">
        <f t="shared" si="170"/>
        <v/>
      </c>
      <c r="AF380" s="41"/>
      <c r="AG380" s="41"/>
      <c r="AH380" s="41"/>
      <c r="AI380" s="41"/>
      <c r="AJ380" s="41"/>
      <c r="AK380" s="41"/>
      <c r="AL380" s="41"/>
      <c r="AM380" s="41"/>
      <c r="AN380" s="41">
        <f t="shared" si="177"/>
        <v>21.875</v>
      </c>
      <c r="AO380" s="41">
        <v>960</v>
      </c>
      <c r="AP380" s="110" t="s">
        <v>103</v>
      </c>
      <c r="AQ380" s="111" t="s">
        <v>103</v>
      </c>
      <c r="AR380" s="126" t="str">
        <f t="shared" si="171"/>
        <v/>
      </c>
      <c r="AS380" s="126" t="str">
        <f t="shared" si="172"/>
        <v/>
      </c>
      <c r="AT380" s="127">
        <v>960</v>
      </c>
      <c r="AU380" s="128">
        <v>2.38</v>
      </c>
      <c r="AV380" s="129" t="s">
        <v>103</v>
      </c>
      <c r="AW380" s="126" t="str">
        <f t="shared" si="173"/>
        <v/>
      </c>
      <c r="AX380" s="126" t="str">
        <f t="shared" si="174"/>
        <v/>
      </c>
      <c r="AY380" s="64" t="str">
        <f t="shared" si="175"/>
        <v/>
      </c>
      <c r="AZ380" s="97">
        <v>80.22</v>
      </c>
      <c r="BA380" s="68"/>
      <c r="BB380" s="68"/>
      <c r="BC380" s="68"/>
      <c r="BD380" s="68"/>
      <c r="BE380" s="15"/>
      <c r="BF380" s="5">
        <f t="shared" si="176"/>
        <v>9769</v>
      </c>
      <c r="BG380" s="41">
        <v>3528</v>
      </c>
      <c r="BH380" s="42">
        <v>6241</v>
      </c>
      <c r="BI380" s="42"/>
      <c r="BJ380" s="42"/>
      <c r="BK380" s="42"/>
      <c r="BL380" s="42"/>
      <c r="BM380" s="15"/>
    </row>
    <row r="381" spans="1:65" outlineLevel="5" x14ac:dyDescent="0.3">
      <c r="A381" s="22">
        <f t="shared" si="178"/>
        <v>11</v>
      </c>
      <c r="B381" s="9">
        <f t="shared" si="162"/>
        <v>43424</v>
      </c>
      <c r="C381" s="51">
        <v>294219</v>
      </c>
      <c r="D381" s="64">
        <f t="shared" si="167"/>
        <v>37</v>
      </c>
      <c r="E381" s="12">
        <v>38</v>
      </c>
      <c r="F381" s="12">
        <v>36</v>
      </c>
      <c r="G381" s="12"/>
      <c r="H381" s="12"/>
      <c r="I381" s="12"/>
      <c r="J381" s="12"/>
      <c r="K381" s="12"/>
      <c r="L381" s="12"/>
      <c r="M381" s="74">
        <f t="shared" si="168"/>
        <v>7.4</v>
      </c>
      <c r="N381" s="83">
        <v>7.31</v>
      </c>
      <c r="O381" s="83">
        <v>7.4</v>
      </c>
      <c r="P381" s="83"/>
      <c r="Q381" s="83"/>
      <c r="R381" s="83"/>
      <c r="S381" s="83"/>
      <c r="T381" s="83"/>
      <c r="U381" s="83"/>
      <c r="V381" s="5" t="str">
        <f t="shared" si="169"/>
        <v/>
      </c>
      <c r="W381" s="41"/>
      <c r="X381" s="41"/>
      <c r="Y381" s="41"/>
      <c r="Z381" s="41"/>
      <c r="AA381" s="41"/>
      <c r="AB381" s="41"/>
      <c r="AC381" s="41"/>
      <c r="AD381" s="41"/>
      <c r="AE381" s="5" t="str">
        <f t="shared" si="170"/>
        <v/>
      </c>
      <c r="AF381" s="41"/>
      <c r="AG381" s="41"/>
      <c r="AH381" s="41"/>
      <c r="AI381" s="41"/>
      <c r="AJ381" s="41"/>
      <c r="AK381" s="41"/>
      <c r="AL381" s="41"/>
      <c r="AM381" s="41"/>
      <c r="AN381" s="41">
        <f t="shared" si="177"/>
        <v>22.340425531914892</v>
      </c>
      <c r="AO381" s="41">
        <v>940</v>
      </c>
      <c r="AP381" s="110">
        <v>3.72</v>
      </c>
      <c r="AQ381" s="111">
        <v>2.4900000000000002</v>
      </c>
      <c r="AR381" s="126">
        <f t="shared" si="171"/>
        <v>66.935483870967744</v>
      </c>
      <c r="AS381" s="126">
        <f t="shared" si="172"/>
        <v>33.064516129032256</v>
      </c>
      <c r="AT381" s="127">
        <v>940</v>
      </c>
      <c r="AU381" s="128">
        <v>2.61</v>
      </c>
      <c r="AV381" s="129">
        <v>1.25</v>
      </c>
      <c r="AW381" s="126">
        <f t="shared" si="173"/>
        <v>47.892720306513411</v>
      </c>
      <c r="AX381" s="126">
        <f t="shared" si="174"/>
        <v>52.107279693486589</v>
      </c>
      <c r="AY381" s="64">
        <f t="shared" si="175"/>
        <v>54.597802976612343</v>
      </c>
      <c r="AZ381" s="97">
        <v>80.05</v>
      </c>
      <c r="BA381" s="68"/>
      <c r="BB381" s="68"/>
      <c r="BC381" s="68"/>
      <c r="BD381" s="68"/>
      <c r="BE381" s="15"/>
      <c r="BF381" s="5">
        <f t="shared" si="176"/>
        <v>10232</v>
      </c>
      <c r="BG381" s="41">
        <v>1597</v>
      </c>
      <c r="BH381" s="42">
        <v>8635</v>
      </c>
      <c r="BI381" s="42"/>
      <c r="BJ381" s="42"/>
      <c r="BK381" s="42"/>
      <c r="BL381" s="42"/>
      <c r="BM381" s="15"/>
    </row>
    <row r="382" spans="1:65" outlineLevel="5" x14ac:dyDescent="0.3">
      <c r="A382" s="22">
        <f t="shared" si="178"/>
        <v>11</v>
      </c>
      <c r="B382" s="9">
        <f t="shared" si="162"/>
        <v>43425</v>
      </c>
      <c r="C382" s="51">
        <v>310239</v>
      </c>
      <c r="D382" s="64">
        <f t="shared" si="167"/>
        <v>36</v>
      </c>
      <c r="E382" s="12">
        <v>36</v>
      </c>
      <c r="F382" s="12">
        <v>36</v>
      </c>
      <c r="G382" s="12"/>
      <c r="H382" s="12"/>
      <c r="I382" s="12"/>
      <c r="J382" s="12"/>
      <c r="K382" s="12"/>
      <c r="L382" s="12"/>
      <c r="M382" s="74" t="str">
        <f t="shared" si="168"/>
        <v/>
      </c>
      <c r="N382" s="83" t="s">
        <v>103</v>
      </c>
      <c r="O382" s="83" t="s">
        <v>103</v>
      </c>
      <c r="P382" s="83"/>
      <c r="Q382" s="83"/>
      <c r="R382" s="83"/>
      <c r="S382" s="83"/>
      <c r="T382" s="83"/>
      <c r="U382" s="83"/>
      <c r="V382" s="5" t="str">
        <f t="shared" si="169"/>
        <v/>
      </c>
      <c r="W382" s="41"/>
      <c r="X382" s="41"/>
      <c r="Y382" s="41"/>
      <c r="Z382" s="41"/>
      <c r="AA382" s="41"/>
      <c r="AB382" s="41"/>
      <c r="AC382" s="41"/>
      <c r="AD382" s="41"/>
      <c r="AE382" s="5" t="str">
        <f t="shared" si="170"/>
        <v/>
      </c>
      <c r="AF382" s="41"/>
      <c r="AG382" s="41"/>
      <c r="AH382" s="41"/>
      <c r="AI382" s="41"/>
      <c r="AJ382" s="41"/>
      <c r="AK382" s="41"/>
      <c r="AL382" s="41"/>
      <c r="AM382" s="41"/>
      <c r="AN382" s="41">
        <f t="shared" si="177"/>
        <v>17.427385892116181</v>
      </c>
      <c r="AO382" s="41">
        <v>1205</v>
      </c>
      <c r="AP382" s="110" t="s">
        <v>103</v>
      </c>
      <c r="AQ382" s="111" t="s">
        <v>103</v>
      </c>
      <c r="AR382" s="126" t="str">
        <f t="shared" si="171"/>
        <v/>
      </c>
      <c r="AS382" s="126" t="str">
        <f t="shared" si="172"/>
        <v/>
      </c>
      <c r="AT382" s="127">
        <v>1205</v>
      </c>
      <c r="AU382" s="128">
        <v>2.62</v>
      </c>
      <c r="AV382" s="129" t="s">
        <v>103</v>
      </c>
      <c r="AW382" s="126" t="str">
        <f t="shared" si="173"/>
        <v/>
      </c>
      <c r="AX382" s="126" t="str">
        <f t="shared" si="174"/>
        <v/>
      </c>
      <c r="AY382" s="64" t="str">
        <f t="shared" si="175"/>
        <v/>
      </c>
      <c r="AZ382" s="97">
        <v>80.040000000000006</v>
      </c>
      <c r="BA382" s="68"/>
      <c r="BB382" s="68"/>
      <c r="BC382" s="68"/>
      <c r="BD382" s="68"/>
      <c r="BE382" s="15"/>
      <c r="BF382" s="5">
        <f t="shared" si="176"/>
        <v>7249</v>
      </c>
      <c r="BG382" s="41">
        <v>2227</v>
      </c>
      <c r="BH382" s="42">
        <v>5022</v>
      </c>
      <c r="BI382" s="42"/>
      <c r="BJ382" s="42"/>
      <c r="BK382" s="42"/>
      <c r="BL382" s="42"/>
      <c r="BM382" s="15"/>
    </row>
    <row r="383" spans="1:65" outlineLevel="5" x14ac:dyDescent="0.3">
      <c r="A383" s="22">
        <f t="shared" si="178"/>
        <v>11</v>
      </c>
      <c r="B383" s="9">
        <f t="shared" si="162"/>
        <v>43426</v>
      </c>
      <c r="C383" s="51">
        <v>306870</v>
      </c>
      <c r="D383" s="64">
        <f t="shared" si="167"/>
        <v>36</v>
      </c>
      <c r="E383" s="12">
        <v>35</v>
      </c>
      <c r="F383" s="12">
        <v>37</v>
      </c>
      <c r="G383" s="12"/>
      <c r="H383" s="12"/>
      <c r="I383" s="12"/>
      <c r="J383" s="12"/>
      <c r="K383" s="12"/>
      <c r="L383" s="12"/>
      <c r="M383" s="74" t="str">
        <f t="shared" si="168"/>
        <v/>
      </c>
      <c r="N383" s="83" t="s">
        <v>103</v>
      </c>
      <c r="O383" s="83" t="s">
        <v>103</v>
      </c>
      <c r="P383" s="83"/>
      <c r="Q383" s="83"/>
      <c r="R383" s="83"/>
      <c r="S383" s="83"/>
      <c r="T383" s="83"/>
      <c r="U383" s="83"/>
      <c r="V383" s="5" t="str">
        <f t="shared" si="169"/>
        <v/>
      </c>
      <c r="W383" s="41"/>
      <c r="X383" s="41"/>
      <c r="Y383" s="41"/>
      <c r="Z383" s="41"/>
      <c r="AA383" s="41"/>
      <c r="AB383" s="41"/>
      <c r="AC383" s="41"/>
      <c r="AD383" s="41"/>
      <c r="AE383" s="5" t="str">
        <f t="shared" si="170"/>
        <v/>
      </c>
      <c r="AF383" s="41"/>
      <c r="AG383" s="41"/>
      <c r="AH383" s="41"/>
      <c r="AI383" s="41"/>
      <c r="AJ383" s="41"/>
      <c r="AK383" s="41"/>
      <c r="AL383" s="41"/>
      <c r="AM383" s="41"/>
      <c r="AN383" s="41">
        <f t="shared" si="177"/>
        <v>19.516728624535315</v>
      </c>
      <c r="AO383" s="41">
        <v>1076</v>
      </c>
      <c r="AP383" s="110" t="s">
        <v>103</v>
      </c>
      <c r="AQ383" s="111" t="s">
        <v>103</v>
      </c>
      <c r="AR383" s="126" t="str">
        <f t="shared" si="171"/>
        <v/>
      </c>
      <c r="AS383" s="126" t="str">
        <f t="shared" si="172"/>
        <v/>
      </c>
      <c r="AT383" s="127">
        <v>1076</v>
      </c>
      <c r="AU383" s="128">
        <v>2.63</v>
      </c>
      <c r="AV383" s="129" t="s">
        <v>103</v>
      </c>
      <c r="AW383" s="126" t="str">
        <f t="shared" si="173"/>
        <v/>
      </c>
      <c r="AX383" s="126" t="str">
        <f t="shared" si="174"/>
        <v/>
      </c>
      <c r="AY383" s="64" t="str">
        <f t="shared" si="175"/>
        <v/>
      </c>
      <c r="AZ383" s="97">
        <v>80.06</v>
      </c>
      <c r="BA383" s="68"/>
      <c r="BB383" s="68"/>
      <c r="BC383" s="68"/>
      <c r="BD383" s="68"/>
      <c r="BE383" s="15"/>
      <c r="BF383" s="5">
        <f t="shared" si="176"/>
        <v>9772</v>
      </c>
      <c r="BG383" s="41">
        <v>3444</v>
      </c>
      <c r="BH383" s="42">
        <v>6328</v>
      </c>
      <c r="BI383" s="42"/>
      <c r="BJ383" s="42"/>
      <c r="BK383" s="42"/>
      <c r="BL383" s="42"/>
      <c r="BM383" s="15"/>
    </row>
    <row r="384" spans="1:65" outlineLevel="5" x14ac:dyDescent="0.3">
      <c r="A384" s="22">
        <f t="shared" si="178"/>
        <v>11</v>
      </c>
      <c r="B384" s="9">
        <f t="shared" si="162"/>
        <v>43427</v>
      </c>
      <c r="C384" s="51">
        <v>300940</v>
      </c>
      <c r="D384" s="64">
        <f t="shared" si="167"/>
        <v>35.5</v>
      </c>
      <c r="E384" s="12">
        <v>36</v>
      </c>
      <c r="F384" s="12">
        <v>35</v>
      </c>
      <c r="G384" s="12"/>
      <c r="H384" s="12"/>
      <c r="I384" s="12"/>
      <c r="J384" s="12"/>
      <c r="K384" s="12"/>
      <c r="L384" s="12"/>
      <c r="M384" s="74" t="str">
        <f t="shared" si="168"/>
        <v/>
      </c>
      <c r="N384" s="83" t="s">
        <v>103</v>
      </c>
      <c r="O384" s="83" t="s">
        <v>103</v>
      </c>
      <c r="P384" s="83"/>
      <c r="Q384" s="83"/>
      <c r="R384" s="83"/>
      <c r="S384" s="83"/>
      <c r="T384" s="83"/>
      <c r="U384" s="83"/>
      <c r="V384" s="5" t="str">
        <f t="shared" si="169"/>
        <v/>
      </c>
      <c r="W384" s="41"/>
      <c r="X384" s="41"/>
      <c r="Y384" s="41"/>
      <c r="Z384" s="41"/>
      <c r="AA384" s="41"/>
      <c r="AB384" s="41"/>
      <c r="AC384" s="41"/>
      <c r="AD384" s="41"/>
      <c r="AE384" s="5" t="str">
        <f t="shared" si="170"/>
        <v/>
      </c>
      <c r="AF384" s="41"/>
      <c r="AG384" s="41"/>
      <c r="AH384" s="41"/>
      <c r="AI384" s="41"/>
      <c r="AJ384" s="41"/>
      <c r="AK384" s="41"/>
      <c r="AL384" s="41"/>
      <c r="AM384" s="41"/>
      <c r="AN384" s="41">
        <f t="shared" si="177"/>
        <v>27.096774193548388</v>
      </c>
      <c r="AO384" s="41">
        <v>775</v>
      </c>
      <c r="AP384" s="110" t="s">
        <v>103</v>
      </c>
      <c r="AQ384" s="111" t="s">
        <v>103</v>
      </c>
      <c r="AR384" s="126" t="str">
        <f t="shared" si="171"/>
        <v/>
      </c>
      <c r="AS384" s="126" t="str">
        <f t="shared" si="172"/>
        <v/>
      </c>
      <c r="AT384" s="127">
        <v>775</v>
      </c>
      <c r="AU384" s="128">
        <v>2.72</v>
      </c>
      <c r="AV384" s="129" t="s">
        <v>103</v>
      </c>
      <c r="AW384" s="126" t="str">
        <f t="shared" si="173"/>
        <v/>
      </c>
      <c r="AX384" s="126" t="str">
        <f t="shared" si="174"/>
        <v/>
      </c>
      <c r="AY384" s="64" t="str">
        <f t="shared" si="175"/>
        <v/>
      </c>
      <c r="AZ384" s="97">
        <v>79.52</v>
      </c>
      <c r="BA384" s="68"/>
      <c r="BB384" s="68"/>
      <c r="BC384" s="68"/>
      <c r="BD384" s="68"/>
      <c r="BE384" s="15"/>
      <c r="BF384" s="5">
        <f t="shared" si="176"/>
        <v>9654</v>
      </c>
      <c r="BG384" s="41">
        <v>3537</v>
      </c>
      <c r="BH384" s="42">
        <v>6117</v>
      </c>
      <c r="BI384" s="42"/>
      <c r="BJ384" s="42"/>
      <c r="BK384" s="42"/>
      <c r="BL384" s="42"/>
      <c r="BM384" s="15"/>
    </row>
    <row r="385" spans="1:65" outlineLevel="5" x14ac:dyDescent="0.3">
      <c r="A385" s="22">
        <f t="shared" si="178"/>
        <v>11</v>
      </c>
      <c r="B385" s="9">
        <f t="shared" si="162"/>
        <v>43428</v>
      </c>
      <c r="C385" s="51">
        <v>315942</v>
      </c>
      <c r="D385" s="64">
        <f t="shared" si="167"/>
        <v>36.5</v>
      </c>
      <c r="E385" s="12">
        <v>37</v>
      </c>
      <c r="F385" s="12">
        <v>36</v>
      </c>
      <c r="G385" s="12"/>
      <c r="H385" s="12"/>
      <c r="I385" s="12"/>
      <c r="J385" s="12"/>
      <c r="K385" s="12"/>
      <c r="L385" s="12"/>
      <c r="M385" s="74" t="str">
        <f t="shared" si="168"/>
        <v/>
      </c>
      <c r="N385" s="83" t="s">
        <v>103</v>
      </c>
      <c r="O385" s="83" t="s">
        <v>103</v>
      </c>
      <c r="P385" s="83"/>
      <c r="Q385" s="83"/>
      <c r="R385" s="83"/>
      <c r="S385" s="83"/>
      <c r="T385" s="83"/>
      <c r="U385" s="83"/>
      <c r="V385" s="5" t="str">
        <f t="shared" si="169"/>
        <v/>
      </c>
      <c r="W385" s="41"/>
      <c r="X385" s="41"/>
      <c r="Y385" s="41"/>
      <c r="Z385" s="41"/>
      <c r="AA385" s="41"/>
      <c r="AB385" s="41"/>
      <c r="AC385" s="41"/>
      <c r="AD385" s="41"/>
      <c r="AE385" s="5" t="str">
        <f t="shared" si="170"/>
        <v/>
      </c>
      <c r="AF385" s="41"/>
      <c r="AG385" s="41"/>
      <c r="AH385" s="41"/>
      <c r="AI385" s="41"/>
      <c r="AJ385" s="41"/>
      <c r="AK385" s="41"/>
      <c r="AL385" s="41"/>
      <c r="AM385" s="41"/>
      <c r="AN385" s="41">
        <f t="shared" si="177"/>
        <v>24.852071005917161</v>
      </c>
      <c r="AO385" s="41">
        <v>845</v>
      </c>
      <c r="AP385" s="110" t="s">
        <v>103</v>
      </c>
      <c r="AQ385" s="111" t="s">
        <v>103</v>
      </c>
      <c r="AR385" s="126" t="str">
        <f t="shared" si="171"/>
        <v/>
      </c>
      <c r="AS385" s="126" t="str">
        <f t="shared" si="172"/>
        <v/>
      </c>
      <c r="AT385" s="127">
        <v>845</v>
      </c>
      <c r="AU385" s="128" t="s">
        <v>103</v>
      </c>
      <c r="AV385" s="129" t="s">
        <v>103</v>
      </c>
      <c r="AW385" s="126" t="str">
        <f t="shared" si="173"/>
        <v/>
      </c>
      <c r="AX385" s="126" t="str">
        <f t="shared" si="174"/>
        <v/>
      </c>
      <c r="AY385" s="64" t="str">
        <f t="shared" si="175"/>
        <v/>
      </c>
      <c r="AZ385" s="97" t="s">
        <v>103</v>
      </c>
      <c r="BA385" s="68"/>
      <c r="BB385" s="68"/>
      <c r="BC385" s="68"/>
      <c r="BD385" s="68"/>
      <c r="BE385" s="15"/>
      <c r="BF385" s="5">
        <f t="shared" si="176"/>
        <v>7949</v>
      </c>
      <c r="BG385" s="41">
        <v>3225</v>
      </c>
      <c r="BH385" s="42">
        <v>4724</v>
      </c>
      <c r="BI385" s="42"/>
      <c r="BJ385" s="42"/>
      <c r="BK385" s="42"/>
      <c r="BL385" s="42"/>
      <c r="BM385" s="15"/>
    </row>
    <row r="386" spans="1:65" outlineLevel="5" x14ac:dyDescent="0.3">
      <c r="A386" s="22">
        <f t="shared" si="178"/>
        <v>11</v>
      </c>
      <c r="B386" s="9">
        <f t="shared" si="162"/>
        <v>43429</v>
      </c>
      <c r="C386" s="51">
        <v>317997</v>
      </c>
      <c r="D386" s="64">
        <f t="shared" si="167"/>
        <v>36.5</v>
      </c>
      <c r="E386" s="12">
        <v>36</v>
      </c>
      <c r="F386" s="12">
        <v>37</v>
      </c>
      <c r="G386" s="12"/>
      <c r="H386" s="12"/>
      <c r="I386" s="12"/>
      <c r="J386" s="12"/>
      <c r="K386" s="12"/>
      <c r="L386" s="12"/>
      <c r="M386" s="74" t="str">
        <f t="shared" si="168"/>
        <v/>
      </c>
      <c r="N386" s="83" t="s">
        <v>103</v>
      </c>
      <c r="O386" s="83" t="s">
        <v>103</v>
      </c>
      <c r="P386" s="83"/>
      <c r="Q386" s="83"/>
      <c r="R386" s="83"/>
      <c r="S386" s="83"/>
      <c r="T386" s="83"/>
      <c r="U386" s="83"/>
      <c r="V386" s="5" t="str">
        <f t="shared" si="169"/>
        <v/>
      </c>
      <c r="W386" s="41"/>
      <c r="X386" s="41"/>
      <c r="Y386" s="41"/>
      <c r="Z386" s="41"/>
      <c r="AA386" s="41"/>
      <c r="AB386" s="41"/>
      <c r="AC386" s="41"/>
      <c r="AD386" s="41"/>
      <c r="AE386" s="5" t="str">
        <f t="shared" si="170"/>
        <v/>
      </c>
      <c r="AF386" s="41"/>
      <c r="AG386" s="41"/>
      <c r="AH386" s="41"/>
      <c r="AI386" s="41"/>
      <c r="AJ386" s="41"/>
      <c r="AK386" s="41"/>
      <c r="AL386" s="41"/>
      <c r="AM386" s="41"/>
      <c r="AN386" s="41">
        <f t="shared" si="177"/>
        <v>19.24839596700275</v>
      </c>
      <c r="AO386" s="41">
        <v>1091</v>
      </c>
      <c r="AP386" s="110" t="s">
        <v>103</v>
      </c>
      <c r="AQ386" s="111" t="s">
        <v>103</v>
      </c>
      <c r="AR386" s="126" t="str">
        <f t="shared" si="171"/>
        <v/>
      </c>
      <c r="AS386" s="126" t="str">
        <f t="shared" si="172"/>
        <v/>
      </c>
      <c r="AT386" s="127">
        <v>1091</v>
      </c>
      <c r="AU386" s="128" t="s">
        <v>103</v>
      </c>
      <c r="AV386" s="129" t="s">
        <v>103</v>
      </c>
      <c r="AW386" s="126" t="str">
        <f t="shared" si="173"/>
        <v/>
      </c>
      <c r="AX386" s="126" t="str">
        <f t="shared" si="174"/>
        <v/>
      </c>
      <c r="AY386" s="64" t="str">
        <f t="shared" si="175"/>
        <v/>
      </c>
      <c r="AZ386" s="97" t="s">
        <v>103</v>
      </c>
      <c r="BA386" s="68"/>
      <c r="BB386" s="68"/>
      <c r="BC386" s="68"/>
      <c r="BD386" s="68"/>
      <c r="BE386" s="15"/>
      <c r="BF386" s="5">
        <f t="shared" si="176"/>
        <v>9678</v>
      </c>
      <c r="BG386" s="41">
        <v>3445</v>
      </c>
      <c r="BH386" s="42">
        <v>6233</v>
      </c>
      <c r="BI386" s="42"/>
      <c r="BJ386" s="42"/>
      <c r="BK386" s="42"/>
      <c r="BL386" s="42"/>
      <c r="BM386" s="15"/>
    </row>
    <row r="387" spans="1:65" outlineLevel="5" x14ac:dyDescent="0.3">
      <c r="A387" s="22">
        <f t="shared" si="178"/>
        <v>11</v>
      </c>
      <c r="B387" s="9">
        <f t="shared" si="162"/>
        <v>43430</v>
      </c>
      <c r="C387" s="51">
        <v>320325</v>
      </c>
      <c r="D387" s="64">
        <f t="shared" si="167"/>
        <v>36.5</v>
      </c>
      <c r="E387" s="12">
        <v>37</v>
      </c>
      <c r="F387" s="12">
        <v>36</v>
      </c>
      <c r="G387" s="12"/>
      <c r="H387" s="12"/>
      <c r="I387" s="12"/>
      <c r="J387" s="12"/>
      <c r="K387" s="12"/>
      <c r="L387" s="12"/>
      <c r="M387" s="74" t="str">
        <f t="shared" si="168"/>
        <v/>
      </c>
      <c r="N387" s="83" t="s">
        <v>103</v>
      </c>
      <c r="O387" s="83" t="s">
        <v>103</v>
      </c>
      <c r="P387" s="83"/>
      <c r="Q387" s="83"/>
      <c r="R387" s="83"/>
      <c r="S387" s="83"/>
      <c r="T387" s="83"/>
      <c r="U387" s="83"/>
      <c r="V387" s="5" t="str">
        <f t="shared" si="169"/>
        <v/>
      </c>
      <c r="W387" s="41"/>
      <c r="X387" s="41"/>
      <c r="Y387" s="41"/>
      <c r="Z387" s="41"/>
      <c r="AA387" s="41"/>
      <c r="AB387" s="41"/>
      <c r="AC387" s="41"/>
      <c r="AD387" s="41"/>
      <c r="AE387" s="5" t="str">
        <f t="shared" si="170"/>
        <v/>
      </c>
      <c r="AF387" s="41"/>
      <c r="AG387" s="41"/>
      <c r="AH387" s="41"/>
      <c r="AI387" s="41"/>
      <c r="AJ387" s="41"/>
      <c r="AK387" s="41"/>
      <c r="AL387" s="41"/>
      <c r="AM387" s="41"/>
      <c r="AN387" s="41">
        <f t="shared" si="177"/>
        <v>22.435897435897434</v>
      </c>
      <c r="AO387" s="41">
        <v>936</v>
      </c>
      <c r="AP387" s="110" t="s">
        <v>103</v>
      </c>
      <c r="AQ387" s="111" t="s">
        <v>103</v>
      </c>
      <c r="AR387" s="126" t="str">
        <f t="shared" si="171"/>
        <v/>
      </c>
      <c r="AS387" s="126" t="str">
        <f t="shared" si="172"/>
        <v/>
      </c>
      <c r="AT387" s="127">
        <v>936</v>
      </c>
      <c r="AU387" s="128">
        <v>2.62</v>
      </c>
      <c r="AV387" s="129" t="s">
        <v>103</v>
      </c>
      <c r="AW387" s="126" t="str">
        <f t="shared" si="173"/>
        <v/>
      </c>
      <c r="AX387" s="126" t="str">
        <f t="shared" si="174"/>
        <v/>
      </c>
      <c r="AY387" s="64" t="str">
        <f t="shared" si="175"/>
        <v/>
      </c>
      <c r="AZ387" s="97">
        <v>80.13</v>
      </c>
      <c r="BA387" s="68">
        <v>62.8</v>
      </c>
      <c r="BB387" s="68">
        <v>33.9</v>
      </c>
      <c r="BC387" s="68">
        <v>510</v>
      </c>
      <c r="BD387" s="68"/>
      <c r="BE387" s="15"/>
      <c r="BF387" s="5">
        <f t="shared" si="176"/>
        <v>9620</v>
      </c>
      <c r="BG387" s="41">
        <v>3193</v>
      </c>
      <c r="BH387" s="42">
        <v>6427</v>
      </c>
      <c r="BI387" s="42"/>
      <c r="BJ387" s="42"/>
      <c r="BK387" s="42"/>
      <c r="BL387" s="42"/>
      <c r="BM387" s="15"/>
    </row>
    <row r="388" spans="1:65" outlineLevel="5" x14ac:dyDescent="0.3">
      <c r="A388" s="22">
        <f t="shared" si="178"/>
        <v>11</v>
      </c>
      <c r="B388" s="9">
        <f t="shared" si="162"/>
        <v>43431</v>
      </c>
      <c r="C388" s="51">
        <v>291404</v>
      </c>
      <c r="D388" s="64">
        <f t="shared" si="167"/>
        <v>36.5</v>
      </c>
      <c r="E388" s="12">
        <v>37</v>
      </c>
      <c r="F388" s="12">
        <v>36</v>
      </c>
      <c r="G388" s="12"/>
      <c r="H388" s="12"/>
      <c r="I388" s="12"/>
      <c r="J388" s="12"/>
      <c r="K388" s="12"/>
      <c r="L388" s="12"/>
      <c r="M388" s="74">
        <f t="shared" si="168"/>
        <v>7.4</v>
      </c>
      <c r="N388" s="83">
        <v>7.29</v>
      </c>
      <c r="O388" s="83">
        <v>7.41</v>
      </c>
      <c r="P388" s="83"/>
      <c r="Q388" s="83"/>
      <c r="R388" s="83"/>
      <c r="S388" s="83"/>
      <c r="T388" s="83"/>
      <c r="U388" s="83"/>
      <c r="V388" s="5" t="str">
        <f t="shared" si="169"/>
        <v/>
      </c>
      <c r="W388" s="41"/>
      <c r="X388" s="41"/>
      <c r="Y388" s="41"/>
      <c r="Z388" s="41"/>
      <c r="AA388" s="41"/>
      <c r="AB388" s="41"/>
      <c r="AC388" s="41"/>
      <c r="AD388" s="41"/>
      <c r="AE388" s="5" t="str">
        <f t="shared" si="170"/>
        <v/>
      </c>
      <c r="AF388" s="41"/>
      <c r="AG388" s="41"/>
      <c r="AH388" s="41"/>
      <c r="AI388" s="41"/>
      <c r="AJ388" s="41"/>
      <c r="AK388" s="41"/>
      <c r="AL388" s="41"/>
      <c r="AM388" s="41"/>
      <c r="AN388" s="41">
        <f t="shared" si="177"/>
        <v>22.604951560818083</v>
      </c>
      <c r="AO388" s="41">
        <v>929</v>
      </c>
      <c r="AP388" s="110">
        <v>3.77</v>
      </c>
      <c r="AQ388" s="111">
        <v>2.68</v>
      </c>
      <c r="AR388" s="126">
        <f t="shared" si="171"/>
        <v>71.087533156498665</v>
      </c>
      <c r="AS388" s="126">
        <f t="shared" si="172"/>
        <v>28.912466843501335</v>
      </c>
      <c r="AT388" s="127">
        <v>929</v>
      </c>
      <c r="AU388" s="128">
        <v>2.77</v>
      </c>
      <c r="AV388" s="129">
        <v>1.3</v>
      </c>
      <c r="AW388" s="126">
        <f t="shared" si="173"/>
        <v>46.931407942238266</v>
      </c>
      <c r="AX388" s="126">
        <f t="shared" si="174"/>
        <v>53.068592057761734</v>
      </c>
      <c r="AY388" s="64">
        <f t="shared" si="175"/>
        <v>64.031881409280118</v>
      </c>
      <c r="AZ388" s="97">
        <v>78.45</v>
      </c>
      <c r="BA388" s="68"/>
      <c r="BB388" s="68"/>
      <c r="BC388" s="68"/>
      <c r="BD388" s="68"/>
      <c r="BE388" s="15"/>
      <c r="BF388" s="5">
        <f t="shared" si="176"/>
        <v>9169</v>
      </c>
      <c r="BG388" s="41">
        <v>3384</v>
      </c>
      <c r="BH388" s="42">
        <v>5785</v>
      </c>
      <c r="BI388" s="42"/>
      <c r="BJ388" s="42"/>
      <c r="BK388" s="42"/>
      <c r="BL388" s="42"/>
      <c r="BM388" s="15"/>
    </row>
    <row r="389" spans="1:65" outlineLevel="5" x14ac:dyDescent="0.3">
      <c r="A389" s="22">
        <f t="shared" si="178"/>
        <v>11</v>
      </c>
      <c r="B389" s="9">
        <f t="shared" si="162"/>
        <v>43432</v>
      </c>
      <c r="C389" s="51">
        <v>300367</v>
      </c>
      <c r="D389" s="64">
        <f t="shared" si="167"/>
        <v>36</v>
      </c>
      <c r="E389" s="12">
        <v>35</v>
      </c>
      <c r="F389" s="12">
        <v>37</v>
      </c>
      <c r="G389" s="12"/>
      <c r="H389" s="12"/>
      <c r="I389" s="12"/>
      <c r="J389" s="12"/>
      <c r="K389" s="12"/>
      <c r="L389" s="12"/>
      <c r="M389" s="74" t="str">
        <f t="shared" si="168"/>
        <v/>
      </c>
      <c r="N389" s="83" t="s">
        <v>103</v>
      </c>
      <c r="O389" s="83" t="s">
        <v>103</v>
      </c>
      <c r="P389" s="83"/>
      <c r="Q389" s="83"/>
      <c r="R389" s="83"/>
      <c r="S389" s="83"/>
      <c r="T389" s="83"/>
      <c r="U389" s="83"/>
      <c r="V389" s="5" t="str">
        <f t="shared" si="169"/>
        <v/>
      </c>
      <c r="W389" s="41"/>
      <c r="X389" s="41"/>
      <c r="Y389" s="41"/>
      <c r="Z389" s="41"/>
      <c r="AA389" s="41"/>
      <c r="AB389" s="41"/>
      <c r="AC389" s="41"/>
      <c r="AD389" s="41"/>
      <c r="AE389" s="5" t="str">
        <f t="shared" si="170"/>
        <v/>
      </c>
      <c r="AF389" s="41"/>
      <c r="AG389" s="41"/>
      <c r="AH389" s="41"/>
      <c r="AI389" s="41"/>
      <c r="AJ389" s="41"/>
      <c r="AK389" s="41"/>
      <c r="AL389" s="41"/>
      <c r="AM389" s="41"/>
      <c r="AN389" s="41">
        <f t="shared" si="177"/>
        <v>22.222222222222221</v>
      </c>
      <c r="AO389" s="41">
        <v>945</v>
      </c>
      <c r="AP389" s="110" t="s">
        <v>103</v>
      </c>
      <c r="AQ389" s="111" t="s">
        <v>103</v>
      </c>
      <c r="AR389" s="126" t="str">
        <f t="shared" si="171"/>
        <v/>
      </c>
      <c r="AS389" s="126" t="str">
        <f t="shared" si="172"/>
        <v/>
      </c>
      <c r="AT389" s="127">
        <v>945</v>
      </c>
      <c r="AU389" s="128">
        <v>2.71</v>
      </c>
      <c r="AV389" s="129" t="s">
        <v>103</v>
      </c>
      <c r="AW389" s="126" t="str">
        <f t="shared" si="173"/>
        <v/>
      </c>
      <c r="AX389" s="126" t="str">
        <f t="shared" si="174"/>
        <v/>
      </c>
      <c r="AY389" s="64" t="str">
        <f t="shared" si="175"/>
        <v/>
      </c>
      <c r="AZ389" s="97">
        <v>80.209999999999994</v>
      </c>
      <c r="BA389" s="68"/>
      <c r="BB389" s="68"/>
      <c r="BC389" s="68"/>
      <c r="BD389" s="68"/>
      <c r="BE389" s="15"/>
      <c r="BF389" s="5">
        <f t="shared" si="176"/>
        <v>8929</v>
      </c>
      <c r="BG389" s="41">
        <v>3266</v>
      </c>
      <c r="BH389" s="42">
        <v>5663</v>
      </c>
      <c r="BI389" s="42"/>
      <c r="BJ389" s="42"/>
      <c r="BK389" s="42"/>
      <c r="BL389" s="42"/>
      <c r="BM389" s="15"/>
    </row>
    <row r="390" spans="1:65" outlineLevel="5" x14ac:dyDescent="0.3">
      <c r="A390" s="22">
        <f t="shared" si="178"/>
        <v>11</v>
      </c>
      <c r="B390" s="9">
        <f t="shared" si="162"/>
        <v>43433</v>
      </c>
      <c r="C390" s="51">
        <v>302794</v>
      </c>
      <c r="D390" s="64">
        <f t="shared" si="167"/>
        <v>36</v>
      </c>
      <c r="E390" s="12">
        <v>36</v>
      </c>
      <c r="F390" s="12">
        <v>36</v>
      </c>
      <c r="G390" s="12"/>
      <c r="H390" s="12"/>
      <c r="I390" s="12"/>
      <c r="J390" s="12"/>
      <c r="K390" s="12"/>
      <c r="L390" s="12"/>
      <c r="M390" s="74" t="str">
        <f t="shared" si="168"/>
        <v/>
      </c>
      <c r="N390" s="83" t="s">
        <v>103</v>
      </c>
      <c r="O390" s="83" t="s">
        <v>103</v>
      </c>
      <c r="P390" s="83"/>
      <c r="Q390" s="83"/>
      <c r="R390" s="83"/>
      <c r="S390" s="83"/>
      <c r="T390" s="83"/>
      <c r="U390" s="83"/>
      <c r="V390" s="5" t="str">
        <f t="shared" si="169"/>
        <v/>
      </c>
      <c r="W390" s="41"/>
      <c r="X390" s="41"/>
      <c r="Y390" s="41"/>
      <c r="Z390" s="41"/>
      <c r="AA390" s="41"/>
      <c r="AB390" s="41"/>
      <c r="AC390" s="41"/>
      <c r="AD390" s="41"/>
      <c r="AE390" s="5" t="str">
        <f t="shared" si="170"/>
        <v/>
      </c>
      <c r="AF390" s="41"/>
      <c r="AG390" s="41"/>
      <c r="AH390" s="41"/>
      <c r="AI390" s="41"/>
      <c r="AJ390" s="41"/>
      <c r="AK390" s="41"/>
      <c r="AL390" s="41"/>
      <c r="AM390" s="41"/>
      <c r="AN390" s="41">
        <f t="shared" si="177"/>
        <v>18.485915492957748</v>
      </c>
      <c r="AO390" s="41">
        <v>1136</v>
      </c>
      <c r="AP390" s="110" t="s">
        <v>103</v>
      </c>
      <c r="AQ390" s="111" t="s">
        <v>103</v>
      </c>
      <c r="AR390" s="126" t="str">
        <f t="shared" si="171"/>
        <v/>
      </c>
      <c r="AS390" s="126" t="str">
        <f t="shared" si="172"/>
        <v/>
      </c>
      <c r="AT390" s="127">
        <v>1136</v>
      </c>
      <c r="AU390" s="128">
        <v>2.62</v>
      </c>
      <c r="AV390" s="129" t="s">
        <v>103</v>
      </c>
      <c r="AW390" s="126" t="str">
        <f t="shared" si="173"/>
        <v/>
      </c>
      <c r="AX390" s="126" t="str">
        <f t="shared" si="174"/>
        <v/>
      </c>
      <c r="AY390" s="64" t="str">
        <f t="shared" si="175"/>
        <v/>
      </c>
      <c r="AZ390" s="97">
        <v>79.680000000000007</v>
      </c>
      <c r="BA390" s="68"/>
      <c r="BB390" s="68"/>
      <c r="BC390" s="68"/>
      <c r="BD390" s="68"/>
      <c r="BE390" s="15"/>
      <c r="BF390" s="5">
        <f t="shared" si="176"/>
        <v>11366</v>
      </c>
      <c r="BG390" s="41">
        <v>3707</v>
      </c>
      <c r="BH390" s="42">
        <v>7659</v>
      </c>
      <c r="BI390" s="42"/>
      <c r="BJ390" s="42"/>
      <c r="BK390" s="42"/>
      <c r="BL390" s="42"/>
      <c r="BM390" s="15"/>
    </row>
    <row r="391" spans="1:65" ht="17.25" outlineLevel="5" thickBot="1" x14ac:dyDescent="0.35">
      <c r="A391" s="31">
        <f t="shared" si="178"/>
        <v>11</v>
      </c>
      <c r="B391" s="32">
        <f t="shared" si="162"/>
        <v>43434</v>
      </c>
      <c r="C391" s="51">
        <v>316680</v>
      </c>
      <c r="D391" s="64">
        <f t="shared" si="167"/>
        <v>37</v>
      </c>
      <c r="E391" s="12">
        <v>38</v>
      </c>
      <c r="F391" s="12">
        <v>36</v>
      </c>
      <c r="G391" s="12"/>
      <c r="H391" s="12"/>
      <c r="I391" s="12"/>
      <c r="J391" s="12"/>
      <c r="K391" s="12"/>
      <c r="L391" s="12"/>
      <c r="M391" s="74" t="str">
        <f t="shared" si="168"/>
        <v/>
      </c>
      <c r="N391" s="83" t="s">
        <v>103</v>
      </c>
      <c r="O391" s="83" t="s">
        <v>103</v>
      </c>
      <c r="P391" s="83"/>
      <c r="Q391" s="83"/>
      <c r="R391" s="83"/>
      <c r="S391" s="83"/>
      <c r="T391" s="83"/>
      <c r="U391" s="83"/>
      <c r="V391" s="5" t="str">
        <f t="shared" si="169"/>
        <v/>
      </c>
      <c r="W391" s="41"/>
      <c r="X391" s="41"/>
      <c r="Y391" s="41"/>
      <c r="Z391" s="41"/>
      <c r="AA391" s="41"/>
      <c r="AB391" s="41"/>
      <c r="AC391" s="41"/>
      <c r="AD391" s="41"/>
      <c r="AE391" s="5" t="str">
        <f t="shared" si="170"/>
        <v/>
      </c>
      <c r="AF391" s="41"/>
      <c r="AG391" s="41"/>
      <c r="AH391" s="41"/>
      <c r="AI391" s="41"/>
      <c r="AJ391" s="41"/>
      <c r="AK391" s="41"/>
      <c r="AL391" s="41"/>
      <c r="AM391" s="41"/>
      <c r="AN391" s="41">
        <f t="shared" si="177"/>
        <v>20.64896755162242</v>
      </c>
      <c r="AO391" s="41">
        <v>1017</v>
      </c>
      <c r="AP391" s="110" t="s">
        <v>103</v>
      </c>
      <c r="AQ391" s="111" t="s">
        <v>103</v>
      </c>
      <c r="AR391" s="126" t="str">
        <f t="shared" si="171"/>
        <v/>
      </c>
      <c r="AS391" s="126" t="str">
        <f t="shared" si="172"/>
        <v/>
      </c>
      <c r="AT391" s="127">
        <v>1017</v>
      </c>
      <c r="AU391" s="128">
        <v>2.59</v>
      </c>
      <c r="AV391" s="129" t="s">
        <v>103</v>
      </c>
      <c r="AW391" s="126" t="str">
        <f t="shared" si="173"/>
        <v/>
      </c>
      <c r="AX391" s="126" t="str">
        <f t="shared" si="174"/>
        <v/>
      </c>
      <c r="AY391" s="64" t="str">
        <f t="shared" si="175"/>
        <v/>
      </c>
      <c r="AZ391" s="97">
        <v>79.66</v>
      </c>
      <c r="BA391" s="68"/>
      <c r="BB391" s="68"/>
      <c r="BC391" s="68"/>
      <c r="BD391" s="68"/>
      <c r="BE391" s="15"/>
      <c r="BF391" s="5">
        <f t="shared" si="176"/>
        <v>10018</v>
      </c>
      <c r="BG391" s="41">
        <v>3140</v>
      </c>
      <c r="BH391" s="42">
        <v>6878</v>
      </c>
      <c r="BI391" s="42"/>
      <c r="BJ391" s="42"/>
      <c r="BK391" s="42"/>
      <c r="BL391" s="42"/>
      <c r="BM391" s="15"/>
    </row>
    <row r="392" spans="1:65" outlineLevel="4" x14ac:dyDescent="0.3">
      <c r="A392" s="156" t="s">
        <v>44</v>
      </c>
      <c r="B392" s="157"/>
      <c r="C392" s="50">
        <f t="shared" ref="C392:BM392" si="179">SUBTOTAL(4,C362:C391)</f>
        <v>384129</v>
      </c>
      <c r="D392" s="60">
        <f t="shared" si="179"/>
        <v>38</v>
      </c>
      <c r="E392" s="28">
        <f t="shared" si="179"/>
        <v>39</v>
      </c>
      <c r="F392" s="28">
        <f t="shared" si="179"/>
        <v>38</v>
      </c>
      <c r="G392" s="28">
        <f t="shared" si="179"/>
        <v>0</v>
      </c>
      <c r="H392" s="28">
        <f t="shared" si="179"/>
        <v>0</v>
      </c>
      <c r="I392" s="28">
        <f t="shared" si="179"/>
        <v>0</v>
      </c>
      <c r="J392" s="28">
        <f t="shared" si="179"/>
        <v>0</v>
      </c>
      <c r="K392" s="28">
        <f t="shared" si="179"/>
        <v>0</v>
      </c>
      <c r="L392" s="28">
        <f t="shared" si="179"/>
        <v>0</v>
      </c>
      <c r="M392" s="71">
        <f t="shared" si="179"/>
        <v>7.4</v>
      </c>
      <c r="N392" s="82">
        <f t="shared" si="179"/>
        <v>7.43</v>
      </c>
      <c r="O392" s="82">
        <f t="shared" si="179"/>
        <v>7.41</v>
      </c>
      <c r="P392" s="82">
        <f t="shared" si="179"/>
        <v>0</v>
      </c>
      <c r="Q392" s="82">
        <f t="shared" si="179"/>
        <v>0</v>
      </c>
      <c r="R392" s="82">
        <f t="shared" si="179"/>
        <v>0</v>
      </c>
      <c r="S392" s="82">
        <f t="shared" si="179"/>
        <v>0</v>
      </c>
      <c r="T392" s="82">
        <f t="shared" si="179"/>
        <v>0</v>
      </c>
      <c r="U392" s="82">
        <f t="shared" si="179"/>
        <v>0</v>
      </c>
      <c r="V392" s="29">
        <f t="shared" si="179"/>
        <v>0</v>
      </c>
      <c r="W392" s="39">
        <f t="shared" si="179"/>
        <v>0</v>
      </c>
      <c r="X392" s="39">
        <f t="shared" si="179"/>
        <v>0</v>
      </c>
      <c r="Y392" s="39">
        <f t="shared" si="179"/>
        <v>0</v>
      </c>
      <c r="Z392" s="39">
        <f t="shared" si="179"/>
        <v>0</v>
      </c>
      <c r="AA392" s="39">
        <f t="shared" si="179"/>
        <v>0</v>
      </c>
      <c r="AB392" s="39">
        <f t="shared" si="179"/>
        <v>0</v>
      </c>
      <c r="AC392" s="39">
        <f t="shared" si="179"/>
        <v>0</v>
      </c>
      <c r="AD392" s="39">
        <f t="shared" si="179"/>
        <v>0</v>
      </c>
      <c r="AE392" s="29">
        <f t="shared" si="179"/>
        <v>0</v>
      </c>
      <c r="AF392" s="39">
        <f t="shared" si="179"/>
        <v>0</v>
      </c>
      <c r="AG392" s="39">
        <f t="shared" si="179"/>
        <v>0</v>
      </c>
      <c r="AH392" s="39">
        <f t="shared" si="179"/>
        <v>0</v>
      </c>
      <c r="AI392" s="39">
        <f t="shared" si="179"/>
        <v>0</v>
      </c>
      <c r="AJ392" s="39">
        <f t="shared" si="179"/>
        <v>0</v>
      </c>
      <c r="AK392" s="39">
        <f t="shared" si="179"/>
        <v>0</v>
      </c>
      <c r="AL392" s="39">
        <f t="shared" si="179"/>
        <v>0</v>
      </c>
      <c r="AM392" s="39">
        <f t="shared" si="179"/>
        <v>0</v>
      </c>
      <c r="AN392" s="39">
        <f t="shared" si="179"/>
        <v>27.096774193548388</v>
      </c>
      <c r="AO392" s="39">
        <f t="shared" si="179"/>
        <v>1211</v>
      </c>
      <c r="AP392" s="104">
        <f t="shared" si="179"/>
        <v>3.77</v>
      </c>
      <c r="AQ392" s="105">
        <f t="shared" si="179"/>
        <v>2.68</v>
      </c>
      <c r="AR392" s="106">
        <f t="shared" si="179"/>
        <v>71.087533156498665</v>
      </c>
      <c r="AS392" s="106">
        <f t="shared" si="179"/>
        <v>34.059945504087196</v>
      </c>
      <c r="AT392" s="107">
        <f t="shared" si="179"/>
        <v>1211</v>
      </c>
      <c r="AU392" s="108">
        <f t="shared" si="179"/>
        <v>2.77</v>
      </c>
      <c r="AV392" s="109">
        <f t="shared" si="179"/>
        <v>1.3</v>
      </c>
      <c r="AW392" s="106">
        <f t="shared" si="179"/>
        <v>55.36480686695279</v>
      </c>
      <c r="AX392" s="106">
        <f t="shared" si="179"/>
        <v>53.068592057761734</v>
      </c>
      <c r="AY392" s="60">
        <f t="shared" si="179"/>
        <v>64.031881409280118</v>
      </c>
      <c r="AZ392" s="96">
        <f t="shared" si="179"/>
        <v>80.62</v>
      </c>
      <c r="BA392" s="67">
        <f t="shared" si="179"/>
        <v>62.8</v>
      </c>
      <c r="BB392" s="67">
        <f t="shared" si="179"/>
        <v>33.9</v>
      </c>
      <c r="BC392" s="67">
        <f t="shared" si="179"/>
        <v>510</v>
      </c>
      <c r="BD392" s="67">
        <f t="shared" si="179"/>
        <v>0</v>
      </c>
      <c r="BE392" s="27">
        <f t="shared" si="179"/>
        <v>0</v>
      </c>
      <c r="BF392" s="29">
        <f t="shared" si="179"/>
        <v>11366</v>
      </c>
      <c r="BG392" s="39">
        <f t="shared" si="179"/>
        <v>3707</v>
      </c>
      <c r="BH392" s="40">
        <f t="shared" si="179"/>
        <v>8635</v>
      </c>
      <c r="BI392" s="40">
        <f t="shared" si="179"/>
        <v>0</v>
      </c>
      <c r="BJ392" s="40">
        <f t="shared" si="179"/>
        <v>0</v>
      </c>
      <c r="BK392" s="40">
        <f t="shared" si="179"/>
        <v>0</v>
      </c>
      <c r="BL392" s="40">
        <f t="shared" si="179"/>
        <v>0</v>
      </c>
      <c r="BM392" s="27">
        <f t="shared" si="179"/>
        <v>0</v>
      </c>
    </row>
    <row r="393" spans="1:65" outlineLevel="3" x14ac:dyDescent="0.3">
      <c r="A393" s="158" t="s">
        <v>33</v>
      </c>
      <c r="B393" s="159"/>
      <c r="C393" s="51">
        <f t="shared" ref="C393:BM393" si="180">SUBTOTAL(5,C362:C391)</f>
        <v>289233</v>
      </c>
      <c r="D393" s="61">
        <f t="shared" si="180"/>
        <v>35.5</v>
      </c>
      <c r="E393" s="12">
        <f t="shared" si="180"/>
        <v>35</v>
      </c>
      <c r="F393" s="12">
        <f t="shared" si="180"/>
        <v>35</v>
      </c>
      <c r="G393" s="12">
        <f t="shared" si="180"/>
        <v>0</v>
      </c>
      <c r="H393" s="12">
        <f t="shared" si="180"/>
        <v>0</v>
      </c>
      <c r="I393" s="12">
        <f t="shared" si="180"/>
        <v>0</v>
      </c>
      <c r="J393" s="12">
        <f t="shared" si="180"/>
        <v>0</v>
      </c>
      <c r="K393" s="12">
        <f t="shared" si="180"/>
        <v>0</v>
      </c>
      <c r="L393" s="12">
        <f t="shared" si="180"/>
        <v>0</v>
      </c>
      <c r="M393" s="72">
        <f t="shared" si="180"/>
        <v>7.3</v>
      </c>
      <c r="N393" s="83">
        <f t="shared" si="180"/>
        <v>7.29</v>
      </c>
      <c r="O393" s="83">
        <f t="shared" si="180"/>
        <v>7.29</v>
      </c>
      <c r="P393" s="83">
        <f t="shared" si="180"/>
        <v>0</v>
      </c>
      <c r="Q393" s="83">
        <f t="shared" si="180"/>
        <v>0</v>
      </c>
      <c r="R393" s="83">
        <f t="shared" si="180"/>
        <v>0</v>
      </c>
      <c r="S393" s="83">
        <f t="shared" si="180"/>
        <v>0</v>
      </c>
      <c r="T393" s="83">
        <f t="shared" si="180"/>
        <v>0</v>
      </c>
      <c r="U393" s="83">
        <f t="shared" si="180"/>
        <v>0</v>
      </c>
      <c r="V393" s="6">
        <f t="shared" si="180"/>
        <v>0</v>
      </c>
      <c r="W393" s="41">
        <f t="shared" si="180"/>
        <v>0</v>
      </c>
      <c r="X393" s="41">
        <f t="shared" si="180"/>
        <v>0</v>
      </c>
      <c r="Y393" s="41">
        <f t="shared" si="180"/>
        <v>0</v>
      </c>
      <c r="Z393" s="41">
        <f t="shared" si="180"/>
        <v>0</v>
      </c>
      <c r="AA393" s="41">
        <f t="shared" si="180"/>
        <v>0</v>
      </c>
      <c r="AB393" s="41">
        <f t="shared" si="180"/>
        <v>0</v>
      </c>
      <c r="AC393" s="41">
        <f t="shared" si="180"/>
        <v>0</v>
      </c>
      <c r="AD393" s="41">
        <f t="shared" si="180"/>
        <v>0</v>
      </c>
      <c r="AE393" s="6">
        <f t="shared" si="180"/>
        <v>0</v>
      </c>
      <c r="AF393" s="41">
        <f t="shared" si="180"/>
        <v>0</v>
      </c>
      <c r="AG393" s="41">
        <f t="shared" si="180"/>
        <v>0</v>
      </c>
      <c r="AH393" s="41">
        <f t="shared" si="180"/>
        <v>0</v>
      </c>
      <c r="AI393" s="41">
        <f t="shared" si="180"/>
        <v>0</v>
      </c>
      <c r="AJ393" s="41">
        <f t="shared" si="180"/>
        <v>0</v>
      </c>
      <c r="AK393" s="41">
        <f t="shared" si="180"/>
        <v>0</v>
      </c>
      <c r="AL393" s="41">
        <f t="shared" si="180"/>
        <v>0</v>
      </c>
      <c r="AM393" s="41">
        <f t="shared" si="180"/>
        <v>0</v>
      </c>
      <c r="AN393" s="41">
        <f t="shared" si="180"/>
        <v>17.341040462427745</v>
      </c>
      <c r="AO393" s="41">
        <f t="shared" si="180"/>
        <v>775</v>
      </c>
      <c r="AP393" s="110">
        <f t="shared" si="180"/>
        <v>3.67</v>
      </c>
      <c r="AQ393" s="111">
        <f t="shared" si="180"/>
        <v>2.42</v>
      </c>
      <c r="AR393" s="112">
        <f t="shared" si="180"/>
        <v>65.940054495912804</v>
      </c>
      <c r="AS393" s="112">
        <f t="shared" si="180"/>
        <v>28.912466843501335</v>
      </c>
      <c r="AT393" s="113">
        <f t="shared" si="180"/>
        <v>775</v>
      </c>
      <c r="AU393" s="114">
        <f t="shared" si="180"/>
        <v>2.3199999999999998</v>
      </c>
      <c r="AV393" s="115">
        <f t="shared" si="180"/>
        <v>1.25</v>
      </c>
      <c r="AW393" s="112">
        <f t="shared" si="180"/>
        <v>46.931407942238266</v>
      </c>
      <c r="AX393" s="112">
        <f t="shared" si="180"/>
        <v>44.63519313304721</v>
      </c>
      <c r="AY393" s="61">
        <f t="shared" si="180"/>
        <v>35.930546726001268</v>
      </c>
      <c r="AZ393" s="97">
        <f t="shared" si="180"/>
        <v>78.45</v>
      </c>
      <c r="BA393" s="68">
        <f t="shared" si="180"/>
        <v>62.8</v>
      </c>
      <c r="BB393" s="68">
        <f t="shared" si="180"/>
        <v>33.9</v>
      </c>
      <c r="BC393" s="68">
        <f t="shared" si="180"/>
        <v>510</v>
      </c>
      <c r="BD393" s="68">
        <f t="shared" si="180"/>
        <v>0</v>
      </c>
      <c r="BE393" s="15">
        <f t="shared" si="180"/>
        <v>0</v>
      </c>
      <c r="BF393" s="6">
        <f t="shared" si="180"/>
        <v>4701</v>
      </c>
      <c r="BG393" s="41">
        <f t="shared" si="180"/>
        <v>0</v>
      </c>
      <c r="BH393" s="42">
        <f t="shared" si="180"/>
        <v>3412</v>
      </c>
      <c r="BI393" s="42">
        <f t="shared" si="180"/>
        <v>0</v>
      </c>
      <c r="BJ393" s="42">
        <f t="shared" si="180"/>
        <v>0</v>
      </c>
      <c r="BK393" s="42">
        <f t="shared" si="180"/>
        <v>0</v>
      </c>
      <c r="BL393" s="42">
        <f t="shared" si="180"/>
        <v>0</v>
      </c>
      <c r="BM393" s="15">
        <f t="shared" si="180"/>
        <v>0</v>
      </c>
    </row>
    <row r="394" spans="1:65" outlineLevel="2" x14ac:dyDescent="0.3">
      <c r="A394" s="158" t="s">
        <v>22</v>
      </c>
      <c r="B394" s="159"/>
      <c r="C394" s="51">
        <f>IFERROR(SUBTOTAL(1,C362:C391),"")</f>
        <v>318916.43333333335</v>
      </c>
      <c r="D394" s="61">
        <f t="shared" ref="D394:BM394" si="181">IFERROR(SUBTOTAL(1,D362:D391),"")</f>
        <v>36.616666666666667</v>
      </c>
      <c r="E394" s="12">
        <f t="shared" si="181"/>
        <v>36.700000000000003</v>
      </c>
      <c r="F394" s="12">
        <f t="shared" si="181"/>
        <v>36.533333333333331</v>
      </c>
      <c r="G394" s="12" t="str">
        <f t="shared" si="181"/>
        <v/>
      </c>
      <c r="H394" s="12" t="str">
        <f t="shared" si="181"/>
        <v/>
      </c>
      <c r="I394" s="12" t="str">
        <f t="shared" si="181"/>
        <v/>
      </c>
      <c r="J394" s="12" t="str">
        <f t="shared" si="181"/>
        <v/>
      </c>
      <c r="K394" s="12" t="str">
        <f t="shared" si="181"/>
        <v/>
      </c>
      <c r="L394" s="12" t="str">
        <f t="shared" si="181"/>
        <v/>
      </c>
      <c r="M394" s="72">
        <f t="shared" si="181"/>
        <v>7.375</v>
      </c>
      <c r="N394" s="83">
        <f t="shared" si="181"/>
        <v>7.3349999999999991</v>
      </c>
      <c r="O394" s="83">
        <f t="shared" si="181"/>
        <v>7.3724999999999996</v>
      </c>
      <c r="P394" s="83" t="str">
        <f t="shared" si="181"/>
        <v/>
      </c>
      <c r="Q394" s="83" t="str">
        <f t="shared" si="181"/>
        <v/>
      </c>
      <c r="R394" s="83" t="str">
        <f t="shared" si="181"/>
        <v/>
      </c>
      <c r="S394" s="83" t="str">
        <f t="shared" si="181"/>
        <v/>
      </c>
      <c r="T394" s="83" t="str">
        <f t="shared" si="181"/>
        <v/>
      </c>
      <c r="U394" s="83" t="str">
        <f t="shared" si="181"/>
        <v/>
      </c>
      <c r="V394" s="6" t="str">
        <f t="shared" si="181"/>
        <v/>
      </c>
      <c r="W394" s="41" t="str">
        <f t="shared" si="181"/>
        <v/>
      </c>
      <c r="X394" s="41" t="str">
        <f t="shared" si="181"/>
        <v/>
      </c>
      <c r="Y394" s="41" t="str">
        <f t="shared" si="181"/>
        <v/>
      </c>
      <c r="Z394" s="41" t="str">
        <f t="shared" si="181"/>
        <v/>
      </c>
      <c r="AA394" s="41" t="str">
        <f t="shared" si="181"/>
        <v/>
      </c>
      <c r="AB394" s="41" t="str">
        <f t="shared" si="181"/>
        <v/>
      </c>
      <c r="AC394" s="41" t="str">
        <f t="shared" si="181"/>
        <v/>
      </c>
      <c r="AD394" s="41" t="str">
        <f t="shared" si="181"/>
        <v/>
      </c>
      <c r="AE394" s="6" t="str">
        <f t="shared" si="181"/>
        <v/>
      </c>
      <c r="AF394" s="41" t="str">
        <f t="shared" si="181"/>
        <v/>
      </c>
      <c r="AG394" s="41" t="str">
        <f t="shared" si="181"/>
        <v/>
      </c>
      <c r="AH394" s="41" t="str">
        <f t="shared" si="181"/>
        <v/>
      </c>
      <c r="AI394" s="41" t="str">
        <f t="shared" si="181"/>
        <v/>
      </c>
      <c r="AJ394" s="41" t="str">
        <f t="shared" si="181"/>
        <v/>
      </c>
      <c r="AK394" s="41" t="str">
        <f t="shared" si="181"/>
        <v/>
      </c>
      <c r="AL394" s="41" t="str">
        <f t="shared" si="181"/>
        <v/>
      </c>
      <c r="AM394" s="41" t="str">
        <f t="shared" si="181"/>
        <v/>
      </c>
      <c r="AN394" s="41">
        <f t="shared" si="181"/>
        <v>21.399859487420731</v>
      </c>
      <c r="AO394" s="41">
        <f t="shared" si="181"/>
        <v>993.1</v>
      </c>
      <c r="AP394" s="110">
        <f t="shared" si="181"/>
        <v>3.7324999999999999</v>
      </c>
      <c r="AQ394" s="111">
        <f t="shared" si="181"/>
        <v>2.5325000000000002</v>
      </c>
      <c r="AR394" s="112">
        <f t="shared" si="181"/>
        <v>67.83426920710474</v>
      </c>
      <c r="AS394" s="112">
        <f t="shared" si="181"/>
        <v>32.165730792895246</v>
      </c>
      <c r="AT394" s="113">
        <f t="shared" si="181"/>
        <v>993.1</v>
      </c>
      <c r="AU394" s="114">
        <f t="shared" si="181"/>
        <v>2.5063636363636363</v>
      </c>
      <c r="AV394" s="115">
        <f t="shared" si="181"/>
        <v>1.2725</v>
      </c>
      <c r="AW394" s="112">
        <f t="shared" si="181"/>
        <v>49.520413855554466</v>
      </c>
      <c r="AX394" s="112">
        <f t="shared" si="181"/>
        <v>50.479586144445534</v>
      </c>
      <c r="AY394" s="61">
        <f t="shared" si="181"/>
        <v>52.512944531099876</v>
      </c>
      <c r="AZ394" s="97">
        <f t="shared" si="181"/>
        <v>80.043181818181822</v>
      </c>
      <c r="BA394" s="68">
        <f t="shared" si="181"/>
        <v>62.8</v>
      </c>
      <c r="BB394" s="68">
        <f t="shared" si="181"/>
        <v>33.9</v>
      </c>
      <c r="BC394" s="68">
        <f t="shared" si="181"/>
        <v>510</v>
      </c>
      <c r="BD394" s="68" t="str">
        <f t="shared" si="181"/>
        <v/>
      </c>
      <c r="BE394" s="15" t="str">
        <f>IFERROR(SUBTOTAL(1,BE362:BE391),"")</f>
        <v/>
      </c>
      <c r="BF394" s="6">
        <f t="shared" si="181"/>
        <v>9052.2666666666664</v>
      </c>
      <c r="BG394" s="41">
        <f t="shared" si="181"/>
        <v>2958.3</v>
      </c>
      <c r="BH394" s="42">
        <f t="shared" si="181"/>
        <v>6093.9666666666662</v>
      </c>
      <c r="BI394" s="42" t="str">
        <f t="shared" si="181"/>
        <v/>
      </c>
      <c r="BJ394" s="42" t="str">
        <f t="shared" si="181"/>
        <v/>
      </c>
      <c r="BK394" s="42" t="str">
        <f t="shared" si="181"/>
        <v/>
      </c>
      <c r="BL394" s="42" t="str">
        <f t="shared" si="181"/>
        <v/>
      </c>
      <c r="BM394" s="15" t="str">
        <f t="shared" si="181"/>
        <v/>
      </c>
    </row>
    <row r="395" spans="1:65" ht="17.25" outlineLevel="1" thickBot="1" x14ac:dyDescent="0.35">
      <c r="A395" s="160" t="s">
        <v>47</v>
      </c>
      <c r="B395" s="161"/>
      <c r="C395" s="52">
        <f>SUBTOTAL(9,C362:C391)</f>
        <v>9567493</v>
      </c>
      <c r="D395" s="62"/>
      <c r="E395" s="30"/>
      <c r="F395" s="30"/>
      <c r="G395" s="30"/>
      <c r="H395" s="30"/>
      <c r="I395" s="30"/>
      <c r="J395" s="30"/>
      <c r="K395" s="30"/>
      <c r="L395" s="30"/>
      <c r="M395" s="73"/>
      <c r="N395" s="84"/>
      <c r="O395" s="84"/>
      <c r="P395" s="84"/>
      <c r="Q395" s="84"/>
      <c r="R395" s="84"/>
      <c r="S395" s="84"/>
      <c r="T395" s="84"/>
      <c r="U395" s="84"/>
      <c r="V395" s="93"/>
      <c r="W395" s="94"/>
      <c r="X395" s="94"/>
      <c r="Y395" s="94"/>
      <c r="Z395" s="94"/>
      <c r="AA395" s="94"/>
      <c r="AB395" s="94"/>
      <c r="AC395" s="94"/>
      <c r="AD395" s="94"/>
      <c r="AE395" s="93"/>
      <c r="AF395" s="94"/>
      <c r="AG395" s="94"/>
      <c r="AH395" s="94"/>
      <c r="AI395" s="94"/>
      <c r="AJ395" s="94"/>
      <c r="AK395" s="94"/>
      <c r="AL395" s="94"/>
      <c r="AM395" s="94"/>
      <c r="AN395" s="94"/>
      <c r="AO395" s="43">
        <f>SUBTOTAL(9,AO362:AO391)</f>
        <v>29793</v>
      </c>
      <c r="AP395" s="116"/>
      <c r="AQ395" s="117"/>
      <c r="AR395" s="118"/>
      <c r="AS395" s="118"/>
      <c r="AT395" s="119">
        <f>SUBTOTAL(9,AT362:AT391)</f>
        <v>29793</v>
      </c>
      <c r="AU395" s="120"/>
      <c r="AV395" s="121"/>
      <c r="AW395" s="118"/>
      <c r="AX395" s="118"/>
      <c r="AY395" s="62"/>
      <c r="AZ395" s="98"/>
      <c r="BA395" s="69"/>
      <c r="BB395" s="69"/>
      <c r="BC395" s="69"/>
      <c r="BD395" s="69"/>
      <c r="BE395" s="16">
        <f>SUBTOTAL(9,BE362:BE391)</f>
        <v>0</v>
      </c>
      <c r="BF395" s="7">
        <f t="shared" ref="BF395:BM395" si="182">SUBTOTAL(9,BF362:BF391)</f>
        <v>271568</v>
      </c>
      <c r="BG395" s="43">
        <f t="shared" si="182"/>
        <v>88749</v>
      </c>
      <c r="BH395" s="44">
        <f t="shared" si="182"/>
        <v>182819</v>
      </c>
      <c r="BI395" s="44">
        <f t="shared" si="182"/>
        <v>0</v>
      </c>
      <c r="BJ395" s="44">
        <f t="shared" si="182"/>
        <v>0</v>
      </c>
      <c r="BK395" s="44">
        <f t="shared" si="182"/>
        <v>0</v>
      </c>
      <c r="BL395" s="44">
        <f t="shared" si="182"/>
        <v>0</v>
      </c>
      <c r="BM395" s="16">
        <f t="shared" si="182"/>
        <v>0</v>
      </c>
    </row>
    <row r="396" spans="1:65" outlineLevel="5" x14ac:dyDescent="0.3">
      <c r="A396" s="21">
        <f t="shared" si="178"/>
        <v>12</v>
      </c>
      <c r="B396" s="33">
        <f>B391+1</f>
        <v>43435</v>
      </c>
      <c r="C396" s="51">
        <v>285980</v>
      </c>
      <c r="D396" s="64">
        <f t="shared" ref="D396:D426" si="183">IFERROR(ROUND(AVERAGE(E396:L396),1),"")</f>
        <v>36.5</v>
      </c>
      <c r="E396" s="12">
        <v>37</v>
      </c>
      <c r="F396" s="12">
        <v>36</v>
      </c>
      <c r="G396" s="12"/>
      <c r="H396" s="12"/>
      <c r="I396" s="12"/>
      <c r="J396" s="12"/>
      <c r="K396" s="12"/>
      <c r="L396" s="12"/>
      <c r="M396" s="74" t="str">
        <f t="shared" ref="M396:M426" si="184">IFERROR(ROUND(AVERAGE(N396:U396),1),"")</f>
        <v/>
      </c>
      <c r="N396" s="83" t="s">
        <v>103</v>
      </c>
      <c r="O396" s="83" t="s">
        <v>103</v>
      </c>
      <c r="P396" s="83"/>
      <c r="Q396" s="83"/>
      <c r="R396" s="83"/>
      <c r="S396" s="83"/>
      <c r="T396" s="83"/>
      <c r="U396" s="83"/>
      <c r="V396" s="5" t="str">
        <f t="shared" ref="V396:V426" si="185">IFERROR(ROUND(AVERAGE(W396:AD396),1),"")</f>
        <v/>
      </c>
      <c r="W396" s="41"/>
      <c r="X396" s="41"/>
      <c r="Y396" s="41"/>
      <c r="Z396" s="41"/>
      <c r="AA396" s="41"/>
      <c r="AB396" s="41"/>
      <c r="AC396" s="41"/>
      <c r="AD396" s="41"/>
      <c r="AE396" s="5" t="str">
        <f t="shared" ref="AE396:AE426" si="186">IFERROR(ROUND(AVERAGE(AF396:AM396),1),"")</f>
        <v/>
      </c>
      <c r="AF396" s="41"/>
      <c r="AG396" s="41"/>
      <c r="AH396" s="41"/>
      <c r="AI396" s="41"/>
      <c r="AJ396" s="41"/>
      <c r="AK396" s="41"/>
      <c r="AL396" s="41"/>
      <c r="AM396" s="41"/>
      <c r="AN396" s="41">
        <f>21000/AO396</f>
        <v>23.972602739726028</v>
      </c>
      <c r="AO396" s="41">
        <v>876</v>
      </c>
      <c r="AP396" s="110" t="s">
        <v>103</v>
      </c>
      <c r="AQ396" s="111" t="s">
        <v>103</v>
      </c>
      <c r="AR396" s="126" t="str">
        <f t="shared" ref="AR396:AR426" si="187">IFERROR(AQ396/AP396*100,"")</f>
        <v/>
      </c>
      <c r="AS396" s="126" t="str">
        <f t="shared" ref="AS396:AS426" si="188">IFERROR(100-AR396,"")</f>
        <v/>
      </c>
      <c r="AT396" s="127">
        <v>876</v>
      </c>
      <c r="AU396" s="128" t="s">
        <v>103</v>
      </c>
      <c r="AV396" s="129" t="s">
        <v>103</v>
      </c>
      <c r="AW396" s="126" t="str">
        <f t="shared" ref="AW396:AW426" si="189">IFERROR(AV396/AU396*100,"")</f>
        <v/>
      </c>
      <c r="AX396" s="126" t="str">
        <f t="shared" ref="AX396:AX426" si="190">IFERROR(100-AW396,"")</f>
        <v/>
      </c>
      <c r="AY396" s="64" t="str">
        <f t="shared" ref="AY396:AY426" si="191">IFERROR((1-((AW396*AS396)/(AX396*AR396)))*100,"")</f>
        <v/>
      </c>
      <c r="AZ396" s="97" t="s">
        <v>103</v>
      </c>
      <c r="BA396" s="68"/>
      <c r="BB396" s="68"/>
      <c r="BC396" s="68"/>
      <c r="BD396" s="68"/>
      <c r="BE396" s="15"/>
      <c r="BF396" s="5">
        <f t="shared" ref="BF396:BF426" si="192">IF(SUM(BG396:BM396)=0,"",SUM(BG396:BM396))</f>
        <v>10844</v>
      </c>
      <c r="BG396" s="41">
        <v>3624</v>
      </c>
      <c r="BH396" s="42">
        <v>7220</v>
      </c>
      <c r="BI396" s="42"/>
      <c r="BJ396" s="42"/>
      <c r="BK396" s="42"/>
      <c r="BL396" s="42"/>
      <c r="BM396" s="15"/>
    </row>
    <row r="397" spans="1:65" outlineLevel="5" x14ac:dyDescent="0.3">
      <c r="A397" s="22">
        <f t="shared" si="178"/>
        <v>12</v>
      </c>
      <c r="B397" s="9">
        <f t="shared" si="162"/>
        <v>43436</v>
      </c>
      <c r="C397" s="51">
        <v>304857</v>
      </c>
      <c r="D397" s="64">
        <f t="shared" si="183"/>
        <v>36.5</v>
      </c>
      <c r="E397" s="12">
        <v>36</v>
      </c>
      <c r="F397" s="12">
        <v>37</v>
      </c>
      <c r="G397" s="12"/>
      <c r="H397" s="12"/>
      <c r="I397" s="12"/>
      <c r="J397" s="12"/>
      <c r="K397" s="12"/>
      <c r="L397" s="12"/>
      <c r="M397" s="74" t="str">
        <f t="shared" si="184"/>
        <v/>
      </c>
      <c r="N397" s="83" t="s">
        <v>103</v>
      </c>
      <c r="O397" s="83" t="s">
        <v>103</v>
      </c>
      <c r="P397" s="83"/>
      <c r="Q397" s="83"/>
      <c r="R397" s="83"/>
      <c r="S397" s="83"/>
      <c r="T397" s="83"/>
      <c r="U397" s="83"/>
      <c r="V397" s="5" t="str">
        <f t="shared" si="185"/>
        <v/>
      </c>
      <c r="W397" s="41"/>
      <c r="X397" s="41"/>
      <c r="Y397" s="41"/>
      <c r="Z397" s="41"/>
      <c r="AA397" s="41"/>
      <c r="AB397" s="41"/>
      <c r="AC397" s="41"/>
      <c r="AD397" s="41"/>
      <c r="AE397" s="5" t="str">
        <f t="shared" si="186"/>
        <v/>
      </c>
      <c r="AF397" s="41"/>
      <c r="AG397" s="41"/>
      <c r="AH397" s="41"/>
      <c r="AI397" s="41"/>
      <c r="AJ397" s="41"/>
      <c r="AK397" s="41"/>
      <c r="AL397" s="41"/>
      <c r="AM397" s="41"/>
      <c r="AN397" s="41">
        <f t="shared" ref="AN397:AN426" si="193">21000/AO397</f>
        <v>24.734982332155479</v>
      </c>
      <c r="AO397" s="41">
        <v>849</v>
      </c>
      <c r="AP397" s="110" t="s">
        <v>103</v>
      </c>
      <c r="AQ397" s="111" t="s">
        <v>103</v>
      </c>
      <c r="AR397" s="126" t="str">
        <f t="shared" si="187"/>
        <v/>
      </c>
      <c r="AS397" s="126" t="str">
        <f t="shared" si="188"/>
        <v/>
      </c>
      <c r="AT397" s="127">
        <v>849</v>
      </c>
      <c r="AU397" s="128" t="s">
        <v>103</v>
      </c>
      <c r="AV397" s="129" t="s">
        <v>103</v>
      </c>
      <c r="AW397" s="126" t="str">
        <f t="shared" si="189"/>
        <v/>
      </c>
      <c r="AX397" s="126" t="str">
        <f t="shared" si="190"/>
        <v/>
      </c>
      <c r="AY397" s="64" t="str">
        <f t="shared" si="191"/>
        <v/>
      </c>
      <c r="AZ397" s="97" t="s">
        <v>103</v>
      </c>
      <c r="BA397" s="68"/>
      <c r="BB397" s="68"/>
      <c r="BC397" s="68"/>
      <c r="BD397" s="68"/>
      <c r="BE397" s="15"/>
      <c r="BF397" s="5">
        <f t="shared" si="192"/>
        <v>10529</v>
      </c>
      <c r="BG397" s="41">
        <v>3543</v>
      </c>
      <c r="BH397" s="42">
        <v>6986</v>
      </c>
      <c r="BI397" s="42"/>
      <c r="BJ397" s="42"/>
      <c r="BK397" s="42"/>
      <c r="BL397" s="42"/>
      <c r="BM397" s="15"/>
    </row>
    <row r="398" spans="1:65" outlineLevel="5" x14ac:dyDescent="0.3">
      <c r="A398" s="22">
        <f t="shared" si="178"/>
        <v>12</v>
      </c>
      <c r="B398" s="9">
        <f t="shared" si="162"/>
        <v>43437</v>
      </c>
      <c r="C398" s="51">
        <v>371710</v>
      </c>
      <c r="D398" s="64">
        <f t="shared" si="183"/>
        <v>36.5</v>
      </c>
      <c r="E398" s="12">
        <v>36</v>
      </c>
      <c r="F398" s="12">
        <v>37</v>
      </c>
      <c r="G398" s="12"/>
      <c r="H398" s="12"/>
      <c r="I398" s="12"/>
      <c r="J398" s="12"/>
      <c r="K398" s="12"/>
      <c r="L398" s="12"/>
      <c r="M398" s="74" t="str">
        <f t="shared" si="184"/>
        <v/>
      </c>
      <c r="N398" s="83" t="s">
        <v>103</v>
      </c>
      <c r="O398" s="83" t="s">
        <v>103</v>
      </c>
      <c r="P398" s="83"/>
      <c r="Q398" s="83"/>
      <c r="R398" s="83"/>
      <c r="S398" s="83"/>
      <c r="T398" s="83"/>
      <c r="U398" s="83"/>
      <c r="V398" s="5" t="str">
        <f t="shared" si="185"/>
        <v/>
      </c>
      <c r="W398" s="41"/>
      <c r="X398" s="41"/>
      <c r="Y398" s="41"/>
      <c r="Z398" s="41"/>
      <c r="AA398" s="41"/>
      <c r="AB398" s="41"/>
      <c r="AC398" s="41"/>
      <c r="AD398" s="41"/>
      <c r="AE398" s="5" t="str">
        <f t="shared" si="186"/>
        <v/>
      </c>
      <c r="AF398" s="41"/>
      <c r="AG398" s="41"/>
      <c r="AH398" s="41"/>
      <c r="AI398" s="41"/>
      <c r="AJ398" s="41"/>
      <c r="AK398" s="41"/>
      <c r="AL398" s="41"/>
      <c r="AM398" s="41"/>
      <c r="AN398" s="41">
        <f t="shared" si="193"/>
        <v>10.494752623688155</v>
      </c>
      <c r="AO398" s="41">
        <v>2001</v>
      </c>
      <c r="AP398" s="110" t="s">
        <v>103</v>
      </c>
      <c r="AQ398" s="111" t="s">
        <v>103</v>
      </c>
      <c r="AR398" s="126" t="str">
        <f t="shared" si="187"/>
        <v/>
      </c>
      <c r="AS398" s="126" t="str">
        <f t="shared" si="188"/>
        <v/>
      </c>
      <c r="AT398" s="127">
        <v>2001</v>
      </c>
      <c r="AU398" s="128">
        <v>2.72</v>
      </c>
      <c r="AV398" s="129" t="s">
        <v>103</v>
      </c>
      <c r="AW398" s="126" t="str">
        <f t="shared" si="189"/>
        <v/>
      </c>
      <c r="AX398" s="126" t="str">
        <f t="shared" si="190"/>
        <v/>
      </c>
      <c r="AY398" s="64" t="str">
        <f t="shared" si="191"/>
        <v/>
      </c>
      <c r="AZ398" s="97">
        <v>80.23</v>
      </c>
      <c r="BA398" s="68"/>
      <c r="BB398" s="68"/>
      <c r="BC398" s="68"/>
      <c r="BD398" s="68"/>
      <c r="BE398" s="15"/>
      <c r="BF398" s="5">
        <f t="shared" si="192"/>
        <v>10540</v>
      </c>
      <c r="BG398" s="41">
        <v>3451</v>
      </c>
      <c r="BH398" s="42">
        <v>7089</v>
      </c>
      <c r="BI398" s="42"/>
      <c r="BJ398" s="42"/>
      <c r="BK398" s="42"/>
      <c r="BL398" s="42"/>
      <c r="BM398" s="15"/>
    </row>
    <row r="399" spans="1:65" outlineLevel="5" x14ac:dyDescent="0.3">
      <c r="A399" s="22">
        <f t="shared" si="178"/>
        <v>12</v>
      </c>
      <c r="B399" s="9">
        <f t="shared" si="162"/>
        <v>43438</v>
      </c>
      <c r="C399" s="51">
        <v>349073</v>
      </c>
      <c r="D399" s="64">
        <f t="shared" si="183"/>
        <v>36.5</v>
      </c>
      <c r="E399" s="12">
        <v>37</v>
      </c>
      <c r="F399" s="12">
        <v>36</v>
      </c>
      <c r="G399" s="12"/>
      <c r="H399" s="12"/>
      <c r="I399" s="12"/>
      <c r="J399" s="12"/>
      <c r="K399" s="12"/>
      <c r="L399" s="12"/>
      <c r="M399" s="74">
        <f t="shared" si="184"/>
        <v>7.3</v>
      </c>
      <c r="N399" s="83">
        <v>7.26</v>
      </c>
      <c r="O399" s="83">
        <v>7.36</v>
      </c>
      <c r="P399" s="83"/>
      <c r="Q399" s="83"/>
      <c r="R399" s="83"/>
      <c r="S399" s="83"/>
      <c r="T399" s="83"/>
      <c r="U399" s="83"/>
      <c r="V399" s="5" t="str">
        <f t="shared" si="185"/>
        <v/>
      </c>
      <c r="W399" s="41"/>
      <c r="X399" s="41"/>
      <c r="Y399" s="41"/>
      <c r="Z399" s="41"/>
      <c r="AA399" s="41"/>
      <c r="AB399" s="41"/>
      <c r="AC399" s="41"/>
      <c r="AD399" s="41"/>
      <c r="AE399" s="5" t="str">
        <f t="shared" si="186"/>
        <v/>
      </c>
      <c r="AF399" s="41"/>
      <c r="AG399" s="41"/>
      <c r="AH399" s="41"/>
      <c r="AI399" s="41"/>
      <c r="AJ399" s="41"/>
      <c r="AK399" s="41"/>
      <c r="AL399" s="41"/>
      <c r="AM399" s="41"/>
      <c r="AN399" s="41">
        <f t="shared" si="193"/>
        <v>23.23008849557522</v>
      </c>
      <c r="AO399" s="41">
        <v>904</v>
      </c>
      <c r="AP399" s="110">
        <v>3.66</v>
      </c>
      <c r="AQ399" s="111">
        <v>2.57</v>
      </c>
      <c r="AR399" s="126">
        <f t="shared" si="187"/>
        <v>70.218579234972665</v>
      </c>
      <c r="AS399" s="126">
        <f t="shared" si="188"/>
        <v>29.781420765027335</v>
      </c>
      <c r="AT399" s="127">
        <v>904</v>
      </c>
      <c r="AU399" s="128">
        <v>2.73</v>
      </c>
      <c r="AV399" s="129">
        <v>1.35</v>
      </c>
      <c r="AW399" s="126">
        <f t="shared" si="189"/>
        <v>49.450549450549453</v>
      </c>
      <c r="AX399" s="126">
        <f t="shared" si="190"/>
        <v>50.549450549450547</v>
      </c>
      <c r="AY399" s="64">
        <f t="shared" si="191"/>
        <v>58.509558450346773</v>
      </c>
      <c r="AZ399" s="97">
        <v>80.17</v>
      </c>
      <c r="BA399" s="68"/>
      <c r="BB399" s="68"/>
      <c r="BC399" s="68"/>
      <c r="BD399" s="68"/>
      <c r="BE399" s="15"/>
      <c r="BF399" s="5">
        <f t="shared" si="192"/>
        <v>11556</v>
      </c>
      <c r="BG399" s="41">
        <v>3454</v>
      </c>
      <c r="BH399" s="42">
        <v>8102</v>
      </c>
      <c r="BI399" s="42"/>
      <c r="BJ399" s="42"/>
      <c r="BK399" s="42"/>
      <c r="BL399" s="42"/>
      <c r="BM399" s="15"/>
    </row>
    <row r="400" spans="1:65" outlineLevel="5" x14ac:dyDescent="0.3">
      <c r="A400" s="22">
        <f t="shared" si="178"/>
        <v>12</v>
      </c>
      <c r="B400" s="9">
        <f t="shared" si="162"/>
        <v>43439</v>
      </c>
      <c r="C400" s="51">
        <v>343731</v>
      </c>
      <c r="D400" s="64">
        <f t="shared" si="183"/>
        <v>36.5</v>
      </c>
      <c r="E400" s="12">
        <v>36</v>
      </c>
      <c r="F400" s="12">
        <v>37</v>
      </c>
      <c r="G400" s="12"/>
      <c r="H400" s="12"/>
      <c r="I400" s="12"/>
      <c r="J400" s="12"/>
      <c r="K400" s="12"/>
      <c r="L400" s="12"/>
      <c r="M400" s="74" t="str">
        <f t="shared" si="184"/>
        <v/>
      </c>
      <c r="N400" s="83" t="s">
        <v>103</v>
      </c>
      <c r="O400" s="83" t="s">
        <v>103</v>
      </c>
      <c r="P400" s="83"/>
      <c r="Q400" s="83"/>
      <c r="R400" s="83"/>
      <c r="S400" s="83"/>
      <c r="T400" s="83"/>
      <c r="U400" s="83"/>
      <c r="V400" s="5" t="str">
        <f t="shared" si="185"/>
        <v/>
      </c>
      <c r="W400" s="41"/>
      <c r="X400" s="41"/>
      <c r="Y400" s="41"/>
      <c r="Z400" s="41"/>
      <c r="AA400" s="41"/>
      <c r="AB400" s="41"/>
      <c r="AC400" s="41"/>
      <c r="AD400" s="41"/>
      <c r="AE400" s="5" t="str">
        <f t="shared" si="186"/>
        <v/>
      </c>
      <c r="AF400" s="41"/>
      <c r="AG400" s="41"/>
      <c r="AH400" s="41"/>
      <c r="AI400" s="41"/>
      <c r="AJ400" s="41"/>
      <c r="AK400" s="41"/>
      <c r="AL400" s="41"/>
      <c r="AM400" s="41"/>
      <c r="AN400" s="41">
        <f t="shared" si="193"/>
        <v>21.875</v>
      </c>
      <c r="AO400" s="41">
        <v>960</v>
      </c>
      <c r="AP400" s="110" t="s">
        <v>103</v>
      </c>
      <c r="AQ400" s="111" t="s">
        <v>103</v>
      </c>
      <c r="AR400" s="126" t="str">
        <f t="shared" si="187"/>
        <v/>
      </c>
      <c r="AS400" s="126" t="str">
        <f t="shared" si="188"/>
        <v/>
      </c>
      <c r="AT400" s="127">
        <v>960</v>
      </c>
      <c r="AU400" s="128">
        <v>2.62</v>
      </c>
      <c r="AV400" s="129" t="s">
        <v>103</v>
      </c>
      <c r="AW400" s="126" t="str">
        <f t="shared" si="189"/>
        <v/>
      </c>
      <c r="AX400" s="126" t="str">
        <f t="shared" si="190"/>
        <v/>
      </c>
      <c r="AY400" s="64" t="str">
        <f t="shared" si="191"/>
        <v/>
      </c>
      <c r="AZ400" s="97">
        <v>80.319999999999993</v>
      </c>
      <c r="BA400" s="68"/>
      <c r="BB400" s="68"/>
      <c r="BC400" s="68"/>
      <c r="BD400" s="68"/>
      <c r="BE400" s="15"/>
      <c r="BF400" s="5">
        <f t="shared" si="192"/>
        <v>10284</v>
      </c>
      <c r="BG400" s="41">
        <v>2695</v>
      </c>
      <c r="BH400" s="42">
        <v>7589</v>
      </c>
      <c r="BI400" s="42"/>
      <c r="BJ400" s="42"/>
      <c r="BK400" s="42"/>
      <c r="BL400" s="42"/>
      <c r="BM400" s="15"/>
    </row>
    <row r="401" spans="1:65" outlineLevel="5" x14ac:dyDescent="0.3">
      <c r="A401" s="22">
        <f t="shared" si="178"/>
        <v>12</v>
      </c>
      <c r="B401" s="9">
        <f t="shared" si="162"/>
        <v>43440</v>
      </c>
      <c r="C401" s="51">
        <v>342997</v>
      </c>
      <c r="D401" s="64">
        <f t="shared" si="183"/>
        <v>36.5</v>
      </c>
      <c r="E401" s="12">
        <v>37</v>
      </c>
      <c r="F401" s="12">
        <v>36</v>
      </c>
      <c r="G401" s="12"/>
      <c r="H401" s="12"/>
      <c r="I401" s="12"/>
      <c r="J401" s="12"/>
      <c r="K401" s="12"/>
      <c r="L401" s="12"/>
      <c r="M401" s="74" t="str">
        <f t="shared" si="184"/>
        <v/>
      </c>
      <c r="N401" s="83" t="s">
        <v>103</v>
      </c>
      <c r="O401" s="83" t="s">
        <v>103</v>
      </c>
      <c r="P401" s="83"/>
      <c r="Q401" s="83"/>
      <c r="R401" s="83"/>
      <c r="S401" s="83"/>
      <c r="T401" s="83"/>
      <c r="U401" s="83"/>
      <c r="V401" s="5" t="str">
        <f t="shared" si="185"/>
        <v/>
      </c>
      <c r="W401" s="41"/>
      <c r="X401" s="41"/>
      <c r="Y401" s="41"/>
      <c r="Z401" s="41"/>
      <c r="AA401" s="41"/>
      <c r="AB401" s="41"/>
      <c r="AC401" s="41"/>
      <c r="AD401" s="41"/>
      <c r="AE401" s="5" t="str">
        <f t="shared" si="186"/>
        <v/>
      </c>
      <c r="AF401" s="41"/>
      <c r="AG401" s="41"/>
      <c r="AH401" s="41"/>
      <c r="AI401" s="41"/>
      <c r="AJ401" s="41"/>
      <c r="AK401" s="41"/>
      <c r="AL401" s="41"/>
      <c r="AM401" s="41"/>
      <c r="AN401" s="41">
        <f t="shared" si="193"/>
        <v>21.875</v>
      </c>
      <c r="AO401" s="41">
        <v>960</v>
      </c>
      <c r="AP401" s="110" t="s">
        <v>103</v>
      </c>
      <c r="AQ401" s="111" t="s">
        <v>103</v>
      </c>
      <c r="AR401" s="126" t="str">
        <f t="shared" si="187"/>
        <v/>
      </c>
      <c r="AS401" s="126" t="str">
        <f t="shared" si="188"/>
        <v/>
      </c>
      <c r="AT401" s="127">
        <v>960</v>
      </c>
      <c r="AU401" s="128">
        <v>2.72</v>
      </c>
      <c r="AV401" s="129" t="s">
        <v>103</v>
      </c>
      <c r="AW401" s="126" t="str">
        <f t="shared" si="189"/>
        <v/>
      </c>
      <c r="AX401" s="126" t="str">
        <f t="shared" si="190"/>
        <v/>
      </c>
      <c r="AY401" s="64" t="str">
        <f t="shared" si="191"/>
        <v/>
      </c>
      <c r="AZ401" s="97">
        <v>80.22</v>
      </c>
      <c r="BA401" s="68"/>
      <c r="BB401" s="68"/>
      <c r="BC401" s="68"/>
      <c r="BD401" s="68"/>
      <c r="BE401" s="15"/>
      <c r="BF401" s="5">
        <f t="shared" si="192"/>
        <v>10496</v>
      </c>
      <c r="BG401" s="41">
        <v>3090</v>
      </c>
      <c r="BH401" s="42">
        <v>7406</v>
      </c>
      <c r="BI401" s="42"/>
      <c r="BJ401" s="42"/>
      <c r="BK401" s="42"/>
      <c r="BL401" s="42"/>
      <c r="BM401" s="15"/>
    </row>
    <row r="402" spans="1:65" outlineLevel="5" x14ac:dyDescent="0.3">
      <c r="A402" s="22">
        <f t="shared" si="178"/>
        <v>12</v>
      </c>
      <c r="B402" s="9">
        <f t="shared" si="162"/>
        <v>43441</v>
      </c>
      <c r="C402" s="51">
        <v>317496</v>
      </c>
      <c r="D402" s="64">
        <f t="shared" si="183"/>
        <v>36.5</v>
      </c>
      <c r="E402" s="12">
        <v>36</v>
      </c>
      <c r="F402" s="12">
        <v>37</v>
      </c>
      <c r="G402" s="12"/>
      <c r="H402" s="12"/>
      <c r="I402" s="12"/>
      <c r="J402" s="12"/>
      <c r="K402" s="12"/>
      <c r="L402" s="12"/>
      <c r="M402" s="74" t="str">
        <f t="shared" si="184"/>
        <v/>
      </c>
      <c r="N402" s="83" t="s">
        <v>103</v>
      </c>
      <c r="O402" s="83" t="s">
        <v>103</v>
      </c>
      <c r="P402" s="83"/>
      <c r="Q402" s="83"/>
      <c r="R402" s="83"/>
      <c r="S402" s="83"/>
      <c r="T402" s="83"/>
      <c r="U402" s="83"/>
      <c r="V402" s="5" t="str">
        <f t="shared" si="185"/>
        <v/>
      </c>
      <c r="W402" s="41"/>
      <c r="X402" s="41"/>
      <c r="Y402" s="41"/>
      <c r="Z402" s="41"/>
      <c r="AA402" s="41"/>
      <c r="AB402" s="41"/>
      <c r="AC402" s="41"/>
      <c r="AD402" s="41"/>
      <c r="AE402" s="5" t="str">
        <f t="shared" si="186"/>
        <v/>
      </c>
      <c r="AF402" s="41"/>
      <c r="AG402" s="41"/>
      <c r="AH402" s="41"/>
      <c r="AI402" s="41"/>
      <c r="AJ402" s="41"/>
      <c r="AK402" s="41"/>
      <c r="AL402" s="41"/>
      <c r="AM402" s="41"/>
      <c r="AN402" s="41">
        <f t="shared" si="193"/>
        <v>21.716649431230611</v>
      </c>
      <c r="AO402" s="41">
        <v>967</v>
      </c>
      <c r="AP402" s="110" t="s">
        <v>103</v>
      </c>
      <c r="AQ402" s="111" t="s">
        <v>103</v>
      </c>
      <c r="AR402" s="126" t="str">
        <f t="shared" si="187"/>
        <v/>
      </c>
      <c r="AS402" s="126" t="str">
        <f t="shared" si="188"/>
        <v/>
      </c>
      <c r="AT402" s="127">
        <v>967</v>
      </c>
      <c r="AU402" s="128">
        <v>2.68</v>
      </c>
      <c r="AV402" s="129" t="s">
        <v>103</v>
      </c>
      <c r="AW402" s="126" t="str">
        <f t="shared" si="189"/>
        <v/>
      </c>
      <c r="AX402" s="126" t="str">
        <f t="shared" si="190"/>
        <v/>
      </c>
      <c r="AY402" s="64" t="str">
        <f t="shared" si="191"/>
        <v/>
      </c>
      <c r="AZ402" s="97">
        <v>79.56</v>
      </c>
      <c r="BA402" s="68"/>
      <c r="BB402" s="68"/>
      <c r="BC402" s="68"/>
      <c r="BD402" s="68"/>
      <c r="BE402" s="15"/>
      <c r="BF402" s="5">
        <f t="shared" si="192"/>
        <v>10192</v>
      </c>
      <c r="BG402" s="41">
        <v>4056</v>
      </c>
      <c r="BH402" s="42">
        <v>6136</v>
      </c>
      <c r="BI402" s="42"/>
      <c r="BJ402" s="42"/>
      <c r="BK402" s="42"/>
      <c r="BL402" s="42"/>
      <c r="BM402" s="15"/>
    </row>
    <row r="403" spans="1:65" outlineLevel="5" x14ac:dyDescent="0.3">
      <c r="A403" s="22">
        <f t="shared" si="178"/>
        <v>12</v>
      </c>
      <c r="B403" s="9">
        <f t="shared" si="162"/>
        <v>43442</v>
      </c>
      <c r="C403" s="51">
        <v>317017</v>
      </c>
      <c r="D403" s="64">
        <f t="shared" si="183"/>
        <v>37</v>
      </c>
      <c r="E403" s="12">
        <v>37</v>
      </c>
      <c r="F403" s="12">
        <v>37</v>
      </c>
      <c r="G403" s="12"/>
      <c r="H403" s="12"/>
      <c r="I403" s="12"/>
      <c r="J403" s="12"/>
      <c r="K403" s="12"/>
      <c r="L403" s="12"/>
      <c r="M403" s="74" t="str">
        <f t="shared" si="184"/>
        <v/>
      </c>
      <c r="N403" s="83" t="s">
        <v>103</v>
      </c>
      <c r="O403" s="83" t="s">
        <v>103</v>
      </c>
      <c r="P403" s="83"/>
      <c r="Q403" s="83"/>
      <c r="R403" s="83"/>
      <c r="S403" s="83"/>
      <c r="T403" s="83"/>
      <c r="U403" s="83"/>
      <c r="V403" s="5" t="str">
        <f t="shared" si="185"/>
        <v/>
      </c>
      <c r="W403" s="41"/>
      <c r="X403" s="41"/>
      <c r="Y403" s="41"/>
      <c r="Z403" s="41"/>
      <c r="AA403" s="41"/>
      <c r="AB403" s="41"/>
      <c r="AC403" s="41"/>
      <c r="AD403" s="41"/>
      <c r="AE403" s="5" t="str">
        <f t="shared" si="186"/>
        <v/>
      </c>
      <c r="AF403" s="41"/>
      <c r="AG403" s="41"/>
      <c r="AH403" s="41"/>
      <c r="AI403" s="41"/>
      <c r="AJ403" s="41"/>
      <c r="AK403" s="41"/>
      <c r="AL403" s="41"/>
      <c r="AM403" s="41"/>
      <c r="AN403" s="41">
        <f t="shared" si="193"/>
        <v>24.137931034482758</v>
      </c>
      <c r="AO403" s="41">
        <v>870</v>
      </c>
      <c r="AP403" s="110" t="s">
        <v>103</v>
      </c>
      <c r="AQ403" s="111" t="s">
        <v>103</v>
      </c>
      <c r="AR403" s="126" t="str">
        <f t="shared" si="187"/>
        <v/>
      </c>
      <c r="AS403" s="126" t="str">
        <f t="shared" si="188"/>
        <v/>
      </c>
      <c r="AT403" s="127">
        <v>870</v>
      </c>
      <c r="AU403" s="128" t="s">
        <v>103</v>
      </c>
      <c r="AV403" s="129" t="s">
        <v>103</v>
      </c>
      <c r="AW403" s="126" t="str">
        <f t="shared" si="189"/>
        <v/>
      </c>
      <c r="AX403" s="126" t="str">
        <f t="shared" si="190"/>
        <v/>
      </c>
      <c r="AY403" s="64" t="str">
        <f t="shared" si="191"/>
        <v/>
      </c>
      <c r="AZ403" s="97" t="s">
        <v>103</v>
      </c>
      <c r="BA403" s="68"/>
      <c r="BB403" s="68"/>
      <c r="BC403" s="68"/>
      <c r="BD403" s="68"/>
      <c r="BE403" s="15"/>
      <c r="BF403" s="5">
        <f t="shared" si="192"/>
        <v>10306</v>
      </c>
      <c r="BG403" s="41">
        <v>5016</v>
      </c>
      <c r="BH403" s="42">
        <v>5290</v>
      </c>
      <c r="BI403" s="42"/>
      <c r="BJ403" s="42"/>
      <c r="BK403" s="42"/>
      <c r="BL403" s="42"/>
      <c r="BM403" s="15"/>
    </row>
    <row r="404" spans="1:65" outlineLevel="5" x14ac:dyDescent="0.3">
      <c r="A404" s="22">
        <f t="shared" si="178"/>
        <v>12</v>
      </c>
      <c r="B404" s="9">
        <f t="shared" si="162"/>
        <v>43443</v>
      </c>
      <c r="C404" s="51">
        <v>300612</v>
      </c>
      <c r="D404" s="64">
        <f t="shared" si="183"/>
        <v>36.5</v>
      </c>
      <c r="E404" s="12">
        <v>36</v>
      </c>
      <c r="F404" s="12">
        <v>37</v>
      </c>
      <c r="G404" s="12"/>
      <c r="H404" s="12"/>
      <c r="I404" s="12"/>
      <c r="J404" s="12"/>
      <c r="K404" s="12"/>
      <c r="L404" s="12"/>
      <c r="M404" s="74" t="str">
        <f t="shared" si="184"/>
        <v/>
      </c>
      <c r="N404" s="83" t="s">
        <v>103</v>
      </c>
      <c r="O404" s="83" t="s">
        <v>103</v>
      </c>
      <c r="P404" s="83"/>
      <c r="Q404" s="83"/>
      <c r="R404" s="83"/>
      <c r="S404" s="83"/>
      <c r="T404" s="83"/>
      <c r="U404" s="83"/>
      <c r="V404" s="5" t="str">
        <f t="shared" si="185"/>
        <v/>
      </c>
      <c r="W404" s="41"/>
      <c r="X404" s="41"/>
      <c r="Y404" s="41"/>
      <c r="Z404" s="41"/>
      <c r="AA404" s="41"/>
      <c r="AB404" s="41"/>
      <c r="AC404" s="41"/>
      <c r="AD404" s="41"/>
      <c r="AE404" s="5" t="str">
        <f t="shared" si="186"/>
        <v/>
      </c>
      <c r="AF404" s="41"/>
      <c r="AG404" s="41"/>
      <c r="AH404" s="41"/>
      <c r="AI404" s="41"/>
      <c r="AJ404" s="41"/>
      <c r="AK404" s="41"/>
      <c r="AL404" s="41"/>
      <c r="AM404" s="41"/>
      <c r="AN404" s="41">
        <f t="shared" si="193"/>
        <v>31.914893617021278</v>
      </c>
      <c r="AO404" s="41">
        <v>658</v>
      </c>
      <c r="AP404" s="110" t="s">
        <v>103</v>
      </c>
      <c r="AQ404" s="111" t="s">
        <v>103</v>
      </c>
      <c r="AR404" s="126" t="str">
        <f t="shared" si="187"/>
        <v/>
      </c>
      <c r="AS404" s="126" t="str">
        <f t="shared" si="188"/>
        <v/>
      </c>
      <c r="AT404" s="127">
        <v>658</v>
      </c>
      <c r="AU404" s="128" t="s">
        <v>103</v>
      </c>
      <c r="AV404" s="129" t="s">
        <v>103</v>
      </c>
      <c r="AW404" s="126" t="str">
        <f t="shared" si="189"/>
        <v/>
      </c>
      <c r="AX404" s="126" t="str">
        <f t="shared" si="190"/>
        <v/>
      </c>
      <c r="AY404" s="64" t="str">
        <f t="shared" si="191"/>
        <v/>
      </c>
      <c r="AZ404" s="97" t="s">
        <v>103</v>
      </c>
      <c r="BA404" s="68"/>
      <c r="BB404" s="68"/>
      <c r="BC404" s="68"/>
      <c r="BD404" s="68"/>
      <c r="BE404" s="15"/>
      <c r="BF404" s="5">
        <f t="shared" si="192"/>
        <v>9765</v>
      </c>
      <c r="BG404" s="41">
        <v>4960</v>
      </c>
      <c r="BH404" s="42">
        <v>4805</v>
      </c>
      <c r="BI404" s="42"/>
      <c r="BJ404" s="42"/>
      <c r="BK404" s="42"/>
      <c r="BL404" s="42"/>
      <c r="BM404" s="15"/>
    </row>
    <row r="405" spans="1:65" outlineLevel="5" x14ac:dyDescent="0.3">
      <c r="A405" s="22">
        <f t="shared" si="178"/>
        <v>12</v>
      </c>
      <c r="B405" s="9">
        <f t="shared" si="162"/>
        <v>43444</v>
      </c>
      <c r="C405" s="51">
        <v>306717</v>
      </c>
      <c r="D405" s="64">
        <f t="shared" si="183"/>
        <v>36.5</v>
      </c>
      <c r="E405" s="12">
        <v>37</v>
      </c>
      <c r="F405" s="12">
        <v>36</v>
      </c>
      <c r="G405" s="12"/>
      <c r="H405" s="12"/>
      <c r="I405" s="12"/>
      <c r="J405" s="12"/>
      <c r="K405" s="12"/>
      <c r="L405" s="12"/>
      <c r="M405" s="74" t="str">
        <f t="shared" si="184"/>
        <v/>
      </c>
      <c r="N405" s="83" t="s">
        <v>103</v>
      </c>
      <c r="O405" s="83" t="s">
        <v>103</v>
      </c>
      <c r="P405" s="83"/>
      <c r="Q405" s="83"/>
      <c r="R405" s="83"/>
      <c r="S405" s="83"/>
      <c r="T405" s="83"/>
      <c r="U405" s="83"/>
      <c r="V405" s="5" t="str">
        <f t="shared" si="185"/>
        <v/>
      </c>
      <c r="W405" s="41"/>
      <c r="X405" s="41"/>
      <c r="Y405" s="41"/>
      <c r="Z405" s="41"/>
      <c r="AA405" s="41"/>
      <c r="AB405" s="41"/>
      <c r="AC405" s="41"/>
      <c r="AD405" s="41"/>
      <c r="AE405" s="5" t="str">
        <f t="shared" si="186"/>
        <v/>
      </c>
      <c r="AF405" s="41"/>
      <c r="AG405" s="41"/>
      <c r="AH405" s="41"/>
      <c r="AI405" s="41"/>
      <c r="AJ405" s="41"/>
      <c r="AK405" s="41"/>
      <c r="AL405" s="41"/>
      <c r="AM405" s="41"/>
      <c r="AN405" s="41">
        <f t="shared" si="193"/>
        <v>29.329608938547487</v>
      </c>
      <c r="AO405" s="41">
        <v>716</v>
      </c>
      <c r="AP405" s="110" t="s">
        <v>103</v>
      </c>
      <c r="AQ405" s="111" t="s">
        <v>103</v>
      </c>
      <c r="AR405" s="126" t="str">
        <f t="shared" si="187"/>
        <v/>
      </c>
      <c r="AS405" s="126" t="str">
        <f t="shared" si="188"/>
        <v/>
      </c>
      <c r="AT405" s="127">
        <v>716</v>
      </c>
      <c r="AU405" s="128">
        <v>2.54</v>
      </c>
      <c r="AV405" s="129" t="s">
        <v>103</v>
      </c>
      <c r="AW405" s="126" t="str">
        <f t="shared" si="189"/>
        <v/>
      </c>
      <c r="AX405" s="126" t="str">
        <f t="shared" si="190"/>
        <v/>
      </c>
      <c r="AY405" s="64" t="str">
        <f t="shared" si="191"/>
        <v/>
      </c>
      <c r="AZ405" s="97">
        <v>80.56</v>
      </c>
      <c r="BA405" s="68"/>
      <c r="BB405" s="68"/>
      <c r="BC405" s="68"/>
      <c r="BD405" s="68"/>
      <c r="BE405" s="15"/>
      <c r="BF405" s="5">
        <f t="shared" si="192"/>
        <v>8859</v>
      </c>
      <c r="BG405" s="41">
        <v>4893</v>
      </c>
      <c r="BH405" s="42">
        <v>3966</v>
      </c>
      <c r="BI405" s="42"/>
      <c r="BJ405" s="42"/>
      <c r="BK405" s="42"/>
      <c r="BL405" s="42"/>
      <c r="BM405" s="15"/>
    </row>
    <row r="406" spans="1:65" outlineLevel="5" x14ac:dyDescent="0.3">
      <c r="A406" s="22">
        <f t="shared" si="178"/>
        <v>12</v>
      </c>
      <c r="B406" s="9">
        <f t="shared" si="162"/>
        <v>43445</v>
      </c>
      <c r="C406" s="51">
        <v>331603</v>
      </c>
      <c r="D406" s="64">
        <f t="shared" si="183"/>
        <v>37</v>
      </c>
      <c r="E406" s="12">
        <v>37</v>
      </c>
      <c r="F406" s="12">
        <v>37</v>
      </c>
      <c r="G406" s="12"/>
      <c r="H406" s="12"/>
      <c r="I406" s="12"/>
      <c r="J406" s="12"/>
      <c r="K406" s="12"/>
      <c r="L406" s="12"/>
      <c r="M406" s="74">
        <f t="shared" si="184"/>
        <v>7.3</v>
      </c>
      <c r="N406" s="83">
        <v>7.31</v>
      </c>
      <c r="O406" s="83">
        <v>7.35</v>
      </c>
      <c r="P406" s="83"/>
      <c r="Q406" s="83"/>
      <c r="R406" s="83"/>
      <c r="S406" s="83"/>
      <c r="T406" s="83"/>
      <c r="U406" s="83"/>
      <c r="V406" s="5" t="str">
        <f t="shared" si="185"/>
        <v/>
      </c>
      <c r="W406" s="41"/>
      <c r="X406" s="41"/>
      <c r="Y406" s="41"/>
      <c r="Z406" s="41"/>
      <c r="AA406" s="41"/>
      <c r="AB406" s="41"/>
      <c r="AC406" s="41"/>
      <c r="AD406" s="41"/>
      <c r="AE406" s="5" t="str">
        <f t="shared" si="186"/>
        <v/>
      </c>
      <c r="AF406" s="41"/>
      <c r="AG406" s="41"/>
      <c r="AH406" s="41"/>
      <c r="AI406" s="41"/>
      <c r="AJ406" s="41"/>
      <c r="AK406" s="41"/>
      <c r="AL406" s="41"/>
      <c r="AM406" s="41"/>
      <c r="AN406" s="41">
        <f t="shared" si="193"/>
        <v>25.893958076448829</v>
      </c>
      <c r="AO406" s="41">
        <v>811</v>
      </c>
      <c r="AP406" s="110">
        <v>3.48</v>
      </c>
      <c r="AQ406" s="111">
        <v>2.39</v>
      </c>
      <c r="AR406" s="126">
        <f t="shared" si="187"/>
        <v>68.678160919540232</v>
      </c>
      <c r="AS406" s="126">
        <f t="shared" si="188"/>
        <v>31.321839080459768</v>
      </c>
      <c r="AT406" s="127">
        <v>811</v>
      </c>
      <c r="AU406" s="128">
        <v>2.66</v>
      </c>
      <c r="AV406" s="129">
        <v>1.28</v>
      </c>
      <c r="AW406" s="126">
        <f t="shared" si="189"/>
        <v>48.120300751879697</v>
      </c>
      <c r="AX406" s="126">
        <f t="shared" si="190"/>
        <v>51.879699248120303</v>
      </c>
      <c r="AY406" s="64">
        <f t="shared" si="191"/>
        <v>57.698138378509498</v>
      </c>
      <c r="AZ406" s="97">
        <v>80.17</v>
      </c>
      <c r="BA406" s="68"/>
      <c r="BB406" s="68"/>
      <c r="BC406" s="68"/>
      <c r="BD406" s="68"/>
      <c r="BE406" s="15"/>
      <c r="BF406" s="5">
        <f t="shared" si="192"/>
        <v>9245</v>
      </c>
      <c r="BG406" s="41">
        <v>5000</v>
      </c>
      <c r="BH406" s="42">
        <v>4245</v>
      </c>
      <c r="BI406" s="42"/>
      <c r="BJ406" s="42"/>
      <c r="BK406" s="42"/>
      <c r="BL406" s="42"/>
      <c r="BM406" s="15"/>
    </row>
    <row r="407" spans="1:65" outlineLevel="5" x14ac:dyDescent="0.3">
      <c r="A407" s="22">
        <f t="shared" si="178"/>
        <v>12</v>
      </c>
      <c r="B407" s="9">
        <f t="shared" si="162"/>
        <v>43446</v>
      </c>
      <c r="C407" s="51">
        <v>310663</v>
      </c>
      <c r="D407" s="64">
        <f t="shared" si="183"/>
        <v>37</v>
      </c>
      <c r="E407" s="12">
        <v>36</v>
      </c>
      <c r="F407" s="12">
        <v>38</v>
      </c>
      <c r="G407" s="12"/>
      <c r="H407" s="12"/>
      <c r="I407" s="12"/>
      <c r="J407" s="12"/>
      <c r="K407" s="12"/>
      <c r="L407" s="12"/>
      <c r="M407" s="74" t="str">
        <f t="shared" si="184"/>
        <v/>
      </c>
      <c r="N407" s="83" t="s">
        <v>103</v>
      </c>
      <c r="O407" s="83" t="s">
        <v>103</v>
      </c>
      <c r="P407" s="83"/>
      <c r="Q407" s="83"/>
      <c r="R407" s="83"/>
      <c r="S407" s="83"/>
      <c r="T407" s="83"/>
      <c r="U407" s="83"/>
      <c r="V407" s="5" t="str">
        <f t="shared" si="185"/>
        <v/>
      </c>
      <c r="W407" s="41"/>
      <c r="X407" s="41"/>
      <c r="Y407" s="41"/>
      <c r="Z407" s="41"/>
      <c r="AA407" s="41"/>
      <c r="AB407" s="41"/>
      <c r="AC407" s="41"/>
      <c r="AD407" s="41"/>
      <c r="AE407" s="5" t="str">
        <f t="shared" si="186"/>
        <v/>
      </c>
      <c r="AF407" s="41"/>
      <c r="AG407" s="41"/>
      <c r="AH407" s="41"/>
      <c r="AI407" s="41"/>
      <c r="AJ407" s="41"/>
      <c r="AK407" s="41"/>
      <c r="AL407" s="41"/>
      <c r="AM407" s="41"/>
      <c r="AN407" s="41">
        <f t="shared" si="193"/>
        <v>22.875816993464053</v>
      </c>
      <c r="AO407" s="41">
        <v>918</v>
      </c>
      <c r="AP407" s="110" t="s">
        <v>103</v>
      </c>
      <c r="AQ407" s="111" t="s">
        <v>103</v>
      </c>
      <c r="AR407" s="126" t="str">
        <f t="shared" si="187"/>
        <v/>
      </c>
      <c r="AS407" s="126" t="str">
        <f t="shared" si="188"/>
        <v/>
      </c>
      <c r="AT407" s="127">
        <v>918</v>
      </c>
      <c r="AU407" s="128">
        <v>2.5299999999999998</v>
      </c>
      <c r="AV407" s="129" t="s">
        <v>103</v>
      </c>
      <c r="AW407" s="126" t="str">
        <f t="shared" si="189"/>
        <v/>
      </c>
      <c r="AX407" s="126" t="str">
        <f t="shared" si="190"/>
        <v/>
      </c>
      <c r="AY407" s="64" t="str">
        <f t="shared" si="191"/>
        <v/>
      </c>
      <c r="AZ407" s="97">
        <v>79.77</v>
      </c>
      <c r="BA407" s="68"/>
      <c r="BB407" s="68"/>
      <c r="BC407" s="68"/>
      <c r="BD407" s="68"/>
      <c r="BE407" s="15"/>
      <c r="BF407" s="5">
        <f t="shared" si="192"/>
        <v>9619</v>
      </c>
      <c r="BG407" s="41">
        <v>4148</v>
      </c>
      <c r="BH407" s="42">
        <v>5471</v>
      </c>
      <c r="BI407" s="42"/>
      <c r="BJ407" s="42"/>
      <c r="BK407" s="42"/>
      <c r="BL407" s="42"/>
      <c r="BM407" s="15"/>
    </row>
    <row r="408" spans="1:65" outlineLevel="5" x14ac:dyDescent="0.3">
      <c r="A408" s="22">
        <f t="shared" si="178"/>
        <v>12</v>
      </c>
      <c r="B408" s="9">
        <f t="shared" si="162"/>
        <v>43447</v>
      </c>
      <c r="C408" s="51">
        <v>285026</v>
      </c>
      <c r="D408" s="64">
        <f t="shared" si="183"/>
        <v>36.5</v>
      </c>
      <c r="E408" s="12">
        <v>37</v>
      </c>
      <c r="F408" s="12">
        <v>36</v>
      </c>
      <c r="G408" s="12"/>
      <c r="H408" s="12"/>
      <c r="I408" s="12"/>
      <c r="J408" s="12"/>
      <c r="K408" s="12"/>
      <c r="L408" s="12"/>
      <c r="M408" s="74" t="str">
        <f t="shared" si="184"/>
        <v/>
      </c>
      <c r="N408" s="83" t="s">
        <v>103</v>
      </c>
      <c r="O408" s="83" t="s">
        <v>103</v>
      </c>
      <c r="P408" s="83"/>
      <c r="Q408" s="83"/>
      <c r="R408" s="83"/>
      <c r="S408" s="83"/>
      <c r="T408" s="83"/>
      <c r="U408" s="83"/>
      <c r="V408" s="5" t="str">
        <f t="shared" si="185"/>
        <v/>
      </c>
      <c r="W408" s="41"/>
      <c r="X408" s="41"/>
      <c r="Y408" s="41"/>
      <c r="Z408" s="41"/>
      <c r="AA408" s="41"/>
      <c r="AB408" s="41"/>
      <c r="AC408" s="41"/>
      <c r="AD408" s="41"/>
      <c r="AE408" s="5" t="str">
        <f t="shared" si="186"/>
        <v/>
      </c>
      <c r="AF408" s="41"/>
      <c r="AG408" s="41"/>
      <c r="AH408" s="41"/>
      <c r="AI408" s="41"/>
      <c r="AJ408" s="41"/>
      <c r="AK408" s="41"/>
      <c r="AL408" s="41"/>
      <c r="AM408" s="41"/>
      <c r="AN408" s="41">
        <f t="shared" si="193"/>
        <v>21.875</v>
      </c>
      <c r="AO408" s="41">
        <v>960</v>
      </c>
      <c r="AP408" s="110" t="s">
        <v>103</v>
      </c>
      <c r="AQ408" s="111" t="s">
        <v>103</v>
      </c>
      <c r="AR408" s="126" t="str">
        <f t="shared" si="187"/>
        <v/>
      </c>
      <c r="AS408" s="126" t="str">
        <f t="shared" si="188"/>
        <v/>
      </c>
      <c r="AT408" s="127">
        <v>960</v>
      </c>
      <c r="AU408" s="128">
        <v>2.6</v>
      </c>
      <c r="AV408" s="129" t="s">
        <v>103</v>
      </c>
      <c r="AW408" s="126" t="str">
        <f t="shared" si="189"/>
        <v/>
      </c>
      <c r="AX408" s="126" t="str">
        <f t="shared" si="190"/>
        <v/>
      </c>
      <c r="AY408" s="64" t="str">
        <f t="shared" si="191"/>
        <v/>
      </c>
      <c r="AZ408" s="97">
        <v>80.3</v>
      </c>
      <c r="BA408" s="68"/>
      <c r="BB408" s="68"/>
      <c r="BC408" s="68"/>
      <c r="BD408" s="68"/>
      <c r="BE408" s="15"/>
      <c r="BF408" s="5">
        <f t="shared" si="192"/>
        <v>12198</v>
      </c>
      <c r="BG408" s="41">
        <v>4920</v>
      </c>
      <c r="BH408" s="42">
        <v>7278</v>
      </c>
      <c r="BI408" s="42"/>
      <c r="BJ408" s="42"/>
      <c r="BK408" s="42"/>
      <c r="BL408" s="42"/>
      <c r="BM408" s="15"/>
    </row>
    <row r="409" spans="1:65" outlineLevel="5" x14ac:dyDescent="0.3">
      <c r="A409" s="22">
        <f t="shared" si="178"/>
        <v>12</v>
      </c>
      <c r="B409" s="9">
        <f t="shared" si="162"/>
        <v>43448</v>
      </c>
      <c r="C409" s="51">
        <v>291433</v>
      </c>
      <c r="D409" s="64">
        <f t="shared" si="183"/>
        <v>36.5</v>
      </c>
      <c r="E409" s="12">
        <v>36</v>
      </c>
      <c r="F409" s="12">
        <v>37</v>
      </c>
      <c r="G409" s="12"/>
      <c r="H409" s="12"/>
      <c r="I409" s="12"/>
      <c r="J409" s="12"/>
      <c r="K409" s="12"/>
      <c r="L409" s="12"/>
      <c r="M409" s="74" t="str">
        <f t="shared" si="184"/>
        <v/>
      </c>
      <c r="N409" s="83" t="s">
        <v>103</v>
      </c>
      <c r="O409" s="83" t="s">
        <v>103</v>
      </c>
      <c r="P409" s="83"/>
      <c r="Q409" s="83"/>
      <c r="R409" s="83"/>
      <c r="S409" s="83"/>
      <c r="T409" s="83"/>
      <c r="U409" s="83"/>
      <c r="V409" s="5" t="str">
        <f t="shared" si="185"/>
        <v/>
      </c>
      <c r="W409" s="41"/>
      <c r="X409" s="41"/>
      <c r="Y409" s="41"/>
      <c r="Z409" s="41"/>
      <c r="AA409" s="41"/>
      <c r="AB409" s="41"/>
      <c r="AC409" s="41"/>
      <c r="AD409" s="41"/>
      <c r="AE409" s="5" t="str">
        <f t="shared" si="186"/>
        <v/>
      </c>
      <c r="AF409" s="41"/>
      <c r="AG409" s="41"/>
      <c r="AH409" s="41"/>
      <c r="AI409" s="41"/>
      <c r="AJ409" s="41"/>
      <c r="AK409" s="41"/>
      <c r="AL409" s="41"/>
      <c r="AM409" s="41"/>
      <c r="AN409" s="41">
        <f t="shared" si="193"/>
        <v>22.532188841201716</v>
      </c>
      <c r="AO409" s="41">
        <v>932</v>
      </c>
      <c r="AP409" s="110" t="s">
        <v>103</v>
      </c>
      <c r="AQ409" s="111" t="s">
        <v>103</v>
      </c>
      <c r="AR409" s="126" t="str">
        <f t="shared" si="187"/>
        <v/>
      </c>
      <c r="AS409" s="126" t="str">
        <f t="shared" si="188"/>
        <v/>
      </c>
      <c r="AT409" s="127">
        <v>932</v>
      </c>
      <c r="AU409" s="128">
        <v>2.56</v>
      </c>
      <c r="AV409" s="129" t="s">
        <v>103</v>
      </c>
      <c r="AW409" s="126" t="str">
        <f t="shared" si="189"/>
        <v/>
      </c>
      <c r="AX409" s="126" t="str">
        <f t="shared" si="190"/>
        <v/>
      </c>
      <c r="AY409" s="64" t="str">
        <f t="shared" si="191"/>
        <v/>
      </c>
      <c r="AZ409" s="97">
        <v>80.2</v>
      </c>
      <c r="BA409" s="68">
        <v>60.1</v>
      </c>
      <c r="BB409" s="68">
        <v>35.1</v>
      </c>
      <c r="BC409" s="68">
        <v>1302</v>
      </c>
      <c r="BD409" s="68"/>
      <c r="BE409" s="15"/>
      <c r="BF409" s="5">
        <f t="shared" si="192"/>
        <v>9963</v>
      </c>
      <c r="BG409" s="41">
        <v>4810</v>
      </c>
      <c r="BH409" s="42">
        <v>5153</v>
      </c>
      <c r="BI409" s="42"/>
      <c r="BJ409" s="42"/>
      <c r="BK409" s="42"/>
      <c r="BL409" s="42"/>
      <c r="BM409" s="15"/>
    </row>
    <row r="410" spans="1:65" outlineLevel="5" x14ac:dyDescent="0.3">
      <c r="A410" s="22">
        <f t="shared" si="178"/>
        <v>12</v>
      </c>
      <c r="B410" s="9">
        <f t="shared" si="162"/>
        <v>43449</v>
      </c>
      <c r="C410" s="51">
        <v>302015</v>
      </c>
      <c r="D410" s="64">
        <f t="shared" si="183"/>
        <v>36.5</v>
      </c>
      <c r="E410" s="12">
        <v>37</v>
      </c>
      <c r="F410" s="12">
        <v>36</v>
      </c>
      <c r="G410" s="12"/>
      <c r="H410" s="12"/>
      <c r="I410" s="12"/>
      <c r="J410" s="12"/>
      <c r="K410" s="12"/>
      <c r="L410" s="12"/>
      <c r="M410" s="74" t="str">
        <f t="shared" si="184"/>
        <v/>
      </c>
      <c r="N410" s="83" t="s">
        <v>103</v>
      </c>
      <c r="O410" s="83" t="s">
        <v>103</v>
      </c>
      <c r="P410" s="83"/>
      <c r="Q410" s="83"/>
      <c r="R410" s="83"/>
      <c r="S410" s="83"/>
      <c r="T410" s="83"/>
      <c r="U410" s="83"/>
      <c r="V410" s="5" t="str">
        <f t="shared" si="185"/>
        <v/>
      </c>
      <c r="W410" s="41"/>
      <c r="X410" s="41"/>
      <c r="Y410" s="41"/>
      <c r="Z410" s="41"/>
      <c r="AA410" s="41"/>
      <c r="AB410" s="41"/>
      <c r="AC410" s="41"/>
      <c r="AD410" s="41"/>
      <c r="AE410" s="5" t="str">
        <f t="shared" si="186"/>
        <v/>
      </c>
      <c r="AF410" s="41"/>
      <c r="AG410" s="41"/>
      <c r="AH410" s="41"/>
      <c r="AI410" s="41"/>
      <c r="AJ410" s="41"/>
      <c r="AK410" s="41"/>
      <c r="AL410" s="41"/>
      <c r="AM410" s="41"/>
      <c r="AN410" s="41">
        <f t="shared" si="193"/>
        <v>24.110218140068888</v>
      </c>
      <c r="AO410" s="41">
        <v>871</v>
      </c>
      <c r="AP410" s="110" t="s">
        <v>103</v>
      </c>
      <c r="AQ410" s="111" t="s">
        <v>103</v>
      </c>
      <c r="AR410" s="126" t="str">
        <f t="shared" si="187"/>
        <v/>
      </c>
      <c r="AS410" s="126" t="str">
        <f t="shared" si="188"/>
        <v/>
      </c>
      <c r="AT410" s="127">
        <v>871</v>
      </c>
      <c r="AU410" s="128" t="s">
        <v>103</v>
      </c>
      <c r="AV410" s="129" t="s">
        <v>103</v>
      </c>
      <c r="AW410" s="126" t="str">
        <f t="shared" si="189"/>
        <v/>
      </c>
      <c r="AX410" s="126" t="str">
        <f t="shared" si="190"/>
        <v/>
      </c>
      <c r="AY410" s="64" t="str">
        <f t="shared" si="191"/>
        <v/>
      </c>
      <c r="AZ410" s="97" t="s">
        <v>103</v>
      </c>
      <c r="BA410" s="68"/>
      <c r="BB410" s="68"/>
      <c r="BC410" s="68"/>
      <c r="BD410" s="68"/>
      <c r="BE410" s="15"/>
      <c r="BF410" s="5">
        <f t="shared" si="192"/>
        <v>7873</v>
      </c>
      <c r="BG410" s="41">
        <v>4615</v>
      </c>
      <c r="BH410" s="42">
        <v>3258</v>
      </c>
      <c r="BI410" s="42"/>
      <c r="BJ410" s="42"/>
      <c r="BK410" s="42"/>
      <c r="BL410" s="42"/>
      <c r="BM410" s="15"/>
    </row>
    <row r="411" spans="1:65" outlineLevel="5" x14ac:dyDescent="0.3">
      <c r="A411" s="22">
        <f t="shared" si="178"/>
        <v>12</v>
      </c>
      <c r="B411" s="9">
        <f t="shared" si="162"/>
        <v>43450</v>
      </c>
      <c r="C411" s="51">
        <v>322036</v>
      </c>
      <c r="D411" s="64">
        <f t="shared" si="183"/>
        <v>36.5</v>
      </c>
      <c r="E411" s="12">
        <v>37</v>
      </c>
      <c r="F411" s="12">
        <v>36</v>
      </c>
      <c r="G411" s="12"/>
      <c r="H411" s="12"/>
      <c r="I411" s="12"/>
      <c r="J411" s="12"/>
      <c r="K411" s="12"/>
      <c r="L411" s="12"/>
      <c r="M411" s="74" t="str">
        <f t="shared" si="184"/>
        <v/>
      </c>
      <c r="N411" s="83" t="s">
        <v>103</v>
      </c>
      <c r="O411" s="83" t="s">
        <v>103</v>
      </c>
      <c r="P411" s="83"/>
      <c r="Q411" s="83"/>
      <c r="R411" s="83"/>
      <c r="S411" s="83"/>
      <c r="T411" s="83"/>
      <c r="U411" s="83"/>
      <c r="V411" s="5" t="str">
        <f t="shared" si="185"/>
        <v/>
      </c>
      <c r="W411" s="41"/>
      <c r="X411" s="41"/>
      <c r="Y411" s="41"/>
      <c r="Z411" s="41"/>
      <c r="AA411" s="41"/>
      <c r="AB411" s="41"/>
      <c r="AC411" s="41"/>
      <c r="AD411" s="41"/>
      <c r="AE411" s="5" t="str">
        <f t="shared" si="186"/>
        <v/>
      </c>
      <c r="AF411" s="41"/>
      <c r="AG411" s="41"/>
      <c r="AH411" s="41"/>
      <c r="AI411" s="41"/>
      <c r="AJ411" s="41"/>
      <c r="AK411" s="41"/>
      <c r="AL411" s="41"/>
      <c r="AM411" s="41"/>
      <c r="AN411" s="41">
        <f t="shared" si="193"/>
        <v>25.641025641025642</v>
      </c>
      <c r="AO411" s="41">
        <v>819</v>
      </c>
      <c r="AP411" s="110" t="s">
        <v>103</v>
      </c>
      <c r="AQ411" s="111" t="s">
        <v>103</v>
      </c>
      <c r="AR411" s="126" t="str">
        <f t="shared" si="187"/>
        <v/>
      </c>
      <c r="AS411" s="126" t="str">
        <f t="shared" si="188"/>
        <v/>
      </c>
      <c r="AT411" s="127">
        <v>819</v>
      </c>
      <c r="AU411" s="128" t="s">
        <v>103</v>
      </c>
      <c r="AV411" s="129" t="s">
        <v>103</v>
      </c>
      <c r="AW411" s="126" t="str">
        <f t="shared" si="189"/>
        <v/>
      </c>
      <c r="AX411" s="126" t="str">
        <f t="shared" si="190"/>
        <v/>
      </c>
      <c r="AY411" s="64" t="str">
        <f t="shared" si="191"/>
        <v/>
      </c>
      <c r="AZ411" s="97" t="s">
        <v>103</v>
      </c>
      <c r="BA411" s="68"/>
      <c r="BB411" s="68"/>
      <c r="BC411" s="68"/>
      <c r="BD411" s="68"/>
      <c r="BE411" s="15"/>
      <c r="BF411" s="5">
        <f t="shared" si="192"/>
        <v>9792</v>
      </c>
      <c r="BG411" s="41">
        <v>4942</v>
      </c>
      <c r="BH411" s="42">
        <v>4850</v>
      </c>
      <c r="BI411" s="42"/>
      <c r="BJ411" s="42"/>
      <c r="BK411" s="42"/>
      <c r="BL411" s="42"/>
      <c r="BM411" s="15"/>
    </row>
    <row r="412" spans="1:65" outlineLevel="5" x14ac:dyDescent="0.3">
      <c r="A412" s="22">
        <f t="shared" si="178"/>
        <v>12</v>
      </c>
      <c r="B412" s="9">
        <f t="shared" si="162"/>
        <v>43451</v>
      </c>
      <c r="C412" s="51">
        <v>287071</v>
      </c>
      <c r="D412" s="64">
        <f t="shared" si="183"/>
        <v>36.5</v>
      </c>
      <c r="E412" s="12">
        <v>36</v>
      </c>
      <c r="F412" s="12">
        <v>37</v>
      </c>
      <c r="G412" s="12"/>
      <c r="H412" s="12"/>
      <c r="I412" s="12"/>
      <c r="J412" s="12"/>
      <c r="K412" s="12"/>
      <c r="L412" s="12"/>
      <c r="M412" s="74" t="str">
        <f t="shared" si="184"/>
        <v/>
      </c>
      <c r="N412" s="83" t="s">
        <v>103</v>
      </c>
      <c r="O412" s="83" t="s">
        <v>103</v>
      </c>
      <c r="P412" s="83"/>
      <c r="Q412" s="83"/>
      <c r="R412" s="83"/>
      <c r="S412" s="83"/>
      <c r="T412" s="83"/>
      <c r="U412" s="83"/>
      <c r="V412" s="5" t="str">
        <f t="shared" si="185"/>
        <v/>
      </c>
      <c r="W412" s="41"/>
      <c r="X412" s="41"/>
      <c r="Y412" s="41"/>
      <c r="Z412" s="41"/>
      <c r="AA412" s="41"/>
      <c r="AB412" s="41"/>
      <c r="AC412" s="41"/>
      <c r="AD412" s="41"/>
      <c r="AE412" s="5" t="str">
        <f t="shared" si="186"/>
        <v/>
      </c>
      <c r="AF412" s="41"/>
      <c r="AG412" s="41"/>
      <c r="AH412" s="41"/>
      <c r="AI412" s="41"/>
      <c r="AJ412" s="41"/>
      <c r="AK412" s="41"/>
      <c r="AL412" s="41"/>
      <c r="AM412" s="41"/>
      <c r="AN412" s="41">
        <f t="shared" si="193"/>
        <v>27.379400260756192</v>
      </c>
      <c r="AO412" s="41">
        <v>767</v>
      </c>
      <c r="AP412" s="110" t="s">
        <v>103</v>
      </c>
      <c r="AQ412" s="111" t="s">
        <v>103</v>
      </c>
      <c r="AR412" s="126" t="str">
        <f t="shared" si="187"/>
        <v/>
      </c>
      <c r="AS412" s="126" t="str">
        <f t="shared" si="188"/>
        <v/>
      </c>
      <c r="AT412" s="127">
        <v>767</v>
      </c>
      <c r="AU412" s="128">
        <v>2.58</v>
      </c>
      <c r="AV412" s="129" t="s">
        <v>103</v>
      </c>
      <c r="AW412" s="126" t="str">
        <f t="shared" si="189"/>
        <v/>
      </c>
      <c r="AX412" s="126" t="str">
        <f t="shared" si="190"/>
        <v/>
      </c>
      <c r="AY412" s="64" t="str">
        <f t="shared" si="191"/>
        <v/>
      </c>
      <c r="AZ412" s="97">
        <v>80.14</v>
      </c>
      <c r="BA412" s="68"/>
      <c r="BB412" s="68"/>
      <c r="BC412" s="68"/>
      <c r="BD412" s="68"/>
      <c r="BE412" s="15"/>
      <c r="BF412" s="5">
        <f t="shared" si="192"/>
        <v>8040</v>
      </c>
      <c r="BG412" s="41">
        <v>5194</v>
      </c>
      <c r="BH412" s="42">
        <v>2846</v>
      </c>
      <c r="BI412" s="42"/>
      <c r="BJ412" s="42"/>
      <c r="BK412" s="42"/>
      <c r="BL412" s="42"/>
      <c r="BM412" s="15"/>
    </row>
    <row r="413" spans="1:65" outlineLevel="5" x14ac:dyDescent="0.3">
      <c r="A413" s="22">
        <f t="shared" si="178"/>
        <v>12</v>
      </c>
      <c r="B413" s="9">
        <f t="shared" si="162"/>
        <v>43452</v>
      </c>
      <c r="C413" s="51">
        <v>294076</v>
      </c>
      <c r="D413" s="64">
        <f t="shared" si="183"/>
        <v>36</v>
      </c>
      <c r="E413" s="12">
        <v>36</v>
      </c>
      <c r="F413" s="12">
        <v>36</v>
      </c>
      <c r="G413" s="12"/>
      <c r="H413" s="12"/>
      <c r="I413" s="12"/>
      <c r="J413" s="12"/>
      <c r="K413" s="12"/>
      <c r="L413" s="12"/>
      <c r="M413" s="74">
        <f t="shared" si="184"/>
        <v>7.3</v>
      </c>
      <c r="N413" s="83">
        <v>7.31</v>
      </c>
      <c r="O413" s="83">
        <v>7.37</v>
      </c>
      <c r="P413" s="83"/>
      <c r="Q413" s="83"/>
      <c r="R413" s="83"/>
      <c r="S413" s="83"/>
      <c r="T413" s="83"/>
      <c r="U413" s="83"/>
      <c r="V413" s="5" t="str">
        <f t="shared" si="185"/>
        <v/>
      </c>
      <c r="W413" s="41"/>
      <c r="X413" s="41"/>
      <c r="Y413" s="41"/>
      <c r="Z413" s="41"/>
      <c r="AA413" s="41"/>
      <c r="AB413" s="41"/>
      <c r="AC413" s="41"/>
      <c r="AD413" s="41"/>
      <c r="AE413" s="5" t="str">
        <f t="shared" si="186"/>
        <v/>
      </c>
      <c r="AF413" s="41"/>
      <c r="AG413" s="41"/>
      <c r="AH413" s="41"/>
      <c r="AI413" s="41"/>
      <c r="AJ413" s="41"/>
      <c r="AK413" s="41"/>
      <c r="AL413" s="41"/>
      <c r="AM413" s="41"/>
      <c r="AN413" s="41">
        <f t="shared" si="193"/>
        <v>25.862068965517242</v>
      </c>
      <c r="AO413" s="41">
        <v>812</v>
      </c>
      <c r="AP413" s="110">
        <v>3.43</v>
      </c>
      <c r="AQ413" s="111">
        <v>2.4</v>
      </c>
      <c r="AR413" s="126">
        <f t="shared" si="187"/>
        <v>69.970845481049565</v>
      </c>
      <c r="AS413" s="126">
        <f t="shared" si="188"/>
        <v>30.029154518950435</v>
      </c>
      <c r="AT413" s="127">
        <v>812</v>
      </c>
      <c r="AU413" s="128">
        <v>2.58</v>
      </c>
      <c r="AV413" s="129">
        <v>1.29</v>
      </c>
      <c r="AW413" s="126">
        <f t="shared" si="189"/>
        <v>50</v>
      </c>
      <c r="AX413" s="126">
        <f t="shared" si="190"/>
        <v>50</v>
      </c>
      <c r="AY413" s="64">
        <f t="shared" si="191"/>
        <v>57.083333333333329</v>
      </c>
      <c r="AZ413" s="97">
        <v>80.14</v>
      </c>
      <c r="BA413" s="68"/>
      <c r="BB413" s="68"/>
      <c r="BC413" s="68"/>
      <c r="BD413" s="68"/>
      <c r="BE413" s="15"/>
      <c r="BF413" s="5">
        <f t="shared" si="192"/>
        <v>9512</v>
      </c>
      <c r="BG413" s="41">
        <v>4489</v>
      </c>
      <c r="BH413" s="42">
        <v>5023</v>
      </c>
      <c r="BI413" s="42"/>
      <c r="BJ413" s="42"/>
      <c r="BK413" s="42"/>
      <c r="BL413" s="42"/>
      <c r="BM413" s="15"/>
    </row>
    <row r="414" spans="1:65" outlineLevel="5" x14ac:dyDescent="0.3">
      <c r="A414" s="22">
        <f t="shared" si="178"/>
        <v>12</v>
      </c>
      <c r="B414" s="9">
        <f t="shared" si="162"/>
        <v>43453</v>
      </c>
      <c r="C414" s="51">
        <v>312693</v>
      </c>
      <c r="D414" s="64">
        <f t="shared" si="183"/>
        <v>37</v>
      </c>
      <c r="E414" s="12">
        <v>37</v>
      </c>
      <c r="F414" s="12">
        <v>37</v>
      </c>
      <c r="G414" s="12"/>
      <c r="H414" s="12"/>
      <c r="I414" s="12"/>
      <c r="J414" s="12"/>
      <c r="K414" s="12"/>
      <c r="L414" s="12"/>
      <c r="M414" s="74" t="str">
        <f t="shared" si="184"/>
        <v/>
      </c>
      <c r="N414" s="83" t="s">
        <v>103</v>
      </c>
      <c r="O414" s="83" t="s">
        <v>103</v>
      </c>
      <c r="P414" s="83"/>
      <c r="Q414" s="83"/>
      <c r="R414" s="83"/>
      <c r="S414" s="83"/>
      <c r="T414" s="83"/>
      <c r="U414" s="83"/>
      <c r="V414" s="5" t="str">
        <f t="shared" si="185"/>
        <v/>
      </c>
      <c r="W414" s="41"/>
      <c r="X414" s="41"/>
      <c r="Y414" s="41"/>
      <c r="Z414" s="41"/>
      <c r="AA414" s="41"/>
      <c r="AB414" s="41"/>
      <c r="AC414" s="41"/>
      <c r="AD414" s="41"/>
      <c r="AE414" s="5" t="str">
        <f t="shared" si="186"/>
        <v/>
      </c>
      <c r="AF414" s="41"/>
      <c r="AG414" s="41"/>
      <c r="AH414" s="41"/>
      <c r="AI414" s="41"/>
      <c r="AJ414" s="41"/>
      <c r="AK414" s="41"/>
      <c r="AL414" s="41"/>
      <c r="AM414" s="41"/>
      <c r="AN414" s="41">
        <f t="shared" si="193"/>
        <v>20.250723240115718</v>
      </c>
      <c r="AO414" s="41">
        <v>1037</v>
      </c>
      <c r="AP414" s="110" t="s">
        <v>103</v>
      </c>
      <c r="AQ414" s="111" t="s">
        <v>103</v>
      </c>
      <c r="AR414" s="126" t="str">
        <f t="shared" si="187"/>
        <v/>
      </c>
      <c r="AS414" s="126" t="str">
        <f t="shared" si="188"/>
        <v/>
      </c>
      <c r="AT414" s="127">
        <v>1037</v>
      </c>
      <c r="AU414" s="128">
        <v>2.62</v>
      </c>
      <c r="AV414" s="129" t="s">
        <v>103</v>
      </c>
      <c r="AW414" s="126" t="str">
        <f t="shared" si="189"/>
        <v/>
      </c>
      <c r="AX414" s="126" t="str">
        <f t="shared" si="190"/>
        <v/>
      </c>
      <c r="AY414" s="64" t="str">
        <f t="shared" si="191"/>
        <v/>
      </c>
      <c r="AZ414" s="97">
        <v>80.25</v>
      </c>
      <c r="BA414" s="68"/>
      <c r="BB414" s="68"/>
      <c r="BC414" s="68"/>
      <c r="BD414" s="68"/>
      <c r="BE414" s="15"/>
      <c r="BF414" s="5">
        <f t="shared" si="192"/>
        <v>11042</v>
      </c>
      <c r="BG414" s="41">
        <v>4962</v>
      </c>
      <c r="BH414" s="42">
        <v>6080</v>
      </c>
      <c r="BI414" s="42"/>
      <c r="BJ414" s="42"/>
      <c r="BK414" s="42"/>
      <c r="BL414" s="42"/>
      <c r="BM414" s="15"/>
    </row>
    <row r="415" spans="1:65" outlineLevel="5" x14ac:dyDescent="0.3">
      <c r="A415" s="22">
        <f t="shared" si="178"/>
        <v>12</v>
      </c>
      <c r="B415" s="9">
        <f t="shared" si="162"/>
        <v>43454</v>
      </c>
      <c r="C415" s="51">
        <v>298507</v>
      </c>
      <c r="D415" s="64">
        <f t="shared" si="183"/>
        <v>36.5</v>
      </c>
      <c r="E415" s="12">
        <v>36</v>
      </c>
      <c r="F415" s="12">
        <v>37</v>
      </c>
      <c r="G415" s="12"/>
      <c r="H415" s="12"/>
      <c r="I415" s="12"/>
      <c r="J415" s="12"/>
      <c r="K415" s="12"/>
      <c r="L415" s="12"/>
      <c r="M415" s="74" t="str">
        <f t="shared" si="184"/>
        <v/>
      </c>
      <c r="N415" s="83" t="s">
        <v>103</v>
      </c>
      <c r="O415" s="83" t="s">
        <v>103</v>
      </c>
      <c r="P415" s="83"/>
      <c r="Q415" s="83"/>
      <c r="R415" s="83"/>
      <c r="S415" s="83"/>
      <c r="T415" s="83"/>
      <c r="U415" s="83"/>
      <c r="V415" s="5" t="str">
        <f t="shared" si="185"/>
        <v/>
      </c>
      <c r="W415" s="41"/>
      <c r="X415" s="41"/>
      <c r="Y415" s="41"/>
      <c r="Z415" s="41"/>
      <c r="AA415" s="41"/>
      <c r="AB415" s="41"/>
      <c r="AC415" s="41"/>
      <c r="AD415" s="41"/>
      <c r="AE415" s="5" t="str">
        <f t="shared" si="186"/>
        <v/>
      </c>
      <c r="AF415" s="41"/>
      <c r="AG415" s="41"/>
      <c r="AH415" s="41"/>
      <c r="AI415" s="41"/>
      <c r="AJ415" s="41"/>
      <c r="AK415" s="41"/>
      <c r="AL415" s="41"/>
      <c r="AM415" s="41"/>
      <c r="AN415" s="41">
        <f t="shared" si="193"/>
        <v>18.437225636523266</v>
      </c>
      <c r="AO415" s="41">
        <v>1139</v>
      </c>
      <c r="AP415" s="110" t="s">
        <v>103</v>
      </c>
      <c r="AQ415" s="111" t="s">
        <v>103</v>
      </c>
      <c r="AR415" s="126" t="str">
        <f t="shared" si="187"/>
        <v/>
      </c>
      <c r="AS415" s="126" t="str">
        <f t="shared" si="188"/>
        <v/>
      </c>
      <c r="AT415" s="127">
        <v>1139</v>
      </c>
      <c r="AU415" s="128">
        <v>2.5299999999999998</v>
      </c>
      <c r="AV415" s="129" t="s">
        <v>103</v>
      </c>
      <c r="AW415" s="126" t="str">
        <f t="shared" si="189"/>
        <v/>
      </c>
      <c r="AX415" s="126" t="str">
        <f t="shared" si="190"/>
        <v/>
      </c>
      <c r="AY415" s="64" t="str">
        <f t="shared" si="191"/>
        <v/>
      </c>
      <c r="AZ415" s="97">
        <v>80.319999999999993</v>
      </c>
      <c r="BA415" s="68"/>
      <c r="BB415" s="68"/>
      <c r="BC415" s="68"/>
      <c r="BD415" s="68"/>
      <c r="BE415" s="15"/>
      <c r="BF415" s="5">
        <f t="shared" si="192"/>
        <v>11737</v>
      </c>
      <c r="BG415" s="41">
        <v>5436</v>
      </c>
      <c r="BH415" s="42">
        <v>6301</v>
      </c>
      <c r="BI415" s="42"/>
      <c r="BJ415" s="42"/>
      <c r="BK415" s="42"/>
      <c r="BL415" s="42"/>
      <c r="BM415" s="15"/>
    </row>
    <row r="416" spans="1:65" outlineLevel="5" x14ac:dyDescent="0.3">
      <c r="A416" s="22">
        <f t="shared" si="178"/>
        <v>12</v>
      </c>
      <c r="B416" s="9">
        <f t="shared" ref="B416:B426" si="194">B415+1</f>
        <v>43455</v>
      </c>
      <c r="C416" s="51">
        <v>302917</v>
      </c>
      <c r="D416" s="64">
        <f t="shared" si="183"/>
        <v>36</v>
      </c>
      <c r="E416" s="12">
        <v>37</v>
      </c>
      <c r="F416" s="12">
        <v>35</v>
      </c>
      <c r="G416" s="12"/>
      <c r="H416" s="12"/>
      <c r="I416" s="12"/>
      <c r="J416" s="12"/>
      <c r="K416" s="12"/>
      <c r="L416" s="12"/>
      <c r="M416" s="74" t="str">
        <f t="shared" si="184"/>
        <v/>
      </c>
      <c r="N416" s="83" t="s">
        <v>103</v>
      </c>
      <c r="O416" s="83" t="s">
        <v>103</v>
      </c>
      <c r="P416" s="83"/>
      <c r="Q416" s="83"/>
      <c r="R416" s="83"/>
      <c r="S416" s="83"/>
      <c r="T416" s="83"/>
      <c r="U416" s="83"/>
      <c r="V416" s="5" t="str">
        <f t="shared" si="185"/>
        <v/>
      </c>
      <c r="W416" s="41"/>
      <c r="X416" s="41"/>
      <c r="Y416" s="41"/>
      <c r="Z416" s="41"/>
      <c r="AA416" s="41"/>
      <c r="AB416" s="41"/>
      <c r="AC416" s="41"/>
      <c r="AD416" s="41"/>
      <c r="AE416" s="5" t="str">
        <f t="shared" si="186"/>
        <v/>
      </c>
      <c r="AF416" s="41"/>
      <c r="AG416" s="41"/>
      <c r="AH416" s="41"/>
      <c r="AI416" s="41"/>
      <c r="AJ416" s="41"/>
      <c r="AK416" s="41"/>
      <c r="AL416" s="41"/>
      <c r="AM416" s="41"/>
      <c r="AN416" s="41">
        <f t="shared" si="193"/>
        <v>22.727272727272727</v>
      </c>
      <c r="AO416" s="41">
        <v>924</v>
      </c>
      <c r="AP416" s="110" t="s">
        <v>103</v>
      </c>
      <c r="AQ416" s="111" t="s">
        <v>103</v>
      </c>
      <c r="AR416" s="126" t="str">
        <f t="shared" si="187"/>
        <v/>
      </c>
      <c r="AS416" s="126" t="str">
        <f t="shared" si="188"/>
        <v/>
      </c>
      <c r="AT416" s="127">
        <v>924</v>
      </c>
      <c r="AU416" s="128">
        <v>2.63</v>
      </c>
      <c r="AV416" s="129" t="s">
        <v>103</v>
      </c>
      <c r="AW416" s="126" t="str">
        <f t="shared" si="189"/>
        <v/>
      </c>
      <c r="AX416" s="126" t="str">
        <f t="shared" si="190"/>
        <v/>
      </c>
      <c r="AY416" s="64" t="str">
        <f t="shared" si="191"/>
        <v/>
      </c>
      <c r="AZ416" s="97">
        <v>80.42</v>
      </c>
      <c r="BA416" s="68"/>
      <c r="BB416" s="68"/>
      <c r="BC416" s="68"/>
      <c r="BD416" s="68"/>
      <c r="BE416" s="15"/>
      <c r="BF416" s="5">
        <f t="shared" si="192"/>
        <v>9674</v>
      </c>
      <c r="BG416" s="41">
        <v>4896</v>
      </c>
      <c r="BH416" s="42">
        <v>4778</v>
      </c>
      <c r="BI416" s="42"/>
      <c r="BJ416" s="42"/>
      <c r="BK416" s="42"/>
      <c r="BL416" s="42"/>
      <c r="BM416" s="15"/>
    </row>
    <row r="417" spans="1:65" outlineLevel="5" x14ac:dyDescent="0.3">
      <c r="A417" s="22">
        <f t="shared" si="178"/>
        <v>12</v>
      </c>
      <c r="B417" s="9">
        <f t="shared" si="194"/>
        <v>43456</v>
      </c>
      <c r="C417" s="51">
        <v>325841</v>
      </c>
      <c r="D417" s="64">
        <f t="shared" si="183"/>
        <v>36</v>
      </c>
      <c r="E417" s="12">
        <v>36</v>
      </c>
      <c r="F417" s="12">
        <v>36</v>
      </c>
      <c r="G417" s="12"/>
      <c r="H417" s="12"/>
      <c r="I417" s="12"/>
      <c r="J417" s="12"/>
      <c r="K417" s="12"/>
      <c r="L417" s="12"/>
      <c r="M417" s="74" t="str">
        <f t="shared" si="184"/>
        <v/>
      </c>
      <c r="N417" s="83" t="s">
        <v>103</v>
      </c>
      <c r="O417" s="83" t="s">
        <v>103</v>
      </c>
      <c r="P417" s="83"/>
      <c r="Q417" s="83"/>
      <c r="R417" s="83"/>
      <c r="S417" s="83"/>
      <c r="T417" s="83"/>
      <c r="U417" s="83"/>
      <c r="V417" s="5" t="str">
        <f t="shared" si="185"/>
        <v/>
      </c>
      <c r="W417" s="41"/>
      <c r="X417" s="41"/>
      <c r="Y417" s="41"/>
      <c r="Z417" s="41"/>
      <c r="AA417" s="41"/>
      <c r="AB417" s="41"/>
      <c r="AC417" s="41"/>
      <c r="AD417" s="41"/>
      <c r="AE417" s="5" t="str">
        <f t="shared" si="186"/>
        <v/>
      </c>
      <c r="AF417" s="41"/>
      <c r="AG417" s="41"/>
      <c r="AH417" s="41"/>
      <c r="AI417" s="41"/>
      <c r="AJ417" s="41"/>
      <c r="AK417" s="41"/>
      <c r="AL417" s="41"/>
      <c r="AM417" s="41"/>
      <c r="AN417" s="41">
        <f t="shared" si="193"/>
        <v>22.727272727272727</v>
      </c>
      <c r="AO417" s="41">
        <v>924</v>
      </c>
      <c r="AP417" s="110" t="s">
        <v>103</v>
      </c>
      <c r="AQ417" s="111" t="s">
        <v>103</v>
      </c>
      <c r="AR417" s="126" t="str">
        <f t="shared" si="187"/>
        <v/>
      </c>
      <c r="AS417" s="126" t="str">
        <f t="shared" si="188"/>
        <v/>
      </c>
      <c r="AT417" s="127">
        <v>924</v>
      </c>
      <c r="AU417" s="128" t="s">
        <v>103</v>
      </c>
      <c r="AV417" s="129" t="s">
        <v>103</v>
      </c>
      <c r="AW417" s="126" t="str">
        <f t="shared" si="189"/>
        <v/>
      </c>
      <c r="AX417" s="126" t="str">
        <f t="shared" si="190"/>
        <v/>
      </c>
      <c r="AY417" s="64" t="str">
        <f t="shared" si="191"/>
        <v/>
      </c>
      <c r="AZ417" s="97" t="s">
        <v>103</v>
      </c>
      <c r="BA417" s="68"/>
      <c r="BB417" s="68"/>
      <c r="BC417" s="68"/>
      <c r="BD417" s="68"/>
      <c r="BE417" s="15"/>
      <c r="BF417" s="5">
        <f t="shared" si="192"/>
        <v>11765</v>
      </c>
      <c r="BG417" s="41">
        <v>5409</v>
      </c>
      <c r="BH417" s="42">
        <v>6356</v>
      </c>
      <c r="BI417" s="42"/>
      <c r="BJ417" s="42"/>
      <c r="BK417" s="42"/>
      <c r="BL417" s="42"/>
      <c r="BM417" s="15"/>
    </row>
    <row r="418" spans="1:65" outlineLevel="5" x14ac:dyDescent="0.3">
      <c r="A418" s="22">
        <f t="shared" si="178"/>
        <v>12</v>
      </c>
      <c r="B418" s="9">
        <f t="shared" si="194"/>
        <v>43457</v>
      </c>
      <c r="C418" s="51">
        <v>319366</v>
      </c>
      <c r="D418" s="64">
        <f t="shared" si="183"/>
        <v>36.5</v>
      </c>
      <c r="E418" s="12">
        <v>36</v>
      </c>
      <c r="F418" s="12">
        <v>37</v>
      </c>
      <c r="G418" s="12"/>
      <c r="H418" s="12"/>
      <c r="I418" s="12"/>
      <c r="J418" s="12"/>
      <c r="K418" s="12"/>
      <c r="L418" s="12"/>
      <c r="M418" s="74" t="str">
        <f t="shared" si="184"/>
        <v/>
      </c>
      <c r="N418" s="83" t="s">
        <v>103</v>
      </c>
      <c r="O418" s="83" t="s">
        <v>103</v>
      </c>
      <c r="P418" s="83"/>
      <c r="Q418" s="83"/>
      <c r="R418" s="83"/>
      <c r="S418" s="83"/>
      <c r="T418" s="83"/>
      <c r="U418" s="83"/>
      <c r="V418" s="5" t="str">
        <f t="shared" si="185"/>
        <v/>
      </c>
      <c r="W418" s="41"/>
      <c r="X418" s="41"/>
      <c r="Y418" s="41"/>
      <c r="Z418" s="41"/>
      <c r="AA418" s="41"/>
      <c r="AB418" s="41"/>
      <c r="AC418" s="41"/>
      <c r="AD418" s="41"/>
      <c r="AE418" s="5" t="str">
        <f t="shared" si="186"/>
        <v/>
      </c>
      <c r="AF418" s="41"/>
      <c r="AG418" s="41"/>
      <c r="AH418" s="41"/>
      <c r="AI418" s="41"/>
      <c r="AJ418" s="41"/>
      <c r="AK418" s="41"/>
      <c r="AL418" s="41"/>
      <c r="AM418" s="41"/>
      <c r="AN418" s="41">
        <f t="shared" si="193"/>
        <v>18.834080717488789</v>
      </c>
      <c r="AO418" s="41">
        <v>1115</v>
      </c>
      <c r="AP418" s="110" t="s">
        <v>103</v>
      </c>
      <c r="AQ418" s="111" t="s">
        <v>103</v>
      </c>
      <c r="AR418" s="126" t="str">
        <f t="shared" si="187"/>
        <v/>
      </c>
      <c r="AS418" s="126" t="str">
        <f t="shared" si="188"/>
        <v/>
      </c>
      <c r="AT418" s="127">
        <v>1115</v>
      </c>
      <c r="AU418" s="128" t="s">
        <v>103</v>
      </c>
      <c r="AV418" s="129" t="s">
        <v>103</v>
      </c>
      <c r="AW418" s="126" t="str">
        <f t="shared" si="189"/>
        <v/>
      </c>
      <c r="AX418" s="126" t="str">
        <f t="shared" si="190"/>
        <v/>
      </c>
      <c r="AY418" s="64" t="str">
        <f t="shared" si="191"/>
        <v/>
      </c>
      <c r="AZ418" s="97" t="s">
        <v>103</v>
      </c>
      <c r="BA418" s="68"/>
      <c r="BB418" s="68"/>
      <c r="BC418" s="68"/>
      <c r="BD418" s="68"/>
      <c r="BE418" s="15"/>
      <c r="BF418" s="5">
        <f t="shared" si="192"/>
        <v>10739</v>
      </c>
      <c r="BG418" s="41">
        <v>4190</v>
      </c>
      <c r="BH418" s="42">
        <v>6549</v>
      </c>
      <c r="BI418" s="42"/>
      <c r="BJ418" s="42"/>
      <c r="BK418" s="42"/>
      <c r="BL418" s="42"/>
      <c r="BM418" s="15"/>
    </row>
    <row r="419" spans="1:65" outlineLevel="5" x14ac:dyDescent="0.3">
      <c r="A419" s="22">
        <f t="shared" si="178"/>
        <v>12</v>
      </c>
      <c r="B419" s="9">
        <f t="shared" si="194"/>
        <v>43458</v>
      </c>
      <c r="C419" s="51">
        <v>320764</v>
      </c>
      <c r="D419" s="64">
        <f t="shared" si="183"/>
        <v>36</v>
      </c>
      <c r="E419" s="12">
        <v>36</v>
      </c>
      <c r="F419" s="12">
        <v>36</v>
      </c>
      <c r="G419" s="12"/>
      <c r="H419" s="12"/>
      <c r="I419" s="12"/>
      <c r="J419" s="12"/>
      <c r="K419" s="12"/>
      <c r="L419" s="12"/>
      <c r="M419" s="74" t="str">
        <f t="shared" si="184"/>
        <v/>
      </c>
      <c r="N419" s="83" t="s">
        <v>103</v>
      </c>
      <c r="O419" s="83" t="s">
        <v>103</v>
      </c>
      <c r="P419" s="83"/>
      <c r="Q419" s="83"/>
      <c r="R419" s="83"/>
      <c r="S419" s="83"/>
      <c r="T419" s="83"/>
      <c r="U419" s="83"/>
      <c r="V419" s="5" t="str">
        <f t="shared" si="185"/>
        <v/>
      </c>
      <c r="W419" s="41"/>
      <c r="X419" s="41"/>
      <c r="Y419" s="41"/>
      <c r="Z419" s="41"/>
      <c r="AA419" s="41"/>
      <c r="AB419" s="41"/>
      <c r="AC419" s="41"/>
      <c r="AD419" s="41"/>
      <c r="AE419" s="5" t="str">
        <f t="shared" si="186"/>
        <v/>
      </c>
      <c r="AF419" s="41"/>
      <c r="AG419" s="41"/>
      <c r="AH419" s="41"/>
      <c r="AI419" s="41"/>
      <c r="AJ419" s="41"/>
      <c r="AK419" s="41"/>
      <c r="AL419" s="41"/>
      <c r="AM419" s="41"/>
      <c r="AN419" s="41">
        <f t="shared" si="193"/>
        <v>22.900763358778626</v>
      </c>
      <c r="AO419" s="41">
        <v>917</v>
      </c>
      <c r="AP419" s="110" t="s">
        <v>103</v>
      </c>
      <c r="AQ419" s="111" t="s">
        <v>103</v>
      </c>
      <c r="AR419" s="126" t="str">
        <f t="shared" si="187"/>
        <v/>
      </c>
      <c r="AS419" s="126" t="str">
        <f t="shared" si="188"/>
        <v/>
      </c>
      <c r="AT419" s="127">
        <v>917</v>
      </c>
      <c r="AU419" s="128">
        <v>2.5099999999999998</v>
      </c>
      <c r="AV419" s="129" t="s">
        <v>103</v>
      </c>
      <c r="AW419" s="126" t="str">
        <f t="shared" si="189"/>
        <v/>
      </c>
      <c r="AX419" s="126" t="str">
        <f t="shared" si="190"/>
        <v/>
      </c>
      <c r="AY419" s="64" t="str">
        <f t="shared" si="191"/>
        <v/>
      </c>
      <c r="AZ419" s="97">
        <v>80.36</v>
      </c>
      <c r="BA419" s="68"/>
      <c r="BB419" s="68"/>
      <c r="BC419" s="68"/>
      <c r="BD419" s="68"/>
      <c r="BE419" s="15"/>
      <c r="BF419" s="5">
        <f t="shared" si="192"/>
        <v>11117</v>
      </c>
      <c r="BG419" s="41">
        <v>4860</v>
      </c>
      <c r="BH419" s="42">
        <v>6257</v>
      </c>
      <c r="BI419" s="42"/>
      <c r="BJ419" s="42"/>
      <c r="BK419" s="42"/>
      <c r="BL419" s="42"/>
      <c r="BM419" s="15"/>
    </row>
    <row r="420" spans="1:65" outlineLevel="5" x14ac:dyDescent="0.3">
      <c r="A420" s="22">
        <f t="shared" si="178"/>
        <v>12</v>
      </c>
      <c r="B420" s="9">
        <f t="shared" si="194"/>
        <v>43459</v>
      </c>
      <c r="C420" s="51">
        <v>313407</v>
      </c>
      <c r="D420" s="64">
        <f t="shared" si="183"/>
        <v>36</v>
      </c>
      <c r="E420" s="12">
        <v>37</v>
      </c>
      <c r="F420" s="12">
        <v>35</v>
      </c>
      <c r="G420" s="12"/>
      <c r="H420" s="12"/>
      <c r="I420" s="12"/>
      <c r="J420" s="12"/>
      <c r="K420" s="12"/>
      <c r="L420" s="12"/>
      <c r="M420" s="74" t="str">
        <f t="shared" si="184"/>
        <v/>
      </c>
      <c r="N420" s="83" t="s">
        <v>103</v>
      </c>
      <c r="O420" s="83" t="s">
        <v>103</v>
      </c>
      <c r="P420" s="83"/>
      <c r="Q420" s="83"/>
      <c r="R420" s="83"/>
      <c r="S420" s="83"/>
      <c r="T420" s="83"/>
      <c r="U420" s="83"/>
      <c r="V420" s="5" t="str">
        <f t="shared" si="185"/>
        <v/>
      </c>
      <c r="W420" s="41"/>
      <c r="X420" s="41"/>
      <c r="Y420" s="41"/>
      <c r="Z420" s="41"/>
      <c r="AA420" s="41"/>
      <c r="AB420" s="41"/>
      <c r="AC420" s="41"/>
      <c r="AD420" s="41"/>
      <c r="AE420" s="5" t="str">
        <f t="shared" si="186"/>
        <v/>
      </c>
      <c r="AF420" s="41"/>
      <c r="AG420" s="41"/>
      <c r="AH420" s="41"/>
      <c r="AI420" s="41"/>
      <c r="AJ420" s="41"/>
      <c r="AK420" s="41"/>
      <c r="AL420" s="41"/>
      <c r="AM420" s="41"/>
      <c r="AN420" s="41">
        <f t="shared" si="193"/>
        <v>25</v>
      </c>
      <c r="AO420" s="41">
        <v>840</v>
      </c>
      <c r="AP420" s="110" t="s">
        <v>103</v>
      </c>
      <c r="AQ420" s="111" t="s">
        <v>103</v>
      </c>
      <c r="AR420" s="126" t="str">
        <f t="shared" si="187"/>
        <v/>
      </c>
      <c r="AS420" s="126" t="str">
        <f t="shared" si="188"/>
        <v/>
      </c>
      <c r="AT420" s="127">
        <v>840</v>
      </c>
      <c r="AU420" s="128" t="s">
        <v>103</v>
      </c>
      <c r="AV420" s="129" t="s">
        <v>103</v>
      </c>
      <c r="AW420" s="126" t="str">
        <f t="shared" si="189"/>
        <v/>
      </c>
      <c r="AX420" s="126" t="str">
        <f t="shared" si="190"/>
        <v/>
      </c>
      <c r="AY420" s="64" t="str">
        <f t="shared" si="191"/>
        <v/>
      </c>
      <c r="AZ420" s="97" t="s">
        <v>103</v>
      </c>
      <c r="BA420" s="68"/>
      <c r="BB420" s="68"/>
      <c r="BC420" s="68"/>
      <c r="BD420" s="68"/>
      <c r="BE420" s="15"/>
      <c r="BF420" s="5">
        <f t="shared" si="192"/>
        <v>11140</v>
      </c>
      <c r="BG420" s="41">
        <v>3955</v>
      </c>
      <c r="BH420" s="42">
        <v>7185</v>
      </c>
      <c r="BI420" s="42"/>
      <c r="BJ420" s="42"/>
      <c r="BK420" s="42"/>
      <c r="BL420" s="42"/>
      <c r="BM420" s="15"/>
    </row>
    <row r="421" spans="1:65" outlineLevel="5" x14ac:dyDescent="0.3">
      <c r="A421" s="22">
        <f t="shared" si="178"/>
        <v>12</v>
      </c>
      <c r="B421" s="9">
        <f t="shared" si="194"/>
        <v>43460</v>
      </c>
      <c r="C421" s="51">
        <v>314936</v>
      </c>
      <c r="D421" s="64">
        <f t="shared" si="183"/>
        <v>36</v>
      </c>
      <c r="E421" s="12">
        <v>36</v>
      </c>
      <c r="F421" s="12">
        <v>36</v>
      </c>
      <c r="G421" s="12"/>
      <c r="H421" s="12"/>
      <c r="I421" s="12"/>
      <c r="J421" s="12"/>
      <c r="K421" s="12"/>
      <c r="L421" s="12"/>
      <c r="M421" s="74" t="str">
        <f t="shared" si="184"/>
        <v/>
      </c>
      <c r="N421" s="83" t="s">
        <v>103</v>
      </c>
      <c r="O421" s="83" t="s">
        <v>103</v>
      </c>
      <c r="P421" s="83"/>
      <c r="Q421" s="83"/>
      <c r="R421" s="83"/>
      <c r="S421" s="83"/>
      <c r="T421" s="83"/>
      <c r="U421" s="83"/>
      <c r="V421" s="5" t="str">
        <f t="shared" si="185"/>
        <v/>
      </c>
      <c r="W421" s="41"/>
      <c r="X421" s="41"/>
      <c r="Y421" s="41"/>
      <c r="Z421" s="41"/>
      <c r="AA421" s="41"/>
      <c r="AB421" s="41"/>
      <c r="AC421" s="41"/>
      <c r="AD421" s="41"/>
      <c r="AE421" s="5" t="str">
        <f t="shared" si="186"/>
        <v/>
      </c>
      <c r="AF421" s="41"/>
      <c r="AG421" s="41"/>
      <c r="AH421" s="41"/>
      <c r="AI421" s="41"/>
      <c r="AJ421" s="41"/>
      <c r="AK421" s="41"/>
      <c r="AL421" s="41"/>
      <c r="AM421" s="41"/>
      <c r="AN421" s="41">
        <f t="shared" si="193"/>
        <v>24.940617577197148</v>
      </c>
      <c r="AO421" s="41">
        <v>842</v>
      </c>
      <c r="AP421" s="110" t="s">
        <v>103</v>
      </c>
      <c r="AQ421" s="111" t="s">
        <v>103</v>
      </c>
      <c r="AR421" s="126" t="str">
        <f t="shared" si="187"/>
        <v/>
      </c>
      <c r="AS421" s="126" t="str">
        <f t="shared" si="188"/>
        <v/>
      </c>
      <c r="AT421" s="127">
        <v>842</v>
      </c>
      <c r="AU421" s="128">
        <v>2.54</v>
      </c>
      <c r="AV421" s="129" t="s">
        <v>103</v>
      </c>
      <c r="AW421" s="126" t="str">
        <f t="shared" si="189"/>
        <v/>
      </c>
      <c r="AX421" s="126" t="str">
        <f t="shared" si="190"/>
        <v/>
      </c>
      <c r="AY421" s="64" t="str">
        <f t="shared" si="191"/>
        <v/>
      </c>
      <c r="AZ421" s="97">
        <v>80.05</v>
      </c>
      <c r="BA421" s="68"/>
      <c r="BB421" s="68"/>
      <c r="BC421" s="68"/>
      <c r="BD421" s="68"/>
      <c r="BE421" s="15"/>
      <c r="BF421" s="5">
        <f t="shared" si="192"/>
        <v>10335</v>
      </c>
      <c r="BG421" s="41">
        <v>4125</v>
      </c>
      <c r="BH421" s="42">
        <v>6210</v>
      </c>
      <c r="BI421" s="42"/>
      <c r="BJ421" s="42"/>
      <c r="BK421" s="42"/>
      <c r="BL421" s="42"/>
      <c r="BM421" s="15"/>
    </row>
    <row r="422" spans="1:65" outlineLevel="5" x14ac:dyDescent="0.3">
      <c r="A422" s="22">
        <f t="shared" si="178"/>
        <v>12</v>
      </c>
      <c r="B422" s="9">
        <f t="shared" si="194"/>
        <v>43461</v>
      </c>
      <c r="C422" s="51">
        <v>312830</v>
      </c>
      <c r="D422" s="64">
        <f t="shared" si="183"/>
        <v>36</v>
      </c>
      <c r="E422" s="12">
        <v>37</v>
      </c>
      <c r="F422" s="12">
        <v>35</v>
      </c>
      <c r="G422" s="12"/>
      <c r="H422" s="12"/>
      <c r="I422" s="12"/>
      <c r="J422" s="12"/>
      <c r="K422" s="12"/>
      <c r="L422" s="12"/>
      <c r="M422" s="74" t="str">
        <f t="shared" si="184"/>
        <v/>
      </c>
      <c r="N422" s="83" t="s">
        <v>103</v>
      </c>
      <c r="O422" s="83" t="s">
        <v>103</v>
      </c>
      <c r="P422" s="83"/>
      <c r="Q422" s="83"/>
      <c r="R422" s="83"/>
      <c r="S422" s="83"/>
      <c r="T422" s="83"/>
      <c r="U422" s="83"/>
      <c r="V422" s="5" t="str">
        <f t="shared" si="185"/>
        <v/>
      </c>
      <c r="W422" s="41"/>
      <c r="X422" s="41"/>
      <c r="Y422" s="41"/>
      <c r="Z422" s="41"/>
      <c r="AA422" s="41"/>
      <c r="AB422" s="41"/>
      <c r="AC422" s="41"/>
      <c r="AD422" s="41"/>
      <c r="AE422" s="5" t="str">
        <f t="shared" si="186"/>
        <v/>
      </c>
      <c r="AF422" s="41"/>
      <c r="AG422" s="41"/>
      <c r="AH422" s="41"/>
      <c r="AI422" s="41"/>
      <c r="AJ422" s="41"/>
      <c r="AK422" s="41"/>
      <c r="AL422" s="41"/>
      <c r="AM422" s="41"/>
      <c r="AN422" s="41">
        <f t="shared" si="193"/>
        <v>20.547945205479451</v>
      </c>
      <c r="AO422" s="41">
        <v>1022</v>
      </c>
      <c r="AP422" s="110" t="s">
        <v>103</v>
      </c>
      <c r="AQ422" s="111" t="s">
        <v>103</v>
      </c>
      <c r="AR422" s="126" t="str">
        <f t="shared" si="187"/>
        <v/>
      </c>
      <c r="AS422" s="126" t="str">
        <f t="shared" si="188"/>
        <v/>
      </c>
      <c r="AT422" s="127">
        <v>1022</v>
      </c>
      <c r="AU422" s="128">
        <v>2.5499999999999998</v>
      </c>
      <c r="AV422" s="129" t="s">
        <v>103</v>
      </c>
      <c r="AW422" s="126" t="str">
        <f t="shared" si="189"/>
        <v/>
      </c>
      <c r="AX422" s="126" t="str">
        <f t="shared" si="190"/>
        <v/>
      </c>
      <c r="AY422" s="64" t="str">
        <f t="shared" si="191"/>
        <v/>
      </c>
      <c r="AZ422" s="97">
        <v>80.349999999999994</v>
      </c>
      <c r="BA422" s="68"/>
      <c r="BB422" s="68"/>
      <c r="BC422" s="68"/>
      <c r="BD422" s="68"/>
      <c r="BE422" s="15"/>
      <c r="BF422" s="5">
        <f t="shared" si="192"/>
        <v>10821</v>
      </c>
      <c r="BG422" s="41">
        <v>4248</v>
      </c>
      <c r="BH422" s="42">
        <v>6573</v>
      </c>
      <c r="BI422" s="42"/>
      <c r="BJ422" s="42"/>
      <c r="BK422" s="42"/>
      <c r="BL422" s="42"/>
      <c r="BM422" s="15"/>
    </row>
    <row r="423" spans="1:65" outlineLevel="5" x14ac:dyDescent="0.3">
      <c r="A423" s="22">
        <f t="shared" si="178"/>
        <v>12</v>
      </c>
      <c r="B423" s="9">
        <f t="shared" si="194"/>
        <v>43462</v>
      </c>
      <c r="C423" s="51">
        <v>311011</v>
      </c>
      <c r="D423" s="64">
        <f t="shared" si="183"/>
        <v>36.5</v>
      </c>
      <c r="E423" s="12">
        <v>37</v>
      </c>
      <c r="F423" s="12">
        <v>36</v>
      </c>
      <c r="G423" s="12"/>
      <c r="H423" s="12"/>
      <c r="I423" s="12"/>
      <c r="J423" s="12"/>
      <c r="K423" s="12"/>
      <c r="L423" s="12"/>
      <c r="M423" s="74" t="str">
        <f t="shared" si="184"/>
        <v/>
      </c>
      <c r="N423" s="83" t="s">
        <v>103</v>
      </c>
      <c r="O423" s="83" t="s">
        <v>103</v>
      </c>
      <c r="P423" s="83"/>
      <c r="Q423" s="83"/>
      <c r="R423" s="83"/>
      <c r="S423" s="83"/>
      <c r="T423" s="83"/>
      <c r="U423" s="83"/>
      <c r="V423" s="5" t="str">
        <f t="shared" si="185"/>
        <v/>
      </c>
      <c r="W423" s="41"/>
      <c r="X423" s="41"/>
      <c r="Y423" s="41"/>
      <c r="Z423" s="41"/>
      <c r="AA423" s="41"/>
      <c r="AB423" s="41"/>
      <c r="AC423" s="41"/>
      <c r="AD423" s="41"/>
      <c r="AE423" s="5" t="str">
        <f t="shared" si="186"/>
        <v/>
      </c>
      <c r="AF423" s="41"/>
      <c r="AG423" s="41"/>
      <c r="AH423" s="41"/>
      <c r="AI423" s="41"/>
      <c r="AJ423" s="41"/>
      <c r="AK423" s="41"/>
      <c r="AL423" s="41"/>
      <c r="AM423" s="41"/>
      <c r="AN423" s="41">
        <f t="shared" si="193"/>
        <v>23.178807947019866</v>
      </c>
      <c r="AO423" s="41">
        <v>906</v>
      </c>
      <c r="AP423" s="110" t="s">
        <v>103</v>
      </c>
      <c r="AQ423" s="111" t="s">
        <v>103</v>
      </c>
      <c r="AR423" s="126" t="str">
        <f t="shared" si="187"/>
        <v/>
      </c>
      <c r="AS423" s="126" t="str">
        <f t="shared" si="188"/>
        <v/>
      </c>
      <c r="AT423" s="127">
        <v>906</v>
      </c>
      <c r="AU423" s="128">
        <v>2.61</v>
      </c>
      <c r="AV423" s="129" t="s">
        <v>103</v>
      </c>
      <c r="AW423" s="126" t="str">
        <f t="shared" si="189"/>
        <v/>
      </c>
      <c r="AX423" s="126" t="str">
        <f t="shared" si="190"/>
        <v/>
      </c>
      <c r="AY423" s="64" t="str">
        <f t="shared" si="191"/>
        <v/>
      </c>
      <c r="AZ423" s="97">
        <v>80.27</v>
      </c>
      <c r="BA423" s="68"/>
      <c r="BB423" s="68"/>
      <c r="BC423" s="68"/>
      <c r="BD423" s="68"/>
      <c r="BE423" s="15"/>
      <c r="BF423" s="5">
        <f t="shared" si="192"/>
        <v>11154</v>
      </c>
      <c r="BG423" s="41">
        <v>3972</v>
      </c>
      <c r="BH423" s="42">
        <v>7182</v>
      </c>
      <c r="BI423" s="42"/>
      <c r="BJ423" s="42"/>
      <c r="BK423" s="42"/>
      <c r="BL423" s="42"/>
      <c r="BM423" s="15"/>
    </row>
    <row r="424" spans="1:65" outlineLevel="5" x14ac:dyDescent="0.3">
      <c r="A424" s="22">
        <f t="shared" si="178"/>
        <v>12</v>
      </c>
      <c r="B424" s="9">
        <f t="shared" si="194"/>
        <v>43463</v>
      </c>
      <c r="C424" s="51">
        <v>305981</v>
      </c>
      <c r="D424" s="64">
        <f t="shared" si="183"/>
        <v>35.5</v>
      </c>
      <c r="E424" s="12">
        <v>35</v>
      </c>
      <c r="F424" s="12">
        <v>36</v>
      </c>
      <c r="G424" s="12"/>
      <c r="H424" s="12"/>
      <c r="I424" s="12"/>
      <c r="J424" s="12"/>
      <c r="K424" s="12"/>
      <c r="L424" s="12"/>
      <c r="M424" s="74" t="str">
        <f t="shared" si="184"/>
        <v/>
      </c>
      <c r="N424" s="83" t="s">
        <v>103</v>
      </c>
      <c r="O424" s="83" t="s">
        <v>103</v>
      </c>
      <c r="P424" s="83"/>
      <c r="Q424" s="83"/>
      <c r="R424" s="83"/>
      <c r="S424" s="83"/>
      <c r="T424" s="83"/>
      <c r="U424" s="83"/>
      <c r="V424" s="5" t="str">
        <f t="shared" si="185"/>
        <v/>
      </c>
      <c r="W424" s="41"/>
      <c r="X424" s="41"/>
      <c r="Y424" s="41"/>
      <c r="Z424" s="41"/>
      <c r="AA424" s="41"/>
      <c r="AB424" s="41"/>
      <c r="AC424" s="41"/>
      <c r="AD424" s="41"/>
      <c r="AE424" s="5" t="str">
        <f t="shared" si="186"/>
        <v/>
      </c>
      <c r="AF424" s="41"/>
      <c r="AG424" s="41"/>
      <c r="AH424" s="41"/>
      <c r="AI424" s="41"/>
      <c r="AJ424" s="41"/>
      <c r="AK424" s="41"/>
      <c r="AL424" s="41"/>
      <c r="AM424" s="41"/>
      <c r="AN424" s="41">
        <f t="shared" si="193"/>
        <v>22.435897435897434</v>
      </c>
      <c r="AO424" s="41">
        <v>936</v>
      </c>
      <c r="AP424" s="110" t="s">
        <v>103</v>
      </c>
      <c r="AQ424" s="111" t="s">
        <v>103</v>
      </c>
      <c r="AR424" s="126" t="str">
        <f t="shared" si="187"/>
        <v/>
      </c>
      <c r="AS424" s="126" t="str">
        <f t="shared" si="188"/>
        <v/>
      </c>
      <c r="AT424" s="127">
        <v>936</v>
      </c>
      <c r="AU424" s="128" t="s">
        <v>103</v>
      </c>
      <c r="AV424" s="129" t="s">
        <v>103</v>
      </c>
      <c r="AW424" s="126" t="str">
        <f t="shared" si="189"/>
        <v/>
      </c>
      <c r="AX424" s="126" t="str">
        <f t="shared" si="190"/>
        <v/>
      </c>
      <c r="AY424" s="64" t="str">
        <f t="shared" si="191"/>
        <v/>
      </c>
      <c r="AZ424" s="97" t="s">
        <v>103</v>
      </c>
      <c r="BA424" s="68"/>
      <c r="BB424" s="68"/>
      <c r="BC424" s="68"/>
      <c r="BD424" s="68"/>
      <c r="BE424" s="15"/>
      <c r="BF424" s="5">
        <f t="shared" si="192"/>
        <v>10567</v>
      </c>
      <c r="BG424" s="41">
        <v>4106</v>
      </c>
      <c r="BH424" s="42">
        <v>6461</v>
      </c>
      <c r="BI424" s="42"/>
      <c r="BJ424" s="42"/>
      <c r="BK424" s="42"/>
      <c r="BL424" s="42"/>
      <c r="BM424" s="15"/>
    </row>
    <row r="425" spans="1:65" outlineLevel="5" x14ac:dyDescent="0.3">
      <c r="A425" s="22">
        <f t="shared" si="178"/>
        <v>12</v>
      </c>
      <c r="B425" s="9">
        <f t="shared" si="194"/>
        <v>43464</v>
      </c>
      <c r="C425" s="51">
        <v>309332</v>
      </c>
      <c r="D425" s="64" t="str">
        <f t="shared" si="183"/>
        <v/>
      </c>
      <c r="E425" s="12" t="s">
        <v>103</v>
      </c>
      <c r="F425" s="12" t="s">
        <v>103</v>
      </c>
      <c r="G425" s="12"/>
      <c r="H425" s="12"/>
      <c r="I425" s="12"/>
      <c r="J425" s="12"/>
      <c r="K425" s="12"/>
      <c r="L425" s="12"/>
      <c r="M425" s="74" t="str">
        <f t="shared" si="184"/>
        <v/>
      </c>
      <c r="N425" s="83" t="s">
        <v>103</v>
      </c>
      <c r="O425" s="83" t="s">
        <v>103</v>
      </c>
      <c r="P425" s="83"/>
      <c r="Q425" s="83"/>
      <c r="R425" s="83"/>
      <c r="S425" s="83"/>
      <c r="T425" s="83"/>
      <c r="U425" s="83"/>
      <c r="V425" s="5" t="str">
        <f t="shared" si="185"/>
        <v/>
      </c>
      <c r="W425" s="41"/>
      <c r="X425" s="41"/>
      <c r="Y425" s="41"/>
      <c r="Z425" s="41"/>
      <c r="AA425" s="41"/>
      <c r="AB425" s="41"/>
      <c r="AC425" s="41"/>
      <c r="AD425" s="41"/>
      <c r="AE425" s="5" t="str">
        <f t="shared" si="186"/>
        <v/>
      </c>
      <c r="AF425" s="41"/>
      <c r="AG425" s="41"/>
      <c r="AH425" s="41"/>
      <c r="AI425" s="41"/>
      <c r="AJ425" s="41"/>
      <c r="AK425" s="41"/>
      <c r="AL425" s="41"/>
      <c r="AM425" s="41"/>
      <c r="AN425" s="41">
        <f t="shared" si="193"/>
        <v>22.435897435897434</v>
      </c>
      <c r="AO425" s="41">
        <v>936</v>
      </c>
      <c r="AP425" s="110" t="s">
        <v>103</v>
      </c>
      <c r="AQ425" s="111" t="s">
        <v>103</v>
      </c>
      <c r="AR425" s="126" t="str">
        <f t="shared" si="187"/>
        <v/>
      </c>
      <c r="AS425" s="126" t="str">
        <f t="shared" si="188"/>
        <v/>
      </c>
      <c r="AT425" s="127">
        <v>936</v>
      </c>
      <c r="AU425" s="128" t="s">
        <v>103</v>
      </c>
      <c r="AV425" s="129" t="s">
        <v>103</v>
      </c>
      <c r="AW425" s="126" t="str">
        <f t="shared" si="189"/>
        <v/>
      </c>
      <c r="AX425" s="126" t="str">
        <f t="shared" si="190"/>
        <v/>
      </c>
      <c r="AY425" s="64" t="str">
        <f t="shared" si="191"/>
        <v/>
      </c>
      <c r="AZ425" s="97" t="s">
        <v>103</v>
      </c>
      <c r="BA425" s="68"/>
      <c r="BB425" s="68"/>
      <c r="BC425" s="68"/>
      <c r="BD425" s="68"/>
      <c r="BE425" s="15"/>
      <c r="BF425" s="5">
        <f t="shared" si="192"/>
        <v>10338</v>
      </c>
      <c r="BG425" s="41">
        <v>3864</v>
      </c>
      <c r="BH425" s="42">
        <v>6474</v>
      </c>
      <c r="BI425" s="42"/>
      <c r="BJ425" s="42"/>
      <c r="BK425" s="42"/>
      <c r="BL425" s="42"/>
      <c r="BM425" s="15"/>
    </row>
    <row r="426" spans="1:65" ht="17.25" outlineLevel="5" thickBot="1" x14ac:dyDescent="0.35">
      <c r="A426" s="23">
        <f t="shared" si="178"/>
        <v>12</v>
      </c>
      <c r="B426" s="10">
        <f t="shared" si="194"/>
        <v>43465</v>
      </c>
      <c r="C426" s="52">
        <v>317424</v>
      </c>
      <c r="D426" s="64">
        <f t="shared" si="183"/>
        <v>36.5</v>
      </c>
      <c r="E426" s="13">
        <v>37</v>
      </c>
      <c r="F426" s="13">
        <v>36</v>
      </c>
      <c r="G426" s="13"/>
      <c r="H426" s="13"/>
      <c r="I426" s="13"/>
      <c r="J426" s="13"/>
      <c r="K426" s="13"/>
      <c r="L426" s="13"/>
      <c r="M426" s="74" t="str">
        <f t="shared" si="184"/>
        <v/>
      </c>
      <c r="N426" s="88" t="s">
        <v>103</v>
      </c>
      <c r="O426" s="88" t="s">
        <v>103</v>
      </c>
      <c r="P426" s="88"/>
      <c r="Q426" s="88"/>
      <c r="R426" s="88"/>
      <c r="S426" s="88"/>
      <c r="T426" s="88"/>
      <c r="U426" s="88"/>
      <c r="V426" s="5" t="str">
        <f t="shared" si="185"/>
        <v/>
      </c>
      <c r="W426" s="43"/>
      <c r="X426" s="43"/>
      <c r="Y426" s="43"/>
      <c r="Z426" s="43"/>
      <c r="AA426" s="43"/>
      <c r="AB426" s="43"/>
      <c r="AC426" s="43"/>
      <c r="AD426" s="43"/>
      <c r="AE426" s="5" t="str">
        <f t="shared" si="186"/>
        <v/>
      </c>
      <c r="AF426" s="43"/>
      <c r="AG426" s="43"/>
      <c r="AH426" s="43"/>
      <c r="AI426" s="43"/>
      <c r="AJ426" s="43"/>
      <c r="AK426" s="43"/>
      <c r="AL426" s="43"/>
      <c r="AM426" s="43"/>
      <c r="AN426" s="41">
        <f t="shared" si="193"/>
        <v>18.75</v>
      </c>
      <c r="AO426" s="43">
        <v>1120</v>
      </c>
      <c r="AP426" s="134" t="s">
        <v>103</v>
      </c>
      <c r="AQ426" s="135" t="s">
        <v>103</v>
      </c>
      <c r="AR426" s="126" t="str">
        <f t="shared" si="187"/>
        <v/>
      </c>
      <c r="AS426" s="126" t="str">
        <f t="shared" si="188"/>
        <v/>
      </c>
      <c r="AT426" s="127">
        <v>1120</v>
      </c>
      <c r="AU426" s="128">
        <v>2.59</v>
      </c>
      <c r="AV426" s="129" t="s">
        <v>103</v>
      </c>
      <c r="AW426" s="126" t="str">
        <f t="shared" si="189"/>
        <v/>
      </c>
      <c r="AX426" s="126" t="str">
        <f t="shared" si="190"/>
        <v/>
      </c>
      <c r="AY426" s="64" t="str">
        <f t="shared" si="191"/>
        <v/>
      </c>
      <c r="AZ426" s="99">
        <v>80.260000000000005</v>
      </c>
      <c r="BA426" s="77"/>
      <c r="BB426" s="77"/>
      <c r="BC426" s="77"/>
      <c r="BD426" s="77"/>
      <c r="BE426" s="16"/>
      <c r="BF426" s="5">
        <f t="shared" si="192"/>
        <v>10571</v>
      </c>
      <c r="BG426" s="43">
        <v>4361</v>
      </c>
      <c r="BH426" s="44">
        <v>6210</v>
      </c>
      <c r="BI426" s="44"/>
      <c r="BJ426" s="44"/>
      <c r="BK426" s="44"/>
      <c r="BL426" s="44"/>
      <c r="BM426" s="16"/>
    </row>
    <row r="427" spans="1:65" outlineLevel="4" x14ac:dyDescent="0.3">
      <c r="A427" s="156" t="s">
        <v>45</v>
      </c>
      <c r="B427" s="157"/>
      <c r="C427" s="50">
        <f t="shared" ref="C427:BM427" si="195">SUBTOTAL(4,C396:C426)</f>
        <v>371710</v>
      </c>
      <c r="D427" s="60">
        <f t="shared" si="195"/>
        <v>37</v>
      </c>
      <c r="E427" s="28">
        <f t="shared" si="195"/>
        <v>37</v>
      </c>
      <c r="F427" s="28">
        <f t="shared" si="195"/>
        <v>38</v>
      </c>
      <c r="G427" s="28">
        <f t="shared" si="195"/>
        <v>0</v>
      </c>
      <c r="H427" s="28">
        <f t="shared" si="195"/>
        <v>0</v>
      </c>
      <c r="I427" s="28">
        <f t="shared" si="195"/>
        <v>0</v>
      </c>
      <c r="J427" s="28">
        <f t="shared" si="195"/>
        <v>0</v>
      </c>
      <c r="K427" s="28">
        <f t="shared" si="195"/>
        <v>0</v>
      </c>
      <c r="L427" s="28">
        <f t="shared" si="195"/>
        <v>0</v>
      </c>
      <c r="M427" s="71">
        <f t="shared" si="195"/>
        <v>7.3</v>
      </c>
      <c r="N427" s="82">
        <f t="shared" si="195"/>
        <v>7.31</v>
      </c>
      <c r="O427" s="82">
        <f t="shared" si="195"/>
        <v>7.37</v>
      </c>
      <c r="P427" s="82">
        <f t="shared" si="195"/>
        <v>0</v>
      </c>
      <c r="Q427" s="82">
        <f t="shared" si="195"/>
        <v>0</v>
      </c>
      <c r="R427" s="82">
        <f t="shared" si="195"/>
        <v>0</v>
      </c>
      <c r="S427" s="82">
        <f t="shared" si="195"/>
        <v>0</v>
      </c>
      <c r="T427" s="82">
        <f t="shared" si="195"/>
        <v>0</v>
      </c>
      <c r="U427" s="82">
        <f t="shared" si="195"/>
        <v>0</v>
      </c>
      <c r="V427" s="29">
        <f t="shared" si="195"/>
        <v>0</v>
      </c>
      <c r="W427" s="39">
        <f t="shared" si="195"/>
        <v>0</v>
      </c>
      <c r="X427" s="39">
        <f t="shared" si="195"/>
        <v>0</v>
      </c>
      <c r="Y427" s="39">
        <f t="shared" si="195"/>
        <v>0</v>
      </c>
      <c r="Z427" s="39">
        <f t="shared" si="195"/>
        <v>0</v>
      </c>
      <c r="AA427" s="39">
        <f t="shared" si="195"/>
        <v>0</v>
      </c>
      <c r="AB427" s="39">
        <f t="shared" si="195"/>
        <v>0</v>
      </c>
      <c r="AC427" s="39">
        <f t="shared" si="195"/>
        <v>0</v>
      </c>
      <c r="AD427" s="39">
        <f t="shared" si="195"/>
        <v>0</v>
      </c>
      <c r="AE427" s="29">
        <f t="shared" si="195"/>
        <v>0</v>
      </c>
      <c r="AF427" s="39">
        <f t="shared" si="195"/>
        <v>0</v>
      </c>
      <c r="AG427" s="39">
        <f t="shared" si="195"/>
        <v>0</v>
      </c>
      <c r="AH427" s="39">
        <f t="shared" si="195"/>
        <v>0</v>
      </c>
      <c r="AI427" s="39">
        <f t="shared" si="195"/>
        <v>0</v>
      </c>
      <c r="AJ427" s="39">
        <f t="shared" si="195"/>
        <v>0</v>
      </c>
      <c r="AK427" s="39">
        <f t="shared" si="195"/>
        <v>0</v>
      </c>
      <c r="AL427" s="39">
        <f t="shared" si="195"/>
        <v>0</v>
      </c>
      <c r="AM427" s="39">
        <f t="shared" si="195"/>
        <v>0</v>
      </c>
      <c r="AN427" s="39">
        <f t="shared" si="195"/>
        <v>31.914893617021278</v>
      </c>
      <c r="AO427" s="39">
        <f t="shared" si="195"/>
        <v>2001</v>
      </c>
      <c r="AP427" s="104">
        <f t="shared" si="195"/>
        <v>3.66</v>
      </c>
      <c r="AQ427" s="105">
        <f t="shared" si="195"/>
        <v>2.57</v>
      </c>
      <c r="AR427" s="106">
        <f t="shared" si="195"/>
        <v>70.218579234972665</v>
      </c>
      <c r="AS427" s="106">
        <f t="shared" si="195"/>
        <v>31.321839080459768</v>
      </c>
      <c r="AT427" s="107">
        <f t="shared" si="195"/>
        <v>2001</v>
      </c>
      <c r="AU427" s="108">
        <f t="shared" si="195"/>
        <v>2.73</v>
      </c>
      <c r="AV427" s="109">
        <f t="shared" si="195"/>
        <v>1.35</v>
      </c>
      <c r="AW427" s="106">
        <f t="shared" si="195"/>
        <v>50</v>
      </c>
      <c r="AX427" s="106">
        <f t="shared" si="195"/>
        <v>51.879699248120303</v>
      </c>
      <c r="AY427" s="60">
        <f t="shared" si="195"/>
        <v>58.509558450346773</v>
      </c>
      <c r="AZ427" s="96">
        <f t="shared" si="195"/>
        <v>80.56</v>
      </c>
      <c r="BA427" s="67">
        <f t="shared" si="195"/>
        <v>60.1</v>
      </c>
      <c r="BB427" s="67">
        <f t="shared" si="195"/>
        <v>35.1</v>
      </c>
      <c r="BC427" s="67">
        <f t="shared" si="195"/>
        <v>1302</v>
      </c>
      <c r="BD427" s="67">
        <f t="shared" si="195"/>
        <v>0</v>
      </c>
      <c r="BE427" s="27">
        <f t="shared" si="195"/>
        <v>0</v>
      </c>
      <c r="BF427" s="29">
        <f t="shared" si="195"/>
        <v>12198</v>
      </c>
      <c r="BG427" s="39">
        <f t="shared" si="195"/>
        <v>5436</v>
      </c>
      <c r="BH427" s="40">
        <f t="shared" si="195"/>
        <v>8102</v>
      </c>
      <c r="BI427" s="40">
        <f t="shared" si="195"/>
        <v>0</v>
      </c>
      <c r="BJ427" s="40">
        <f t="shared" si="195"/>
        <v>0</v>
      </c>
      <c r="BK427" s="40">
        <f t="shared" si="195"/>
        <v>0</v>
      </c>
      <c r="BL427" s="40">
        <f t="shared" si="195"/>
        <v>0</v>
      </c>
      <c r="BM427" s="27">
        <f t="shared" si="195"/>
        <v>0</v>
      </c>
    </row>
    <row r="428" spans="1:65" outlineLevel="3" x14ac:dyDescent="0.3">
      <c r="A428" s="158" t="s">
        <v>34</v>
      </c>
      <c r="B428" s="159"/>
      <c r="C428" s="51">
        <f t="shared" ref="C428:BM428" si="196">SUBTOTAL(5,C396:C426)</f>
        <v>285026</v>
      </c>
      <c r="D428" s="61">
        <f t="shared" si="196"/>
        <v>35.5</v>
      </c>
      <c r="E428" s="12">
        <f t="shared" si="196"/>
        <v>35</v>
      </c>
      <c r="F428" s="12">
        <f t="shared" si="196"/>
        <v>35</v>
      </c>
      <c r="G428" s="12">
        <f t="shared" si="196"/>
        <v>0</v>
      </c>
      <c r="H428" s="12">
        <f t="shared" si="196"/>
        <v>0</v>
      </c>
      <c r="I428" s="12">
        <f t="shared" si="196"/>
        <v>0</v>
      </c>
      <c r="J428" s="12">
        <f t="shared" si="196"/>
        <v>0</v>
      </c>
      <c r="K428" s="12">
        <f t="shared" si="196"/>
        <v>0</v>
      </c>
      <c r="L428" s="12">
        <f t="shared" si="196"/>
        <v>0</v>
      </c>
      <c r="M428" s="72">
        <f t="shared" si="196"/>
        <v>7.3</v>
      </c>
      <c r="N428" s="83">
        <f t="shared" si="196"/>
        <v>7.26</v>
      </c>
      <c r="O428" s="83">
        <f t="shared" si="196"/>
        <v>7.35</v>
      </c>
      <c r="P428" s="83">
        <f t="shared" si="196"/>
        <v>0</v>
      </c>
      <c r="Q428" s="83">
        <f t="shared" si="196"/>
        <v>0</v>
      </c>
      <c r="R428" s="83">
        <f t="shared" si="196"/>
        <v>0</v>
      </c>
      <c r="S428" s="83">
        <f t="shared" si="196"/>
        <v>0</v>
      </c>
      <c r="T428" s="83">
        <f t="shared" si="196"/>
        <v>0</v>
      </c>
      <c r="U428" s="83">
        <f t="shared" si="196"/>
        <v>0</v>
      </c>
      <c r="V428" s="6">
        <f t="shared" si="196"/>
        <v>0</v>
      </c>
      <c r="W428" s="41">
        <f t="shared" si="196"/>
        <v>0</v>
      </c>
      <c r="X428" s="41">
        <f t="shared" si="196"/>
        <v>0</v>
      </c>
      <c r="Y428" s="41">
        <f t="shared" si="196"/>
        <v>0</v>
      </c>
      <c r="Z428" s="41">
        <f t="shared" si="196"/>
        <v>0</v>
      </c>
      <c r="AA428" s="41">
        <f t="shared" si="196"/>
        <v>0</v>
      </c>
      <c r="AB428" s="41">
        <f t="shared" si="196"/>
        <v>0</v>
      </c>
      <c r="AC428" s="41">
        <f t="shared" si="196"/>
        <v>0</v>
      </c>
      <c r="AD428" s="41">
        <f t="shared" si="196"/>
        <v>0</v>
      </c>
      <c r="AE428" s="6">
        <f t="shared" si="196"/>
        <v>0</v>
      </c>
      <c r="AF428" s="41">
        <f t="shared" si="196"/>
        <v>0</v>
      </c>
      <c r="AG428" s="41">
        <f t="shared" si="196"/>
        <v>0</v>
      </c>
      <c r="AH428" s="41">
        <f t="shared" si="196"/>
        <v>0</v>
      </c>
      <c r="AI428" s="41">
        <f t="shared" si="196"/>
        <v>0</v>
      </c>
      <c r="AJ428" s="41">
        <f t="shared" si="196"/>
        <v>0</v>
      </c>
      <c r="AK428" s="41">
        <f t="shared" si="196"/>
        <v>0</v>
      </c>
      <c r="AL428" s="41">
        <f t="shared" si="196"/>
        <v>0</v>
      </c>
      <c r="AM428" s="41">
        <f t="shared" si="196"/>
        <v>0</v>
      </c>
      <c r="AN428" s="41">
        <f t="shared" si="196"/>
        <v>10.494752623688155</v>
      </c>
      <c r="AO428" s="41">
        <f t="shared" si="196"/>
        <v>658</v>
      </c>
      <c r="AP428" s="110">
        <f t="shared" si="196"/>
        <v>3.43</v>
      </c>
      <c r="AQ428" s="111">
        <f t="shared" si="196"/>
        <v>2.39</v>
      </c>
      <c r="AR428" s="112">
        <f t="shared" si="196"/>
        <v>68.678160919540232</v>
      </c>
      <c r="AS428" s="112">
        <f t="shared" si="196"/>
        <v>29.781420765027335</v>
      </c>
      <c r="AT428" s="113">
        <f t="shared" si="196"/>
        <v>658</v>
      </c>
      <c r="AU428" s="114">
        <f t="shared" si="196"/>
        <v>2.5099999999999998</v>
      </c>
      <c r="AV428" s="115">
        <f t="shared" si="196"/>
        <v>1.28</v>
      </c>
      <c r="AW428" s="112">
        <f t="shared" si="196"/>
        <v>48.120300751879697</v>
      </c>
      <c r="AX428" s="112">
        <f t="shared" si="196"/>
        <v>50</v>
      </c>
      <c r="AY428" s="61">
        <f t="shared" si="196"/>
        <v>57.083333333333329</v>
      </c>
      <c r="AZ428" s="97">
        <f t="shared" si="196"/>
        <v>79.56</v>
      </c>
      <c r="BA428" s="68">
        <f t="shared" si="196"/>
        <v>60.1</v>
      </c>
      <c r="BB428" s="68">
        <f t="shared" si="196"/>
        <v>35.1</v>
      </c>
      <c r="BC428" s="68">
        <f t="shared" si="196"/>
        <v>1302</v>
      </c>
      <c r="BD428" s="68">
        <f t="shared" si="196"/>
        <v>0</v>
      </c>
      <c r="BE428" s="15">
        <f t="shared" si="196"/>
        <v>0</v>
      </c>
      <c r="BF428" s="6">
        <f t="shared" si="196"/>
        <v>7873</v>
      </c>
      <c r="BG428" s="41">
        <f t="shared" si="196"/>
        <v>2695</v>
      </c>
      <c r="BH428" s="42">
        <f t="shared" si="196"/>
        <v>2846</v>
      </c>
      <c r="BI428" s="42">
        <f t="shared" si="196"/>
        <v>0</v>
      </c>
      <c r="BJ428" s="42">
        <f t="shared" si="196"/>
        <v>0</v>
      </c>
      <c r="BK428" s="42">
        <f t="shared" si="196"/>
        <v>0</v>
      </c>
      <c r="BL428" s="42">
        <f t="shared" si="196"/>
        <v>0</v>
      </c>
      <c r="BM428" s="15">
        <f t="shared" si="196"/>
        <v>0</v>
      </c>
    </row>
    <row r="429" spans="1:65" outlineLevel="2" x14ac:dyDescent="0.3">
      <c r="A429" s="158" t="s">
        <v>23</v>
      </c>
      <c r="B429" s="159"/>
      <c r="C429" s="51">
        <f>IFERROR(SUBTOTAL(1,C396:C426),"")</f>
        <v>313842.6451612903</v>
      </c>
      <c r="D429" s="61">
        <f t="shared" ref="D429:BM429" si="197">IFERROR(SUBTOTAL(1,D396:D426),"")</f>
        <v>36.416666666666664</v>
      </c>
      <c r="E429" s="12">
        <f t="shared" si="197"/>
        <v>36.466666666666669</v>
      </c>
      <c r="F429" s="12">
        <f t="shared" si="197"/>
        <v>36.366666666666667</v>
      </c>
      <c r="G429" s="12" t="str">
        <f t="shared" si="197"/>
        <v/>
      </c>
      <c r="H429" s="12" t="str">
        <f t="shared" si="197"/>
        <v/>
      </c>
      <c r="I429" s="12" t="str">
        <f t="shared" si="197"/>
        <v/>
      </c>
      <c r="J429" s="12" t="str">
        <f t="shared" si="197"/>
        <v/>
      </c>
      <c r="K429" s="12" t="str">
        <f t="shared" si="197"/>
        <v/>
      </c>
      <c r="L429" s="12" t="str">
        <f t="shared" si="197"/>
        <v/>
      </c>
      <c r="M429" s="72">
        <f t="shared" si="197"/>
        <v>7.3</v>
      </c>
      <c r="N429" s="83">
        <f t="shared" si="197"/>
        <v>7.293333333333333</v>
      </c>
      <c r="O429" s="83">
        <f t="shared" si="197"/>
        <v>7.36</v>
      </c>
      <c r="P429" s="83" t="str">
        <f t="shared" si="197"/>
        <v/>
      </c>
      <c r="Q429" s="83" t="str">
        <f t="shared" si="197"/>
        <v/>
      </c>
      <c r="R429" s="83" t="str">
        <f t="shared" si="197"/>
        <v/>
      </c>
      <c r="S429" s="83" t="str">
        <f t="shared" si="197"/>
        <v/>
      </c>
      <c r="T429" s="83" t="str">
        <f t="shared" si="197"/>
        <v/>
      </c>
      <c r="U429" s="83" t="str">
        <f t="shared" si="197"/>
        <v/>
      </c>
      <c r="V429" s="6" t="str">
        <f t="shared" si="197"/>
        <v/>
      </c>
      <c r="W429" s="41" t="str">
        <f t="shared" si="197"/>
        <v/>
      </c>
      <c r="X429" s="41" t="str">
        <f t="shared" si="197"/>
        <v/>
      </c>
      <c r="Y429" s="41" t="str">
        <f t="shared" si="197"/>
        <v/>
      </c>
      <c r="Z429" s="41" t="str">
        <f t="shared" si="197"/>
        <v/>
      </c>
      <c r="AA429" s="41" t="str">
        <f t="shared" si="197"/>
        <v/>
      </c>
      <c r="AB429" s="41" t="str">
        <f t="shared" si="197"/>
        <v/>
      </c>
      <c r="AC429" s="41" t="str">
        <f t="shared" si="197"/>
        <v/>
      </c>
      <c r="AD429" s="41" t="str">
        <f t="shared" si="197"/>
        <v/>
      </c>
      <c r="AE429" s="6" t="str">
        <f t="shared" si="197"/>
        <v/>
      </c>
      <c r="AF429" s="41" t="str">
        <f t="shared" si="197"/>
        <v/>
      </c>
      <c r="AG429" s="41" t="str">
        <f t="shared" si="197"/>
        <v/>
      </c>
      <c r="AH429" s="41" t="str">
        <f t="shared" si="197"/>
        <v/>
      </c>
      <c r="AI429" s="41" t="str">
        <f t="shared" si="197"/>
        <v/>
      </c>
      <c r="AJ429" s="41" t="str">
        <f t="shared" si="197"/>
        <v/>
      </c>
      <c r="AK429" s="41" t="str">
        <f t="shared" si="197"/>
        <v/>
      </c>
      <c r="AL429" s="41" t="str">
        <f t="shared" si="197"/>
        <v/>
      </c>
      <c r="AM429" s="41" t="str">
        <f t="shared" si="197"/>
        <v/>
      </c>
      <c r="AN429" s="41">
        <f t="shared" si="197"/>
        <v>22.987667423866224</v>
      </c>
      <c r="AO429" s="41">
        <f t="shared" si="197"/>
        <v>945.45161290322585</v>
      </c>
      <c r="AP429" s="110">
        <f t="shared" si="197"/>
        <v>3.5233333333333334</v>
      </c>
      <c r="AQ429" s="111">
        <f t="shared" si="197"/>
        <v>2.4533333333333331</v>
      </c>
      <c r="AR429" s="112">
        <f t="shared" si="197"/>
        <v>69.622528545187478</v>
      </c>
      <c r="AS429" s="112">
        <f t="shared" si="197"/>
        <v>30.377471454812511</v>
      </c>
      <c r="AT429" s="113">
        <f t="shared" si="197"/>
        <v>945.45161290322585</v>
      </c>
      <c r="AU429" s="114">
        <f t="shared" si="197"/>
        <v>2.6049999999999995</v>
      </c>
      <c r="AV429" s="115">
        <f t="shared" si="197"/>
        <v>1.3066666666666666</v>
      </c>
      <c r="AW429" s="112">
        <f t="shared" si="197"/>
        <v>49.190283400809712</v>
      </c>
      <c r="AX429" s="112">
        <f t="shared" si="197"/>
        <v>50.809716599190288</v>
      </c>
      <c r="AY429" s="61">
        <f t="shared" si="197"/>
        <v>57.763676720729869</v>
      </c>
      <c r="AZ429" s="97">
        <f t="shared" si="197"/>
        <v>80.202999999999989</v>
      </c>
      <c r="BA429" s="68">
        <f t="shared" si="197"/>
        <v>60.1</v>
      </c>
      <c r="BB429" s="68">
        <f t="shared" si="197"/>
        <v>35.1</v>
      </c>
      <c r="BC429" s="68">
        <f t="shared" si="197"/>
        <v>1302</v>
      </c>
      <c r="BD429" s="68" t="str">
        <f t="shared" si="197"/>
        <v/>
      </c>
      <c r="BE429" s="15" t="str">
        <f>IFERROR(SUBTOTAL(1,BE396:BE426),"")</f>
        <v/>
      </c>
      <c r="BF429" s="6">
        <f t="shared" si="197"/>
        <v>10342.354838709678</v>
      </c>
      <c r="BG429" s="41">
        <f t="shared" si="197"/>
        <v>4364</v>
      </c>
      <c r="BH429" s="42">
        <f t="shared" si="197"/>
        <v>5978.3548387096771</v>
      </c>
      <c r="BI429" s="42" t="str">
        <f t="shared" si="197"/>
        <v/>
      </c>
      <c r="BJ429" s="42" t="str">
        <f t="shared" si="197"/>
        <v/>
      </c>
      <c r="BK429" s="42" t="str">
        <f t="shared" si="197"/>
        <v/>
      </c>
      <c r="BL429" s="42" t="str">
        <f t="shared" si="197"/>
        <v/>
      </c>
      <c r="BM429" s="15" t="str">
        <f t="shared" si="197"/>
        <v/>
      </c>
    </row>
    <row r="430" spans="1:65" ht="17.25" outlineLevel="1" thickBot="1" x14ac:dyDescent="0.35">
      <c r="A430" s="160" t="s">
        <v>46</v>
      </c>
      <c r="B430" s="161"/>
      <c r="C430" s="52">
        <f>SUBTOTAL(9,C396:C426)</f>
        <v>9729122</v>
      </c>
      <c r="D430" s="62"/>
      <c r="E430" s="30"/>
      <c r="F430" s="30"/>
      <c r="G430" s="30"/>
      <c r="H430" s="30"/>
      <c r="I430" s="30"/>
      <c r="J430" s="30"/>
      <c r="K430" s="30"/>
      <c r="L430" s="30"/>
      <c r="M430" s="73"/>
      <c r="N430" s="84"/>
      <c r="O430" s="84"/>
      <c r="P430" s="84"/>
      <c r="Q430" s="84"/>
      <c r="R430" s="84"/>
      <c r="S430" s="84"/>
      <c r="T430" s="84"/>
      <c r="U430" s="84"/>
      <c r="V430" s="93"/>
      <c r="W430" s="94"/>
      <c r="X430" s="94"/>
      <c r="Y430" s="94"/>
      <c r="Z430" s="94"/>
      <c r="AA430" s="94"/>
      <c r="AB430" s="94"/>
      <c r="AC430" s="94"/>
      <c r="AD430" s="94"/>
      <c r="AE430" s="93"/>
      <c r="AF430" s="94"/>
      <c r="AG430" s="94"/>
      <c r="AH430" s="94"/>
      <c r="AI430" s="94"/>
      <c r="AJ430" s="94"/>
      <c r="AK430" s="94"/>
      <c r="AL430" s="94"/>
      <c r="AM430" s="94"/>
      <c r="AN430" s="94"/>
      <c r="AO430" s="43">
        <f>SUBTOTAL(9,AO396:AO426)</f>
        <v>29309</v>
      </c>
      <c r="AP430" s="116"/>
      <c r="AQ430" s="117"/>
      <c r="AR430" s="118"/>
      <c r="AS430" s="118"/>
      <c r="AT430" s="119">
        <f>SUBTOTAL(9,AT396:AT426)</f>
        <v>29309</v>
      </c>
      <c r="AU430" s="120"/>
      <c r="AV430" s="121"/>
      <c r="AW430" s="118"/>
      <c r="AX430" s="118"/>
      <c r="AY430" s="62"/>
      <c r="AZ430" s="98"/>
      <c r="BA430" s="69"/>
      <c r="BB430" s="69"/>
      <c r="BC430" s="69"/>
      <c r="BD430" s="69"/>
      <c r="BE430" s="16">
        <f>SUBTOTAL(9,BE396:BE426)</f>
        <v>0</v>
      </c>
      <c r="BF430" s="7">
        <f t="shared" ref="BF430:BM430" si="198">SUBTOTAL(9,BF396:BF426)</f>
        <v>320613</v>
      </c>
      <c r="BG430" s="43">
        <f t="shared" si="198"/>
        <v>135284</v>
      </c>
      <c r="BH430" s="44">
        <f t="shared" si="198"/>
        <v>185329</v>
      </c>
      <c r="BI430" s="44">
        <f t="shared" si="198"/>
        <v>0</v>
      </c>
      <c r="BJ430" s="44">
        <f t="shared" si="198"/>
        <v>0</v>
      </c>
      <c r="BK430" s="44">
        <f t="shared" si="198"/>
        <v>0</v>
      </c>
      <c r="BL430" s="44">
        <f t="shared" si="198"/>
        <v>0</v>
      </c>
      <c r="BM430" s="16">
        <f t="shared" si="198"/>
        <v>0</v>
      </c>
    </row>
    <row r="431" spans="1:65" outlineLevel="1" x14ac:dyDescent="0.3">
      <c r="A431" s="24"/>
      <c r="B431" s="24"/>
      <c r="C431" s="17"/>
      <c r="D431" s="18"/>
      <c r="E431" s="18"/>
      <c r="F431" s="18"/>
      <c r="G431" s="18"/>
      <c r="H431" s="18"/>
      <c r="I431" s="18"/>
      <c r="J431" s="18"/>
      <c r="K431" s="18"/>
      <c r="L431" s="18"/>
      <c r="M431" s="54"/>
      <c r="N431" s="54"/>
      <c r="O431" s="54"/>
      <c r="P431" s="54"/>
      <c r="Q431" s="54"/>
      <c r="R431" s="54"/>
      <c r="S431" s="54"/>
      <c r="T431" s="54"/>
      <c r="U431" s="54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22"/>
      <c r="AQ431" s="122"/>
      <c r="AR431" s="122"/>
      <c r="AS431" s="122"/>
      <c r="AT431" s="136"/>
      <c r="AU431" s="137"/>
      <c r="AV431" s="137"/>
      <c r="AW431" s="122"/>
      <c r="AX431" s="122"/>
      <c r="AY431" s="18"/>
      <c r="AZ431" s="54"/>
      <c r="BA431" s="54"/>
      <c r="BB431" s="54"/>
      <c r="BC431" s="54"/>
      <c r="BD431" s="54"/>
      <c r="BE431" s="17"/>
      <c r="BF431" s="17"/>
      <c r="BG431" s="17"/>
      <c r="BH431" s="17"/>
      <c r="BI431" s="17"/>
      <c r="BJ431" s="17"/>
      <c r="BK431" s="17"/>
      <c r="BL431" s="17"/>
      <c r="BM431" s="17"/>
    </row>
  </sheetData>
  <mergeCells count="112">
    <mergeCell ref="BI6:BI7"/>
    <mergeCell ref="BJ6:BJ7"/>
    <mergeCell ref="BK6:BK7"/>
    <mergeCell ref="BL6:BL7"/>
    <mergeCell ref="BM6:BM7"/>
    <mergeCell ref="A8:B8"/>
    <mergeCell ref="AZ6:AZ7"/>
    <mergeCell ref="BA6:BD6"/>
    <mergeCell ref="BE6:BE7"/>
    <mergeCell ref="BF6:BF7"/>
    <mergeCell ref="BG6:BG7"/>
    <mergeCell ref="BH6:BH7"/>
    <mergeCell ref="AT6:AT7"/>
    <mergeCell ref="AU6:AU7"/>
    <mergeCell ref="AV6:AV7"/>
    <mergeCell ref="AW6:AW7"/>
    <mergeCell ref="AX6:AX7"/>
    <mergeCell ref="AY6:AY7"/>
    <mergeCell ref="AN6:AN7"/>
    <mergeCell ref="AO6:AO7"/>
    <mergeCell ref="AP6:AP7"/>
    <mergeCell ref="AQ6:AQ7"/>
    <mergeCell ref="AR6:AR7"/>
    <mergeCell ref="AS6:AS7"/>
    <mergeCell ref="A6:B7"/>
    <mergeCell ref="C6:C7"/>
    <mergeCell ref="D6:L6"/>
    <mergeCell ref="C15:C16"/>
    <mergeCell ref="D15:L15"/>
    <mergeCell ref="M15:U15"/>
    <mergeCell ref="V15:AD15"/>
    <mergeCell ref="AE15:AM15"/>
    <mergeCell ref="AN15:AN16"/>
    <mergeCell ref="A9:B9"/>
    <mergeCell ref="A10:B10"/>
    <mergeCell ref="A11:B11"/>
    <mergeCell ref="A12:B12"/>
    <mergeCell ref="A15:A16"/>
    <mergeCell ref="B15:B16"/>
    <mergeCell ref="M6:U6"/>
    <mergeCell ref="V6:AD6"/>
    <mergeCell ref="AE6:AM6"/>
    <mergeCell ref="BJ15:BJ16"/>
    <mergeCell ref="BK15:BK16"/>
    <mergeCell ref="BL15:BL16"/>
    <mergeCell ref="BM15:BM16"/>
    <mergeCell ref="A48:B48"/>
    <mergeCell ref="A49:B49"/>
    <mergeCell ref="BA15:BD15"/>
    <mergeCell ref="BE15:BE16"/>
    <mergeCell ref="BF15:BF16"/>
    <mergeCell ref="BG15:BG16"/>
    <mergeCell ref="BH15:BH16"/>
    <mergeCell ref="BI15:BI16"/>
    <mergeCell ref="AU15:AU16"/>
    <mergeCell ref="AV15:AV16"/>
    <mergeCell ref="AW15:AW16"/>
    <mergeCell ref="AX15:AX16"/>
    <mergeCell ref="AY15:AY16"/>
    <mergeCell ref="AZ15:AZ16"/>
    <mergeCell ref="AO15:AO16"/>
    <mergeCell ref="AP15:AP16"/>
    <mergeCell ref="AQ15:AQ16"/>
    <mergeCell ref="AR15:AR16"/>
    <mergeCell ref="AS15:AS16"/>
    <mergeCell ref="AT15:AT16"/>
    <mergeCell ref="A116:B116"/>
    <mergeCell ref="A117:B117"/>
    <mergeCell ref="A118:B118"/>
    <mergeCell ref="A119:B119"/>
    <mergeCell ref="A150:B150"/>
    <mergeCell ref="A151:B151"/>
    <mergeCell ref="A50:B50"/>
    <mergeCell ref="A51:B51"/>
    <mergeCell ref="A81:B81"/>
    <mergeCell ref="A82:B82"/>
    <mergeCell ref="A83:B83"/>
    <mergeCell ref="A84:B84"/>
    <mergeCell ref="A219:B219"/>
    <mergeCell ref="A220:B220"/>
    <mergeCell ref="A221:B221"/>
    <mergeCell ref="A222:B222"/>
    <mergeCell ref="A254:B254"/>
    <mergeCell ref="A255:B255"/>
    <mergeCell ref="A152:B152"/>
    <mergeCell ref="A153:B153"/>
    <mergeCell ref="A185:B185"/>
    <mergeCell ref="A186:B186"/>
    <mergeCell ref="A187:B187"/>
    <mergeCell ref="A188:B188"/>
    <mergeCell ref="A323:B323"/>
    <mergeCell ref="A324:B324"/>
    <mergeCell ref="A325:B325"/>
    <mergeCell ref="A326:B326"/>
    <mergeCell ref="A358:B358"/>
    <mergeCell ref="A359:B359"/>
    <mergeCell ref="A256:B256"/>
    <mergeCell ref="A257:B257"/>
    <mergeCell ref="A289:B289"/>
    <mergeCell ref="A290:B290"/>
    <mergeCell ref="A291:B291"/>
    <mergeCell ref="A292:B292"/>
    <mergeCell ref="A427:B427"/>
    <mergeCell ref="A428:B428"/>
    <mergeCell ref="A429:B429"/>
    <mergeCell ref="A430:B430"/>
    <mergeCell ref="A360:B360"/>
    <mergeCell ref="A361:B361"/>
    <mergeCell ref="A392:B392"/>
    <mergeCell ref="A393:B393"/>
    <mergeCell ref="A394:B394"/>
    <mergeCell ref="A395:B395"/>
  </mergeCells>
  <phoneticPr fontId="1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43" fitToHeight="0" orientation="landscape" horizontalDpi="1200" r:id="rId1"/>
  <rowBreaks count="11" manualBreakCount="11">
    <brk id="51" max="16383" man="1"/>
    <brk id="84" max="16383" man="1"/>
    <brk id="119" max="16383" man="1"/>
    <brk id="153" max="16383" man="1"/>
    <brk id="188" max="16383" man="1"/>
    <brk id="222" max="16383" man="1"/>
    <brk id="257" max="16383" man="1"/>
    <brk id="292" max="16383" man="1"/>
    <brk id="326" max="19" man="1"/>
    <brk id="361" max="16383" man="1"/>
    <brk id="395" max="1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M431"/>
  <sheetViews>
    <sheetView showGridLines="0" zoomScale="55" zoomScaleNormal="55" zoomScaleSheetLayoutView="55" workbookViewId="0">
      <pane xSplit="2" ySplit="16" topLeftCell="C17" activePane="bottomRight" state="frozen"/>
      <selection pane="topRight" activeCell="C1" sqref="C1"/>
      <selection pane="bottomLeft" activeCell="A4" sqref="A4"/>
      <selection pane="bottomRight" activeCell="B17" sqref="B17"/>
    </sheetView>
  </sheetViews>
  <sheetFormatPr defaultRowHeight="16.5" outlineLevelRow="5" outlineLevelCol="1" x14ac:dyDescent="0.3"/>
  <cols>
    <col min="1" max="1" width="6" style="20" bestFit="1" customWidth="1"/>
    <col min="2" max="2" width="11.125" style="2" bestFit="1" customWidth="1"/>
    <col min="3" max="3" width="14.625" style="4" customWidth="1"/>
    <col min="4" max="4" width="9.25" style="3" bestFit="1" customWidth="1"/>
    <col min="5" max="12" width="9.25" style="3" customWidth="1" outlineLevel="1"/>
    <col min="13" max="13" width="9.25" style="53" bestFit="1" customWidth="1"/>
    <col min="14" max="21" width="9.25" style="53" customWidth="1" outlineLevel="1"/>
    <col min="22" max="22" width="9.25" style="4" bestFit="1" customWidth="1"/>
    <col min="23" max="30" width="9.25" style="4" customWidth="1" outlineLevel="1"/>
    <col min="31" max="31" width="14.25" style="4" bestFit="1" customWidth="1"/>
    <col min="32" max="39" width="9.25" style="4" customWidth="1" outlineLevel="1"/>
    <col min="40" max="40" width="13.75" style="4" customWidth="1"/>
    <col min="41" max="41" width="14.625" style="4" customWidth="1"/>
    <col min="42" max="43" width="8.625" style="100" customWidth="1"/>
    <col min="44" max="44" width="10.625" style="100" customWidth="1"/>
    <col min="45" max="45" width="10.625" style="100" bestFit="1" customWidth="1"/>
    <col min="46" max="46" width="14.625" style="101" customWidth="1"/>
    <col min="47" max="48" width="8.625" style="102" customWidth="1"/>
    <col min="49" max="49" width="10.625" style="100" customWidth="1"/>
    <col min="50" max="50" width="10.625" style="100" bestFit="1" customWidth="1"/>
    <col min="51" max="51" width="11.625" style="3" customWidth="1"/>
    <col min="52" max="56" width="11.625" style="53" customWidth="1"/>
    <col min="57" max="57" width="14.625" style="4" customWidth="1"/>
    <col min="58" max="58" width="20.375" style="4" bestFit="1" customWidth="1"/>
    <col min="59" max="59" width="14" style="4" customWidth="1" outlineLevel="1"/>
    <col min="60" max="60" width="20.875" style="4" customWidth="1" outlineLevel="1"/>
    <col min="61" max="61" width="18.875" style="4" customWidth="1" outlineLevel="1"/>
    <col min="62" max="63" width="20.25" style="4" customWidth="1" outlineLevel="1"/>
    <col min="64" max="65" width="20.875" style="4" customWidth="1" outlineLevel="1"/>
  </cols>
  <sheetData>
    <row r="1" spans="1:65" ht="19.5" x14ac:dyDescent="0.3">
      <c r="A1" s="19" t="s">
        <v>106</v>
      </c>
    </row>
    <row r="2" spans="1:65" s="35" customFormat="1" x14ac:dyDescent="0.3">
      <c r="A2" s="138" t="s">
        <v>99</v>
      </c>
      <c r="B2" s="34"/>
      <c r="M2" s="53"/>
      <c r="N2" s="53"/>
      <c r="O2" s="53"/>
      <c r="P2" s="53"/>
      <c r="Q2" s="53"/>
      <c r="R2" s="53"/>
      <c r="S2" s="53"/>
      <c r="T2" s="53"/>
      <c r="U2" s="5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P2" s="100"/>
      <c r="AQ2" s="100"/>
      <c r="AR2" s="100"/>
      <c r="AS2" s="100"/>
      <c r="AT2" s="103"/>
      <c r="AU2" s="103"/>
      <c r="AV2" s="103"/>
      <c r="AW2" s="100"/>
      <c r="AX2" s="100"/>
      <c r="AZ2" s="53"/>
      <c r="BA2" s="53"/>
      <c r="BB2" s="53"/>
      <c r="BC2" s="53"/>
      <c r="BD2" s="53"/>
      <c r="BG2" s="4"/>
      <c r="BH2" s="4"/>
      <c r="BI2" s="4"/>
      <c r="BJ2" s="4"/>
      <c r="BK2" s="4"/>
      <c r="BL2" s="4"/>
      <c r="BM2" s="4"/>
    </row>
    <row r="3" spans="1:65" s="35" customFormat="1" x14ac:dyDescent="0.3">
      <c r="A3" s="139" t="s">
        <v>100</v>
      </c>
      <c r="B3" s="34"/>
      <c r="M3" s="53"/>
      <c r="N3" s="53"/>
      <c r="O3" s="53"/>
      <c r="P3" s="53"/>
      <c r="Q3" s="53"/>
      <c r="R3" s="53"/>
      <c r="S3" s="53"/>
      <c r="T3" s="53"/>
      <c r="U3" s="5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P3" s="100"/>
      <c r="AQ3" s="100"/>
      <c r="AR3" s="100"/>
      <c r="AS3" s="100"/>
      <c r="AT3" s="103"/>
      <c r="AU3" s="103"/>
      <c r="AV3" s="103"/>
      <c r="AW3" s="100"/>
      <c r="AX3" s="100"/>
      <c r="AZ3" s="53"/>
      <c r="BA3" s="53"/>
      <c r="BB3" s="53"/>
      <c r="BC3" s="53"/>
      <c r="BD3" s="53"/>
      <c r="BG3" s="4"/>
      <c r="BH3" s="4"/>
      <c r="BI3" s="4"/>
      <c r="BJ3" s="4"/>
      <c r="BK3" s="4"/>
      <c r="BL3" s="4"/>
      <c r="BM3" s="4"/>
    </row>
    <row r="4" spans="1:65" s="35" customFormat="1" x14ac:dyDescent="0.3">
      <c r="A4" s="140" t="s">
        <v>101</v>
      </c>
      <c r="B4" s="141"/>
      <c r="C4" s="142"/>
      <c r="D4" s="142"/>
      <c r="E4" s="142"/>
      <c r="F4" s="142"/>
      <c r="G4" s="142"/>
      <c r="H4" s="142"/>
      <c r="M4" s="53"/>
      <c r="N4" s="53"/>
      <c r="O4" s="53"/>
      <c r="P4" s="53"/>
      <c r="Q4" s="53"/>
      <c r="R4" s="53"/>
      <c r="S4" s="53"/>
      <c r="T4" s="53"/>
      <c r="U4" s="5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P4" s="100"/>
      <c r="AQ4" s="100"/>
      <c r="AR4" s="100"/>
      <c r="AS4" s="100"/>
      <c r="AT4" s="103"/>
      <c r="AU4" s="103"/>
      <c r="AV4" s="103"/>
      <c r="AW4" s="100"/>
      <c r="AX4" s="100"/>
      <c r="AZ4" s="53"/>
      <c r="BA4" s="53"/>
      <c r="BB4" s="53"/>
      <c r="BC4" s="53"/>
      <c r="BD4" s="53"/>
      <c r="BG4" s="4"/>
      <c r="BH4" s="4"/>
      <c r="BI4" s="4"/>
      <c r="BJ4" s="4"/>
      <c r="BK4" s="4"/>
      <c r="BL4" s="4"/>
      <c r="BM4" s="4"/>
    </row>
    <row r="5" spans="1:65" s="35" customFormat="1" ht="17.25" thickBot="1" x14ac:dyDescent="0.35">
      <c r="A5" s="36"/>
      <c r="B5" s="34"/>
      <c r="M5" s="53"/>
      <c r="N5" s="53"/>
      <c r="O5" s="53"/>
      <c r="P5" s="53"/>
      <c r="Q5" s="53"/>
      <c r="R5" s="53"/>
      <c r="S5" s="53"/>
      <c r="T5" s="53"/>
      <c r="U5" s="53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P5" s="100"/>
      <c r="AQ5" s="100"/>
      <c r="AR5" s="100"/>
      <c r="AS5" s="100"/>
      <c r="AT5" s="103"/>
      <c r="AU5" s="103"/>
      <c r="AV5" s="103"/>
      <c r="AW5" s="100"/>
      <c r="AX5" s="100"/>
      <c r="AZ5" s="53"/>
      <c r="BA5" s="53"/>
      <c r="BB5" s="53"/>
      <c r="BC5" s="53"/>
      <c r="BD5" s="53"/>
      <c r="BG5" s="4"/>
      <c r="BH5" s="4"/>
      <c r="BI5" s="4"/>
      <c r="BJ5" s="4"/>
      <c r="BK5" s="4"/>
      <c r="BL5" s="4"/>
      <c r="BM5" s="4"/>
    </row>
    <row r="6" spans="1:65" s="35" customFormat="1" ht="17.25" customHeight="1" thickBot="1" x14ac:dyDescent="0.35">
      <c r="A6" s="190" t="s">
        <v>61</v>
      </c>
      <c r="B6" s="191"/>
      <c r="C6" s="170" t="s">
        <v>2</v>
      </c>
      <c r="D6" s="194" t="s">
        <v>68</v>
      </c>
      <c r="E6" s="195"/>
      <c r="F6" s="195"/>
      <c r="G6" s="195"/>
      <c r="H6" s="195"/>
      <c r="I6" s="195"/>
      <c r="J6" s="195"/>
      <c r="K6" s="195"/>
      <c r="L6" s="195"/>
      <c r="M6" s="196" t="s">
        <v>77</v>
      </c>
      <c r="N6" s="197"/>
      <c r="O6" s="197"/>
      <c r="P6" s="197"/>
      <c r="Q6" s="197"/>
      <c r="R6" s="197"/>
      <c r="S6" s="197"/>
      <c r="T6" s="197"/>
      <c r="U6" s="197"/>
      <c r="V6" s="174" t="s">
        <v>80</v>
      </c>
      <c r="W6" s="170"/>
      <c r="X6" s="170"/>
      <c r="Y6" s="170"/>
      <c r="Z6" s="170"/>
      <c r="AA6" s="170"/>
      <c r="AB6" s="170"/>
      <c r="AC6" s="170"/>
      <c r="AD6" s="170"/>
      <c r="AE6" s="176" t="s">
        <v>82</v>
      </c>
      <c r="AF6" s="170"/>
      <c r="AG6" s="170"/>
      <c r="AH6" s="170"/>
      <c r="AI6" s="170"/>
      <c r="AJ6" s="170"/>
      <c r="AK6" s="170"/>
      <c r="AL6" s="170"/>
      <c r="AM6" s="170"/>
      <c r="AN6" s="176" t="s">
        <v>67</v>
      </c>
      <c r="AO6" s="174" t="s">
        <v>1</v>
      </c>
      <c r="AP6" s="178" t="s">
        <v>93</v>
      </c>
      <c r="AQ6" s="180" t="s">
        <v>94</v>
      </c>
      <c r="AR6" s="182" t="s">
        <v>95</v>
      </c>
      <c r="AS6" s="182" t="s">
        <v>91</v>
      </c>
      <c r="AT6" s="188" t="s">
        <v>66</v>
      </c>
      <c r="AU6" s="178" t="s">
        <v>96</v>
      </c>
      <c r="AV6" s="180" t="s">
        <v>97</v>
      </c>
      <c r="AW6" s="182" t="s">
        <v>98</v>
      </c>
      <c r="AX6" s="182" t="s">
        <v>92</v>
      </c>
      <c r="AY6" s="184" t="s">
        <v>89</v>
      </c>
      <c r="AZ6" s="186" t="s">
        <v>87</v>
      </c>
      <c r="BA6" s="168" t="s">
        <v>104</v>
      </c>
      <c r="BB6" s="169"/>
      <c r="BC6" s="169"/>
      <c r="BD6" s="169"/>
      <c r="BE6" s="170" t="s">
        <v>102</v>
      </c>
      <c r="BF6" s="172" t="s">
        <v>3</v>
      </c>
      <c r="BG6" s="174" t="s">
        <v>4</v>
      </c>
      <c r="BH6" s="176" t="s">
        <v>7</v>
      </c>
      <c r="BI6" s="176" t="s">
        <v>8</v>
      </c>
      <c r="BJ6" s="176" t="s">
        <v>6</v>
      </c>
      <c r="BK6" s="176" t="s">
        <v>5</v>
      </c>
      <c r="BL6" s="176" t="s">
        <v>9</v>
      </c>
      <c r="BM6" s="166" t="s">
        <v>10</v>
      </c>
    </row>
    <row r="7" spans="1:65" s="1" customFormat="1" ht="35.25" thickBot="1" x14ac:dyDescent="0.35">
      <c r="A7" s="192"/>
      <c r="B7" s="193"/>
      <c r="C7" s="171"/>
      <c r="D7" s="75" t="s">
        <v>78</v>
      </c>
      <c r="E7" s="59" t="s">
        <v>69</v>
      </c>
      <c r="F7" s="58" t="s">
        <v>70</v>
      </c>
      <c r="G7" s="58" t="s">
        <v>71</v>
      </c>
      <c r="H7" s="58" t="s">
        <v>72</v>
      </c>
      <c r="I7" s="58" t="s">
        <v>73</v>
      </c>
      <c r="J7" s="58" t="s">
        <v>74</v>
      </c>
      <c r="K7" s="58" t="s">
        <v>75</v>
      </c>
      <c r="L7" s="58" t="s">
        <v>76</v>
      </c>
      <c r="M7" s="63" t="s">
        <v>79</v>
      </c>
      <c r="N7" s="80" t="s">
        <v>69</v>
      </c>
      <c r="O7" s="81" t="s">
        <v>70</v>
      </c>
      <c r="P7" s="81" t="s">
        <v>71</v>
      </c>
      <c r="Q7" s="81" t="s">
        <v>72</v>
      </c>
      <c r="R7" s="81" t="s">
        <v>73</v>
      </c>
      <c r="S7" s="81" t="s">
        <v>74</v>
      </c>
      <c r="T7" s="81" t="s">
        <v>75</v>
      </c>
      <c r="U7" s="89" t="s">
        <v>76</v>
      </c>
      <c r="V7" s="90" t="s">
        <v>81</v>
      </c>
      <c r="W7" s="91" t="s">
        <v>69</v>
      </c>
      <c r="X7" s="92" t="s">
        <v>70</v>
      </c>
      <c r="Y7" s="92" t="s">
        <v>71</v>
      </c>
      <c r="Z7" s="92" t="s">
        <v>72</v>
      </c>
      <c r="AA7" s="92" t="s">
        <v>73</v>
      </c>
      <c r="AB7" s="92" t="s">
        <v>74</v>
      </c>
      <c r="AC7" s="92" t="s">
        <v>75</v>
      </c>
      <c r="AD7" s="92" t="s">
        <v>76</v>
      </c>
      <c r="AE7" s="90" t="s">
        <v>83</v>
      </c>
      <c r="AF7" s="91" t="s">
        <v>69</v>
      </c>
      <c r="AG7" s="92" t="s">
        <v>70</v>
      </c>
      <c r="AH7" s="92" t="s">
        <v>71</v>
      </c>
      <c r="AI7" s="92" t="s">
        <v>72</v>
      </c>
      <c r="AJ7" s="92" t="s">
        <v>73</v>
      </c>
      <c r="AK7" s="92" t="s">
        <v>74</v>
      </c>
      <c r="AL7" s="92" t="s">
        <v>75</v>
      </c>
      <c r="AM7" s="92" t="s">
        <v>76</v>
      </c>
      <c r="AN7" s="177"/>
      <c r="AO7" s="175"/>
      <c r="AP7" s="179"/>
      <c r="AQ7" s="181"/>
      <c r="AR7" s="183"/>
      <c r="AS7" s="183"/>
      <c r="AT7" s="189"/>
      <c r="AU7" s="179"/>
      <c r="AV7" s="181"/>
      <c r="AW7" s="183"/>
      <c r="AX7" s="183"/>
      <c r="AY7" s="185"/>
      <c r="AZ7" s="187"/>
      <c r="BA7" s="65" t="s">
        <v>84</v>
      </c>
      <c r="BB7" s="65" t="s">
        <v>85</v>
      </c>
      <c r="BC7" s="65" t="s">
        <v>86</v>
      </c>
      <c r="BD7" s="66" t="s">
        <v>90</v>
      </c>
      <c r="BE7" s="171"/>
      <c r="BF7" s="173"/>
      <c r="BG7" s="175"/>
      <c r="BH7" s="177"/>
      <c r="BI7" s="177"/>
      <c r="BJ7" s="177"/>
      <c r="BK7" s="177"/>
      <c r="BL7" s="177"/>
      <c r="BM7" s="167"/>
    </row>
    <row r="8" spans="1:65" x14ac:dyDescent="0.3">
      <c r="A8" s="156" t="s">
        <v>12</v>
      </c>
      <c r="B8" s="157"/>
      <c r="C8" s="50">
        <f t="shared" ref="C8:BM8" si="0">SUBTOTAL(4,C17:C426)</f>
        <v>459297</v>
      </c>
      <c r="D8" s="60">
        <f t="shared" si="0"/>
        <v>38</v>
      </c>
      <c r="E8" s="28">
        <f t="shared" si="0"/>
        <v>38</v>
      </c>
      <c r="F8" s="28">
        <f t="shared" si="0"/>
        <v>38</v>
      </c>
      <c r="G8" s="28">
        <f t="shared" si="0"/>
        <v>0</v>
      </c>
      <c r="H8" s="28">
        <f t="shared" si="0"/>
        <v>0</v>
      </c>
      <c r="I8" s="28">
        <f t="shared" si="0"/>
        <v>0</v>
      </c>
      <c r="J8" s="28">
        <f t="shared" si="0"/>
        <v>0</v>
      </c>
      <c r="K8" s="28">
        <f t="shared" si="0"/>
        <v>0</v>
      </c>
      <c r="L8" s="28">
        <f t="shared" si="0"/>
        <v>0</v>
      </c>
      <c r="M8" s="71">
        <f t="shared" si="0"/>
        <v>7.7</v>
      </c>
      <c r="N8" s="82">
        <f t="shared" si="0"/>
        <v>7.79</v>
      </c>
      <c r="O8" s="82">
        <f t="shared" si="0"/>
        <v>7.7</v>
      </c>
      <c r="P8" s="82">
        <f t="shared" si="0"/>
        <v>0</v>
      </c>
      <c r="Q8" s="82">
        <f t="shared" si="0"/>
        <v>0</v>
      </c>
      <c r="R8" s="82">
        <f t="shared" si="0"/>
        <v>0</v>
      </c>
      <c r="S8" s="82">
        <f t="shared" si="0"/>
        <v>0</v>
      </c>
      <c r="T8" s="82">
        <f t="shared" si="0"/>
        <v>0</v>
      </c>
      <c r="U8" s="82">
        <f t="shared" si="0"/>
        <v>0</v>
      </c>
      <c r="V8" s="29">
        <f t="shared" si="0"/>
        <v>0</v>
      </c>
      <c r="W8" s="39">
        <f t="shared" si="0"/>
        <v>0</v>
      </c>
      <c r="X8" s="39">
        <f t="shared" si="0"/>
        <v>0</v>
      </c>
      <c r="Y8" s="39">
        <f t="shared" si="0"/>
        <v>0</v>
      </c>
      <c r="Z8" s="39">
        <f t="shared" si="0"/>
        <v>0</v>
      </c>
      <c r="AA8" s="39">
        <f t="shared" si="0"/>
        <v>0</v>
      </c>
      <c r="AB8" s="39">
        <f t="shared" si="0"/>
        <v>0</v>
      </c>
      <c r="AC8" s="39">
        <f t="shared" si="0"/>
        <v>0</v>
      </c>
      <c r="AD8" s="39">
        <f t="shared" si="0"/>
        <v>0</v>
      </c>
      <c r="AE8" s="29">
        <f t="shared" si="0"/>
        <v>0</v>
      </c>
      <c r="AF8" s="39">
        <f t="shared" si="0"/>
        <v>0</v>
      </c>
      <c r="AG8" s="39">
        <f t="shared" si="0"/>
        <v>0</v>
      </c>
      <c r="AH8" s="39">
        <f t="shared" si="0"/>
        <v>0</v>
      </c>
      <c r="AI8" s="39">
        <f t="shared" si="0"/>
        <v>0</v>
      </c>
      <c r="AJ8" s="39">
        <f t="shared" si="0"/>
        <v>0</v>
      </c>
      <c r="AK8" s="39">
        <f t="shared" si="0"/>
        <v>0</v>
      </c>
      <c r="AL8" s="39">
        <f t="shared" si="0"/>
        <v>0</v>
      </c>
      <c r="AM8" s="39">
        <f t="shared" si="0"/>
        <v>0</v>
      </c>
      <c r="AN8" s="39">
        <f t="shared" si="0"/>
        <v>34.257748776508976</v>
      </c>
      <c r="AO8" s="39">
        <f t="shared" si="0"/>
        <v>1618</v>
      </c>
      <c r="AP8" s="104">
        <f t="shared" si="0"/>
        <v>6.95</v>
      </c>
      <c r="AQ8" s="105">
        <f t="shared" si="0"/>
        <v>6.01</v>
      </c>
      <c r="AR8" s="106">
        <f t="shared" si="0"/>
        <v>87.084870848708491</v>
      </c>
      <c r="AS8" s="106">
        <f t="shared" si="0"/>
        <v>27.899686520376179</v>
      </c>
      <c r="AT8" s="107">
        <f t="shared" si="0"/>
        <v>1618</v>
      </c>
      <c r="AU8" s="108">
        <f t="shared" si="0"/>
        <v>4.05</v>
      </c>
      <c r="AV8" s="109">
        <f t="shared" si="0"/>
        <v>3.29</v>
      </c>
      <c r="AW8" s="106">
        <f t="shared" si="0"/>
        <v>81.234567901234584</v>
      </c>
      <c r="AX8" s="106">
        <f t="shared" si="0"/>
        <v>40.350877192982452</v>
      </c>
      <c r="AY8" s="60">
        <f t="shared" si="0"/>
        <v>68.482228906866055</v>
      </c>
      <c r="AZ8" s="96">
        <f t="shared" si="0"/>
        <v>83.9</v>
      </c>
      <c r="BA8" s="67">
        <f t="shared" si="0"/>
        <v>64.599999999999994</v>
      </c>
      <c r="BB8" s="67">
        <f t="shared" si="0"/>
        <v>35.6</v>
      </c>
      <c r="BC8" s="67">
        <f t="shared" si="0"/>
        <v>2338</v>
      </c>
      <c r="BD8" s="67">
        <f t="shared" si="0"/>
        <v>0</v>
      </c>
      <c r="BE8" s="27">
        <f t="shared" si="0"/>
        <v>0</v>
      </c>
      <c r="BF8" s="29">
        <f t="shared" si="0"/>
        <v>14041</v>
      </c>
      <c r="BG8" s="39">
        <f t="shared" si="0"/>
        <v>9177</v>
      </c>
      <c r="BH8" s="40">
        <f t="shared" si="0"/>
        <v>10139</v>
      </c>
      <c r="BI8" s="40">
        <f t="shared" si="0"/>
        <v>0</v>
      </c>
      <c r="BJ8" s="40">
        <f t="shared" si="0"/>
        <v>0</v>
      </c>
      <c r="BK8" s="40">
        <f t="shared" si="0"/>
        <v>0</v>
      </c>
      <c r="BL8" s="40">
        <f t="shared" si="0"/>
        <v>0</v>
      </c>
      <c r="BM8" s="27">
        <f t="shared" si="0"/>
        <v>0</v>
      </c>
    </row>
    <row r="9" spans="1:65" x14ac:dyDescent="0.3">
      <c r="A9" s="158" t="s">
        <v>11</v>
      </c>
      <c r="B9" s="159"/>
      <c r="C9" s="51">
        <f t="shared" ref="C9:BM9" si="1">SUBTOTAL(5,C17:C426)</f>
        <v>264566</v>
      </c>
      <c r="D9" s="61">
        <f t="shared" si="1"/>
        <v>35</v>
      </c>
      <c r="E9" s="12">
        <f t="shared" si="1"/>
        <v>34</v>
      </c>
      <c r="F9" s="12">
        <f t="shared" si="1"/>
        <v>34</v>
      </c>
      <c r="G9" s="12">
        <f t="shared" si="1"/>
        <v>0</v>
      </c>
      <c r="H9" s="12">
        <f t="shared" si="1"/>
        <v>0</v>
      </c>
      <c r="I9" s="12">
        <f t="shared" si="1"/>
        <v>0</v>
      </c>
      <c r="J9" s="12">
        <f t="shared" si="1"/>
        <v>0</v>
      </c>
      <c r="K9" s="12">
        <f t="shared" si="1"/>
        <v>0</v>
      </c>
      <c r="L9" s="12">
        <f t="shared" si="1"/>
        <v>0</v>
      </c>
      <c r="M9" s="72">
        <f t="shared" si="1"/>
        <v>6.8</v>
      </c>
      <c r="N9" s="83">
        <f t="shared" si="1"/>
        <v>6.72</v>
      </c>
      <c r="O9" s="83">
        <f t="shared" si="1"/>
        <v>6.8</v>
      </c>
      <c r="P9" s="83">
        <f t="shared" si="1"/>
        <v>0</v>
      </c>
      <c r="Q9" s="83">
        <f t="shared" si="1"/>
        <v>0</v>
      </c>
      <c r="R9" s="83">
        <f t="shared" si="1"/>
        <v>0</v>
      </c>
      <c r="S9" s="83">
        <f t="shared" si="1"/>
        <v>0</v>
      </c>
      <c r="T9" s="83">
        <f t="shared" si="1"/>
        <v>0</v>
      </c>
      <c r="U9" s="83">
        <f t="shared" si="1"/>
        <v>0</v>
      </c>
      <c r="V9" s="6">
        <f t="shared" si="1"/>
        <v>0</v>
      </c>
      <c r="W9" s="41">
        <f t="shared" si="1"/>
        <v>0</v>
      </c>
      <c r="X9" s="41">
        <f t="shared" si="1"/>
        <v>0</v>
      </c>
      <c r="Y9" s="41">
        <f t="shared" si="1"/>
        <v>0</v>
      </c>
      <c r="Z9" s="41">
        <f t="shared" si="1"/>
        <v>0</v>
      </c>
      <c r="AA9" s="41">
        <f t="shared" si="1"/>
        <v>0</v>
      </c>
      <c r="AB9" s="41">
        <f t="shared" si="1"/>
        <v>0</v>
      </c>
      <c r="AC9" s="41">
        <f t="shared" si="1"/>
        <v>0</v>
      </c>
      <c r="AD9" s="41">
        <f t="shared" si="1"/>
        <v>0</v>
      </c>
      <c r="AE9" s="6">
        <f t="shared" si="1"/>
        <v>0</v>
      </c>
      <c r="AF9" s="41">
        <f t="shared" si="1"/>
        <v>0</v>
      </c>
      <c r="AG9" s="41">
        <f t="shared" si="1"/>
        <v>0</v>
      </c>
      <c r="AH9" s="41">
        <f t="shared" si="1"/>
        <v>0</v>
      </c>
      <c r="AI9" s="41">
        <f t="shared" si="1"/>
        <v>0</v>
      </c>
      <c r="AJ9" s="41">
        <f t="shared" si="1"/>
        <v>0</v>
      </c>
      <c r="AK9" s="41">
        <f t="shared" si="1"/>
        <v>0</v>
      </c>
      <c r="AL9" s="41">
        <f t="shared" si="1"/>
        <v>0</v>
      </c>
      <c r="AM9" s="41">
        <f t="shared" si="1"/>
        <v>0</v>
      </c>
      <c r="AN9" s="41">
        <f t="shared" si="1"/>
        <v>12.978986402966626</v>
      </c>
      <c r="AO9" s="41">
        <f t="shared" si="1"/>
        <v>613</v>
      </c>
      <c r="AP9" s="110">
        <f t="shared" si="1"/>
        <v>2.94</v>
      </c>
      <c r="AQ9" s="111">
        <f t="shared" si="1"/>
        <v>2.19</v>
      </c>
      <c r="AR9" s="112">
        <f t="shared" si="1"/>
        <v>72.100313479623821</v>
      </c>
      <c r="AS9" s="112">
        <f t="shared" si="1"/>
        <v>12.915129151291509</v>
      </c>
      <c r="AT9" s="113">
        <f t="shared" si="1"/>
        <v>0</v>
      </c>
      <c r="AU9" s="114">
        <f t="shared" si="1"/>
        <v>1.88</v>
      </c>
      <c r="AV9" s="115">
        <f t="shared" si="1"/>
        <v>1.18</v>
      </c>
      <c r="AW9" s="112">
        <f t="shared" si="1"/>
        <v>59.649122807017548</v>
      </c>
      <c r="AX9" s="112">
        <f t="shared" si="1"/>
        <v>18.765432098765416</v>
      </c>
      <c r="AY9" s="61">
        <f t="shared" si="1"/>
        <v>15.435606060606133</v>
      </c>
      <c r="AZ9" s="97">
        <f t="shared" si="1"/>
        <v>73.37</v>
      </c>
      <c r="BA9" s="68">
        <f t="shared" si="1"/>
        <v>60.4</v>
      </c>
      <c r="BB9" s="68">
        <f t="shared" si="1"/>
        <v>32.200000000000003</v>
      </c>
      <c r="BC9" s="68">
        <f t="shared" si="1"/>
        <v>2</v>
      </c>
      <c r="BD9" s="68">
        <f t="shared" si="1"/>
        <v>0</v>
      </c>
      <c r="BE9" s="15">
        <f t="shared" si="1"/>
        <v>0</v>
      </c>
      <c r="BF9" s="6">
        <f t="shared" si="1"/>
        <v>3764</v>
      </c>
      <c r="BG9" s="41">
        <f t="shared" si="1"/>
        <v>0</v>
      </c>
      <c r="BH9" s="42">
        <f t="shared" si="1"/>
        <v>286</v>
      </c>
      <c r="BI9" s="42">
        <f t="shared" si="1"/>
        <v>0</v>
      </c>
      <c r="BJ9" s="42">
        <f t="shared" si="1"/>
        <v>0</v>
      </c>
      <c r="BK9" s="42">
        <f t="shared" si="1"/>
        <v>0</v>
      </c>
      <c r="BL9" s="42">
        <f t="shared" si="1"/>
        <v>0</v>
      </c>
      <c r="BM9" s="15">
        <f t="shared" si="1"/>
        <v>0</v>
      </c>
    </row>
    <row r="10" spans="1:65" x14ac:dyDescent="0.3">
      <c r="A10" s="158" t="s">
        <v>62</v>
      </c>
      <c r="B10" s="159"/>
      <c r="C10" s="51">
        <f>IFERROR(SUBTOTAL(1,C17:C426),"")</f>
        <v>316903.20821917808</v>
      </c>
      <c r="D10" s="61">
        <f t="shared" ref="D10:BM10" si="2">IFERROR(SUBTOTAL(1,D17:D426),"")</f>
        <v>36.166666666666664</v>
      </c>
      <c r="E10" s="12">
        <f t="shared" si="2"/>
        <v>36.17307692307692</v>
      </c>
      <c r="F10" s="12">
        <f t="shared" si="2"/>
        <v>36.074175824175825</v>
      </c>
      <c r="G10" s="12" t="str">
        <f t="shared" si="2"/>
        <v/>
      </c>
      <c r="H10" s="12" t="str">
        <f t="shared" si="2"/>
        <v/>
      </c>
      <c r="I10" s="12" t="str">
        <f t="shared" si="2"/>
        <v/>
      </c>
      <c r="J10" s="12" t="str">
        <f t="shared" si="2"/>
        <v/>
      </c>
      <c r="K10" s="12" t="str">
        <f t="shared" si="2"/>
        <v/>
      </c>
      <c r="L10" s="12" t="str">
        <f t="shared" si="2"/>
        <v/>
      </c>
      <c r="M10" s="72">
        <f t="shared" si="2"/>
        <v>7.2705882352941194</v>
      </c>
      <c r="N10" s="83">
        <f t="shared" si="2"/>
        <v>7.2554901960784335</v>
      </c>
      <c r="O10" s="83">
        <f t="shared" si="2"/>
        <v>7.281764705882356</v>
      </c>
      <c r="P10" s="83" t="str">
        <f t="shared" si="2"/>
        <v/>
      </c>
      <c r="Q10" s="83" t="str">
        <f t="shared" si="2"/>
        <v/>
      </c>
      <c r="R10" s="83" t="str">
        <f t="shared" si="2"/>
        <v/>
      </c>
      <c r="S10" s="83" t="str">
        <f t="shared" si="2"/>
        <v/>
      </c>
      <c r="T10" s="83" t="str">
        <f t="shared" si="2"/>
        <v/>
      </c>
      <c r="U10" s="83" t="str">
        <f t="shared" si="2"/>
        <v/>
      </c>
      <c r="V10" s="6" t="str">
        <f t="shared" si="2"/>
        <v/>
      </c>
      <c r="W10" s="41" t="str">
        <f t="shared" si="2"/>
        <v/>
      </c>
      <c r="X10" s="41" t="str">
        <f t="shared" si="2"/>
        <v/>
      </c>
      <c r="Y10" s="41" t="str">
        <f t="shared" si="2"/>
        <v/>
      </c>
      <c r="Z10" s="41" t="str">
        <f t="shared" si="2"/>
        <v/>
      </c>
      <c r="AA10" s="41" t="str">
        <f t="shared" si="2"/>
        <v/>
      </c>
      <c r="AB10" s="41" t="str">
        <f t="shared" si="2"/>
        <v/>
      </c>
      <c r="AC10" s="41" t="str">
        <f t="shared" si="2"/>
        <v/>
      </c>
      <c r="AD10" s="41" t="str">
        <f t="shared" si="2"/>
        <v/>
      </c>
      <c r="AE10" s="6" t="str">
        <f t="shared" si="2"/>
        <v/>
      </c>
      <c r="AF10" s="41" t="str">
        <f t="shared" si="2"/>
        <v/>
      </c>
      <c r="AG10" s="41" t="str">
        <f t="shared" si="2"/>
        <v/>
      </c>
      <c r="AH10" s="41" t="str">
        <f t="shared" si="2"/>
        <v/>
      </c>
      <c r="AI10" s="41" t="str">
        <f t="shared" si="2"/>
        <v/>
      </c>
      <c r="AJ10" s="41" t="str">
        <f t="shared" si="2"/>
        <v/>
      </c>
      <c r="AK10" s="41" t="str">
        <f t="shared" si="2"/>
        <v/>
      </c>
      <c r="AL10" s="41" t="str">
        <f t="shared" si="2"/>
        <v/>
      </c>
      <c r="AM10" s="41" t="str">
        <f t="shared" si="2"/>
        <v/>
      </c>
      <c r="AN10" s="41">
        <f t="shared" si="2"/>
        <v>22.089200343827606</v>
      </c>
      <c r="AO10" s="41">
        <f t="shared" si="2"/>
        <v>982.46849315068494</v>
      </c>
      <c r="AP10" s="110">
        <f t="shared" si="2"/>
        <v>3.8292156862745093</v>
      </c>
      <c r="AQ10" s="111">
        <f t="shared" si="2"/>
        <v>3.0166666666666675</v>
      </c>
      <c r="AR10" s="112">
        <f t="shared" si="2"/>
        <v>78.260997974485761</v>
      </c>
      <c r="AS10" s="112">
        <f t="shared" si="2"/>
        <v>21.739002025514225</v>
      </c>
      <c r="AT10" s="113">
        <f t="shared" si="2"/>
        <v>955.56986301369864</v>
      </c>
      <c r="AU10" s="114">
        <f t="shared" si="2"/>
        <v>2.5540243902439017</v>
      </c>
      <c r="AV10" s="115">
        <f t="shared" si="2"/>
        <v>1.7549019607843133</v>
      </c>
      <c r="AW10" s="112">
        <f t="shared" si="2"/>
        <v>67.309062214711915</v>
      </c>
      <c r="AX10" s="112">
        <f t="shared" si="2"/>
        <v>32.690937785288099</v>
      </c>
      <c r="AY10" s="61">
        <f t="shared" si="2"/>
        <v>42.287058218565129</v>
      </c>
      <c r="AZ10" s="97">
        <f t="shared" si="2"/>
        <v>80.398244897959231</v>
      </c>
      <c r="BA10" s="68">
        <f t="shared" si="2"/>
        <v>63.36</v>
      </c>
      <c r="BB10" s="68">
        <f t="shared" si="2"/>
        <v>34.333333333333336</v>
      </c>
      <c r="BC10" s="68">
        <f t="shared" si="2"/>
        <v>914.06666666666672</v>
      </c>
      <c r="BD10" s="68" t="str">
        <f t="shared" si="2"/>
        <v/>
      </c>
      <c r="BE10" s="15" t="str">
        <f>IFERROR(SUBTOTAL(1,BE17:BE426),"")</f>
        <v/>
      </c>
      <c r="BF10" s="6">
        <f t="shared" si="2"/>
        <v>8336.9972602739726</v>
      </c>
      <c r="BG10" s="41">
        <f t="shared" si="2"/>
        <v>3150.682191780822</v>
      </c>
      <c r="BH10" s="42">
        <f t="shared" si="2"/>
        <v>5186.3150684931506</v>
      </c>
      <c r="BI10" s="42" t="str">
        <f t="shared" si="2"/>
        <v/>
      </c>
      <c r="BJ10" s="42" t="str">
        <f t="shared" si="2"/>
        <v/>
      </c>
      <c r="BK10" s="42" t="str">
        <f t="shared" si="2"/>
        <v/>
      </c>
      <c r="BL10" s="42" t="str">
        <f t="shared" si="2"/>
        <v/>
      </c>
      <c r="BM10" s="15" t="str">
        <f t="shared" si="2"/>
        <v/>
      </c>
    </row>
    <row r="11" spans="1:65" ht="17.25" thickBot="1" x14ac:dyDescent="0.35">
      <c r="A11" s="160" t="s">
        <v>64</v>
      </c>
      <c r="B11" s="161"/>
      <c r="C11" s="52">
        <f>SUBTOTAL(9,C17:C426)</f>
        <v>115669671</v>
      </c>
      <c r="D11" s="62"/>
      <c r="E11" s="30"/>
      <c r="F11" s="30"/>
      <c r="G11" s="30"/>
      <c r="H11" s="30"/>
      <c r="I11" s="30"/>
      <c r="J11" s="30"/>
      <c r="K11" s="30"/>
      <c r="L11" s="30"/>
      <c r="M11" s="73"/>
      <c r="N11" s="84"/>
      <c r="O11" s="84"/>
      <c r="P11" s="84"/>
      <c r="Q11" s="84"/>
      <c r="R11" s="84"/>
      <c r="S11" s="84"/>
      <c r="T11" s="84"/>
      <c r="U11" s="84"/>
      <c r="V11" s="93"/>
      <c r="W11" s="94"/>
      <c r="X11" s="94"/>
      <c r="Y11" s="94"/>
      <c r="Z11" s="94"/>
      <c r="AA11" s="94"/>
      <c r="AB11" s="94"/>
      <c r="AC11" s="94"/>
      <c r="AD11" s="94"/>
      <c r="AE11" s="93"/>
      <c r="AF11" s="94"/>
      <c r="AG11" s="94"/>
      <c r="AH11" s="94"/>
      <c r="AI11" s="94"/>
      <c r="AJ11" s="94"/>
      <c r="AK11" s="94"/>
      <c r="AL11" s="94"/>
      <c r="AM11" s="94"/>
      <c r="AN11" s="94"/>
      <c r="AO11" s="43">
        <f>SUBTOTAL(9,AO17:AO425)</f>
        <v>357369</v>
      </c>
      <c r="AP11" s="116"/>
      <c r="AQ11" s="117"/>
      <c r="AR11" s="118"/>
      <c r="AS11" s="118"/>
      <c r="AT11" s="119">
        <f>SUBTOTAL(9,AT17:AT425)</f>
        <v>347602</v>
      </c>
      <c r="AU11" s="120"/>
      <c r="AV11" s="121"/>
      <c r="AW11" s="118"/>
      <c r="AX11" s="118"/>
      <c r="AY11" s="62"/>
      <c r="AZ11" s="98"/>
      <c r="BA11" s="69"/>
      <c r="BB11" s="69"/>
      <c r="BC11" s="69"/>
      <c r="BD11" s="69"/>
      <c r="BE11" s="16">
        <f>SUBTOTAL(9,BE17:BE425)</f>
        <v>0</v>
      </c>
      <c r="BF11" s="7">
        <f t="shared" ref="BF11:BM11" si="3">SUBTOTAL(9,BF17:BF425)</f>
        <v>3032380</v>
      </c>
      <c r="BG11" s="43">
        <f>SUBTOTAL(9,BG17:BG426)</f>
        <v>1149999</v>
      </c>
      <c r="BH11" s="44">
        <f>SUBTOTAL(9,BH17:BH426)</f>
        <v>1893005</v>
      </c>
      <c r="BI11" s="44">
        <f t="shared" si="3"/>
        <v>0</v>
      </c>
      <c r="BJ11" s="44">
        <f t="shared" si="3"/>
        <v>0</v>
      </c>
      <c r="BK11" s="44">
        <f t="shared" si="3"/>
        <v>0</v>
      </c>
      <c r="BL11" s="44">
        <f t="shared" si="3"/>
        <v>0</v>
      </c>
      <c r="BM11" s="16">
        <f t="shared" si="3"/>
        <v>0</v>
      </c>
    </row>
    <row r="12" spans="1:65" ht="17.25" thickBot="1" x14ac:dyDescent="0.35">
      <c r="A12" s="160" t="s">
        <v>63</v>
      </c>
      <c r="B12" s="161"/>
      <c r="C12" s="52">
        <f>IFERROR(SUBTOTAL(9,C17:C426)/COUNTA(C17:C47,C52:C80,C85:C115,C120:C149,C154:C184,C189:C218,C223:C253,C258:C288,C293:C322,C327:C357,C362:C391,C396:C426),"")</f>
        <v>316903.20821917808</v>
      </c>
      <c r="D12" s="62"/>
      <c r="E12" s="30"/>
      <c r="F12" s="30"/>
      <c r="G12" s="30"/>
      <c r="H12" s="30"/>
      <c r="I12" s="30"/>
      <c r="J12" s="30"/>
      <c r="K12" s="30"/>
      <c r="L12" s="30"/>
      <c r="M12" s="73"/>
      <c r="N12" s="84"/>
      <c r="O12" s="84"/>
      <c r="P12" s="84"/>
      <c r="Q12" s="84"/>
      <c r="R12" s="84"/>
      <c r="S12" s="84"/>
      <c r="T12" s="84"/>
      <c r="U12" s="84"/>
      <c r="V12" s="93"/>
      <c r="W12" s="94"/>
      <c r="X12" s="94"/>
      <c r="Y12" s="94"/>
      <c r="Z12" s="94"/>
      <c r="AA12" s="94"/>
      <c r="AB12" s="94"/>
      <c r="AC12" s="94"/>
      <c r="AD12" s="94"/>
      <c r="AE12" s="93"/>
      <c r="AF12" s="94"/>
      <c r="AG12" s="94"/>
      <c r="AH12" s="94"/>
      <c r="AI12" s="94"/>
      <c r="AJ12" s="94"/>
      <c r="AK12" s="94"/>
      <c r="AL12" s="94"/>
      <c r="AM12" s="94"/>
      <c r="AN12" s="94"/>
      <c r="AO12" s="43">
        <f>IFERROR(SUBTOTAL(9,AO17:AO426)/COUNTA(AO17:AO47,AO52:AO80,AO85:AO115,AO120:AO149,AO154:AO184,AO189:AO218,AO223:AO253,AO258:AO288,AO293:AO322,AO327:AO357,AO362:AO391,AO396:AO426),"")</f>
        <v>982.46849315068494</v>
      </c>
      <c r="AP12" s="116"/>
      <c r="AQ12" s="117"/>
      <c r="AR12" s="118"/>
      <c r="AS12" s="118"/>
      <c r="AT12" s="119">
        <f>IFERROR(SUBTOTAL(9,AT17:AT426)/COUNTA(AT17:AT47,AT52:AT80,AT85:AT115,AT120:AT149,AT154:AT184,AT189:AT218,AT223:AT253,AT258:AT288,AT293:AT322,AT327:AT357,AT362:AT391,AT396:AT426),"")</f>
        <v>955.56986301369864</v>
      </c>
      <c r="AU12" s="120"/>
      <c r="AV12" s="121"/>
      <c r="AW12" s="118"/>
      <c r="AX12" s="118"/>
      <c r="AY12" s="62"/>
      <c r="AZ12" s="98"/>
      <c r="BA12" s="69"/>
      <c r="BB12" s="69"/>
      <c r="BC12" s="69"/>
      <c r="BD12" s="69"/>
      <c r="BE12" s="16" t="str">
        <f>IFERROR(SUBTOTAL(9,BE17:BE426)/COUNTA(BE17:BE47,BE52:BE80,BE85:BE115,BE120:BE149,BE154:BE184,BE189:BE218,BE223:BE253,BE258:BE288,BE293:BE322,BE327:BE357,BE362:BE391,BE396:BE426),"")</f>
        <v/>
      </c>
      <c r="BF12" s="79">
        <f>SUBTOTAL(9,BF17:BF426)/COUNTA(BF17:BF47,BF52:BF80,BF85:BF115,BF120:BF149,BF154:BF184,BF189:BF218,BF223:BF253,BF258:BF288,BF293:BF322,BF327:BF357,BF362:BF391,BF396:BF426)</f>
        <v>8314.2185792349719</v>
      </c>
      <c r="BG12" s="78">
        <f>IFERROR(SUBTOTAL(9,BG17:BG426)/COUNTA(BG17:BG47,BG52:BG80,BG85:BG115,BG120:BG149,BG154:BG184,BG189:BG218,BG223:BG253,BG258:BG288,BG293:BG322,BG327:BG357,BG362:BG391,BG396:BG426),"")</f>
        <v>3150.682191780822</v>
      </c>
      <c r="BH12" s="37">
        <f t="shared" ref="BH12:BM12" si="4">IFERROR(SUBTOTAL(9,BH17:BH426)/COUNTA(BH17:BH47,BH52:BH80,BH85:BH115,BH120:BH149,BH154:BH184,BH189:BH218,BH223:BH253,BH258:BH288,BH293:BH322,BH327:BH357,BH362:BH391,BH396:BH426),"")</f>
        <v>5186.3150684931506</v>
      </c>
      <c r="BI12" s="37" t="str">
        <f t="shared" si="4"/>
        <v/>
      </c>
      <c r="BJ12" s="37" t="str">
        <f t="shared" si="4"/>
        <v/>
      </c>
      <c r="BK12" s="37" t="str">
        <f t="shared" si="4"/>
        <v/>
      </c>
      <c r="BL12" s="37" t="str">
        <f t="shared" si="4"/>
        <v/>
      </c>
      <c r="BM12" s="38" t="str">
        <f t="shared" si="4"/>
        <v/>
      </c>
    </row>
    <row r="13" spans="1:65" s="57" customFormat="1" x14ac:dyDescent="0.3">
      <c r="A13" s="56"/>
      <c r="B13" s="56"/>
      <c r="D13" s="55"/>
      <c r="M13" s="85"/>
      <c r="N13" s="54"/>
      <c r="O13" s="54"/>
      <c r="P13" s="54"/>
      <c r="Q13" s="54"/>
      <c r="R13" s="54"/>
      <c r="S13" s="54"/>
      <c r="T13" s="54"/>
      <c r="U13" s="54"/>
      <c r="V13" s="95"/>
      <c r="W13" s="17"/>
      <c r="X13" s="17"/>
      <c r="Y13" s="17"/>
      <c r="Z13" s="17"/>
      <c r="AA13" s="17"/>
      <c r="AB13" s="17"/>
      <c r="AC13" s="17"/>
      <c r="AD13" s="17"/>
      <c r="AE13" s="95"/>
      <c r="AF13" s="17"/>
      <c r="AG13" s="17"/>
      <c r="AH13" s="17"/>
      <c r="AI13" s="17"/>
      <c r="AJ13" s="17"/>
      <c r="AK13" s="17"/>
      <c r="AL13" s="17"/>
      <c r="AM13" s="17"/>
      <c r="AN13" s="95"/>
      <c r="AO13" s="55"/>
      <c r="AP13" s="122"/>
      <c r="AQ13" s="122"/>
      <c r="AR13" s="122"/>
      <c r="AS13" s="122"/>
      <c r="AT13" s="123"/>
      <c r="AU13" s="123"/>
      <c r="AV13" s="123"/>
      <c r="AW13" s="122"/>
      <c r="AX13" s="122"/>
      <c r="AZ13" s="54"/>
      <c r="BA13" s="54"/>
      <c r="BB13" s="54"/>
      <c r="BC13" s="54"/>
      <c r="BD13" s="54"/>
      <c r="BE13" s="55"/>
      <c r="BG13" s="17"/>
      <c r="BH13" s="17"/>
      <c r="BI13" s="17"/>
      <c r="BJ13" s="17"/>
      <c r="BK13" s="17"/>
      <c r="BL13" s="17"/>
      <c r="BM13" s="17"/>
    </row>
    <row r="14" spans="1:65" s="57" customFormat="1" ht="17.25" thickBot="1" x14ac:dyDescent="0.35">
      <c r="A14" s="56"/>
      <c r="B14" s="56"/>
      <c r="M14" s="54"/>
      <c r="N14" s="54"/>
      <c r="O14" s="54"/>
      <c r="P14" s="54"/>
      <c r="Q14" s="54"/>
      <c r="R14" s="54"/>
      <c r="S14" s="54"/>
      <c r="T14" s="54"/>
      <c r="U14" s="54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P14" s="122"/>
      <c r="AQ14" s="122"/>
      <c r="AR14" s="122"/>
      <c r="AS14" s="122"/>
      <c r="AT14" s="123"/>
      <c r="AU14" s="123"/>
      <c r="AV14" s="123"/>
      <c r="AW14" s="122"/>
      <c r="AX14" s="122"/>
      <c r="AZ14" s="54"/>
      <c r="BA14" s="54"/>
      <c r="BB14" s="54"/>
      <c r="BC14" s="54"/>
      <c r="BD14" s="54"/>
      <c r="BG14" s="17"/>
      <c r="BH14" s="17"/>
      <c r="BI14" s="17"/>
      <c r="BJ14" s="17"/>
      <c r="BK14" s="17"/>
      <c r="BL14" s="17"/>
      <c r="BM14" s="17"/>
    </row>
    <row r="15" spans="1:65" s="35" customFormat="1" ht="17.25" customHeight="1" thickBot="1" x14ac:dyDescent="0.35">
      <c r="A15" s="198" t="s">
        <v>0</v>
      </c>
      <c r="B15" s="200" t="s">
        <v>88</v>
      </c>
      <c r="C15" s="170" t="s">
        <v>2</v>
      </c>
      <c r="D15" s="194" t="s">
        <v>68</v>
      </c>
      <c r="E15" s="195"/>
      <c r="F15" s="195"/>
      <c r="G15" s="195"/>
      <c r="H15" s="195"/>
      <c r="I15" s="195"/>
      <c r="J15" s="195"/>
      <c r="K15" s="195"/>
      <c r="L15" s="195"/>
      <c r="M15" s="196" t="s">
        <v>77</v>
      </c>
      <c r="N15" s="197"/>
      <c r="O15" s="197"/>
      <c r="P15" s="197"/>
      <c r="Q15" s="197"/>
      <c r="R15" s="197"/>
      <c r="S15" s="197"/>
      <c r="T15" s="197"/>
      <c r="U15" s="197"/>
      <c r="V15" s="174" t="s">
        <v>80</v>
      </c>
      <c r="W15" s="170"/>
      <c r="X15" s="170"/>
      <c r="Y15" s="170"/>
      <c r="Z15" s="170"/>
      <c r="AA15" s="170"/>
      <c r="AB15" s="170"/>
      <c r="AC15" s="170"/>
      <c r="AD15" s="170"/>
      <c r="AE15" s="176" t="s">
        <v>82</v>
      </c>
      <c r="AF15" s="170"/>
      <c r="AG15" s="170"/>
      <c r="AH15" s="170"/>
      <c r="AI15" s="170"/>
      <c r="AJ15" s="170"/>
      <c r="AK15" s="170"/>
      <c r="AL15" s="170"/>
      <c r="AM15" s="170"/>
      <c r="AN15" s="176" t="s">
        <v>67</v>
      </c>
      <c r="AO15" s="174" t="s">
        <v>1</v>
      </c>
      <c r="AP15" s="178" t="s">
        <v>93</v>
      </c>
      <c r="AQ15" s="180" t="s">
        <v>94</v>
      </c>
      <c r="AR15" s="182" t="s">
        <v>95</v>
      </c>
      <c r="AS15" s="182" t="s">
        <v>91</v>
      </c>
      <c r="AT15" s="188" t="s">
        <v>66</v>
      </c>
      <c r="AU15" s="178" t="s">
        <v>96</v>
      </c>
      <c r="AV15" s="180" t="s">
        <v>97</v>
      </c>
      <c r="AW15" s="182" t="s">
        <v>98</v>
      </c>
      <c r="AX15" s="182" t="s">
        <v>92</v>
      </c>
      <c r="AY15" s="184" t="s">
        <v>89</v>
      </c>
      <c r="AZ15" s="186" t="s">
        <v>87</v>
      </c>
      <c r="BA15" s="168" t="s">
        <v>105</v>
      </c>
      <c r="BB15" s="169"/>
      <c r="BC15" s="169"/>
      <c r="BD15" s="169"/>
      <c r="BE15" s="170" t="s">
        <v>102</v>
      </c>
      <c r="BF15" s="172" t="s">
        <v>3</v>
      </c>
      <c r="BG15" s="174" t="s">
        <v>4</v>
      </c>
      <c r="BH15" s="176" t="s">
        <v>7</v>
      </c>
      <c r="BI15" s="176" t="s">
        <v>8</v>
      </c>
      <c r="BJ15" s="176" t="s">
        <v>6</v>
      </c>
      <c r="BK15" s="176" t="s">
        <v>5</v>
      </c>
      <c r="BL15" s="176" t="s">
        <v>9</v>
      </c>
      <c r="BM15" s="166" t="s">
        <v>10</v>
      </c>
    </row>
    <row r="16" spans="1:65" s="1" customFormat="1" ht="35.25" thickBot="1" x14ac:dyDescent="0.35">
      <c r="A16" s="199"/>
      <c r="B16" s="201"/>
      <c r="C16" s="171"/>
      <c r="D16" s="75" t="s">
        <v>78</v>
      </c>
      <c r="E16" s="59" t="s">
        <v>69</v>
      </c>
      <c r="F16" s="58" t="s">
        <v>70</v>
      </c>
      <c r="G16" s="58" t="s">
        <v>71</v>
      </c>
      <c r="H16" s="58" t="s">
        <v>72</v>
      </c>
      <c r="I16" s="58" t="s">
        <v>73</v>
      </c>
      <c r="J16" s="58" t="s">
        <v>74</v>
      </c>
      <c r="K16" s="58" t="s">
        <v>75</v>
      </c>
      <c r="L16" s="58" t="s">
        <v>76</v>
      </c>
      <c r="M16" s="63" t="s">
        <v>79</v>
      </c>
      <c r="N16" s="80" t="s">
        <v>69</v>
      </c>
      <c r="O16" s="81" t="s">
        <v>70</v>
      </c>
      <c r="P16" s="81" t="s">
        <v>71</v>
      </c>
      <c r="Q16" s="81" t="s">
        <v>72</v>
      </c>
      <c r="R16" s="81" t="s">
        <v>73</v>
      </c>
      <c r="S16" s="81" t="s">
        <v>74</v>
      </c>
      <c r="T16" s="81" t="s">
        <v>75</v>
      </c>
      <c r="U16" s="89" t="s">
        <v>76</v>
      </c>
      <c r="V16" s="90" t="s">
        <v>81</v>
      </c>
      <c r="W16" s="91" t="s">
        <v>69</v>
      </c>
      <c r="X16" s="92" t="s">
        <v>70</v>
      </c>
      <c r="Y16" s="92" t="s">
        <v>71</v>
      </c>
      <c r="Z16" s="92" t="s">
        <v>72</v>
      </c>
      <c r="AA16" s="92" t="s">
        <v>73</v>
      </c>
      <c r="AB16" s="92" t="s">
        <v>74</v>
      </c>
      <c r="AC16" s="92" t="s">
        <v>75</v>
      </c>
      <c r="AD16" s="92" t="s">
        <v>76</v>
      </c>
      <c r="AE16" s="90" t="s">
        <v>83</v>
      </c>
      <c r="AF16" s="91" t="s">
        <v>69</v>
      </c>
      <c r="AG16" s="92" t="s">
        <v>70</v>
      </c>
      <c r="AH16" s="92" t="s">
        <v>71</v>
      </c>
      <c r="AI16" s="92" t="s">
        <v>72</v>
      </c>
      <c r="AJ16" s="92" t="s">
        <v>73</v>
      </c>
      <c r="AK16" s="92" t="s">
        <v>74</v>
      </c>
      <c r="AL16" s="92" t="s">
        <v>75</v>
      </c>
      <c r="AM16" s="92" t="s">
        <v>76</v>
      </c>
      <c r="AN16" s="177"/>
      <c r="AO16" s="175"/>
      <c r="AP16" s="179"/>
      <c r="AQ16" s="181"/>
      <c r="AR16" s="183"/>
      <c r="AS16" s="183"/>
      <c r="AT16" s="189"/>
      <c r="AU16" s="179"/>
      <c r="AV16" s="181"/>
      <c r="AW16" s="183"/>
      <c r="AX16" s="183"/>
      <c r="AY16" s="185"/>
      <c r="AZ16" s="187"/>
      <c r="BA16" s="65" t="s">
        <v>84</v>
      </c>
      <c r="BB16" s="65" t="s">
        <v>85</v>
      </c>
      <c r="BC16" s="65" t="s">
        <v>86</v>
      </c>
      <c r="BD16" s="66" t="s">
        <v>90</v>
      </c>
      <c r="BE16" s="171"/>
      <c r="BF16" s="173"/>
      <c r="BG16" s="175"/>
      <c r="BH16" s="177"/>
      <c r="BI16" s="177"/>
      <c r="BJ16" s="177"/>
      <c r="BK16" s="177"/>
      <c r="BL16" s="177"/>
      <c r="BM16" s="167"/>
    </row>
    <row r="17" spans="1:65" outlineLevel="5" x14ac:dyDescent="0.3">
      <c r="A17" s="21">
        <f>MONTH(B17)</f>
        <v>1</v>
      </c>
      <c r="B17" s="8">
        <v>43466</v>
      </c>
      <c r="C17" s="51">
        <v>311365</v>
      </c>
      <c r="D17" s="64">
        <f>IFERROR(ROUND(AVERAGE(E17:L17),1),"")</f>
        <v>35.5</v>
      </c>
      <c r="E17" s="12">
        <v>35</v>
      </c>
      <c r="F17" s="12">
        <v>36</v>
      </c>
      <c r="G17" s="12"/>
      <c r="H17" s="12"/>
      <c r="I17" s="11"/>
      <c r="J17" s="11"/>
      <c r="K17" s="11"/>
      <c r="L17" s="11"/>
      <c r="M17" s="74" t="str">
        <f>IFERROR(ROUND(AVERAGE(N17:U17),1),"")</f>
        <v/>
      </c>
      <c r="N17" s="83" t="s">
        <v>103</v>
      </c>
      <c r="O17" s="83" t="s">
        <v>103</v>
      </c>
      <c r="P17" s="83"/>
      <c r="Q17" s="83"/>
      <c r="R17" s="86"/>
      <c r="S17" s="86"/>
      <c r="T17" s="86"/>
      <c r="U17" s="86"/>
      <c r="V17" s="5" t="str">
        <f>IFERROR(ROUND(AVERAGE(W17:AD17),1),"")</f>
        <v/>
      </c>
      <c r="W17" s="45"/>
      <c r="X17" s="45"/>
      <c r="Y17" s="45"/>
      <c r="Z17" s="45"/>
      <c r="AA17" s="45"/>
      <c r="AB17" s="45"/>
      <c r="AC17" s="45"/>
      <c r="AD17" s="45"/>
      <c r="AE17" s="5" t="str">
        <f>IFERROR(ROUND(AVERAGE(AF17:AM17),1),"")</f>
        <v/>
      </c>
      <c r="AF17" s="45"/>
      <c r="AG17" s="45"/>
      <c r="AH17" s="45"/>
      <c r="AI17" s="45"/>
      <c r="AJ17" s="45"/>
      <c r="AK17" s="45"/>
      <c r="AL17" s="45"/>
      <c r="AM17" s="45"/>
      <c r="AN17" s="45">
        <f>21000/AO17</f>
        <v>20.329138431752177</v>
      </c>
      <c r="AO17" s="41">
        <v>1033</v>
      </c>
      <c r="AP17" s="124" t="s">
        <v>103</v>
      </c>
      <c r="AQ17" s="125" t="s">
        <v>103</v>
      </c>
      <c r="AR17" s="126" t="str">
        <f>IFERROR(AQ17/AP17*100,"")</f>
        <v/>
      </c>
      <c r="AS17" s="126" t="str">
        <f>IFERROR(100-AR17,"")</f>
        <v/>
      </c>
      <c r="AT17" s="127">
        <v>1033</v>
      </c>
      <c r="AU17" s="128" t="s">
        <v>103</v>
      </c>
      <c r="AV17" s="129" t="s">
        <v>103</v>
      </c>
      <c r="AW17" s="126" t="str">
        <f>IFERROR(AV17/AU17*100,"")</f>
        <v/>
      </c>
      <c r="AX17" s="126" t="str">
        <f>IFERROR(100-AW17,"")</f>
        <v/>
      </c>
      <c r="AY17" s="64" t="str">
        <f>IFERROR((1-((AW17*AS17)/(AX17*AR17)))*100,"")</f>
        <v/>
      </c>
      <c r="AZ17" s="97" t="s">
        <v>103</v>
      </c>
      <c r="BA17" s="70"/>
      <c r="BB17" s="70"/>
      <c r="BC17" s="70"/>
      <c r="BD17" s="70"/>
      <c r="BE17" s="15"/>
      <c r="BF17" s="5">
        <f>IF(SUM(BG17:BM17)=0,"",SUM(BG17:BM17))</f>
        <v>11034</v>
      </c>
      <c r="BG17" s="42">
        <v>4625</v>
      </c>
      <c r="BH17" s="42">
        <v>6409</v>
      </c>
      <c r="BI17" s="42"/>
      <c r="BJ17" s="42"/>
      <c r="BK17" s="42"/>
      <c r="BL17" s="42"/>
      <c r="BM17" s="14"/>
    </row>
    <row r="18" spans="1:65" outlineLevel="5" x14ac:dyDescent="0.3">
      <c r="A18" s="22">
        <f t="shared" ref="A18:A90" si="5">MONTH(B18)</f>
        <v>1</v>
      </c>
      <c r="B18" s="9">
        <f>B17+1</f>
        <v>43467</v>
      </c>
      <c r="C18" s="51">
        <v>324701</v>
      </c>
      <c r="D18" s="64">
        <f t="shared" ref="D18:D47" si="6">IFERROR(ROUND(AVERAGE(E18:L18),1),"")</f>
        <v>35</v>
      </c>
      <c r="E18" s="12">
        <v>35</v>
      </c>
      <c r="F18" s="12">
        <v>35</v>
      </c>
      <c r="G18" s="12"/>
      <c r="H18" s="12"/>
      <c r="I18" s="12"/>
      <c r="J18" s="12"/>
      <c r="K18" s="12"/>
      <c r="L18" s="12"/>
      <c r="M18" s="74" t="str">
        <f t="shared" ref="M18:M47" si="7">IFERROR(ROUND(AVERAGE(N18:U18),1),"")</f>
        <v/>
      </c>
      <c r="N18" s="83" t="s">
        <v>103</v>
      </c>
      <c r="O18" s="83" t="s">
        <v>103</v>
      </c>
      <c r="P18" s="83"/>
      <c r="Q18" s="83"/>
      <c r="R18" s="83"/>
      <c r="S18" s="83"/>
      <c r="T18" s="83"/>
      <c r="U18" s="83"/>
      <c r="V18" s="5" t="str">
        <f t="shared" ref="V18:V47" si="8">IFERROR(ROUND(AVERAGE(W18:AD18),1),"")</f>
        <v/>
      </c>
      <c r="W18" s="41"/>
      <c r="X18" s="41"/>
      <c r="Y18" s="41"/>
      <c r="Z18" s="41"/>
      <c r="AA18" s="41"/>
      <c r="AB18" s="41"/>
      <c r="AC18" s="41"/>
      <c r="AD18" s="41"/>
      <c r="AE18" s="5" t="str">
        <f t="shared" ref="AE18:AE47" si="9">IFERROR(ROUND(AVERAGE(AF18:AM18),1),"")</f>
        <v/>
      </c>
      <c r="AF18" s="41"/>
      <c r="AG18" s="41"/>
      <c r="AH18" s="41"/>
      <c r="AI18" s="41"/>
      <c r="AJ18" s="41"/>
      <c r="AK18" s="41"/>
      <c r="AL18" s="41"/>
      <c r="AM18" s="41"/>
      <c r="AN18" s="45">
        <f t="shared" ref="AN18:AN47" si="10">21000/AO18</f>
        <v>20.172910662824208</v>
      </c>
      <c r="AO18" s="41">
        <v>1041</v>
      </c>
      <c r="AP18" s="124" t="s">
        <v>103</v>
      </c>
      <c r="AQ18" s="125" t="s">
        <v>103</v>
      </c>
      <c r="AR18" s="126" t="str">
        <f>IFERROR(AQ18/AP18*100,"")</f>
        <v/>
      </c>
      <c r="AS18" s="126" t="str">
        <f>IFERROR(100-AR18,"")</f>
        <v/>
      </c>
      <c r="AT18" s="127">
        <v>1041</v>
      </c>
      <c r="AU18" s="128">
        <v>2.56</v>
      </c>
      <c r="AV18" s="129" t="s">
        <v>103</v>
      </c>
      <c r="AW18" s="126" t="str">
        <f>IFERROR(AV18/AU18*100,"")</f>
        <v/>
      </c>
      <c r="AX18" s="126" t="str">
        <f>IFERROR(100-AW18,"")</f>
        <v/>
      </c>
      <c r="AY18" s="64" t="str">
        <f t="shared" ref="AY18:AY47" si="11">IFERROR((1-((AW18*AS18)/(AX18*AR18)))*100,"")</f>
        <v/>
      </c>
      <c r="AZ18" s="97">
        <v>80.510000000000005</v>
      </c>
      <c r="BA18" s="68"/>
      <c r="BB18" s="68"/>
      <c r="BC18" s="68"/>
      <c r="BD18" s="68"/>
      <c r="BE18" s="15"/>
      <c r="BF18" s="5">
        <f t="shared" ref="BF18:BF47" si="12">IF(SUM(BG18:BM18)=0,"",SUM(BG18:BM18))</f>
        <v>12267</v>
      </c>
      <c r="BG18" s="42">
        <v>7314</v>
      </c>
      <c r="BH18" s="42">
        <v>4953</v>
      </c>
      <c r="BI18" s="42"/>
      <c r="BJ18" s="42"/>
      <c r="BK18" s="42"/>
      <c r="BL18" s="42"/>
      <c r="BM18" s="15"/>
    </row>
    <row r="19" spans="1:65" outlineLevel="5" x14ac:dyDescent="0.3">
      <c r="A19" s="22">
        <f t="shared" si="5"/>
        <v>1</v>
      </c>
      <c r="B19" s="9">
        <f t="shared" ref="B19:B79" si="13">B18+1</f>
        <v>43468</v>
      </c>
      <c r="C19" s="51">
        <v>330065</v>
      </c>
      <c r="D19" s="64">
        <f t="shared" si="6"/>
        <v>36</v>
      </c>
      <c r="E19" s="12">
        <v>35</v>
      </c>
      <c r="F19" s="12">
        <v>37</v>
      </c>
      <c r="G19" s="12"/>
      <c r="H19" s="12"/>
      <c r="I19" s="12"/>
      <c r="J19" s="12"/>
      <c r="K19" s="12"/>
      <c r="L19" s="12"/>
      <c r="M19" s="74" t="str">
        <f t="shared" si="7"/>
        <v/>
      </c>
      <c r="N19" s="83" t="s">
        <v>103</v>
      </c>
      <c r="O19" s="83" t="s">
        <v>103</v>
      </c>
      <c r="P19" s="83"/>
      <c r="Q19" s="83"/>
      <c r="R19" s="83"/>
      <c r="S19" s="83"/>
      <c r="T19" s="83"/>
      <c r="U19" s="83"/>
      <c r="V19" s="5" t="str">
        <f t="shared" si="8"/>
        <v/>
      </c>
      <c r="W19" s="41"/>
      <c r="X19" s="41"/>
      <c r="Y19" s="41"/>
      <c r="Z19" s="41"/>
      <c r="AA19" s="41"/>
      <c r="AB19" s="41"/>
      <c r="AC19" s="41"/>
      <c r="AD19" s="41"/>
      <c r="AE19" s="5" t="str">
        <f t="shared" si="9"/>
        <v/>
      </c>
      <c r="AF19" s="41"/>
      <c r="AG19" s="41"/>
      <c r="AH19" s="41"/>
      <c r="AI19" s="41"/>
      <c r="AJ19" s="41"/>
      <c r="AK19" s="41"/>
      <c r="AL19" s="41"/>
      <c r="AM19" s="41"/>
      <c r="AN19" s="45">
        <f t="shared" si="10"/>
        <v>20.608439646712462</v>
      </c>
      <c r="AO19" s="41">
        <v>1019</v>
      </c>
      <c r="AP19" s="124" t="s">
        <v>103</v>
      </c>
      <c r="AQ19" s="125" t="s">
        <v>103</v>
      </c>
      <c r="AR19" s="126" t="str">
        <f>IFERROR(AQ19/AP19*100,"")</f>
        <v/>
      </c>
      <c r="AS19" s="126" t="str">
        <f>IFERROR(100-AR19,"")</f>
        <v/>
      </c>
      <c r="AT19" s="127">
        <v>1019</v>
      </c>
      <c r="AU19" s="128">
        <v>2.57</v>
      </c>
      <c r="AV19" s="129" t="s">
        <v>103</v>
      </c>
      <c r="AW19" s="126" t="str">
        <f>IFERROR(AV19/AU19*100,"")</f>
        <v/>
      </c>
      <c r="AX19" s="126" t="str">
        <f>IFERROR(100-AW19,"")</f>
        <v/>
      </c>
      <c r="AY19" s="64" t="str">
        <f t="shared" si="11"/>
        <v/>
      </c>
      <c r="AZ19" s="97">
        <v>80.52</v>
      </c>
      <c r="BA19" s="68"/>
      <c r="BB19" s="68"/>
      <c r="BC19" s="68"/>
      <c r="BD19" s="68"/>
      <c r="BE19" s="15"/>
      <c r="BF19" s="5">
        <f t="shared" si="12"/>
        <v>11874</v>
      </c>
      <c r="BG19" s="42">
        <v>8353</v>
      </c>
      <c r="BH19" s="42">
        <v>3521</v>
      </c>
      <c r="BI19" s="42"/>
      <c r="BJ19" s="42"/>
      <c r="BK19" s="42"/>
      <c r="BL19" s="42"/>
      <c r="BM19" s="15"/>
    </row>
    <row r="20" spans="1:65" outlineLevel="5" x14ac:dyDescent="0.3">
      <c r="A20" s="22">
        <f t="shared" si="5"/>
        <v>1</v>
      </c>
      <c r="B20" s="9">
        <f t="shared" si="13"/>
        <v>43469</v>
      </c>
      <c r="C20" s="51">
        <v>335036</v>
      </c>
      <c r="D20" s="64">
        <f t="shared" si="6"/>
        <v>36</v>
      </c>
      <c r="E20" s="12">
        <v>35</v>
      </c>
      <c r="F20" s="12">
        <v>37</v>
      </c>
      <c r="G20" s="12"/>
      <c r="H20" s="12"/>
      <c r="I20" s="12"/>
      <c r="J20" s="12"/>
      <c r="K20" s="12"/>
      <c r="L20" s="12"/>
      <c r="M20" s="74" t="str">
        <f t="shared" si="7"/>
        <v/>
      </c>
      <c r="N20" s="83" t="s">
        <v>103</v>
      </c>
      <c r="O20" s="83" t="s">
        <v>103</v>
      </c>
      <c r="P20" s="83"/>
      <c r="Q20" s="83"/>
      <c r="R20" s="83"/>
      <c r="S20" s="83"/>
      <c r="T20" s="83"/>
      <c r="U20" s="83"/>
      <c r="V20" s="5" t="str">
        <f t="shared" si="8"/>
        <v/>
      </c>
      <c r="W20" s="41"/>
      <c r="X20" s="41"/>
      <c r="Y20" s="41"/>
      <c r="Z20" s="41"/>
      <c r="AA20" s="41"/>
      <c r="AB20" s="41"/>
      <c r="AC20" s="41"/>
      <c r="AD20" s="41"/>
      <c r="AE20" s="5" t="str">
        <f t="shared" si="9"/>
        <v/>
      </c>
      <c r="AF20" s="41"/>
      <c r="AG20" s="41"/>
      <c r="AH20" s="41"/>
      <c r="AI20" s="41"/>
      <c r="AJ20" s="41"/>
      <c r="AK20" s="41"/>
      <c r="AL20" s="41"/>
      <c r="AM20" s="41"/>
      <c r="AN20" s="45">
        <f t="shared" si="10"/>
        <v>20.309477756286267</v>
      </c>
      <c r="AO20" s="41">
        <v>1034</v>
      </c>
      <c r="AP20" s="124" t="s">
        <v>103</v>
      </c>
      <c r="AQ20" s="125" t="s">
        <v>103</v>
      </c>
      <c r="AR20" s="126" t="str">
        <f>IFERROR(AQ20/AP20*100,"")</f>
        <v/>
      </c>
      <c r="AS20" s="126" t="str">
        <f>IFERROR(100-AR20,"")</f>
        <v/>
      </c>
      <c r="AT20" s="127">
        <v>1034</v>
      </c>
      <c r="AU20" s="128">
        <v>2.59</v>
      </c>
      <c r="AV20" s="129" t="s">
        <v>103</v>
      </c>
      <c r="AW20" s="126" t="str">
        <f>IFERROR(AV20/AU20*100,"")</f>
        <v/>
      </c>
      <c r="AX20" s="126" t="str">
        <f>IFERROR(100-AW20,"")</f>
        <v/>
      </c>
      <c r="AY20" s="64" t="str">
        <f t="shared" si="11"/>
        <v/>
      </c>
      <c r="AZ20" s="97">
        <v>80.209999999999994</v>
      </c>
      <c r="BA20" s="68"/>
      <c r="BB20" s="68"/>
      <c r="BC20" s="68"/>
      <c r="BD20" s="68"/>
      <c r="BE20" s="15"/>
      <c r="BF20" s="5">
        <f t="shared" si="12"/>
        <v>11605</v>
      </c>
      <c r="BG20" s="42">
        <v>5038</v>
      </c>
      <c r="BH20" s="42">
        <v>6567</v>
      </c>
      <c r="BI20" s="42"/>
      <c r="BJ20" s="42"/>
      <c r="BK20" s="42"/>
      <c r="BL20" s="42"/>
      <c r="BM20" s="15"/>
    </row>
    <row r="21" spans="1:65" outlineLevel="5" x14ac:dyDescent="0.3">
      <c r="A21" s="22">
        <f t="shared" si="5"/>
        <v>1</v>
      </c>
      <c r="B21" s="9">
        <f t="shared" si="13"/>
        <v>43470</v>
      </c>
      <c r="C21" s="51">
        <v>340213</v>
      </c>
      <c r="D21" s="64">
        <f t="shared" si="6"/>
        <v>36.5</v>
      </c>
      <c r="E21" s="12">
        <v>35</v>
      </c>
      <c r="F21" s="12">
        <v>38</v>
      </c>
      <c r="G21" s="12"/>
      <c r="H21" s="12"/>
      <c r="I21" s="12"/>
      <c r="J21" s="12"/>
      <c r="K21" s="12"/>
      <c r="L21" s="12"/>
      <c r="M21" s="74" t="str">
        <f t="shared" si="7"/>
        <v/>
      </c>
      <c r="N21" s="83" t="s">
        <v>103</v>
      </c>
      <c r="O21" s="83" t="s">
        <v>103</v>
      </c>
      <c r="P21" s="83"/>
      <c r="Q21" s="83"/>
      <c r="R21" s="83"/>
      <c r="S21" s="83"/>
      <c r="T21" s="83"/>
      <c r="U21" s="83"/>
      <c r="V21" s="5" t="str">
        <f t="shared" si="8"/>
        <v/>
      </c>
      <c r="W21" s="41"/>
      <c r="X21" s="41"/>
      <c r="Y21" s="41"/>
      <c r="Z21" s="41"/>
      <c r="AA21" s="41"/>
      <c r="AB21" s="41"/>
      <c r="AC21" s="41"/>
      <c r="AD21" s="41"/>
      <c r="AE21" s="5" t="str">
        <f t="shared" si="9"/>
        <v/>
      </c>
      <c r="AF21" s="41"/>
      <c r="AG21" s="41"/>
      <c r="AH21" s="41"/>
      <c r="AI21" s="41"/>
      <c r="AJ21" s="41"/>
      <c r="AK21" s="41"/>
      <c r="AL21" s="41"/>
      <c r="AM21" s="41"/>
      <c r="AN21" s="45">
        <f t="shared" si="10"/>
        <v>23.359288097886541</v>
      </c>
      <c r="AO21" s="41">
        <v>899</v>
      </c>
      <c r="AP21" s="110" t="s">
        <v>103</v>
      </c>
      <c r="AQ21" s="111" t="s">
        <v>103</v>
      </c>
      <c r="AR21" s="126" t="str">
        <f t="shared" ref="AR21:AR47" si="14">IFERROR(AQ21/AP21*100,"")</f>
        <v/>
      </c>
      <c r="AS21" s="126" t="str">
        <f t="shared" ref="AS21:AS47" si="15">IFERROR(100-AR21,"")</f>
        <v/>
      </c>
      <c r="AT21" s="127">
        <v>899</v>
      </c>
      <c r="AU21" s="114" t="s">
        <v>103</v>
      </c>
      <c r="AV21" s="115" t="s">
        <v>103</v>
      </c>
      <c r="AW21" s="126" t="str">
        <f t="shared" ref="AW21:AW47" si="16">IFERROR(AV21/AU21*100,"")</f>
        <v/>
      </c>
      <c r="AX21" s="126" t="str">
        <f t="shared" ref="AX21:AX47" si="17">IFERROR(100-AW21,"")</f>
        <v/>
      </c>
      <c r="AY21" s="64" t="str">
        <f t="shared" si="11"/>
        <v/>
      </c>
      <c r="AZ21" s="97" t="s">
        <v>103</v>
      </c>
      <c r="BA21" s="68"/>
      <c r="BB21" s="68"/>
      <c r="BC21" s="68"/>
      <c r="BD21" s="68"/>
      <c r="BE21" s="15"/>
      <c r="BF21" s="5">
        <f t="shared" si="12"/>
        <v>11669</v>
      </c>
      <c r="BG21" s="42">
        <v>4999</v>
      </c>
      <c r="BH21" s="42">
        <v>6670</v>
      </c>
      <c r="BI21" s="42"/>
      <c r="BJ21" s="42"/>
      <c r="BK21" s="42"/>
      <c r="BL21" s="42"/>
      <c r="BM21" s="15"/>
    </row>
    <row r="22" spans="1:65" outlineLevel="5" x14ac:dyDescent="0.3">
      <c r="A22" s="22">
        <f t="shared" si="5"/>
        <v>1</v>
      </c>
      <c r="B22" s="9">
        <f t="shared" si="13"/>
        <v>43471</v>
      </c>
      <c r="C22" s="51">
        <v>329898</v>
      </c>
      <c r="D22" s="64">
        <f t="shared" si="6"/>
        <v>36.5</v>
      </c>
      <c r="E22" s="12">
        <v>35</v>
      </c>
      <c r="F22" s="12">
        <v>38</v>
      </c>
      <c r="G22" s="12"/>
      <c r="H22" s="12"/>
      <c r="I22" s="12"/>
      <c r="J22" s="12"/>
      <c r="K22" s="12"/>
      <c r="L22" s="12"/>
      <c r="M22" s="74" t="str">
        <f t="shared" si="7"/>
        <v/>
      </c>
      <c r="N22" s="83" t="s">
        <v>103</v>
      </c>
      <c r="O22" s="83" t="s">
        <v>103</v>
      </c>
      <c r="P22" s="83"/>
      <c r="Q22" s="83"/>
      <c r="R22" s="83"/>
      <c r="S22" s="83"/>
      <c r="T22" s="83"/>
      <c r="U22" s="83"/>
      <c r="V22" s="5" t="str">
        <f t="shared" si="8"/>
        <v/>
      </c>
      <c r="W22" s="41"/>
      <c r="X22" s="41"/>
      <c r="Y22" s="41"/>
      <c r="Z22" s="41"/>
      <c r="AA22" s="41"/>
      <c r="AB22" s="41"/>
      <c r="AC22" s="41"/>
      <c r="AD22" s="41"/>
      <c r="AE22" s="5" t="str">
        <f t="shared" si="9"/>
        <v/>
      </c>
      <c r="AF22" s="41"/>
      <c r="AG22" s="41"/>
      <c r="AH22" s="41"/>
      <c r="AI22" s="41"/>
      <c r="AJ22" s="41"/>
      <c r="AK22" s="41"/>
      <c r="AL22" s="41"/>
      <c r="AM22" s="41"/>
      <c r="AN22" s="45">
        <f t="shared" si="10"/>
        <v>23.026315789473685</v>
      </c>
      <c r="AO22" s="41">
        <v>912</v>
      </c>
      <c r="AP22" s="110" t="s">
        <v>103</v>
      </c>
      <c r="AQ22" s="111" t="s">
        <v>103</v>
      </c>
      <c r="AR22" s="126" t="str">
        <f t="shared" si="14"/>
        <v/>
      </c>
      <c r="AS22" s="126" t="str">
        <f t="shared" si="15"/>
        <v/>
      </c>
      <c r="AT22" s="127">
        <v>912</v>
      </c>
      <c r="AU22" s="114" t="s">
        <v>103</v>
      </c>
      <c r="AV22" s="115" t="s">
        <v>103</v>
      </c>
      <c r="AW22" s="126" t="str">
        <f t="shared" si="16"/>
        <v/>
      </c>
      <c r="AX22" s="126" t="str">
        <f t="shared" si="17"/>
        <v/>
      </c>
      <c r="AY22" s="64" t="str">
        <f t="shared" si="11"/>
        <v/>
      </c>
      <c r="AZ22" s="97" t="s">
        <v>103</v>
      </c>
      <c r="BA22" s="68"/>
      <c r="BB22" s="68"/>
      <c r="BC22" s="68"/>
      <c r="BD22" s="68"/>
      <c r="BE22" s="15"/>
      <c r="BF22" s="5">
        <f t="shared" si="12"/>
        <v>10462</v>
      </c>
      <c r="BG22" s="42">
        <v>4896</v>
      </c>
      <c r="BH22" s="42">
        <v>5566</v>
      </c>
      <c r="BI22" s="42"/>
      <c r="BJ22" s="42"/>
      <c r="BK22" s="42"/>
      <c r="BL22" s="42"/>
      <c r="BM22" s="15"/>
    </row>
    <row r="23" spans="1:65" outlineLevel="5" x14ac:dyDescent="0.3">
      <c r="A23" s="22">
        <f t="shared" si="5"/>
        <v>1</v>
      </c>
      <c r="B23" s="9">
        <f t="shared" si="13"/>
        <v>43472</v>
      </c>
      <c r="C23" s="51">
        <v>333937</v>
      </c>
      <c r="D23" s="64">
        <f t="shared" si="6"/>
        <v>36</v>
      </c>
      <c r="E23" s="12">
        <v>36</v>
      </c>
      <c r="F23" s="12">
        <v>36</v>
      </c>
      <c r="G23" s="12"/>
      <c r="H23" s="12"/>
      <c r="I23" s="12"/>
      <c r="J23" s="12"/>
      <c r="K23" s="12"/>
      <c r="L23" s="12"/>
      <c r="M23" s="74" t="str">
        <f t="shared" si="7"/>
        <v/>
      </c>
      <c r="N23" s="83" t="s">
        <v>103</v>
      </c>
      <c r="O23" s="83" t="s">
        <v>103</v>
      </c>
      <c r="P23" s="83"/>
      <c r="Q23" s="83"/>
      <c r="R23" s="83"/>
      <c r="S23" s="83"/>
      <c r="T23" s="83"/>
      <c r="U23" s="83"/>
      <c r="V23" s="5" t="str">
        <f t="shared" si="8"/>
        <v/>
      </c>
      <c r="W23" s="41"/>
      <c r="X23" s="41"/>
      <c r="Y23" s="41"/>
      <c r="Z23" s="41"/>
      <c r="AA23" s="41"/>
      <c r="AB23" s="41"/>
      <c r="AC23" s="41"/>
      <c r="AD23" s="41"/>
      <c r="AE23" s="5" t="str">
        <f t="shared" si="9"/>
        <v/>
      </c>
      <c r="AF23" s="41"/>
      <c r="AG23" s="41"/>
      <c r="AH23" s="41"/>
      <c r="AI23" s="41"/>
      <c r="AJ23" s="41"/>
      <c r="AK23" s="41"/>
      <c r="AL23" s="41"/>
      <c r="AM23" s="41"/>
      <c r="AN23" s="45">
        <f t="shared" si="10"/>
        <v>23.127753303964759</v>
      </c>
      <c r="AO23" s="41">
        <v>908</v>
      </c>
      <c r="AP23" s="110" t="s">
        <v>103</v>
      </c>
      <c r="AQ23" s="111" t="s">
        <v>103</v>
      </c>
      <c r="AR23" s="126" t="str">
        <f t="shared" si="14"/>
        <v/>
      </c>
      <c r="AS23" s="126" t="str">
        <f t="shared" si="15"/>
        <v/>
      </c>
      <c r="AT23" s="127">
        <v>908</v>
      </c>
      <c r="AU23" s="114" t="s">
        <v>103</v>
      </c>
      <c r="AV23" s="115" t="s">
        <v>103</v>
      </c>
      <c r="AW23" s="126" t="str">
        <f t="shared" si="16"/>
        <v/>
      </c>
      <c r="AX23" s="126" t="str">
        <f t="shared" si="17"/>
        <v/>
      </c>
      <c r="AY23" s="64" t="str">
        <f t="shared" si="11"/>
        <v/>
      </c>
      <c r="AZ23" s="97" t="s">
        <v>103</v>
      </c>
      <c r="BA23" s="68"/>
      <c r="BB23" s="68"/>
      <c r="BC23" s="68"/>
      <c r="BD23" s="68"/>
      <c r="BE23" s="15"/>
      <c r="BF23" s="5">
        <f t="shared" si="12"/>
        <v>10725</v>
      </c>
      <c r="BG23" s="42">
        <v>7172</v>
      </c>
      <c r="BH23" s="42">
        <v>3553</v>
      </c>
      <c r="BI23" s="42"/>
      <c r="BJ23" s="42"/>
      <c r="BK23" s="42"/>
      <c r="BL23" s="42"/>
      <c r="BM23" s="15"/>
    </row>
    <row r="24" spans="1:65" outlineLevel="5" x14ac:dyDescent="0.3">
      <c r="A24" s="22">
        <f t="shared" si="5"/>
        <v>1</v>
      </c>
      <c r="B24" s="9">
        <f t="shared" si="13"/>
        <v>43473</v>
      </c>
      <c r="C24" s="51">
        <v>318599</v>
      </c>
      <c r="D24" s="64">
        <f t="shared" si="6"/>
        <v>37</v>
      </c>
      <c r="E24" s="12">
        <v>37</v>
      </c>
      <c r="F24" s="12">
        <v>37</v>
      </c>
      <c r="G24" s="12"/>
      <c r="H24" s="12"/>
      <c r="I24" s="12"/>
      <c r="J24" s="12"/>
      <c r="K24" s="12"/>
      <c r="L24" s="12"/>
      <c r="M24" s="74">
        <f t="shared" si="7"/>
        <v>7.3</v>
      </c>
      <c r="N24" s="83">
        <v>7.32</v>
      </c>
      <c r="O24" s="83">
        <v>7.36</v>
      </c>
      <c r="P24" s="83"/>
      <c r="Q24" s="83"/>
      <c r="R24" s="83"/>
      <c r="S24" s="83"/>
      <c r="T24" s="83"/>
      <c r="U24" s="83"/>
      <c r="V24" s="5" t="str">
        <f t="shared" si="8"/>
        <v/>
      </c>
      <c r="W24" s="41"/>
      <c r="X24" s="41"/>
      <c r="Y24" s="41"/>
      <c r="Z24" s="41"/>
      <c r="AA24" s="41"/>
      <c r="AB24" s="41"/>
      <c r="AC24" s="41"/>
      <c r="AD24" s="41"/>
      <c r="AE24" s="5" t="str">
        <f t="shared" si="9"/>
        <v/>
      </c>
      <c r="AF24" s="41"/>
      <c r="AG24" s="41"/>
      <c r="AH24" s="41"/>
      <c r="AI24" s="41"/>
      <c r="AJ24" s="41"/>
      <c r="AK24" s="41"/>
      <c r="AL24" s="41"/>
      <c r="AM24" s="41"/>
      <c r="AN24" s="45">
        <f t="shared" si="10"/>
        <v>24.249422632794456</v>
      </c>
      <c r="AO24" s="41">
        <v>866</v>
      </c>
      <c r="AP24" s="110">
        <v>4.72</v>
      </c>
      <c r="AQ24" s="111">
        <v>3.57</v>
      </c>
      <c r="AR24" s="126">
        <f t="shared" si="14"/>
        <v>75.635593220338976</v>
      </c>
      <c r="AS24" s="126">
        <f t="shared" si="15"/>
        <v>24.364406779661024</v>
      </c>
      <c r="AT24" s="127">
        <v>866</v>
      </c>
      <c r="AU24" s="114">
        <v>2.54</v>
      </c>
      <c r="AV24" s="115">
        <v>1.65</v>
      </c>
      <c r="AW24" s="126">
        <f t="shared" si="16"/>
        <v>64.960629921259837</v>
      </c>
      <c r="AX24" s="126">
        <f t="shared" si="17"/>
        <v>35.039370078740163</v>
      </c>
      <c r="AY24" s="64">
        <f t="shared" si="11"/>
        <v>40.279482579548663</v>
      </c>
      <c r="AZ24" s="97">
        <v>80.400000000000006</v>
      </c>
      <c r="BA24" s="68"/>
      <c r="BB24" s="68"/>
      <c r="BC24" s="68"/>
      <c r="BD24" s="68"/>
      <c r="BE24" s="15"/>
      <c r="BF24" s="5">
        <f t="shared" si="12"/>
        <v>10619</v>
      </c>
      <c r="BG24" s="42">
        <v>5697</v>
      </c>
      <c r="BH24" s="42">
        <v>4922</v>
      </c>
      <c r="BI24" s="42"/>
      <c r="BJ24" s="42"/>
      <c r="BK24" s="42"/>
      <c r="BL24" s="42"/>
      <c r="BM24" s="15"/>
    </row>
    <row r="25" spans="1:65" outlineLevel="5" x14ac:dyDescent="0.3">
      <c r="A25" s="22">
        <f t="shared" si="5"/>
        <v>1</v>
      </c>
      <c r="B25" s="9">
        <f t="shared" si="13"/>
        <v>43474</v>
      </c>
      <c r="C25" s="51">
        <v>318123</v>
      </c>
      <c r="D25" s="64">
        <f t="shared" si="6"/>
        <v>37.5</v>
      </c>
      <c r="E25" s="12">
        <v>38</v>
      </c>
      <c r="F25" s="12">
        <v>37</v>
      </c>
      <c r="G25" s="12"/>
      <c r="H25" s="12"/>
      <c r="I25" s="12"/>
      <c r="J25" s="12"/>
      <c r="K25" s="12"/>
      <c r="L25" s="12"/>
      <c r="M25" s="74" t="str">
        <f t="shared" si="7"/>
        <v/>
      </c>
      <c r="N25" s="83" t="s">
        <v>103</v>
      </c>
      <c r="O25" s="83" t="s">
        <v>103</v>
      </c>
      <c r="P25" s="83"/>
      <c r="Q25" s="83"/>
      <c r="R25" s="83"/>
      <c r="S25" s="83"/>
      <c r="T25" s="83"/>
      <c r="U25" s="83"/>
      <c r="V25" s="5" t="str">
        <f t="shared" si="8"/>
        <v/>
      </c>
      <c r="W25" s="41"/>
      <c r="X25" s="41"/>
      <c r="Y25" s="41"/>
      <c r="Z25" s="41"/>
      <c r="AA25" s="41"/>
      <c r="AB25" s="41"/>
      <c r="AC25" s="41"/>
      <c r="AD25" s="41"/>
      <c r="AE25" s="5" t="str">
        <f t="shared" si="9"/>
        <v/>
      </c>
      <c r="AF25" s="41"/>
      <c r="AG25" s="41"/>
      <c r="AH25" s="41"/>
      <c r="AI25" s="41"/>
      <c r="AJ25" s="41"/>
      <c r="AK25" s="41"/>
      <c r="AL25" s="41"/>
      <c r="AM25" s="41"/>
      <c r="AN25" s="45">
        <f t="shared" si="10"/>
        <v>24.390243902439025</v>
      </c>
      <c r="AO25" s="41">
        <v>861</v>
      </c>
      <c r="AP25" s="110" t="s">
        <v>103</v>
      </c>
      <c r="AQ25" s="111" t="s">
        <v>103</v>
      </c>
      <c r="AR25" s="126" t="str">
        <f t="shared" si="14"/>
        <v/>
      </c>
      <c r="AS25" s="126" t="str">
        <f t="shared" si="15"/>
        <v/>
      </c>
      <c r="AT25" s="127">
        <v>861</v>
      </c>
      <c r="AU25" s="114">
        <v>2.58</v>
      </c>
      <c r="AV25" s="115" t="s">
        <v>103</v>
      </c>
      <c r="AW25" s="126" t="str">
        <f t="shared" si="16"/>
        <v/>
      </c>
      <c r="AX25" s="126" t="str">
        <f t="shared" si="17"/>
        <v/>
      </c>
      <c r="AY25" s="64" t="str">
        <f t="shared" si="11"/>
        <v/>
      </c>
      <c r="AZ25" s="97">
        <v>80.349999999999994</v>
      </c>
      <c r="BA25" s="68"/>
      <c r="BB25" s="68"/>
      <c r="BC25" s="68"/>
      <c r="BD25" s="68"/>
      <c r="BE25" s="15"/>
      <c r="BF25" s="5">
        <f t="shared" si="12"/>
        <v>10467</v>
      </c>
      <c r="BG25" s="42">
        <v>3748</v>
      </c>
      <c r="BH25" s="42">
        <v>6719</v>
      </c>
      <c r="BI25" s="42"/>
      <c r="BJ25" s="42"/>
      <c r="BK25" s="42"/>
      <c r="BL25" s="42"/>
      <c r="BM25" s="15"/>
    </row>
    <row r="26" spans="1:65" outlineLevel="5" x14ac:dyDescent="0.3">
      <c r="A26" s="22">
        <f t="shared" si="5"/>
        <v>1</v>
      </c>
      <c r="B26" s="9">
        <f t="shared" si="13"/>
        <v>43475</v>
      </c>
      <c r="C26" s="51">
        <v>324480</v>
      </c>
      <c r="D26" s="64">
        <f t="shared" si="6"/>
        <v>36</v>
      </c>
      <c r="E26" s="12">
        <v>36</v>
      </c>
      <c r="F26" s="12">
        <v>36</v>
      </c>
      <c r="G26" s="12"/>
      <c r="H26" s="12"/>
      <c r="I26" s="12"/>
      <c r="J26" s="12"/>
      <c r="K26" s="12"/>
      <c r="L26" s="12"/>
      <c r="M26" s="74" t="str">
        <f t="shared" si="7"/>
        <v/>
      </c>
      <c r="N26" s="83" t="s">
        <v>103</v>
      </c>
      <c r="O26" s="83" t="s">
        <v>103</v>
      </c>
      <c r="P26" s="83"/>
      <c r="Q26" s="83"/>
      <c r="R26" s="83"/>
      <c r="S26" s="83"/>
      <c r="T26" s="83"/>
      <c r="U26" s="83"/>
      <c r="V26" s="5" t="str">
        <f t="shared" si="8"/>
        <v/>
      </c>
      <c r="W26" s="41"/>
      <c r="X26" s="41"/>
      <c r="Y26" s="41"/>
      <c r="Z26" s="41"/>
      <c r="AA26" s="41"/>
      <c r="AB26" s="41"/>
      <c r="AC26" s="41"/>
      <c r="AD26" s="41"/>
      <c r="AE26" s="5" t="str">
        <f t="shared" si="9"/>
        <v/>
      </c>
      <c r="AF26" s="41"/>
      <c r="AG26" s="41"/>
      <c r="AH26" s="41"/>
      <c r="AI26" s="41"/>
      <c r="AJ26" s="41"/>
      <c r="AK26" s="41"/>
      <c r="AL26" s="41"/>
      <c r="AM26" s="41"/>
      <c r="AN26" s="45">
        <f t="shared" si="10"/>
        <v>23.463687150837988</v>
      </c>
      <c r="AO26" s="41">
        <v>895</v>
      </c>
      <c r="AP26" s="110" t="s">
        <v>103</v>
      </c>
      <c r="AQ26" s="111" t="s">
        <v>103</v>
      </c>
      <c r="AR26" s="126" t="str">
        <f t="shared" si="14"/>
        <v/>
      </c>
      <c r="AS26" s="126" t="str">
        <f t="shared" si="15"/>
        <v/>
      </c>
      <c r="AT26" s="127">
        <v>895</v>
      </c>
      <c r="AU26" s="114">
        <v>2.6</v>
      </c>
      <c r="AV26" s="115" t="s">
        <v>103</v>
      </c>
      <c r="AW26" s="126" t="str">
        <f t="shared" si="16"/>
        <v/>
      </c>
      <c r="AX26" s="126" t="str">
        <f t="shared" si="17"/>
        <v/>
      </c>
      <c r="AY26" s="64" t="str">
        <f t="shared" si="11"/>
        <v/>
      </c>
      <c r="AZ26" s="97">
        <v>80.31</v>
      </c>
      <c r="BA26" s="68"/>
      <c r="BB26" s="68"/>
      <c r="BC26" s="68"/>
      <c r="BD26" s="68"/>
      <c r="BE26" s="15"/>
      <c r="BF26" s="5">
        <f t="shared" si="12"/>
        <v>11695</v>
      </c>
      <c r="BG26" s="42">
        <v>3997</v>
      </c>
      <c r="BH26" s="42">
        <v>7698</v>
      </c>
      <c r="BI26" s="42"/>
      <c r="BJ26" s="42"/>
      <c r="BK26" s="42"/>
      <c r="BL26" s="42"/>
      <c r="BM26" s="15"/>
    </row>
    <row r="27" spans="1:65" outlineLevel="5" x14ac:dyDescent="0.3">
      <c r="A27" s="22">
        <f t="shared" si="5"/>
        <v>1</v>
      </c>
      <c r="B27" s="9">
        <f t="shared" si="13"/>
        <v>43476</v>
      </c>
      <c r="C27" s="51">
        <v>319015</v>
      </c>
      <c r="D27" s="64">
        <f t="shared" si="6"/>
        <v>36.5</v>
      </c>
      <c r="E27" s="12">
        <v>37</v>
      </c>
      <c r="F27" s="12">
        <v>36</v>
      </c>
      <c r="G27" s="12"/>
      <c r="H27" s="12"/>
      <c r="I27" s="12"/>
      <c r="J27" s="12"/>
      <c r="K27" s="12"/>
      <c r="L27" s="12"/>
      <c r="M27" s="74" t="str">
        <f t="shared" si="7"/>
        <v/>
      </c>
      <c r="N27" s="83" t="s">
        <v>103</v>
      </c>
      <c r="O27" s="83" t="s">
        <v>103</v>
      </c>
      <c r="P27" s="83"/>
      <c r="Q27" s="83"/>
      <c r="R27" s="83"/>
      <c r="S27" s="83"/>
      <c r="T27" s="83"/>
      <c r="U27" s="83"/>
      <c r="V27" s="5" t="str">
        <f t="shared" si="8"/>
        <v/>
      </c>
      <c r="W27" s="41"/>
      <c r="X27" s="41"/>
      <c r="Y27" s="41"/>
      <c r="Z27" s="41"/>
      <c r="AA27" s="41"/>
      <c r="AB27" s="41"/>
      <c r="AC27" s="41"/>
      <c r="AD27" s="41"/>
      <c r="AE27" s="5" t="str">
        <f t="shared" si="9"/>
        <v/>
      </c>
      <c r="AF27" s="41"/>
      <c r="AG27" s="41"/>
      <c r="AH27" s="41"/>
      <c r="AI27" s="41"/>
      <c r="AJ27" s="41"/>
      <c r="AK27" s="41"/>
      <c r="AL27" s="41"/>
      <c r="AM27" s="41"/>
      <c r="AN27" s="45">
        <f t="shared" si="10"/>
        <v>20.95808383233533</v>
      </c>
      <c r="AO27" s="41">
        <v>1002</v>
      </c>
      <c r="AP27" s="110" t="s">
        <v>103</v>
      </c>
      <c r="AQ27" s="111" t="s">
        <v>103</v>
      </c>
      <c r="AR27" s="126" t="str">
        <f t="shared" si="14"/>
        <v/>
      </c>
      <c r="AS27" s="126" t="str">
        <f t="shared" si="15"/>
        <v/>
      </c>
      <c r="AT27" s="127">
        <v>1002</v>
      </c>
      <c r="AU27" s="114">
        <v>2.58</v>
      </c>
      <c r="AV27" s="115" t="s">
        <v>103</v>
      </c>
      <c r="AW27" s="126" t="str">
        <f t="shared" si="16"/>
        <v/>
      </c>
      <c r="AX27" s="126" t="str">
        <f t="shared" si="17"/>
        <v/>
      </c>
      <c r="AY27" s="64" t="str">
        <f t="shared" si="11"/>
        <v/>
      </c>
      <c r="AZ27" s="97">
        <v>80.319999999999993</v>
      </c>
      <c r="BA27" s="68"/>
      <c r="BB27" s="68"/>
      <c r="BC27" s="68"/>
      <c r="BD27" s="68"/>
      <c r="BE27" s="15"/>
      <c r="BF27" s="5">
        <f t="shared" si="12"/>
        <v>11701</v>
      </c>
      <c r="BG27" s="42">
        <v>3808</v>
      </c>
      <c r="BH27" s="42">
        <v>7893</v>
      </c>
      <c r="BI27" s="42"/>
      <c r="BJ27" s="42"/>
      <c r="BK27" s="42"/>
      <c r="BL27" s="42"/>
      <c r="BM27" s="15"/>
    </row>
    <row r="28" spans="1:65" outlineLevel="5" x14ac:dyDescent="0.3">
      <c r="A28" s="22">
        <f t="shared" si="5"/>
        <v>1</v>
      </c>
      <c r="B28" s="9">
        <f t="shared" si="13"/>
        <v>43477</v>
      </c>
      <c r="C28" s="51">
        <v>331738</v>
      </c>
      <c r="D28" s="64">
        <f t="shared" si="6"/>
        <v>37</v>
      </c>
      <c r="E28" s="12">
        <v>37</v>
      </c>
      <c r="F28" s="12">
        <v>37</v>
      </c>
      <c r="G28" s="12"/>
      <c r="H28" s="12"/>
      <c r="I28" s="12"/>
      <c r="J28" s="12"/>
      <c r="K28" s="12"/>
      <c r="L28" s="12"/>
      <c r="M28" s="74" t="str">
        <f t="shared" si="7"/>
        <v/>
      </c>
      <c r="N28" s="83" t="s">
        <v>103</v>
      </c>
      <c r="O28" s="83" t="s">
        <v>103</v>
      </c>
      <c r="P28" s="83"/>
      <c r="Q28" s="83"/>
      <c r="R28" s="83"/>
      <c r="S28" s="83"/>
      <c r="T28" s="83"/>
      <c r="U28" s="83"/>
      <c r="V28" s="5" t="str">
        <f t="shared" si="8"/>
        <v/>
      </c>
      <c r="W28" s="41"/>
      <c r="X28" s="41"/>
      <c r="Y28" s="41"/>
      <c r="Z28" s="41"/>
      <c r="AA28" s="41"/>
      <c r="AB28" s="41"/>
      <c r="AC28" s="41"/>
      <c r="AD28" s="41"/>
      <c r="AE28" s="5" t="str">
        <f t="shared" si="9"/>
        <v/>
      </c>
      <c r="AF28" s="41"/>
      <c r="AG28" s="41"/>
      <c r="AH28" s="41"/>
      <c r="AI28" s="41"/>
      <c r="AJ28" s="41"/>
      <c r="AK28" s="41"/>
      <c r="AL28" s="41"/>
      <c r="AM28" s="41"/>
      <c r="AN28" s="45">
        <f t="shared" si="10"/>
        <v>24.734982332155479</v>
      </c>
      <c r="AO28" s="41">
        <v>849</v>
      </c>
      <c r="AP28" s="110" t="s">
        <v>103</v>
      </c>
      <c r="AQ28" s="111" t="s">
        <v>103</v>
      </c>
      <c r="AR28" s="126" t="str">
        <f t="shared" si="14"/>
        <v/>
      </c>
      <c r="AS28" s="126" t="str">
        <f t="shared" si="15"/>
        <v/>
      </c>
      <c r="AT28" s="127">
        <v>849</v>
      </c>
      <c r="AU28" s="114" t="s">
        <v>103</v>
      </c>
      <c r="AV28" s="115" t="s">
        <v>103</v>
      </c>
      <c r="AW28" s="126" t="str">
        <f t="shared" si="16"/>
        <v/>
      </c>
      <c r="AX28" s="126" t="str">
        <f t="shared" si="17"/>
        <v/>
      </c>
      <c r="AY28" s="64" t="str">
        <f t="shared" si="11"/>
        <v/>
      </c>
      <c r="AZ28" s="97" t="s">
        <v>103</v>
      </c>
      <c r="BA28" s="68"/>
      <c r="BB28" s="68"/>
      <c r="BC28" s="68"/>
      <c r="BD28" s="68"/>
      <c r="BE28" s="15"/>
      <c r="BF28" s="5">
        <f t="shared" si="12"/>
        <v>11636</v>
      </c>
      <c r="BG28" s="42">
        <v>3889</v>
      </c>
      <c r="BH28" s="42">
        <v>7747</v>
      </c>
      <c r="BI28" s="42"/>
      <c r="BJ28" s="42"/>
      <c r="BK28" s="42"/>
      <c r="BL28" s="42"/>
      <c r="BM28" s="15"/>
    </row>
    <row r="29" spans="1:65" outlineLevel="5" x14ac:dyDescent="0.3">
      <c r="A29" s="22">
        <f t="shared" si="5"/>
        <v>1</v>
      </c>
      <c r="B29" s="9">
        <f t="shared" si="13"/>
        <v>43478</v>
      </c>
      <c r="C29" s="51">
        <v>347486</v>
      </c>
      <c r="D29" s="64">
        <f t="shared" si="6"/>
        <v>37</v>
      </c>
      <c r="E29" s="12">
        <v>37</v>
      </c>
      <c r="F29" s="12">
        <v>37</v>
      </c>
      <c r="G29" s="12"/>
      <c r="H29" s="12"/>
      <c r="I29" s="12"/>
      <c r="J29" s="12"/>
      <c r="K29" s="12"/>
      <c r="L29" s="12"/>
      <c r="M29" s="74" t="str">
        <f t="shared" si="7"/>
        <v/>
      </c>
      <c r="N29" s="83" t="s">
        <v>103</v>
      </c>
      <c r="O29" s="83" t="s">
        <v>103</v>
      </c>
      <c r="P29" s="83"/>
      <c r="Q29" s="83"/>
      <c r="R29" s="83"/>
      <c r="S29" s="83"/>
      <c r="T29" s="83"/>
      <c r="U29" s="83"/>
      <c r="V29" s="5" t="str">
        <f t="shared" si="8"/>
        <v/>
      </c>
      <c r="W29" s="41"/>
      <c r="X29" s="41"/>
      <c r="Y29" s="41"/>
      <c r="Z29" s="41"/>
      <c r="AA29" s="41"/>
      <c r="AB29" s="41"/>
      <c r="AC29" s="41"/>
      <c r="AD29" s="41"/>
      <c r="AE29" s="5" t="str">
        <f t="shared" si="9"/>
        <v/>
      </c>
      <c r="AF29" s="41"/>
      <c r="AG29" s="41"/>
      <c r="AH29" s="41"/>
      <c r="AI29" s="41"/>
      <c r="AJ29" s="41"/>
      <c r="AK29" s="41"/>
      <c r="AL29" s="41"/>
      <c r="AM29" s="41"/>
      <c r="AN29" s="45">
        <f t="shared" si="10"/>
        <v>27.202072538860104</v>
      </c>
      <c r="AO29" s="41">
        <v>772</v>
      </c>
      <c r="AP29" s="110" t="s">
        <v>103</v>
      </c>
      <c r="AQ29" s="111" t="s">
        <v>103</v>
      </c>
      <c r="AR29" s="126" t="str">
        <f t="shared" si="14"/>
        <v/>
      </c>
      <c r="AS29" s="126" t="str">
        <f t="shared" si="15"/>
        <v/>
      </c>
      <c r="AT29" s="127">
        <v>772</v>
      </c>
      <c r="AU29" s="114" t="s">
        <v>103</v>
      </c>
      <c r="AV29" s="115" t="s">
        <v>103</v>
      </c>
      <c r="AW29" s="126" t="str">
        <f t="shared" si="16"/>
        <v/>
      </c>
      <c r="AX29" s="126" t="str">
        <f t="shared" si="17"/>
        <v/>
      </c>
      <c r="AY29" s="64" t="str">
        <f t="shared" si="11"/>
        <v/>
      </c>
      <c r="AZ29" s="97" t="s">
        <v>103</v>
      </c>
      <c r="BA29" s="68"/>
      <c r="BB29" s="68"/>
      <c r="BC29" s="68"/>
      <c r="BD29" s="68"/>
      <c r="BE29" s="15"/>
      <c r="BF29" s="5">
        <f t="shared" si="12"/>
        <v>11012</v>
      </c>
      <c r="BG29" s="42">
        <v>3858</v>
      </c>
      <c r="BH29" s="42">
        <v>7154</v>
      </c>
      <c r="BI29" s="42"/>
      <c r="BJ29" s="42"/>
      <c r="BK29" s="42"/>
      <c r="BL29" s="42"/>
      <c r="BM29" s="15"/>
    </row>
    <row r="30" spans="1:65" outlineLevel="5" x14ac:dyDescent="0.3">
      <c r="A30" s="22">
        <f t="shared" si="5"/>
        <v>1</v>
      </c>
      <c r="B30" s="9">
        <f t="shared" si="13"/>
        <v>43479</v>
      </c>
      <c r="C30" s="51">
        <v>294231</v>
      </c>
      <c r="D30" s="64">
        <f t="shared" si="6"/>
        <v>36.5</v>
      </c>
      <c r="E30" s="12">
        <v>37</v>
      </c>
      <c r="F30" s="12">
        <v>36</v>
      </c>
      <c r="G30" s="12"/>
      <c r="H30" s="12"/>
      <c r="I30" s="12"/>
      <c r="J30" s="12"/>
      <c r="K30" s="12"/>
      <c r="L30" s="12"/>
      <c r="M30" s="74" t="str">
        <f t="shared" si="7"/>
        <v/>
      </c>
      <c r="N30" s="83" t="s">
        <v>103</v>
      </c>
      <c r="O30" s="83" t="s">
        <v>103</v>
      </c>
      <c r="P30" s="83"/>
      <c r="Q30" s="83"/>
      <c r="R30" s="83"/>
      <c r="S30" s="83"/>
      <c r="T30" s="83"/>
      <c r="U30" s="83"/>
      <c r="V30" s="5" t="str">
        <f t="shared" si="8"/>
        <v/>
      </c>
      <c r="W30" s="41"/>
      <c r="X30" s="41"/>
      <c r="Y30" s="41"/>
      <c r="Z30" s="41"/>
      <c r="AA30" s="41"/>
      <c r="AB30" s="41"/>
      <c r="AC30" s="41"/>
      <c r="AD30" s="41"/>
      <c r="AE30" s="5" t="str">
        <f t="shared" si="9"/>
        <v/>
      </c>
      <c r="AF30" s="41"/>
      <c r="AG30" s="41"/>
      <c r="AH30" s="41"/>
      <c r="AI30" s="41"/>
      <c r="AJ30" s="41"/>
      <c r="AK30" s="41"/>
      <c r="AL30" s="41"/>
      <c r="AM30" s="41"/>
      <c r="AN30" s="45">
        <f t="shared" si="10"/>
        <v>17.796610169491526</v>
      </c>
      <c r="AO30" s="41">
        <v>1180</v>
      </c>
      <c r="AP30" s="110" t="s">
        <v>103</v>
      </c>
      <c r="AQ30" s="111" t="s">
        <v>103</v>
      </c>
      <c r="AR30" s="126" t="str">
        <f t="shared" si="14"/>
        <v/>
      </c>
      <c r="AS30" s="126" t="str">
        <f t="shared" si="15"/>
        <v/>
      </c>
      <c r="AT30" s="127">
        <v>1180</v>
      </c>
      <c r="AU30" s="114">
        <v>2.58</v>
      </c>
      <c r="AV30" s="115" t="s">
        <v>103</v>
      </c>
      <c r="AW30" s="126" t="str">
        <f t="shared" si="16"/>
        <v/>
      </c>
      <c r="AX30" s="126" t="str">
        <f t="shared" si="17"/>
        <v/>
      </c>
      <c r="AY30" s="64" t="str">
        <f t="shared" si="11"/>
        <v/>
      </c>
      <c r="AZ30" s="97">
        <v>80.349999999999994</v>
      </c>
      <c r="BA30" s="68"/>
      <c r="BB30" s="68"/>
      <c r="BC30" s="68"/>
      <c r="BD30" s="68"/>
      <c r="BE30" s="15"/>
      <c r="BF30" s="5">
        <f t="shared" si="12"/>
        <v>9844</v>
      </c>
      <c r="BG30" s="42">
        <v>4501</v>
      </c>
      <c r="BH30" s="42">
        <v>5343</v>
      </c>
      <c r="BI30" s="42"/>
      <c r="BJ30" s="42"/>
      <c r="BK30" s="42"/>
      <c r="BL30" s="42"/>
      <c r="BM30" s="15"/>
    </row>
    <row r="31" spans="1:65" outlineLevel="5" x14ac:dyDescent="0.3">
      <c r="A31" s="22">
        <f t="shared" si="5"/>
        <v>1</v>
      </c>
      <c r="B31" s="9">
        <f t="shared" si="13"/>
        <v>43480</v>
      </c>
      <c r="C31" s="51">
        <v>283474</v>
      </c>
      <c r="D31" s="64">
        <f t="shared" si="6"/>
        <v>36.5</v>
      </c>
      <c r="E31" s="12">
        <v>36</v>
      </c>
      <c r="F31" s="12">
        <v>37</v>
      </c>
      <c r="G31" s="12"/>
      <c r="H31" s="12"/>
      <c r="I31" s="12"/>
      <c r="J31" s="12"/>
      <c r="K31" s="12"/>
      <c r="L31" s="12"/>
      <c r="M31" s="74">
        <f t="shared" si="7"/>
        <v>7.6</v>
      </c>
      <c r="N31" s="83">
        <v>7.49</v>
      </c>
      <c r="O31" s="83">
        <v>7.61</v>
      </c>
      <c r="P31" s="83"/>
      <c r="Q31" s="83"/>
      <c r="R31" s="83"/>
      <c r="S31" s="83"/>
      <c r="T31" s="83"/>
      <c r="U31" s="83"/>
      <c r="V31" s="5" t="str">
        <f t="shared" si="8"/>
        <v/>
      </c>
      <c r="W31" s="41"/>
      <c r="X31" s="41"/>
      <c r="Y31" s="41"/>
      <c r="Z31" s="41"/>
      <c r="AA31" s="41"/>
      <c r="AB31" s="41"/>
      <c r="AC31" s="41"/>
      <c r="AD31" s="41"/>
      <c r="AE31" s="5" t="str">
        <f t="shared" si="9"/>
        <v/>
      </c>
      <c r="AF31" s="41"/>
      <c r="AG31" s="41"/>
      <c r="AH31" s="41"/>
      <c r="AI31" s="41"/>
      <c r="AJ31" s="41"/>
      <c r="AK31" s="41"/>
      <c r="AL31" s="41"/>
      <c r="AM31" s="41"/>
      <c r="AN31" s="45">
        <f t="shared" si="10"/>
        <v>16.203703703703702</v>
      </c>
      <c r="AO31" s="41">
        <v>1296</v>
      </c>
      <c r="AP31" s="110">
        <v>4.3499999999999996</v>
      </c>
      <c r="AQ31" s="111">
        <v>3.56</v>
      </c>
      <c r="AR31" s="126">
        <f t="shared" si="14"/>
        <v>81.839080459770116</v>
      </c>
      <c r="AS31" s="126">
        <f t="shared" si="15"/>
        <v>18.160919540229884</v>
      </c>
      <c r="AT31" s="127">
        <v>1296</v>
      </c>
      <c r="AU31" s="114">
        <v>2.67</v>
      </c>
      <c r="AV31" s="115">
        <v>1.86</v>
      </c>
      <c r="AW31" s="126">
        <f t="shared" si="16"/>
        <v>69.662921348314612</v>
      </c>
      <c r="AX31" s="126">
        <f t="shared" si="17"/>
        <v>30.337078651685388</v>
      </c>
      <c r="AY31" s="64">
        <f t="shared" si="11"/>
        <v>49.042863087806907</v>
      </c>
      <c r="AZ31" s="97">
        <v>81.94</v>
      </c>
      <c r="BA31" s="68"/>
      <c r="BB31" s="68"/>
      <c r="BC31" s="68"/>
      <c r="BD31" s="68"/>
      <c r="BE31" s="15"/>
      <c r="BF31" s="5">
        <f t="shared" si="12"/>
        <v>12695</v>
      </c>
      <c r="BG31" s="42">
        <v>4944</v>
      </c>
      <c r="BH31" s="42">
        <v>7751</v>
      </c>
      <c r="BI31" s="42"/>
      <c r="BJ31" s="42"/>
      <c r="BK31" s="42"/>
      <c r="BL31" s="42"/>
      <c r="BM31" s="15"/>
    </row>
    <row r="32" spans="1:65" outlineLevel="5" x14ac:dyDescent="0.3">
      <c r="A32" s="22">
        <f t="shared" si="5"/>
        <v>1</v>
      </c>
      <c r="B32" s="9">
        <f t="shared" si="13"/>
        <v>43481</v>
      </c>
      <c r="C32" s="51">
        <v>289684</v>
      </c>
      <c r="D32" s="64">
        <f t="shared" si="6"/>
        <v>36.5</v>
      </c>
      <c r="E32" s="12">
        <v>37</v>
      </c>
      <c r="F32" s="12">
        <v>36</v>
      </c>
      <c r="G32" s="12"/>
      <c r="H32" s="12"/>
      <c r="I32" s="12"/>
      <c r="J32" s="12"/>
      <c r="K32" s="12"/>
      <c r="L32" s="12"/>
      <c r="M32" s="74" t="str">
        <f t="shared" si="7"/>
        <v/>
      </c>
      <c r="N32" s="83" t="s">
        <v>103</v>
      </c>
      <c r="O32" s="83" t="s">
        <v>103</v>
      </c>
      <c r="P32" s="83"/>
      <c r="Q32" s="83"/>
      <c r="R32" s="83"/>
      <c r="S32" s="83"/>
      <c r="T32" s="83"/>
      <c r="U32" s="83"/>
      <c r="V32" s="5" t="str">
        <f t="shared" si="8"/>
        <v/>
      </c>
      <c r="W32" s="41"/>
      <c r="X32" s="41"/>
      <c r="Y32" s="41"/>
      <c r="Z32" s="41"/>
      <c r="AA32" s="41"/>
      <c r="AB32" s="41"/>
      <c r="AC32" s="41"/>
      <c r="AD32" s="41"/>
      <c r="AE32" s="5" t="str">
        <f t="shared" si="9"/>
        <v/>
      </c>
      <c r="AF32" s="41"/>
      <c r="AG32" s="41"/>
      <c r="AH32" s="41"/>
      <c r="AI32" s="41"/>
      <c r="AJ32" s="41"/>
      <c r="AK32" s="41"/>
      <c r="AL32" s="41"/>
      <c r="AM32" s="41"/>
      <c r="AN32" s="45">
        <f t="shared" si="10"/>
        <v>20.771513353115726</v>
      </c>
      <c r="AO32" s="41">
        <v>1011</v>
      </c>
      <c r="AP32" s="110" t="s">
        <v>103</v>
      </c>
      <c r="AQ32" s="111" t="s">
        <v>103</v>
      </c>
      <c r="AR32" s="126" t="str">
        <f t="shared" si="14"/>
        <v/>
      </c>
      <c r="AS32" s="126" t="str">
        <f t="shared" si="15"/>
        <v/>
      </c>
      <c r="AT32" s="127">
        <v>1011</v>
      </c>
      <c r="AU32" s="114">
        <v>2.61</v>
      </c>
      <c r="AV32" s="115" t="s">
        <v>103</v>
      </c>
      <c r="AW32" s="126" t="str">
        <f t="shared" si="16"/>
        <v/>
      </c>
      <c r="AX32" s="126" t="str">
        <f t="shared" si="17"/>
        <v/>
      </c>
      <c r="AY32" s="64" t="str">
        <f t="shared" si="11"/>
        <v/>
      </c>
      <c r="AZ32" s="97">
        <v>80.61</v>
      </c>
      <c r="BA32" s="68"/>
      <c r="BB32" s="68"/>
      <c r="BC32" s="68"/>
      <c r="BD32" s="68"/>
      <c r="BE32" s="15"/>
      <c r="BF32" s="5">
        <f t="shared" si="12"/>
        <v>12431</v>
      </c>
      <c r="BG32" s="42">
        <v>4980</v>
      </c>
      <c r="BH32" s="42">
        <v>7451</v>
      </c>
      <c r="BI32" s="42"/>
      <c r="BJ32" s="42"/>
      <c r="BK32" s="42"/>
      <c r="BL32" s="42"/>
      <c r="BM32" s="15"/>
    </row>
    <row r="33" spans="1:65" outlineLevel="5" x14ac:dyDescent="0.3">
      <c r="A33" s="22">
        <f t="shared" si="5"/>
        <v>1</v>
      </c>
      <c r="B33" s="9">
        <f t="shared" si="13"/>
        <v>43482</v>
      </c>
      <c r="C33" s="51">
        <v>279679</v>
      </c>
      <c r="D33" s="64">
        <f t="shared" si="6"/>
        <v>36.5</v>
      </c>
      <c r="E33" s="12">
        <v>36</v>
      </c>
      <c r="F33" s="12">
        <v>37</v>
      </c>
      <c r="G33" s="12"/>
      <c r="H33" s="12"/>
      <c r="I33" s="12"/>
      <c r="J33" s="12"/>
      <c r="K33" s="12"/>
      <c r="L33" s="12"/>
      <c r="M33" s="74" t="str">
        <f t="shared" si="7"/>
        <v/>
      </c>
      <c r="N33" s="83" t="s">
        <v>103</v>
      </c>
      <c r="O33" s="83" t="s">
        <v>103</v>
      </c>
      <c r="P33" s="83"/>
      <c r="Q33" s="83"/>
      <c r="R33" s="83"/>
      <c r="S33" s="83"/>
      <c r="T33" s="83"/>
      <c r="U33" s="83"/>
      <c r="V33" s="5" t="str">
        <f t="shared" si="8"/>
        <v/>
      </c>
      <c r="W33" s="41"/>
      <c r="X33" s="41"/>
      <c r="Y33" s="41"/>
      <c r="Z33" s="41"/>
      <c r="AA33" s="41"/>
      <c r="AB33" s="41"/>
      <c r="AC33" s="41"/>
      <c r="AD33" s="41"/>
      <c r="AE33" s="5" t="str">
        <f t="shared" si="9"/>
        <v/>
      </c>
      <c r="AF33" s="41"/>
      <c r="AG33" s="41"/>
      <c r="AH33" s="41"/>
      <c r="AI33" s="41"/>
      <c r="AJ33" s="41"/>
      <c r="AK33" s="41"/>
      <c r="AL33" s="41"/>
      <c r="AM33" s="41"/>
      <c r="AN33" s="45">
        <f t="shared" si="10"/>
        <v>31.343283582089551</v>
      </c>
      <c r="AO33" s="41">
        <v>670</v>
      </c>
      <c r="AP33" s="110" t="s">
        <v>103</v>
      </c>
      <c r="AQ33" s="111" t="s">
        <v>103</v>
      </c>
      <c r="AR33" s="126" t="str">
        <f t="shared" si="14"/>
        <v/>
      </c>
      <c r="AS33" s="126" t="str">
        <f t="shared" si="15"/>
        <v/>
      </c>
      <c r="AT33" s="127">
        <v>670</v>
      </c>
      <c r="AU33" s="114">
        <v>2.54</v>
      </c>
      <c r="AV33" s="115" t="s">
        <v>103</v>
      </c>
      <c r="AW33" s="126" t="str">
        <f t="shared" si="16"/>
        <v/>
      </c>
      <c r="AX33" s="126" t="str">
        <f t="shared" si="17"/>
        <v/>
      </c>
      <c r="AY33" s="64" t="str">
        <f t="shared" si="11"/>
        <v/>
      </c>
      <c r="AZ33" s="97">
        <v>80.53</v>
      </c>
      <c r="BA33" s="68"/>
      <c r="BB33" s="68"/>
      <c r="BC33" s="68"/>
      <c r="BD33" s="68"/>
      <c r="BE33" s="15"/>
      <c r="BF33" s="5">
        <f t="shared" si="12"/>
        <v>11725</v>
      </c>
      <c r="BG33" s="42">
        <v>4866</v>
      </c>
      <c r="BH33" s="42">
        <v>6859</v>
      </c>
      <c r="BI33" s="42"/>
      <c r="BJ33" s="42"/>
      <c r="BK33" s="42"/>
      <c r="BL33" s="42"/>
      <c r="BM33" s="15"/>
    </row>
    <row r="34" spans="1:65" outlineLevel="5" x14ac:dyDescent="0.3">
      <c r="A34" s="22">
        <f t="shared" si="5"/>
        <v>1</v>
      </c>
      <c r="B34" s="9">
        <f t="shared" si="13"/>
        <v>43483</v>
      </c>
      <c r="C34" s="51">
        <v>284489</v>
      </c>
      <c r="D34" s="64">
        <f t="shared" si="6"/>
        <v>36</v>
      </c>
      <c r="E34" s="12">
        <v>36</v>
      </c>
      <c r="F34" s="12">
        <v>36</v>
      </c>
      <c r="G34" s="12"/>
      <c r="H34" s="12"/>
      <c r="I34" s="12"/>
      <c r="J34" s="12"/>
      <c r="K34" s="12"/>
      <c r="L34" s="12"/>
      <c r="M34" s="74" t="str">
        <f t="shared" si="7"/>
        <v/>
      </c>
      <c r="N34" s="83" t="s">
        <v>103</v>
      </c>
      <c r="O34" s="83" t="s">
        <v>103</v>
      </c>
      <c r="P34" s="83"/>
      <c r="Q34" s="83"/>
      <c r="R34" s="83"/>
      <c r="S34" s="83"/>
      <c r="T34" s="83"/>
      <c r="U34" s="83"/>
      <c r="V34" s="5" t="str">
        <f t="shared" si="8"/>
        <v/>
      </c>
      <c r="W34" s="41"/>
      <c r="X34" s="41"/>
      <c r="Y34" s="41"/>
      <c r="Z34" s="41"/>
      <c r="AA34" s="41"/>
      <c r="AB34" s="41"/>
      <c r="AC34" s="41"/>
      <c r="AD34" s="41"/>
      <c r="AE34" s="5" t="str">
        <f t="shared" si="9"/>
        <v/>
      </c>
      <c r="AF34" s="41"/>
      <c r="AG34" s="41"/>
      <c r="AH34" s="41"/>
      <c r="AI34" s="41"/>
      <c r="AJ34" s="41"/>
      <c r="AK34" s="41"/>
      <c r="AL34" s="41"/>
      <c r="AM34" s="41"/>
      <c r="AN34" s="45">
        <f t="shared" si="10"/>
        <v>28.112449799196789</v>
      </c>
      <c r="AO34" s="41">
        <v>747</v>
      </c>
      <c r="AP34" s="110" t="s">
        <v>103</v>
      </c>
      <c r="AQ34" s="111" t="s">
        <v>103</v>
      </c>
      <c r="AR34" s="126" t="str">
        <f t="shared" si="14"/>
        <v/>
      </c>
      <c r="AS34" s="126" t="str">
        <f t="shared" si="15"/>
        <v/>
      </c>
      <c r="AT34" s="127">
        <v>747</v>
      </c>
      <c r="AU34" s="114">
        <v>2.64</v>
      </c>
      <c r="AV34" s="115" t="s">
        <v>103</v>
      </c>
      <c r="AW34" s="126" t="str">
        <f t="shared" si="16"/>
        <v/>
      </c>
      <c r="AX34" s="126" t="str">
        <f t="shared" si="17"/>
        <v/>
      </c>
      <c r="AY34" s="64" t="str">
        <f t="shared" si="11"/>
        <v/>
      </c>
      <c r="AZ34" s="97">
        <v>80.62</v>
      </c>
      <c r="BA34" s="68">
        <v>60.4</v>
      </c>
      <c r="BB34" s="68">
        <v>35.299999999999997</v>
      </c>
      <c r="BC34" s="68">
        <v>1715</v>
      </c>
      <c r="BD34" s="68"/>
      <c r="BE34" s="15"/>
      <c r="BF34" s="5">
        <f t="shared" si="12"/>
        <v>11216</v>
      </c>
      <c r="BG34" s="42">
        <v>5326</v>
      </c>
      <c r="BH34" s="42">
        <v>5890</v>
      </c>
      <c r="BI34" s="42"/>
      <c r="BJ34" s="42"/>
      <c r="BK34" s="42"/>
      <c r="BL34" s="42"/>
      <c r="BM34" s="15"/>
    </row>
    <row r="35" spans="1:65" outlineLevel="5" x14ac:dyDescent="0.3">
      <c r="A35" s="22">
        <f t="shared" si="5"/>
        <v>1</v>
      </c>
      <c r="B35" s="9">
        <f t="shared" si="13"/>
        <v>43484</v>
      </c>
      <c r="C35" s="51">
        <v>302431</v>
      </c>
      <c r="D35" s="64">
        <f t="shared" si="6"/>
        <v>36</v>
      </c>
      <c r="E35" s="12">
        <v>36</v>
      </c>
      <c r="F35" s="12">
        <v>36</v>
      </c>
      <c r="G35" s="12"/>
      <c r="H35" s="12"/>
      <c r="I35" s="12"/>
      <c r="J35" s="12"/>
      <c r="K35" s="12"/>
      <c r="L35" s="12"/>
      <c r="M35" s="74" t="str">
        <f t="shared" si="7"/>
        <v/>
      </c>
      <c r="N35" s="83" t="s">
        <v>103</v>
      </c>
      <c r="O35" s="83" t="s">
        <v>103</v>
      </c>
      <c r="P35" s="83"/>
      <c r="Q35" s="83"/>
      <c r="R35" s="83"/>
      <c r="S35" s="83"/>
      <c r="T35" s="83"/>
      <c r="U35" s="83"/>
      <c r="V35" s="5" t="str">
        <f t="shared" si="8"/>
        <v/>
      </c>
      <c r="W35" s="41"/>
      <c r="X35" s="41"/>
      <c r="Y35" s="41"/>
      <c r="Z35" s="41"/>
      <c r="AA35" s="41"/>
      <c r="AB35" s="41"/>
      <c r="AC35" s="41"/>
      <c r="AD35" s="41"/>
      <c r="AE35" s="5" t="str">
        <f t="shared" si="9"/>
        <v/>
      </c>
      <c r="AF35" s="41"/>
      <c r="AG35" s="41"/>
      <c r="AH35" s="41"/>
      <c r="AI35" s="41"/>
      <c r="AJ35" s="41"/>
      <c r="AK35" s="41"/>
      <c r="AL35" s="41"/>
      <c r="AM35" s="41"/>
      <c r="AN35" s="45">
        <f t="shared" si="10"/>
        <v>24.532710280373831</v>
      </c>
      <c r="AO35" s="41">
        <v>856</v>
      </c>
      <c r="AP35" s="110" t="s">
        <v>103</v>
      </c>
      <c r="AQ35" s="111" t="s">
        <v>103</v>
      </c>
      <c r="AR35" s="126" t="str">
        <f t="shared" si="14"/>
        <v/>
      </c>
      <c r="AS35" s="126" t="str">
        <f t="shared" si="15"/>
        <v/>
      </c>
      <c r="AT35" s="127">
        <v>856</v>
      </c>
      <c r="AU35" s="114" t="s">
        <v>103</v>
      </c>
      <c r="AV35" s="115" t="s">
        <v>103</v>
      </c>
      <c r="AW35" s="126" t="str">
        <f t="shared" si="16"/>
        <v/>
      </c>
      <c r="AX35" s="126" t="str">
        <f t="shared" si="17"/>
        <v/>
      </c>
      <c r="AY35" s="64" t="str">
        <f t="shared" si="11"/>
        <v/>
      </c>
      <c r="AZ35" s="97" t="s">
        <v>103</v>
      </c>
      <c r="BA35" s="68"/>
      <c r="BB35" s="68"/>
      <c r="BC35" s="68"/>
      <c r="BD35" s="68"/>
      <c r="BE35" s="15"/>
      <c r="BF35" s="5">
        <f t="shared" si="12"/>
        <v>11268</v>
      </c>
      <c r="BG35" s="42">
        <v>5068</v>
      </c>
      <c r="BH35" s="42">
        <v>6200</v>
      </c>
      <c r="BI35" s="42"/>
      <c r="BJ35" s="42"/>
      <c r="BK35" s="42"/>
      <c r="BL35" s="42"/>
      <c r="BM35" s="15"/>
    </row>
    <row r="36" spans="1:65" outlineLevel="5" x14ac:dyDescent="0.3">
      <c r="A36" s="22">
        <f t="shared" si="5"/>
        <v>1</v>
      </c>
      <c r="B36" s="9">
        <f t="shared" si="13"/>
        <v>43485</v>
      </c>
      <c r="C36" s="51">
        <v>311560</v>
      </c>
      <c r="D36" s="64">
        <f t="shared" si="6"/>
        <v>36.5</v>
      </c>
      <c r="E36" s="12">
        <v>37</v>
      </c>
      <c r="F36" s="12">
        <v>36</v>
      </c>
      <c r="G36" s="12"/>
      <c r="H36" s="12"/>
      <c r="I36" s="12"/>
      <c r="J36" s="12"/>
      <c r="K36" s="12"/>
      <c r="L36" s="12"/>
      <c r="M36" s="74" t="str">
        <f t="shared" si="7"/>
        <v/>
      </c>
      <c r="N36" s="83" t="s">
        <v>103</v>
      </c>
      <c r="O36" s="83" t="s">
        <v>103</v>
      </c>
      <c r="P36" s="83"/>
      <c r="Q36" s="83"/>
      <c r="R36" s="83"/>
      <c r="S36" s="83"/>
      <c r="T36" s="83"/>
      <c r="U36" s="83"/>
      <c r="V36" s="5" t="str">
        <f t="shared" si="8"/>
        <v/>
      </c>
      <c r="W36" s="41"/>
      <c r="X36" s="41"/>
      <c r="Y36" s="41"/>
      <c r="Z36" s="41"/>
      <c r="AA36" s="41"/>
      <c r="AB36" s="41"/>
      <c r="AC36" s="41"/>
      <c r="AD36" s="41"/>
      <c r="AE36" s="5" t="str">
        <f t="shared" si="9"/>
        <v/>
      </c>
      <c r="AF36" s="41"/>
      <c r="AG36" s="41"/>
      <c r="AH36" s="41"/>
      <c r="AI36" s="41"/>
      <c r="AJ36" s="41"/>
      <c r="AK36" s="41"/>
      <c r="AL36" s="41"/>
      <c r="AM36" s="41"/>
      <c r="AN36" s="45">
        <f t="shared" si="10"/>
        <v>21.298174442190671</v>
      </c>
      <c r="AO36" s="41">
        <v>986</v>
      </c>
      <c r="AP36" s="110" t="s">
        <v>103</v>
      </c>
      <c r="AQ36" s="111" t="s">
        <v>103</v>
      </c>
      <c r="AR36" s="126" t="str">
        <f t="shared" si="14"/>
        <v/>
      </c>
      <c r="AS36" s="126" t="str">
        <f t="shared" si="15"/>
        <v/>
      </c>
      <c r="AT36" s="127">
        <v>986</v>
      </c>
      <c r="AU36" s="114" t="s">
        <v>103</v>
      </c>
      <c r="AV36" s="115" t="s">
        <v>103</v>
      </c>
      <c r="AW36" s="126" t="str">
        <f t="shared" si="16"/>
        <v/>
      </c>
      <c r="AX36" s="126" t="str">
        <f t="shared" si="17"/>
        <v/>
      </c>
      <c r="AY36" s="64" t="str">
        <f t="shared" si="11"/>
        <v/>
      </c>
      <c r="AZ36" s="97" t="s">
        <v>103</v>
      </c>
      <c r="BA36" s="68"/>
      <c r="BB36" s="68"/>
      <c r="BC36" s="68"/>
      <c r="BD36" s="68"/>
      <c r="BE36" s="15"/>
      <c r="BF36" s="5">
        <f t="shared" si="12"/>
        <v>12749</v>
      </c>
      <c r="BG36" s="42">
        <v>4986</v>
      </c>
      <c r="BH36" s="42">
        <v>7763</v>
      </c>
      <c r="BI36" s="42"/>
      <c r="BJ36" s="42"/>
      <c r="BK36" s="42"/>
      <c r="BL36" s="42"/>
      <c r="BM36" s="15"/>
    </row>
    <row r="37" spans="1:65" outlineLevel="5" x14ac:dyDescent="0.3">
      <c r="A37" s="22">
        <f t="shared" si="5"/>
        <v>1</v>
      </c>
      <c r="B37" s="9">
        <f t="shared" si="13"/>
        <v>43486</v>
      </c>
      <c r="C37" s="51">
        <v>281826</v>
      </c>
      <c r="D37" s="64">
        <f t="shared" si="6"/>
        <v>37</v>
      </c>
      <c r="E37" s="12">
        <v>37</v>
      </c>
      <c r="F37" s="12">
        <v>37</v>
      </c>
      <c r="G37" s="12"/>
      <c r="H37" s="12"/>
      <c r="I37" s="12"/>
      <c r="J37" s="12"/>
      <c r="K37" s="12"/>
      <c r="L37" s="12"/>
      <c r="M37" s="74" t="str">
        <f t="shared" si="7"/>
        <v/>
      </c>
      <c r="N37" s="83" t="s">
        <v>103</v>
      </c>
      <c r="O37" s="83" t="s">
        <v>103</v>
      </c>
      <c r="P37" s="83"/>
      <c r="Q37" s="83"/>
      <c r="R37" s="83"/>
      <c r="S37" s="83"/>
      <c r="T37" s="83"/>
      <c r="U37" s="83"/>
      <c r="V37" s="5" t="str">
        <f t="shared" si="8"/>
        <v/>
      </c>
      <c r="W37" s="41"/>
      <c r="X37" s="41"/>
      <c r="Y37" s="41"/>
      <c r="Z37" s="41"/>
      <c r="AA37" s="41"/>
      <c r="AB37" s="41"/>
      <c r="AC37" s="41"/>
      <c r="AD37" s="41"/>
      <c r="AE37" s="5" t="str">
        <f t="shared" si="9"/>
        <v/>
      </c>
      <c r="AF37" s="41"/>
      <c r="AG37" s="41"/>
      <c r="AH37" s="41"/>
      <c r="AI37" s="41"/>
      <c r="AJ37" s="41"/>
      <c r="AK37" s="41"/>
      <c r="AL37" s="41"/>
      <c r="AM37" s="41"/>
      <c r="AN37" s="45">
        <f t="shared" si="10"/>
        <v>29.453015427769987</v>
      </c>
      <c r="AO37" s="41">
        <v>713</v>
      </c>
      <c r="AP37" s="110" t="s">
        <v>103</v>
      </c>
      <c r="AQ37" s="111" t="s">
        <v>103</v>
      </c>
      <c r="AR37" s="126" t="str">
        <f t="shared" si="14"/>
        <v/>
      </c>
      <c r="AS37" s="126" t="str">
        <f t="shared" si="15"/>
        <v/>
      </c>
      <c r="AT37" s="127">
        <v>713</v>
      </c>
      <c r="AU37" s="114">
        <v>2.62</v>
      </c>
      <c r="AV37" s="115" t="s">
        <v>103</v>
      </c>
      <c r="AW37" s="126" t="str">
        <f t="shared" si="16"/>
        <v/>
      </c>
      <c r="AX37" s="126" t="str">
        <f t="shared" si="17"/>
        <v/>
      </c>
      <c r="AY37" s="64" t="str">
        <f t="shared" si="11"/>
        <v/>
      </c>
      <c r="AZ37" s="97">
        <v>80.38</v>
      </c>
      <c r="BA37" s="68"/>
      <c r="BB37" s="68"/>
      <c r="BC37" s="68"/>
      <c r="BD37" s="68"/>
      <c r="BE37" s="15"/>
      <c r="BF37" s="5">
        <f t="shared" si="12"/>
        <v>11395</v>
      </c>
      <c r="BG37" s="42">
        <v>3864</v>
      </c>
      <c r="BH37" s="42">
        <v>7531</v>
      </c>
      <c r="BI37" s="42"/>
      <c r="BJ37" s="42"/>
      <c r="BK37" s="42"/>
      <c r="BL37" s="42"/>
      <c r="BM37" s="15"/>
    </row>
    <row r="38" spans="1:65" outlineLevel="5" x14ac:dyDescent="0.3">
      <c r="A38" s="22">
        <f t="shared" si="5"/>
        <v>1</v>
      </c>
      <c r="B38" s="9">
        <f t="shared" si="13"/>
        <v>43487</v>
      </c>
      <c r="C38" s="51">
        <v>288770</v>
      </c>
      <c r="D38" s="64">
        <f t="shared" si="6"/>
        <v>36.5</v>
      </c>
      <c r="E38" s="12">
        <v>36</v>
      </c>
      <c r="F38" s="12">
        <v>37</v>
      </c>
      <c r="G38" s="12"/>
      <c r="H38" s="12"/>
      <c r="I38" s="12"/>
      <c r="J38" s="12"/>
      <c r="K38" s="12"/>
      <c r="L38" s="12"/>
      <c r="M38" s="74">
        <f t="shared" si="7"/>
        <v>7.5</v>
      </c>
      <c r="N38" s="83">
        <v>7.43</v>
      </c>
      <c r="O38" s="83">
        <v>7.5</v>
      </c>
      <c r="P38" s="83"/>
      <c r="Q38" s="83"/>
      <c r="R38" s="83"/>
      <c r="S38" s="83"/>
      <c r="T38" s="83"/>
      <c r="U38" s="83"/>
      <c r="V38" s="5" t="str">
        <f t="shared" si="8"/>
        <v/>
      </c>
      <c r="W38" s="41"/>
      <c r="X38" s="41"/>
      <c r="Y38" s="41"/>
      <c r="Z38" s="41"/>
      <c r="AA38" s="41"/>
      <c r="AB38" s="41"/>
      <c r="AC38" s="41"/>
      <c r="AD38" s="41"/>
      <c r="AE38" s="5" t="str">
        <f t="shared" si="9"/>
        <v/>
      </c>
      <c r="AF38" s="41"/>
      <c r="AG38" s="41"/>
      <c r="AH38" s="41"/>
      <c r="AI38" s="41"/>
      <c r="AJ38" s="41"/>
      <c r="AK38" s="41"/>
      <c r="AL38" s="41"/>
      <c r="AM38" s="41"/>
      <c r="AN38" s="45">
        <f t="shared" si="10"/>
        <v>21.694214876033058</v>
      </c>
      <c r="AO38" s="41">
        <v>968</v>
      </c>
      <c r="AP38" s="110">
        <v>4.18</v>
      </c>
      <c r="AQ38" s="111">
        <v>3.33</v>
      </c>
      <c r="AR38" s="126">
        <f t="shared" si="14"/>
        <v>79.665071770334933</v>
      </c>
      <c r="AS38" s="126">
        <f t="shared" si="15"/>
        <v>20.334928229665067</v>
      </c>
      <c r="AT38" s="127">
        <v>968</v>
      </c>
      <c r="AU38" s="114">
        <v>2.59</v>
      </c>
      <c r="AV38" s="115">
        <v>1.76</v>
      </c>
      <c r="AW38" s="126">
        <f t="shared" si="16"/>
        <v>67.95366795366796</v>
      </c>
      <c r="AX38" s="126">
        <f t="shared" si="17"/>
        <v>32.04633204633204</v>
      </c>
      <c r="AY38" s="64">
        <f t="shared" si="11"/>
        <v>45.873584427801305</v>
      </c>
      <c r="AZ38" s="97">
        <v>80.73</v>
      </c>
      <c r="BA38" s="68"/>
      <c r="BB38" s="68"/>
      <c r="BC38" s="68"/>
      <c r="BD38" s="68"/>
      <c r="BE38" s="15"/>
      <c r="BF38" s="5">
        <f t="shared" si="12"/>
        <v>10686</v>
      </c>
      <c r="BG38" s="42">
        <v>3885</v>
      </c>
      <c r="BH38" s="42">
        <v>6801</v>
      </c>
      <c r="BI38" s="42"/>
      <c r="BJ38" s="42"/>
      <c r="BK38" s="42"/>
      <c r="BL38" s="42"/>
      <c r="BM38" s="15"/>
    </row>
    <row r="39" spans="1:65" outlineLevel="5" x14ac:dyDescent="0.3">
      <c r="A39" s="22">
        <f t="shared" si="5"/>
        <v>1</v>
      </c>
      <c r="B39" s="9">
        <f t="shared" si="13"/>
        <v>43488</v>
      </c>
      <c r="C39" s="51">
        <v>292351</v>
      </c>
      <c r="D39" s="64">
        <f t="shared" si="6"/>
        <v>36</v>
      </c>
      <c r="E39" s="12">
        <v>36</v>
      </c>
      <c r="F39" s="12">
        <v>36</v>
      </c>
      <c r="G39" s="12"/>
      <c r="H39" s="12"/>
      <c r="I39" s="12"/>
      <c r="J39" s="12"/>
      <c r="K39" s="12"/>
      <c r="L39" s="12"/>
      <c r="M39" s="74" t="str">
        <f t="shared" si="7"/>
        <v/>
      </c>
      <c r="N39" s="83" t="s">
        <v>103</v>
      </c>
      <c r="O39" s="83" t="s">
        <v>103</v>
      </c>
      <c r="P39" s="83"/>
      <c r="Q39" s="83"/>
      <c r="R39" s="83"/>
      <c r="S39" s="83"/>
      <c r="T39" s="83"/>
      <c r="U39" s="83"/>
      <c r="V39" s="5" t="str">
        <f t="shared" si="8"/>
        <v/>
      </c>
      <c r="W39" s="41"/>
      <c r="X39" s="41"/>
      <c r="Y39" s="41"/>
      <c r="Z39" s="41"/>
      <c r="AA39" s="41"/>
      <c r="AB39" s="41"/>
      <c r="AC39" s="41"/>
      <c r="AD39" s="41"/>
      <c r="AE39" s="5" t="str">
        <f t="shared" si="9"/>
        <v/>
      </c>
      <c r="AF39" s="41"/>
      <c r="AG39" s="41"/>
      <c r="AH39" s="41"/>
      <c r="AI39" s="41"/>
      <c r="AJ39" s="41"/>
      <c r="AK39" s="41"/>
      <c r="AL39" s="41"/>
      <c r="AM39" s="41"/>
      <c r="AN39" s="45">
        <f t="shared" si="10"/>
        <v>18.783542039355993</v>
      </c>
      <c r="AO39" s="41">
        <v>1118</v>
      </c>
      <c r="AP39" s="110" t="s">
        <v>103</v>
      </c>
      <c r="AQ39" s="111" t="s">
        <v>103</v>
      </c>
      <c r="AR39" s="126" t="str">
        <f t="shared" si="14"/>
        <v/>
      </c>
      <c r="AS39" s="126" t="str">
        <f t="shared" si="15"/>
        <v/>
      </c>
      <c r="AT39" s="127">
        <v>1118</v>
      </c>
      <c r="AU39" s="114">
        <v>2.54</v>
      </c>
      <c r="AV39" s="115" t="s">
        <v>103</v>
      </c>
      <c r="AW39" s="126" t="str">
        <f t="shared" si="16"/>
        <v/>
      </c>
      <c r="AX39" s="126" t="str">
        <f t="shared" si="17"/>
        <v/>
      </c>
      <c r="AY39" s="64" t="str">
        <f t="shared" si="11"/>
        <v/>
      </c>
      <c r="AZ39" s="97">
        <v>80.260000000000005</v>
      </c>
      <c r="BA39" s="68"/>
      <c r="BB39" s="68"/>
      <c r="BC39" s="68"/>
      <c r="BD39" s="68"/>
      <c r="BE39" s="15"/>
      <c r="BF39" s="5">
        <f t="shared" si="12"/>
        <v>11596</v>
      </c>
      <c r="BG39" s="42">
        <v>3182</v>
      </c>
      <c r="BH39" s="42">
        <v>8414</v>
      </c>
      <c r="BI39" s="42"/>
      <c r="BJ39" s="42"/>
      <c r="BK39" s="42"/>
      <c r="BL39" s="42"/>
      <c r="BM39" s="15"/>
    </row>
    <row r="40" spans="1:65" outlineLevel="5" x14ac:dyDescent="0.3">
      <c r="A40" s="22">
        <f t="shared" si="5"/>
        <v>1</v>
      </c>
      <c r="B40" s="9">
        <f t="shared" si="13"/>
        <v>43489</v>
      </c>
      <c r="C40" s="51">
        <v>295154</v>
      </c>
      <c r="D40" s="64">
        <f t="shared" si="6"/>
        <v>36.5</v>
      </c>
      <c r="E40" s="12">
        <v>37</v>
      </c>
      <c r="F40" s="12">
        <v>36</v>
      </c>
      <c r="G40" s="12"/>
      <c r="H40" s="12"/>
      <c r="I40" s="12"/>
      <c r="J40" s="12"/>
      <c r="K40" s="12"/>
      <c r="L40" s="12"/>
      <c r="M40" s="74" t="str">
        <f t="shared" si="7"/>
        <v/>
      </c>
      <c r="N40" s="83" t="s">
        <v>103</v>
      </c>
      <c r="O40" s="83" t="s">
        <v>103</v>
      </c>
      <c r="P40" s="83"/>
      <c r="Q40" s="83"/>
      <c r="R40" s="83"/>
      <c r="S40" s="83"/>
      <c r="T40" s="83"/>
      <c r="U40" s="83"/>
      <c r="V40" s="5" t="str">
        <f t="shared" si="8"/>
        <v/>
      </c>
      <c r="W40" s="41"/>
      <c r="X40" s="41"/>
      <c r="Y40" s="41"/>
      <c r="Z40" s="41"/>
      <c r="AA40" s="41"/>
      <c r="AB40" s="41"/>
      <c r="AC40" s="41"/>
      <c r="AD40" s="41"/>
      <c r="AE40" s="5" t="str">
        <f t="shared" si="9"/>
        <v/>
      </c>
      <c r="AF40" s="41"/>
      <c r="AG40" s="41"/>
      <c r="AH40" s="41"/>
      <c r="AI40" s="41"/>
      <c r="AJ40" s="41"/>
      <c r="AK40" s="41"/>
      <c r="AL40" s="41"/>
      <c r="AM40" s="41"/>
      <c r="AN40" s="45">
        <f t="shared" si="10"/>
        <v>17.766497461928935</v>
      </c>
      <c r="AO40" s="41">
        <v>1182</v>
      </c>
      <c r="AP40" s="110" t="s">
        <v>103</v>
      </c>
      <c r="AQ40" s="111" t="s">
        <v>103</v>
      </c>
      <c r="AR40" s="126" t="str">
        <f t="shared" si="14"/>
        <v/>
      </c>
      <c r="AS40" s="126" t="str">
        <f t="shared" si="15"/>
        <v/>
      </c>
      <c r="AT40" s="127">
        <v>1182</v>
      </c>
      <c r="AU40" s="114">
        <v>2.56</v>
      </c>
      <c r="AV40" s="115" t="s">
        <v>103</v>
      </c>
      <c r="AW40" s="126" t="str">
        <f t="shared" si="16"/>
        <v/>
      </c>
      <c r="AX40" s="126" t="str">
        <f t="shared" si="17"/>
        <v/>
      </c>
      <c r="AY40" s="64" t="str">
        <f t="shared" si="11"/>
        <v/>
      </c>
      <c r="AZ40" s="97">
        <v>80.31</v>
      </c>
      <c r="BA40" s="68"/>
      <c r="BB40" s="68"/>
      <c r="BC40" s="68"/>
      <c r="BD40" s="68"/>
      <c r="BE40" s="15"/>
      <c r="BF40" s="5">
        <f t="shared" si="12"/>
        <v>13714</v>
      </c>
      <c r="BG40" s="42">
        <v>3911</v>
      </c>
      <c r="BH40" s="42">
        <v>9803</v>
      </c>
      <c r="BI40" s="42"/>
      <c r="BJ40" s="42"/>
      <c r="BK40" s="42"/>
      <c r="BL40" s="42"/>
      <c r="BM40" s="15"/>
    </row>
    <row r="41" spans="1:65" outlineLevel="5" x14ac:dyDescent="0.3">
      <c r="A41" s="22">
        <f t="shared" si="5"/>
        <v>1</v>
      </c>
      <c r="B41" s="9">
        <f t="shared" si="13"/>
        <v>43490</v>
      </c>
      <c r="C41" s="51">
        <v>287920</v>
      </c>
      <c r="D41" s="64">
        <f t="shared" si="6"/>
        <v>36</v>
      </c>
      <c r="E41" s="12">
        <v>35</v>
      </c>
      <c r="F41" s="12">
        <v>37</v>
      </c>
      <c r="G41" s="12"/>
      <c r="H41" s="12"/>
      <c r="I41" s="12"/>
      <c r="J41" s="12"/>
      <c r="K41" s="12"/>
      <c r="L41" s="12"/>
      <c r="M41" s="74" t="str">
        <f t="shared" si="7"/>
        <v/>
      </c>
      <c r="N41" s="83" t="s">
        <v>103</v>
      </c>
      <c r="O41" s="83" t="s">
        <v>103</v>
      </c>
      <c r="P41" s="83"/>
      <c r="Q41" s="83"/>
      <c r="R41" s="83"/>
      <c r="S41" s="83"/>
      <c r="T41" s="83"/>
      <c r="U41" s="83"/>
      <c r="V41" s="5" t="str">
        <f t="shared" si="8"/>
        <v/>
      </c>
      <c r="W41" s="41"/>
      <c r="X41" s="41"/>
      <c r="Y41" s="41"/>
      <c r="Z41" s="41"/>
      <c r="AA41" s="41"/>
      <c r="AB41" s="41"/>
      <c r="AC41" s="41"/>
      <c r="AD41" s="41"/>
      <c r="AE41" s="5" t="str">
        <f t="shared" si="9"/>
        <v/>
      </c>
      <c r="AF41" s="41"/>
      <c r="AG41" s="41"/>
      <c r="AH41" s="41"/>
      <c r="AI41" s="41"/>
      <c r="AJ41" s="41"/>
      <c r="AK41" s="41"/>
      <c r="AL41" s="41"/>
      <c r="AM41" s="41"/>
      <c r="AN41" s="45">
        <f t="shared" si="10"/>
        <v>21.9435736677116</v>
      </c>
      <c r="AO41" s="41">
        <v>957</v>
      </c>
      <c r="AP41" s="110" t="s">
        <v>103</v>
      </c>
      <c r="AQ41" s="111" t="s">
        <v>103</v>
      </c>
      <c r="AR41" s="126" t="str">
        <f t="shared" si="14"/>
        <v/>
      </c>
      <c r="AS41" s="126" t="str">
        <f t="shared" si="15"/>
        <v/>
      </c>
      <c r="AT41" s="127">
        <v>957</v>
      </c>
      <c r="AU41" s="114">
        <v>2.42</v>
      </c>
      <c r="AV41" s="115" t="s">
        <v>103</v>
      </c>
      <c r="AW41" s="126" t="str">
        <f t="shared" si="16"/>
        <v/>
      </c>
      <c r="AX41" s="126" t="str">
        <f t="shared" si="17"/>
        <v/>
      </c>
      <c r="AY41" s="64" t="str">
        <f t="shared" si="11"/>
        <v/>
      </c>
      <c r="AZ41" s="97">
        <v>80.22</v>
      </c>
      <c r="BA41" s="68"/>
      <c r="BB41" s="68"/>
      <c r="BC41" s="68"/>
      <c r="BD41" s="68"/>
      <c r="BE41" s="15"/>
      <c r="BF41" s="5">
        <f t="shared" si="12"/>
        <v>12149</v>
      </c>
      <c r="BG41" s="42">
        <v>3687</v>
      </c>
      <c r="BH41" s="42">
        <v>8462</v>
      </c>
      <c r="BI41" s="42"/>
      <c r="BJ41" s="42"/>
      <c r="BK41" s="42"/>
      <c r="BL41" s="42"/>
      <c r="BM41" s="15"/>
    </row>
    <row r="42" spans="1:65" outlineLevel="5" x14ac:dyDescent="0.3">
      <c r="A42" s="22">
        <f t="shared" si="5"/>
        <v>1</v>
      </c>
      <c r="B42" s="9">
        <f t="shared" si="13"/>
        <v>43491</v>
      </c>
      <c r="C42" s="51">
        <v>274628</v>
      </c>
      <c r="D42" s="64">
        <f t="shared" si="6"/>
        <v>35</v>
      </c>
      <c r="E42" s="12">
        <v>35</v>
      </c>
      <c r="F42" s="12">
        <v>35</v>
      </c>
      <c r="G42" s="12"/>
      <c r="H42" s="12"/>
      <c r="I42" s="12"/>
      <c r="J42" s="12"/>
      <c r="K42" s="12"/>
      <c r="L42" s="12"/>
      <c r="M42" s="74" t="str">
        <f t="shared" si="7"/>
        <v/>
      </c>
      <c r="N42" s="83" t="s">
        <v>103</v>
      </c>
      <c r="O42" s="83" t="s">
        <v>103</v>
      </c>
      <c r="P42" s="83"/>
      <c r="Q42" s="83"/>
      <c r="R42" s="83"/>
      <c r="S42" s="83"/>
      <c r="T42" s="83"/>
      <c r="U42" s="83"/>
      <c r="V42" s="5" t="str">
        <f t="shared" si="8"/>
        <v/>
      </c>
      <c r="W42" s="41"/>
      <c r="X42" s="41"/>
      <c r="Y42" s="41"/>
      <c r="Z42" s="41"/>
      <c r="AA42" s="41"/>
      <c r="AB42" s="41"/>
      <c r="AC42" s="41"/>
      <c r="AD42" s="41"/>
      <c r="AE42" s="5" t="str">
        <f t="shared" si="9"/>
        <v/>
      </c>
      <c r="AF42" s="41"/>
      <c r="AG42" s="41"/>
      <c r="AH42" s="41"/>
      <c r="AI42" s="41"/>
      <c r="AJ42" s="41"/>
      <c r="AK42" s="41"/>
      <c r="AL42" s="41"/>
      <c r="AM42" s="41"/>
      <c r="AN42" s="45">
        <f t="shared" si="10"/>
        <v>29.702970297029704</v>
      </c>
      <c r="AO42" s="41">
        <v>707</v>
      </c>
      <c r="AP42" s="110" t="s">
        <v>103</v>
      </c>
      <c r="AQ42" s="111" t="s">
        <v>103</v>
      </c>
      <c r="AR42" s="126" t="str">
        <f t="shared" si="14"/>
        <v/>
      </c>
      <c r="AS42" s="126" t="str">
        <f t="shared" si="15"/>
        <v/>
      </c>
      <c r="AT42" s="127">
        <v>707</v>
      </c>
      <c r="AU42" s="114" t="s">
        <v>103</v>
      </c>
      <c r="AV42" s="115" t="s">
        <v>103</v>
      </c>
      <c r="AW42" s="126" t="str">
        <f t="shared" si="16"/>
        <v/>
      </c>
      <c r="AX42" s="126" t="str">
        <f t="shared" si="17"/>
        <v/>
      </c>
      <c r="AY42" s="64" t="str">
        <f t="shared" si="11"/>
        <v/>
      </c>
      <c r="AZ42" s="97" t="s">
        <v>103</v>
      </c>
      <c r="BA42" s="68"/>
      <c r="BB42" s="68"/>
      <c r="BC42" s="68"/>
      <c r="BD42" s="68"/>
      <c r="BE42" s="15"/>
      <c r="BF42" s="5">
        <f t="shared" si="12"/>
        <v>11700</v>
      </c>
      <c r="BG42" s="42">
        <v>4879</v>
      </c>
      <c r="BH42" s="42">
        <v>6821</v>
      </c>
      <c r="BI42" s="42"/>
      <c r="BJ42" s="42"/>
      <c r="BK42" s="42"/>
      <c r="BL42" s="42"/>
      <c r="BM42" s="15"/>
    </row>
    <row r="43" spans="1:65" outlineLevel="5" x14ac:dyDescent="0.3">
      <c r="A43" s="22">
        <f t="shared" si="5"/>
        <v>1</v>
      </c>
      <c r="B43" s="9">
        <f t="shared" si="13"/>
        <v>43492</v>
      </c>
      <c r="C43" s="51">
        <v>292352</v>
      </c>
      <c r="D43" s="64">
        <f t="shared" si="6"/>
        <v>36.5</v>
      </c>
      <c r="E43" s="12">
        <v>36</v>
      </c>
      <c r="F43" s="12">
        <v>37</v>
      </c>
      <c r="G43" s="12"/>
      <c r="H43" s="12"/>
      <c r="I43" s="12"/>
      <c r="J43" s="12"/>
      <c r="K43" s="12"/>
      <c r="L43" s="12"/>
      <c r="M43" s="74" t="str">
        <f t="shared" si="7"/>
        <v/>
      </c>
      <c r="N43" s="83" t="s">
        <v>103</v>
      </c>
      <c r="O43" s="83" t="s">
        <v>103</v>
      </c>
      <c r="P43" s="83"/>
      <c r="Q43" s="83"/>
      <c r="R43" s="83"/>
      <c r="S43" s="83"/>
      <c r="T43" s="83"/>
      <c r="U43" s="83"/>
      <c r="V43" s="5" t="str">
        <f t="shared" si="8"/>
        <v/>
      </c>
      <c r="W43" s="41"/>
      <c r="X43" s="41"/>
      <c r="Y43" s="41"/>
      <c r="Z43" s="41"/>
      <c r="AA43" s="41"/>
      <c r="AB43" s="41"/>
      <c r="AC43" s="41"/>
      <c r="AD43" s="41"/>
      <c r="AE43" s="5" t="str">
        <f t="shared" si="9"/>
        <v/>
      </c>
      <c r="AF43" s="41"/>
      <c r="AG43" s="41"/>
      <c r="AH43" s="41"/>
      <c r="AI43" s="41"/>
      <c r="AJ43" s="41"/>
      <c r="AK43" s="41"/>
      <c r="AL43" s="41"/>
      <c r="AM43" s="41"/>
      <c r="AN43" s="45">
        <f t="shared" si="10"/>
        <v>28.112449799196789</v>
      </c>
      <c r="AO43" s="41">
        <v>747</v>
      </c>
      <c r="AP43" s="110" t="s">
        <v>103</v>
      </c>
      <c r="AQ43" s="111" t="s">
        <v>103</v>
      </c>
      <c r="AR43" s="126" t="str">
        <f t="shared" si="14"/>
        <v/>
      </c>
      <c r="AS43" s="126" t="str">
        <f t="shared" si="15"/>
        <v/>
      </c>
      <c r="AT43" s="127">
        <v>747</v>
      </c>
      <c r="AU43" s="114" t="s">
        <v>103</v>
      </c>
      <c r="AV43" s="115" t="s">
        <v>103</v>
      </c>
      <c r="AW43" s="126" t="str">
        <f t="shared" si="16"/>
        <v/>
      </c>
      <c r="AX43" s="126" t="str">
        <f t="shared" si="17"/>
        <v/>
      </c>
      <c r="AY43" s="64" t="str">
        <f t="shared" si="11"/>
        <v/>
      </c>
      <c r="AZ43" s="97" t="s">
        <v>103</v>
      </c>
      <c r="BA43" s="68"/>
      <c r="BB43" s="68"/>
      <c r="BC43" s="68"/>
      <c r="BD43" s="68"/>
      <c r="BE43" s="15"/>
      <c r="BF43" s="5">
        <f t="shared" si="12"/>
        <v>10779</v>
      </c>
      <c r="BG43" s="42">
        <v>7656</v>
      </c>
      <c r="BH43" s="42">
        <v>3123</v>
      </c>
      <c r="BI43" s="42"/>
      <c r="BJ43" s="42"/>
      <c r="BK43" s="42"/>
      <c r="BL43" s="42"/>
      <c r="BM43" s="15"/>
    </row>
    <row r="44" spans="1:65" outlineLevel="5" x14ac:dyDescent="0.3">
      <c r="A44" s="22">
        <f t="shared" si="5"/>
        <v>1</v>
      </c>
      <c r="B44" s="9">
        <f t="shared" si="13"/>
        <v>43493</v>
      </c>
      <c r="C44" s="51">
        <v>298444</v>
      </c>
      <c r="D44" s="64">
        <f t="shared" si="6"/>
        <v>37.5</v>
      </c>
      <c r="E44" s="12">
        <v>38</v>
      </c>
      <c r="F44" s="12">
        <v>37</v>
      </c>
      <c r="G44" s="12"/>
      <c r="H44" s="12"/>
      <c r="I44" s="12"/>
      <c r="J44" s="12"/>
      <c r="K44" s="12"/>
      <c r="L44" s="12"/>
      <c r="M44" s="74" t="str">
        <f t="shared" si="7"/>
        <v/>
      </c>
      <c r="N44" s="83" t="s">
        <v>103</v>
      </c>
      <c r="O44" s="83" t="s">
        <v>103</v>
      </c>
      <c r="P44" s="83"/>
      <c r="Q44" s="83"/>
      <c r="R44" s="83"/>
      <c r="S44" s="83"/>
      <c r="T44" s="83"/>
      <c r="U44" s="83"/>
      <c r="V44" s="5" t="str">
        <f t="shared" si="8"/>
        <v/>
      </c>
      <c r="W44" s="41"/>
      <c r="X44" s="41"/>
      <c r="Y44" s="41"/>
      <c r="Z44" s="41"/>
      <c r="AA44" s="41"/>
      <c r="AB44" s="41"/>
      <c r="AC44" s="41"/>
      <c r="AD44" s="41"/>
      <c r="AE44" s="5" t="str">
        <f t="shared" si="9"/>
        <v/>
      </c>
      <c r="AF44" s="41"/>
      <c r="AG44" s="41"/>
      <c r="AH44" s="41"/>
      <c r="AI44" s="41"/>
      <c r="AJ44" s="41"/>
      <c r="AK44" s="41"/>
      <c r="AL44" s="41"/>
      <c r="AM44" s="41"/>
      <c r="AN44" s="45">
        <f t="shared" si="10"/>
        <v>27.131782945736433</v>
      </c>
      <c r="AO44" s="41">
        <v>774</v>
      </c>
      <c r="AP44" s="110" t="s">
        <v>103</v>
      </c>
      <c r="AQ44" s="111" t="s">
        <v>103</v>
      </c>
      <c r="AR44" s="126" t="str">
        <f t="shared" si="14"/>
        <v/>
      </c>
      <c r="AS44" s="126" t="str">
        <f t="shared" si="15"/>
        <v/>
      </c>
      <c r="AT44" s="127">
        <v>774</v>
      </c>
      <c r="AU44" s="114">
        <v>2.54</v>
      </c>
      <c r="AV44" s="115" t="s">
        <v>103</v>
      </c>
      <c r="AW44" s="126" t="str">
        <f t="shared" si="16"/>
        <v/>
      </c>
      <c r="AX44" s="126" t="str">
        <f t="shared" si="17"/>
        <v/>
      </c>
      <c r="AY44" s="64" t="str">
        <f t="shared" si="11"/>
        <v/>
      </c>
      <c r="AZ44" s="97">
        <v>80.3</v>
      </c>
      <c r="BA44" s="68"/>
      <c r="BB44" s="68"/>
      <c r="BC44" s="68"/>
      <c r="BD44" s="68"/>
      <c r="BE44" s="15"/>
      <c r="BF44" s="5">
        <f t="shared" si="12"/>
        <v>11036</v>
      </c>
      <c r="BG44" s="42">
        <v>4336</v>
      </c>
      <c r="BH44" s="42">
        <v>6700</v>
      </c>
      <c r="BI44" s="42"/>
      <c r="BJ44" s="42"/>
      <c r="BK44" s="42"/>
      <c r="BL44" s="42"/>
      <c r="BM44" s="15"/>
    </row>
    <row r="45" spans="1:65" outlineLevel="5" x14ac:dyDescent="0.3">
      <c r="A45" s="22">
        <f t="shared" si="5"/>
        <v>1</v>
      </c>
      <c r="B45" s="9">
        <f t="shared" si="13"/>
        <v>43494</v>
      </c>
      <c r="C45" s="51">
        <v>284500</v>
      </c>
      <c r="D45" s="64">
        <f t="shared" si="6"/>
        <v>38</v>
      </c>
      <c r="E45" s="12">
        <v>38</v>
      </c>
      <c r="F45" s="12">
        <v>38</v>
      </c>
      <c r="G45" s="12"/>
      <c r="H45" s="12"/>
      <c r="I45" s="12"/>
      <c r="J45" s="12"/>
      <c r="K45" s="12"/>
      <c r="L45" s="12"/>
      <c r="M45" s="74">
        <f t="shared" si="7"/>
        <v>7.6</v>
      </c>
      <c r="N45" s="83">
        <v>7.52</v>
      </c>
      <c r="O45" s="83">
        <v>7.59</v>
      </c>
      <c r="P45" s="83"/>
      <c r="Q45" s="83"/>
      <c r="R45" s="83"/>
      <c r="S45" s="83"/>
      <c r="T45" s="83"/>
      <c r="U45" s="83"/>
      <c r="V45" s="5" t="str">
        <f t="shared" si="8"/>
        <v/>
      </c>
      <c r="W45" s="41"/>
      <c r="X45" s="41"/>
      <c r="Y45" s="41"/>
      <c r="Z45" s="41"/>
      <c r="AA45" s="41"/>
      <c r="AB45" s="41"/>
      <c r="AC45" s="41"/>
      <c r="AD45" s="41"/>
      <c r="AE45" s="5" t="str">
        <f t="shared" si="9"/>
        <v/>
      </c>
      <c r="AF45" s="41"/>
      <c r="AG45" s="41"/>
      <c r="AH45" s="41"/>
      <c r="AI45" s="41"/>
      <c r="AJ45" s="41"/>
      <c r="AK45" s="41"/>
      <c r="AL45" s="41"/>
      <c r="AM45" s="41"/>
      <c r="AN45" s="45">
        <f t="shared" si="10"/>
        <v>25.798525798525798</v>
      </c>
      <c r="AO45" s="41">
        <v>814</v>
      </c>
      <c r="AP45" s="110">
        <v>4.34</v>
      </c>
      <c r="AQ45" s="111">
        <v>3.72</v>
      </c>
      <c r="AR45" s="126">
        <f t="shared" si="14"/>
        <v>85.714285714285722</v>
      </c>
      <c r="AS45" s="126">
        <f t="shared" si="15"/>
        <v>14.285714285714278</v>
      </c>
      <c r="AT45" s="127">
        <v>814</v>
      </c>
      <c r="AU45" s="114">
        <v>2.5099999999999998</v>
      </c>
      <c r="AV45" s="115">
        <v>1.73</v>
      </c>
      <c r="AW45" s="126">
        <f t="shared" si="16"/>
        <v>68.924302788844628</v>
      </c>
      <c r="AX45" s="126">
        <f t="shared" si="17"/>
        <v>31.075697211155372</v>
      </c>
      <c r="AY45" s="64">
        <f t="shared" si="11"/>
        <v>63.034188034188055</v>
      </c>
      <c r="AZ45" s="97">
        <v>82.1</v>
      </c>
      <c r="BA45" s="68"/>
      <c r="BB45" s="68"/>
      <c r="BC45" s="68"/>
      <c r="BD45" s="68"/>
      <c r="BE45" s="15"/>
      <c r="BF45" s="5">
        <f t="shared" si="12"/>
        <v>11074</v>
      </c>
      <c r="BG45" s="42">
        <v>4294</v>
      </c>
      <c r="BH45" s="42">
        <v>6780</v>
      </c>
      <c r="BI45" s="42"/>
      <c r="BJ45" s="42"/>
      <c r="BK45" s="42"/>
      <c r="BL45" s="42"/>
      <c r="BM45" s="15"/>
    </row>
    <row r="46" spans="1:65" outlineLevel="5" x14ac:dyDescent="0.3">
      <c r="A46" s="22">
        <f t="shared" si="5"/>
        <v>1</v>
      </c>
      <c r="B46" s="9">
        <f t="shared" si="13"/>
        <v>43495</v>
      </c>
      <c r="C46" s="51">
        <v>286787</v>
      </c>
      <c r="D46" s="64">
        <f t="shared" si="6"/>
        <v>37.5</v>
      </c>
      <c r="E46" s="12">
        <v>37</v>
      </c>
      <c r="F46" s="12">
        <v>38</v>
      </c>
      <c r="G46" s="12"/>
      <c r="H46" s="12"/>
      <c r="I46" s="12"/>
      <c r="J46" s="12"/>
      <c r="K46" s="12"/>
      <c r="L46" s="12"/>
      <c r="M46" s="74" t="str">
        <f t="shared" si="7"/>
        <v/>
      </c>
      <c r="N46" s="83" t="s">
        <v>103</v>
      </c>
      <c r="O46" s="83" t="s">
        <v>103</v>
      </c>
      <c r="P46" s="83"/>
      <c r="Q46" s="83"/>
      <c r="R46" s="83"/>
      <c r="S46" s="83"/>
      <c r="T46" s="83"/>
      <c r="U46" s="83"/>
      <c r="V46" s="5" t="str">
        <f t="shared" si="8"/>
        <v/>
      </c>
      <c r="W46" s="41"/>
      <c r="X46" s="41"/>
      <c r="Y46" s="41"/>
      <c r="Z46" s="41"/>
      <c r="AA46" s="41"/>
      <c r="AB46" s="41"/>
      <c r="AC46" s="41"/>
      <c r="AD46" s="41"/>
      <c r="AE46" s="5" t="str">
        <f t="shared" si="9"/>
        <v/>
      </c>
      <c r="AF46" s="41"/>
      <c r="AG46" s="41"/>
      <c r="AH46" s="41"/>
      <c r="AI46" s="41"/>
      <c r="AJ46" s="41"/>
      <c r="AK46" s="41"/>
      <c r="AL46" s="41"/>
      <c r="AM46" s="41"/>
      <c r="AN46" s="45">
        <f t="shared" si="10"/>
        <v>13.888888888888889</v>
      </c>
      <c r="AO46" s="41">
        <v>1512</v>
      </c>
      <c r="AP46" s="110" t="s">
        <v>103</v>
      </c>
      <c r="AQ46" s="111" t="s">
        <v>103</v>
      </c>
      <c r="AR46" s="126" t="str">
        <f t="shared" si="14"/>
        <v/>
      </c>
      <c r="AS46" s="126" t="str">
        <f t="shared" si="15"/>
        <v/>
      </c>
      <c r="AT46" s="127">
        <v>1512</v>
      </c>
      <c r="AU46" s="114">
        <v>2.54</v>
      </c>
      <c r="AV46" s="115" t="s">
        <v>103</v>
      </c>
      <c r="AW46" s="126" t="str">
        <f t="shared" si="16"/>
        <v/>
      </c>
      <c r="AX46" s="126" t="str">
        <f t="shared" si="17"/>
        <v/>
      </c>
      <c r="AY46" s="64" t="str">
        <f t="shared" si="11"/>
        <v/>
      </c>
      <c r="AZ46" s="97">
        <v>81.45</v>
      </c>
      <c r="BA46" s="68"/>
      <c r="BB46" s="68"/>
      <c r="BC46" s="68"/>
      <c r="BD46" s="68"/>
      <c r="BE46" s="15"/>
      <c r="BF46" s="5">
        <f t="shared" si="12"/>
        <v>11490</v>
      </c>
      <c r="BG46" s="42">
        <v>4999</v>
      </c>
      <c r="BH46" s="42">
        <v>6491</v>
      </c>
      <c r="BI46" s="42"/>
      <c r="BJ46" s="42"/>
      <c r="BK46" s="42"/>
      <c r="BL46" s="42"/>
      <c r="BM46" s="15"/>
    </row>
    <row r="47" spans="1:65" ht="17.25" outlineLevel="5" thickBot="1" x14ac:dyDescent="0.35">
      <c r="A47" s="31">
        <f t="shared" si="5"/>
        <v>1</v>
      </c>
      <c r="B47" s="32">
        <f t="shared" si="13"/>
        <v>43496</v>
      </c>
      <c r="C47" s="51">
        <v>314786</v>
      </c>
      <c r="D47" s="64" t="str">
        <f t="shared" si="6"/>
        <v/>
      </c>
      <c r="E47" s="12" t="s">
        <v>103</v>
      </c>
      <c r="F47" s="12" t="s">
        <v>103</v>
      </c>
      <c r="G47" s="12"/>
      <c r="H47" s="12"/>
      <c r="I47" s="26"/>
      <c r="J47" s="26"/>
      <c r="K47" s="26"/>
      <c r="L47" s="26"/>
      <c r="M47" s="74" t="str">
        <f t="shared" si="7"/>
        <v/>
      </c>
      <c r="N47" s="83" t="s">
        <v>103</v>
      </c>
      <c r="O47" s="83" t="s">
        <v>103</v>
      </c>
      <c r="P47" s="83"/>
      <c r="Q47" s="83"/>
      <c r="R47" s="87"/>
      <c r="S47" s="87"/>
      <c r="T47" s="87"/>
      <c r="U47" s="87"/>
      <c r="V47" s="5" t="str">
        <f t="shared" si="8"/>
        <v/>
      </c>
      <c r="W47" s="46"/>
      <c r="X47" s="46"/>
      <c r="Y47" s="46"/>
      <c r="Z47" s="46"/>
      <c r="AA47" s="46"/>
      <c r="AB47" s="46"/>
      <c r="AC47" s="46"/>
      <c r="AD47" s="46"/>
      <c r="AE47" s="5" t="str">
        <f t="shared" si="9"/>
        <v/>
      </c>
      <c r="AF47" s="46"/>
      <c r="AG47" s="46"/>
      <c r="AH47" s="46"/>
      <c r="AI47" s="46"/>
      <c r="AJ47" s="46"/>
      <c r="AK47" s="46"/>
      <c r="AL47" s="46"/>
      <c r="AM47" s="46"/>
      <c r="AN47" s="45">
        <f t="shared" si="10"/>
        <v>18.683274021352315</v>
      </c>
      <c r="AO47" s="41">
        <v>1124</v>
      </c>
      <c r="AP47" s="130" t="s">
        <v>103</v>
      </c>
      <c r="AQ47" s="131" t="s">
        <v>103</v>
      </c>
      <c r="AR47" s="126" t="str">
        <f t="shared" si="14"/>
        <v/>
      </c>
      <c r="AS47" s="126" t="str">
        <f t="shared" si="15"/>
        <v/>
      </c>
      <c r="AT47" s="127">
        <v>1124</v>
      </c>
      <c r="AU47" s="132">
        <v>2.5299999999999998</v>
      </c>
      <c r="AV47" s="133" t="s">
        <v>103</v>
      </c>
      <c r="AW47" s="126" t="str">
        <f t="shared" si="16"/>
        <v/>
      </c>
      <c r="AX47" s="126" t="str">
        <f t="shared" si="17"/>
        <v/>
      </c>
      <c r="AY47" s="64" t="str">
        <f t="shared" si="11"/>
        <v/>
      </c>
      <c r="AZ47" s="97">
        <v>80.680000000000007</v>
      </c>
      <c r="BA47" s="76"/>
      <c r="BB47" s="76"/>
      <c r="BC47" s="76"/>
      <c r="BD47" s="76"/>
      <c r="BE47" s="15"/>
      <c r="BF47" s="5">
        <f t="shared" si="12"/>
        <v>14041</v>
      </c>
      <c r="BG47" s="42">
        <v>4944</v>
      </c>
      <c r="BH47" s="42">
        <v>9097</v>
      </c>
      <c r="BI47" s="42"/>
      <c r="BJ47" s="42"/>
      <c r="BK47" s="42"/>
      <c r="BL47" s="42"/>
      <c r="BM47" s="25"/>
    </row>
    <row r="48" spans="1:65" outlineLevel="4" x14ac:dyDescent="0.3">
      <c r="A48" s="156" t="s">
        <v>35</v>
      </c>
      <c r="B48" s="157"/>
      <c r="C48" s="50">
        <f t="shared" ref="C48:BM48" si="18">SUBTOTAL(4,C17:C47)</f>
        <v>347486</v>
      </c>
      <c r="D48" s="60">
        <f t="shared" si="18"/>
        <v>38</v>
      </c>
      <c r="E48" s="28">
        <f t="shared" si="18"/>
        <v>38</v>
      </c>
      <c r="F48" s="28">
        <f t="shared" si="18"/>
        <v>38</v>
      </c>
      <c r="G48" s="28">
        <f t="shared" si="18"/>
        <v>0</v>
      </c>
      <c r="H48" s="28">
        <f t="shared" si="18"/>
        <v>0</v>
      </c>
      <c r="I48" s="28">
        <f t="shared" si="18"/>
        <v>0</v>
      </c>
      <c r="J48" s="28">
        <f t="shared" si="18"/>
        <v>0</v>
      </c>
      <c r="K48" s="28">
        <f t="shared" si="18"/>
        <v>0</v>
      </c>
      <c r="L48" s="28">
        <f t="shared" si="18"/>
        <v>0</v>
      </c>
      <c r="M48" s="71">
        <f t="shared" si="18"/>
        <v>7.6</v>
      </c>
      <c r="N48" s="82">
        <f t="shared" si="18"/>
        <v>7.52</v>
      </c>
      <c r="O48" s="82">
        <f t="shared" si="18"/>
        <v>7.61</v>
      </c>
      <c r="P48" s="82">
        <f t="shared" si="18"/>
        <v>0</v>
      </c>
      <c r="Q48" s="82">
        <f t="shared" si="18"/>
        <v>0</v>
      </c>
      <c r="R48" s="82">
        <f t="shared" si="18"/>
        <v>0</v>
      </c>
      <c r="S48" s="82">
        <f t="shared" si="18"/>
        <v>0</v>
      </c>
      <c r="T48" s="82">
        <f t="shared" si="18"/>
        <v>0</v>
      </c>
      <c r="U48" s="82">
        <f t="shared" si="18"/>
        <v>0</v>
      </c>
      <c r="V48" s="29">
        <f t="shared" si="18"/>
        <v>0</v>
      </c>
      <c r="W48" s="39">
        <f t="shared" si="18"/>
        <v>0</v>
      </c>
      <c r="X48" s="39">
        <f t="shared" si="18"/>
        <v>0</v>
      </c>
      <c r="Y48" s="39">
        <f t="shared" si="18"/>
        <v>0</v>
      </c>
      <c r="Z48" s="39">
        <f t="shared" si="18"/>
        <v>0</v>
      </c>
      <c r="AA48" s="39">
        <f t="shared" si="18"/>
        <v>0</v>
      </c>
      <c r="AB48" s="39">
        <f t="shared" si="18"/>
        <v>0</v>
      </c>
      <c r="AC48" s="39">
        <f t="shared" si="18"/>
        <v>0</v>
      </c>
      <c r="AD48" s="39">
        <f t="shared" si="18"/>
        <v>0</v>
      </c>
      <c r="AE48" s="29">
        <f t="shared" si="18"/>
        <v>0</v>
      </c>
      <c r="AF48" s="39">
        <f t="shared" si="18"/>
        <v>0</v>
      </c>
      <c r="AG48" s="39">
        <f t="shared" si="18"/>
        <v>0</v>
      </c>
      <c r="AH48" s="39">
        <f t="shared" si="18"/>
        <v>0</v>
      </c>
      <c r="AI48" s="39">
        <f t="shared" si="18"/>
        <v>0</v>
      </c>
      <c r="AJ48" s="39">
        <f t="shared" si="18"/>
        <v>0</v>
      </c>
      <c r="AK48" s="39">
        <f t="shared" si="18"/>
        <v>0</v>
      </c>
      <c r="AL48" s="39">
        <f t="shared" si="18"/>
        <v>0</v>
      </c>
      <c r="AM48" s="39">
        <f t="shared" si="18"/>
        <v>0</v>
      </c>
      <c r="AN48" s="39">
        <f t="shared" si="18"/>
        <v>31.343283582089551</v>
      </c>
      <c r="AO48" s="39">
        <f t="shared" si="18"/>
        <v>1512</v>
      </c>
      <c r="AP48" s="104">
        <f t="shared" si="18"/>
        <v>4.72</v>
      </c>
      <c r="AQ48" s="105">
        <f t="shared" si="18"/>
        <v>3.72</v>
      </c>
      <c r="AR48" s="106">
        <f t="shared" si="18"/>
        <v>85.714285714285722</v>
      </c>
      <c r="AS48" s="106">
        <f t="shared" si="18"/>
        <v>24.364406779661024</v>
      </c>
      <c r="AT48" s="107">
        <f t="shared" si="18"/>
        <v>1512</v>
      </c>
      <c r="AU48" s="108">
        <f t="shared" si="18"/>
        <v>2.67</v>
      </c>
      <c r="AV48" s="109">
        <f t="shared" si="18"/>
        <v>1.86</v>
      </c>
      <c r="AW48" s="106">
        <f t="shared" si="18"/>
        <v>69.662921348314612</v>
      </c>
      <c r="AX48" s="106">
        <f t="shared" si="18"/>
        <v>35.039370078740163</v>
      </c>
      <c r="AY48" s="60">
        <f t="shared" si="18"/>
        <v>63.034188034188055</v>
      </c>
      <c r="AZ48" s="96">
        <f t="shared" si="18"/>
        <v>82.1</v>
      </c>
      <c r="BA48" s="67">
        <f t="shared" si="18"/>
        <v>60.4</v>
      </c>
      <c r="BB48" s="67">
        <f t="shared" si="18"/>
        <v>35.299999999999997</v>
      </c>
      <c r="BC48" s="67">
        <f t="shared" si="18"/>
        <v>1715</v>
      </c>
      <c r="BD48" s="67">
        <f t="shared" si="18"/>
        <v>0</v>
      </c>
      <c r="BE48" s="27">
        <f t="shared" si="18"/>
        <v>0</v>
      </c>
      <c r="BF48" s="29">
        <f t="shared" si="18"/>
        <v>14041</v>
      </c>
      <c r="BG48" s="39">
        <f t="shared" si="18"/>
        <v>8353</v>
      </c>
      <c r="BH48" s="40">
        <f t="shared" si="18"/>
        <v>9803</v>
      </c>
      <c r="BI48" s="40">
        <f t="shared" si="18"/>
        <v>0</v>
      </c>
      <c r="BJ48" s="40">
        <f t="shared" si="18"/>
        <v>0</v>
      </c>
      <c r="BK48" s="40">
        <f t="shared" si="18"/>
        <v>0</v>
      </c>
      <c r="BL48" s="40">
        <f t="shared" si="18"/>
        <v>0</v>
      </c>
      <c r="BM48" s="27">
        <f t="shared" si="18"/>
        <v>0</v>
      </c>
    </row>
    <row r="49" spans="1:65" outlineLevel="3" x14ac:dyDescent="0.3">
      <c r="A49" s="158" t="s">
        <v>24</v>
      </c>
      <c r="B49" s="159"/>
      <c r="C49" s="51">
        <f t="shared" ref="C49:BM49" si="19">SUBTOTAL(5,C17:C47)</f>
        <v>274628</v>
      </c>
      <c r="D49" s="61">
        <f t="shared" si="19"/>
        <v>35</v>
      </c>
      <c r="E49" s="12">
        <f t="shared" si="19"/>
        <v>35</v>
      </c>
      <c r="F49" s="12">
        <f t="shared" si="19"/>
        <v>35</v>
      </c>
      <c r="G49" s="12">
        <f t="shared" si="19"/>
        <v>0</v>
      </c>
      <c r="H49" s="12">
        <f t="shared" si="19"/>
        <v>0</v>
      </c>
      <c r="I49" s="12">
        <f t="shared" si="19"/>
        <v>0</v>
      </c>
      <c r="J49" s="12">
        <f t="shared" si="19"/>
        <v>0</v>
      </c>
      <c r="K49" s="12">
        <f t="shared" si="19"/>
        <v>0</v>
      </c>
      <c r="L49" s="12">
        <f t="shared" si="19"/>
        <v>0</v>
      </c>
      <c r="M49" s="72">
        <f t="shared" si="19"/>
        <v>7.3</v>
      </c>
      <c r="N49" s="83">
        <f t="shared" si="19"/>
        <v>7.32</v>
      </c>
      <c r="O49" s="83">
        <f t="shared" si="19"/>
        <v>7.36</v>
      </c>
      <c r="P49" s="83">
        <f t="shared" si="19"/>
        <v>0</v>
      </c>
      <c r="Q49" s="83">
        <f t="shared" si="19"/>
        <v>0</v>
      </c>
      <c r="R49" s="83">
        <f t="shared" si="19"/>
        <v>0</v>
      </c>
      <c r="S49" s="83">
        <f t="shared" si="19"/>
        <v>0</v>
      </c>
      <c r="T49" s="83">
        <f t="shared" si="19"/>
        <v>0</v>
      </c>
      <c r="U49" s="83">
        <f t="shared" si="19"/>
        <v>0</v>
      </c>
      <c r="V49" s="6">
        <f t="shared" si="19"/>
        <v>0</v>
      </c>
      <c r="W49" s="41">
        <f t="shared" si="19"/>
        <v>0</v>
      </c>
      <c r="X49" s="41">
        <f t="shared" si="19"/>
        <v>0</v>
      </c>
      <c r="Y49" s="41">
        <f t="shared" si="19"/>
        <v>0</v>
      </c>
      <c r="Z49" s="41">
        <f t="shared" si="19"/>
        <v>0</v>
      </c>
      <c r="AA49" s="41">
        <f t="shared" si="19"/>
        <v>0</v>
      </c>
      <c r="AB49" s="41">
        <f t="shared" si="19"/>
        <v>0</v>
      </c>
      <c r="AC49" s="41">
        <f t="shared" si="19"/>
        <v>0</v>
      </c>
      <c r="AD49" s="41">
        <f t="shared" si="19"/>
        <v>0</v>
      </c>
      <c r="AE49" s="6">
        <f t="shared" si="19"/>
        <v>0</v>
      </c>
      <c r="AF49" s="41">
        <f t="shared" si="19"/>
        <v>0</v>
      </c>
      <c r="AG49" s="41">
        <f t="shared" si="19"/>
        <v>0</v>
      </c>
      <c r="AH49" s="41">
        <f t="shared" si="19"/>
        <v>0</v>
      </c>
      <c r="AI49" s="41">
        <f t="shared" si="19"/>
        <v>0</v>
      </c>
      <c r="AJ49" s="41">
        <f t="shared" si="19"/>
        <v>0</v>
      </c>
      <c r="AK49" s="41">
        <f t="shared" si="19"/>
        <v>0</v>
      </c>
      <c r="AL49" s="41">
        <f t="shared" si="19"/>
        <v>0</v>
      </c>
      <c r="AM49" s="41">
        <f t="shared" si="19"/>
        <v>0</v>
      </c>
      <c r="AN49" s="41">
        <f t="shared" si="19"/>
        <v>13.888888888888889</v>
      </c>
      <c r="AO49" s="41">
        <f t="shared" si="19"/>
        <v>670</v>
      </c>
      <c r="AP49" s="110">
        <f t="shared" si="19"/>
        <v>4.18</v>
      </c>
      <c r="AQ49" s="111">
        <f t="shared" si="19"/>
        <v>3.33</v>
      </c>
      <c r="AR49" s="112">
        <f t="shared" si="19"/>
        <v>75.635593220338976</v>
      </c>
      <c r="AS49" s="112">
        <f t="shared" si="19"/>
        <v>14.285714285714278</v>
      </c>
      <c r="AT49" s="113">
        <f t="shared" si="19"/>
        <v>670</v>
      </c>
      <c r="AU49" s="114">
        <f t="shared" si="19"/>
        <v>2.42</v>
      </c>
      <c r="AV49" s="115">
        <f t="shared" si="19"/>
        <v>1.65</v>
      </c>
      <c r="AW49" s="112">
        <f t="shared" si="19"/>
        <v>64.960629921259837</v>
      </c>
      <c r="AX49" s="112">
        <f t="shared" si="19"/>
        <v>30.337078651685388</v>
      </c>
      <c r="AY49" s="61">
        <f t="shared" si="19"/>
        <v>40.279482579548663</v>
      </c>
      <c r="AZ49" s="97">
        <f t="shared" si="19"/>
        <v>80.209999999999994</v>
      </c>
      <c r="BA49" s="68">
        <f t="shared" si="19"/>
        <v>60.4</v>
      </c>
      <c r="BB49" s="68">
        <f t="shared" si="19"/>
        <v>35.299999999999997</v>
      </c>
      <c r="BC49" s="68">
        <f t="shared" si="19"/>
        <v>1715</v>
      </c>
      <c r="BD49" s="68">
        <f t="shared" si="19"/>
        <v>0</v>
      </c>
      <c r="BE49" s="15">
        <f t="shared" si="19"/>
        <v>0</v>
      </c>
      <c r="BF49" s="6">
        <f t="shared" si="19"/>
        <v>9844</v>
      </c>
      <c r="BG49" s="41">
        <f t="shared" si="19"/>
        <v>3182</v>
      </c>
      <c r="BH49" s="42">
        <f t="shared" si="19"/>
        <v>3123</v>
      </c>
      <c r="BI49" s="42">
        <f t="shared" si="19"/>
        <v>0</v>
      </c>
      <c r="BJ49" s="42">
        <f t="shared" si="19"/>
        <v>0</v>
      </c>
      <c r="BK49" s="42">
        <f t="shared" si="19"/>
        <v>0</v>
      </c>
      <c r="BL49" s="42">
        <f t="shared" si="19"/>
        <v>0</v>
      </c>
      <c r="BM49" s="15">
        <f t="shared" si="19"/>
        <v>0</v>
      </c>
    </row>
    <row r="50" spans="1:65" outlineLevel="2" x14ac:dyDescent="0.3">
      <c r="A50" s="158" t="s">
        <v>13</v>
      </c>
      <c r="B50" s="159"/>
      <c r="C50" s="51">
        <f>IFERROR(SUBTOTAL(1,C17:C47),"")</f>
        <v>306700.70967741933</v>
      </c>
      <c r="D50" s="61">
        <f t="shared" ref="D50:BM50" si="20">IFERROR(SUBTOTAL(1,D17:D47),"")</f>
        <v>36.450000000000003</v>
      </c>
      <c r="E50" s="12">
        <f t="shared" si="20"/>
        <v>36.266666666666666</v>
      </c>
      <c r="F50" s="12">
        <f t="shared" si="20"/>
        <v>36.633333333333333</v>
      </c>
      <c r="G50" s="12" t="str">
        <f t="shared" si="20"/>
        <v/>
      </c>
      <c r="H50" s="12" t="str">
        <f t="shared" si="20"/>
        <v/>
      </c>
      <c r="I50" s="12" t="str">
        <f t="shared" si="20"/>
        <v/>
      </c>
      <c r="J50" s="12" t="str">
        <f t="shared" si="20"/>
        <v/>
      </c>
      <c r="K50" s="12" t="str">
        <f t="shared" si="20"/>
        <v/>
      </c>
      <c r="L50" s="12" t="str">
        <f t="shared" si="20"/>
        <v/>
      </c>
      <c r="M50" s="72">
        <f t="shared" si="20"/>
        <v>7.5</v>
      </c>
      <c r="N50" s="83">
        <f t="shared" si="20"/>
        <v>7.44</v>
      </c>
      <c r="O50" s="83">
        <f t="shared" si="20"/>
        <v>7.5149999999999997</v>
      </c>
      <c r="P50" s="83" t="str">
        <f t="shared" si="20"/>
        <v/>
      </c>
      <c r="Q50" s="83" t="str">
        <f t="shared" si="20"/>
        <v/>
      </c>
      <c r="R50" s="83" t="str">
        <f t="shared" si="20"/>
        <v/>
      </c>
      <c r="S50" s="83" t="str">
        <f t="shared" si="20"/>
        <v/>
      </c>
      <c r="T50" s="83" t="str">
        <f t="shared" si="20"/>
        <v/>
      </c>
      <c r="U50" s="83" t="str">
        <f t="shared" si="20"/>
        <v/>
      </c>
      <c r="V50" s="6" t="str">
        <f t="shared" si="20"/>
        <v/>
      </c>
      <c r="W50" s="41" t="str">
        <f t="shared" si="20"/>
        <v/>
      </c>
      <c r="X50" s="41" t="str">
        <f t="shared" si="20"/>
        <v/>
      </c>
      <c r="Y50" s="41" t="str">
        <f t="shared" si="20"/>
        <v/>
      </c>
      <c r="Z50" s="41" t="str">
        <f t="shared" si="20"/>
        <v/>
      </c>
      <c r="AA50" s="41" t="str">
        <f t="shared" si="20"/>
        <v/>
      </c>
      <c r="AB50" s="41" t="str">
        <f t="shared" si="20"/>
        <v/>
      </c>
      <c r="AC50" s="41" t="str">
        <f t="shared" si="20"/>
        <v/>
      </c>
      <c r="AD50" s="41" t="str">
        <f t="shared" si="20"/>
        <v/>
      </c>
      <c r="AE50" s="6" t="str">
        <f t="shared" si="20"/>
        <v/>
      </c>
      <c r="AF50" s="41" t="str">
        <f t="shared" si="20"/>
        <v/>
      </c>
      <c r="AG50" s="41" t="str">
        <f t="shared" si="20"/>
        <v/>
      </c>
      <c r="AH50" s="41" t="str">
        <f t="shared" si="20"/>
        <v/>
      </c>
      <c r="AI50" s="41" t="str">
        <f t="shared" si="20"/>
        <v/>
      </c>
      <c r="AJ50" s="41" t="str">
        <f t="shared" si="20"/>
        <v/>
      </c>
      <c r="AK50" s="41" t="str">
        <f t="shared" si="20"/>
        <v/>
      </c>
      <c r="AL50" s="41" t="str">
        <f t="shared" si="20"/>
        <v/>
      </c>
      <c r="AM50" s="41" t="str">
        <f t="shared" si="20"/>
        <v/>
      </c>
      <c r="AN50" s="41">
        <f t="shared" si="20"/>
        <v>22.869322472000441</v>
      </c>
      <c r="AO50" s="41">
        <f t="shared" si="20"/>
        <v>950.09677419354841</v>
      </c>
      <c r="AP50" s="110">
        <f t="shared" si="20"/>
        <v>4.3975</v>
      </c>
      <c r="AQ50" s="111">
        <f t="shared" si="20"/>
        <v>3.5450000000000004</v>
      </c>
      <c r="AR50" s="112">
        <f t="shared" si="20"/>
        <v>80.713507791182437</v>
      </c>
      <c r="AS50" s="112">
        <f t="shared" si="20"/>
        <v>19.286492208817563</v>
      </c>
      <c r="AT50" s="113">
        <f t="shared" si="20"/>
        <v>950.09677419354841</v>
      </c>
      <c r="AU50" s="114">
        <f t="shared" si="20"/>
        <v>2.5671428571428572</v>
      </c>
      <c r="AV50" s="115">
        <f t="shared" si="20"/>
        <v>1.75</v>
      </c>
      <c r="AW50" s="112">
        <f t="shared" si="20"/>
        <v>67.875380503021759</v>
      </c>
      <c r="AX50" s="112">
        <f t="shared" si="20"/>
        <v>32.124619496978241</v>
      </c>
      <c r="AY50" s="61">
        <f t="shared" si="20"/>
        <v>49.557529532336233</v>
      </c>
      <c r="AZ50" s="97">
        <f t="shared" si="20"/>
        <v>80.623809523809527</v>
      </c>
      <c r="BA50" s="68">
        <f t="shared" si="20"/>
        <v>60.4</v>
      </c>
      <c r="BB50" s="68">
        <f t="shared" si="20"/>
        <v>35.299999999999997</v>
      </c>
      <c r="BC50" s="68">
        <f t="shared" si="20"/>
        <v>1715</v>
      </c>
      <c r="BD50" s="68" t="str">
        <f t="shared" si="20"/>
        <v/>
      </c>
      <c r="BE50" s="15" t="str">
        <f>IFERROR(SUBTOTAL(1,BE17:BE47),"")</f>
        <v/>
      </c>
      <c r="BF50" s="6">
        <f t="shared" si="20"/>
        <v>11559.806451612903</v>
      </c>
      <c r="BG50" s="41">
        <f t="shared" si="20"/>
        <v>4893.6129032258068</v>
      </c>
      <c r="BH50" s="42">
        <f t="shared" si="20"/>
        <v>6666.1935483870966</v>
      </c>
      <c r="BI50" s="42" t="str">
        <f t="shared" si="20"/>
        <v/>
      </c>
      <c r="BJ50" s="42" t="str">
        <f t="shared" si="20"/>
        <v/>
      </c>
      <c r="BK50" s="42" t="str">
        <f t="shared" si="20"/>
        <v/>
      </c>
      <c r="BL50" s="42" t="str">
        <f t="shared" si="20"/>
        <v/>
      </c>
      <c r="BM50" s="15" t="str">
        <f t="shared" si="20"/>
        <v/>
      </c>
    </row>
    <row r="51" spans="1:65" ht="17.25" outlineLevel="1" thickBot="1" x14ac:dyDescent="0.35">
      <c r="A51" s="160" t="s">
        <v>60</v>
      </c>
      <c r="B51" s="161"/>
      <c r="C51" s="52">
        <f>SUBTOTAL(9,C17:C47)</f>
        <v>9507722</v>
      </c>
      <c r="D51" s="62"/>
      <c r="E51" s="30"/>
      <c r="F51" s="30"/>
      <c r="G51" s="30"/>
      <c r="H51" s="30"/>
      <c r="I51" s="30"/>
      <c r="J51" s="30"/>
      <c r="K51" s="30"/>
      <c r="L51" s="30"/>
      <c r="M51" s="73"/>
      <c r="N51" s="84"/>
      <c r="O51" s="84"/>
      <c r="P51" s="84"/>
      <c r="Q51" s="84"/>
      <c r="R51" s="84"/>
      <c r="S51" s="84"/>
      <c r="T51" s="84"/>
      <c r="U51" s="84"/>
      <c r="V51" s="93"/>
      <c r="W51" s="94"/>
      <c r="X51" s="94"/>
      <c r="Y51" s="94"/>
      <c r="Z51" s="94"/>
      <c r="AA51" s="94"/>
      <c r="AB51" s="94"/>
      <c r="AC51" s="94"/>
      <c r="AD51" s="94"/>
      <c r="AE51" s="93"/>
      <c r="AF51" s="94"/>
      <c r="AG51" s="94"/>
      <c r="AH51" s="94"/>
      <c r="AI51" s="94"/>
      <c r="AJ51" s="94"/>
      <c r="AK51" s="94"/>
      <c r="AL51" s="94"/>
      <c r="AM51" s="94"/>
      <c r="AN51" s="94"/>
      <c r="AO51" s="43">
        <f>SUBTOTAL(9,AO17:AO47)</f>
        <v>29453</v>
      </c>
      <c r="AP51" s="116"/>
      <c r="AQ51" s="117"/>
      <c r="AR51" s="118"/>
      <c r="AS51" s="118"/>
      <c r="AT51" s="119">
        <f>SUBTOTAL(9,AT17:AT47)</f>
        <v>29453</v>
      </c>
      <c r="AU51" s="120"/>
      <c r="AV51" s="121"/>
      <c r="AW51" s="118"/>
      <c r="AX51" s="118"/>
      <c r="AY51" s="62"/>
      <c r="AZ51" s="98"/>
      <c r="BA51" s="69"/>
      <c r="BB51" s="69"/>
      <c r="BC51" s="69"/>
      <c r="BD51" s="69"/>
      <c r="BE51" s="16">
        <f>SUBTOTAL(9,BE17:BE47)</f>
        <v>0</v>
      </c>
      <c r="BF51" s="7">
        <f t="shared" ref="BF51:BM51" si="21">SUBTOTAL(9,BF17:BF47)</f>
        <v>358354</v>
      </c>
      <c r="BG51" s="43">
        <f t="shared" si="21"/>
        <v>151702</v>
      </c>
      <c r="BH51" s="44">
        <f t="shared" si="21"/>
        <v>206652</v>
      </c>
      <c r="BI51" s="44">
        <f t="shared" si="21"/>
        <v>0</v>
      </c>
      <c r="BJ51" s="44">
        <f t="shared" si="21"/>
        <v>0</v>
      </c>
      <c r="BK51" s="44">
        <f t="shared" si="21"/>
        <v>0</v>
      </c>
      <c r="BL51" s="44">
        <f t="shared" si="21"/>
        <v>0</v>
      </c>
      <c r="BM51" s="16">
        <f t="shared" si="21"/>
        <v>0</v>
      </c>
    </row>
    <row r="52" spans="1:65" outlineLevel="5" x14ac:dyDescent="0.3">
      <c r="A52" s="21">
        <f t="shared" si="5"/>
        <v>2</v>
      </c>
      <c r="B52" s="33">
        <f>B47+1</f>
        <v>43497</v>
      </c>
      <c r="C52" s="51">
        <v>299740</v>
      </c>
      <c r="D52" s="64">
        <f t="shared" ref="D52:D80" si="22">IFERROR(ROUND(AVERAGE(E52:L52),1),"")</f>
        <v>36</v>
      </c>
      <c r="E52" s="12">
        <v>36</v>
      </c>
      <c r="F52" s="12">
        <v>36</v>
      </c>
      <c r="G52" s="12"/>
      <c r="H52" s="12"/>
      <c r="I52" s="11"/>
      <c r="J52" s="11"/>
      <c r="K52" s="11"/>
      <c r="L52" s="11"/>
      <c r="M52" s="74" t="str">
        <f t="shared" ref="M52:M80" si="23">IFERROR(ROUND(AVERAGE(N52:U52),1),"")</f>
        <v/>
      </c>
      <c r="N52" s="86" t="s">
        <v>103</v>
      </c>
      <c r="O52" s="86" t="s">
        <v>103</v>
      </c>
      <c r="P52" s="86"/>
      <c r="Q52" s="86"/>
      <c r="R52" s="86"/>
      <c r="S52" s="86"/>
      <c r="T52" s="86"/>
      <c r="U52" s="86"/>
      <c r="V52" s="5" t="str">
        <f t="shared" ref="V52:V80" si="24">IFERROR(ROUND(AVERAGE(W52:AD52),1),"")</f>
        <v/>
      </c>
      <c r="W52" s="45"/>
      <c r="X52" s="45"/>
      <c r="Y52" s="45"/>
      <c r="Z52" s="45"/>
      <c r="AA52" s="45"/>
      <c r="AB52" s="45"/>
      <c r="AC52" s="45"/>
      <c r="AD52" s="45"/>
      <c r="AE52" s="5" t="str">
        <f t="shared" ref="AE52:AE80" si="25">IFERROR(ROUND(AVERAGE(AF52:AM52),1),"")</f>
        <v/>
      </c>
      <c r="AF52" s="45"/>
      <c r="AG52" s="45"/>
      <c r="AH52" s="45"/>
      <c r="AI52" s="45"/>
      <c r="AJ52" s="45"/>
      <c r="AK52" s="45"/>
      <c r="AL52" s="45"/>
      <c r="AM52" s="45"/>
      <c r="AN52" s="45">
        <f>21000/AO52</f>
        <v>24</v>
      </c>
      <c r="AO52" s="41">
        <v>875</v>
      </c>
      <c r="AP52" s="124" t="s">
        <v>103</v>
      </c>
      <c r="AQ52" s="125" t="s">
        <v>103</v>
      </c>
      <c r="AR52" s="126" t="str">
        <f t="shared" ref="AR52:AR80" si="26">IFERROR(AQ52/AP52*100,"")</f>
        <v/>
      </c>
      <c r="AS52" s="126" t="str">
        <f t="shared" ref="AS52:AS80" si="27">IFERROR(100-AR52,"")</f>
        <v/>
      </c>
      <c r="AT52" s="127">
        <v>875</v>
      </c>
      <c r="AU52" s="128">
        <v>2.54</v>
      </c>
      <c r="AV52" s="129" t="s">
        <v>103</v>
      </c>
      <c r="AW52" s="126" t="str">
        <f t="shared" ref="AW52:AW80" si="28">IFERROR(AV52/AU52*100,"")</f>
        <v/>
      </c>
      <c r="AX52" s="126" t="str">
        <f t="shared" ref="AX52:AX80" si="29">IFERROR(100-AW52,"")</f>
        <v/>
      </c>
      <c r="AY52" s="64" t="str">
        <f t="shared" ref="AY52:AY80" si="30">IFERROR((1-((AW52*AS52)/(AX52*AR52)))*100,"")</f>
        <v/>
      </c>
      <c r="AZ52">
        <v>81.05</v>
      </c>
      <c r="BA52" s="70"/>
      <c r="BB52" s="70"/>
      <c r="BC52" s="70"/>
      <c r="BD52" s="70"/>
      <c r="BE52" s="15"/>
      <c r="BF52" s="5">
        <f t="shared" ref="BF52:BF80" si="31">IF(SUM(BG52:BM52)=0,"",SUM(BG52:BM52))</f>
        <v>11746</v>
      </c>
      <c r="BG52" s="42">
        <v>3907</v>
      </c>
      <c r="BH52" s="42">
        <v>7839</v>
      </c>
      <c r="BI52" s="42"/>
      <c r="BJ52" s="42"/>
      <c r="BK52" s="42"/>
      <c r="BL52" s="42"/>
      <c r="BM52" s="14"/>
    </row>
    <row r="53" spans="1:65" outlineLevel="5" x14ac:dyDescent="0.3">
      <c r="A53" s="22">
        <f t="shared" si="5"/>
        <v>2</v>
      </c>
      <c r="B53" s="9">
        <f t="shared" si="13"/>
        <v>43498</v>
      </c>
      <c r="C53" s="51">
        <v>292799</v>
      </c>
      <c r="D53" s="64">
        <f t="shared" si="22"/>
        <v>36.5</v>
      </c>
      <c r="E53" s="12">
        <v>37</v>
      </c>
      <c r="F53" s="12">
        <v>36</v>
      </c>
      <c r="G53" s="12"/>
      <c r="H53" s="12"/>
      <c r="I53" s="12"/>
      <c r="J53" s="12"/>
      <c r="K53" s="12"/>
      <c r="L53" s="12"/>
      <c r="M53" s="74" t="str">
        <f t="shared" si="23"/>
        <v/>
      </c>
      <c r="N53" s="86" t="s">
        <v>103</v>
      </c>
      <c r="O53" s="86" t="s">
        <v>103</v>
      </c>
      <c r="P53" s="86"/>
      <c r="Q53" s="86"/>
      <c r="R53" s="83"/>
      <c r="S53" s="83"/>
      <c r="T53" s="83"/>
      <c r="U53" s="83"/>
      <c r="V53" s="5" t="str">
        <f t="shared" si="24"/>
        <v/>
      </c>
      <c r="W53" s="41"/>
      <c r="X53" s="41"/>
      <c r="Y53" s="41"/>
      <c r="Z53" s="41"/>
      <c r="AA53" s="41"/>
      <c r="AB53" s="41"/>
      <c r="AC53" s="41"/>
      <c r="AD53" s="41"/>
      <c r="AE53" s="5" t="str">
        <f t="shared" si="25"/>
        <v/>
      </c>
      <c r="AF53" s="41"/>
      <c r="AG53" s="41"/>
      <c r="AH53" s="41"/>
      <c r="AI53" s="41"/>
      <c r="AJ53" s="41"/>
      <c r="AK53" s="41"/>
      <c r="AL53" s="41"/>
      <c r="AM53" s="41"/>
      <c r="AN53" s="45">
        <f t="shared" ref="AN53:AN79" si="32">21000/AO53</f>
        <v>31.203566121842496</v>
      </c>
      <c r="AO53" s="41">
        <v>673</v>
      </c>
      <c r="AP53" s="110" t="s">
        <v>103</v>
      </c>
      <c r="AQ53" s="111" t="s">
        <v>103</v>
      </c>
      <c r="AR53" s="126" t="str">
        <f t="shared" si="26"/>
        <v/>
      </c>
      <c r="AS53" s="126" t="str">
        <f t="shared" si="27"/>
        <v/>
      </c>
      <c r="AT53" s="127">
        <v>673</v>
      </c>
      <c r="AU53" s="128" t="s">
        <v>103</v>
      </c>
      <c r="AV53" s="129" t="s">
        <v>103</v>
      </c>
      <c r="AW53" s="126" t="str">
        <f t="shared" si="28"/>
        <v/>
      </c>
      <c r="AX53" s="126" t="str">
        <f t="shared" si="29"/>
        <v/>
      </c>
      <c r="AY53" s="64" t="str">
        <f t="shared" si="30"/>
        <v/>
      </c>
      <c r="AZ53" s="97" t="s">
        <v>103</v>
      </c>
      <c r="BA53" s="68"/>
      <c r="BB53" s="68"/>
      <c r="BC53" s="68"/>
      <c r="BD53" s="68"/>
      <c r="BE53" s="15"/>
      <c r="BF53" s="5">
        <f t="shared" si="31"/>
        <v>10410</v>
      </c>
      <c r="BG53" s="42">
        <v>4855</v>
      </c>
      <c r="BH53" s="42">
        <v>5555</v>
      </c>
      <c r="BI53" s="42"/>
      <c r="BJ53" s="42"/>
      <c r="BK53" s="42"/>
      <c r="BL53" s="42"/>
      <c r="BM53" s="15"/>
    </row>
    <row r="54" spans="1:65" outlineLevel="5" x14ac:dyDescent="0.3">
      <c r="A54" s="22">
        <f t="shared" si="5"/>
        <v>2</v>
      </c>
      <c r="B54" s="9">
        <f t="shared" si="13"/>
        <v>43499</v>
      </c>
      <c r="C54" s="51">
        <v>299507</v>
      </c>
      <c r="D54" s="64">
        <f t="shared" si="22"/>
        <v>36.5</v>
      </c>
      <c r="E54" s="12">
        <v>36</v>
      </c>
      <c r="F54" s="12">
        <v>37</v>
      </c>
      <c r="G54" s="12"/>
      <c r="H54" s="12"/>
      <c r="I54" s="12"/>
      <c r="J54" s="12"/>
      <c r="K54" s="12"/>
      <c r="L54" s="12"/>
      <c r="M54" s="74" t="str">
        <f t="shared" si="23"/>
        <v/>
      </c>
      <c r="N54" s="86" t="s">
        <v>103</v>
      </c>
      <c r="O54" s="86" t="s">
        <v>103</v>
      </c>
      <c r="P54" s="86"/>
      <c r="Q54" s="86"/>
      <c r="R54" s="83"/>
      <c r="S54" s="83"/>
      <c r="T54" s="83"/>
      <c r="U54" s="83"/>
      <c r="V54" s="5" t="str">
        <f t="shared" si="24"/>
        <v/>
      </c>
      <c r="W54" s="41"/>
      <c r="X54" s="41"/>
      <c r="Y54" s="41"/>
      <c r="Z54" s="41"/>
      <c r="AA54" s="41"/>
      <c r="AB54" s="41"/>
      <c r="AC54" s="41"/>
      <c r="AD54" s="41"/>
      <c r="AE54" s="5" t="str">
        <f t="shared" si="25"/>
        <v/>
      </c>
      <c r="AF54" s="41"/>
      <c r="AG54" s="41"/>
      <c r="AH54" s="41"/>
      <c r="AI54" s="41"/>
      <c r="AJ54" s="41"/>
      <c r="AK54" s="41"/>
      <c r="AL54" s="41"/>
      <c r="AM54" s="41"/>
      <c r="AN54" s="45">
        <f t="shared" si="32"/>
        <v>32.258064516129032</v>
      </c>
      <c r="AO54" s="41">
        <v>651</v>
      </c>
      <c r="AP54" s="110" t="s">
        <v>103</v>
      </c>
      <c r="AQ54" s="111" t="s">
        <v>103</v>
      </c>
      <c r="AR54" s="126" t="str">
        <f t="shared" si="26"/>
        <v/>
      </c>
      <c r="AS54" s="126" t="str">
        <f t="shared" si="27"/>
        <v/>
      </c>
      <c r="AT54" s="127">
        <v>651</v>
      </c>
      <c r="AU54" s="128" t="s">
        <v>103</v>
      </c>
      <c r="AV54" s="129" t="s">
        <v>103</v>
      </c>
      <c r="AW54" s="126" t="str">
        <f t="shared" si="28"/>
        <v/>
      </c>
      <c r="AX54" s="126" t="str">
        <f t="shared" si="29"/>
        <v/>
      </c>
      <c r="AY54" s="64" t="str">
        <f t="shared" si="30"/>
        <v/>
      </c>
      <c r="AZ54" s="97" t="s">
        <v>103</v>
      </c>
      <c r="BA54" s="68"/>
      <c r="BB54" s="68"/>
      <c r="BC54" s="68"/>
      <c r="BD54" s="68"/>
      <c r="BE54" s="15"/>
      <c r="BF54" s="5">
        <f t="shared" si="31"/>
        <v>10991</v>
      </c>
      <c r="BG54" s="42">
        <v>5204</v>
      </c>
      <c r="BH54" s="42">
        <v>5787</v>
      </c>
      <c r="BI54" s="42"/>
      <c r="BJ54" s="42"/>
      <c r="BK54" s="42"/>
      <c r="BL54" s="42"/>
      <c r="BM54" s="15"/>
    </row>
    <row r="55" spans="1:65" outlineLevel="5" x14ac:dyDescent="0.3">
      <c r="A55" s="22">
        <f t="shared" si="5"/>
        <v>2</v>
      </c>
      <c r="B55" s="9">
        <f t="shared" si="13"/>
        <v>43500</v>
      </c>
      <c r="C55" s="51">
        <v>317175</v>
      </c>
      <c r="D55" s="64">
        <f t="shared" si="22"/>
        <v>36.5</v>
      </c>
      <c r="E55" s="12">
        <v>37</v>
      </c>
      <c r="F55" s="12">
        <v>36</v>
      </c>
      <c r="G55" s="12"/>
      <c r="H55" s="12"/>
      <c r="I55" s="12"/>
      <c r="J55" s="12"/>
      <c r="K55" s="12"/>
      <c r="L55" s="12"/>
      <c r="M55" s="74" t="str">
        <f t="shared" si="23"/>
        <v/>
      </c>
      <c r="N55" s="86" t="s">
        <v>103</v>
      </c>
      <c r="O55" s="86" t="s">
        <v>103</v>
      </c>
      <c r="P55" s="86"/>
      <c r="Q55" s="86"/>
      <c r="R55" s="83"/>
      <c r="S55" s="83"/>
      <c r="T55" s="83"/>
      <c r="U55" s="83"/>
      <c r="V55" s="5" t="str">
        <f t="shared" si="24"/>
        <v/>
      </c>
      <c r="W55" s="41"/>
      <c r="X55" s="41"/>
      <c r="Y55" s="41"/>
      <c r="Z55" s="41"/>
      <c r="AA55" s="41"/>
      <c r="AB55" s="41"/>
      <c r="AC55" s="41"/>
      <c r="AD55" s="41"/>
      <c r="AE55" s="5" t="str">
        <f t="shared" si="25"/>
        <v/>
      </c>
      <c r="AF55" s="41"/>
      <c r="AG55" s="41"/>
      <c r="AH55" s="41"/>
      <c r="AI55" s="41"/>
      <c r="AJ55" s="41"/>
      <c r="AK55" s="41"/>
      <c r="AL55" s="41"/>
      <c r="AM55" s="41"/>
      <c r="AN55" s="45">
        <f t="shared" si="32"/>
        <v>29.661016949152543</v>
      </c>
      <c r="AO55" s="41">
        <v>708</v>
      </c>
      <c r="AP55" s="110" t="s">
        <v>103</v>
      </c>
      <c r="AQ55" s="111" t="s">
        <v>103</v>
      </c>
      <c r="AR55" s="126" t="str">
        <f t="shared" si="26"/>
        <v/>
      </c>
      <c r="AS55" s="126" t="str">
        <f t="shared" si="27"/>
        <v/>
      </c>
      <c r="AT55" s="127">
        <v>708</v>
      </c>
      <c r="AU55" s="128" t="s">
        <v>103</v>
      </c>
      <c r="AV55" s="129" t="s">
        <v>103</v>
      </c>
      <c r="AW55" s="126" t="str">
        <f t="shared" si="28"/>
        <v/>
      </c>
      <c r="AX55" s="126" t="str">
        <f t="shared" si="29"/>
        <v/>
      </c>
      <c r="AY55" s="64" t="str">
        <f t="shared" si="30"/>
        <v/>
      </c>
      <c r="AZ55" s="97" t="s">
        <v>103</v>
      </c>
      <c r="BA55" s="68"/>
      <c r="BB55" s="68"/>
      <c r="BC55" s="68"/>
      <c r="BD55" s="68"/>
      <c r="BE55" s="15"/>
      <c r="BF55" s="5">
        <f t="shared" si="31"/>
        <v>10344</v>
      </c>
      <c r="BG55" s="42">
        <v>5035</v>
      </c>
      <c r="BH55" s="42">
        <v>5309</v>
      </c>
      <c r="BI55" s="42"/>
      <c r="BJ55" s="42"/>
      <c r="BK55" s="42"/>
      <c r="BL55" s="42"/>
      <c r="BM55" s="15"/>
    </row>
    <row r="56" spans="1:65" outlineLevel="5" x14ac:dyDescent="0.3">
      <c r="A56" s="22">
        <f t="shared" si="5"/>
        <v>2</v>
      </c>
      <c r="B56" s="9">
        <f t="shared" si="13"/>
        <v>43501</v>
      </c>
      <c r="C56" s="51">
        <v>300197</v>
      </c>
      <c r="D56" s="64">
        <f t="shared" si="22"/>
        <v>37</v>
      </c>
      <c r="E56" s="12">
        <v>37</v>
      </c>
      <c r="F56" s="12">
        <v>37</v>
      </c>
      <c r="G56" s="12"/>
      <c r="H56" s="12"/>
      <c r="I56" s="12"/>
      <c r="J56" s="12"/>
      <c r="K56" s="12"/>
      <c r="L56" s="12"/>
      <c r="M56" s="74" t="str">
        <f t="shared" si="23"/>
        <v/>
      </c>
      <c r="N56" s="86" t="s">
        <v>103</v>
      </c>
      <c r="O56" s="86" t="s">
        <v>103</v>
      </c>
      <c r="P56" s="86"/>
      <c r="Q56" s="86"/>
      <c r="R56" s="83"/>
      <c r="S56" s="83"/>
      <c r="T56" s="83"/>
      <c r="U56" s="83"/>
      <c r="V56" s="5" t="str">
        <f t="shared" si="24"/>
        <v/>
      </c>
      <c r="W56" s="41"/>
      <c r="X56" s="41"/>
      <c r="Y56" s="41"/>
      <c r="Z56" s="41"/>
      <c r="AA56" s="41"/>
      <c r="AB56" s="41"/>
      <c r="AC56" s="41"/>
      <c r="AD56" s="41"/>
      <c r="AE56" s="5" t="str">
        <f t="shared" si="25"/>
        <v/>
      </c>
      <c r="AF56" s="41"/>
      <c r="AG56" s="41"/>
      <c r="AH56" s="41"/>
      <c r="AI56" s="41"/>
      <c r="AJ56" s="41"/>
      <c r="AK56" s="41"/>
      <c r="AL56" s="41"/>
      <c r="AM56" s="41"/>
      <c r="AN56" s="45">
        <f t="shared" si="32"/>
        <v>28.925619834710744</v>
      </c>
      <c r="AO56" s="41">
        <v>726</v>
      </c>
      <c r="AP56" s="110" t="s">
        <v>103</v>
      </c>
      <c r="AQ56" s="111" t="s">
        <v>103</v>
      </c>
      <c r="AR56" s="126" t="str">
        <f t="shared" si="26"/>
        <v/>
      </c>
      <c r="AS56" s="126" t="str">
        <f t="shared" si="27"/>
        <v/>
      </c>
      <c r="AT56" s="127">
        <v>726</v>
      </c>
      <c r="AU56" s="128" t="s">
        <v>103</v>
      </c>
      <c r="AV56" s="129" t="s">
        <v>103</v>
      </c>
      <c r="AW56" s="126" t="str">
        <f t="shared" si="28"/>
        <v/>
      </c>
      <c r="AX56" s="126" t="str">
        <f t="shared" si="29"/>
        <v/>
      </c>
      <c r="AY56" s="64" t="str">
        <f t="shared" si="30"/>
        <v/>
      </c>
      <c r="AZ56" s="97" t="s">
        <v>103</v>
      </c>
      <c r="BA56" s="68"/>
      <c r="BB56" s="68"/>
      <c r="BC56" s="68"/>
      <c r="BD56" s="68"/>
      <c r="BE56" s="15"/>
      <c r="BF56" s="5">
        <f t="shared" si="31"/>
        <v>10826</v>
      </c>
      <c r="BG56" s="42">
        <v>5050</v>
      </c>
      <c r="BH56" s="42">
        <v>5776</v>
      </c>
      <c r="BI56" s="42"/>
      <c r="BJ56" s="42"/>
      <c r="BK56" s="42"/>
      <c r="BL56" s="42"/>
      <c r="BM56" s="15"/>
    </row>
    <row r="57" spans="1:65" outlineLevel="5" x14ac:dyDescent="0.3">
      <c r="A57" s="22">
        <f t="shared" si="5"/>
        <v>2</v>
      </c>
      <c r="B57" s="9">
        <f t="shared" si="13"/>
        <v>43502</v>
      </c>
      <c r="C57" s="51">
        <v>270589</v>
      </c>
      <c r="D57" s="64">
        <f t="shared" si="22"/>
        <v>37.5</v>
      </c>
      <c r="E57" s="12">
        <v>38</v>
      </c>
      <c r="F57" s="12">
        <v>37</v>
      </c>
      <c r="G57" s="12"/>
      <c r="H57" s="12"/>
      <c r="I57" s="12"/>
      <c r="J57" s="12"/>
      <c r="K57" s="12"/>
      <c r="L57" s="12"/>
      <c r="M57" s="74" t="str">
        <f t="shared" si="23"/>
        <v/>
      </c>
      <c r="N57" s="86" t="s">
        <v>103</v>
      </c>
      <c r="O57" s="86" t="s">
        <v>103</v>
      </c>
      <c r="P57" s="86"/>
      <c r="Q57" s="86"/>
      <c r="R57" s="83"/>
      <c r="S57" s="83"/>
      <c r="T57" s="83"/>
      <c r="U57" s="83"/>
      <c r="V57" s="5" t="str">
        <f t="shared" si="24"/>
        <v/>
      </c>
      <c r="W57" s="41"/>
      <c r="X57" s="41"/>
      <c r="Y57" s="41"/>
      <c r="Z57" s="41"/>
      <c r="AA57" s="41"/>
      <c r="AB57" s="41"/>
      <c r="AC57" s="41"/>
      <c r="AD57" s="41"/>
      <c r="AE57" s="5" t="str">
        <f t="shared" si="25"/>
        <v/>
      </c>
      <c r="AF57" s="41"/>
      <c r="AG57" s="41"/>
      <c r="AH57" s="41"/>
      <c r="AI57" s="41"/>
      <c r="AJ57" s="41"/>
      <c r="AK57" s="41"/>
      <c r="AL57" s="41"/>
      <c r="AM57" s="41"/>
      <c r="AN57" s="45">
        <f t="shared" si="32"/>
        <v>28.727770177838579</v>
      </c>
      <c r="AO57" s="41">
        <v>731</v>
      </c>
      <c r="AP57" s="110" t="s">
        <v>103</v>
      </c>
      <c r="AQ57" s="111" t="s">
        <v>103</v>
      </c>
      <c r="AR57" s="126" t="str">
        <f t="shared" si="26"/>
        <v/>
      </c>
      <c r="AS57" s="126" t="str">
        <f t="shared" si="27"/>
        <v/>
      </c>
      <c r="AT57" s="127">
        <v>731</v>
      </c>
      <c r="AU57" s="128" t="s">
        <v>103</v>
      </c>
      <c r="AV57" s="129" t="s">
        <v>103</v>
      </c>
      <c r="AW57" s="126" t="str">
        <f t="shared" si="28"/>
        <v/>
      </c>
      <c r="AX57" s="126" t="str">
        <f t="shared" si="29"/>
        <v/>
      </c>
      <c r="AY57" s="64" t="str">
        <f t="shared" si="30"/>
        <v/>
      </c>
      <c r="AZ57" s="97" t="s">
        <v>103</v>
      </c>
      <c r="BA57" s="68"/>
      <c r="BB57" s="68"/>
      <c r="BC57" s="68"/>
      <c r="BD57" s="68"/>
      <c r="BE57" s="15"/>
      <c r="BF57" s="5">
        <f t="shared" si="31"/>
        <v>10877</v>
      </c>
      <c r="BG57" s="42">
        <v>3392</v>
      </c>
      <c r="BH57" s="42">
        <v>7485</v>
      </c>
      <c r="BI57" s="42"/>
      <c r="BJ57" s="42"/>
      <c r="BK57" s="42"/>
      <c r="BL57" s="42"/>
      <c r="BM57" s="15"/>
    </row>
    <row r="58" spans="1:65" outlineLevel="5" x14ac:dyDescent="0.3">
      <c r="A58" s="22">
        <f t="shared" si="5"/>
        <v>2</v>
      </c>
      <c r="B58" s="9">
        <f t="shared" si="13"/>
        <v>43503</v>
      </c>
      <c r="C58" s="51">
        <v>292233</v>
      </c>
      <c r="D58" s="64">
        <f t="shared" si="22"/>
        <v>37</v>
      </c>
      <c r="E58" s="12">
        <v>37</v>
      </c>
      <c r="F58" s="12">
        <v>37</v>
      </c>
      <c r="G58" s="12"/>
      <c r="H58" s="12"/>
      <c r="I58" s="12"/>
      <c r="J58" s="12"/>
      <c r="K58" s="12"/>
      <c r="L58" s="12"/>
      <c r="M58" s="74" t="str">
        <f t="shared" si="23"/>
        <v/>
      </c>
      <c r="N58" s="86" t="s">
        <v>103</v>
      </c>
      <c r="O58" s="86" t="s">
        <v>103</v>
      </c>
      <c r="P58" s="86"/>
      <c r="Q58" s="86"/>
      <c r="R58" s="83"/>
      <c r="S58" s="83"/>
      <c r="T58" s="83"/>
      <c r="U58" s="83"/>
      <c r="V58" s="5" t="str">
        <f t="shared" si="24"/>
        <v/>
      </c>
      <c r="W58" s="41"/>
      <c r="X58" s="41"/>
      <c r="Y58" s="41"/>
      <c r="Z58" s="41"/>
      <c r="AA58" s="41"/>
      <c r="AB58" s="41"/>
      <c r="AC58" s="41"/>
      <c r="AD58" s="41"/>
      <c r="AE58" s="5" t="str">
        <f t="shared" si="25"/>
        <v/>
      </c>
      <c r="AF58" s="41"/>
      <c r="AG58" s="41"/>
      <c r="AH58" s="41"/>
      <c r="AI58" s="41"/>
      <c r="AJ58" s="41"/>
      <c r="AK58" s="41"/>
      <c r="AL58" s="41"/>
      <c r="AM58" s="41"/>
      <c r="AN58" s="45">
        <f t="shared" si="32"/>
        <v>19.160583941605839</v>
      </c>
      <c r="AO58" s="41">
        <v>1096</v>
      </c>
      <c r="AP58" s="110" t="s">
        <v>103</v>
      </c>
      <c r="AQ58" s="111" t="s">
        <v>103</v>
      </c>
      <c r="AR58" s="126" t="str">
        <f t="shared" si="26"/>
        <v/>
      </c>
      <c r="AS58" s="126" t="str">
        <f t="shared" si="27"/>
        <v/>
      </c>
      <c r="AT58" s="127">
        <v>1096</v>
      </c>
      <c r="AU58" s="128">
        <v>2.63</v>
      </c>
      <c r="AV58" s="129" t="s">
        <v>103</v>
      </c>
      <c r="AW58" s="126" t="str">
        <f t="shared" si="28"/>
        <v/>
      </c>
      <c r="AX58" s="126" t="str">
        <f t="shared" si="29"/>
        <v/>
      </c>
      <c r="AY58" s="64" t="str">
        <f t="shared" si="30"/>
        <v/>
      </c>
      <c r="AZ58" s="97">
        <v>81.13</v>
      </c>
      <c r="BA58" s="68"/>
      <c r="BB58" s="68"/>
      <c r="BC58" s="68"/>
      <c r="BD58" s="68"/>
      <c r="BE58" s="15"/>
      <c r="BF58" s="5">
        <f t="shared" si="31"/>
        <v>11248</v>
      </c>
      <c r="BG58" s="42">
        <v>3604</v>
      </c>
      <c r="BH58" s="42">
        <v>7644</v>
      </c>
      <c r="BI58" s="42"/>
      <c r="BJ58" s="42"/>
      <c r="BK58" s="42"/>
      <c r="BL58" s="42"/>
      <c r="BM58" s="15"/>
    </row>
    <row r="59" spans="1:65" outlineLevel="5" x14ac:dyDescent="0.3">
      <c r="A59" s="22">
        <f t="shared" si="5"/>
        <v>2</v>
      </c>
      <c r="B59" s="9">
        <f t="shared" si="13"/>
        <v>43504</v>
      </c>
      <c r="C59" s="51">
        <v>281773</v>
      </c>
      <c r="D59" s="64">
        <f t="shared" si="22"/>
        <v>36.5</v>
      </c>
      <c r="E59" s="12">
        <v>36</v>
      </c>
      <c r="F59" s="12">
        <v>37</v>
      </c>
      <c r="G59" s="12"/>
      <c r="H59" s="12"/>
      <c r="I59" s="12"/>
      <c r="J59" s="12"/>
      <c r="K59" s="12"/>
      <c r="L59" s="12"/>
      <c r="M59" s="74" t="str">
        <f t="shared" si="23"/>
        <v/>
      </c>
      <c r="N59" s="86" t="s">
        <v>103</v>
      </c>
      <c r="O59" s="86" t="s">
        <v>103</v>
      </c>
      <c r="P59" s="86"/>
      <c r="Q59" s="86"/>
      <c r="R59" s="83"/>
      <c r="S59" s="83"/>
      <c r="T59" s="83"/>
      <c r="U59" s="83"/>
      <c r="V59" s="5" t="str">
        <f t="shared" si="24"/>
        <v/>
      </c>
      <c r="W59" s="41"/>
      <c r="X59" s="41"/>
      <c r="Y59" s="41"/>
      <c r="Z59" s="41"/>
      <c r="AA59" s="41"/>
      <c r="AB59" s="41"/>
      <c r="AC59" s="41"/>
      <c r="AD59" s="41"/>
      <c r="AE59" s="5" t="str">
        <f t="shared" si="25"/>
        <v/>
      </c>
      <c r="AF59" s="41"/>
      <c r="AG59" s="41"/>
      <c r="AH59" s="41"/>
      <c r="AI59" s="41"/>
      <c r="AJ59" s="41"/>
      <c r="AK59" s="41"/>
      <c r="AL59" s="41"/>
      <c r="AM59" s="41"/>
      <c r="AN59" s="45">
        <f t="shared" si="32"/>
        <v>19.736842105263158</v>
      </c>
      <c r="AO59" s="41">
        <v>1064</v>
      </c>
      <c r="AP59" s="110" t="s">
        <v>103</v>
      </c>
      <c r="AQ59" s="111" t="s">
        <v>103</v>
      </c>
      <c r="AR59" s="126" t="str">
        <f t="shared" si="26"/>
        <v/>
      </c>
      <c r="AS59" s="126" t="str">
        <f t="shared" si="27"/>
        <v/>
      </c>
      <c r="AT59" s="127">
        <v>1064</v>
      </c>
      <c r="AU59" s="128">
        <v>2.5499999999999998</v>
      </c>
      <c r="AV59" s="129" t="s">
        <v>103</v>
      </c>
      <c r="AW59" s="126" t="str">
        <f t="shared" si="28"/>
        <v/>
      </c>
      <c r="AX59" s="126" t="str">
        <f t="shared" si="29"/>
        <v/>
      </c>
      <c r="AY59" s="64" t="str">
        <f t="shared" si="30"/>
        <v/>
      </c>
      <c r="AZ59" s="97">
        <v>80.52</v>
      </c>
      <c r="BA59" s="68">
        <v>64.599999999999994</v>
      </c>
      <c r="BB59" s="68">
        <v>34.9</v>
      </c>
      <c r="BC59" s="68">
        <v>1536</v>
      </c>
      <c r="BD59" s="68"/>
      <c r="BE59" s="15"/>
      <c r="BF59" s="5">
        <f t="shared" si="31"/>
        <v>11274</v>
      </c>
      <c r="BG59" s="42">
        <v>5040</v>
      </c>
      <c r="BH59" s="42">
        <v>6234</v>
      </c>
      <c r="BI59" s="42"/>
      <c r="BJ59" s="42"/>
      <c r="BK59" s="42"/>
      <c r="BL59" s="42"/>
      <c r="BM59" s="15"/>
    </row>
    <row r="60" spans="1:65" outlineLevel="5" x14ac:dyDescent="0.3">
      <c r="A60" s="22">
        <f t="shared" si="5"/>
        <v>2</v>
      </c>
      <c r="B60" s="9">
        <f t="shared" si="13"/>
        <v>43505</v>
      </c>
      <c r="C60" s="51">
        <v>286633</v>
      </c>
      <c r="D60" s="64">
        <f t="shared" si="22"/>
        <v>36</v>
      </c>
      <c r="E60" s="12">
        <v>36</v>
      </c>
      <c r="F60" s="12">
        <v>36</v>
      </c>
      <c r="G60" s="12"/>
      <c r="H60" s="12"/>
      <c r="I60" s="12"/>
      <c r="J60" s="12"/>
      <c r="K60" s="12"/>
      <c r="L60" s="12"/>
      <c r="M60" s="74" t="str">
        <f t="shared" si="23"/>
        <v/>
      </c>
      <c r="N60" s="86" t="s">
        <v>103</v>
      </c>
      <c r="O60" s="86" t="s">
        <v>103</v>
      </c>
      <c r="P60" s="86"/>
      <c r="Q60" s="86"/>
      <c r="R60" s="83"/>
      <c r="S60" s="83"/>
      <c r="T60" s="83"/>
      <c r="U60" s="83"/>
      <c r="V60" s="5" t="str">
        <f t="shared" si="24"/>
        <v/>
      </c>
      <c r="W60" s="41"/>
      <c r="X60" s="41"/>
      <c r="Y60" s="41"/>
      <c r="Z60" s="41"/>
      <c r="AA60" s="41"/>
      <c r="AB60" s="41"/>
      <c r="AC60" s="41"/>
      <c r="AD60" s="41"/>
      <c r="AE60" s="5" t="str">
        <f t="shared" si="25"/>
        <v/>
      </c>
      <c r="AF60" s="41"/>
      <c r="AG60" s="41"/>
      <c r="AH60" s="41"/>
      <c r="AI60" s="41"/>
      <c r="AJ60" s="41"/>
      <c r="AK60" s="41"/>
      <c r="AL60" s="41"/>
      <c r="AM60" s="41"/>
      <c r="AN60" s="45">
        <f t="shared" si="32"/>
        <v>20.23121387283237</v>
      </c>
      <c r="AO60" s="41">
        <v>1038</v>
      </c>
      <c r="AP60" s="110" t="s">
        <v>103</v>
      </c>
      <c r="AQ60" s="111" t="s">
        <v>103</v>
      </c>
      <c r="AR60" s="126" t="str">
        <f t="shared" si="26"/>
        <v/>
      </c>
      <c r="AS60" s="126" t="str">
        <f t="shared" si="27"/>
        <v/>
      </c>
      <c r="AT60" s="127">
        <v>1038</v>
      </c>
      <c r="AU60" s="128" t="s">
        <v>103</v>
      </c>
      <c r="AV60" s="129" t="s">
        <v>103</v>
      </c>
      <c r="AW60" s="126" t="str">
        <f t="shared" si="28"/>
        <v/>
      </c>
      <c r="AX60" s="126" t="str">
        <f t="shared" si="29"/>
        <v/>
      </c>
      <c r="AY60" s="64" t="str">
        <f t="shared" si="30"/>
        <v/>
      </c>
      <c r="AZ60" s="97" t="s">
        <v>103</v>
      </c>
      <c r="BA60" s="68"/>
      <c r="BB60" s="68"/>
      <c r="BC60" s="68"/>
      <c r="BD60" s="68"/>
      <c r="BE60" s="15"/>
      <c r="BF60" s="5">
        <f t="shared" si="31"/>
        <v>12596</v>
      </c>
      <c r="BG60" s="42">
        <v>3898</v>
      </c>
      <c r="BH60" s="42">
        <v>8698</v>
      </c>
      <c r="BI60" s="42"/>
      <c r="BJ60" s="42"/>
      <c r="BK60" s="42"/>
      <c r="BL60" s="42"/>
      <c r="BM60" s="15"/>
    </row>
    <row r="61" spans="1:65" outlineLevel="5" x14ac:dyDescent="0.3">
      <c r="A61" s="22">
        <f t="shared" si="5"/>
        <v>2</v>
      </c>
      <c r="B61" s="9">
        <f t="shared" si="13"/>
        <v>43506</v>
      </c>
      <c r="C61" s="51">
        <v>278204</v>
      </c>
      <c r="D61" s="64">
        <f t="shared" si="22"/>
        <v>36</v>
      </c>
      <c r="E61" s="12">
        <v>37</v>
      </c>
      <c r="F61" s="12">
        <v>35</v>
      </c>
      <c r="G61" s="12"/>
      <c r="H61" s="12"/>
      <c r="I61" s="12"/>
      <c r="J61" s="12"/>
      <c r="K61" s="12"/>
      <c r="L61" s="12"/>
      <c r="M61" s="74" t="str">
        <f t="shared" si="23"/>
        <v/>
      </c>
      <c r="N61" s="86" t="s">
        <v>103</v>
      </c>
      <c r="O61" s="86" t="s">
        <v>103</v>
      </c>
      <c r="P61" s="86"/>
      <c r="Q61" s="86"/>
      <c r="R61" s="83"/>
      <c r="S61" s="83"/>
      <c r="T61" s="83"/>
      <c r="U61" s="83"/>
      <c r="V61" s="5" t="str">
        <f t="shared" si="24"/>
        <v/>
      </c>
      <c r="W61" s="41"/>
      <c r="X61" s="41"/>
      <c r="Y61" s="41"/>
      <c r="Z61" s="41"/>
      <c r="AA61" s="41"/>
      <c r="AB61" s="41"/>
      <c r="AC61" s="41"/>
      <c r="AD61" s="41"/>
      <c r="AE61" s="5" t="str">
        <f t="shared" si="25"/>
        <v/>
      </c>
      <c r="AF61" s="41"/>
      <c r="AG61" s="41"/>
      <c r="AH61" s="41"/>
      <c r="AI61" s="41"/>
      <c r="AJ61" s="41"/>
      <c r="AK61" s="41"/>
      <c r="AL61" s="41"/>
      <c r="AM61" s="41"/>
      <c r="AN61" s="45">
        <f t="shared" si="32"/>
        <v>33.546325878594246</v>
      </c>
      <c r="AO61" s="41">
        <v>626</v>
      </c>
      <c r="AP61" s="110" t="s">
        <v>103</v>
      </c>
      <c r="AQ61" s="111" t="s">
        <v>103</v>
      </c>
      <c r="AR61" s="126" t="str">
        <f t="shared" si="26"/>
        <v/>
      </c>
      <c r="AS61" s="126" t="str">
        <f t="shared" si="27"/>
        <v/>
      </c>
      <c r="AT61" s="127">
        <v>626</v>
      </c>
      <c r="AU61" s="128" t="s">
        <v>103</v>
      </c>
      <c r="AV61" s="129" t="s">
        <v>103</v>
      </c>
      <c r="AW61" s="126" t="str">
        <f t="shared" si="28"/>
        <v/>
      </c>
      <c r="AX61" s="126" t="str">
        <f t="shared" si="29"/>
        <v/>
      </c>
      <c r="AY61" s="64" t="str">
        <f t="shared" si="30"/>
        <v/>
      </c>
      <c r="AZ61" s="97" t="s">
        <v>103</v>
      </c>
      <c r="BA61" s="68"/>
      <c r="BB61" s="68"/>
      <c r="BC61" s="68"/>
      <c r="BD61" s="68"/>
      <c r="BE61" s="15"/>
      <c r="BF61" s="5">
        <f t="shared" si="31"/>
        <v>7343</v>
      </c>
      <c r="BG61" s="42">
        <v>3297</v>
      </c>
      <c r="BH61" s="42">
        <v>4046</v>
      </c>
      <c r="BI61" s="42"/>
      <c r="BJ61" s="42"/>
      <c r="BK61" s="42"/>
      <c r="BL61" s="42"/>
      <c r="BM61" s="15"/>
    </row>
    <row r="62" spans="1:65" outlineLevel="5" x14ac:dyDescent="0.3">
      <c r="A62" s="22">
        <f t="shared" si="5"/>
        <v>2</v>
      </c>
      <c r="B62" s="9">
        <f t="shared" si="13"/>
        <v>43507</v>
      </c>
      <c r="C62" s="51">
        <v>277312</v>
      </c>
      <c r="D62" s="64">
        <f t="shared" si="22"/>
        <v>35.5</v>
      </c>
      <c r="E62" s="12">
        <v>37</v>
      </c>
      <c r="F62" s="12">
        <v>34</v>
      </c>
      <c r="G62" s="12"/>
      <c r="H62" s="12"/>
      <c r="I62" s="12"/>
      <c r="J62" s="12"/>
      <c r="K62" s="12"/>
      <c r="L62" s="12"/>
      <c r="M62" s="74" t="str">
        <f t="shared" si="23"/>
        <v/>
      </c>
      <c r="N62" s="86" t="s">
        <v>103</v>
      </c>
      <c r="O62" s="86" t="s">
        <v>103</v>
      </c>
      <c r="P62" s="86"/>
      <c r="Q62" s="86"/>
      <c r="R62" s="83"/>
      <c r="S62" s="83"/>
      <c r="T62" s="83"/>
      <c r="U62" s="83"/>
      <c r="V62" s="5" t="str">
        <f t="shared" si="24"/>
        <v/>
      </c>
      <c r="W62" s="41"/>
      <c r="X62" s="41"/>
      <c r="Y62" s="41"/>
      <c r="Z62" s="41"/>
      <c r="AA62" s="41"/>
      <c r="AB62" s="41"/>
      <c r="AC62" s="41"/>
      <c r="AD62" s="41"/>
      <c r="AE62" s="5" t="str">
        <f t="shared" si="25"/>
        <v/>
      </c>
      <c r="AF62" s="41"/>
      <c r="AG62" s="41"/>
      <c r="AH62" s="41"/>
      <c r="AI62" s="41"/>
      <c r="AJ62" s="41"/>
      <c r="AK62" s="41"/>
      <c r="AL62" s="41"/>
      <c r="AM62" s="41"/>
      <c r="AN62" s="45">
        <f t="shared" si="32"/>
        <v>30.303030303030305</v>
      </c>
      <c r="AO62" s="41">
        <v>693</v>
      </c>
      <c r="AP62" s="110" t="s">
        <v>103</v>
      </c>
      <c r="AQ62" s="111" t="s">
        <v>103</v>
      </c>
      <c r="AR62" s="126" t="str">
        <f t="shared" si="26"/>
        <v/>
      </c>
      <c r="AS62" s="126" t="str">
        <f t="shared" si="27"/>
        <v/>
      </c>
      <c r="AT62" s="127">
        <v>693</v>
      </c>
      <c r="AU62" s="128">
        <v>3.5</v>
      </c>
      <c r="AV62" s="129" t="s">
        <v>103</v>
      </c>
      <c r="AW62" s="126" t="str">
        <f t="shared" si="28"/>
        <v/>
      </c>
      <c r="AX62" s="126" t="str">
        <f t="shared" si="29"/>
        <v/>
      </c>
      <c r="AY62" s="64" t="str">
        <f t="shared" si="30"/>
        <v/>
      </c>
      <c r="AZ62" s="97" t="s">
        <v>103</v>
      </c>
      <c r="BA62" s="68"/>
      <c r="BB62" s="68"/>
      <c r="BC62" s="68"/>
      <c r="BD62" s="68"/>
      <c r="BE62" s="15"/>
      <c r="BF62" s="5">
        <f t="shared" si="31"/>
        <v>7848</v>
      </c>
      <c r="BG62" s="42">
        <v>3838</v>
      </c>
      <c r="BH62" s="42">
        <v>4010</v>
      </c>
      <c r="BI62" s="42"/>
      <c r="BJ62" s="42"/>
      <c r="BK62" s="42"/>
      <c r="BL62" s="42"/>
      <c r="BM62" s="15"/>
    </row>
    <row r="63" spans="1:65" outlineLevel="5" x14ac:dyDescent="0.3">
      <c r="A63" s="22">
        <f t="shared" si="5"/>
        <v>2</v>
      </c>
      <c r="B63" s="9">
        <f t="shared" si="13"/>
        <v>43508</v>
      </c>
      <c r="C63" s="51">
        <v>275295</v>
      </c>
      <c r="D63" s="64">
        <f t="shared" si="22"/>
        <v>36</v>
      </c>
      <c r="E63" s="12">
        <v>37</v>
      </c>
      <c r="F63" s="12">
        <v>35</v>
      </c>
      <c r="G63" s="12"/>
      <c r="H63" s="12"/>
      <c r="I63" s="12"/>
      <c r="J63" s="12"/>
      <c r="K63" s="12"/>
      <c r="L63" s="12"/>
      <c r="M63" s="74">
        <f t="shared" si="23"/>
        <v>7.6</v>
      </c>
      <c r="N63" s="86">
        <v>7.68</v>
      </c>
      <c r="O63" s="86">
        <v>7.53</v>
      </c>
      <c r="P63" s="86"/>
      <c r="Q63" s="86"/>
      <c r="R63" s="83"/>
      <c r="S63" s="83"/>
      <c r="T63" s="83"/>
      <c r="U63" s="83"/>
      <c r="V63" s="5" t="str">
        <f t="shared" si="24"/>
        <v/>
      </c>
      <c r="W63" s="41"/>
      <c r="X63" s="41"/>
      <c r="Y63" s="41"/>
      <c r="Z63" s="41"/>
      <c r="AA63" s="41"/>
      <c r="AB63" s="41"/>
      <c r="AC63" s="41"/>
      <c r="AD63" s="41"/>
      <c r="AE63" s="5" t="str">
        <f t="shared" si="25"/>
        <v/>
      </c>
      <c r="AF63" s="41"/>
      <c r="AG63" s="41"/>
      <c r="AH63" s="41"/>
      <c r="AI63" s="41"/>
      <c r="AJ63" s="41"/>
      <c r="AK63" s="41"/>
      <c r="AL63" s="41"/>
      <c r="AM63" s="41"/>
      <c r="AN63" s="45">
        <f t="shared" si="32"/>
        <v>33.018867924528301</v>
      </c>
      <c r="AO63" s="41">
        <v>636</v>
      </c>
      <c r="AP63" s="110">
        <v>4.41</v>
      </c>
      <c r="AQ63" s="111">
        <v>3.58</v>
      </c>
      <c r="AR63" s="126">
        <f t="shared" si="26"/>
        <v>81.179138321995453</v>
      </c>
      <c r="AS63" s="126">
        <f t="shared" si="27"/>
        <v>18.820861678004547</v>
      </c>
      <c r="AT63" s="127">
        <v>636</v>
      </c>
      <c r="AU63" s="128">
        <v>3.22</v>
      </c>
      <c r="AV63" s="129">
        <v>2.25</v>
      </c>
      <c r="AW63" s="126">
        <f t="shared" si="28"/>
        <v>69.875776397515523</v>
      </c>
      <c r="AX63" s="126">
        <f t="shared" si="29"/>
        <v>30.124223602484477</v>
      </c>
      <c r="AY63" s="64">
        <f t="shared" si="30"/>
        <v>46.221851062604358</v>
      </c>
      <c r="AZ63" s="97">
        <v>82.59</v>
      </c>
      <c r="BA63" s="68"/>
      <c r="BB63" s="68"/>
      <c r="BC63" s="68"/>
      <c r="BD63" s="68"/>
      <c r="BE63" s="15"/>
      <c r="BF63" s="5">
        <f t="shared" si="31"/>
        <v>8885</v>
      </c>
      <c r="BG63" s="42">
        <v>6502</v>
      </c>
      <c r="BH63" s="42">
        <v>2383</v>
      </c>
      <c r="BI63" s="42"/>
      <c r="BJ63" s="42"/>
      <c r="BK63" s="42"/>
      <c r="BL63" s="42"/>
      <c r="BM63" s="15"/>
    </row>
    <row r="64" spans="1:65" outlineLevel="5" x14ac:dyDescent="0.3">
      <c r="A64" s="22">
        <f t="shared" si="5"/>
        <v>2</v>
      </c>
      <c r="B64" s="9">
        <f t="shared" si="13"/>
        <v>43509</v>
      </c>
      <c r="C64" s="51">
        <v>271329</v>
      </c>
      <c r="D64" s="64">
        <f t="shared" si="22"/>
        <v>36.5</v>
      </c>
      <c r="E64" s="12">
        <v>37</v>
      </c>
      <c r="F64" s="12">
        <v>36</v>
      </c>
      <c r="G64" s="12"/>
      <c r="H64" s="12"/>
      <c r="I64" s="12"/>
      <c r="J64" s="12"/>
      <c r="K64" s="12"/>
      <c r="L64" s="12"/>
      <c r="M64" s="74" t="str">
        <f t="shared" si="23"/>
        <v/>
      </c>
      <c r="N64" s="86" t="s">
        <v>103</v>
      </c>
      <c r="O64" s="86" t="s">
        <v>103</v>
      </c>
      <c r="P64" s="86"/>
      <c r="Q64" s="86"/>
      <c r="R64" s="83"/>
      <c r="S64" s="83"/>
      <c r="T64" s="83"/>
      <c r="U64" s="83"/>
      <c r="V64" s="5" t="str">
        <f t="shared" si="24"/>
        <v/>
      </c>
      <c r="W64" s="41"/>
      <c r="X64" s="41"/>
      <c r="Y64" s="41"/>
      <c r="Z64" s="41"/>
      <c r="AA64" s="41"/>
      <c r="AB64" s="41"/>
      <c r="AC64" s="41"/>
      <c r="AD64" s="41"/>
      <c r="AE64" s="5" t="str">
        <f t="shared" si="25"/>
        <v/>
      </c>
      <c r="AF64" s="41"/>
      <c r="AG64" s="41"/>
      <c r="AH64" s="41"/>
      <c r="AI64" s="41"/>
      <c r="AJ64" s="41"/>
      <c r="AK64" s="41"/>
      <c r="AL64" s="41"/>
      <c r="AM64" s="41"/>
      <c r="AN64" s="45">
        <f t="shared" si="32"/>
        <v>19.004524886877828</v>
      </c>
      <c r="AO64" s="41">
        <v>1105</v>
      </c>
      <c r="AP64" s="110" t="s">
        <v>103</v>
      </c>
      <c r="AQ64" s="111" t="s">
        <v>103</v>
      </c>
      <c r="AR64" s="126" t="str">
        <f t="shared" si="26"/>
        <v/>
      </c>
      <c r="AS64" s="126" t="str">
        <f t="shared" si="27"/>
        <v/>
      </c>
      <c r="AT64" s="127">
        <v>1105</v>
      </c>
      <c r="AU64" s="128">
        <v>3.51</v>
      </c>
      <c r="AV64" s="129" t="s">
        <v>103</v>
      </c>
      <c r="AW64" s="126" t="str">
        <f t="shared" si="28"/>
        <v/>
      </c>
      <c r="AX64" s="126" t="str">
        <f t="shared" si="29"/>
        <v/>
      </c>
      <c r="AY64" s="64" t="str">
        <f t="shared" si="30"/>
        <v/>
      </c>
      <c r="AZ64" s="97">
        <v>82.3</v>
      </c>
      <c r="BA64" s="68"/>
      <c r="BB64" s="68"/>
      <c r="BC64" s="68"/>
      <c r="BD64" s="68"/>
      <c r="BE64" s="15"/>
      <c r="BF64" s="5">
        <f t="shared" si="31"/>
        <v>9326</v>
      </c>
      <c r="BG64" s="42">
        <v>475</v>
      </c>
      <c r="BH64" s="42">
        <v>8851</v>
      </c>
      <c r="BI64" s="42"/>
      <c r="BJ64" s="42"/>
      <c r="BK64" s="42"/>
      <c r="BL64" s="42"/>
      <c r="BM64" s="15"/>
    </row>
    <row r="65" spans="1:65" outlineLevel="5" x14ac:dyDescent="0.3">
      <c r="A65" s="22">
        <f t="shared" si="5"/>
        <v>2</v>
      </c>
      <c r="B65" s="9">
        <f t="shared" si="13"/>
        <v>43510</v>
      </c>
      <c r="C65" s="51">
        <v>283654</v>
      </c>
      <c r="D65" s="64">
        <f t="shared" si="22"/>
        <v>35.5</v>
      </c>
      <c r="E65" s="12">
        <v>36</v>
      </c>
      <c r="F65" s="12">
        <v>35</v>
      </c>
      <c r="G65" s="12"/>
      <c r="H65" s="12"/>
      <c r="I65" s="12"/>
      <c r="J65" s="12"/>
      <c r="K65" s="12"/>
      <c r="L65" s="12"/>
      <c r="M65" s="74" t="str">
        <f t="shared" si="23"/>
        <v/>
      </c>
      <c r="N65" s="86" t="s">
        <v>103</v>
      </c>
      <c r="O65" s="86" t="s">
        <v>103</v>
      </c>
      <c r="P65" s="86"/>
      <c r="Q65" s="86"/>
      <c r="R65" s="83"/>
      <c r="S65" s="83"/>
      <c r="T65" s="83"/>
      <c r="U65" s="83"/>
      <c r="V65" s="5" t="str">
        <f t="shared" si="24"/>
        <v/>
      </c>
      <c r="W65" s="41"/>
      <c r="X65" s="41"/>
      <c r="Y65" s="41"/>
      <c r="Z65" s="41"/>
      <c r="AA65" s="41"/>
      <c r="AB65" s="41"/>
      <c r="AC65" s="41"/>
      <c r="AD65" s="41"/>
      <c r="AE65" s="5" t="str">
        <f t="shared" si="25"/>
        <v/>
      </c>
      <c r="AF65" s="41"/>
      <c r="AG65" s="41"/>
      <c r="AH65" s="41"/>
      <c r="AI65" s="41"/>
      <c r="AJ65" s="41"/>
      <c r="AK65" s="41"/>
      <c r="AL65" s="41"/>
      <c r="AM65" s="41"/>
      <c r="AN65" s="45">
        <f t="shared" si="32"/>
        <v>21.428571428571427</v>
      </c>
      <c r="AO65" s="41">
        <v>980</v>
      </c>
      <c r="AP65" s="110" t="s">
        <v>103</v>
      </c>
      <c r="AQ65" s="111" t="s">
        <v>103</v>
      </c>
      <c r="AR65" s="126" t="str">
        <f t="shared" si="26"/>
        <v/>
      </c>
      <c r="AS65" s="126" t="str">
        <f t="shared" si="27"/>
        <v/>
      </c>
      <c r="AT65" s="127">
        <v>980</v>
      </c>
      <c r="AU65" s="128">
        <v>3.26</v>
      </c>
      <c r="AV65" s="129" t="s">
        <v>103</v>
      </c>
      <c r="AW65" s="126" t="str">
        <f t="shared" si="28"/>
        <v/>
      </c>
      <c r="AX65" s="126" t="str">
        <f t="shared" si="29"/>
        <v/>
      </c>
      <c r="AY65" s="64" t="str">
        <f t="shared" si="30"/>
        <v/>
      </c>
      <c r="AZ65" s="97">
        <v>82.62</v>
      </c>
      <c r="BA65" s="68"/>
      <c r="BB65" s="68"/>
      <c r="BC65" s="68"/>
      <c r="BD65" s="68"/>
      <c r="BE65" s="15"/>
      <c r="BF65" s="5">
        <f t="shared" si="31"/>
        <v>9626</v>
      </c>
      <c r="BG65" s="42">
        <v>2763</v>
      </c>
      <c r="BH65" s="42">
        <v>6863</v>
      </c>
      <c r="BI65" s="42"/>
      <c r="BJ65" s="42"/>
      <c r="BK65" s="42"/>
      <c r="BL65" s="42"/>
      <c r="BM65" s="15"/>
    </row>
    <row r="66" spans="1:65" outlineLevel="5" x14ac:dyDescent="0.3">
      <c r="A66" s="22">
        <f t="shared" si="5"/>
        <v>2</v>
      </c>
      <c r="B66" s="9">
        <f t="shared" si="13"/>
        <v>43511</v>
      </c>
      <c r="C66" s="51">
        <v>273981</v>
      </c>
      <c r="D66" s="64">
        <f t="shared" si="22"/>
        <v>35.5</v>
      </c>
      <c r="E66" s="12">
        <v>35</v>
      </c>
      <c r="F66" s="12">
        <v>36</v>
      </c>
      <c r="G66" s="12"/>
      <c r="H66" s="12"/>
      <c r="I66" s="12"/>
      <c r="J66" s="12"/>
      <c r="K66" s="12"/>
      <c r="L66" s="12"/>
      <c r="M66" s="74" t="str">
        <f t="shared" si="23"/>
        <v/>
      </c>
      <c r="N66" s="86" t="s">
        <v>103</v>
      </c>
      <c r="O66" s="86" t="s">
        <v>103</v>
      </c>
      <c r="P66" s="86"/>
      <c r="Q66" s="86"/>
      <c r="R66" s="83"/>
      <c r="S66" s="83"/>
      <c r="T66" s="83"/>
      <c r="U66" s="83"/>
      <c r="V66" s="5" t="str">
        <f t="shared" si="24"/>
        <v/>
      </c>
      <c r="W66" s="41"/>
      <c r="X66" s="41"/>
      <c r="Y66" s="41"/>
      <c r="Z66" s="41"/>
      <c r="AA66" s="41"/>
      <c r="AB66" s="41"/>
      <c r="AC66" s="41"/>
      <c r="AD66" s="41"/>
      <c r="AE66" s="5" t="str">
        <f t="shared" si="25"/>
        <v/>
      </c>
      <c r="AF66" s="41"/>
      <c r="AG66" s="41"/>
      <c r="AH66" s="41"/>
      <c r="AI66" s="41"/>
      <c r="AJ66" s="41"/>
      <c r="AK66" s="41"/>
      <c r="AL66" s="41"/>
      <c r="AM66" s="41"/>
      <c r="AN66" s="45">
        <f t="shared" si="32"/>
        <v>19.924098671726757</v>
      </c>
      <c r="AO66" s="41">
        <v>1054</v>
      </c>
      <c r="AP66" s="110" t="s">
        <v>103</v>
      </c>
      <c r="AQ66" s="111" t="s">
        <v>103</v>
      </c>
      <c r="AR66" s="126" t="str">
        <f t="shared" si="26"/>
        <v/>
      </c>
      <c r="AS66" s="126" t="str">
        <f t="shared" si="27"/>
        <v/>
      </c>
      <c r="AT66" s="127">
        <v>1054</v>
      </c>
      <c r="AU66" s="128">
        <v>2.41</v>
      </c>
      <c r="AV66" s="129" t="s">
        <v>103</v>
      </c>
      <c r="AW66" s="126" t="str">
        <f t="shared" si="28"/>
        <v/>
      </c>
      <c r="AX66" s="126" t="str">
        <f t="shared" si="29"/>
        <v/>
      </c>
      <c r="AY66" s="64" t="str">
        <f t="shared" si="30"/>
        <v/>
      </c>
      <c r="AZ66" s="97">
        <v>83.19</v>
      </c>
      <c r="BA66" s="68"/>
      <c r="BB66" s="68"/>
      <c r="BC66" s="68"/>
      <c r="BD66" s="68"/>
      <c r="BE66" s="15"/>
      <c r="BF66" s="5">
        <f t="shared" si="31"/>
        <v>10928</v>
      </c>
      <c r="BG66" s="42">
        <v>4704</v>
      </c>
      <c r="BH66" s="42">
        <v>6224</v>
      </c>
      <c r="BI66" s="42"/>
      <c r="BJ66" s="42"/>
      <c r="BK66" s="42"/>
      <c r="BL66" s="42"/>
      <c r="BM66" s="15"/>
    </row>
    <row r="67" spans="1:65" outlineLevel="5" x14ac:dyDescent="0.3">
      <c r="A67" s="22">
        <f t="shared" si="5"/>
        <v>2</v>
      </c>
      <c r="B67" s="9">
        <f t="shared" si="13"/>
        <v>43512</v>
      </c>
      <c r="C67" s="51">
        <v>275016</v>
      </c>
      <c r="D67" s="64">
        <f t="shared" si="22"/>
        <v>35</v>
      </c>
      <c r="E67" s="12">
        <v>35</v>
      </c>
      <c r="F67" s="12">
        <v>35</v>
      </c>
      <c r="G67" s="12"/>
      <c r="H67" s="12"/>
      <c r="I67" s="12"/>
      <c r="J67" s="12"/>
      <c r="K67" s="12"/>
      <c r="L67" s="12"/>
      <c r="M67" s="74" t="str">
        <f t="shared" si="23"/>
        <v/>
      </c>
      <c r="N67" s="86" t="s">
        <v>103</v>
      </c>
      <c r="O67" s="86" t="s">
        <v>103</v>
      </c>
      <c r="P67" s="86"/>
      <c r="Q67" s="86"/>
      <c r="R67" s="83"/>
      <c r="S67" s="83"/>
      <c r="T67" s="83"/>
      <c r="U67" s="83"/>
      <c r="V67" s="5" t="str">
        <f t="shared" si="24"/>
        <v/>
      </c>
      <c r="W67" s="41"/>
      <c r="X67" s="41"/>
      <c r="Y67" s="41"/>
      <c r="Z67" s="41"/>
      <c r="AA67" s="41"/>
      <c r="AB67" s="41"/>
      <c r="AC67" s="41"/>
      <c r="AD67" s="41"/>
      <c r="AE67" s="5" t="str">
        <f t="shared" si="25"/>
        <v/>
      </c>
      <c r="AF67" s="41"/>
      <c r="AG67" s="41"/>
      <c r="AH67" s="41"/>
      <c r="AI67" s="41"/>
      <c r="AJ67" s="41"/>
      <c r="AK67" s="41"/>
      <c r="AL67" s="41"/>
      <c r="AM67" s="41"/>
      <c r="AN67" s="45">
        <f t="shared" si="32"/>
        <v>23.385300668151448</v>
      </c>
      <c r="AO67" s="41">
        <v>898</v>
      </c>
      <c r="AP67" s="110" t="s">
        <v>103</v>
      </c>
      <c r="AQ67" s="111" t="s">
        <v>103</v>
      </c>
      <c r="AR67" s="126" t="str">
        <f t="shared" si="26"/>
        <v/>
      </c>
      <c r="AS67" s="126" t="str">
        <f t="shared" si="27"/>
        <v/>
      </c>
      <c r="AT67" s="127">
        <v>898</v>
      </c>
      <c r="AU67" s="128" t="s">
        <v>103</v>
      </c>
      <c r="AV67" s="129" t="s">
        <v>103</v>
      </c>
      <c r="AW67" s="126" t="str">
        <f t="shared" si="28"/>
        <v/>
      </c>
      <c r="AX67" s="126" t="str">
        <f t="shared" si="29"/>
        <v/>
      </c>
      <c r="AY67" s="64" t="str">
        <f t="shared" si="30"/>
        <v/>
      </c>
      <c r="AZ67" s="97" t="s">
        <v>103</v>
      </c>
      <c r="BA67" s="68"/>
      <c r="BB67" s="68"/>
      <c r="BC67" s="68"/>
      <c r="BD67" s="68"/>
      <c r="BE67" s="15"/>
      <c r="BF67" s="5">
        <f t="shared" si="31"/>
        <v>8461</v>
      </c>
      <c r="BG67" s="42">
        <v>4425</v>
      </c>
      <c r="BH67" s="42">
        <v>4036</v>
      </c>
      <c r="BI67" s="42"/>
      <c r="BJ67" s="42"/>
      <c r="BK67" s="42"/>
      <c r="BL67" s="42"/>
      <c r="BM67" s="15"/>
    </row>
    <row r="68" spans="1:65" outlineLevel="5" x14ac:dyDescent="0.3">
      <c r="A68" s="22">
        <f t="shared" si="5"/>
        <v>2</v>
      </c>
      <c r="B68" s="9">
        <f t="shared" si="13"/>
        <v>43513</v>
      </c>
      <c r="C68" s="51">
        <v>287852</v>
      </c>
      <c r="D68" s="64">
        <f t="shared" si="22"/>
        <v>36</v>
      </c>
      <c r="E68" s="12">
        <v>36</v>
      </c>
      <c r="F68" s="12">
        <v>36</v>
      </c>
      <c r="G68" s="12"/>
      <c r="H68" s="12"/>
      <c r="I68" s="12"/>
      <c r="J68" s="12"/>
      <c r="K68" s="12"/>
      <c r="L68" s="12"/>
      <c r="M68" s="74" t="str">
        <f t="shared" si="23"/>
        <v/>
      </c>
      <c r="N68" s="86" t="s">
        <v>103</v>
      </c>
      <c r="O68" s="86" t="s">
        <v>103</v>
      </c>
      <c r="P68" s="86"/>
      <c r="Q68" s="86"/>
      <c r="R68" s="83"/>
      <c r="S68" s="83"/>
      <c r="T68" s="83"/>
      <c r="U68" s="83"/>
      <c r="V68" s="5" t="str">
        <f t="shared" si="24"/>
        <v/>
      </c>
      <c r="W68" s="41"/>
      <c r="X68" s="41"/>
      <c r="Y68" s="41"/>
      <c r="Z68" s="41"/>
      <c r="AA68" s="41"/>
      <c r="AB68" s="41"/>
      <c r="AC68" s="41"/>
      <c r="AD68" s="41"/>
      <c r="AE68" s="5" t="str">
        <f t="shared" si="25"/>
        <v/>
      </c>
      <c r="AF68" s="41"/>
      <c r="AG68" s="41"/>
      <c r="AH68" s="41"/>
      <c r="AI68" s="41"/>
      <c r="AJ68" s="41"/>
      <c r="AK68" s="41"/>
      <c r="AL68" s="41"/>
      <c r="AM68" s="41"/>
      <c r="AN68" s="45">
        <f t="shared" si="32"/>
        <v>26.515151515151516</v>
      </c>
      <c r="AO68" s="41">
        <v>792</v>
      </c>
      <c r="AP68" s="110" t="s">
        <v>103</v>
      </c>
      <c r="AQ68" s="111" t="s">
        <v>103</v>
      </c>
      <c r="AR68" s="126" t="str">
        <f t="shared" si="26"/>
        <v/>
      </c>
      <c r="AS68" s="126" t="str">
        <f t="shared" si="27"/>
        <v/>
      </c>
      <c r="AT68" s="127">
        <v>792</v>
      </c>
      <c r="AU68" s="128" t="s">
        <v>103</v>
      </c>
      <c r="AV68" s="129" t="s">
        <v>103</v>
      </c>
      <c r="AW68" s="126" t="str">
        <f t="shared" si="28"/>
        <v/>
      </c>
      <c r="AX68" s="126" t="str">
        <f t="shared" si="29"/>
        <v/>
      </c>
      <c r="AY68" s="64" t="str">
        <f t="shared" si="30"/>
        <v/>
      </c>
      <c r="AZ68" s="97" t="s">
        <v>103</v>
      </c>
      <c r="BA68" s="68"/>
      <c r="BB68" s="68"/>
      <c r="BC68" s="68"/>
      <c r="BD68" s="68"/>
      <c r="BE68" s="15"/>
      <c r="BF68" s="5">
        <f t="shared" si="31"/>
        <v>9790</v>
      </c>
      <c r="BG68" s="42">
        <v>4371</v>
      </c>
      <c r="BH68" s="42">
        <v>5419</v>
      </c>
      <c r="BI68" s="42"/>
      <c r="BJ68" s="42"/>
      <c r="BK68" s="42"/>
      <c r="BL68" s="42"/>
      <c r="BM68" s="15"/>
    </row>
    <row r="69" spans="1:65" outlineLevel="5" x14ac:dyDescent="0.3">
      <c r="A69" s="22">
        <f t="shared" si="5"/>
        <v>2</v>
      </c>
      <c r="B69" s="9">
        <f t="shared" si="13"/>
        <v>43514</v>
      </c>
      <c r="C69" s="51">
        <v>273868</v>
      </c>
      <c r="D69" s="64">
        <f t="shared" si="22"/>
        <v>35.5</v>
      </c>
      <c r="E69" s="12">
        <v>36</v>
      </c>
      <c r="F69" s="12">
        <v>35</v>
      </c>
      <c r="G69" s="12"/>
      <c r="H69" s="12"/>
      <c r="I69" s="12"/>
      <c r="J69" s="12"/>
      <c r="K69" s="12"/>
      <c r="L69" s="12"/>
      <c r="M69" s="74" t="str">
        <f t="shared" si="23"/>
        <v/>
      </c>
      <c r="N69" s="86" t="s">
        <v>103</v>
      </c>
      <c r="O69" s="86" t="s">
        <v>103</v>
      </c>
      <c r="P69" s="86"/>
      <c r="Q69" s="86"/>
      <c r="R69" s="83"/>
      <c r="S69" s="83"/>
      <c r="T69" s="83"/>
      <c r="U69" s="83"/>
      <c r="V69" s="5" t="str">
        <f t="shared" si="24"/>
        <v/>
      </c>
      <c r="W69" s="41"/>
      <c r="X69" s="41"/>
      <c r="Y69" s="41"/>
      <c r="Z69" s="41"/>
      <c r="AA69" s="41"/>
      <c r="AB69" s="41"/>
      <c r="AC69" s="41"/>
      <c r="AD69" s="41"/>
      <c r="AE69" s="5" t="str">
        <f t="shared" si="25"/>
        <v/>
      </c>
      <c r="AF69" s="41"/>
      <c r="AG69" s="41"/>
      <c r="AH69" s="41"/>
      <c r="AI69" s="41"/>
      <c r="AJ69" s="41"/>
      <c r="AK69" s="41"/>
      <c r="AL69" s="41"/>
      <c r="AM69" s="41"/>
      <c r="AN69" s="45">
        <f t="shared" si="32"/>
        <v>20.710059171597631</v>
      </c>
      <c r="AO69" s="41">
        <v>1014</v>
      </c>
      <c r="AP69" s="110" t="s">
        <v>103</v>
      </c>
      <c r="AQ69" s="111" t="s">
        <v>103</v>
      </c>
      <c r="AR69" s="126" t="str">
        <f t="shared" si="26"/>
        <v/>
      </c>
      <c r="AS69" s="126" t="str">
        <f t="shared" si="27"/>
        <v/>
      </c>
      <c r="AT69" s="127">
        <v>1014</v>
      </c>
      <c r="AU69" s="128">
        <v>2.56</v>
      </c>
      <c r="AV69" s="129" t="s">
        <v>103</v>
      </c>
      <c r="AW69" s="126" t="str">
        <f t="shared" si="28"/>
        <v/>
      </c>
      <c r="AX69" s="126" t="str">
        <f t="shared" si="29"/>
        <v/>
      </c>
      <c r="AY69" s="64" t="str">
        <f t="shared" si="30"/>
        <v/>
      </c>
      <c r="AZ69" s="97">
        <v>81.3</v>
      </c>
      <c r="BA69" s="68"/>
      <c r="BB69" s="68"/>
      <c r="BC69" s="68"/>
      <c r="BD69" s="68"/>
      <c r="BE69" s="15"/>
      <c r="BF69" s="5">
        <f t="shared" si="31"/>
        <v>10782</v>
      </c>
      <c r="BG69" s="42">
        <v>1268</v>
      </c>
      <c r="BH69" s="42">
        <v>9514</v>
      </c>
      <c r="BI69" s="42"/>
      <c r="BJ69" s="42"/>
      <c r="BK69" s="42"/>
      <c r="BL69" s="42"/>
      <c r="BM69" s="15"/>
    </row>
    <row r="70" spans="1:65" outlineLevel="5" x14ac:dyDescent="0.3">
      <c r="A70" s="22">
        <f t="shared" si="5"/>
        <v>2</v>
      </c>
      <c r="B70" s="9">
        <f t="shared" si="13"/>
        <v>43515</v>
      </c>
      <c r="C70" s="51">
        <v>317518</v>
      </c>
      <c r="D70" s="64">
        <f t="shared" si="22"/>
        <v>35</v>
      </c>
      <c r="E70" s="12">
        <v>35</v>
      </c>
      <c r="F70" s="12">
        <v>35</v>
      </c>
      <c r="G70" s="12"/>
      <c r="H70" s="12"/>
      <c r="I70" s="12"/>
      <c r="J70" s="12"/>
      <c r="K70" s="12"/>
      <c r="L70" s="12"/>
      <c r="M70" s="74">
        <f t="shared" si="23"/>
        <v>7.5</v>
      </c>
      <c r="N70" s="86">
        <v>7.55</v>
      </c>
      <c r="O70" s="86">
        <v>7.5</v>
      </c>
      <c r="P70" s="86"/>
      <c r="Q70" s="86"/>
      <c r="R70" s="83"/>
      <c r="S70" s="83"/>
      <c r="T70" s="83"/>
      <c r="U70" s="83"/>
      <c r="V70" s="5" t="str">
        <f t="shared" si="24"/>
        <v/>
      </c>
      <c r="W70" s="41"/>
      <c r="X70" s="41"/>
      <c r="Y70" s="41"/>
      <c r="Z70" s="41"/>
      <c r="AA70" s="41"/>
      <c r="AB70" s="41"/>
      <c r="AC70" s="41"/>
      <c r="AD70" s="41"/>
      <c r="AE70" s="5" t="str">
        <f t="shared" si="25"/>
        <v/>
      </c>
      <c r="AF70" s="41"/>
      <c r="AG70" s="41"/>
      <c r="AH70" s="41"/>
      <c r="AI70" s="41"/>
      <c r="AJ70" s="41"/>
      <c r="AK70" s="41"/>
      <c r="AL70" s="41"/>
      <c r="AM70" s="41"/>
      <c r="AN70" s="45">
        <f t="shared" si="32"/>
        <v>26.751592356687897</v>
      </c>
      <c r="AO70" s="41">
        <v>785</v>
      </c>
      <c r="AP70" s="110">
        <v>4.09</v>
      </c>
      <c r="AQ70" s="111">
        <v>3.33</v>
      </c>
      <c r="AR70" s="126">
        <f t="shared" si="26"/>
        <v>81.41809290953546</v>
      </c>
      <c r="AS70" s="126">
        <f t="shared" si="27"/>
        <v>18.58190709046454</v>
      </c>
      <c r="AT70" s="127">
        <v>785</v>
      </c>
      <c r="AU70" s="128">
        <v>2.34</v>
      </c>
      <c r="AV70" s="129">
        <v>1.64</v>
      </c>
      <c r="AW70" s="126">
        <f t="shared" si="28"/>
        <v>70.085470085470078</v>
      </c>
      <c r="AX70" s="126">
        <f t="shared" si="29"/>
        <v>29.914529914529922</v>
      </c>
      <c r="AY70" s="64">
        <f t="shared" si="30"/>
        <v>46.529386529386571</v>
      </c>
      <c r="AZ70" s="97">
        <v>80.66</v>
      </c>
      <c r="BA70" s="68"/>
      <c r="BB70" s="68"/>
      <c r="BC70" s="68"/>
      <c r="BD70" s="68"/>
      <c r="BE70" s="15"/>
      <c r="BF70" s="5">
        <f t="shared" si="31"/>
        <v>12162</v>
      </c>
      <c r="BG70" s="42">
        <v>6041</v>
      </c>
      <c r="BH70" s="42">
        <v>6121</v>
      </c>
      <c r="BI70" s="42"/>
      <c r="BJ70" s="42"/>
      <c r="BK70" s="42"/>
      <c r="BL70" s="42"/>
      <c r="BM70" s="15"/>
    </row>
    <row r="71" spans="1:65" outlineLevel="5" x14ac:dyDescent="0.3">
      <c r="A71" s="22">
        <f t="shared" si="5"/>
        <v>2</v>
      </c>
      <c r="B71" s="9">
        <f t="shared" si="13"/>
        <v>43516</v>
      </c>
      <c r="C71" s="51">
        <v>270101</v>
      </c>
      <c r="D71" s="64">
        <f t="shared" si="22"/>
        <v>35</v>
      </c>
      <c r="E71" s="12">
        <v>35</v>
      </c>
      <c r="F71" s="12">
        <v>35</v>
      </c>
      <c r="G71" s="12"/>
      <c r="H71" s="12"/>
      <c r="I71" s="12"/>
      <c r="J71" s="12"/>
      <c r="K71" s="12"/>
      <c r="L71" s="12"/>
      <c r="M71" s="74" t="str">
        <f t="shared" si="23"/>
        <v/>
      </c>
      <c r="N71" s="86" t="s">
        <v>103</v>
      </c>
      <c r="O71" s="86" t="s">
        <v>103</v>
      </c>
      <c r="P71" s="86"/>
      <c r="Q71" s="86"/>
      <c r="R71" s="83"/>
      <c r="S71" s="83"/>
      <c r="T71" s="83"/>
      <c r="U71" s="83"/>
      <c r="V71" s="5" t="str">
        <f t="shared" si="24"/>
        <v/>
      </c>
      <c r="W71" s="41"/>
      <c r="X71" s="41"/>
      <c r="Y71" s="41"/>
      <c r="Z71" s="41"/>
      <c r="AA71" s="41"/>
      <c r="AB71" s="41"/>
      <c r="AC71" s="41"/>
      <c r="AD71" s="41"/>
      <c r="AE71" s="5" t="str">
        <f t="shared" si="25"/>
        <v/>
      </c>
      <c r="AF71" s="41"/>
      <c r="AG71" s="41"/>
      <c r="AH71" s="41"/>
      <c r="AI71" s="41"/>
      <c r="AJ71" s="41"/>
      <c r="AK71" s="41"/>
      <c r="AL71" s="41"/>
      <c r="AM71" s="41"/>
      <c r="AN71" s="45">
        <f t="shared" si="32"/>
        <v>34.257748776508976</v>
      </c>
      <c r="AO71" s="41">
        <v>613</v>
      </c>
      <c r="AP71" s="110" t="s">
        <v>103</v>
      </c>
      <c r="AQ71" s="111" t="s">
        <v>103</v>
      </c>
      <c r="AR71" s="126" t="str">
        <f t="shared" si="26"/>
        <v/>
      </c>
      <c r="AS71" s="126" t="str">
        <f t="shared" si="27"/>
        <v/>
      </c>
      <c r="AT71" s="127">
        <v>613</v>
      </c>
      <c r="AU71" s="128">
        <v>2.42</v>
      </c>
      <c r="AV71" s="129" t="s">
        <v>103</v>
      </c>
      <c r="AW71" s="126" t="str">
        <f t="shared" si="28"/>
        <v/>
      </c>
      <c r="AX71" s="126" t="str">
        <f t="shared" si="29"/>
        <v/>
      </c>
      <c r="AY71" s="64" t="str">
        <f t="shared" si="30"/>
        <v/>
      </c>
      <c r="AZ71" s="97">
        <v>80.349999999999994</v>
      </c>
      <c r="BA71" s="68"/>
      <c r="BB71" s="68"/>
      <c r="BC71" s="68"/>
      <c r="BD71" s="68"/>
      <c r="BE71" s="15"/>
      <c r="BF71" s="5">
        <f t="shared" si="31"/>
        <v>9114</v>
      </c>
      <c r="BG71" s="42">
        <v>4988</v>
      </c>
      <c r="BH71" s="42">
        <v>4126</v>
      </c>
      <c r="BI71" s="42"/>
      <c r="BJ71" s="42"/>
      <c r="BK71" s="42"/>
      <c r="BL71" s="42"/>
      <c r="BM71" s="15"/>
    </row>
    <row r="72" spans="1:65" outlineLevel="5" x14ac:dyDescent="0.3">
      <c r="A72" s="22">
        <f t="shared" si="5"/>
        <v>2</v>
      </c>
      <c r="B72" s="9">
        <f t="shared" si="13"/>
        <v>43517</v>
      </c>
      <c r="C72" s="51">
        <v>320759</v>
      </c>
      <c r="D72" s="64">
        <f t="shared" si="22"/>
        <v>36</v>
      </c>
      <c r="E72" s="12">
        <v>36</v>
      </c>
      <c r="F72" s="12">
        <v>36</v>
      </c>
      <c r="G72" s="12"/>
      <c r="H72" s="12"/>
      <c r="I72" s="12"/>
      <c r="J72" s="12"/>
      <c r="K72" s="12"/>
      <c r="L72" s="12"/>
      <c r="M72" s="74" t="str">
        <f t="shared" si="23"/>
        <v/>
      </c>
      <c r="N72" s="86" t="s">
        <v>103</v>
      </c>
      <c r="O72" s="86" t="s">
        <v>103</v>
      </c>
      <c r="P72" s="86"/>
      <c r="Q72" s="86"/>
      <c r="R72" s="83"/>
      <c r="S72" s="83"/>
      <c r="T72" s="83"/>
      <c r="U72" s="83"/>
      <c r="V72" s="5" t="str">
        <f t="shared" si="24"/>
        <v/>
      </c>
      <c r="W72" s="41"/>
      <c r="X72" s="41"/>
      <c r="Y72" s="41"/>
      <c r="Z72" s="41"/>
      <c r="AA72" s="41"/>
      <c r="AB72" s="41"/>
      <c r="AC72" s="41"/>
      <c r="AD72" s="41"/>
      <c r="AE72" s="5" t="str">
        <f t="shared" si="25"/>
        <v/>
      </c>
      <c r="AF72" s="41"/>
      <c r="AG72" s="41"/>
      <c r="AH72" s="41"/>
      <c r="AI72" s="41"/>
      <c r="AJ72" s="41"/>
      <c r="AK72" s="41"/>
      <c r="AL72" s="41"/>
      <c r="AM72" s="41"/>
      <c r="AN72" s="45">
        <f t="shared" si="32"/>
        <v>23.307436182019977</v>
      </c>
      <c r="AO72" s="41">
        <v>901</v>
      </c>
      <c r="AP72" s="110" t="s">
        <v>103</v>
      </c>
      <c r="AQ72" s="111" t="s">
        <v>103</v>
      </c>
      <c r="AR72" s="126" t="str">
        <f t="shared" si="26"/>
        <v/>
      </c>
      <c r="AS72" s="126" t="str">
        <f t="shared" si="27"/>
        <v/>
      </c>
      <c r="AT72" s="127">
        <v>901</v>
      </c>
      <c r="AU72" s="128">
        <v>2.44</v>
      </c>
      <c r="AV72" s="129" t="s">
        <v>103</v>
      </c>
      <c r="AW72" s="126" t="str">
        <f t="shared" si="28"/>
        <v/>
      </c>
      <c r="AX72" s="126" t="str">
        <f t="shared" si="29"/>
        <v/>
      </c>
      <c r="AY72" s="64" t="str">
        <f t="shared" si="30"/>
        <v/>
      </c>
      <c r="AZ72" s="97">
        <v>80.34</v>
      </c>
      <c r="BA72" s="68"/>
      <c r="BB72" s="68"/>
      <c r="BC72" s="68"/>
      <c r="BD72" s="68"/>
      <c r="BE72" s="15"/>
      <c r="BF72" s="5">
        <f t="shared" si="31"/>
        <v>9662</v>
      </c>
      <c r="BG72" s="42">
        <v>5112</v>
      </c>
      <c r="BH72" s="42">
        <v>4550</v>
      </c>
      <c r="BI72" s="42"/>
      <c r="BJ72" s="42"/>
      <c r="BK72" s="42"/>
      <c r="BL72" s="42"/>
      <c r="BM72" s="15"/>
    </row>
    <row r="73" spans="1:65" outlineLevel="5" x14ac:dyDescent="0.3">
      <c r="A73" s="22">
        <f t="shared" si="5"/>
        <v>2</v>
      </c>
      <c r="B73" s="9">
        <f t="shared" si="13"/>
        <v>43518</v>
      </c>
      <c r="C73" s="51">
        <v>291289</v>
      </c>
      <c r="D73" s="64">
        <f t="shared" si="22"/>
        <v>36</v>
      </c>
      <c r="E73" s="12">
        <v>36</v>
      </c>
      <c r="F73" s="12">
        <v>36</v>
      </c>
      <c r="G73" s="12"/>
      <c r="H73" s="12"/>
      <c r="I73" s="12"/>
      <c r="J73" s="12"/>
      <c r="K73" s="12"/>
      <c r="L73" s="12"/>
      <c r="M73" s="74" t="str">
        <f t="shared" si="23"/>
        <v/>
      </c>
      <c r="N73" s="86" t="s">
        <v>103</v>
      </c>
      <c r="O73" s="86" t="s">
        <v>103</v>
      </c>
      <c r="P73" s="86"/>
      <c r="Q73" s="86"/>
      <c r="R73" s="83"/>
      <c r="S73" s="83"/>
      <c r="T73" s="83"/>
      <c r="U73" s="83"/>
      <c r="V73" s="5" t="str">
        <f t="shared" si="24"/>
        <v/>
      </c>
      <c r="W73" s="41"/>
      <c r="X73" s="41"/>
      <c r="Y73" s="41"/>
      <c r="Z73" s="41"/>
      <c r="AA73" s="41"/>
      <c r="AB73" s="41"/>
      <c r="AC73" s="41"/>
      <c r="AD73" s="41"/>
      <c r="AE73" s="5" t="str">
        <f t="shared" si="25"/>
        <v/>
      </c>
      <c r="AF73" s="41"/>
      <c r="AG73" s="41"/>
      <c r="AH73" s="41"/>
      <c r="AI73" s="41"/>
      <c r="AJ73" s="41"/>
      <c r="AK73" s="41"/>
      <c r="AL73" s="41"/>
      <c r="AM73" s="41"/>
      <c r="AN73" s="45">
        <f t="shared" si="32"/>
        <v>16.419077404222048</v>
      </c>
      <c r="AO73" s="41">
        <v>1279</v>
      </c>
      <c r="AP73" s="110" t="s">
        <v>103</v>
      </c>
      <c r="AQ73" s="111" t="s">
        <v>103</v>
      </c>
      <c r="AR73" s="126" t="str">
        <f t="shared" si="26"/>
        <v/>
      </c>
      <c r="AS73" s="126" t="str">
        <f t="shared" si="27"/>
        <v/>
      </c>
      <c r="AT73" s="127">
        <v>1279</v>
      </c>
      <c r="AU73" s="128">
        <v>2.46</v>
      </c>
      <c r="AV73" s="129" t="s">
        <v>103</v>
      </c>
      <c r="AW73" s="126" t="str">
        <f t="shared" si="28"/>
        <v/>
      </c>
      <c r="AX73" s="126" t="str">
        <f t="shared" si="29"/>
        <v/>
      </c>
      <c r="AY73" s="64" t="str">
        <f t="shared" si="30"/>
        <v/>
      </c>
      <c r="AZ73" s="97">
        <v>80.36</v>
      </c>
      <c r="BA73" s="68"/>
      <c r="BB73" s="68"/>
      <c r="BC73" s="68"/>
      <c r="BD73" s="68"/>
      <c r="BE73" s="15"/>
      <c r="BF73" s="5">
        <f t="shared" si="31"/>
        <v>11382</v>
      </c>
      <c r="BG73" s="42">
        <v>5013</v>
      </c>
      <c r="BH73" s="42">
        <v>6369</v>
      </c>
      <c r="BI73" s="42"/>
      <c r="BJ73" s="42"/>
      <c r="BK73" s="42"/>
      <c r="BL73" s="42"/>
      <c r="BM73" s="15"/>
    </row>
    <row r="74" spans="1:65" outlineLevel="5" x14ac:dyDescent="0.3">
      <c r="A74" s="22">
        <f t="shared" si="5"/>
        <v>2</v>
      </c>
      <c r="B74" s="9">
        <f t="shared" si="13"/>
        <v>43519</v>
      </c>
      <c r="C74" s="51">
        <v>275955</v>
      </c>
      <c r="D74" s="64">
        <f t="shared" si="22"/>
        <v>35.5</v>
      </c>
      <c r="E74" s="12">
        <v>35</v>
      </c>
      <c r="F74" s="12">
        <v>36</v>
      </c>
      <c r="G74" s="12"/>
      <c r="H74" s="12"/>
      <c r="I74" s="12"/>
      <c r="J74" s="12"/>
      <c r="K74" s="12"/>
      <c r="L74" s="12"/>
      <c r="M74" s="74" t="str">
        <f t="shared" si="23"/>
        <v/>
      </c>
      <c r="N74" s="86" t="s">
        <v>103</v>
      </c>
      <c r="O74" s="86" t="s">
        <v>103</v>
      </c>
      <c r="P74" s="86"/>
      <c r="Q74" s="86"/>
      <c r="R74" s="83"/>
      <c r="S74" s="83"/>
      <c r="T74" s="83"/>
      <c r="U74" s="83"/>
      <c r="V74" s="5" t="str">
        <f t="shared" si="24"/>
        <v/>
      </c>
      <c r="W74" s="41"/>
      <c r="X74" s="41"/>
      <c r="Y74" s="41"/>
      <c r="Z74" s="41"/>
      <c r="AA74" s="41"/>
      <c r="AB74" s="41"/>
      <c r="AC74" s="41"/>
      <c r="AD74" s="41"/>
      <c r="AE74" s="5" t="str">
        <f t="shared" si="25"/>
        <v/>
      </c>
      <c r="AF74" s="41"/>
      <c r="AG74" s="41"/>
      <c r="AH74" s="41"/>
      <c r="AI74" s="41"/>
      <c r="AJ74" s="41"/>
      <c r="AK74" s="41"/>
      <c r="AL74" s="41"/>
      <c r="AM74" s="41"/>
      <c r="AN74" s="45">
        <f t="shared" si="32"/>
        <v>23.026315789473685</v>
      </c>
      <c r="AO74" s="41">
        <v>912</v>
      </c>
      <c r="AP74" s="110" t="s">
        <v>103</v>
      </c>
      <c r="AQ74" s="111" t="s">
        <v>103</v>
      </c>
      <c r="AR74" s="126" t="str">
        <f t="shared" si="26"/>
        <v/>
      </c>
      <c r="AS74" s="126" t="str">
        <f t="shared" si="27"/>
        <v/>
      </c>
      <c r="AT74" s="127">
        <v>912</v>
      </c>
      <c r="AU74" s="128" t="s">
        <v>103</v>
      </c>
      <c r="AV74" s="129" t="s">
        <v>103</v>
      </c>
      <c r="AW74" s="126" t="str">
        <f t="shared" si="28"/>
        <v/>
      </c>
      <c r="AX74" s="126" t="str">
        <f t="shared" si="29"/>
        <v/>
      </c>
      <c r="AY74" s="64" t="str">
        <f t="shared" si="30"/>
        <v/>
      </c>
      <c r="AZ74" s="97" t="s">
        <v>103</v>
      </c>
      <c r="BA74" s="68"/>
      <c r="BB74" s="68"/>
      <c r="BC74" s="68"/>
      <c r="BD74" s="68"/>
      <c r="BE74" s="15"/>
      <c r="BF74" s="5">
        <f t="shared" si="31"/>
        <v>10142</v>
      </c>
      <c r="BG74" s="42">
        <v>4960</v>
      </c>
      <c r="BH74" s="42">
        <v>5182</v>
      </c>
      <c r="BI74" s="42"/>
      <c r="BJ74" s="42"/>
      <c r="BK74" s="42"/>
      <c r="BL74" s="42"/>
      <c r="BM74" s="15"/>
    </row>
    <row r="75" spans="1:65" outlineLevel="5" x14ac:dyDescent="0.3">
      <c r="A75" s="22">
        <f t="shared" si="5"/>
        <v>2</v>
      </c>
      <c r="B75" s="9">
        <f t="shared" si="13"/>
        <v>43520</v>
      </c>
      <c r="C75" s="51">
        <v>282202</v>
      </c>
      <c r="D75" s="64">
        <f t="shared" si="22"/>
        <v>36</v>
      </c>
      <c r="E75" s="12">
        <v>36</v>
      </c>
      <c r="F75" s="12">
        <v>36</v>
      </c>
      <c r="G75" s="12"/>
      <c r="H75" s="12"/>
      <c r="I75" s="12"/>
      <c r="J75" s="12"/>
      <c r="K75" s="12"/>
      <c r="L75" s="12"/>
      <c r="M75" s="74" t="str">
        <f t="shared" si="23"/>
        <v/>
      </c>
      <c r="N75" s="86" t="s">
        <v>103</v>
      </c>
      <c r="O75" s="86" t="s">
        <v>103</v>
      </c>
      <c r="P75" s="86"/>
      <c r="Q75" s="86"/>
      <c r="R75" s="83"/>
      <c r="S75" s="83"/>
      <c r="T75" s="83"/>
      <c r="U75" s="83"/>
      <c r="V75" s="5" t="str">
        <f t="shared" si="24"/>
        <v/>
      </c>
      <c r="W75" s="41"/>
      <c r="X75" s="41"/>
      <c r="Y75" s="41"/>
      <c r="Z75" s="41"/>
      <c r="AA75" s="41"/>
      <c r="AB75" s="41"/>
      <c r="AC75" s="41"/>
      <c r="AD75" s="41"/>
      <c r="AE75" s="5" t="str">
        <f t="shared" si="25"/>
        <v/>
      </c>
      <c r="AF75" s="41"/>
      <c r="AG75" s="41"/>
      <c r="AH75" s="41"/>
      <c r="AI75" s="41"/>
      <c r="AJ75" s="41"/>
      <c r="AK75" s="41"/>
      <c r="AL75" s="41"/>
      <c r="AM75" s="41"/>
      <c r="AN75" s="45">
        <f t="shared" si="32"/>
        <v>23.026315789473685</v>
      </c>
      <c r="AO75" s="41">
        <v>912</v>
      </c>
      <c r="AP75" s="110" t="s">
        <v>103</v>
      </c>
      <c r="AQ75" s="111" t="s">
        <v>103</v>
      </c>
      <c r="AR75" s="126" t="str">
        <f t="shared" si="26"/>
        <v/>
      </c>
      <c r="AS75" s="126" t="str">
        <f t="shared" si="27"/>
        <v/>
      </c>
      <c r="AT75" s="127">
        <v>912</v>
      </c>
      <c r="AU75" s="128" t="s">
        <v>103</v>
      </c>
      <c r="AV75" s="129" t="s">
        <v>103</v>
      </c>
      <c r="AW75" s="126" t="str">
        <f t="shared" si="28"/>
        <v/>
      </c>
      <c r="AX75" s="126" t="str">
        <f t="shared" si="29"/>
        <v/>
      </c>
      <c r="AY75" s="64" t="str">
        <f t="shared" si="30"/>
        <v/>
      </c>
      <c r="AZ75" s="97" t="s">
        <v>103</v>
      </c>
      <c r="BA75" s="68"/>
      <c r="BB75" s="68"/>
      <c r="BC75" s="68"/>
      <c r="BD75" s="68"/>
      <c r="BE75" s="15"/>
      <c r="BF75" s="5">
        <f t="shared" si="31"/>
        <v>8716</v>
      </c>
      <c r="BG75" s="42">
        <v>4641</v>
      </c>
      <c r="BH75" s="42">
        <v>4075</v>
      </c>
      <c r="BI75" s="42"/>
      <c r="BJ75" s="42"/>
      <c r="BK75" s="42"/>
      <c r="BL75" s="42"/>
      <c r="BM75" s="15"/>
    </row>
    <row r="76" spans="1:65" outlineLevel="5" x14ac:dyDescent="0.3">
      <c r="A76" s="22">
        <f t="shared" si="5"/>
        <v>2</v>
      </c>
      <c r="B76" s="9">
        <f t="shared" si="13"/>
        <v>43521</v>
      </c>
      <c r="C76" s="51">
        <v>278404</v>
      </c>
      <c r="D76" s="64">
        <f t="shared" si="22"/>
        <v>37</v>
      </c>
      <c r="E76" s="12">
        <v>37</v>
      </c>
      <c r="F76" s="12">
        <v>37</v>
      </c>
      <c r="G76" s="12"/>
      <c r="H76" s="12"/>
      <c r="I76" s="12"/>
      <c r="J76" s="12"/>
      <c r="K76" s="12"/>
      <c r="L76" s="12"/>
      <c r="M76" s="74" t="str">
        <f t="shared" si="23"/>
        <v/>
      </c>
      <c r="N76" s="86" t="s">
        <v>103</v>
      </c>
      <c r="O76" s="86" t="s">
        <v>103</v>
      </c>
      <c r="P76" s="86"/>
      <c r="Q76" s="86"/>
      <c r="R76" s="83"/>
      <c r="S76" s="83"/>
      <c r="T76" s="83"/>
      <c r="U76" s="83"/>
      <c r="V76" s="5" t="str">
        <f t="shared" si="24"/>
        <v/>
      </c>
      <c r="W76" s="41"/>
      <c r="X76" s="41"/>
      <c r="Y76" s="41"/>
      <c r="Z76" s="41"/>
      <c r="AA76" s="41"/>
      <c r="AB76" s="41"/>
      <c r="AC76" s="41"/>
      <c r="AD76" s="41"/>
      <c r="AE76" s="5" t="str">
        <f t="shared" si="25"/>
        <v/>
      </c>
      <c r="AF76" s="41"/>
      <c r="AG76" s="41"/>
      <c r="AH76" s="41"/>
      <c r="AI76" s="41"/>
      <c r="AJ76" s="41"/>
      <c r="AK76" s="41"/>
      <c r="AL76" s="41"/>
      <c r="AM76" s="41"/>
      <c r="AN76" s="45">
        <f t="shared" si="32"/>
        <v>33.980582524271846</v>
      </c>
      <c r="AO76" s="41">
        <v>618</v>
      </c>
      <c r="AP76" s="110" t="s">
        <v>103</v>
      </c>
      <c r="AQ76" s="111" t="s">
        <v>103</v>
      </c>
      <c r="AR76" s="126" t="str">
        <f t="shared" si="26"/>
        <v/>
      </c>
      <c r="AS76" s="126" t="str">
        <f t="shared" si="27"/>
        <v/>
      </c>
      <c r="AT76" s="127">
        <v>618</v>
      </c>
      <c r="AU76" s="128">
        <v>2.52</v>
      </c>
      <c r="AV76" s="129" t="s">
        <v>103</v>
      </c>
      <c r="AW76" s="126" t="str">
        <f t="shared" si="28"/>
        <v/>
      </c>
      <c r="AX76" s="126" t="str">
        <f t="shared" si="29"/>
        <v/>
      </c>
      <c r="AY76" s="64" t="str">
        <f t="shared" si="30"/>
        <v/>
      </c>
      <c r="AZ76" s="97">
        <v>81.02</v>
      </c>
      <c r="BA76" s="68"/>
      <c r="BB76" s="68"/>
      <c r="BC76" s="68"/>
      <c r="BD76" s="68"/>
      <c r="BE76" s="15"/>
      <c r="BF76" s="5">
        <f t="shared" si="31"/>
        <v>8968</v>
      </c>
      <c r="BG76" s="42">
        <v>5157</v>
      </c>
      <c r="BH76" s="42">
        <v>3811</v>
      </c>
      <c r="BI76" s="42"/>
      <c r="BJ76" s="42"/>
      <c r="BK76" s="42"/>
      <c r="BL76" s="42"/>
      <c r="BM76" s="15"/>
    </row>
    <row r="77" spans="1:65" outlineLevel="5" x14ac:dyDescent="0.3">
      <c r="A77" s="22">
        <f t="shared" si="5"/>
        <v>2</v>
      </c>
      <c r="B77" s="9">
        <f t="shared" si="13"/>
        <v>43522</v>
      </c>
      <c r="C77" s="51">
        <v>287934</v>
      </c>
      <c r="D77" s="64">
        <f t="shared" si="22"/>
        <v>37</v>
      </c>
      <c r="E77" s="12">
        <v>37</v>
      </c>
      <c r="F77" s="12">
        <v>37</v>
      </c>
      <c r="G77" s="12"/>
      <c r="H77" s="12"/>
      <c r="I77" s="12"/>
      <c r="J77" s="12"/>
      <c r="K77" s="12"/>
      <c r="L77" s="12"/>
      <c r="M77" s="74">
        <f t="shared" si="23"/>
        <v>7.4</v>
      </c>
      <c r="N77" s="86">
        <v>7.23</v>
      </c>
      <c r="O77" s="86">
        <v>7.5</v>
      </c>
      <c r="P77" s="86"/>
      <c r="Q77" s="86"/>
      <c r="R77" s="83"/>
      <c r="S77" s="83"/>
      <c r="T77" s="83"/>
      <c r="U77" s="83"/>
      <c r="V77" s="5" t="str">
        <f t="shared" si="24"/>
        <v/>
      </c>
      <c r="W77" s="41"/>
      <c r="X77" s="41"/>
      <c r="Y77" s="41"/>
      <c r="Z77" s="41"/>
      <c r="AA77" s="41"/>
      <c r="AB77" s="41"/>
      <c r="AC77" s="41"/>
      <c r="AD77" s="41"/>
      <c r="AE77" s="5" t="str">
        <f t="shared" si="25"/>
        <v/>
      </c>
      <c r="AF77" s="41"/>
      <c r="AG77" s="41"/>
      <c r="AH77" s="41"/>
      <c r="AI77" s="41"/>
      <c r="AJ77" s="41"/>
      <c r="AK77" s="41"/>
      <c r="AL77" s="41"/>
      <c r="AM77" s="41"/>
      <c r="AN77" s="45">
        <f t="shared" si="32"/>
        <v>27.522935779816514</v>
      </c>
      <c r="AO77" s="41">
        <v>763</v>
      </c>
      <c r="AP77" s="110">
        <v>4.57</v>
      </c>
      <c r="AQ77" s="111">
        <v>3.74</v>
      </c>
      <c r="AR77" s="126">
        <f t="shared" si="26"/>
        <v>81.838074398249447</v>
      </c>
      <c r="AS77" s="126">
        <f t="shared" si="27"/>
        <v>18.161925601750553</v>
      </c>
      <c r="AT77" s="127">
        <v>763</v>
      </c>
      <c r="AU77" s="128">
        <v>2.5</v>
      </c>
      <c r="AV77" s="129">
        <v>1.77</v>
      </c>
      <c r="AW77" s="126">
        <f t="shared" si="28"/>
        <v>70.8</v>
      </c>
      <c r="AX77" s="126">
        <f t="shared" si="29"/>
        <v>29.200000000000003</v>
      </c>
      <c r="AY77" s="64">
        <f t="shared" si="30"/>
        <v>46.190755256025184</v>
      </c>
      <c r="AZ77" s="97">
        <v>81.900000000000006</v>
      </c>
      <c r="BA77" s="68"/>
      <c r="BB77" s="68"/>
      <c r="BC77" s="68"/>
      <c r="BD77" s="68"/>
      <c r="BE77" s="15"/>
      <c r="BF77" s="5">
        <f t="shared" si="31"/>
        <v>7937</v>
      </c>
      <c r="BG77" s="42">
        <v>2346</v>
      </c>
      <c r="BH77" s="42">
        <v>5591</v>
      </c>
      <c r="BI77" s="42"/>
      <c r="BJ77" s="42"/>
      <c r="BK77" s="42"/>
      <c r="BL77" s="42"/>
      <c r="BM77" s="15"/>
    </row>
    <row r="78" spans="1:65" outlineLevel="5" x14ac:dyDescent="0.3">
      <c r="A78" s="22">
        <f t="shared" si="5"/>
        <v>2</v>
      </c>
      <c r="B78" s="9">
        <f t="shared" si="13"/>
        <v>43523</v>
      </c>
      <c r="C78" s="51">
        <v>264566</v>
      </c>
      <c r="D78" s="64">
        <f t="shared" si="22"/>
        <v>35.5</v>
      </c>
      <c r="E78" s="12">
        <v>36</v>
      </c>
      <c r="F78" s="12">
        <v>35</v>
      </c>
      <c r="G78" s="12"/>
      <c r="H78" s="12"/>
      <c r="I78" s="12"/>
      <c r="J78" s="12"/>
      <c r="K78" s="12"/>
      <c r="L78" s="12"/>
      <c r="M78" s="74" t="str">
        <f t="shared" si="23"/>
        <v/>
      </c>
      <c r="N78" s="86" t="s">
        <v>103</v>
      </c>
      <c r="O78" s="86" t="s">
        <v>103</v>
      </c>
      <c r="P78" s="86"/>
      <c r="Q78" s="86"/>
      <c r="R78" s="83"/>
      <c r="S78" s="83"/>
      <c r="T78" s="83"/>
      <c r="U78" s="83"/>
      <c r="V78" s="5" t="str">
        <f t="shared" si="24"/>
        <v/>
      </c>
      <c r="W78" s="41"/>
      <c r="X78" s="41"/>
      <c r="Y78" s="41"/>
      <c r="Z78" s="41"/>
      <c r="AA78" s="41"/>
      <c r="AB78" s="41"/>
      <c r="AC78" s="41"/>
      <c r="AD78" s="41"/>
      <c r="AE78" s="5" t="str">
        <f t="shared" si="25"/>
        <v/>
      </c>
      <c r="AF78" s="41"/>
      <c r="AG78" s="41"/>
      <c r="AH78" s="41"/>
      <c r="AI78" s="41"/>
      <c r="AJ78" s="41"/>
      <c r="AK78" s="41"/>
      <c r="AL78" s="41"/>
      <c r="AM78" s="41"/>
      <c r="AN78" s="45">
        <f t="shared" si="32"/>
        <v>24.418604651162791</v>
      </c>
      <c r="AO78" s="41">
        <v>860</v>
      </c>
      <c r="AP78" s="110" t="s">
        <v>103</v>
      </c>
      <c r="AQ78" s="111" t="s">
        <v>103</v>
      </c>
      <c r="AR78" s="126" t="str">
        <f t="shared" si="26"/>
        <v/>
      </c>
      <c r="AS78" s="126" t="str">
        <f t="shared" si="27"/>
        <v/>
      </c>
      <c r="AT78" s="127">
        <v>860</v>
      </c>
      <c r="AU78" s="128">
        <v>2.6</v>
      </c>
      <c r="AV78" s="129" t="s">
        <v>103</v>
      </c>
      <c r="AW78" s="126" t="str">
        <f t="shared" si="28"/>
        <v/>
      </c>
      <c r="AX78" s="126" t="str">
        <f t="shared" si="29"/>
        <v/>
      </c>
      <c r="AY78" s="64" t="str">
        <f t="shared" si="30"/>
        <v/>
      </c>
      <c r="AZ78" s="97">
        <v>81.62</v>
      </c>
      <c r="BA78" s="68"/>
      <c r="BB78" s="68"/>
      <c r="BC78" s="68"/>
      <c r="BD78" s="68"/>
      <c r="BE78" s="15"/>
      <c r="BF78" s="5">
        <f t="shared" si="31"/>
        <v>9649</v>
      </c>
      <c r="BG78" s="42">
        <v>3171</v>
      </c>
      <c r="BH78" s="42">
        <v>6478</v>
      </c>
      <c r="BI78" s="42"/>
      <c r="BJ78" s="42"/>
      <c r="BK78" s="42"/>
      <c r="BL78" s="42"/>
      <c r="BM78" s="15"/>
    </row>
    <row r="79" spans="1:65" outlineLevel="5" x14ac:dyDescent="0.3">
      <c r="A79" s="22">
        <f t="shared" si="5"/>
        <v>2</v>
      </c>
      <c r="B79" s="49">
        <f t="shared" si="13"/>
        <v>43524</v>
      </c>
      <c r="C79" s="51">
        <v>277094</v>
      </c>
      <c r="D79" s="64">
        <f t="shared" si="22"/>
        <v>35.5</v>
      </c>
      <c r="E79" s="12">
        <v>36</v>
      </c>
      <c r="F79" s="12">
        <v>35</v>
      </c>
      <c r="G79" s="12"/>
      <c r="H79" s="12"/>
      <c r="I79" s="12"/>
      <c r="J79" s="12"/>
      <c r="K79" s="12"/>
      <c r="L79" s="12"/>
      <c r="M79" s="74" t="str">
        <f t="shared" si="23"/>
        <v/>
      </c>
      <c r="N79" s="86" t="s">
        <v>103</v>
      </c>
      <c r="O79" s="86" t="s">
        <v>103</v>
      </c>
      <c r="P79" s="86"/>
      <c r="Q79" s="86"/>
      <c r="R79" s="83"/>
      <c r="S79" s="83"/>
      <c r="T79" s="83"/>
      <c r="U79" s="83"/>
      <c r="V79" s="5" t="str">
        <f t="shared" si="24"/>
        <v/>
      </c>
      <c r="W79" s="41"/>
      <c r="X79" s="41"/>
      <c r="Y79" s="41"/>
      <c r="Z79" s="41"/>
      <c r="AA79" s="41"/>
      <c r="AB79" s="41"/>
      <c r="AC79" s="41"/>
      <c r="AD79" s="41"/>
      <c r="AE79" s="5" t="str">
        <f t="shared" si="25"/>
        <v/>
      </c>
      <c r="AF79" s="41"/>
      <c r="AG79" s="41"/>
      <c r="AH79" s="41"/>
      <c r="AI79" s="41"/>
      <c r="AJ79" s="41"/>
      <c r="AK79" s="41"/>
      <c r="AL79" s="41"/>
      <c r="AM79" s="41"/>
      <c r="AN79" s="45">
        <f t="shared" si="32"/>
        <v>26.184538653366584</v>
      </c>
      <c r="AO79" s="41">
        <v>802</v>
      </c>
      <c r="AP79" s="110" t="s">
        <v>103</v>
      </c>
      <c r="AQ79" s="111" t="s">
        <v>103</v>
      </c>
      <c r="AR79" s="126" t="str">
        <f t="shared" si="26"/>
        <v/>
      </c>
      <c r="AS79" s="126" t="str">
        <f t="shared" si="27"/>
        <v/>
      </c>
      <c r="AT79" s="127">
        <v>802</v>
      </c>
      <c r="AU79" s="128">
        <v>2.4700000000000002</v>
      </c>
      <c r="AV79" s="129" t="s">
        <v>103</v>
      </c>
      <c r="AW79" s="126" t="str">
        <f t="shared" si="28"/>
        <v/>
      </c>
      <c r="AX79" s="126" t="str">
        <f t="shared" si="29"/>
        <v/>
      </c>
      <c r="AY79" s="64" t="str">
        <f t="shared" si="30"/>
        <v/>
      </c>
      <c r="AZ79" s="97">
        <v>81.34</v>
      </c>
      <c r="BA79" s="68"/>
      <c r="BB79" s="68"/>
      <c r="BC79" s="68"/>
      <c r="BD79" s="68"/>
      <c r="BE79" s="15"/>
      <c r="BF79" s="5">
        <f t="shared" si="31"/>
        <v>9595</v>
      </c>
      <c r="BG79" s="42">
        <v>5115</v>
      </c>
      <c r="BH79" s="42">
        <v>4480</v>
      </c>
      <c r="BI79" s="42"/>
      <c r="BJ79" s="42"/>
      <c r="BK79" s="42"/>
      <c r="BL79" s="42"/>
      <c r="BM79" s="15"/>
    </row>
    <row r="80" spans="1:65" ht="17.25" outlineLevel="5" thickBot="1" x14ac:dyDescent="0.35">
      <c r="A80" s="47" t="e">
        <f t="shared" si="5"/>
        <v>#VALUE!</v>
      </c>
      <c r="B80" s="49" t="s">
        <v>65</v>
      </c>
      <c r="C80" s="51"/>
      <c r="D80" s="64" t="str">
        <f t="shared" si="22"/>
        <v/>
      </c>
      <c r="E80" s="12"/>
      <c r="F80" s="12"/>
      <c r="G80" s="12"/>
      <c r="H80" s="12"/>
      <c r="I80" s="12"/>
      <c r="J80" s="12"/>
      <c r="K80" s="12"/>
      <c r="L80" s="12"/>
      <c r="M80" s="74" t="str">
        <f t="shared" si="23"/>
        <v/>
      </c>
      <c r="N80" s="83"/>
      <c r="O80" s="83"/>
      <c r="P80" s="83"/>
      <c r="Q80" s="83"/>
      <c r="R80" s="83"/>
      <c r="S80" s="83"/>
      <c r="T80" s="83"/>
      <c r="U80" s="83"/>
      <c r="V80" s="5" t="str">
        <f t="shared" si="24"/>
        <v/>
      </c>
      <c r="W80" s="41"/>
      <c r="X80" s="41"/>
      <c r="Y80" s="41"/>
      <c r="Z80" s="41"/>
      <c r="AA80" s="41"/>
      <c r="AB80" s="41"/>
      <c r="AC80" s="41"/>
      <c r="AD80" s="41"/>
      <c r="AE80" s="5" t="str">
        <f t="shared" si="25"/>
        <v/>
      </c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110"/>
      <c r="AQ80" s="111"/>
      <c r="AR80" s="126" t="str">
        <f t="shared" si="26"/>
        <v/>
      </c>
      <c r="AS80" s="126" t="str">
        <f t="shared" si="27"/>
        <v/>
      </c>
      <c r="AT80" s="127"/>
      <c r="AU80" s="128"/>
      <c r="AV80" s="129"/>
      <c r="AW80" s="126" t="str">
        <f t="shared" si="28"/>
        <v/>
      </c>
      <c r="AX80" s="126" t="str">
        <f t="shared" si="29"/>
        <v/>
      </c>
      <c r="AY80" s="64" t="str">
        <f t="shared" si="30"/>
        <v/>
      </c>
      <c r="AZ80" s="97"/>
      <c r="BA80" s="68"/>
      <c r="BB80" s="68"/>
      <c r="BC80" s="68"/>
      <c r="BD80" s="68"/>
      <c r="BE80" s="15"/>
      <c r="BF80" s="5" t="str">
        <f t="shared" si="31"/>
        <v/>
      </c>
      <c r="BG80" s="42"/>
      <c r="BH80" s="42"/>
      <c r="BI80" s="42"/>
      <c r="BJ80" s="42"/>
      <c r="BK80" s="42"/>
      <c r="BL80" s="42"/>
      <c r="BM80" s="15"/>
    </row>
    <row r="81" spans="1:65" outlineLevel="4" x14ac:dyDescent="0.3">
      <c r="A81" s="156" t="s">
        <v>36</v>
      </c>
      <c r="B81" s="157"/>
      <c r="C81" s="50">
        <f t="shared" ref="C81:BM81" si="33">SUBTOTAL(4,C52:C80)</f>
        <v>320759</v>
      </c>
      <c r="D81" s="60">
        <f t="shared" si="33"/>
        <v>37.5</v>
      </c>
      <c r="E81" s="28">
        <f t="shared" si="33"/>
        <v>38</v>
      </c>
      <c r="F81" s="28">
        <f t="shared" si="33"/>
        <v>37</v>
      </c>
      <c r="G81" s="28">
        <f t="shared" si="33"/>
        <v>0</v>
      </c>
      <c r="H81" s="28">
        <f t="shared" si="33"/>
        <v>0</v>
      </c>
      <c r="I81" s="28">
        <f t="shared" si="33"/>
        <v>0</v>
      </c>
      <c r="J81" s="28">
        <f t="shared" si="33"/>
        <v>0</v>
      </c>
      <c r="K81" s="28">
        <f t="shared" si="33"/>
        <v>0</v>
      </c>
      <c r="L81" s="28">
        <f t="shared" si="33"/>
        <v>0</v>
      </c>
      <c r="M81" s="71">
        <f t="shared" si="33"/>
        <v>7.6</v>
      </c>
      <c r="N81" s="82">
        <f t="shared" si="33"/>
        <v>7.68</v>
      </c>
      <c r="O81" s="82">
        <f t="shared" si="33"/>
        <v>7.53</v>
      </c>
      <c r="P81" s="82">
        <f t="shared" si="33"/>
        <v>0</v>
      </c>
      <c r="Q81" s="82">
        <f t="shared" si="33"/>
        <v>0</v>
      </c>
      <c r="R81" s="82">
        <f t="shared" si="33"/>
        <v>0</v>
      </c>
      <c r="S81" s="82">
        <f t="shared" si="33"/>
        <v>0</v>
      </c>
      <c r="T81" s="82">
        <f t="shared" si="33"/>
        <v>0</v>
      </c>
      <c r="U81" s="82">
        <f t="shared" si="33"/>
        <v>0</v>
      </c>
      <c r="V81" s="29">
        <f t="shared" si="33"/>
        <v>0</v>
      </c>
      <c r="W81" s="39">
        <f t="shared" si="33"/>
        <v>0</v>
      </c>
      <c r="X81" s="39">
        <f t="shared" si="33"/>
        <v>0</v>
      </c>
      <c r="Y81" s="39">
        <f t="shared" si="33"/>
        <v>0</v>
      </c>
      <c r="Z81" s="39">
        <f t="shared" si="33"/>
        <v>0</v>
      </c>
      <c r="AA81" s="39">
        <f t="shared" si="33"/>
        <v>0</v>
      </c>
      <c r="AB81" s="39">
        <f t="shared" si="33"/>
        <v>0</v>
      </c>
      <c r="AC81" s="39">
        <f t="shared" si="33"/>
        <v>0</v>
      </c>
      <c r="AD81" s="39">
        <f t="shared" si="33"/>
        <v>0</v>
      </c>
      <c r="AE81" s="29">
        <f t="shared" si="33"/>
        <v>0</v>
      </c>
      <c r="AF81" s="39">
        <f t="shared" si="33"/>
        <v>0</v>
      </c>
      <c r="AG81" s="39">
        <f t="shared" si="33"/>
        <v>0</v>
      </c>
      <c r="AH81" s="39">
        <f t="shared" si="33"/>
        <v>0</v>
      </c>
      <c r="AI81" s="39">
        <f t="shared" si="33"/>
        <v>0</v>
      </c>
      <c r="AJ81" s="39">
        <f t="shared" si="33"/>
        <v>0</v>
      </c>
      <c r="AK81" s="39">
        <f t="shared" si="33"/>
        <v>0</v>
      </c>
      <c r="AL81" s="39">
        <f t="shared" si="33"/>
        <v>0</v>
      </c>
      <c r="AM81" s="39">
        <f t="shared" si="33"/>
        <v>0</v>
      </c>
      <c r="AN81" s="39">
        <f t="shared" si="33"/>
        <v>34.257748776508976</v>
      </c>
      <c r="AO81" s="39">
        <f t="shared" si="33"/>
        <v>1279</v>
      </c>
      <c r="AP81" s="104">
        <f t="shared" si="33"/>
        <v>4.57</v>
      </c>
      <c r="AQ81" s="105">
        <f t="shared" si="33"/>
        <v>3.74</v>
      </c>
      <c r="AR81" s="106">
        <f t="shared" si="33"/>
        <v>81.838074398249447</v>
      </c>
      <c r="AS81" s="106">
        <f t="shared" si="33"/>
        <v>18.820861678004547</v>
      </c>
      <c r="AT81" s="107">
        <f t="shared" si="33"/>
        <v>1279</v>
      </c>
      <c r="AU81" s="108">
        <f t="shared" si="33"/>
        <v>3.51</v>
      </c>
      <c r="AV81" s="109">
        <f t="shared" si="33"/>
        <v>2.25</v>
      </c>
      <c r="AW81" s="106">
        <f t="shared" si="33"/>
        <v>70.8</v>
      </c>
      <c r="AX81" s="106">
        <f t="shared" si="33"/>
        <v>30.124223602484477</v>
      </c>
      <c r="AY81" s="60">
        <f t="shared" si="33"/>
        <v>46.529386529386571</v>
      </c>
      <c r="AZ81" s="96">
        <f t="shared" si="33"/>
        <v>83.19</v>
      </c>
      <c r="BA81" s="67">
        <f t="shared" si="33"/>
        <v>64.599999999999994</v>
      </c>
      <c r="BB81" s="67">
        <f t="shared" si="33"/>
        <v>34.9</v>
      </c>
      <c r="BC81" s="67">
        <f t="shared" si="33"/>
        <v>1536</v>
      </c>
      <c r="BD81" s="67">
        <f t="shared" si="33"/>
        <v>0</v>
      </c>
      <c r="BE81" s="27">
        <f t="shared" si="33"/>
        <v>0</v>
      </c>
      <c r="BF81" s="29">
        <f t="shared" si="33"/>
        <v>12596</v>
      </c>
      <c r="BG81" s="39">
        <f t="shared" si="33"/>
        <v>6502</v>
      </c>
      <c r="BH81" s="40">
        <f t="shared" si="33"/>
        <v>9514</v>
      </c>
      <c r="BI81" s="40">
        <f t="shared" si="33"/>
        <v>0</v>
      </c>
      <c r="BJ81" s="40">
        <f t="shared" si="33"/>
        <v>0</v>
      </c>
      <c r="BK81" s="40">
        <f t="shared" si="33"/>
        <v>0</v>
      </c>
      <c r="BL81" s="40">
        <f t="shared" si="33"/>
        <v>0</v>
      </c>
      <c r="BM81" s="27">
        <f t="shared" si="33"/>
        <v>0</v>
      </c>
    </row>
    <row r="82" spans="1:65" outlineLevel="3" x14ac:dyDescent="0.3">
      <c r="A82" s="158" t="s">
        <v>25</v>
      </c>
      <c r="B82" s="159"/>
      <c r="C82" s="51">
        <f t="shared" ref="C82:BM82" si="34">SUBTOTAL(5,C52:C80)</f>
        <v>264566</v>
      </c>
      <c r="D82" s="61">
        <f t="shared" si="34"/>
        <v>35</v>
      </c>
      <c r="E82" s="12">
        <f t="shared" si="34"/>
        <v>35</v>
      </c>
      <c r="F82" s="12">
        <f t="shared" si="34"/>
        <v>34</v>
      </c>
      <c r="G82" s="12">
        <f t="shared" si="34"/>
        <v>0</v>
      </c>
      <c r="H82" s="12">
        <f t="shared" si="34"/>
        <v>0</v>
      </c>
      <c r="I82" s="12">
        <f t="shared" si="34"/>
        <v>0</v>
      </c>
      <c r="J82" s="12">
        <f t="shared" si="34"/>
        <v>0</v>
      </c>
      <c r="K82" s="12">
        <f t="shared" si="34"/>
        <v>0</v>
      </c>
      <c r="L82" s="12">
        <f t="shared" si="34"/>
        <v>0</v>
      </c>
      <c r="M82" s="72">
        <f t="shared" si="34"/>
        <v>7.4</v>
      </c>
      <c r="N82" s="83">
        <f t="shared" si="34"/>
        <v>7.23</v>
      </c>
      <c r="O82" s="83">
        <f t="shared" si="34"/>
        <v>7.5</v>
      </c>
      <c r="P82" s="83">
        <f t="shared" si="34"/>
        <v>0</v>
      </c>
      <c r="Q82" s="83">
        <f t="shared" si="34"/>
        <v>0</v>
      </c>
      <c r="R82" s="83">
        <f t="shared" si="34"/>
        <v>0</v>
      </c>
      <c r="S82" s="83">
        <f t="shared" si="34"/>
        <v>0</v>
      </c>
      <c r="T82" s="83">
        <f t="shared" si="34"/>
        <v>0</v>
      </c>
      <c r="U82" s="83">
        <f t="shared" si="34"/>
        <v>0</v>
      </c>
      <c r="V82" s="6">
        <f t="shared" si="34"/>
        <v>0</v>
      </c>
      <c r="W82" s="41">
        <f t="shared" si="34"/>
        <v>0</v>
      </c>
      <c r="X82" s="41">
        <f t="shared" si="34"/>
        <v>0</v>
      </c>
      <c r="Y82" s="41">
        <f t="shared" si="34"/>
        <v>0</v>
      </c>
      <c r="Z82" s="41">
        <f t="shared" si="34"/>
        <v>0</v>
      </c>
      <c r="AA82" s="41">
        <f t="shared" si="34"/>
        <v>0</v>
      </c>
      <c r="AB82" s="41">
        <f t="shared" si="34"/>
        <v>0</v>
      </c>
      <c r="AC82" s="41">
        <f t="shared" si="34"/>
        <v>0</v>
      </c>
      <c r="AD82" s="41">
        <f t="shared" si="34"/>
        <v>0</v>
      </c>
      <c r="AE82" s="6">
        <f t="shared" si="34"/>
        <v>0</v>
      </c>
      <c r="AF82" s="41">
        <f t="shared" si="34"/>
        <v>0</v>
      </c>
      <c r="AG82" s="41">
        <f t="shared" si="34"/>
        <v>0</v>
      </c>
      <c r="AH82" s="41">
        <f t="shared" si="34"/>
        <v>0</v>
      </c>
      <c r="AI82" s="41">
        <f t="shared" si="34"/>
        <v>0</v>
      </c>
      <c r="AJ82" s="41">
        <f t="shared" si="34"/>
        <v>0</v>
      </c>
      <c r="AK82" s="41">
        <f t="shared" si="34"/>
        <v>0</v>
      </c>
      <c r="AL82" s="41">
        <f t="shared" si="34"/>
        <v>0</v>
      </c>
      <c r="AM82" s="41">
        <f t="shared" si="34"/>
        <v>0</v>
      </c>
      <c r="AN82" s="41">
        <f t="shared" si="34"/>
        <v>16.419077404222048</v>
      </c>
      <c r="AO82" s="41">
        <f t="shared" si="34"/>
        <v>613</v>
      </c>
      <c r="AP82" s="110">
        <f t="shared" si="34"/>
        <v>4.09</v>
      </c>
      <c r="AQ82" s="111">
        <f t="shared" si="34"/>
        <v>3.33</v>
      </c>
      <c r="AR82" s="112">
        <f t="shared" si="34"/>
        <v>81.179138321995453</v>
      </c>
      <c r="AS82" s="112">
        <f t="shared" si="34"/>
        <v>18.161925601750553</v>
      </c>
      <c r="AT82" s="113">
        <f t="shared" si="34"/>
        <v>613</v>
      </c>
      <c r="AU82" s="114">
        <f t="shared" si="34"/>
        <v>2.34</v>
      </c>
      <c r="AV82" s="115">
        <f t="shared" si="34"/>
        <v>1.64</v>
      </c>
      <c r="AW82" s="112">
        <f t="shared" si="34"/>
        <v>69.875776397515523</v>
      </c>
      <c r="AX82" s="112">
        <f t="shared" si="34"/>
        <v>29.200000000000003</v>
      </c>
      <c r="AY82" s="61">
        <f t="shared" si="34"/>
        <v>46.190755256025184</v>
      </c>
      <c r="AZ82" s="97">
        <f t="shared" si="34"/>
        <v>80.34</v>
      </c>
      <c r="BA82" s="68">
        <f t="shared" si="34"/>
        <v>64.599999999999994</v>
      </c>
      <c r="BB82" s="68">
        <f t="shared" si="34"/>
        <v>34.9</v>
      </c>
      <c r="BC82" s="68">
        <f t="shared" si="34"/>
        <v>1536</v>
      </c>
      <c r="BD82" s="68">
        <f t="shared" si="34"/>
        <v>0</v>
      </c>
      <c r="BE82" s="15">
        <f t="shared" si="34"/>
        <v>0</v>
      </c>
      <c r="BF82" s="6">
        <f t="shared" si="34"/>
        <v>7343</v>
      </c>
      <c r="BG82" s="41">
        <f t="shared" si="34"/>
        <v>475</v>
      </c>
      <c r="BH82" s="42">
        <f t="shared" si="34"/>
        <v>2383</v>
      </c>
      <c r="BI82" s="42">
        <f t="shared" si="34"/>
        <v>0</v>
      </c>
      <c r="BJ82" s="42">
        <f t="shared" si="34"/>
        <v>0</v>
      </c>
      <c r="BK82" s="42">
        <f t="shared" si="34"/>
        <v>0</v>
      </c>
      <c r="BL82" s="42">
        <f t="shared" si="34"/>
        <v>0</v>
      </c>
      <c r="BM82" s="15">
        <f t="shared" si="34"/>
        <v>0</v>
      </c>
    </row>
    <row r="83" spans="1:65" outlineLevel="2" x14ac:dyDescent="0.3">
      <c r="A83" s="158" t="s">
        <v>14</v>
      </c>
      <c r="B83" s="159"/>
      <c r="C83" s="51">
        <f>IFERROR(SUBTOTAL(1,C52:C80),"")</f>
        <v>285820.67857142858</v>
      </c>
      <c r="D83" s="61">
        <f t="shared" ref="D83:BM83" si="35">IFERROR(SUBTOTAL(1,D52:D80),"")</f>
        <v>36.053571428571431</v>
      </c>
      <c r="E83" s="12">
        <f t="shared" si="35"/>
        <v>36.25</v>
      </c>
      <c r="F83" s="12">
        <f t="shared" si="35"/>
        <v>35.857142857142854</v>
      </c>
      <c r="G83" s="12" t="str">
        <f t="shared" si="35"/>
        <v/>
      </c>
      <c r="H83" s="12" t="str">
        <f t="shared" si="35"/>
        <v/>
      </c>
      <c r="I83" s="12" t="str">
        <f t="shared" si="35"/>
        <v/>
      </c>
      <c r="J83" s="12" t="str">
        <f t="shared" si="35"/>
        <v/>
      </c>
      <c r="K83" s="12" t="str">
        <f t="shared" si="35"/>
        <v/>
      </c>
      <c r="L83" s="12" t="str">
        <f t="shared" si="35"/>
        <v/>
      </c>
      <c r="M83" s="72">
        <f t="shared" si="35"/>
        <v>7.5</v>
      </c>
      <c r="N83" s="83">
        <f t="shared" si="35"/>
        <v>7.4866666666666672</v>
      </c>
      <c r="O83" s="83">
        <f t="shared" si="35"/>
        <v>7.5100000000000007</v>
      </c>
      <c r="P83" s="83" t="str">
        <f t="shared" si="35"/>
        <v/>
      </c>
      <c r="Q83" s="83" t="str">
        <f t="shared" si="35"/>
        <v/>
      </c>
      <c r="R83" s="83" t="str">
        <f t="shared" si="35"/>
        <v/>
      </c>
      <c r="S83" s="83" t="str">
        <f t="shared" si="35"/>
        <v/>
      </c>
      <c r="T83" s="83" t="str">
        <f t="shared" si="35"/>
        <v/>
      </c>
      <c r="U83" s="83" t="str">
        <f t="shared" si="35"/>
        <v/>
      </c>
      <c r="V83" s="6" t="str">
        <f t="shared" si="35"/>
        <v/>
      </c>
      <c r="W83" s="41" t="str">
        <f t="shared" si="35"/>
        <v/>
      </c>
      <c r="X83" s="41" t="str">
        <f t="shared" si="35"/>
        <v/>
      </c>
      <c r="Y83" s="41" t="str">
        <f t="shared" si="35"/>
        <v/>
      </c>
      <c r="Z83" s="41" t="str">
        <f t="shared" si="35"/>
        <v/>
      </c>
      <c r="AA83" s="41" t="str">
        <f t="shared" si="35"/>
        <v/>
      </c>
      <c r="AB83" s="41" t="str">
        <f t="shared" si="35"/>
        <v/>
      </c>
      <c r="AC83" s="41" t="str">
        <f t="shared" si="35"/>
        <v/>
      </c>
      <c r="AD83" s="41" t="str">
        <f t="shared" si="35"/>
        <v/>
      </c>
      <c r="AE83" s="6" t="str">
        <f t="shared" si="35"/>
        <v/>
      </c>
      <c r="AF83" s="41" t="str">
        <f t="shared" si="35"/>
        <v/>
      </c>
      <c r="AG83" s="41" t="str">
        <f t="shared" si="35"/>
        <v/>
      </c>
      <c r="AH83" s="41" t="str">
        <f t="shared" si="35"/>
        <v/>
      </c>
      <c r="AI83" s="41" t="str">
        <f t="shared" si="35"/>
        <v/>
      </c>
      <c r="AJ83" s="41" t="str">
        <f t="shared" si="35"/>
        <v/>
      </c>
      <c r="AK83" s="41" t="str">
        <f t="shared" si="35"/>
        <v/>
      </c>
      <c r="AL83" s="41" t="str">
        <f t="shared" si="35"/>
        <v/>
      </c>
      <c r="AM83" s="41" t="str">
        <f t="shared" si="35"/>
        <v/>
      </c>
      <c r="AN83" s="41">
        <f t="shared" si="35"/>
        <v>25.736991281236008</v>
      </c>
      <c r="AO83" s="41">
        <f t="shared" si="35"/>
        <v>850.17857142857144</v>
      </c>
      <c r="AP83" s="110">
        <f t="shared" si="35"/>
        <v>4.3566666666666665</v>
      </c>
      <c r="AQ83" s="111">
        <f t="shared" si="35"/>
        <v>3.5500000000000003</v>
      </c>
      <c r="AR83" s="112">
        <f t="shared" si="35"/>
        <v>81.478435209926786</v>
      </c>
      <c r="AS83" s="112">
        <f t="shared" si="35"/>
        <v>18.521564790073214</v>
      </c>
      <c r="AT83" s="113">
        <f t="shared" si="35"/>
        <v>850.17857142857144</v>
      </c>
      <c r="AU83" s="114">
        <f t="shared" si="35"/>
        <v>2.7017647058823528</v>
      </c>
      <c r="AV83" s="115">
        <f t="shared" si="35"/>
        <v>1.8866666666666667</v>
      </c>
      <c r="AW83" s="112">
        <f t="shared" si="35"/>
        <v>70.253748827661866</v>
      </c>
      <c r="AX83" s="112">
        <f t="shared" si="35"/>
        <v>29.746251172338134</v>
      </c>
      <c r="AY83" s="61">
        <f t="shared" si="35"/>
        <v>46.313997616005373</v>
      </c>
      <c r="AZ83" s="97">
        <f t="shared" si="35"/>
        <v>81.393125000000012</v>
      </c>
      <c r="BA83" s="68">
        <f t="shared" si="35"/>
        <v>64.599999999999994</v>
      </c>
      <c r="BB83" s="68">
        <f t="shared" si="35"/>
        <v>34.9</v>
      </c>
      <c r="BC83" s="68">
        <f t="shared" si="35"/>
        <v>1536</v>
      </c>
      <c r="BD83" s="68" t="str">
        <f t="shared" si="35"/>
        <v/>
      </c>
      <c r="BE83" s="15" t="str">
        <f>IFERROR(SUBTOTAL(1,BE52:BE80),"")</f>
        <v/>
      </c>
      <c r="BF83" s="6">
        <f t="shared" si="35"/>
        <v>10022.428571428571</v>
      </c>
      <c r="BG83" s="41">
        <f t="shared" si="35"/>
        <v>4220.4285714285716</v>
      </c>
      <c r="BH83" s="42">
        <f t="shared" si="35"/>
        <v>5802</v>
      </c>
      <c r="BI83" s="42" t="str">
        <f t="shared" si="35"/>
        <v/>
      </c>
      <c r="BJ83" s="42" t="str">
        <f t="shared" si="35"/>
        <v/>
      </c>
      <c r="BK83" s="42" t="str">
        <f t="shared" si="35"/>
        <v/>
      </c>
      <c r="BL83" s="42" t="str">
        <f t="shared" si="35"/>
        <v/>
      </c>
      <c r="BM83" s="15" t="str">
        <f t="shared" si="35"/>
        <v/>
      </c>
    </row>
    <row r="84" spans="1:65" ht="17.25" outlineLevel="1" thickBot="1" x14ac:dyDescent="0.35">
      <c r="A84" s="160" t="s">
        <v>59</v>
      </c>
      <c r="B84" s="161"/>
      <c r="C84" s="52">
        <f>SUBTOTAL(9,C52:C80)</f>
        <v>8002979</v>
      </c>
      <c r="D84" s="62"/>
      <c r="E84" s="30"/>
      <c r="F84" s="30"/>
      <c r="G84" s="30"/>
      <c r="H84" s="30"/>
      <c r="I84" s="30"/>
      <c r="J84" s="30"/>
      <c r="K84" s="30"/>
      <c r="L84" s="30"/>
      <c r="M84" s="73"/>
      <c r="N84" s="84"/>
      <c r="O84" s="84"/>
      <c r="P84" s="84"/>
      <c r="Q84" s="84"/>
      <c r="R84" s="84"/>
      <c r="S84" s="84"/>
      <c r="T84" s="84"/>
      <c r="U84" s="84"/>
      <c r="V84" s="93"/>
      <c r="W84" s="94"/>
      <c r="X84" s="94"/>
      <c r="Y84" s="94"/>
      <c r="Z84" s="94"/>
      <c r="AA84" s="94"/>
      <c r="AB84" s="94"/>
      <c r="AC84" s="94"/>
      <c r="AD84" s="94"/>
      <c r="AE84" s="93"/>
      <c r="AF84" s="94"/>
      <c r="AG84" s="94"/>
      <c r="AH84" s="94"/>
      <c r="AI84" s="94"/>
      <c r="AJ84" s="94"/>
      <c r="AK84" s="94"/>
      <c r="AL84" s="94"/>
      <c r="AM84" s="94"/>
      <c r="AN84" s="94"/>
      <c r="AO84" s="43">
        <f>SUBTOTAL(9,AO52:AO80)</f>
        <v>23805</v>
      </c>
      <c r="AP84" s="116"/>
      <c r="AQ84" s="117"/>
      <c r="AR84" s="118"/>
      <c r="AS84" s="118"/>
      <c r="AT84" s="119">
        <f>SUBTOTAL(9,AT52:AT80)</f>
        <v>23805</v>
      </c>
      <c r="AU84" s="120"/>
      <c r="AV84" s="121"/>
      <c r="AW84" s="118"/>
      <c r="AX84" s="118"/>
      <c r="AY84" s="62"/>
      <c r="AZ84" s="98"/>
      <c r="BA84" s="69"/>
      <c r="BB84" s="69"/>
      <c r="BC84" s="69"/>
      <c r="BD84" s="69"/>
      <c r="BE84" s="16">
        <f>SUBTOTAL(9,BE52:BE80)</f>
        <v>0</v>
      </c>
      <c r="BF84" s="7">
        <f t="shared" ref="BF84:BM84" si="36">SUBTOTAL(9,BF52:BF80)</f>
        <v>280628</v>
      </c>
      <c r="BG84" s="43">
        <f t="shared" si="36"/>
        <v>118172</v>
      </c>
      <c r="BH84" s="44">
        <f t="shared" si="36"/>
        <v>162456</v>
      </c>
      <c r="BI84" s="44">
        <f t="shared" si="36"/>
        <v>0</v>
      </c>
      <c r="BJ84" s="44">
        <f t="shared" si="36"/>
        <v>0</v>
      </c>
      <c r="BK84" s="44">
        <f t="shared" si="36"/>
        <v>0</v>
      </c>
      <c r="BL84" s="44">
        <f t="shared" si="36"/>
        <v>0</v>
      </c>
      <c r="BM84" s="16">
        <f t="shared" si="36"/>
        <v>0</v>
      </c>
    </row>
    <row r="85" spans="1:65" outlineLevel="5" x14ac:dyDescent="0.3">
      <c r="A85" s="21">
        <f t="shared" si="5"/>
        <v>3</v>
      </c>
      <c r="B85" s="8">
        <v>43525</v>
      </c>
      <c r="C85" s="51">
        <v>281782</v>
      </c>
      <c r="D85" s="64"/>
      <c r="E85" s="12">
        <v>36</v>
      </c>
      <c r="F85" s="12">
        <v>37</v>
      </c>
      <c r="G85" s="12"/>
      <c r="H85" s="12"/>
      <c r="I85" s="12"/>
      <c r="J85" s="12"/>
      <c r="K85" s="12"/>
      <c r="L85" s="12"/>
      <c r="M85" s="74" t="str">
        <f t="shared" ref="M85:M115" si="37">IFERROR(ROUND(AVERAGE(N85:U85),1),"")</f>
        <v/>
      </c>
      <c r="N85" s="83" t="s">
        <v>103</v>
      </c>
      <c r="O85" s="83" t="s">
        <v>103</v>
      </c>
      <c r="P85" s="83"/>
      <c r="Q85" s="83"/>
      <c r="R85" s="83"/>
      <c r="S85" s="83"/>
      <c r="T85" s="83"/>
      <c r="U85" s="83"/>
      <c r="V85" s="5" t="str">
        <f t="shared" ref="V85:V115" si="38">IFERROR(ROUND(AVERAGE(W85:AD85),1),"")</f>
        <v/>
      </c>
      <c r="W85" s="41"/>
      <c r="X85" s="41"/>
      <c r="Y85" s="41"/>
      <c r="Z85" s="41"/>
      <c r="AA85" s="41"/>
      <c r="AB85" s="41"/>
      <c r="AC85" s="41"/>
      <c r="AD85" s="41"/>
      <c r="AE85" s="5" t="str">
        <f t="shared" ref="AE85:AE115" si="39">IFERROR(ROUND(AVERAGE(AF85:AM85),1),"")</f>
        <v/>
      </c>
      <c r="AF85" s="41"/>
      <c r="AG85" s="41"/>
      <c r="AH85" s="41"/>
      <c r="AI85" s="41"/>
      <c r="AJ85" s="41"/>
      <c r="AK85" s="41"/>
      <c r="AL85" s="41"/>
      <c r="AM85" s="41"/>
      <c r="AN85" s="41">
        <f>21000/AO85</f>
        <v>28.30188679245283</v>
      </c>
      <c r="AO85" s="41">
        <v>742</v>
      </c>
      <c r="AP85" s="110" t="s">
        <v>103</v>
      </c>
      <c r="AQ85" s="111" t="s">
        <v>103</v>
      </c>
      <c r="AR85" s="126" t="str">
        <f t="shared" ref="AR85:AR115" si="40">IFERROR(AQ85/AP85*100,"")</f>
        <v/>
      </c>
      <c r="AS85" s="126" t="str">
        <f t="shared" ref="AS85:AS115" si="41">IFERROR(100-AR85,"")</f>
        <v/>
      </c>
      <c r="AT85" s="127">
        <v>742</v>
      </c>
      <c r="AU85" s="128" t="s">
        <v>103</v>
      </c>
      <c r="AV85" s="129" t="s">
        <v>103</v>
      </c>
      <c r="AW85" s="126" t="str">
        <f t="shared" ref="AW85:AW115" si="42">IFERROR(AV85/AU85*100,"")</f>
        <v/>
      </c>
      <c r="AX85" s="126" t="str">
        <f t="shared" ref="AX85:AX115" si="43">IFERROR(100-AW85,"")</f>
        <v/>
      </c>
      <c r="AY85" s="64" t="str">
        <f t="shared" ref="AY85:AY115" si="44">IFERROR((1-((AW85*AS85)/(AX85*AR85)))*100,"")</f>
        <v/>
      </c>
      <c r="AZ85" s="97" t="s">
        <v>103</v>
      </c>
      <c r="BA85" s="68"/>
      <c r="BB85" s="68"/>
      <c r="BC85" s="68"/>
      <c r="BD85" s="68"/>
      <c r="BE85" s="15"/>
      <c r="BF85" s="5">
        <f t="shared" ref="BF85:BF115" si="45">IF(SUM(BG85:BM85)=0,"",SUM(BG85:BM85))</f>
        <v>10295</v>
      </c>
      <c r="BG85" s="42">
        <v>5068</v>
      </c>
      <c r="BH85" s="42">
        <v>5227</v>
      </c>
      <c r="BI85" s="42"/>
      <c r="BJ85" s="42"/>
      <c r="BK85" s="42"/>
      <c r="BL85" s="42"/>
      <c r="BM85" s="42"/>
    </row>
    <row r="86" spans="1:65" outlineLevel="5" x14ac:dyDescent="0.3">
      <c r="A86" s="22">
        <f t="shared" si="5"/>
        <v>3</v>
      </c>
      <c r="B86" s="9">
        <f t="shared" ref="B86:B149" si="46">B85+1</f>
        <v>43526</v>
      </c>
      <c r="C86" s="51">
        <v>282403</v>
      </c>
      <c r="D86" s="64"/>
      <c r="E86" s="12">
        <v>37</v>
      </c>
      <c r="F86" s="12">
        <v>36</v>
      </c>
      <c r="G86" s="12"/>
      <c r="H86" s="12"/>
      <c r="I86" s="12"/>
      <c r="J86" s="12"/>
      <c r="K86" s="12"/>
      <c r="L86" s="12"/>
      <c r="M86" s="74" t="str">
        <f t="shared" si="37"/>
        <v/>
      </c>
      <c r="N86" s="83" t="s">
        <v>103</v>
      </c>
      <c r="O86" s="83" t="s">
        <v>103</v>
      </c>
      <c r="P86" s="83"/>
      <c r="Q86" s="83"/>
      <c r="R86" s="83"/>
      <c r="S86" s="83"/>
      <c r="T86" s="83"/>
      <c r="U86" s="83"/>
      <c r="V86" s="5" t="str">
        <f t="shared" si="38"/>
        <v/>
      </c>
      <c r="W86" s="41"/>
      <c r="X86" s="41"/>
      <c r="Y86" s="41"/>
      <c r="Z86" s="41"/>
      <c r="AA86" s="41"/>
      <c r="AB86" s="41"/>
      <c r="AC86" s="41"/>
      <c r="AD86" s="41"/>
      <c r="AE86" s="5" t="str">
        <f t="shared" si="39"/>
        <v/>
      </c>
      <c r="AF86" s="41"/>
      <c r="AG86" s="41"/>
      <c r="AH86" s="41"/>
      <c r="AI86" s="41"/>
      <c r="AJ86" s="41"/>
      <c r="AK86" s="41"/>
      <c r="AL86" s="41"/>
      <c r="AM86" s="41"/>
      <c r="AN86" s="41">
        <f t="shared" ref="AN86:AN115" si="47">21000/AO86</f>
        <v>26.992287917737791</v>
      </c>
      <c r="AO86" s="41">
        <v>778</v>
      </c>
      <c r="AP86" s="110" t="s">
        <v>103</v>
      </c>
      <c r="AQ86" s="111" t="s">
        <v>103</v>
      </c>
      <c r="AR86" s="126" t="str">
        <f t="shared" si="40"/>
        <v/>
      </c>
      <c r="AS86" s="126" t="str">
        <f t="shared" si="41"/>
        <v/>
      </c>
      <c r="AT86" s="127">
        <v>778</v>
      </c>
      <c r="AU86" s="128" t="s">
        <v>103</v>
      </c>
      <c r="AV86" s="129" t="s">
        <v>103</v>
      </c>
      <c r="AW86" s="126" t="str">
        <f t="shared" si="42"/>
        <v/>
      </c>
      <c r="AX86" s="126" t="str">
        <f t="shared" si="43"/>
        <v/>
      </c>
      <c r="AY86" s="64" t="str">
        <f t="shared" si="44"/>
        <v/>
      </c>
      <c r="AZ86" s="97" t="s">
        <v>103</v>
      </c>
      <c r="BA86" s="68"/>
      <c r="BB86" s="68"/>
      <c r="BC86" s="68"/>
      <c r="BD86" s="68"/>
      <c r="BE86" s="15"/>
      <c r="BF86" s="5">
        <f t="shared" si="45"/>
        <v>10262</v>
      </c>
      <c r="BG86" s="42">
        <v>2323</v>
      </c>
      <c r="BH86" s="42">
        <v>7939</v>
      </c>
      <c r="BI86" s="42"/>
      <c r="BJ86" s="42"/>
      <c r="BK86" s="42"/>
      <c r="BL86" s="42"/>
      <c r="BM86" s="42"/>
    </row>
    <row r="87" spans="1:65" outlineLevel="5" x14ac:dyDescent="0.3">
      <c r="A87" s="22">
        <f t="shared" si="5"/>
        <v>3</v>
      </c>
      <c r="B87" s="9">
        <f t="shared" si="46"/>
        <v>43527</v>
      </c>
      <c r="C87" s="51">
        <v>276779</v>
      </c>
      <c r="D87" s="64"/>
      <c r="E87" s="12">
        <v>36</v>
      </c>
      <c r="F87" s="12">
        <v>36</v>
      </c>
      <c r="G87" s="12"/>
      <c r="H87" s="12"/>
      <c r="I87" s="12"/>
      <c r="J87" s="12"/>
      <c r="K87" s="12"/>
      <c r="L87" s="12"/>
      <c r="M87" s="74" t="str">
        <f t="shared" si="37"/>
        <v/>
      </c>
      <c r="N87" s="83" t="s">
        <v>103</v>
      </c>
      <c r="O87" s="83" t="s">
        <v>103</v>
      </c>
      <c r="P87" s="83"/>
      <c r="Q87" s="83"/>
      <c r="R87" s="83"/>
      <c r="S87" s="83"/>
      <c r="T87" s="83"/>
      <c r="U87" s="83"/>
      <c r="V87" s="5" t="str">
        <f t="shared" si="38"/>
        <v/>
      </c>
      <c r="W87" s="41"/>
      <c r="X87" s="41"/>
      <c r="Y87" s="41"/>
      <c r="Z87" s="41"/>
      <c r="AA87" s="41"/>
      <c r="AB87" s="41"/>
      <c r="AC87" s="41"/>
      <c r="AD87" s="41"/>
      <c r="AE87" s="5" t="str">
        <f t="shared" si="39"/>
        <v/>
      </c>
      <c r="AF87" s="41"/>
      <c r="AG87" s="41"/>
      <c r="AH87" s="41"/>
      <c r="AI87" s="41"/>
      <c r="AJ87" s="41"/>
      <c r="AK87" s="41"/>
      <c r="AL87" s="41"/>
      <c r="AM87" s="41"/>
      <c r="AN87" s="41">
        <f t="shared" si="47"/>
        <v>18.166089965397923</v>
      </c>
      <c r="AO87" s="41">
        <v>1156</v>
      </c>
      <c r="AP87" s="110" t="s">
        <v>103</v>
      </c>
      <c r="AQ87" s="111" t="s">
        <v>103</v>
      </c>
      <c r="AR87" s="126" t="str">
        <f t="shared" si="40"/>
        <v/>
      </c>
      <c r="AS87" s="126" t="str">
        <f t="shared" si="41"/>
        <v/>
      </c>
      <c r="AT87" s="127">
        <v>1156</v>
      </c>
      <c r="AU87" s="128" t="s">
        <v>103</v>
      </c>
      <c r="AV87" s="129" t="s">
        <v>103</v>
      </c>
      <c r="AW87" s="126" t="str">
        <f t="shared" si="42"/>
        <v/>
      </c>
      <c r="AX87" s="126" t="str">
        <f t="shared" si="43"/>
        <v/>
      </c>
      <c r="AY87" s="64" t="str">
        <f t="shared" si="44"/>
        <v/>
      </c>
      <c r="AZ87" s="97" t="s">
        <v>103</v>
      </c>
      <c r="BA87" s="68"/>
      <c r="BB87" s="68"/>
      <c r="BC87" s="68"/>
      <c r="BD87" s="68"/>
      <c r="BE87" s="15"/>
      <c r="BF87" s="5">
        <f t="shared" si="45"/>
        <v>9370</v>
      </c>
      <c r="BG87" s="42">
        <v>4444</v>
      </c>
      <c r="BH87" s="42">
        <v>4926</v>
      </c>
      <c r="BI87" s="42"/>
      <c r="BJ87" s="42"/>
      <c r="BK87" s="42"/>
      <c r="BL87" s="42"/>
      <c r="BM87" s="42"/>
    </row>
    <row r="88" spans="1:65" outlineLevel="5" x14ac:dyDescent="0.3">
      <c r="A88" s="22">
        <f t="shared" si="5"/>
        <v>3</v>
      </c>
      <c r="B88" s="9">
        <f t="shared" si="46"/>
        <v>43528</v>
      </c>
      <c r="C88" s="51">
        <v>283145</v>
      </c>
      <c r="D88" s="64"/>
      <c r="E88" s="12">
        <v>35</v>
      </c>
      <c r="F88" s="12">
        <v>35</v>
      </c>
      <c r="G88" s="12"/>
      <c r="H88" s="12"/>
      <c r="I88" s="12"/>
      <c r="J88" s="12"/>
      <c r="K88" s="12"/>
      <c r="L88" s="12"/>
      <c r="M88" s="74" t="str">
        <f t="shared" si="37"/>
        <v/>
      </c>
      <c r="N88" s="83" t="s">
        <v>103</v>
      </c>
      <c r="O88" s="83" t="s">
        <v>103</v>
      </c>
      <c r="P88" s="83"/>
      <c r="Q88" s="83"/>
      <c r="R88" s="83"/>
      <c r="S88" s="83"/>
      <c r="T88" s="83"/>
      <c r="U88" s="83"/>
      <c r="V88" s="5" t="str">
        <f t="shared" si="38"/>
        <v/>
      </c>
      <c r="W88" s="41"/>
      <c r="X88" s="41"/>
      <c r="Y88" s="41"/>
      <c r="Z88" s="41"/>
      <c r="AA88" s="41"/>
      <c r="AB88" s="41"/>
      <c r="AC88" s="41"/>
      <c r="AD88" s="41"/>
      <c r="AE88" s="5" t="str">
        <f t="shared" si="39"/>
        <v/>
      </c>
      <c r="AF88" s="41"/>
      <c r="AG88" s="41"/>
      <c r="AH88" s="41"/>
      <c r="AI88" s="41"/>
      <c r="AJ88" s="41"/>
      <c r="AK88" s="41"/>
      <c r="AL88" s="41"/>
      <c r="AM88" s="41"/>
      <c r="AN88" s="41">
        <f t="shared" si="47"/>
        <v>15.957446808510639</v>
      </c>
      <c r="AO88" s="41">
        <v>1316</v>
      </c>
      <c r="AP88" s="110" t="s">
        <v>103</v>
      </c>
      <c r="AQ88" s="111" t="s">
        <v>103</v>
      </c>
      <c r="AR88" s="126" t="str">
        <f t="shared" si="40"/>
        <v/>
      </c>
      <c r="AS88" s="126" t="str">
        <f t="shared" si="41"/>
        <v/>
      </c>
      <c r="AT88" s="127">
        <v>1316</v>
      </c>
      <c r="AU88" s="128">
        <v>2.52</v>
      </c>
      <c r="AV88" s="129" t="s">
        <v>103</v>
      </c>
      <c r="AW88" s="126" t="str">
        <f t="shared" si="42"/>
        <v/>
      </c>
      <c r="AX88" s="126" t="str">
        <f t="shared" si="43"/>
        <v/>
      </c>
      <c r="AY88" s="64" t="str">
        <f t="shared" si="44"/>
        <v/>
      </c>
      <c r="AZ88" s="97">
        <v>80.48</v>
      </c>
      <c r="BA88" s="68"/>
      <c r="BB88" s="68"/>
      <c r="BC88" s="68"/>
      <c r="BD88" s="68"/>
      <c r="BE88" s="15"/>
      <c r="BF88" s="5">
        <f t="shared" si="45"/>
        <v>9873</v>
      </c>
      <c r="BG88" s="42">
        <v>4168</v>
      </c>
      <c r="BH88" s="42">
        <v>5705</v>
      </c>
      <c r="BI88" s="42"/>
      <c r="BJ88" s="42"/>
      <c r="BK88" s="42"/>
      <c r="BL88" s="42"/>
      <c r="BM88" s="42"/>
    </row>
    <row r="89" spans="1:65" outlineLevel="5" x14ac:dyDescent="0.3">
      <c r="A89" s="22">
        <f t="shared" si="5"/>
        <v>3</v>
      </c>
      <c r="B89" s="9">
        <f t="shared" si="46"/>
        <v>43529</v>
      </c>
      <c r="C89" s="51">
        <v>286702</v>
      </c>
      <c r="D89" s="64"/>
      <c r="E89" s="12">
        <v>35</v>
      </c>
      <c r="F89" s="12">
        <v>35</v>
      </c>
      <c r="G89" s="12"/>
      <c r="H89" s="12"/>
      <c r="I89" s="12"/>
      <c r="J89" s="12"/>
      <c r="K89" s="12"/>
      <c r="L89" s="12"/>
      <c r="M89" s="74">
        <f t="shared" si="37"/>
        <v>7.4</v>
      </c>
      <c r="N89" s="83">
        <v>7.36</v>
      </c>
      <c r="O89" s="83">
        <v>7.46</v>
      </c>
      <c r="P89" s="83"/>
      <c r="Q89" s="83"/>
      <c r="R89" s="83"/>
      <c r="S89" s="83"/>
      <c r="T89" s="83"/>
      <c r="U89" s="83"/>
      <c r="V89" s="5" t="str">
        <f t="shared" si="38"/>
        <v/>
      </c>
      <c r="W89" s="41"/>
      <c r="X89" s="41"/>
      <c r="Y89" s="41"/>
      <c r="Z89" s="41"/>
      <c r="AA89" s="41"/>
      <c r="AB89" s="41"/>
      <c r="AC89" s="41"/>
      <c r="AD89" s="41"/>
      <c r="AE89" s="5" t="str">
        <f t="shared" si="39"/>
        <v/>
      </c>
      <c r="AF89" s="41"/>
      <c r="AG89" s="41"/>
      <c r="AH89" s="41"/>
      <c r="AI89" s="41"/>
      <c r="AJ89" s="41"/>
      <c r="AK89" s="41"/>
      <c r="AL89" s="41"/>
      <c r="AM89" s="41"/>
      <c r="AN89" s="41">
        <f t="shared" si="47"/>
        <v>18.229166666666668</v>
      </c>
      <c r="AO89" s="41">
        <v>1152</v>
      </c>
      <c r="AP89" s="110">
        <v>4.55</v>
      </c>
      <c r="AQ89" s="111">
        <v>3.72</v>
      </c>
      <c r="AR89" s="126">
        <f t="shared" si="40"/>
        <v>81.758241758241766</v>
      </c>
      <c r="AS89" s="126">
        <f t="shared" si="41"/>
        <v>18.241758241758234</v>
      </c>
      <c r="AT89" s="127">
        <v>1152</v>
      </c>
      <c r="AU89" s="128">
        <v>2.5099999999999998</v>
      </c>
      <c r="AV89" s="129">
        <v>1.76</v>
      </c>
      <c r="AW89" s="126">
        <f t="shared" si="42"/>
        <v>70.119521912350606</v>
      </c>
      <c r="AX89" s="126">
        <f t="shared" si="43"/>
        <v>29.880478087649394</v>
      </c>
      <c r="AY89" s="64">
        <f t="shared" si="44"/>
        <v>47.641577060931894</v>
      </c>
      <c r="AZ89" s="97">
        <v>81.45</v>
      </c>
      <c r="BA89" s="68"/>
      <c r="BB89" s="68"/>
      <c r="BC89" s="68"/>
      <c r="BD89" s="68"/>
      <c r="BE89" s="15"/>
      <c r="BF89" s="5">
        <f t="shared" si="45"/>
        <v>9057</v>
      </c>
      <c r="BG89" s="42">
        <v>2158</v>
      </c>
      <c r="BH89" s="42">
        <v>6899</v>
      </c>
      <c r="BI89" s="42"/>
      <c r="BJ89" s="42"/>
      <c r="BK89" s="42"/>
      <c r="BL89" s="42"/>
      <c r="BM89" s="42"/>
    </row>
    <row r="90" spans="1:65" outlineLevel="5" x14ac:dyDescent="0.3">
      <c r="A90" s="22">
        <f t="shared" si="5"/>
        <v>3</v>
      </c>
      <c r="B90" s="9">
        <f t="shared" si="46"/>
        <v>43530</v>
      </c>
      <c r="C90" s="51">
        <v>292012</v>
      </c>
      <c r="D90" s="64"/>
      <c r="E90" s="12">
        <v>36</v>
      </c>
      <c r="F90" s="12">
        <v>36</v>
      </c>
      <c r="G90" s="12"/>
      <c r="H90" s="12"/>
      <c r="I90" s="12"/>
      <c r="J90" s="12"/>
      <c r="K90" s="12"/>
      <c r="L90" s="12"/>
      <c r="M90" s="74" t="str">
        <f t="shared" si="37"/>
        <v/>
      </c>
      <c r="N90" s="83" t="s">
        <v>103</v>
      </c>
      <c r="O90" s="83" t="s">
        <v>103</v>
      </c>
      <c r="P90" s="83"/>
      <c r="Q90" s="83"/>
      <c r="R90" s="83"/>
      <c r="S90" s="83"/>
      <c r="T90" s="83"/>
      <c r="U90" s="83"/>
      <c r="V90" s="5" t="str">
        <f t="shared" si="38"/>
        <v/>
      </c>
      <c r="W90" s="41"/>
      <c r="X90" s="41"/>
      <c r="Y90" s="41"/>
      <c r="Z90" s="41"/>
      <c r="AA90" s="41"/>
      <c r="AB90" s="41"/>
      <c r="AC90" s="41"/>
      <c r="AD90" s="41"/>
      <c r="AE90" s="5" t="str">
        <f t="shared" si="39"/>
        <v/>
      </c>
      <c r="AF90" s="41"/>
      <c r="AG90" s="41"/>
      <c r="AH90" s="41"/>
      <c r="AI90" s="41"/>
      <c r="AJ90" s="41"/>
      <c r="AK90" s="41"/>
      <c r="AL90" s="41"/>
      <c r="AM90" s="41"/>
      <c r="AN90" s="41">
        <f t="shared" si="47"/>
        <v>15.96958174904943</v>
      </c>
      <c r="AO90" s="41">
        <v>1315</v>
      </c>
      <c r="AP90" s="110" t="s">
        <v>103</v>
      </c>
      <c r="AQ90" s="111" t="s">
        <v>103</v>
      </c>
      <c r="AR90" s="126" t="str">
        <f t="shared" si="40"/>
        <v/>
      </c>
      <c r="AS90" s="126" t="str">
        <f t="shared" si="41"/>
        <v/>
      </c>
      <c r="AT90" s="127">
        <v>1315</v>
      </c>
      <c r="AU90" s="128">
        <v>2.5299999999999998</v>
      </c>
      <c r="AV90" s="129" t="s">
        <v>103</v>
      </c>
      <c r="AW90" s="126" t="str">
        <f t="shared" si="42"/>
        <v/>
      </c>
      <c r="AX90" s="126" t="str">
        <f t="shared" si="43"/>
        <v/>
      </c>
      <c r="AY90" s="64" t="str">
        <f t="shared" si="44"/>
        <v/>
      </c>
      <c r="AZ90" s="97">
        <v>82.31</v>
      </c>
      <c r="BA90" s="68"/>
      <c r="BB90" s="68"/>
      <c r="BC90" s="68"/>
      <c r="BD90" s="68"/>
      <c r="BE90" s="15"/>
      <c r="BF90" s="5">
        <f t="shared" si="45"/>
        <v>6304</v>
      </c>
      <c r="BG90" s="42">
        <v>3368</v>
      </c>
      <c r="BH90" s="42">
        <v>2936</v>
      </c>
      <c r="BI90" s="42"/>
      <c r="BJ90" s="42"/>
      <c r="BK90" s="42"/>
      <c r="BL90" s="42"/>
      <c r="BM90" s="42"/>
    </row>
    <row r="91" spans="1:65" outlineLevel="5" x14ac:dyDescent="0.3">
      <c r="A91" s="22">
        <f t="shared" ref="A91:A162" si="48">MONTH(B91)</f>
        <v>3</v>
      </c>
      <c r="B91" s="9">
        <f t="shared" si="46"/>
        <v>43531</v>
      </c>
      <c r="C91" s="51">
        <v>278496</v>
      </c>
      <c r="D91" s="64"/>
      <c r="E91" s="12">
        <v>35</v>
      </c>
      <c r="F91" s="12">
        <v>35</v>
      </c>
      <c r="G91" s="12"/>
      <c r="H91" s="12"/>
      <c r="I91" s="12"/>
      <c r="J91" s="12"/>
      <c r="K91" s="12"/>
      <c r="L91" s="12"/>
      <c r="M91" s="74" t="str">
        <f t="shared" si="37"/>
        <v/>
      </c>
      <c r="N91" s="83" t="s">
        <v>103</v>
      </c>
      <c r="O91" s="83" t="s">
        <v>103</v>
      </c>
      <c r="P91" s="83"/>
      <c r="Q91" s="83"/>
      <c r="R91" s="83"/>
      <c r="S91" s="83"/>
      <c r="T91" s="83"/>
      <c r="U91" s="83"/>
      <c r="V91" s="5" t="str">
        <f t="shared" si="38"/>
        <v/>
      </c>
      <c r="W91" s="41"/>
      <c r="X91" s="41"/>
      <c r="Y91" s="41"/>
      <c r="Z91" s="41"/>
      <c r="AA91" s="41"/>
      <c r="AB91" s="41"/>
      <c r="AC91" s="41"/>
      <c r="AD91" s="41"/>
      <c r="AE91" s="5" t="str">
        <f t="shared" si="39"/>
        <v/>
      </c>
      <c r="AF91" s="41"/>
      <c r="AG91" s="41"/>
      <c r="AH91" s="41"/>
      <c r="AI91" s="41"/>
      <c r="AJ91" s="41"/>
      <c r="AK91" s="41"/>
      <c r="AL91" s="41"/>
      <c r="AM91" s="41"/>
      <c r="AN91" s="41">
        <f t="shared" si="47"/>
        <v>16.457680250783699</v>
      </c>
      <c r="AO91" s="41">
        <v>1276</v>
      </c>
      <c r="AP91" s="110" t="s">
        <v>103</v>
      </c>
      <c r="AQ91" s="111" t="s">
        <v>103</v>
      </c>
      <c r="AR91" s="126" t="str">
        <f t="shared" si="40"/>
        <v/>
      </c>
      <c r="AS91" s="126" t="str">
        <f t="shared" si="41"/>
        <v/>
      </c>
      <c r="AT91" s="127">
        <v>1276</v>
      </c>
      <c r="AU91" s="128">
        <v>2.62</v>
      </c>
      <c r="AV91" s="129" t="s">
        <v>103</v>
      </c>
      <c r="AW91" s="126" t="str">
        <f t="shared" si="42"/>
        <v/>
      </c>
      <c r="AX91" s="126" t="str">
        <f t="shared" si="43"/>
        <v/>
      </c>
      <c r="AY91" s="64" t="str">
        <f t="shared" si="44"/>
        <v/>
      </c>
      <c r="AZ91" s="97">
        <v>80.95</v>
      </c>
      <c r="BA91" s="68"/>
      <c r="BB91" s="68"/>
      <c r="BC91" s="68"/>
      <c r="BD91" s="68"/>
      <c r="BE91" s="15"/>
      <c r="BF91" s="5">
        <f t="shared" si="45"/>
        <v>6677</v>
      </c>
      <c r="BG91" s="42">
        <v>3832</v>
      </c>
      <c r="BH91" s="42">
        <v>2845</v>
      </c>
      <c r="BI91" s="42"/>
      <c r="BJ91" s="42"/>
      <c r="BK91" s="42"/>
      <c r="BL91" s="42"/>
      <c r="BM91" s="42"/>
    </row>
    <row r="92" spans="1:65" outlineLevel="5" x14ac:dyDescent="0.3">
      <c r="A92" s="22">
        <f t="shared" si="48"/>
        <v>3</v>
      </c>
      <c r="B92" s="9">
        <f t="shared" si="46"/>
        <v>43532</v>
      </c>
      <c r="C92" s="51">
        <v>277712</v>
      </c>
      <c r="D92" s="64"/>
      <c r="E92" s="12">
        <v>36</v>
      </c>
      <c r="F92" s="12">
        <v>36</v>
      </c>
      <c r="G92" s="12"/>
      <c r="H92" s="12"/>
      <c r="I92" s="12"/>
      <c r="J92" s="12"/>
      <c r="K92" s="12"/>
      <c r="L92" s="12"/>
      <c r="M92" s="74" t="str">
        <f t="shared" si="37"/>
        <v/>
      </c>
      <c r="N92" s="83" t="s">
        <v>103</v>
      </c>
      <c r="O92" s="83" t="s">
        <v>103</v>
      </c>
      <c r="P92" s="83"/>
      <c r="Q92" s="83"/>
      <c r="R92" s="83"/>
      <c r="S92" s="83"/>
      <c r="T92" s="83"/>
      <c r="U92" s="83"/>
      <c r="V92" s="5" t="str">
        <f t="shared" si="38"/>
        <v/>
      </c>
      <c r="W92" s="41"/>
      <c r="X92" s="41"/>
      <c r="Y92" s="41"/>
      <c r="Z92" s="41"/>
      <c r="AA92" s="41"/>
      <c r="AB92" s="41"/>
      <c r="AC92" s="41"/>
      <c r="AD92" s="41"/>
      <c r="AE92" s="5" t="str">
        <f t="shared" si="39"/>
        <v/>
      </c>
      <c r="AF92" s="41"/>
      <c r="AG92" s="41"/>
      <c r="AH92" s="41"/>
      <c r="AI92" s="41"/>
      <c r="AJ92" s="41"/>
      <c r="AK92" s="41"/>
      <c r="AL92" s="41"/>
      <c r="AM92" s="41"/>
      <c r="AN92" s="41">
        <f t="shared" si="47"/>
        <v>28</v>
      </c>
      <c r="AO92" s="41">
        <v>750</v>
      </c>
      <c r="AP92" s="110" t="s">
        <v>103</v>
      </c>
      <c r="AQ92" s="111" t="s">
        <v>103</v>
      </c>
      <c r="AR92" s="126" t="str">
        <f t="shared" si="40"/>
        <v/>
      </c>
      <c r="AS92" s="126" t="str">
        <f t="shared" si="41"/>
        <v/>
      </c>
      <c r="AT92" s="127">
        <v>750</v>
      </c>
      <c r="AU92" s="128">
        <v>2.4500000000000002</v>
      </c>
      <c r="AV92" s="129" t="s">
        <v>103</v>
      </c>
      <c r="AW92" s="126" t="str">
        <f t="shared" si="42"/>
        <v/>
      </c>
      <c r="AX92" s="126" t="str">
        <f t="shared" si="43"/>
        <v/>
      </c>
      <c r="AY92" s="64" t="str">
        <f t="shared" si="44"/>
        <v/>
      </c>
      <c r="AZ92" s="97">
        <v>79.989999999999995</v>
      </c>
      <c r="BA92" s="68">
        <v>64.3</v>
      </c>
      <c r="BB92" s="68">
        <v>34.700000000000003</v>
      </c>
      <c r="BC92" s="68">
        <v>285</v>
      </c>
      <c r="BD92" s="68"/>
      <c r="BE92" s="15"/>
      <c r="BF92" s="5">
        <f t="shared" si="45"/>
        <v>5936</v>
      </c>
      <c r="BG92" s="42">
        <v>3366</v>
      </c>
      <c r="BH92" s="42">
        <v>2570</v>
      </c>
      <c r="BI92" s="42"/>
      <c r="BJ92" s="42"/>
      <c r="BK92" s="42"/>
      <c r="BL92" s="42"/>
      <c r="BM92" s="42"/>
    </row>
    <row r="93" spans="1:65" outlineLevel="5" x14ac:dyDescent="0.3">
      <c r="A93" s="22">
        <f t="shared" si="48"/>
        <v>3</v>
      </c>
      <c r="B93" s="9">
        <f t="shared" si="46"/>
        <v>43533</v>
      </c>
      <c r="C93" s="51">
        <v>297204</v>
      </c>
      <c r="D93" s="64"/>
      <c r="E93" s="12">
        <v>35</v>
      </c>
      <c r="F93" s="12">
        <v>36</v>
      </c>
      <c r="G93" s="12"/>
      <c r="H93" s="12"/>
      <c r="I93" s="12"/>
      <c r="J93" s="12"/>
      <c r="K93" s="12"/>
      <c r="L93" s="12"/>
      <c r="M93" s="74" t="str">
        <f t="shared" si="37"/>
        <v/>
      </c>
      <c r="N93" s="83" t="s">
        <v>103</v>
      </c>
      <c r="O93" s="83" t="s">
        <v>103</v>
      </c>
      <c r="P93" s="83"/>
      <c r="Q93" s="83"/>
      <c r="R93" s="83"/>
      <c r="S93" s="83"/>
      <c r="T93" s="83"/>
      <c r="U93" s="83"/>
      <c r="V93" s="5" t="str">
        <f t="shared" si="38"/>
        <v/>
      </c>
      <c r="W93" s="41"/>
      <c r="X93" s="41"/>
      <c r="Y93" s="41"/>
      <c r="Z93" s="41"/>
      <c r="AA93" s="41"/>
      <c r="AB93" s="41"/>
      <c r="AC93" s="41"/>
      <c r="AD93" s="41"/>
      <c r="AE93" s="5" t="str">
        <f t="shared" si="39"/>
        <v/>
      </c>
      <c r="AF93" s="41"/>
      <c r="AG93" s="41"/>
      <c r="AH93" s="41"/>
      <c r="AI93" s="41"/>
      <c r="AJ93" s="41"/>
      <c r="AK93" s="41"/>
      <c r="AL93" s="41"/>
      <c r="AM93" s="41"/>
      <c r="AN93" s="41">
        <f t="shared" si="47"/>
        <v>25.893958076448829</v>
      </c>
      <c r="AO93" s="41">
        <v>811</v>
      </c>
      <c r="AP93" s="110" t="s">
        <v>103</v>
      </c>
      <c r="AQ93" s="111" t="s">
        <v>103</v>
      </c>
      <c r="AR93" s="126" t="str">
        <f t="shared" si="40"/>
        <v/>
      </c>
      <c r="AS93" s="126" t="str">
        <f t="shared" si="41"/>
        <v/>
      </c>
      <c r="AT93" s="127">
        <v>811</v>
      </c>
      <c r="AU93" s="128" t="s">
        <v>103</v>
      </c>
      <c r="AV93" s="129" t="s">
        <v>103</v>
      </c>
      <c r="AW93" s="126" t="str">
        <f t="shared" si="42"/>
        <v/>
      </c>
      <c r="AX93" s="126" t="str">
        <f t="shared" si="43"/>
        <v/>
      </c>
      <c r="AY93" s="64" t="str">
        <f t="shared" si="44"/>
        <v/>
      </c>
      <c r="AZ93" s="97" t="s">
        <v>103</v>
      </c>
      <c r="BA93" s="68"/>
      <c r="BB93" s="68"/>
      <c r="BC93" s="68"/>
      <c r="BD93" s="68"/>
      <c r="BE93" s="15"/>
      <c r="BF93" s="5">
        <f t="shared" si="45"/>
        <v>4823</v>
      </c>
      <c r="BG93" s="42">
        <v>2488</v>
      </c>
      <c r="BH93" s="42">
        <v>2335</v>
      </c>
      <c r="BI93" s="42"/>
      <c r="BJ93" s="42"/>
      <c r="BK93" s="42"/>
      <c r="BL93" s="42"/>
      <c r="BM93" s="42"/>
    </row>
    <row r="94" spans="1:65" outlineLevel="5" x14ac:dyDescent="0.3">
      <c r="A94" s="22">
        <f t="shared" si="48"/>
        <v>3</v>
      </c>
      <c r="B94" s="9">
        <f t="shared" si="46"/>
        <v>43534</v>
      </c>
      <c r="C94" s="51">
        <v>332889</v>
      </c>
      <c r="D94" s="64"/>
      <c r="E94" s="12">
        <v>35</v>
      </c>
      <c r="F94" s="12">
        <v>35</v>
      </c>
      <c r="G94" s="12"/>
      <c r="H94" s="12"/>
      <c r="I94" s="12"/>
      <c r="J94" s="12"/>
      <c r="K94" s="12"/>
      <c r="L94" s="12"/>
      <c r="M94" s="74" t="str">
        <f t="shared" si="37"/>
        <v/>
      </c>
      <c r="N94" s="83" t="s">
        <v>103</v>
      </c>
      <c r="O94" s="83" t="s">
        <v>103</v>
      </c>
      <c r="P94" s="83"/>
      <c r="Q94" s="83"/>
      <c r="R94" s="83"/>
      <c r="S94" s="83"/>
      <c r="T94" s="83"/>
      <c r="U94" s="83"/>
      <c r="V94" s="5" t="str">
        <f t="shared" si="38"/>
        <v/>
      </c>
      <c r="W94" s="41"/>
      <c r="X94" s="41"/>
      <c r="Y94" s="41"/>
      <c r="Z94" s="41"/>
      <c r="AA94" s="41"/>
      <c r="AB94" s="41"/>
      <c r="AC94" s="41"/>
      <c r="AD94" s="41"/>
      <c r="AE94" s="5" t="str">
        <f t="shared" si="39"/>
        <v/>
      </c>
      <c r="AF94" s="41"/>
      <c r="AG94" s="41"/>
      <c r="AH94" s="41"/>
      <c r="AI94" s="41"/>
      <c r="AJ94" s="41"/>
      <c r="AK94" s="41"/>
      <c r="AL94" s="41"/>
      <c r="AM94" s="41"/>
      <c r="AN94" s="41">
        <f t="shared" si="47"/>
        <v>28.88583218707015</v>
      </c>
      <c r="AO94" s="41">
        <v>727</v>
      </c>
      <c r="AP94" s="110" t="s">
        <v>103</v>
      </c>
      <c r="AQ94" s="111" t="s">
        <v>103</v>
      </c>
      <c r="AR94" s="126" t="str">
        <f t="shared" si="40"/>
        <v/>
      </c>
      <c r="AS94" s="126" t="str">
        <f t="shared" si="41"/>
        <v/>
      </c>
      <c r="AT94" s="127">
        <v>727</v>
      </c>
      <c r="AU94" s="128" t="s">
        <v>103</v>
      </c>
      <c r="AV94" s="129" t="s">
        <v>103</v>
      </c>
      <c r="AW94" s="126" t="str">
        <f t="shared" si="42"/>
        <v/>
      </c>
      <c r="AX94" s="126" t="str">
        <f t="shared" si="43"/>
        <v/>
      </c>
      <c r="AY94" s="64" t="str">
        <f t="shared" si="44"/>
        <v/>
      </c>
      <c r="AZ94" s="97" t="s">
        <v>103</v>
      </c>
      <c r="BA94" s="68"/>
      <c r="BB94" s="68"/>
      <c r="BC94" s="68"/>
      <c r="BD94" s="68"/>
      <c r="BE94" s="15"/>
      <c r="BF94" s="5">
        <f t="shared" si="45"/>
        <v>5187</v>
      </c>
      <c r="BG94" s="42">
        <v>3840</v>
      </c>
      <c r="BH94" s="42">
        <v>1347</v>
      </c>
      <c r="BI94" s="42"/>
      <c r="BJ94" s="42"/>
      <c r="BK94" s="42"/>
      <c r="BL94" s="42"/>
      <c r="BM94" s="42"/>
    </row>
    <row r="95" spans="1:65" outlineLevel="5" x14ac:dyDescent="0.3">
      <c r="A95" s="22">
        <f t="shared" si="48"/>
        <v>3</v>
      </c>
      <c r="B95" s="9">
        <f t="shared" si="46"/>
        <v>43535</v>
      </c>
      <c r="C95" s="51">
        <v>299521</v>
      </c>
      <c r="D95" s="64"/>
      <c r="E95" s="12">
        <v>36</v>
      </c>
      <c r="F95" s="12">
        <v>36</v>
      </c>
      <c r="G95" s="12"/>
      <c r="H95" s="12"/>
      <c r="I95" s="12"/>
      <c r="J95" s="12"/>
      <c r="K95" s="12"/>
      <c r="L95" s="12"/>
      <c r="M95" s="74" t="str">
        <f t="shared" si="37"/>
        <v/>
      </c>
      <c r="N95" s="83" t="s">
        <v>103</v>
      </c>
      <c r="O95" s="83" t="s">
        <v>103</v>
      </c>
      <c r="P95" s="83"/>
      <c r="Q95" s="83"/>
      <c r="R95" s="83"/>
      <c r="S95" s="83"/>
      <c r="T95" s="83"/>
      <c r="U95" s="83"/>
      <c r="V95" s="5" t="str">
        <f t="shared" si="38"/>
        <v/>
      </c>
      <c r="W95" s="41"/>
      <c r="X95" s="41"/>
      <c r="Y95" s="41"/>
      <c r="Z95" s="41"/>
      <c r="AA95" s="41"/>
      <c r="AB95" s="41"/>
      <c r="AC95" s="41"/>
      <c r="AD95" s="41"/>
      <c r="AE95" s="5" t="str">
        <f t="shared" si="39"/>
        <v/>
      </c>
      <c r="AF95" s="41"/>
      <c r="AG95" s="41"/>
      <c r="AH95" s="41"/>
      <c r="AI95" s="41"/>
      <c r="AJ95" s="41"/>
      <c r="AK95" s="41"/>
      <c r="AL95" s="41"/>
      <c r="AM95" s="41"/>
      <c r="AN95" s="41">
        <f t="shared" si="47"/>
        <v>20.134228187919462</v>
      </c>
      <c r="AO95" s="41">
        <v>1043</v>
      </c>
      <c r="AP95" s="110" t="s">
        <v>103</v>
      </c>
      <c r="AQ95" s="111" t="s">
        <v>103</v>
      </c>
      <c r="AR95" s="126" t="str">
        <f t="shared" si="40"/>
        <v/>
      </c>
      <c r="AS95" s="126" t="str">
        <f t="shared" si="41"/>
        <v/>
      </c>
      <c r="AT95" s="127">
        <v>1043</v>
      </c>
      <c r="AU95" s="128">
        <v>3.14</v>
      </c>
      <c r="AV95" s="129" t="s">
        <v>103</v>
      </c>
      <c r="AW95" s="126" t="str">
        <f t="shared" si="42"/>
        <v/>
      </c>
      <c r="AX95" s="126" t="str">
        <f t="shared" si="43"/>
        <v/>
      </c>
      <c r="AY95" s="64" t="str">
        <f t="shared" si="44"/>
        <v/>
      </c>
      <c r="AZ95" s="97">
        <v>82.85</v>
      </c>
      <c r="BA95" s="68"/>
      <c r="BB95" s="68"/>
      <c r="BC95" s="68"/>
      <c r="BD95" s="68"/>
      <c r="BE95" s="15"/>
      <c r="BF95" s="5">
        <f t="shared" si="45"/>
        <v>5666</v>
      </c>
      <c r="BG95" s="42">
        <v>2093</v>
      </c>
      <c r="BH95" s="42">
        <v>3573</v>
      </c>
      <c r="BI95" s="42"/>
      <c r="BJ95" s="42"/>
      <c r="BK95" s="42"/>
      <c r="BL95" s="42"/>
      <c r="BM95" s="42"/>
    </row>
    <row r="96" spans="1:65" outlineLevel="5" x14ac:dyDescent="0.3">
      <c r="A96" s="22">
        <f t="shared" si="48"/>
        <v>3</v>
      </c>
      <c r="B96" s="9">
        <f t="shared" si="46"/>
        <v>43536</v>
      </c>
      <c r="C96" s="51">
        <v>312946</v>
      </c>
      <c r="D96" s="64"/>
      <c r="E96" s="12">
        <v>35</v>
      </c>
      <c r="F96" s="12">
        <v>35</v>
      </c>
      <c r="G96" s="12"/>
      <c r="H96" s="12"/>
      <c r="I96" s="12"/>
      <c r="J96" s="12"/>
      <c r="K96" s="12"/>
      <c r="L96" s="12"/>
      <c r="M96" s="74">
        <f t="shared" si="37"/>
        <v>7.7</v>
      </c>
      <c r="N96" s="83">
        <v>7.71</v>
      </c>
      <c r="O96" s="83">
        <v>7.7</v>
      </c>
      <c r="P96" s="83"/>
      <c r="Q96" s="83"/>
      <c r="R96" s="83"/>
      <c r="S96" s="83"/>
      <c r="T96" s="83"/>
      <c r="U96" s="83"/>
      <c r="V96" s="5" t="str">
        <f t="shared" si="38"/>
        <v/>
      </c>
      <c r="W96" s="41"/>
      <c r="X96" s="41"/>
      <c r="Y96" s="41"/>
      <c r="Z96" s="41"/>
      <c r="AA96" s="41"/>
      <c r="AB96" s="41"/>
      <c r="AC96" s="41"/>
      <c r="AD96" s="41"/>
      <c r="AE96" s="5" t="str">
        <f t="shared" si="39"/>
        <v/>
      </c>
      <c r="AF96" s="41"/>
      <c r="AG96" s="41"/>
      <c r="AH96" s="41"/>
      <c r="AI96" s="41"/>
      <c r="AJ96" s="41"/>
      <c r="AK96" s="41"/>
      <c r="AL96" s="41"/>
      <c r="AM96" s="41"/>
      <c r="AN96" s="41">
        <f t="shared" si="47"/>
        <v>20.038167938931299</v>
      </c>
      <c r="AO96" s="41">
        <v>1048</v>
      </c>
      <c r="AP96" s="110">
        <v>4.78</v>
      </c>
      <c r="AQ96" s="111">
        <v>4</v>
      </c>
      <c r="AR96" s="126">
        <f t="shared" si="40"/>
        <v>83.682008368200826</v>
      </c>
      <c r="AS96" s="126">
        <f t="shared" si="41"/>
        <v>16.317991631799174</v>
      </c>
      <c r="AT96" s="127">
        <v>1048</v>
      </c>
      <c r="AU96" s="128">
        <v>2.82</v>
      </c>
      <c r="AV96" s="129">
        <v>2.0499999999999998</v>
      </c>
      <c r="AW96" s="126">
        <f t="shared" si="42"/>
        <v>72.695035460992912</v>
      </c>
      <c r="AX96" s="126">
        <f t="shared" si="43"/>
        <v>27.304964539007088</v>
      </c>
      <c r="AY96" s="64">
        <f t="shared" si="44"/>
        <v>48.084415584415531</v>
      </c>
      <c r="AZ96" s="97">
        <v>73.37</v>
      </c>
      <c r="BA96" s="68"/>
      <c r="BB96" s="68"/>
      <c r="BC96" s="68"/>
      <c r="BD96" s="68"/>
      <c r="BE96" s="15"/>
      <c r="BF96" s="5">
        <f t="shared" si="45"/>
        <v>7920</v>
      </c>
      <c r="BG96" s="42">
        <v>4675</v>
      </c>
      <c r="BH96" s="42">
        <v>3245</v>
      </c>
      <c r="BI96" s="42"/>
      <c r="BJ96" s="42"/>
      <c r="BK96" s="42"/>
      <c r="BL96" s="42"/>
      <c r="BM96" s="42"/>
    </row>
    <row r="97" spans="1:65" outlineLevel="5" x14ac:dyDescent="0.3">
      <c r="A97" s="22">
        <f t="shared" si="48"/>
        <v>3</v>
      </c>
      <c r="B97" s="9">
        <f t="shared" si="46"/>
        <v>43537</v>
      </c>
      <c r="C97" s="51">
        <v>295958</v>
      </c>
      <c r="D97" s="64"/>
      <c r="E97" s="12">
        <v>35</v>
      </c>
      <c r="F97" s="12">
        <v>36</v>
      </c>
      <c r="G97" s="12"/>
      <c r="H97" s="12"/>
      <c r="I97" s="12"/>
      <c r="J97" s="12"/>
      <c r="K97" s="12"/>
      <c r="L97" s="12"/>
      <c r="M97" s="74" t="str">
        <f t="shared" si="37"/>
        <v/>
      </c>
      <c r="N97" s="83" t="s">
        <v>103</v>
      </c>
      <c r="O97" s="83" t="s">
        <v>103</v>
      </c>
      <c r="P97" s="83"/>
      <c r="Q97" s="83"/>
      <c r="R97" s="83"/>
      <c r="S97" s="83"/>
      <c r="T97" s="83"/>
      <c r="U97" s="83"/>
      <c r="V97" s="5" t="str">
        <f t="shared" si="38"/>
        <v/>
      </c>
      <c r="W97" s="41"/>
      <c r="X97" s="41"/>
      <c r="Y97" s="41"/>
      <c r="Z97" s="41"/>
      <c r="AA97" s="41"/>
      <c r="AB97" s="41"/>
      <c r="AC97" s="41"/>
      <c r="AD97" s="41"/>
      <c r="AE97" s="5" t="str">
        <f t="shared" si="39"/>
        <v/>
      </c>
      <c r="AF97" s="41"/>
      <c r="AG97" s="41"/>
      <c r="AH97" s="41"/>
      <c r="AI97" s="41"/>
      <c r="AJ97" s="41"/>
      <c r="AK97" s="41"/>
      <c r="AL97" s="41"/>
      <c r="AM97" s="41"/>
      <c r="AN97" s="41">
        <f t="shared" si="47"/>
        <v>21.516393442622952</v>
      </c>
      <c r="AO97" s="41">
        <v>976</v>
      </c>
      <c r="AP97" s="110" t="s">
        <v>103</v>
      </c>
      <c r="AQ97" s="111" t="s">
        <v>103</v>
      </c>
      <c r="AR97" s="126" t="str">
        <f t="shared" si="40"/>
        <v/>
      </c>
      <c r="AS97" s="126" t="str">
        <f t="shared" si="41"/>
        <v/>
      </c>
      <c r="AT97" s="127">
        <v>976</v>
      </c>
      <c r="AU97" s="128">
        <v>2.96</v>
      </c>
      <c r="AV97" s="129" t="s">
        <v>103</v>
      </c>
      <c r="AW97" s="126" t="str">
        <f t="shared" si="42"/>
        <v/>
      </c>
      <c r="AX97" s="126" t="str">
        <f t="shared" si="43"/>
        <v/>
      </c>
      <c r="AY97" s="64" t="str">
        <f t="shared" si="44"/>
        <v/>
      </c>
      <c r="AZ97" s="97">
        <v>75.89</v>
      </c>
      <c r="BA97" s="68"/>
      <c r="BB97" s="68"/>
      <c r="BC97" s="68"/>
      <c r="BD97" s="68"/>
      <c r="BE97" s="15"/>
      <c r="BF97" s="5">
        <f t="shared" si="45"/>
        <v>7143</v>
      </c>
      <c r="BG97" s="42">
        <v>3986</v>
      </c>
      <c r="BH97" s="42">
        <v>3157</v>
      </c>
      <c r="BI97" s="42"/>
      <c r="BJ97" s="42"/>
      <c r="BK97" s="42"/>
      <c r="BL97" s="42"/>
      <c r="BM97" s="42"/>
    </row>
    <row r="98" spans="1:65" outlineLevel="5" x14ac:dyDescent="0.3">
      <c r="A98" s="22">
        <f t="shared" si="48"/>
        <v>3</v>
      </c>
      <c r="B98" s="9">
        <f t="shared" si="46"/>
        <v>43538</v>
      </c>
      <c r="C98" s="51">
        <v>287032</v>
      </c>
      <c r="D98" s="64"/>
      <c r="E98" s="12">
        <v>36</v>
      </c>
      <c r="F98" s="12">
        <v>36</v>
      </c>
      <c r="G98" s="12"/>
      <c r="H98" s="12"/>
      <c r="I98" s="12"/>
      <c r="J98" s="12"/>
      <c r="K98" s="12"/>
      <c r="L98" s="12"/>
      <c r="M98" s="74" t="str">
        <f t="shared" si="37"/>
        <v/>
      </c>
      <c r="N98" s="83" t="s">
        <v>103</v>
      </c>
      <c r="O98" s="83" t="s">
        <v>103</v>
      </c>
      <c r="P98" s="83"/>
      <c r="Q98" s="83"/>
      <c r="R98" s="83"/>
      <c r="S98" s="83"/>
      <c r="T98" s="83"/>
      <c r="U98" s="83"/>
      <c r="V98" s="5" t="str">
        <f t="shared" si="38"/>
        <v/>
      </c>
      <c r="W98" s="41"/>
      <c r="X98" s="41"/>
      <c r="Y98" s="41"/>
      <c r="Z98" s="41"/>
      <c r="AA98" s="41"/>
      <c r="AB98" s="41"/>
      <c r="AC98" s="41"/>
      <c r="AD98" s="41"/>
      <c r="AE98" s="5" t="str">
        <f t="shared" si="39"/>
        <v/>
      </c>
      <c r="AF98" s="41"/>
      <c r="AG98" s="41"/>
      <c r="AH98" s="41"/>
      <c r="AI98" s="41"/>
      <c r="AJ98" s="41"/>
      <c r="AK98" s="41"/>
      <c r="AL98" s="41"/>
      <c r="AM98" s="41"/>
      <c r="AN98" s="41">
        <f t="shared" si="47"/>
        <v>18.119068162208801</v>
      </c>
      <c r="AO98" s="41">
        <v>1159</v>
      </c>
      <c r="AP98" s="110" t="s">
        <v>103</v>
      </c>
      <c r="AQ98" s="111" t="s">
        <v>103</v>
      </c>
      <c r="AR98" s="126" t="str">
        <f t="shared" si="40"/>
        <v/>
      </c>
      <c r="AS98" s="126" t="str">
        <f t="shared" si="41"/>
        <v/>
      </c>
      <c r="AT98" s="127">
        <v>1159</v>
      </c>
      <c r="AU98" s="128">
        <v>2.85</v>
      </c>
      <c r="AV98" s="129" t="s">
        <v>103</v>
      </c>
      <c r="AW98" s="126" t="str">
        <f t="shared" si="42"/>
        <v/>
      </c>
      <c r="AX98" s="126" t="str">
        <f t="shared" si="43"/>
        <v/>
      </c>
      <c r="AY98" s="64" t="str">
        <f t="shared" si="44"/>
        <v/>
      </c>
      <c r="AZ98" s="97">
        <v>78.58</v>
      </c>
      <c r="BA98" s="68"/>
      <c r="BB98" s="68"/>
      <c r="BC98" s="68"/>
      <c r="BD98" s="68"/>
      <c r="BE98" s="15"/>
      <c r="BF98" s="5">
        <f t="shared" si="45"/>
        <v>8469</v>
      </c>
      <c r="BG98" s="42">
        <v>4790</v>
      </c>
      <c r="BH98" s="42">
        <v>3679</v>
      </c>
      <c r="BI98" s="42"/>
      <c r="BJ98" s="42"/>
      <c r="BK98" s="42"/>
      <c r="BL98" s="42"/>
      <c r="BM98" s="42"/>
    </row>
    <row r="99" spans="1:65" outlineLevel="5" x14ac:dyDescent="0.3">
      <c r="A99" s="22">
        <f t="shared" si="48"/>
        <v>3</v>
      </c>
      <c r="B99" s="9">
        <f t="shared" si="46"/>
        <v>43539</v>
      </c>
      <c r="C99" s="51">
        <v>279062</v>
      </c>
      <c r="D99" s="64"/>
      <c r="E99" s="12">
        <v>35</v>
      </c>
      <c r="F99" s="12">
        <v>36</v>
      </c>
      <c r="G99" s="12"/>
      <c r="H99" s="12"/>
      <c r="I99" s="12"/>
      <c r="J99" s="12"/>
      <c r="K99" s="12"/>
      <c r="L99" s="12"/>
      <c r="M99" s="74" t="str">
        <f t="shared" si="37"/>
        <v/>
      </c>
      <c r="N99" s="83" t="s">
        <v>103</v>
      </c>
      <c r="O99" s="83" t="s">
        <v>103</v>
      </c>
      <c r="P99" s="83"/>
      <c r="Q99" s="83"/>
      <c r="R99" s="83"/>
      <c r="S99" s="83"/>
      <c r="T99" s="83"/>
      <c r="U99" s="83"/>
      <c r="V99" s="5" t="str">
        <f t="shared" si="38"/>
        <v/>
      </c>
      <c r="W99" s="41"/>
      <c r="X99" s="41"/>
      <c r="Y99" s="41"/>
      <c r="Z99" s="41"/>
      <c r="AA99" s="41"/>
      <c r="AB99" s="41"/>
      <c r="AC99" s="41"/>
      <c r="AD99" s="41"/>
      <c r="AE99" s="5" t="str">
        <f t="shared" si="39"/>
        <v/>
      </c>
      <c r="AF99" s="41"/>
      <c r="AG99" s="41"/>
      <c r="AH99" s="41"/>
      <c r="AI99" s="41"/>
      <c r="AJ99" s="41"/>
      <c r="AK99" s="41"/>
      <c r="AL99" s="41"/>
      <c r="AM99" s="41"/>
      <c r="AN99" s="41">
        <f t="shared" si="47"/>
        <v>28.112449799196789</v>
      </c>
      <c r="AO99" s="41">
        <v>747</v>
      </c>
      <c r="AP99" s="110" t="s">
        <v>103</v>
      </c>
      <c r="AQ99" s="111" t="s">
        <v>103</v>
      </c>
      <c r="AR99" s="126" t="str">
        <f t="shared" si="40"/>
        <v/>
      </c>
      <c r="AS99" s="126" t="str">
        <f t="shared" si="41"/>
        <v/>
      </c>
      <c r="AT99" s="127">
        <v>747</v>
      </c>
      <c r="AU99" s="128">
        <v>2.78</v>
      </c>
      <c r="AV99" s="129" t="s">
        <v>103</v>
      </c>
      <c r="AW99" s="126" t="str">
        <f t="shared" si="42"/>
        <v/>
      </c>
      <c r="AX99" s="126" t="str">
        <f t="shared" si="43"/>
        <v/>
      </c>
      <c r="AY99" s="64" t="str">
        <f t="shared" si="44"/>
        <v/>
      </c>
      <c r="AZ99" s="97">
        <v>79.05</v>
      </c>
      <c r="BA99" s="68"/>
      <c r="BB99" s="68"/>
      <c r="BC99" s="68"/>
      <c r="BD99" s="68"/>
      <c r="BE99" s="15"/>
      <c r="BF99" s="5">
        <f t="shared" si="45"/>
        <v>9744</v>
      </c>
      <c r="BG99" s="42">
        <v>3438</v>
      </c>
      <c r="BH99" s="42">
        <v>6306</v>
      </c>
      <c r="BI99" s="42"/>
      <c r="BJ99" s="42"/>
      <c r="BK99" s="42"/>
      <c r="BL99" s="42"/>
      <c r="BM99" s="42"/>
    </row>
    <row r="100" spans="1:65" outlineLevel="5" x14ac:dyDescent="0.3">
      <c r="A100" s="22">
        <f t="shared" si="48"/>
        <v>3</v>
      </c>
      <c r="B100" s="9">
        <f t="shared" si="46"/>
        <v>43540</v>
      </c>
      <c r="C100" s="51">
        <v>298652</v>
      </c>
      <c r="D100" s="64"/>
      <c r="E100" s="12">
        <v>35</v>
      </c>
      <c r="F100" s="12">
        <v>36</v>
      </c>
      <c r="G100" s="12"/>
      <c r="H100" s="12"/>
      <c r="I100" s="12"/>
      <c r="J100" s="12"/>
      <c r="K100" s="12"/>
      <c r="L100" s="12"/>
      <c r="M100" s="74" t="str">
        <f t="shared" si="37"/>
        <v/>
      </c>
      <c r="N100" s="83" t="s">
        <v>103</v>
      </c>
      <c r="O100" s="83" t="s">
        <v>103</v>
      </c>
      <c r="P100" s="83"/>
      <c r="Q100" s="83"/>
      <c r="R100" s="83"/>
      <c r="S100" s="83"/>
      <c r="T100" s="83"/>
      <c r="U100" s="83"/>
      <c r="V100" s="5" t="str">
        <f t="shared" si="38"/>
        <v/>
      </c>
      <c r="W100" s="41"/>
      <c r="X100" s="41"/>
      <c r="Y100" s="41"/>
      <c r="Z100" s="41"/>
      <c r="AA100" s="41"/>
      <c r="AB100" s="41"/>
      <c r="AC100" s="41"/>
      <c r="AD100" s="41"/>
      <c r="AE100" s="5" t="str">
        <f t="shared" si="39"/>
        <v/>
      </c>
      <c r="AF100" s="41"/>
      <c r="AG100" s="41"/>
      <c r="AH100" s="41"/>
      <c r="AI100" s="41"/>
      <c r="AJ100" s="41"/>
      <c r="AK100" s="41"/>
      <c r="AL100" s="41"/>
      <c r="AM100" s="41"/>
      <c r="AN100" s="41">
        <f t="shared" si="47"/>
        <v>28.340080971659919</v>
      </c>
      <c r="AO100" s="41">
        <v>741</v>
      </c>
      <c r="AP100" s="110" t="s">
        <v>103</v>
      </c>
      <c r="AQ100" s="111" t="s">
        <v>103</v>
      </c>
      <c r="AR100" s="126" t="str">
        <f t="shared" si="40"/>
        <v/>
      </c>
      <c r="AS100" s="126" t="str">
        <f t="shared" si="41"/>
        <v/>
      </c>
      <c r="AT100" s="127">
        <v>741</v>
      </c>
      <c r="AU100" s="128" t="s">
        <v>103</v>
      </c>
      <c r="AV100" s="129" t="s">
        <v>103</v>
      </c>
      <c r="AW100" s="126" t="str">
        <f t="shared" si="42"/>
        <v/>
      </c>
      <c r="AX100" s="126" t="str">
        <f t="shared" si="43"/>
        <v/>
      </c>
      <c r="AY100" s="64" t="str">
        <f t="shared" si="44"/>
        <v/>
      </c>
      <c r="AZ100" s="97" t="s">
        <v>103</v>
      </c>
      <c r="BA100" s="68"/>
      <c r="BB100" s="68"/>
      <c r="BC100" s="68"/>
      <c r="BD100" s="68"/>
      <c r="BE100" s="15"/>
      <c r="BF100" s="5">
        <f t="shared" si="45"/>
        <v>8516</v>
      </c>
      <c r="BG100" s="42">
        <v>5014</v>
      </c>
      <c r="BH100" s="42">
        <v>3502</v>
      </c>
      <c r="BI100" s="42"/>
      <c r="BJ100" s="42"/>
      <c r="BK100" s="42"/>
      <c r="BL100" s="42"/>
      <c r="BM100" s="42"/>
    </row>
    <row r="101" spans="1:65" outlineLevel="5" x14ac:dyDescent="0.3">
      <c r="A101" s="22">
        <f t="shared" si="48"/>
        <v>3</v>
      </c>
      <c r="B101" s="9">
        <f t="shared" si="46"/>
        <v>43541</v>
      </c>
      <c r="C101" s="51">
        <v>298904</v>
      </c>
      <c r="D101" s="64"/>
      <c r="E101" s="12">
        <v>36</v>
      </c>
      <c r="F101" s="12">
        <v>36</v>
      </c>
      <c r="G101" s="12"/>
      <c r="H101" s="12"/>
      <c r="I101" s="12"/>
      <c r="J101" s="12"/>
      <c r="K101" s="12"/>
      <c r="L101" s="12"/>
      <c r="M101" s="74" t="str">
        <f t="shared" si="37"/>
        <v/>
      </c>
      <c r="N101" s="83" t="s">
        <v>103</v>
      </c>
      <c r="O101" s="83" t="s">
        <v>103</v>
      </c>
      <c r="P101" s="83"/>
      <c r="Q101" s="83"/>
      <c r="R101" s="83"/>
      <c r="S101" s="83"/>
      <c r="T101" s="83"/>
      <c r="U101" s="83"/>
      <c r="V101" s="5" t="str">
        <f t="shared" si="38"/>
        <v/>
      </c>
      <c r="W101" s="41"/>
      <c r="X101" s="41"/>
      <c r="Y101" s="41"/>
      <c r="Z101" s="41"/>
      <c r="AA101" s="41"/>
      <c r="AB101" s="41"/>
      <c r="AC101" s="41"/>
      <c r="AD101" s="41"/>
      <c r="AE101" s="5" t="str">
        <f t="shared" si="39"/>
        <v/>
      </c>
      <c r="AF101" s="41"/>
      <c r="AG101" s="41"/>
      <c r="AH101" s="41"/>
      <c r="AI101" s="41"/>
      <c r="AJ101" s="41"/>
      <c r="AK101" s="41"/>
      <c r="AL101" s="41"/>
      <c r="AM101" s="41"/>
      <c r="AN101" s="41">
        <f t="shared" si="47"/>
        <v>27.272727272727273</v>
      </c>
      <c r="AO101" s="41">
        <v>770</v>
      </c>
      <c r="AP101" s="110" t="s">
        <v>103</v>
      </c>
      <c r="AQ101" s="111" t="s">
        <v>103</v>
      </c>
      <c r="AR101" s="126" t="str">
        <f t="shared" si="40"/>
        <v/>
      </c>
      <c r="AS101" s="126" t="str">
        <f t="shared" si="41"/>
        <v/>
      </c>
      <c r="AT101" s="127">
        <v>770</v>
      </c>
      <c r="AU101" s="128" t="s">
        <v>103</v>
      </c>
      <c r="AV101" s="129" t="s">
        <v>103</v>
      </c>
      <c r="AW101" s="126" t="str">
        <f t="shared" si="42"/>
        <v/>
      </c>
      <c r="AX101" s="126" t="str">
        <f t="shared" si="43"/>
        <v/>
      </c>
      <c r="AY101" s="64" t="str">
        <f t="shared" si="44"/>
        <v/>
      </c>
      <c r="AZ101" s="97" t="s">
        <v>103</v>
      </c>
      <c r="BA101" s="68"/>
      <c r="BB101" s="68"/>
      <c r="BC101" s="68"/>
      <c r="BD101" s="68"/>
      <c r="BE101" s="15"/>
      <c r="BF101" s="5">
        <f t="shared" si="45"/>
        <v>8446</v>
      </c>
      <c r="BG101" s="42">
        <v>3429</v>
      </c>
      <c r="BH101" s="42">
        <v>5017</v>
      </c>
      <c r="BI101" s="42"/>
      <c r="BJ101" s="42"/>
      <c r="BK101" s="42"/>
      <c r="BL101" s="42"/>
      <c r="BM101" s="42"/>
    </row>
    <row r="102" spans="1:65" outlineLevel="5" x14ac:dyDescent="0.3">
      <c r="A102" s="22">
        <f t="shared" si="48"/>
        <v>3</v>
      </c>
      <c r="B102" s="9">
        <f t="shared" si="46"/>
        <v>43542</v>
      </c>
      <c r="C102" s="51">
        <v>290823</v>
      </c>
      <c r="D102" s="64"/>
      <c r="E102" s="12">
        <v>36</v>
      </c>
      <c r="F102" s="12">
        <v>35</v>
      </c>
      <c r="G102" s="12"/>
      <c r="H102" s="12"/>
      <c r="I102" s="12"/>
      <c r="J102" s="12"/>
      <c r="K102" s="12"/>
      <c r="L102" s="12"/>
      <c r="M102" s="74" t="str">
        <f t="shared" si="37"/>
        <v/>
      </c>
      <c r="N102" s="83" t="s">
        <v>103</v>
      </c>
      <c r="O102" s="83" t="s">
        <v>103</v>
      </c>
      <c r="P102" s="83"/>
      <c r="Q102" s="83"/>
      <c r="R102" s="83"/>
      <c r="S102" s="83"/>
      <c r="T102" s="83"/>
      <c r="U102" s="83"/>
      <c r="V102" s="5" t="str">
        <f t="shared" si="38"/>
        <v/>
      </c>
      <c r="W102" s="41"/>
      <c r="X102" s="41"/>
      <c r="Y102" s="41"/>
      <c r="Z102" s="41"/>
      <c r="AA102" s="41"/>
      <c r="AB102" s="41"/>
      <c r="AC102" s="41"/>
      <c r="AD102" s="41"/>
      <c r="AE102" s="5" t="str">
        <f t="shared" si="39"/>
        <v/>
      </c>
      <c r="AF102" s="41"/>
      <c r="AG102" s="41"/>
      <c r="AH102" s="41"/>
      <c r="AI102" s="41"/>
      <c r="AJ102" s="41"/>
      <c r="AK102" s="41"/>
      <c r="AL102" s="41"/>
      <c r="AM102" s="41"/>
      <c r="AN102" s="41">
        <f t="shared" si="47"/>
        <v>28</v>
      </c>
      <c r="AO102" s="41">
        <v>750</v>
      </c>
      <c r="AP102" s="110" t="s">
        <v>103</v>
      </c>
      <c r="AQ102" s="111" t="s">
        <v>103</v>
      </c>
      <c r="AR102" s="126" t="str">
        <f t="shared" si="40"/>
        <v/>
      </c>
      <c r="AS102" s="126" t="str">
        <f t="shared" si="41"/>
        <v/>
      </c>
      <c r="AT102" s="127">
        <v>750</v>
      </c>
      <c r="AU102" s="128">
        <v>2.46</v>
      </c>
      <c r="AV102" s="129" t="s">
        <v>103</v>
      </c>
      <c r="AW102" s="126" t="str">
        <f t="shared" si="42"/>
        <v/>
      </c>
      <c r="AX102" s="126" t="str">
        <f t="shared" si="43"/>
        <v/>
      </c>
      <c r="AY102" s="64" t="str">
        <f t="shared" si="44"/>
        <v/>
      </c>
      <c r="AZ102" s="97">
        <v>81.05</v>
      </c>
      <c r="BA102" s="68"/>
      <c r="BB102" s="68"/>
      <c r="BC102" s="68"/>
      <c r="BD102" s="68"/>
      <c r="BE102" s="15"/>
      <c r="BF102" s="5">
        <f t="shared" si="45"/>
        <v>8467</v>
      </c>
      <c r="BG102" s="42">
        <v>2223</v>
      </c>
      <c r="BH102" s="42">
        <v>6244</v>
      </c>
      <c r="BI102" s="42"/>
      <c r="BJ102" s="42"/>
      <c r="BK102" s="42"/>
      <c r="BL102" s="42"/>
      <c r="BM102" s="42"/>
    </row>
    <row r="103" spans="1:65" outlineLevel="5" x14ac:dyDescent="0.3">
      <c r="A103" s="22">
        <f t="shared" si="48"/>
        <v>3</v>
      </c>
      <c r="B103" s="9">
        <f t="shared" si="46"/>
        <v>43543</v>
      </c>
      <c r="C103" s="51">
        <v>280476</v>
      </c>
      <c r="D103" s="64"/>
      <c r="E103" s="12">
        <v>36</v>
      </c>
      <c r="F103" s="12">
        <v>36</v>
      </c>
      <c r="G103" s="12"/>
      <c r="H103" s="12"/>
      <c r="I103" s="12"/>
      <c r="J103" s="12"/>
      <c r="K103" s="12"/>
      <c r="L103" s="12"/>
      <c r="M103" s="74">
        <f t="shared" si="37"/>
        <v>7.6</v>
      </c>
      <c r="N103" s="83">
        <v>7.59</v>
      </c>
      <c r="O103" s="83">
        <v>7.57</v>
      </c>
      <c r="P103" s="83"/>
      <c r="Q103" s="83"/>
      <c r="R103" s="83"/>
      <c r="S103" s="83"/>
      <c r="T103" s="83"/>
      <c r="U103" s="83"/>
      <c r="V103" s="5" t="str">
        <f t="shared" si="38"/>
        <v/>
      </c>
      <c r="W103" s="41"/>
      <c r="X103" s="41"/>
      <c r="Y103" s="41"/>
      <c r="Z103" s="41"/>
      <c r="AA103" s="41"/>
      <c r="AB103" s="41"/>
      <c r="AC103" s="41"/>
      <c r="AD103" s="41"/>
      <c r="AE103" s="5" t="str">
        <f t="shared" si="39"/>
        <v/>
      </c>
      <c r="AF103" s="41"/>
      <c r="AG103" s="41"/>
      <c r="AH103" s="41"/>
      <c r="AI103" s="41"/>
      <c r="AJ103" s="41"/>
      <c r="AK103" s="41"/>
      <c r="AL103" s="41"/>
      <c r="AM103" s="41"/>
      <c r="AN103" s="41">
        <f t="shared" si="47"/>
        <v>23.076923076923077</v>
      </c>
      <c r="AO103" s="41">
        <v>910</v>
      </c>
      <c r="AP103" s="110">
        <v>4.0199999999999996</v>
      </c>
      <c r="AQ103" s="111">
        <v>3.18</v>
      </c>
      <c r="AR103" s="126">
        <f t="shared" si="40"/>
        <v>79.104477611940311</v>
      </c>
      <c r="AS103" s="126">
        <f t="shared" si="41"/>
        <v>20.895522388059689</v>
      </c>
      <c r="AT103" s="127">
        <v>910</v>
      </c>
      <c r="AU103" s="128">
        <v>2.33</v>
      </c>
      <c r="AV103" s="129">
        <v>1.55</v>
      </c>
      <c r="AW103" s="126">
        <f t="shared" si="42"/>
        <v>66.523605150214593</v>
      </c>
      <c r="AX103" s="126">
        <f t="shared" si="43"/>
        <v>33.476394849785407</v>
      </c>
      <c r="AY103" s="64">
        <f t="shared" si="44"/>
        <v>47.508466376390942</v>
      </c>
      <c r="AZ103" s="97">
        <v>82.2</v>
      </c>
      <c r="BA103" s="68"/>
      <c r="BB103" s="68"/>
      <c r="BC103" s="68"/>
      <c r="BD103" s="68"/>
      <c r="BE103" s="15"/>
      <c r="BF103" s="5">
        <f t="shared" si="45"/>
        <v>7952</v>
      </c>
      <c r="BG103" s="42">
        <v>3792</v>
      </c>
      <c r="BH103" s="42">
        <v>4160</v>
      </c>
      <c r="BI103" s="42"/>
      <c r="BJ103" s="42"/>
      <c r="BK103" s="42"/>
      <c r="BL103" s="42"/>
      <c r="BM103" s="42"/>
    </row>
    <row r="104" spans="1:65" outlineLevel="5" x14ac:dyDescent="0.3">
      <c r="A104" s="22">
        <f t="shared" si="48"/>
        <v>3</v>
      </c>
      <c r="B104" s="9">
        <f t="shared" si="46"/>
        <v>43544</v>
      </c>
      <c r="C104" s="51">
        <v>281648</v>
      </c>
      <c r="D104" s="64"/>
      <c r="E104" s="12">
        <v>36</v>
      </c>
      <c r="F104" s="12">
        <v>36</v>
      </c>
      <c r="G104" s="12"/>
      <c r="H104" s="12"/>
      <c r="I104" s="12"/>
      <c r="J104" s="12"/>
      <c r="K104" s="12"/>
      <c r="L104" s="12"/>
      <c r="M104" s="74" t="str">
        <f t="shared" si="37"/>
        <v/>
      </c>
      <c r="N104" s="83" t="s">
        <v>103</v>
      </c>
      <c r="O104" s="83" t="s">
        <v>103</v>
      </c>
      <c r="P104" s="83"/>
      <c r="Q104" s="83"/>
      <c r="R104" s="83"/>
      <c r="S104" s="83"/>
      <c r="T104" s="83"/>
      <c r="U104" s="83"/>
      <c r="V104" s="5" t="str">
        <f t="shared" si="38"/>
        <v/>
      </c>
      <c r="W104" s="41"/>
      <c r="X104" s="41"/>
      <c r="Y104" s="41"/>
      <c r="Z104" s="41"/>
      <c r="AA104" s="41"/>
      <c r="AB104" s="41"/>
      <c r="AC104" s="41"/>
      <c r="AD104" s="41"/>
      <c r="AE104" s="5" t="str">
        <f t="shared" si="39"/>
        <v/>
      </c>
      <c r="AF104" s="41"/>
      <c r="AG104" s="41"/>
      <c r="AH104" s="41"/>
      <c r="AI104" s="41"/>
      <c r="AJ104" s="41"/>
      <c r="AK104" s="41"/>
      <c r="AL104" s="41"/>
      <c r="AM104" s="41"/>
      <c r="AN104" s="41">
        <f t="shared" si="47"/>
        <v>23.863636363636363</v>
      </c>
      <c r="AO104" s="41">
        <v>880</v>
      </c>
      <c r="AP104" s="110" t="s">
        <v>103</v>
      </c>
      <c r="AQ104" s="111" t="s">
        <v>103</v>
      </c>
      <c r="AR104" s="126" t="str">
        <f t="shared" si="40"/>
        <v/>
      </c>
      <c r="AS104" s="126" t="str">
        <f t="shared" si="41"/>
        <v/>
      </c>
      <c r="AT104" s="127">
        <v>880</v>
      </c>
      <c r="AU104" s="128">
        <v>2.4</v>
      </c>
      <c r="AV104" s="129" t="s">
        <v>103</v>
      </c>
      <c r="AW104" s="126" t="str">
        <f t="shared" si="42"/>
        <v/>
      </c>
      <c r="AX104" s="126" t="str">
        <f t="shared" si="43"/>
        <v/>
      </c>
      <c r="AY104" s="64" t="str">
        <f t="shared" si="44"/>
        <v/>
      </c>
      <c r="AZ104" s="97">
        <v>82.62</v>
      </c>
      <c r="BA104" s="68"/>
      <c r="BB104" s="68"/>
      <c r="BC104" s="68"/>
      <c r="BD104" s="68"/>
      <c r="BE104" s="15"/>
      <c r="BF104" s="5">
        <f t="shared" si="45"/>
        <v>8341</v>
      </c>
      <c r="BG104" s="42">
        <v>3804</v>
      </c>
      <c r="BH104" s="42">
        <v>4537</v>
      </c>
      <c r="BI104" s="42"/>
      <c r="BJ104" s="42"/>
      <c r="BK104" s="42"/>
      <c r="BL104" s="42"/>
      <c r="BM104" s="42"/>
    </row>
    <row r="105" spans="1:65" outlineLevel="5" x14ac:dyDescent="0.3">
      <c r="A105" s="22">
        <f t="shared" si="48"/>
        <v>3</v>
      </c>
      <c r="B105" s="9">
        <f t="shared" si="46"/>
        <v>43545</v>
      </c>
      <c r="C105" s="51">
        <v>338016</v>
      </c>
      <c r="D105" s="64"/>
      <c r="E105" s="12">
        <v>36</v>
      </c>
      <c r="F105" s="12">
        <v>36</v>
      </c>
      <c r="G105" s="12"/>
      <c r="H105" s="12"/>
      <c r="I105" s="12"/>
      <c r="J105" s="12"/>
      <c r="K105" s="12"/>
      <c r="L105" s="12"/>
      <c r="M105" s="74" t="str">
        <f t="shared" si="37"/>
        <v/>
      </c>
      <c r="N105" s="83" t="s">
        <v>103</v>
      </c>
      <c r="O105" s="83" t="s">
        <v>103</v>
      </c>
      <c r="P105" s="83"/>
      <c r="Q105" s="83"/>
      <c r="R105" s="83"/>
      <c r="S105" s="83"/>
      <c r="T105" s="83"/>
      <c r="U105" s="83"/>
      <c r="V105" s="5" t="str">
        <f t="shared" si="38"/>
        <v/>
      </c>
      <c r="W105" s="41"/>
      <c r="X105" s="41"/>
      <c r="Y105" s="41"/>
      <c r="Z105" s="41"/>
      <c r="AA105" s="41"/>
      <c r="AB105" s="41"/>
      <c r="AC105" s="41"/>
      <c r="AD105" s="41"/>
      <c r="AE105" s="5" t="str">
        <f t="shared" si="39"/>
        <v/>
      </c>
      <c r="AF105" s="41"/>
      <c r="AG105" s="41"/>
      <c r="AH105" s="41"/>
      <c r="AI105" s="41"/>
      <c r="AJ105" s="41"/>
      <c r="AK105" s="41"/>
      <c r="AL105" s="41"/>
      <c r="AM105" s="41"/>
      <c r="AN105" s="41">
        <f t="shared" si="47"/>
        <v>27.925531914893618</v>
      </c>
      <c r="AO105" s="41">
        <v>752</v>
      </c>
      <c r="AP105" s="110" t="s">
        <v>103</v>
      </c>
      <c r="AQ105" s="111" t="s">
        <v>103</v>
      </c>
      <c r="AR105" s="126" t="str">
        <f t="shared" si="40"/>
        <v/>
      </c>
      <c r="AS105" s="126" t="str">
        <f t="shared" si="41"/>
        <v/>
      </c>
      <c r="AT105" s="127">
        <v>752</v>
      </c>
      <c r="AU105" s="128">
        <v>2.21</v>
      </c>
      <c r="AV105" s="129" t="s">
        <v>103</v>
      </c>
      <c r="AW105" s="126" t="str">
        <f t="shared" si="42"/>
        <v/>
      </c>
      <c r="AX105" s="126" t="str">
        <f t="shared" si="43"/>
        <v/>
      </c>
      <c r="AY105" s="64" t="str">
        <f t="shared" si="44"/>
        <v/>
      </c>
      <c r="AZ105" s="97">
        <v>81.78</v>
      </c>
      <c r="BA105" s="68"/>
      <c r="BB105" s="68"/>
      <c r="BC105" s="68"/>
      <c r="BD105" s="68"/>
      <c r="BE105" s="15"/>
      <c r="BF105" s="5">
        <f t="shared" si="45"/>
        <v>9837</v>
      </c>
      <c r="BG105" s="42">
        <v>1760</v>
      </c>
      <c r="BH105" s="42">
        <v>8077</v>
      </c>
      <c r="BI105" s="42"/>
      <c r="BJ105" s="42"/>
      <c r="BK105" s="42"/>
      <c r="BL105" s="42"/>
      <c r="BM105" s="42"/>
    </row>
    <row r="106" spans="1:65" outlineLevel="5" x14ac:dyDescent="0.3">
      <c r="A106" s="22">
        <f t="shared" si="48"/>
        <v>3</v>
      </c>
      <c r="B106" s="9">
        <f t="shared" si="46"/>
        <v>43546</v>
      </c>
      <c r="C106" s="51">
        <v>380310</v>
      </c>
      <c r="D106" s="64"/>
      <c r="E106" s="12">
        <v>36</v>
      </c>
      <c r="F106" s="12">
        <v>36</v>
      </c>
      <c r="G106" s="12"/>
      <c r="H106" s="12"/>
      <c r="I106" s="12"/>
      <c r="J106" s="12"/>
      <c r="K106" s="12"/>
      <c r="L106" s="12"/>
      <c r="M106" s="74" t="str">
        <f t="shared" si="37"/>
        <v/>
      </c>
      <c r="N106" s="83" t="s">
        <v>103</v>
      </c>
      <c r="O106" s="83" t="s">
        <v>103</v>
      </c>
      <c r="P106" s="83"/>
      <c r="Q106" s="83"/>
      <c r="R106" s="83"/>
      <c r="S106" s="83"/>
      <c r="T106" s="83"/>
      <c r="U106" s="83"/>
      <c r="V106" s="5" t="str">
        <f t="shared" si="38"/>
        <v/>
      </c>
      <c r="W106" s="41"/>
      <c r="X106" s="41"/>
      <c r="Y106" s="41"/>
      <c r="Z106" s="41"/>
      <c r="AA106" s="41"/>
      <c r="AB106" s="41"/>
      <c r="AC106" s="41"/>
      <c r="AD106" s="41"/>
      <c r="AE106" s="5" t="str">
        <f t="shared" si="39"/>
        <v/>
      </c>
      <c r="AF106" s="41"/>
      <c r="AG106" s="41"/>
      <c r="AH106" s="41"/>
      <c r="AI106" s="41"/>
      <c r="AJ106" s="41"/>
      <c r="AK106" s="41"/>
      <c r="AL106" s="41"/>
      <c r="AM106" s="41"/>
      <c r="AN106" s="41">
        <f t="shared" si="47"/>
        <v>29.702970297029704</v>
      </c>
      <c r="AO106" s="41">
        <v>707</v>
      </c>
      <c r="AP106" s="110" t="s">
        <v>103</v>
      </c>
      <c r="AQ106" s="111" t="s">
        <v>103</v>
      </c>
      <c r="AR106" s="126" t="str">
        <f t="shared" si="40"/>
        <v/>
      </c>
      <c r="AS106" s="126" t="str">
        <f t="shared" si="41"/>
        <v/>
      </c>
      <c r="AT106" s="127">
        <v>707</v>
      </c>
      <c r="AU106" s="128">
        <v>2.2799999999999998</v>
      </c>
      <c r="AV106" s="129" t="s">
        <v>103</v>
      </c>
      <c r="AW106" s="126" t="str">
        <f t="shared" si="42"/>
        <v/>
      </c>
      <c r="AX106" s="126" t="str">
        <f t="shared" si="43"/>
        <v/>
      </c>
      <c r="AY106" s="64" t="str">
        <f t="shared" si="44"/>
        <v/>
      </c>
      <c r="AZ106" s="97">
        <v>82.58</v>
      </c>
      <c r="BA106" s="68"/>
      <c r="BB106" s="68"/>
      <c r="BC106" s="68"/>
      <c r="BD106" s="68"/>
      <c r="BE106" s="15"/>
      <c r="BF106" s="5">
        <f t="shared" si="45"/>
        <v>8663</v>
      </c>
      <c r="BG106" s="42">
        <v>2190</v>
      </c>
      <c r="BH106" s="42">
        <v>6473</v>
      </c>
      <c r="BI106" s="42"/>
      <c r="BJ106" s="42"/>
      <c r="BK106" s="42"/>
      <c r="BL106" s="42"/>
      <c r="BM106" s="42"/>
    </row>
    <row r="107" spans="1:65" outlineLevel="5" x14ac:dyDescent="0.3">
      <c r="A107" s="22">
        <f t="shared" si="48"/>
        <v>3</v>
      </c>
      <c r="B107" s="9">
        <f t="shared" si="46"/>
        <v>43547</v>
      </c>
      <c r="C107" s="51">
        <v>312215</v>
      </c>
      <c r="D107" s="64"/>
      <c r="E107" s="12">
        <v>36</v>
      </c>
      <c r="F107" s="12">
        <v>35</v>
      </c>
      <c r="G107" s="12"/>
      <c r="H107" s="12"/>
      <c r="I107" s="12"/>
      <c r="J107" s="12"/>
      <c r="K107" s="12"/>
      <c r="L107" s="12"/>
      <c r="M107" s="74" t="str">
        <f t="shared" si="37"/>
        <v/>
      </c>
      <c r="N107" s="83" t="s">
        <v>103</v>
      </c>
      <c r="O107" s="83" t="s">
        <v>103</v>
      </c>
      <c r="P107" s="83"/>
      <c r="Q107" s="83"/>
      <c r="R107" s="83"/>
      <c r="S107" s="83"/>
      <c r="T107" s="83"/>
      <c r="U107" s="83"/>
      <c r="V107" s="5" t="str">
        <f t="shared" si="38"/>
        <v/>
      </c>
      <c r="W107" s="41"/>
      <c r="X107" s="41"/>
      <c r="Y107" s="41"/>
      <c r="Z107" s="41"/>
      <c r="AA107" s="41"/>
      <c r="AB107" s="41"/>
      <c r="AC107" s="41"/>
      <c r="AD107" s="41"/>
      <c r="AE107" s="5" t="str">
        <f t="shared" si="39"/>
        <v/>
      </c>
      <c r="AF107" s="41"/>
      <c r="AG107" s="41"/>
      <c r="AH107" s="41"/>
      <c r="AI107" s="41"/>
      <c r="AJ107" s="41"/>
      <c r="AK107" s="41"/>
      <c r="AL107" s="41"/>
      <c r="AM107" s="41"/>
      <c r="AN107" s="41">
        <f t="shared" si="47"/>
        <v>23.863636363636363</v>
      </c>
      <c r="AO107" s="41">
        <v>880</v>
      </c>
      <c r="AP107" s="110" t="s">
        <v>103</v>
      </c>
      <c r="AQ107" s="111" t="s">
        <v>103</v>
      </c>
      <c r="AR107" s="126" t="str">
        <f t="shared" si="40"/>
        <v/>
      </c>
      <c r="AS107" s="126" t="str">
        <f t="shared" si="41"/>
        <v/>
      </c>
      <c r="AT107" s="127">
        <v>880</v>
      </c>
      <c r="AU107" s="128" t="s">
        <v>103</v>
      </c>
      <c r="AV107" s="129" t="s">
        <v>103</v>
      </c>
      <c r="AW107" s="126" t="str">
        <f t="shared" si="42"/>
        <v/>
      </c>
      <c r="AX107" s="126" t="str">
        <f t="shared" si="43"/>
        <v/>
      </c>
      <c r="AY107" s="64" t="str">
        <f t="shared" si="44"/>
        <v/>
      </c>
      <c r="AZ107" s="97" t="s">
        <v>103</v>
      </c>
      <c r="BA107" s="68"/>
      <c r="BB107" s="68"/>
      <c r="BC107" s="68"/>
      <c r="BD107" s="68"/>
      <c r="BE107" s="15"/>
      <c r="BF107" s="5">
        <f t="shared" si="45"/>
        <v>8031</v>
      </c>
      <c r="BG107" s="42">
        <v>3012</v>
      </c>
      <c r="BH107" s="42">
        <v>5019</v>
      </c>
      <c r="BI107" s="42"/>
      <c r="BJ107" s="42"/>
      <c r="BK107" s="42"/>
      <c r="BL107" s="42"/>
      <c r="BM107" s="42"/>
    </row>
    <row r="108" spans="1:65" outlineLevel="5" x14ac:dyDescent="0.3">
      <c r="A108" s="22">
        <f t="shared" si="48"/>
        <v>3</v>
      </c>
      <c r="B108" s="9">
        <f t="shared" si="46"/>
        <v>43548</v>
      </c>
      <c r="C108" s="51">
        <v>299542</v>
      </c>
      <c r="D108" s="64"/>
      <c r="E108" s="12">
        <v>35</v>
      </c>
      <c r="F108" s="12">
        <v>35</v>
      </c>
      <c r="G108" s="12"/>
      <c r="H108" s="12"/>
      <c r="I108" s="12"/>
      <c r="J108" s="12"/>
      <c r="K108" s="12"/>
      <c r="L108" s="12"/>
      <c r="M108" s="74" t="str">
        <f t="shared" si="37"/>
        <v/>
      </c>
      <c r="N108" s="83" t="s">
        <v>103</v>
      </c>
      <c r="O108" s="83" t="s">
        <v>103</v>
      </c>
      <c r="P108" s="83"/>
      <c r="Q108" s="83"/>
      <c r="R108" s="83"/>
      <c r="S108" s="83"/>
      <c r="T108" s="83"/>
      <c r="U108" s="83"/>
      <c r="V108" s="5" t="str">
        <f t="shared" si="38"/>
        <v/>
      </c>
      <c r="W108" s="41"/>
      <c r="X108" s="41"/>
      <c r="Y108" s="41"/>
      <c r="Z108" s="41"/>
      <c r="AA108" s="41"/>
      <c r="AB108" s="41"/>
      <c r="AC108" s="41"/>
      <c r="AD108" s="41"/>
      <c r="AE108" s="5" t="str">
        <f t="shared" si="39"/>
        <v/>
      </c>
      <c r="AF108" s="41"/>
      <c r="AG108" s="41"/>
      <c r="AH108" s="41"/>
      <c r="AI108" s="41"/>
      <c r="AJ108" s="41"/>
      <c r="AK108" s="41"/>
      <c r="AL108" s="41"/>
      <c r="AM108" s="41"/>
      <c r="AN108" s="41">
        <f t="shared" si="47"/>
        <v>21.428571428571427</v>
      </c>
      <c r="AO108" s="41">
        <v>980</v>
      </c>
      <c r="AP108" s="110" t="s">
        <v>103</v>
      </c>
      <c r="AQ108" s="111" t="s">
        <v>103</v>
      </c>
      <c r="AR108" s="126" t="str">
        <f t="shared" si="40"/>
        <v/>
      </c>
      <c r="AS108" s="126" t="str">
        <f t="shared" si="41"/>
        <v/>
      </c>
      <c r="AT108" s="127">
        <v>980</v>
      </c>
      <c r="AU108" s="128" t="s">
        <v>103</v>
      </c>
      <c r="AV108" s="129" t="s">
        <v>103</v>
      </c>
      <c r="AW108" s="126" t="str">
        <f t="shared" si="42"/>
        <v/>
      </c>
      <c r="AX108" s="126" t="str">
        <f t="shared" si="43"/>
        <v/>
      </c>
      <c r="AY108" s="64" t="str">
        <f t="shared" si="44"/>
        <v/>
      </c>
      <c r="AZ108" s="97" t="s">
        <v>103</v>
      </c>
      <c r="BA108" s="68"/>
      <c r="BB108" s="68"/>
      <c r="BC108" s="68"/>
      <c r="BD108" s="68"/>
      <c r="BE108" s="15"/>
      <c r="BF108" s="5">
        <f t="shared" si="45"/>
        <v>8574</v>
      </c>
      <c r="BG108" s="42">
        <v>4331</v>
      </c>
      <c r="BH108" s="42">
        <v>4243</v>
      </c>
      <c r="BI108" s="42"/>
      <c r="BJ108" s="42"/>
      <c r="BK108" s="42"/>
      <c r="BL108" s="42"/>
      <c r="BM108" s="42"/>
    </row>
    <row r="109" spans="1:65" outlineLevel="5" x14ac:dyDescent="0.3">
      <c r="A109" s="22">
        <f t="shared" si="48"/>
        <v>3</v>
      </c>
      <c r="B109" s="9">
        <f t="shared" si="46"/>
        <v>43549</v>
      </c>
      <c r="C109" s="51">
        <v>318132</v>
      </c>
      <c r="D109" s="64"/>
      <c r="E109" s="12">
        <v>35</v>
      </c>
      <c r="F109" s="12">
        <v>36</v>
      </c>
      <c r="G109" s="12"/>
      <c r="H109" s="12"/>
      <c r="I109" s="12"/>
      <c r="J109" s="12"/>
      <c r="K109" s="12"/>
      <c r="L109" s="12"/>
      <c r="M109" s="74" t="str">
        <f t="shared" si="37"/>
        <v/>
      </c>
      <c r="N109" s="83" t="s">
        <v>103</v>
      </c>
      <c r="O109" s="83" t="s">
        <v>103</v>
      </c>
      <c r="P109" s="83"/>
      <c r="Q109" s="83"/>
      <c r="R109" s="83"/>
      <c r="S109" s="83"/>
      <c r="T109" s="83"/>
      <c r="U109" s="83"/>
      <c r="V109" s="5" t="str">
        <f t="shared" si="38"/>
        <v/>
      </c>
      <c r="W109" s="41"/>
      <c r="X109" s="41"/>
      <c r="Y109" s="41"/>
      <c r="Z109" s="41"/>
      <c r="AA109" s="41"/>
      <c r="AB109" s="41"/>
      <c r="AC109" s="41"/>
      <c r="AD109" s="41"/>
      <c r="AE109" s="5" t="str">
        <f t="shared" si="39"/>
        <v/>
      </c>
      <c r="AF109" s="41"/>
      <c r="AG109" s="41"/>
      <c r="AH109" s="41"/>
      <c r="AI109" s="41"/>
      <c r="AJ109" s="41"/>
      <c r="AK109" s="41"/>
      <c r="AL109" s="41"/>
      <c r="AM109" s="41"/>
      <c r="AN109" s="41">
        <f t="shared" si="47"/>
        <v>24.475524475524477</v>
      </c>
      <c r="AO109" s="41">
        <v>858</v>
      </c>
      <c r="AP109" s="110" t="s">
        <v>103</v>
      </c>
      <c r="AQ109" s="111" t="s">
        <v>103</v>
      </c>
      <c r="AR109" s="126" t="str">
        <f t="shared" si="40"/>
        <v/>
      </c>
      <c r="AS109" s="126" t="str">
        <f t="shared" si="41"/>
        <v/>
      </c>
      <c r="AT109" s="127">
        <v>858</v>
      </c>
      <c r="AU109" s="128">
        <v>2.88</v>
      </c>
      <c r="AV109" s="129" t="s">
        <v>103</v>
      </c>
      <c r="AW109" s="126" t="str">
        <f t="shared" si="42"/>
        <v/>
      </c>
      <c r="AX109" s="126" t="str">
        <f t="shared" si="43"/>
        <v/>
      </c>
      <c r="AY109" s="64" t="str">
        <f t="shared" si="44"/>
        <v/>
      </c>
      <c r="AZ109" s="97">
        <v>82.2</v>
      </c>
      <c r="BA109" s="68"/>
      <c r="BB109" s="68"/>
      <c r="BC109" s="68"/>
      <c r="BD109" s="68"/>
      <c r="BE109" s="15"/>
      <c r="BF109" s="5">
        <f t="shared" si="45"/>
        <v>7477</v>
      </c>
      <c r="BG109" s="42">
        <v>3433</v>
      </c>
      <c r="BH109" s="42">
        <v>4044</v>
      </c>
      <c r="BI109" s="42"/>
      <c r="BJ109" s="42"/>
      <c r="BK109" s="42"/>
      <c r="BL109" s="42"/>
      <c r="BM109" s="42"/>
    </row>
    <row r="110" spans="1:65" outlineLevel="5" x14ac:dyDescent="0.3">
      <c r="A110" s="22">
        <f t="shared" si="48"/>
        <v>3</v>
      </c>
      <c r="B110" s="9">
        <f t="shared" si="46"/>
        <v>43550</v>
      </c>
      <c r="C110" s="51">
        <v>301366</v>
      </c>
      <c r="D110" s="64"/>
      <c r="E110" s="12">
        <v>36</v>
      </c>
      <c r="F110" s="12">
        <v>36</v>
      </c>
      <c r="G110" s="12"/>
      <c r="H110" s="12"/>
      <c r="I110" s="12"/>
      <c r="J110" s="12"/>
      <c r="K110" s="12"/>
      <c r="L110" s="12"/>
      <c r="M110" s="74">
        <f t="shared" si="37"/>
        <v>7.5</v>
      </c>
      <c r="N110" s="83">
        <v>7.56</v>
      </c>
      <c r="O110" s="83">
        <v>7.35</v>
      </c>
      <c r="P110" s="83"/>
      <c r="Q110" s="83"/>
      <c r="R110" s="83"/>
      <c r="S110" s="83"/>
      <c r="T110" s="83"/>
      <c r="U110" s="83"/>
      <c r="V110" s="5" t="str">
        <f t="shared" si="38"/>
        <v/>
      </c>
      <c r="W110" s="41"/>
      <c r="X110" s="41"/>
      <c r="Y110" s="41"/>
      <c r="Z110" s="41"/>
      <c r="AA110" s="41"/>
      <c r="AB110" s="41"/>
      <c r="AC110" s="41"/>
      <c r="AD110" s="41"/>
      <c r="AE110" s="5" t="str">
        <f t="shared" si="39"/>
        <v/>
      </c>
      <c r="AF110" s="41"/>
      <c r="AG110" s="41"/>
      <c r="AH110" s="41"/>
      <c r="AI110" s="41"/>
      <c r="AJ110" s="41"/>
      <c r="AK110" s="41"/>
      <c r="AL110" s="41"/>
      <c r="AM110" s="41"/>
      <c r="AN110" s="41">
        <f t="shared" si="47"/>
        <v>26.25</v>
      </c>
      <c r="AO110" s="41">
        <v>800</v>
      </c>
      <c r="AP110" s="110">
        <v>4.1900000000000004</v>
      </c>
      <c r="AQ110" s="111">
        <v>3.29</v>
      </c>
      <c r="AR110" s="126">
        <f t="shared" si="40"/>
        <v>78.520286396181376</v>
      </c>
      <c r="AS110" s="126">
        <f t="shared" si="41"/>
        <v>21.479713603818624</v>
      </c>
      <c r="AT110" s="127">
        <v>800</v>
      </c>
      <c r="AU110" s="128">
        <v>3.15</v>
      </c>
      <c r="AV110" s="129">
        <v>2.16</v>
      </c>
      <c r="AW110" s="126">
        <f t="shared" si="42"/>
        <v>68.571428571428584</v>
      </c>
      <c r="AX110" s="126">
        <f t="shared" si="43"/>
        <v>31.428571428571416</v>
      </c>
      <c r="AY110" s="64">
        <f t="shared" si="44"/>
        <v>40.315004144791324</v>
      </c>
      <c r="AZ110" s="97">
        <v>81.819999999999993</v>
      </c>
      <c r="BA110" s="68"/>
      <c r="BB110" s="68"/>
      <c r="BC110" s="68"/>
      <c r="BD110" s="68"/>
      <c r="BE110" s="15"/>
      <c r="BF110" s="5">
        <f t="shared" si="45"/>
        <v>4888</v>
      </c>
      <c r="BG110" s="42">
        <v>2703</v>
      </c>
      <c r="BH110" s="42">
        <v>2185</v>
      </c>
      <c r="BI110" s="42"/>
      <c r="BJ110" s="42"/>
      <c r="BK110" s="42"/>
      <c r="BL110" s="42"/>
      <c r="BM110" s="42"/>
    </row>
    <row r="111" spans="1:65" outlineLevel="5" x14ac:dyDescent="0.3">
      <c r="A111" s="22">
        <f t="shared" si="48"/>
        <v>3</v>
      </c>
      <c r="B111" s="9">
        <f t="shared" si="46"/>
        <v>43551</v>
      </c>
      <c r="C111" s="51">
        <v>300857</v>
      </c>
      <c r="D111" s="64"/>
      <c r="E111" s="12">
        <v>36</v>
      </c>
      <c r="F111" s="12">
        <v>35</v>
      </c>
      <c r="G111" s="12"/>
      <c r="H111" s="12"/>
      <c r="I111" s="12"/>
      <c r="J111" s="12"/>
      <c r="K111" s="12"/>
      <c r="L111" s="12"/>
      <c r="M111" s="74" t="str">
        <f t="shared" si="37"/>
        <v/>
      </c>
      <c r="N111" s="83" t="s">
        <v>103</v>
      </c>
      <c r="O111" s="83" t="s">
        <v>103</v>
      </c>
      <c r="P111" s="83"/>
      <c r="Q111" s="83"/>
      <c r="R111" s="83"/>
      <c r="S111" s="83"/>
      <c r="T111" s="83"/>
      <c r="U111" s="83"/>
      <c r="V111" s="5" t="str">
        <f t="shared" si="38"/>
        <v/>
      </c>
      <c r="W111" s="41"/>
      <c r="X111" s="41"/>
      <c r="Y111" s="41"/>
      <c r="Z111" s="41"/>
      <c r="AA111" s="41"/>
      <c r="AB111" s="41"/>
      <c r="AC111" s="41"/>
      <c r="AD111" s="41"/>
      <c r="AE111" s="5" t="str">
        <f t="shared" si="39"/>
        <v/>
      </c>
      <c r="AF111" s="41"/>
      <c r="AG111" s="41"/>
      <c r="AH111" s="41"/>
      <c r="AI111" s="41"/>
      <c r="AJ111" s="41"/>
      <c r="AK111" s="41"/>
      <c r="AL111" s="41"/>
      <c r="AM111" s="41"/>
      <c r="AN111" s="41">
        <f t="shared" si="47"/>
        <v>27.131782945736433</v>
      </c>
      <c r="AO111" s="41">
        <v>774</v>
      </c>
      <c r="AP111" s="110" t="s">
        <v>103</v>
      </c>
      <c r="AQ111" s="111" t="s">
        <v>103</v>
      </c>
      <c r="AR111" s="126" t="str">
        <f t="shared" si="40"/>
        <v/>
      </c>
      <c r="AS111" s="126" t="str">
        <f t="shared" si="41"/>
        <v/>
      </c>
      <c r="AT111" s="127">
        <v>715</v>
      </c>
      <c r="AU111" s="128">
        <v>2.94</v>
      </c>
      <c r="AV111" s="129" t="s">
        <v>103</v>
      </c>
      <c r="AW111" s="126" t="str">
        <f t="shared" si="42"/>
        <v/>
      </c>
      <c r="AX111" s="126" t="str">
        <f t="shared" si="43"/>
        <v/>
      </c>
      <c r="AY111" s="64" t="str">
        <f t="shared" si="44"/>
        <v/>
      </c>
      <c r="AZ111" s="97">
        <v>81.680000000000007</v>
      </c>
      <c r="BA111" s="68"/>
      <c r="BB111" s="68"/>
      <c r="BC111" s="68"/>
      <c r="BD111" s="68"/>
      <c r="BE111" s="15"/>
      <c r="BF111" s="5">
        <f t="shared" si="45"/>
        <v>4777</v>
      </c>
      <c r="BG111" s="42">
        <v>4277</v>
      </c>
      <c r="BH111" s="42">
        <v>500</v>
      </c>
      <c r="BI111" s="42"/>
      <c r="BJ111" s="42"/>
      <c r="BK111" s="42"/>
      <c r="BL111" s="42"/>
      <c r="BM111" s="42"/>
    </row>
    <row r="112" spans="1:65" outlineLevel="5" x14ac:dyDescent="0.3">
      <c r="A112" s="22">
        <f t="shared" si="48"/>
        <v>3</v>
      </c>
      <c r="B112" s="9">
        <f t="shared" si="46"/>
        <v>43552</v>
      </c>
      <c r="C112" s="51">
        <v>292800</v>
      </c>
      <c r="D112" s="64"/>
      <c r="E112" s="12">
        <v>35</v>
      </c>
      <c r="F112" s="12">
        <v>36</v>
      </c>
      <c r="G112" s="12"/>
      <c r="H112" s="12"/>
      <c r="I112" s="12"/>
      <c r="J112" s="12"/>
      <c r="K112" s="12"/>
      <c r="L112" s="12"/>
      <c r="M112" s="74" t="str">
        <f t="shared" si="37"/>
        <v/>
      </c>
      <c r="N112" s="83" t="s">
        <v>103</v>
      </c>
      <c r="O112" s="83" t="s">
        <v>103</v>
      </c>
      <c r="P112" s="83"/>
      <c r="Q112" s="83"/>
      <c r="R112" s="83"/>
      <c r="S112" s="83"/>
      <c r="T112" s="83"/>
      <c r="U112" s="83"/>
      <c r="V112" s="5" t="str">
        <f t="shared" si="38"/>
        <v/>
      </c>
      <c r="W112" s="41"/>
      <c r="X112" s="41"/>
      <c r="Y112" s="41"/>
      <c r="Z112" s="41"/>
      <c r="AA112" s="41"/>
      <c r="AB112" s="41"/>
      <c r="AC112" s="41"/>
      <c r="AD112" s="41"/>
      <c r="AE112" s="5" t="str">
        <f t="shared" si="39"/>
        <v/>
      </c>
      <c r="AF112" s="41"/>
      <c r="AG112" s="41"/>
      <c r="AH112" s="41"/>
      <c r="AI112" s="41"/>
      <c r="AJ112" s="41"/>
      <c r="AK112" s="41"/>
      <c r="AL112" s="41"/>
      <c r="AM112" s="41"/>
      <c r="AN112" s="41">
        <f t="shared" si="47"/>
        <v>27.814569536423843</v>
      </c>
      <c r="AO112" s="41">
        <v>755</v>
      </c>
      <c r="AP112" s="110" t="s">
        <v>103</v>
      </c>
      <c r="AQ112" s="111" t="s">
        <v>103</v>
      </c>
      <c r="AR112" s="126" t="str">
        <f t="shared" si="40"/>
        <v/>
      </c>
      <c r="AS112" s="126" t="str">
        <f t="shared" si="41"/>
        <v/>
      </c>
      <c r="AT112" s="127">
        <v>740</v>
      </c>
      <c r="AU112" s="128">
        <v>2.42</v>
      </c>
      <c r="AV112" s="129" t="s">
        <v>103</v>
      </c>
      <c r="AW112" s="126" t="str">
        <f t="shared" si="42"/>
        <v/>
      </c>
      <c r="AX112" s="126" t="str">
        <f t="shared" si="43"/>
        <v/>
      </c>
      <c r="AY112" s="64" t="str">
        <f t="shared" si="44"/>
        <v/>
      </c>
      <c r="AZ112" s="97">
        <v>81.25</v>
      </c>
      <c r="BA112" s="68"/>
      <c r="BB112" s="68"/>
      <c r="BC112" s="68"/>
      <c r="BD112" s="68"/>
      <c r="BE112" s="15"/>
      <c r="BF112" s="5">
        <f t="shared" si="45"/>
        <v>8642</v>
      </c>
      <c r="BG112" s="42">
        <v>4365</v>
      </c>
      <c r="BH112" s="42">
        <v>4277</v>
      </c>
      <c r="BI112" s="42"/>
      <c r="BJ112" s="42"/>
      <c r="BK112" s="42"/>
      <c r="BL112" s="42"/>
      <c r="BM112" s="42"/>
    </row>
    <row r="113" spans="1:65" outlineLevel="5" x14ac:dyDescent="0.3">
      <c r="A113" s="22">
        <f t="shared" si="48"/>
        <v>3</v>
      </c>
      <c r="B113" s="9">
        <f t="shared" si="46"/>
        <v>43553</v>
      </c>
      <c r="C113" s="51">
        <v>315582</v>
      </c>
      <c r="D113" s="64"/>
      <c r="E113" s="12">
        <v>36</v>
      </c>
      <c r="F113" s="12">
        <v>36</v>
      </c>
      <c r="G113" s="12"/>
      <c r="H113" s="12"/>
      <c r="I113" s="12"/>
      <c r="J113" s="12"/>
      <c r="K113" s="12"/>
      <c r="L113" s="12"/>
      <c r="M113" s="74" t="str">
        <f t="shared" si="37"/>
        <v/>
      </c>
      <c r="N113" s="83" t="s">
        <v>103</v>
      </c>
      <c r="O113" s="83" t="s">
        <v>103</v>
      </c>
      <c r="P113" s="83"/>
      <c r="Q113" s="83"/>
      <c r="R113" s="83"/>
      <c r="S113" s="83"/>
      <c r="T113" s="83"/>
      <c r="U113" s="83"/>
      <c r="V113" s="5" t="str">
        <f t="shared" si="38"/>
        <v/>
      </c>
      <c r="W113" s="41"/>
      <c r="X113" s="41"/>
      <c r="Y113" s="41"/>
      <c r="Z113" s="41"/>
      <c r="AA113" s="41"/>
      <c r="AB113" s="41"/>
      <c r="AC113" s="41"/>
      <c r="AD113" s="41"/>
      <c r="AE113" s="5" t="str">
        <f t="shared" si="39"/>
        <v/>
      </c>
      <c r="AF113" s="41"/>
      <c r="AG113" s="41"/>
      <c r="AH113" s="41"/>
      <c r="AI113" s="41"/>
      <c r="AJ113" s="41"/>
      <c r="AK113" s="41"/>
      <c r="AL113" s="41"/>
      <c r="AM113" s="41"/>
      <c r="AN113" s="41">
        <f t="shared" si="47"/>
        <v>28.532608695652176</v>
      </c>
      <c r="AO113" s="41">
        <v>736</v>
      </c>
      <c r="AP113" s="110" t="s">
        <v>103</v>
      </c>
      <c r="AQ113" s="111" t="s">
        <v>103</v>
      </c>
      <c r="AR113" s="126" t="str">
        <f t="shared" si="40"/>
        <v/>
      </c>
      <c r="AS113" s="126" t="str">
        <f t="shared" si="41"/>
        <v/>
      </c>
      <c r="AT113" s="127">
        <v>736</v>
      </c>
      <c r="AU113" s="128">
        <v>2.4300000000000002</v>
      </c>
      <c r="AV113" s="129" t="s">
        <v>103</v>
      </c>
      <c r="AW113" s="126" t="str">
        <f t="shared" si="42"/>
        <v/>
      </c>
      <c r="AX113" s="126" t="str">
        <f t="shared" si="43"/>
        <v/>
      </c>
      <c r="AY113" s="64" t="str">
        <f t="shared" si="44"/>
        <v/>
      </c>
      <c r="AZ113" s="97">
        <v>81.86</v>
      </c>
      <c r="BA113" s="68"/>
      <c r="BB113" s="68"/>
      <c r="BC113" s="68"/>
      <c r="BD113" s="68"/>
      <c r="BE113" s="15"/>
      <c r="BF113" s="5">
        <f t="shared" si="45"/>
        <v>5085</v>
      </c>
      <c r="BG113" s="42">
        <v>4602</v>
      </c>
      <c r="BH113" s="42">
        <v>483</v>
      </c>
      <c r="BI113" s="42"/>
      <c r="BJ113" s="42"/>
      <c r="BK113" s="42"/>
      <c r="BL113" s="42"/>
      <c r="BM113" s="42"/>
    </row>
    <row r="114" spans="1:65" outlineLevel="5" x14ac:dyDescent="0.3">
      <c r="A114" s="22">
        <f t="shared" si="48"/>
        <v>3</v>
      </c>
      <c r="B114" s="9">
        <f t="shared" si="46"/>
        <v>43554</v>
      </c>
      <c r="C114" s="51">
        <v>295242</v>
      </c>
      <c r="D114" s="64"/>
      <c r="E114" s="12">
        <v>36</v>
      </c>
      <c r="F114" s="12">
        <v>36</v>
      </c>
      <c r="G114" s="12"/>
      <c r="H114" s="12"/>
      <c r="I114" s="12"/>
      <c r="J114" s="12"/>
      <c r="K114" s="12"/>
      <c r="L114" s="12"/>
      <c r="M114" s="74" t="str">
        <f t="shared" si="37"/>
        <v/>
      </c>
      <c r="N114" s="83" t="s">
        <v>103</v>
      </c>
      <c r="O114" s="83" t="s">
        <v>103</v>
      </c>
      <c r="P114" s="83"/>
      <c r="Q114" s="83"/>
      <c r="R114" s="83"/>
      <c r="S114" s="83"/>
      <c r="T114" s="83"/>
      <c r="U114" s="83"/>
      <c r="V114" s="5" t="str">
        <f t="shared" si="38"/>
        <v/>
      </c>
      <c r="W114" s="41"/>
      <c r="X114" s="41"/>
      <c r="Y114" s="41"/>
      <c r="Z114" s="41"/>
      <c r="AA114" s="41"/>
      <c r="AB114" s="41"/>
      <c r="AC114" s="41"/>
      <c r="AD114" s="41"/>
      <c r="AE114" s="5" t="str">
        <f t="shared" si="39"/>
        <v/>
      </c>
      <c r="AF114" s="41"/>
      <c r="AG114" s="41"/>
      <c r="AH114" s="41"/>
      <c r="AI114" s="41"/>
      <c r="AJ114" s="41"/>
      <c r="AK114" s="41"/>
      <c r="AL114" s="41"/>
      <c r="AM114" s="41"/>
      <c r="AN114" s="41">
        <f t="shared" si="47"/>
        <v>27.166882276843467</v>
      </c>
      <c r="AO114" s="41">
        <v>773</v>
      </c>
      <c r="AP114" s="110" t="s">
        <v>103</v>
      </c>
      <c r="AQ114" s="111" t="s">
        <v>103</v>
      </c>
      <c r="AR114" s="126" t="str">
        <f t="shared" si="40"/>
        <v/>
      </c>
      <c r="AS114" s="126" t="str">
        <f t="shared" si="41"/>
        <v/>
      </c>
      <c r="AT114" s="127">
        <v>773</v>
      </c>
      <c r="AU114" s="128" t="s">
        <v>103</v>
      </c>
      <c r="AV114" s="129" t="s">
        <v>103</v>
      </c>
      <c r="AW114" s="126" t="str">
        <f t="shared" si="42"/>
        <v/>
      </c>
      <c r="AX114" s="126" t="str">
        <f t="shared" si="43"/>
        <v/>
      </c>
      <c r="AY114" s="64" t="str">
        <f t="shared" si="44"/>
        <v/>
      </c>
      <c r="AZ114" s="97" t="s">
        <v>103</v>
      </c>
      <c r="BA114" s="68"/>
      <c r="BB114" s="68"/>
      <c r="BC114" s="68"/>
      <c r="BD114" s="68"/>
      <c r="BE114" s="15"/>
      <c r="BF114" s="5">
        <f t="shared" si="45"/>
        <v>7586</v>
      </c>
      <c r="BG114" s="42">
        <v>400</v>
      </c>
      <c r="BH114" s="42">
        <v>7186</v>
      </c>
      <c r="BI114" s="42"/>
      <c r="BJ114" s="42"/>
      <c r="BK114" s="42"/>
      <c r="BL114" s="42"/>
      <c r="BM114" s="42"/>
    </row>
    <row r="115" spans="1:65" ht="17.25" outlineLevel="5" thickBot="1" x14ac:dyDescent="0.35">
      <c r="A115" s="31">
        <f t="shared" si="48"/>
        <v>3</v>
      </c>
      <c r="B115" s="32">
        <f t="shared" si="46"/>
        <v>43555</v>
      </c>
      <c r="C115" s="51">
        <v>293267</v>
      </c>
      <c r="D115" s="64"/>
      <c r="E115" s="12">
        <v>35</v>
      </c>
      <c r="F115" s="12">
        <v>35</v>
      </c>
      <c r="G115" s="12"/>
      <c r="H115" s="12"/>
      <c r="I115" s="12"/>
      <c r="J115" s="12"/>
      <c r="K115" s="12"/>
      <c r="L115" s="12"/>
      <c r="M115" s="74" t="str">
        <f t="shared" si="37"/>
        <v/>
      </c>
      <c r="N115" s="83" t="s">
        <v>103</v>
      </c>
      <c r="O115" s="83" t="s">
        <v>103</v>
      </c>
      <c r="P115" s="83"/>
      <c r="Q115" s="83"/>
      <c r="R115" s="83"/>
      <c r="S115" s="83"/>
      <c r="T115" s="83"/>
      <c r="U115" s="83"/>
      <c r="V115" s="5" t="str">
        <f t="shared" si="38"/>
        <v/>
      </c>
      <c r="W115" s="41"/>
      <c r="X115" s="41"/>
      <c r="Y115" s="41"/>
      <c r="Z115" s="41"/>
      <c r="AA115" s="41"/>
      <c r="AB115" s="41"/>
      <c r="AC115" s="41"/>
      <c r="AD115" s="41"/>
      <c r="AE115" s="5" t="str">
        <f t="shared" si="39"/>
        <v/>
      </c>
      <c r="AF115" s="41"/>
      <c r="AG115" s="41"/>
      <c r="AH115" s="41"/>
      <c r="AI115" s="41"/>
      <c r="AJ115" s="41"/>
      <c r="AK115" s="41"/>
      <c r="AL115" s="41"/>
      <c r="AM115" s="41"/>
      <c r="AN115" s="41">
        <f t="shared" si="47"/>
        <v>28.037383177570092</v>
      </c>
      <c r="AO115" s="41">
        <v>749</v>
      </c>
      <c r="AP115" s="110" t="s">
        <v>103</v>
      </c>
      <c r="AQ115" s="111" t="s">
        <v>103</v>
      </c>
      <c r="AR115" s="126" t="str">
        <f t="shared" si="40"/>
        <v/>
      </c>
      <c r="AS115" s="126" t="str">
        <f t="shared" si="41"/>
        <v/>
      </c>
      <c r="AT115" s="127">
        <v>749</v>
      </c>
      <c r="AU115" s="128" t="s">
        <v>103</v>
      </c>
      <c r="AV115" s="129" t="s">
        <v>103</v>
      </c>
      <c r="AW115" s="126" t="str">
        <f t="shared" si="42"/>
        <v/>
      </c>
      <c r="AX115" s="126" t="str">
        <f t="shared" si="43"/>
        <v/>
      </c>
      <c r="AY115" s="64" t="str">
        <f t="shared" si="44"/>
        <v/>
      </c>
      <c r="AZ115" s="97" t="s">
        <v>103</v>
      </c>
      <c r="BA115" s="68"/>
      <c r="BB115" s="68"/>
      <c r="BC115" s="68"/>
      <c r="BD115" s="68"/>
      <c r="BE115" s="15"/>
      <c r="BF115" s="5">
        <f t="shared" si="45"/>
        <v>8085</v>
      </c>
      <c r="BG115" s="42">
        <v>5046</v>
      </c>
      <c r="BH115" s="42">
        <v>3039</v>
      </c>
      <c r="BI115" s="42"/>
      <c r="BJ115" s="42"/>
      <c r="BK115" s="42"/>
      <c r="BL115" s="42"/>
      <c r="BM115" s="42"/>
    </row>
    <row r="116" spans="1:65" outlineLevel="4" x14ac:dyDescent="0.3">
      <c r="A116" s="156" t="s">
        <v>37</v>
      </c>
      <c r="B116" s="157"/>
      <c r="C116" s="50">
        <f t="shared" ref="C116:BM116" si="49">SUBTOTAL(4,C85:C115)</f>
        <v>380310</v>
      </c>
      <c r="D116" s="60">
        <f t="shared" si="49"/>
        <v>0</v>
      </c>
      <c r="E116" s="28">
        <f t="shared" si="49"/>
        <v>37</v>
      </c>
      <c r="F116" s="28">
        <f t="shared" si="49"/>
        <v>37</v>
      </c>
      <c r="G116" s="28">
        <f t="shared" si="49"/>
        <v>0</v>
      </c>
      <c r="H116" s="28">
        <f t="shared" si="49"/>
        <v>0</v>
      </c>
      <c r="I116" s="28">
        <f t="shared" si="49"/>
        <v>0</v>
      </c>
      <c r="J116" s="28">
        <f t="shared" si="49"/>
        <v>0</v>
      </c>
      <c r="K116" s="28">
        <f t="shared" si="49"/>
        <v>0</v>
      </c>
      <c r="L116" s="28">
        <f t="shared" si="49"/>
        <v>0</v>
      </c>
      <c r="M116" s="71">
        <f t="shared" si="49"/>
        <v>7.7</v>
      </c>
      <c r="N116" s="82">
        <f t="shared" si="49"/>
        <v>7.71</v>
      </c>
      <c r="O116" s="82">
        <f t="shared" si="49"/>
        <v>7.7</v>
      </c>
      <c r="P116" s="82">
        <f t="shared" si="49"/>
        <v>0</v>
      </c>
      <c r="Q116" s="82">
        <f t="shared" si="49"/>
        <v>0</v>
      </c>
      <c r="R116" s="82">
        <f t="shared" si="49"/>
        <v>0</v>
      </c>
      <c r="S116" s="82">
        <f t="shared" si="49"/>
        <v>0</v>
      </c>
      <c r="T116" s="82">
        <f t="shared" si="49"/>
        <v>0</v>
      </c>
      <c r="U116" s="82">
        <f t="shared" si="49"/>
        <v>0</v>
      </c>
      <c r="V116" s="29">
        <f t="shared" si="49"/>
        <v>0</v>
      </c>
      <c r="W116" s="39">
        <f t="shared" si="49"/>
        <v>0</v>
      </c>
      <c r="X116" s="39">
        <f t="shared" si="49"/>
        <v>0</v>
      </c>
      <c r="Y116" s="39">
        <f t="shared" si="49"/>
        <v>0</v>
      </c>
      <c r="Z116" s="39">
        <f t="shared" si="49"/>
        <v>0</v>
      </c>
      <c r="AA116" s="39">
        <f t="shared" si="49"/>
        <v>0</v>
      </c>
      <c r="AB116" s="39">
        <f t="shared" si="49"/>
        <v>0</v>
      </c>
      <c r="AC116" s="39">
        <f t="shared" si="49"/>
        <v>0</v>
      </c>
      <c r="AD116" s="39">
        <f t="shared" si="49"/>
        <v>0</v>
      </c>
      <c r="AE116" s="29">
        <f t="shared" si="49"/>
        <v>0</v>
      </c>
      <c r="AF116" s="39">
        <f t="shared" si="49"/>
        <v>0</v>
      </c>
      <c r="AG116" s="39">
        <f t="shared" si="49"/>
        <v>0</v>
      </c>
      <c r="AH116" s="39">
        <f t="shared" si="49"/>
        <v>0</v>
      </c>
      <c r="AI116" s="39">
        <f t="shared" si="49"/>
        <v>0</v>
      </c>
      <c r="AJ116" s="39">
        <f t="shared" si="49"/>
        <v>0</v>
      </c>
      <c r="AK116" s="39">
        <f t="shared" si="49"/>
        <v>0</v>
      </c>
      <c r="AL116" s="39">
        <f t="shared" si="49"/>
        <v>0</v>
      </c>
      <c r="AM116" s="39">
        <f t="shared" si="49"/>
        <v>0</v>
      </c>
      <c r="AN116" s="39">
        <f t="shared" si="49"/>
        <v>29.702970297029704</v>
      </c>
      <c r="AO116" s="39">
        <f t="shared" si="49"/>
        <v>1316</v>
      </c>
      <c r="AP116" s="104">
        <f t="shared" si="49"/>
        <v>4.78</v>
      </c>
      <c r="AQ116" s="105">
        <f t="shared" si="49"/>
        <v>4</v>
      </c>
      <c r="AR116" s="106">
        <f t="shared" si="49"/>
        <v>83.682008368200826</v>
      </c>
      <c r="AS116" s="106">
        <f t="shared" si="49"/>
        <v>21.479713603818624</v>
      </c>
      <c r="AT116" s="107">
        <f t="shared" si="49"/>
        <v>1316</v>
      </c>
      <c r="AU116" s="108">
        <f t="shared" si="49"/>
        <v>3.15</v>
      </c>
      <c r="AV116" s="109">
        <f t="shared" si="49"/>
        <v>2.16</v>
      </c>
      <c r="AW116" s="106">
        <f t="shared" si="49"/>
        <v>72.695035460992912</v>
      </c>
      <c r="AX116" s="106">
        <f t="shared" si="49"/>
        <v>33.476394849785407</v>
      </c>
      <c r="AY116" s="60">
        <f t="shared" si="49"/>
        <v>48.084415584415531</v>
      </c>
      <c r="AZ116" s="96">
        <f t="shared" si="49"/>
        <v>82.85</v>
      </c>
      <c r="BA116" s="67">
        <f t="shared" si="49"/>
        <v>64.3</v>
      </c>
      <c r="BB116" s="67">
        <f t="shared" si="49"/>
        <v>34.700000000000003</v>
      </c>
      <c r="BC116" s="67">
        <f t="shared" si="49"/>
        <v>285</v>
      </c>
      <c r="BD116" s="67">
        <f t="shared" si="49"/>
        <v>0</v>
      </c>
      <c r="BE116" s="27">
        <f t="shared" si="49"/>
        <v>0</v>
      </c>
      <c r="BF116" s="29">
        <f t="shared" si="49"/>
        <v>10295</v>
      </c>
      <c r="BG116" s="39">
        <f t="shared" si="49"/>
        <v>5068</v>
      </c>
      <c r="BH116" s="40">
        <f t="shared" si="49"/>
        <v>8077</v>
      </c>
      <c r="BI116" s="40">
        <f t="shared" si="49"/>
        <v>0</v>
      </c>
      <c r="BJ116" s="40">
        <f t="shared" si="49"/>
        <v>0</v>
      </c>
      <c r="BK116" s="40">
        <f t="shared" si="49"/>
        <v>0</v>
      </c>
      <c r="BL116" s="40">
        <f t="shared" si="49"/>
        <v>0</v>
      </c>
      <c r="BM116" s="27">
        <f t="shared" si="49"/>
        <v>0</v>
      </c>
    </row>
    <row r="117" spans="1:65" outlineLevel="3" x14ac:dyDescent="0.3">
      <c r="A117" s="158" t="s">
        <v>26</v>
      </c>
      <c r="B117" s="159"/>
      <c r="C117" s="51">
        <f t="shared" ref="C117:BM117" si="50">SUBTOTAL(5,C85:C115)</f>
        <v>276779</v>
      </c>
      <c r="D117" s="61">
        <f t="shared" si="50"/>
        <v>0</v>
      </c>
      <c r="E117" s="12">
        <f t="shared" si="50"/>
        <v>35</v>
      </c>
      <c r="F117" s="12">
        <f t="shared" si="50"/>
        <v>35</v>
      </c>
      <c r="G117" s="12">
        <f t="shared" si="50"/>
        <v>0</v>
      </c>
      <c r="H117" s="12">
        <f t="shared" si="50"/>
        <v>0</v>
      </c>
      <c r="I117" s="12">
        <f t="shared" si="50"/>
        <v>0</v>
      </c>
      <c r="J117" s="12">
        <f t="shared" si="50"/>
        <v>0</v>
      </c>
      <c r="K117" s="12">
        <f t="shared" si="50"/>
        <v>0</v>
      </c>
      <c r="L117" s="12">
        <f t="shared" si="50"/>
        <v>0</v>
      </c>
      <c r="M117" s="72">
        <f t="shared" si="50"/>
        <v>7.4</v>
      </c>
      <c r="N117" s="83">
        <f t="shared" si="50"/>
        <v>7.36</v>
      </c>
      <c r="O117" s="83">
        <f t="shared" si="50"/>
        <v>7.35</v>
      </c>
      <c r="P117" s="83">
        <f t="shared" si="50"/>
        <v>0</v>
      </c>
      <c r="Q117" s="83">
        <f t="shared" si="50"/>
        <v>0</v>
      </c>
      <c r="R117" s="83">
        <f t="shared" si="50"/>
        <v>0</v>
      </c>
      <c r="S117" s="83">
        <f t="shared" si="50"/>
        <v>0</v>
      </c>
      <c r="T117" s="83">
        <f t="shared" si="50"/>
        <v>0</v>
      </c>
      <c r="U117" s="83">
        <f t="shared" si="50"/>
        <v>0</v>
      </c>
      <c r="V117" s="6">
        <f t="shared" si="50"/>
        <v>0</v>
      </c>
      <c r="W117" s="41">
        <f t="shared" si="50"/>
        <v>0</v>
      </c>
      <c r="X117" s="41">
        <f t="shared" si="50"/>
        <v>0</v>
      </c>
      <c r="Y117" s="41">
        <f t="shared" si="50"/>
        <v>0</v>
      </c>
      <c r="Z117" s="41">
        <f t="shared" si="50"/>
        <v>0</v>
      </c>
      <c r="AA117" s="41">
        <f t="shared" si="50"/>
        <v>0</v>
      </c>
      <c r="AB117" s="41">
        <f t="shared" si="50"/>
        <v>0</v>
      </c>
      <c r="AC117" s="41">
        <f t="shared" si="50"/>
        <v>0</v>
      </c>
      <c r="AD117" s="41">
        <f t="shared" si="50"/>
        <v>0</v>
      </c>
      <c r="AE117" s="6">
        <f t="shared" si="50"/>
        <v>0</v>
      </c>
      <c r="AF117" s="41">
        <f t="shared" si="50"/>
        <v>0</v>
      </c>
      <c r="AG117" s="41">
        <f t="shared" si="50"/>
        <v>0</v>
      </c>
      <c r="AH117" s="41">
        <f t="shared" si="50"/>
        <v>0</v>
      </c>
      <c r="AI117" s="41">
        <f t="shared" si="50"/>
        <v>0</v>
      </c>
      <c r="AJ117" s="41">
        <f t="shared" si="50"/>
        <v>0</v>
      </c>
      <c r="AK117" s="41">
        <f t="shared" si="50"/>
        <v>0</v>
      </c>
      <c r="AL117" s="41">
        <f t="shared" si="50"/>
        <v>0</v>
      </c>
      <c r="AM117" s="41">
        <f t="shared" si="50"/>
        <v>0</v>
      </c>
      <c r="AN117" s="41">
        <f t="shared" si="50"/>
        <v>15.957446808510639</v>
      </c>
      <c r="AO117" s="41">
        <f t="shared" si="50"/>
        <v>707</v>
      </c>
      <c r="AP117" s="110">
        <f t="shared" si="50"/>
        <v>4.0199999999999996</v>
      </c>
      <c r="AQ117" s="111">
        <f t="shared" si="50"/>
        <v>3.18</v>
      </c>
      <c r="AR117" s="112">
        <f t="shared" si="50"/>
        <v>78.520286396181376</v>
      </c>
      <c r="AS117" s="112">
        <f t="shared" si="50"/>
        <v>16.317991631799174</v>
      </c>
      <c r="AT117" s="113">
        <f t="shared" si="50"/>
        <v>707</v>
      </c>
      <c r="AU117" s="114">
        <f t="shared" si="50"/>
        <v>2.21</v>
      </c>
      <c r="AV117" s="115">
        <f t="shared" si="50"/>
        <v>1.55</v>
      </c>
      <c r="AW117" s="112">
        <f t="shared" si="50"/>
        <v>66.523605150214593</v>
      </c>
      <c r="AX117" s="112">
        <f t="shared" si="50"/>
        <v>27.304964539007088</v>
      </c>
      <c r="AY117" s="61">
        <f t="shared" si="50"/>
        <v>40.315004144791324</v>
      </c>
      <c r="AZ117" s="97">
        <f t="shared" si="50"/>
        <v>73.37</v>
      </c>
      <c r="BA117" s="68">
        <f t="shared" si="50"/>
        <v>64.3</v>
      </c>
      <c r="BB117" s="68">
        <f t="shared" si="50"/>
        <v>34.700000000000003</v>
      </c>
      <c r="BC117" s="68">
        <f t="shared" si="50"/>
        <v>285</v>
      </c>
      <c r="BD117" s="68">
        <f t="shared" si="50"/>
        <v>0</v>
      </c>
      <c r="BE117" s="15">
        <f t="shared" si="50"/>
        <v>0</v>
      </c>
      <c r="BF117" s="6">
        <f t="shared" si="50"/>
        <v>4777</v>
      </c>
      <c r="BG117" s="41">
        <f t="shared" si="50"/>
        <v>400</v>
      </c>
      <c r="BH117" s="42">
        <f t="shared" si="50"/>
        <v>483</v>
      </c>
      <c r="BI117" s="42">
        <f t="shared" si="50"/>
        <v>0</v>
      </c>
      <c r="BJ117" s="42">
        <f t="shared" si="50"/>
        <v>0</v>
      </c>
      <c r="BK117" s="42">
        <f t="shared" si="50"/>
        <v>0</v>
      </c>
      <c r="BL117" s="42">
        <f t="shared" si="50"/>
        <v>0</v>
      </c>
      <c r="BM117" s="15">
        <f t="shared" si="50"/>
        <v>0</v>
      </c>
    </row>
    <row r="118" spans="1:65" outlineLevel="2" x14ac:dyDescent="0.3">
      <c r="A118" s="158" t="s">
        <v>15</v>
      </c>
      <c r="B118" s="159"/>
      <c r="C118" s="51">
        <f>IFERROR(SUBTOTAL(1,C85:C115),"")</f>
        <v>298757.25806451612</v>
      </c>
      <c r="D118" s="61" t="str">
        <f t="shared" ref="D118:BM118" si="51">IFERROR(SUBTOTAL(1,D85:D115),"")</f>
        <v/>
      </c>
      <c r="E118" s="12">
        <f t="shared" si="51"/>
        <v>35.612903225806448</v>
      </c>
      <c r="F118" s="12">
        <f t="shared" si="51"/>
        <v>35.70967741935484</v>
      </c>
      <c r="G118" s="12" t="str">
        <f t="shared" si="51"/>
        <v/>
      </c>
      <c r="H118" s="12" t="str">
        <f t="shared" si="51"/>
        <v/>
      </c>
      <c r="I118" s="12" t="str">
        <f t="shared" si="51"/>
        <v/>
      </c>
      <c r="J118" s="12" t="str">
        <f t="shared" si="51"/>
        <v/>
      </c>
      <c r="K118" s="12" t="str">
        <f t="shared" si="51"/>
        <v/>
      </c>
      <c r="L118" s="12" t="str">
        <f t="shared" si="51"/>
        <v/>
      </c>
      <c r="M118" s="72">
        <f t="shared" si="51"/>
        <v>7.5500000000000007</v>
      </c>
      <c r="N118" s="83">
        <f t="shared" si="51"/>
        <v>7.5549999999999997</v>
      </c>
      <c r="O118" s="83">
        <f t="shared" si="51"/>
        <v>7.52</v>
      </c>
      <c r="P118" s="83" t="str">
        <f t="shared" si="51"/>
        <v/>
      </c>
      <c r="Q118" s="83" t="str">
        <f t="shared" si="51"/>
        <v/>
      </c>
      <c r="R118" s="83" t="str">
        <f t="shared" si="51"/>
        <v/>
      </c>
      <c r="S118" s="83" t="str">
        <f t="shared" si="51"/>
        <v/>
      </c>
      <c r="T118" s="83" t="str">
        <f t="shared" si="51"/>
        <v/>
      </c>
      <c r="U118" s="83" t="str">
        <f t="shared" si="51"/>
        <v/>
      </c>
      <c r="V118" s="6" t="str">
        <f t="shared" si="51"/>
        <v/>
      </c>
      <c r="W118" s="41" t="str">
        <f t="shared" si="51"/>
        <v/>
      </c>
      <c r="X118" s="41" t="str">
        <f t="shared" si="51"/>
        <v/>
      </c>
      <c r="Y118" s="41" t="str">
        <f t="shared" si="51"/>
        <v/>
      </c>
      <c r="Z118" s="41" t="str">
        <f t="shared" si="51"/>
        <v/>
      </c>
      <c r="AA118" s="41" t="str">
        <f t="shared" si="51"/>
        <v/>
      </c>
      <c r="AB118" s="41" t="str">
        <f t="shared" si="51"/>
        <v/>
      </c>
      <c r="AC118" s="41" t="str">
        <f t="shared" si="51"/>
        <v/>
      </c>
      <c r="AD118" s="41" t="str">
        <f t="shared" si="51"/>
        <v/>
      </c>
      <c r="AE118" s="6" t="str">
        <f t="shared" si="51"/>
        <v/>
      </c>
      <c r="AF118" s="41" t="str">
        <f t="shared" si="51"/>
        <v/>
      </c>
      <c r="AG118" s="41" t="str">
        <f t="shared" si="51"/>
        <v/>
      </c>
      <c r="AH118" s="41" t="str">
        <f t="shared" si="51"/>
        <v/>
      </c>
      <c r="AI118" s="41" t="str">
        <f t="shared" si="51"/>
        <v/>
      </c>
      <c r="AJ118" s="41" t="str">
        <f t="shared" si="51"/>
        <v/>
      </c>
      <c r="AK118" s="41" t="str">
        <f t="shared" si="51"/>
        <v/>
      </c>
      <c r="AL118" s="41" t="str">
        <f t="shared" si="51"/>
        <v/>
      </c>
      <c r="AM118" s="41" t="str">
        <f t="shared" si="51"/>
        <v/>
      </c>
      <c r="AN118" s="41">
        <f t="shared" si="51"/>
        <v>24.311518281994367</v>
      </c>
      <c r="AO118" s="41">
        <f t="shared" si="51"/>
        <v>897.12903225806451</v>
      </c>
      <c r="AP118" s="110">
        <f t="shared" si="51"/>
        <v>4.3849999999999998</v>
      </c>
      <c r="AQ118" s="111">
        <f t="shared" si="51"/>
        <v>3.5475000000000003</v>
      </c>
      <c r="AR118" s="112">
        <f t="shared" si="51"/>
        <v>80.766253533641077</v>
      </c>
      <c r="AS118" s="112">
        <f t="shared" si="51"/>
        <v>19.23374646635893</v>
      </c>
      <c r="AT118" s="113">
        <f t="shared" si="51"/>
        <v>894.74193548387098</v>
      </c>
      <c r="AU118" s="114">
        <f t="shared" si="51"/>
        <v>2.6340000000000003</v>
      </c>
      <c r="AV118" s="115">
        <f t="shared" si="51"/>
        <v>1.88</v>
      </c>
      <c r="AW118" s="112">
        <f t="shared" si="51"/>
        <v>69.477397773746674</v>
      </c>
      <c r="AX118" s="112">
        <f t="shared" si="51"/>
        <v>30.522602226253326</v>
      </c>
      <c r="AY118" s="61">
        <f t="shared" si="51"/>
        <v>45.887365791632419</v>
      </c>
      <c r="AZ118" s="97">
        <f t="shared" si="51"/>
        <v>80.697999999999993</v>
      </c>
      <c r="BA118" s="68">
        <f t="shared" si="51"/>
        <v>64.3</v>
      </c>
      <c r="BB118" s="68">
        <f t="shared" si="51"/>
        <v>34.700000000000003</v>
      </c>
      <c r="BC118" s="68">
        <f t="shared" si="51"/>
        <v>285</v>
      </c>
      <c r="BD118" s="68" t="str">
        <f t="shared" si="51"/>
        <v/>
      </c>
      <c r="BE118" s="15" t="str">
        <f>IFERROR(SUBTOTAL(1,BE85:BE115),"")</f>
        <v/>
      </c>
      <c r="BF118" s="6">
        <f t="shared" si="51"/>
        <v>7744.9354838709678</v>
      </c>
      <c r="BG118" s="41">
        <f t="shared" si="51"/>
        <v>3497.3548387096776</v>
      </c>
      <c r="BH118" s="42">
        <f t="shared" si="51"/>
        <v>4247.5806451612907</v>
      </c>
      <c r="BI118" s="42" t="str">
        <f t="shared" si="51"/>
        <v/>
      </c>
      <c r="BJ118" s="42" t="str">
        <f t="shared" si="51"/>
        <v/>
      </c>
      <c r="BK118" s="42" t="str">
        <f t="shared" si="51"/>
        <v/>
      </c>
      <c r="BL118" s="42" t="str">
        <f t="shared" si="51"/>
        <v/>
      </c>
      <c r="BM118" s="15" t="str">
        <f t="shared" si="51"/>
        <v/>
      </c>
    </row>
    <row r="119" spans="1:65" ht="17.25" outlineLevel="1" thickBot="1" x14ac:dyDescent="0.35">
      <c r="A119" s="160" t="s">
        <v>58</v>
      </c>
      <c r="B119" s="161"/>
      <c r="C119" s="52">
        <f>SUBTOTAL(9,C85:C115)</f>
        <v>9261475</v>
      </c>
      <c r="D119" s="62"/>
      <c r="E119" s="30"/>
      <c r="F119" s="30"/>
      <c r="G119" s="30"/>
      <c r="H119" s="30"/>
      <c r="I119" s="30"/>
      <c r="J119" s="30"/>
      <c r="K119" s="30"/>
      <c r="L119" s="30"/>
      <c r="M119" s="73"/>
      <c r="N119" s="84"/>
      <c r="O119" s="84"/>
      <c r="P119" s="84"/>
      <c r="Q119" s="84"/>
      <c r="R119" s="84"/>
      <c r="S119" s="84"/>
      <c r="T119" s="84"/>
      <c r="U119" s="84"/>
      <c r="V119" s="93"/>
      <c r="W119" s="94"/>
      <c r="X119" s="94"/>
      <c r="Y119" s="94"/>
      <c r="Z119" s="94"/>
      <c r="AA119" s="94"/>
      <c r="AB119" s="94"/>
      <c r="AC119" s="94"/>
      <c r="AD119" s="94"/>
      <c r="AE119" s="93"/>
      <c r="AF119" s="94"/>
      <c r="AG119" s="94"/>
      <c r="AH119" s="94"/>
      <c r="AI119" s="94"/>
      <c r="AJ119" s="94"/>
      <c r="AK119" s="94"/>
      <c r="AL119" s="94"/>
      <c r="AM119" s="94"/>
      <c r="AN119" s="94"/>
      <c r="AO119" s="43">
        <f>SUBTOTAL(9,AO85:AO115)</f>
        <v>27811</v>
      </c>
      <c r="AP119" s="116"/>
      <c r="AQ119" s="117"/>
      <c r="AR119" s="118"/>
      <c r="AS119" s="118"/>
      <c r="AT119" s="119">
        <f>SUBTOTAL(9,AT85:AT115)</f>
        <v>27737</v>
      </c>
      <c r="AU119" s="120"/>
      <c r="AV119" s="121"/>
      <c r="AW119" s="118"/>
      <c r="AX119" s="118"/>
      <c r="AY119" s="62"/>
      <c r="AZ119" s="98"/>
      <c r="BA119" s="69"/>
      <c r="BB119" s="69"/>
      <c r="BC119" s="69"/>
      <c r="BD119" s="69"/>
      <c r="BE119" s="16">
        <f>SUBTOTAL(9,BE85:BE115)</f>
        <v>0</v>
      </c>
      <c r="BF119" s="7">
        <f t="shared" ref="BF119:BM119" si="52">SUBTOTAL(9,BF85:BF115)</f>
        <v>240093</v>
      </c>
      <c r="BG119" s="43">
        <f t="shared" si="52"/>
        <v>108418</v>
      </c>
      <c r="BH119" s="44">
        <f t="shared" si="52"/>
        <v>131675</v>
      </c>
      <c r="BI119" s="44">
        <f t="shared" si="52"/>
        <v>0</v>
      </c>
      <c r="BJ119" s="44">
        <f t="shared" si="52"/>
        <v>0</v>
      </c>
      <c r="BK119" s="44">
        <f t="shared" si="52"/>
        <v>0</v>
      </c>
      <c r="BL119" s="44">
        <f t="shared" si="52"/>
        <v>0</v>
      </c>
      <c r="BM119" s="16">
        <f t="shared" si="52"/>
        <v>0</v>
      </c>
    </row>
    <row r="120" spans="1:65" outlineLevel="5" x14ac:dyDescent="0.3">
      <c r="A120" s="21">
        <f t="shared" si="48"/>
        <v>4</v>
      </c>
      <c r="B120" s="33">
        <f>B115+1</f>
        <v>43556</v>
      </c>
      <c r="C120" s="51">
        <v>300237</v>
      </c>
      <c r="D120" s="64">
        <f t="shared" ref="D120:D149" si="53">IFERROR(ROUND(AVERAGE(E120:L120),1),"")</f>
        <v>36</v>
      </c>
      <c r="E120" s="12">
        <v>36</v>
      </c>
      <c r="F120" s="12">
        <v>36</v>
      </c>
      <c r="G120" s="12"/>
      <c r="H120" s="12"/>
      <c r="I120" s="12"/>
      <c r="J120" s="12"/>
      <c r="K120" s="12"/>
      <c r="L120" s="12"/>
      <c r="M120" s="74" t="str">
        <f t="shared" ref="M120:M149" si="54">IFERROR(ROUND(AVERAGE(N120:U120),1),"")</f>
        <v/>
      </c>
      <c r="N120" s="83" t="s">
        <v>103</v>
      </c>
      <c r="O120" s="83" t="s">
        <v>103</v>
      </c>
      <c r="P120" s="83"/>
      <c r="Q120" s="83"/>
      <c r="R120" s="83"/>
      <c r="S120" s="83"/>
      <c r="T120" s="83"/>
      <c r="U120" s="83"/>
      <c r="V120" s="5" t="str">
        <f t="shared" ref="V120:V149" si="55">IFERROR(ROUND(AVERAGE(W120:AD120),1),"")</f>
        <v/>
      </c>
      <c r="W120" s="41"/>
      <c r="X120" s="41"/>
      <c r="Y120" s="41"/>
      <c r="Z120" s="41"/>
      <c r="AA120" s="41"/>
      <c r="AB120" s="41"/>
      <c r="AC120" s="41"/>
      <c r="AD120" s="41"/>
      <c r="AE120" s="5" t="str">
        <f t="shared" ref="AE120:AE149" si="56">IFERROR(ROUND(AVERAGE(AF120:AM120),1),"")</f>
        <v/>
      </c>
      <c r="AF120" s="41"/>
      <c r="AG120" s="41"/>
      <c r="AH120" s="41"/>
      <c r="AI120" s="41"/>
      <c r="AJ120" s="41"/>
      <c r="AK120" s="41"/>
      <c r="AL120" s="41"/>
      <c r="AM120" s="41"/>
      <c r="AN120" s="41">
        <f>21000/AO120</f>
        <v>21.604938271604937</v>
      </c>
      <c r="AO120" s="41">
        <v>972</v>
      </c>
      <c r="AP120" s="110" t="s">
        <v>103</v>
      </c>
      <c r="AQ120" s="111" t="s">
        <v>103</v>
      </c>
      <c r="AR120" s="126" t="str">
        <f t="shared" ref="AR120:AR149" si="57">IFERROR(AQ120/AP120*100,"")</f>
        <v/>
      </c>
      <c r="AS120" s="126" t="str">
        <f t="shared" ref="AS120:AS149" si="58">IFERROR(100-AR120,"")</f>
        <v/>
      </c>
      <c r="AT120" s="127">
        <v>972</v>
      </c>
      <c r="AU120" s="128">
        <v>2.86</v>
      </c>
      <c r="AV120" s="129" t="s">
        <v>103</v>
      </c>
      <c r="AW120" s="126" t="str">
        <f t="shared" ref="AW120:AW149" si="59">IFERROR(AV120/AU120*100,"")</f>
        <v/>
      </c>
      <c r="AX120" s="126" t="str">
        <f t="shared" ref="AX120:AX149" si="60">IFERROR(100-AW120,"")</f>
        <v/>
      </c>
      <c r="AY120" s="64" t="str">
        <f t="shared" ref="AY120:AY149" si="61">IFERROR((1-((AW120*AS120)/(AX120*AR120)))*100,"")</f>
        <v/>
      </c>
      <c r="AZ120" s="97">
        <v>81.62</v>
      </c>
      <c r="BA120" s="68"/>
      <c r="BB120" s="68"/>
      <c r="BC120" s="68"/>
      <c r="BD120" s="68"/>
      <c r="BE120" s="15"/>
      <c r="BF120" s="5">
        <f t="shared" ref="BF120:BF149" si="62">IF(SUM(BG120:BM120)=0,"",SUM(BG120:BM120))</f>
        <v>7977</v>
      </c>
      <c r="BG120" s="42">
        <v>5056</v>
      </c>
      <c r="BH120" s="42">
        <v>2921</v>
      </c>
      <c r="BI120" s="42"/>
      <c r="BJ120" s="42"/>
      <c r="BK120" s="42"/>
      <c r="BL120" s="42"/>
      <c r="BM120" s="42"/>
    </row>
    <row r="121" spans="1:65" outlineLevel="5" x14ac:dyDescent="0.3">
      <c r="A121" s="22">
        <f t="shared" si="48"/>
        <v>4</v>
      </c>
      <c r="B121" s="9">
        <f t="shared" si="46"/>
        <v>43557</v>
      </c>
      <c r="C121" s="51">
        <v>289449</v>
      </c>
      <c r="D121" s="64">
        <f t="shared" si="53"/>
        <v>36</v>
      </c>
      <c r="E121" s="12">
        <v>36</v>
      </c>
      <c r="F121" s="12">
        <v>36</v>
      </c>
      <c r="G121" s="12"/>
      <c r="H121" s="12"/>
      <c r="I121" s="12"/>
      <c r="J121" s="12"/>
      <c r="K121" s="12"/>
      <c r="L121" s="12"/>
      <c r="M121" s="74">
        <f t="shared" si="54"/>
        <v>7.7</v>
      </c>
      <c r="N121" s="83">
        <v>7.64</v>
      </c>
      <c r="O121" s="83">
        <v>7.66</v>
      </c>
      <c r="P121" s="83"/>
      <c r="Q121" s="83"/>
      <c r="R121" s="83"/>
      <c r="S121" s="83"/>
      <c r="T121" s="83"/>
      <c r="U121" s="83"/>
      <c r="V121" s="5" t="str">
        <f t="shared" si="55"/>
        <v/>
      </c>
      <c r="W121" s="41"/>
      <c r="X121" s="41"/>
      <c r="Y121" s="41"/>
      <c r="Z121" s="41"/>
      <c r="AA121" s="41"/>
      <c r="AB121" s="41"/>
      <c r="AC121" s="41"/>
      <c r="AD121" s="41"/>
      <c r="AE121" s="5" t="str">
        <f t="shared" si="56"/>
        <v/>
      </c>
      <c r="AF121" s="41"/>
      <c r="AG121" s="41"/>
      <c r="AH121" s="41"/>
      <c r="AI121" s="41"/>
      <c r="AJ121" s="41"/>
      <c r="AK121" s="41"/>
      <c r="AL121" s="41"/>
      <c r="AM121" s="41"/>
      <c r="AN121" s="41">
        <f t="shared" ref="AN121:AN149" si="63">21000/AO121</f>
        <v>29.085872576177284</v>
      </c>
      <c r="AO121" s="41">
        <v>722</v>
      </c>
      <c r="AP121" s="110">
        <v>4.1900000000000004</v>
      </c>
      <c r="AQ121" s="111">
        <v>3.37</v>
      </c>
      <c r="AR121" s="126">
        <f t="shared" si="57"/>
        <v>80.429594272076372</v>
      </c>
      <c r="AS121" s="126">
        <f t="shared" si="58"/>
        <v>19.570405727923628</v>
      </c>
      <c r="AT121" s="127">
        <v>722</v>
      </c>
      <c r="AU121" s="128">
        <v>2.81</v>
      </c>
      <c r="AV121" s="129">
        <v>2.08</v>
      </c>
      <c r="AW121" s="126">
        <f t="shared" si="59"/>
        <v>74.02135231316727</v>
      </c>
      <c r="AX121" s="126">
        <f t="shared" si="60"/>
        <v>25.97864768683273</v>
      </c>
      <c r="AY121" s="64">
        <f t="shared" si="61"/>
        <v>30.669484980285311</v>
      </c>
      <c r="AZ121" s="97">
        <v>81.62</v>
      </c>
      <c r="BA121" s="68"/>
      <c r="BB121" s="68"/>
      <c r="BC121" s="68"/>
      <c r="BD121" s="68"/>
      <c r="BE121" s="15"/>
      <c r="BF121" s="5">
        <f t="shared" si="62"/>
        <v>7998</v>
      </c>
      <c r="BG121" s="42">
        <v>4778</v>
      </c>
      <c r="BH121" s="42">
        <v>3220</v>
      </c>
      <c r="BI121" s="42"/>
      <c r="BJ121" s="42"/>
      <c r="BK121" s="42"/>
      <c r="BL121" s="42"/>
      <c r="BM121" s="42"/>
    </row>
    <row r="122" spans="1:65" outlineLevel="5" x14ac:dyDescent="0.3">
      <c r="A122" s="22">
        <f t="shared" si="48"/>
        <v>4</v>
      </c>
      <c r="B122" s="9">
        <f t="shared" si="46"/>
        <v>43558</v>
      </c>
      <c r="C122" s="51">
        <v>289929</v>
      </c>
      <c r="D122" s="64">
        <f t="shared" si="53"/>
        <v>36</v>
      </c>
      <c r="E122" s="12">
        <v>36</v>
      </c>
      <c r="F122" s="12">
        <v>36</v>
      </c>
      <c r="G122" s="12"/>
      <c r="H122" s="12"/>
      <c r="I122" s="12"/>
      <c r="J122" s="12"/>
      <c r="K122" s="12"/>
      <c r="L122" s="12"/>
      <c r="M122" s="74" t="str">
        <f t="shared" si="54"/>
        <v/>
      </c>
      <c r="N122" s="83" t="s">
        <v>103</v>
      </c>
      <c r="O122" s="83" t="s">
        <v>103</v>
      </c>
      <c r="P122" s="83"/>
      <c r="Q122" s="83"/>
      <c r="R122" s="83"/>
      <c r="S122" s="83"/>
      <c r="T122" s="83"/>
      <c r="U122" s="83"/>
      <c r="V122" s="5" t="str">
        <f t="shared" si="55"/>
        <v/>
      </c>
      <c r="W122" s="41"/>
      <c r="X122" s="41"/>
      <c r="Y122" s="41"/>
      <c r="Z122" s="41"/>
      <c r="AA122" s="41"/>
      <c r="AB122" s="41"/>
      <c r="AC122" s="41"/>
      <c r="AD122" s="41"/>
      <c r="AE122" s="5" t="str">
        <f t="shared" si="56"/>
        <v/>
      </c>
      <c r="AF122" s="41"/>
      <c r="AG122" s="41"/>
      <c r="AH122" s="41"/>
      <c r="AI122" s="41"/>
      <c r="AJ122" s="41"/>
      <c r="AK122" s="41"/>
      <c r="AL122" s="41"/>
      <c r="AM122" s="41"/>
      <c r="AN122" s="41">
        <f t="shared" si="63"/>
        <v>28.150134048257371</v>
      </c>
      <c r="AO122" s="41">
        <v>746</v>
      </c>
      <c r="AP122" s="110" t="s">
        <v>103</v>
      </c>
      <c r="AQ122" s="111" t="s">
        <v>103</v>
      </c>
      <c r="AR122" s="126" t="str">
        <f t="shared" si="57"/>
        <v/>
      </c>
      <c r="AS122" s="126" t="str">
        <f t="shared" si="58"/>
        <v/>
      </c>
      <c r="AT122" s="127">
        <v>746</v>
      </c>
      <c r="AU122" s="128">
        <v>2.87</v>
      </c>
      <c r="AV122" s="129" t="s">
        <v>103</v>
      </c>
      <c r="AW122" s="126" t="str">
        <f t="shared" si="59"/>
        <v/>
      </c>
      <c r="AX122" s="126" t="str">
        <f t="shared" si="60"/>
        <v/>
      </c>
      <c r="AY122" s="64" t="str">
        <f t="shared" si="61"/>
        <v/>
      </c>
      <c r="AZ122" s="97">
        <v>81.52</v>
      </c>
      <c r="BA122" s="68"/>
      <c r="BB122" s="68"/>
      <c r="BC122" s="68"/>
      <c r="BD122" s="68"/>
      <c r="BE122" s="15"/>
      <c r="BF122" s="5">
        <f t="shared" si="62"/>
        <v>8094</v>
      </c>
      <c r="BG122" s="42">
        <v>2319</v>
      </c>
      <c r="BH122" s="42">
        <v>5775</v>
      </c>
      <c r="BI122" s="42"/>
      <c r="BJ122" s="42"/>
      <c r="BK122" s="42"/>
      <c r="BL122" s="42"/>
      <c r="BM122" s="42"/>
    </row>
    <row r="123" spans="1:65" outlineLevel="5" x14ac:dyDescent="0.3">
      <c r="A123" s="22">
        <f t="shared" si="48"/>
        <v>4</v>
      </c>
      <c r="B123" s="9">
        <f t="shared" si="46"/>
        <v>43559</v>
      </c>
      <c r="C123" s="51">
        <v>312613</v>
      </c>
      <c r="D123" s="64">
        <f t="shared" si="53"/>
        <v>36</v>
      </c>
      <c r="E123" s="12">
        <v>36</v>
      </c>
      <c r="F123" s="12">
        <v>36</v>
      </c>
      <c r="G123" s="12"/>
      <c r="H123" s="12"/>
      <c r="I123" s="12"/>
      <c r="J123" s="12"/>
      <c r="K123" s="12"/>
      <c r="L123" s="12"/>
      <c r="M123" s="74" t="str">
        <f t="shared" si="54"/>
        <v/>
      </c>
      <c r="N123" s="83" t="s">
        <v>103</v>
      </c>
      <c r="O123" s="83" t="s">
        <v>103</v>
      </c>
      <c r="P123" s="83"/>
      <c r="Q123" s="83"/>
      <c r="R123" s="83"/>
      <c r="S123" s="83"/>
      <c r="T123" s="83"/>
      <c r="U123" s="83"/>
      <c r="V123" s="5" t="str">
        <f t="shared" si="55"/>
        <v/>
      </c>
      <c r="W123" s="41"/>
      <c r="X123" s="41"/>
      <c r="Y123" s="41"/>
      <c r="Z123" s="41"/>
      <c r="AA123" s="41"/>
      <c r="AB123" s="41"/>
      <c r="AC123" s="41"/>
      <c r="AD123" s="41"/>
      <c r="AE123" s="5" t="str">
        <f t="shared" si="56"/>
        <v/>
      </c>
      <c r="AF123" s="41"/>
      <c r="AG123" s="41"/>
      <c r="AH123" s="41"/>
      <c r="AI123" s="41"/>
      <c r="AJ123" s="41"/>
      <c r="AK123" s="41"/>
      <c r="AL123" s="41"/>
      <c r="AM123" s="41"/>
      <c r="AN123" s="41">
        <f t="shared" si="63"/>
        <v>17.3841059602649</v>
      </c>
      <c r="AO123" s="41">
        <v>1208</v>
      </c>
      <c r="AP123" s="110" t="s">
        <v>103</v>
      </c>
      <c r="AQ123" s="111" t="s">
        <v>103</v>
      </c>
      <c r="AR123" s="126" t="str">
        <f t="shared" si="57"/>
        <v/>
      </c>
      <c r="AS123" s="126" t="str">
        <f t="shared" si="58"/>
        <v/>
      </c>
      <c r="AT123" s="127">
        <v>1208</v>
      </c>
      <c r="AU123" s="128">
        <v>2.74</v>
      </c>
      <c r="AV123" s="129" t="s">
        <v>103</v>
      </c>
      <c r="AW123" s="126" t="str">
        <f t="shared" si="59"/>
        <v/>
      </c>
      <c r="AX123" s="126" t="str">
        <f t="shared" si="60"/>
        <v/>
      </c>
      <c r="AY123" s="64" t="str">
        <f t="shared" si="61"/>
        <v/>
      </c>
      <c r="AZ123" s="97">
        <v>81.260000000000005</v>
      </c>
      <c r="BA123" s="68"/>
      <c r="BB123" s="68"/>
      <c r="BC123" s="68"/>
      <c r="BD123" s="68"/>
      <c r="BE123" s="15"/>
      <c r="BF123" s="5">
        <f t="shared" si="62"/>
        <v>8811</v>
      </c>
      <c r="BG123" s="42">
        <v>3960</v>
      </c>
      <c r="BH123" s="42">
        <v>4851</v>
      </c>
      <c r="BI123" s="42"/>
      <c r="BJ123" s="42"/>
      <c r="BK123" s="42"/>
      <c r="BL123" s="42"/>
      <c r="BM123" s="42"/>
    </row>
    <row r="124" spans="1:65" outlineLevel="5" x14ac:dyDescent="0.3">
      <c r="A124" s="22">
        <f t="shared" si="48"/>
        <v>4</v>
      </c>
      <c r="B124" s="9">
        <f t="shared" si="46"/>
        <v>43560</v>
      </c>
      <c r="C124" s="51">
        <v>277800</v>
      </c>
      <c r="D124" s="64">
        <f t="shared" si="53"/>
        <v>36</v>
      </c>
      <c r="E124" s="12">
        <v>36</v>
      </c>
      <c r="F124" s="12">
        <v>36</v>
      </c>
      <c r="G124" s="12"/>
      <c r="H124" s="12"/>
      <c r="I124" s="12"/>
      <c r="J124" s="12"/>
      <c r="K124" s="12"/>
      <c r="L124" s="12"/>
      <c r="M124" s="74" t="str">
        <f t="shared" si="54"/>
        <v/>
      </c>
      <c r="N124" s="83" t="s">
        <v>103</v>
      </c>
      <c r="O124" s="83" t="s">
        <v>103</v>
      </c>
      <c r="P124" s="83"/>
      <c r="Q124" s="83"/>
      <c r="R124" s="83"/>
      <c r="S124" s="83"/>
      <c r="T124" s="83"/>
      <c r="U124" s="83"/>
      <c r="V124" s="5" t="str">
        <f t="shared" si="55"/>
        <v/>
      </c>
      <c r="W124" s="41"/>
      <c r="X124" s="41"/>
      <c r="Y124" s="41"/>
      <c r="Z124" s="41"/>
      <c r="AA124" s="41"/>
      <c r="AB124" s="41"/>
      <c r="AC124" s="41"/>
      <c r="AD124" s="41"/>
      <c r="AE124" s="5" t="str">
        <f t="shared" si="56"/>
        <v/>
      </c>
      <c r="AF124" s="41"/>
      <c r="AG124" s="41"/>
      <c r="AH124" s="41"/>
      <c r="AI124" s="41"/>
      <c r="AJ124" s="41"/>
      <c r="AK124" s="41"/>
      <c r="AL124" s="41"/>
      <c r="AM124" s="41"/>
      <c r="AN124" s="41">
        <f t="shared" si="63"/>
        <v>16.253869969040249</v>
      </c>
      <c r="AO124" s="41">
        <v>1292</v>
      </c>
      <c r="AP124" s="110" t="s">
        <v>103</v>
      </c>
      <c r="AQ124" s="111" t="s">
        <v>103</v>
      </c>
      <c r="AR124" s="126" t="str">
        <f t="shared" si="57"/>
        <v/>
      </c>
      <c r="AS124" s="126" t="str">
        <f t="shared" si="58"/>
        <v/>
      </c>
      <c r="AT124" s="127">
        <v>1292</v>
      </c>
      <c r="AU124" s="128">
        <v>2.7</v>
      </c>
      <c r="AV124" s="129" t="s">
        <v>103</v>
      </c>
      <c r="AW124" s="126" t="str">
        <f t="shared" si="59"/>
        <v/>
      </c>
      <c r="AX124" s="126" t="str">
        <f t="shared" si="60"/>
        <v/>
      </c>
      <c r="AY124" s="64" t="str">
        <f t="shared" si="61"/>
        <v/>
      </c>
      <c r="AZ124" s="97">
        <v>81.540000000000006</v>
      </c>
      <c r="BA124" s="68"/>
      <c r="BB124" s="68"/>
      <c r="BC124" s="68"/>
      <c r="BD124" s="68"/>
      <c r="BE124" s="15"/>
      <c r="BF124" s="5">
        <f t="shared" si="62"/>
        <v>6445</v>
      </c>
      <c r="BG124" s="42">
        <v>2214</v>
      </c>
      <c r="BH124" s="42">
        <v>4231</v>
      </c>
      <c r="BI124" s="42"/>
      <c r="BJ124" s="42"/>
      <c r="BK124" s="42"/>
      <c r="BL124" s="42"/>
      <c r="BM124" s="42"/>
    </row>
    <row r="125" spans="1:65" outlineLevel="5" x14ac:dyDescent="0.3">
      <c r="A125" s="22">
        <f t="shared" si="48"/>
        <v>4</v>
      </c>
      <c r="B125" s="9">
        <f t="shared" si="46"/>
        <v>43561</v>
      </c>
      <c r="C125" s="51">
        <v>311360</v>
      </c>
      <c r="D125" s="64">
        <f t="shared" si="53"/>
        <v>36</v>
      </c>
      <c r="E125" s="12">
        <v>36</v>
      </c>
      <c r="F125" s="12">
        <v>36</v>
      </c>
      <c r="G125" s="12"/>
      <c r="H125" s="12"/>
      <c r="I125" s="12"/>
      <c r="J125" s="12"/>
      <c r="K125" s="12"/>
      <c r="L125" s="12"/>
      <c r="M125" s="74" t="str">
        <f t="shared" si="54"/>
        <v/>
      </c>
      <c r="N125" s="83" t="s">
        <v>103</v>
      </c>
      <c r="O125" s="83" t="s">
        <v>103</v>
      </c>
      <c r="P125" s="83"/>
      <c r="Q125" s="83"/>
      <c r="R125" s="83"/>
      <c r="S125" s="83"/>
      <c r="T125" s="83"/>
      <c r="U125" s="83"/>
      <c r="V125" s="5" t="str">
        <f t="shared" si="55"/>
        <v/>
      </c>
      <c r="W125" s="41"/>
      <c r="X125" s="41"/>
      <c r="Y125" s="41"/>
      <c r="Z125" s="41"/>
      <c r="AA125" s="41"/>
      <c r="AB125" s="41"/>
      <c r="AC125" s="41"/>
      <c r="AD125" s="41"/>
      <c r="AE125" s="5" t="str">
        <f t="shared" si="56"/>
        <v/>
      </c>
      <c r="AF125" s="41"/>
      <c r="AG125" s="41"/>
      <c r="AH125" s="41"/>
      <c r="AI125" s="41"/>
      <c r="AJ125" s="41"/>
      <c r="AK125" s="41"/>
      <c r="AL125" s="41"/>
      <c r="AM125" s="41"/>
      <c r="AN125" s="41">
        <f t="shared" si="63"/>
        <v>16.826923076923077</v>
      </c>
      <c r="AO125" s="41">
        <v>1248</v>
      </c>
      <c r="AP125" s="110" t="s">
        <v>103</v>
      </c>
      <c r="AQ125" s="111" t="s">
        <v>103</v>
      </c>
      <c r="AR125" s="126" t="str">
        <f t="shared" si="57"/>
        <v/>
      </c>
      <c r="AS125" s="126" t="str">
        <f t="shared" si="58"/>
        <v/>
      </c>
      <c r="AT125" s="127">
        <v>1248</v>
      </c>
      <c r="AU125" s="128" t="s">
        <v>103</v>
      </c>
      <c r="AV125" s="129" t="s">
        <v>103</v>
      </c>
      <c r="AW125" s="126" t="str">
        <f t="shared" si="59"/>
        <v/>
      </c>
      <c r="AX125" s="126" t="str">
        <f t="shared" si="60"/>
        <v/>
      </c>
      <c r="AY125" s="64" t="str">
        <f t="shared" si="61"/>
        <v/>
      </c>
      <c r="AZ125" s="97" t="s">
        <v>103</v>
      </c>
      <c r="BA125" s="68"/>
      <c r="BB125" s="68"/>
      <c r="BC125" s="68"/>
      <c r="BD125" s="68"/>
      <c r="BE125" s="15"/>
      <c r="BF125" s="5">
        <f t="shared" si="62"/>
        <v>8191</v>
      </c>
      <c r="BG125" s="42">
        <v>2041</v>
      </c>
      <c r="BH125" s="42">
        <v>6150</v>
      </c>
      <c r="BI125" s="42"/>
      <c r="BJ125" s="42"/>
      <c r="BK125" s="42"/>
      <c r="BL125" s="42"/>
      <c r="BM125" s="42"/>
    </row>
    <row r="126" spans="1:65" outlineLevel="5" x14ac:dyDescent="0.3">
      <c r="A126" s="22">
        <f t="shared" si="48"/>
        <v>4</v>
      </c>
      <c r="B126" s="9">
        <f t="shared" si="46"/>
        <v>43562</v>
      </c>
      <c r="C126" s="51">
        <v>299361</v>
      </c>
      <c r="D126" s="64">
        <f t="shared" si="53"/>
        <v>36</v>
      </c>
      <c r="E126" s="12">
        <v>36</v>
      </c>
      <c r="F126" s="12">
        <v>36</v>
      </c>
      <c r="G126" s="12"/>
      <c r="H126" s="12"/>
      <c r="I126" s="12"/>
      <c r="J126" s="12"/>
      <c r="K126" s="12"/>
      <c r="L126" s="12"/>
      <c r="M126" s="74" t="str">
        <f t="shared" si="54"/>
        <v/>
      </c>
      <c r="N126" s="83" t="s">
        <v>103</v>
      </c>
      <c r="O126" s="83" t="s">
        <v>103</v>
      </c>
      <c r="P126" s="83"/>
      <c r="Q126" s="83"/>
      <c r="R126" s="83"/>
      <c r="S126" s="83"/>
      <c r="T126" s="83"/>
      <c r="U126" s="83"/>
      <c r="V126" s="5" t="str">
        <f t="shared" si="55"/>
        <v/>
      </c>
      <c r="W126" s="41"/>
      <c r="X126" s="41"/>
      <c r="Y126" s="41"/>
      <c r="Z126" s="41"/>
      <c r="AA126" s="41"/>
      <c r="AB126" s="41"/>
      <c r="AC126" s="41"/>
      <c r="AD126" s="41"/>
      <c r="AE126" s="5" t="str">
        <f t="shared" si="56"/>
        <v/>
      </c>
      <c r="AF126" s="41"/>
      <c r="AG126" s="41"/>
      <c r="AH126" s="41"/>
      <c r="AI126" s="41"/>
      <c r="AJ126" s="41"/>
      <c r="AK126" s="41"/>
      <c r="AL126" s="41"/>
      <c r="AM126" s="41"/>
      <c r="AN126" s="41">
        <f t="shared" si="63"/>
        <v>17.283950617283949</v>
      </c>
      <c r="AO126" s="41">
        <v>1215</v>
      </c>
      <c r="AP126" s="110" t="s">
        <v>103</v>
      </c>
      <c r="AQ126" s="111" t="s">
        <v>103</v>
      </c>
      <c r="AR126" s="126" t="str">
        <f t="shared" si="57"/>
        <v/>
      </c>
      <c r="AS126" s="126" t="str">
        <f t="shared" si="58"/>
        <v/>
      </c>
      <c r="AT126" s="127">
        <v>1215</v>
      </c>
      <c r="AU126" s="128" t="s">
        <v>103</v>
      </c>
      <c r="AV126" s="129" t="s">
        <v>103</v>
      </c>
      <c r="AW126" s="126" t="str">
        <f t="shared" si="59"/>
        <v/>
      </c>
      <c r="AX126" s="126" t="str">
        <f t="shared" si="60"/>
        <v/>
      </c>
      <c r="AY126" s="64" t="str">
        <f t="shared" si="61"/>
        <v/>
      </c>
      <c r="AZ126" s="97" t="s">
        <v>103</v>
      </c>
      <c r="BA126" s="68"/>
      <c r="BB126" s="68"/>
      <c r="BC126" s="68"/>
      <c r="BD126" s="68"/>
      <c r="BE126" s="15"/>
      <c r="BF126" s="5">
        <f t="shared" si="62"/>
        <v>7301</v>
      </c>
      <c r="BG126" s="42">
        <v>4336</v>
      </c>
      <c r="BH126" s="42">
        <v>2965</v>
      </c>
      <c r="BI126" s="42"/>
      <c r="BJ126" s="42"/>
      <c r="BK126" s="42"/>
      <c r="BL126" s="42"/>
      <c r="BM126" s="42"/>
    </row>
    <row r="127" spans="1:65" outlineLevel="5" x14ac:dyDescent="0.3">
      <c r="A127" s="22">
        <f t="shared" si="48"/>
        <v>4</v>
      </c>
      <c r="B127" s="9">
        <f t="shared" si="46"/>
        <v>43563</v>
      </c>
      <c r="C127" s="51">
        <v>306699</v>
      </c>
      <c r="D127" s="64">
        <f t="shared" si="53"/>
        <v>36</v>
      </c>
      <c r="E127" s="12">
        <v>36</v>
      </c>
      <c r="F127" s="12">
        <v>36</v>
      </c>
      <c r="G127" s="12"/>
      <c r="H127" s="12"/>
      <c r="I127" s="12"/>
      <c r="J127" s="12"/>
      <c r="K127" s="12"/>
      <c r="L127" s="12"/>
      <c r="M127" s="74" t="str">
        <f t="shared" si="54"/>
        <v/>
      </c>
      <c r="N127" s="83" t="s">
        <v>103</v>
      </c>
      <c r="O127" s="83" t="s">
        <v>103</v>
      </c>
      <c r="P127" s="83"/>
      <c r="Q127" s="83"/>
      <c r="R127" s="83"/>
      <c r="S127" s="83"/>
      <c r="T127" s="83"/>
      <c r="U127" s="83"/>
      <c r="V127" s="5" t="str">
        <f t="shared" si="55"/>
        <v/>
      </c>
      <c r="W127" s="41"/>
      <c r="X127" s="41"/>
      <c r="Y127" s="41"/>
      <c r="Z127" s="41"/>
      <c r="AA127" s="41"/>
      <c r="AB127" s="41"/>
      <c r="AC127" s="41"/>
      <c r="AD127" s="41"/>
      <c r="AE127" s="5" t="str">
        <f t="shared" si="56"/>
        <v/>
      </c>
      <c r="AF127" s="41"/>
      <c r="AG127" s="41"/>
      <c r="AH127" s="41"/>
      <c r="AI127" s="41"/>
      <c r="AJ127" s="41"/>
      <c r="AK127" s="41"/>
      <c r="AL127" s="41"/>
      <c r="AM127" s="41"/>
      <c r="AN127" s="41">
        <f t="shared" si="63"/>
        <v>22.411953041622198</v>
      </c>
      <c r="AO127" s="41">
        <v>937</v>
      </c>
      <c r="AP127" s="110" t="s">
        <v>103</v>
      </c>
      <c r="AQ127" s="111" t="s">
        <v>103</v>
      </c>
      <c r="AR127" s="126" t="str">
        <f t="shared" si="57"/>
        <v/>
      </c>
      <c r="AS127" s="126" t="str">
        <f t="shared" si="58"/>
        <v/>
      </c>
      <c r="AT127" s="127">
        <v>1100</v>
      </c>
      <c r="AU127" s="128">
        <v>2.57</v>
      </c>
      <c r="AV127" s="129" t="s">
        <v>103</v>
      </c>
      <c r="AW127" s="126" t="str">
        <f t="shared" si="59"/>
        <v/>
      </c>
      <c r="AX127" s="126" t="str">
        <f t="shared" si="60"/>
        <v/>
      </c>
      <c r="AY127" s="64" t="str">
        <f t="shared" si="61"/>
        <v/>
      </c>
      <c r="AZ127" s="97">
        <v>81.510000000000005</v>
      </c>
      <c r="BA127" s="68"/>
      <c r="BB127" s="68"/>
      <c r="BC127" s="68"/>
      <c r="BD127" s="68"/>
      <c r="BE127" s="15"/>
      <c r="BF127" s="5">
        <f t="shared" si="62"/>
        <v>8070</v>
      </c>
      <c r="BG127" s="42">
        <v>3662</v>
      </c>
      <c r="BH127" s="42">
        <v>4408</v>
      </c>
      <c r="BI127" s="42"/>
      <c r="BJ127" s="42"/>
      <c r="BK127" s="42"/>
      <c r="BL127" s="42"/>
      <c r="BM127" s="42"/>
    </row>
    <row r="128" spans="1:65" outlineLevel="5" x14ac:dyDescent="0.3">
      <c r="A128" s="22">
        <f t="shared" si="48"/>
        <v>4</v>
      </c>
      <c r="B128" s="9">
        <f t="shared" si="46"/>
        <v>43564</v>
      </c>
      <c r="C128" s="51">
        <v>302612</v>
      </c>
      <c r="D128" s="64">
        <f t="shared" si="53"/>
        <v>36</v>
      </c>
      <c r="E128" s="12">
        <v>36</v>
      </c>
      <c r="F128" s="12">
        <v>36</v>
      </c>
      <c r="G128" s="12"/>
      <c r="H128" s="12"/>
      <c r="I128" s="12"/>
      <c r="J128" s="12"/>
      <c r="K128" s="12"/>
      <c r="L128" s="12"/>
      <c r="M128" s="74">
        <f t="shared" si="54"/>
        <v>7.5</v>
      </c>
      <c r="N128" s="83">
        <v>7.46</v>
      </c>
      <c r="O128" s="83">
        <v>7.52</v>
      </c>
      <c r="P128" s="83"/>
      <c r="Q128" s="83"/>
      <c r="R128" s="83"/>
      <c r="S128" s="83"/>
      <c r="T128" s="83"/>
      <c r="U128" s="83"/>
      <c r="V128" s="5" t="str">
        <f t="shared" si="55"/>
        <v/>
      </c>
      <c r="W128" s="41"/>
      <c r="X128" s="41"/>
      <c r="Y128" s="41"/>
      <c r="Z128" s="41"/>
      <c r="AA128" s="41"/>
      <c r="AB128" s="41"/>
      <c r="AC128" s="41"/>
      <c r="AD128" s="41"/>
      <c r="AE128" s="5" t="str">
        <f t="shared" si="56"/>
        <v/>
      </c>
      <c r="AF128" s="41"/>
      <c r="AG128" s="41"/>
      <c r="AH128" s="41"/>
      <c r="AI128" s="41"/>
      <c r="AJ128" s="41"/>
      <c r="AK128" s="41"/>
      <c r="AL128" s="41"/>
      <c r="AM128" s="41"/>
      <c r="AN128" s="41">
        <f t="shared" si="63"/>
        <v>23.675310033821873</v>
      </c>
      <c r="AO128" s="41">
        <v>887</v>
      </c>
      <c r="AP128" s="110">
        <v>4.2</v>
      </c>
      <c r="AQ128" s="111">
        <v>3.34</v>
      </c>
      <c r="AR128" s="126">
        <f t="shared" si="57"/>
        <v>79.523809523809518</v>
      </c>
      <c r="AS128" s="126">
        <f t="shared" si="58"/>
        <v>20.476190476190482</v>
      </c>
      <c r="AT128" s="127">
        <v>887</v>
      </c>
      <c r="AU128" s="128">
        <v>2.79</v>
      </c>
      <c r="AV128" s="129">
        <v>2.06</v>
      </c>
      <c r="AW128" s="126">
        <f t="shared" si="59"/>
        <v>73.835125448028677</v>
      </c>
      <c r="AX128" s="126">
        <f t="shared" si="60"/>
        <v>26.164874551971323</v>
      </c>
      <c r="AY128" s="64">
        <f t="shared" si="61"/>
        <v>27.339840866212739</v>
      </c>
      <c r="AZ128" s="97">
        <v>81.12</v>
      </c>
      <c r="BA128" s="68"/>
      <c r="BB128" s="68"/>
      <c r="BC128" s="68"/>
      <c r="BD128" s="68"/>
      <c r="BE128" s="15"/>
      <c r="BF128" s="5">
        <f t="shared" si="62"/>
        <v>8991</v>
      </c>
      <c r="BG128" s="42">
        <v>4803</v>
      </c>
      <c r="BH128" s="42">
        <v>4188</v>
      </c>
      <c r="BI128" s="42"/>
      <c r="BJ128" s="42"/>
      <c r="BK128" s="42"/>
      <c r="BL128" s="42"/>
      <c r="BM128" s="42"/>
    </row>
    <row r="129" spans="1:65" outlineLevel="5" x14ac:dyDescent="0.3">
      <c r="A129" s="22">
        <f t="shared" si="48"/>
        <v>4</v>
      </c>
      <c r="B129" s="9">
        <f t="shared" si="46"/>
        <v>43565</v>
      </c>
      <c r="C129" s="51">
        <v>351134</v>
      </c>
      <c r="D129" s="64">
        <f t="shared" si="53"/>
        <v>36</v>
      </c>
      <c r="E129" s="12">
        <v>36</v>
      </c>
      <c r="F129" s="12">
        <v>36</v>
      </c>
      <c r="G129" s="12"/>
      <c r="H129" s="12"/>
      <c r="I129" s="12"/>
      <c r="J129" s="12"/>
      <c r="K129" s="12"/>
      <c r="L129" s="12"/>
      <c r="M129" s="74" t="str">
        <f t="shared" si="54"/>
        <v/>
      </c>
      <c r="N129" s="83" t="s">
        <v>103</v>
      </c>
      <c r="O129" s="83" t="s">
        <v>103</v>
      </c>
      <c r="P129" s="83"/>
      <c r="Q129" s="83"/>
      <c r="R129" s="83"/>
      <c r="S129" s="83"/>
      <c r="T129" s="83"/>
      <c r="U129" s="83"/>
      <c r="V129" s="5" t="str">
        <f t="shared" si="55"/>
        <v/>
      </c>
      <c r="W129" s="41"/>
      <c r="X129" s="41"/>
      <c r="Y129" s="41"/>
      <c r="Z129" s="41"/>
      <c r="AA129" s="41"/>
      <c r="AB129" s="41"/>
      <c r="AC129" s="41"/>
      <c r="AD129" s="41"/>
      <c r="AE129" s="5" t="str">
        <f t="shared" si="56"/>
        <v/>
      </c>
      <c r="AF129" s="41"/>
      <c r="AG129" s="41"/>
      <c r="AH129" s="41"/>
      <c r="AI129" s="41"/>
      <c r="AJ129" s="41"/>
      <c r="AK129" s="41"/>
      <c r="AL129" s="41"/>
      <c r="AM129" s="41"/>
      <c r="AN129" s="41">
        <f t="shared" si="63"/>
        <v>23.281596452328159</v>
      </c>
      <c r="AO129" s="41">
        <v>902</v>
      </c>
      <c r="AP129" s="110" t="s">
        <v>103</v>
      </c>
      <c r="AQ129" s="111" t="s">
        <v>103</v>
      </c>
      <c r="AR129" s="126" t="str">
        <f t="shared" si="57"/>
        <v/>
      </c>
      <c r="AS129" s="126" t="str">
        <f t="shared" si="58"/>
        <v/>
      </c>
      <c r="AT129" s="127">
        <v>902</v>
      </c>
      <c r="AU129" s="128">
        <v>2.84</v>
      </c>
      <c r="AV129" s="129" t="s">
        <v>103</v>
      </c>
      <c r="AW129" s="126" t="str">
        <f t="shared" si="59"/>
        <v/>
      </c>
      <c r="AX129" s="126" t="str">
        <f t="shared" si="60"/>
        <v/>
      </c>
      <c r="AY129" s="64" t="str">
        <f t="shared" si="61"/>
        <v/>
      </c>
      <c r="AZ129" s="97">
        <v>81.680000000000007</v>
      </c>
      <c r="BA129" s="68"/>
      <c r="BB129" s="68"/>
      <c r="BC129" s="68"/>
      <c r="BD129" s="68"/>
      <c r="BE129" s="15"/>
      <c r="BF129" s="5">
        <f t="shared" si="62"/>
        <v>8565</v>
      </c>
      <c r="BG129" s="42">
        <v>3938</v>
      </c>
      <c r="BH129" s="42">
        <v>4627</v>
      </c>
      <c r="BI129" s="42"/>
      <c r="BJ129" s="42"/>
      <c r="BK129" s="42"/>
      <c r="BL129" s="42"/>
      <c r="BM129" s="42"/>
    </row>
    <row r="130" spans="1:65" outlineLevel="5" x14ac:dyDescent="0.3">
      <c r="A130" s="22">
        <f t="shared" si="48"/>
        <v>4</v>
      </c>
      <c r="B130" s="9">
        <f t="shared" si="46"/>
        <v>43566</v>
      </c>
      <c r="C130" s="51">
        <v>300904</v>
      </c>
      <c r="D130" s="64">
        <f t="shared" si="53"/>
        <v>36</v>
      </c>
      <c r="E130" s="12">
        <v>36</v>
      </c>
      <c r="F130" s="12">
        <v>36</v>
      </c>
      <c r="G130" s="12"/>
      <c r="H130" s="12"/>
      <c r="I130" s="12"/>
      <c r="J130" s="12"/>
      <c r="K130" s="12"/>
      <c r="L130" s="12"/>
      <c r="M130" s="74" t="str">
        <f t="shared" si="54"/>
        <v/>
      </c>
      <c r="N130" s="83" t="s">
        <v>103</v>
      </c>
      <c r="O130" s="83" t="s">
        <v>103</v>
      </c>
      <c r="P130" s="83"/>
      <c r="Q130" s="83"/>
      <c r="R130" s="83"/>
      <c r="S130" s="83"/>
      <c r="T130" s="83"/>
      <c r="U130" s="83"/>
      <c r="V130" s="5" t="str">
        <f t="shared" si="55"/>
        <v/>
      </c>
      <c r="W130" s="41"/>
      <c r="X130" s="41"/>
      <c r="Y130" s="41"/>
      <c r="Z130" s="41"/>
      <c r="AA130" s="41"/>
      <c r="AB130" s="41"/>
      <c r="AC130" s="41"/>
      <c r="AD130" s="41"/>
      <c r="AE130" s="5" t="str">
        <f t="shared" si="56"/>
        <v/>
      </c>
      <c r="AF130" s="41"/>
      <c r="AG130" s="41"/>
      <c r="AH130" s="41"/>
      <c r="AI130" s="41"/>
      <c r="AJ130" s="41"/>
      <c r="AK130" s="41"/>
      <c r="AL130" s="41"/>
      <c r="AM130" s="41"/>
      <c r="AN130" s="41">
        <f t="shared" si="63"/>
        <v>22.175290390707499</v>
      </c>
      <c r="AO130" s="41">
        <v>947</v>
      </c>
      <c r="AP130" s="110" t="s">
        <v>103</v>
      </c>
      <c r="AQ130" s="111" t="s">
        <v>103</v>
      </c>
      <c r="AR130" s="126" t="str">
        <f t="shared" si="57"/>
        <v/>
      </c>
      <c r="AS130" s="126" t="str">
        <f t="shared" si="58"/>
        <v/>
      </c>
      <c r="AT130" s="127">
        <v>947</v>
      </c>
      <c r="AU130" s="128">
        <v>2.81</v>
      </c>
      <c r="AV130" s="129" t="s">
        <v>103</v>
      </c>
      <c r="AW130" s="126" t="str">
        <f t="shared" si="59"/>
        <v/>
      </c>
      <c r="AX130" s="126" t="str">
        <f t="shared" si="60"/>
        <v/>
      </c>
      <c r="AY130" s="64" t="str">
        <f t="shared" si="61"/>
        <v/>
      </c>
      <c r="AZ130" s="97">
        <v>81.33</v>
      </c>
      <c r="BA130" s="68">
        <v>64.2</v>
      </c>
      <c r="BB130" s="68">
        <v>34.1</v>
      </c>
      <c r="BC130" s="68">
        <v>2</v>
      </c>
      <c r="BD130" s="68"/>
      <c r="BE130" s="15"/>
      <c r="BF130" s="5">
        <f t="shared" si="62"/>
        <v>8609</v>
      </c>
      <c r="BG130" s="42">
        <v>2083</v>
      </c>
      <c r="BH130" s="42">
        <v>6526</v>
      </c>
      <c r="BI130" s="42"/>
      <c r="BJ130" s="42"/>
      <c r="BK130" s="42"/>
      <c r="BL130" s="42"/>
      <c r="BM130" s="42"/>
    </row>
    <row r="131" spans="1:65" outlineLevel="5" x14ac:dyDescent="0.3">
      <c r="A131" s="22">
        <f t="shared" si="48"/>
        <v>4</v>
      </c>
      <c r="B131" s="9">
        <f t="shared" si="46"/>
        <v>43567</v>
      </c>
      <c r="C131" s="51">
        <v>291420</v>
      </c>
      <c r="D131" s="64">
        <f t="shared" si="53"/>
        <v>35.5</v>
      </c>
      <c r="E131" s="12">
        <v>35</v>
      </c>
      <c r="F131" s="12">
        <v>36</v>
      </c>
      <c r="G131" s="12"/>
      <c r="H131" s="12"/>
      <c r="I131" s="12"/>
      <c r="J131" s="12"/>
      <c r="K131" s="12"/>
      <c r="L131" s="12"/>
      <c r="M131" s="74" t="str">
        <f t="shared" si="54"/>
        <v/>
      </c>
      <c r="N131" s="83" t="s">
        <v>103</v>
      </c>
      <c r="O131" s="83" t="s">
        <v>103</v>
      </c>
      <c r="P131" s="83"/>
      <c r="Q131" s="83"/>
      <c r="R131" s="83"/>
      <c r="S131" s="83"/>
      <c r="T131" s="83"/>
      <c r="U131" s="83"/>
      <c r="V131" s="5" t="str">
        <f t="shared" si="55"/>
        <v/>
      </c>
      <c r="W131" s="41"/>
      <c r="X131" s="41"/>
      <c r="Y131" s="41"/>
      <c r="Z131" s="41"/>
      <c r="AA131" s="41"/>
      <c r="AB131" s="41"/>
      <c r="AC131" s="41"/>
      <c r="AD131" s="41"/>
      <c r="AE131" s="5" t="str">
        <f t="shared" si="56"/>
        <v/>
      </c>
      <c r="AF131" s="41"/>
      <c r="AG131" s="41"/>
      <c r="AH131" s="41"/>
      <c r="AI131" s="41"/>
      <c r="AJ131" s="41"/>
      <c r="AK131" s="41"/>
      <c r="AL131" s="41"/>
      <c r="AM131" s="41"/>
      <c r="AN131" s="41">
        <f t="shared" si="63"/>
        <v>16.826923076923077</v>
      </c>
      <c r="AO131" s="41">
        <v>1248</v>
      </c>
      <c r="AP131" s="110" t="s">
        <v>103</v>
      </c>
      <c r="AQ131" s="111" t="s">
        <v>103</v>
      </c>
      <c r="AR131" s="126" t="str">
        <f t="shared" si="57"/>
        <v/>
      </c>
      <c r="AS131" s="126" t="str">
        <f t="shared" si="58"/>
        <v/>
      </c>
      <c r="AT131" s="127">
        <v>1248</v>
      </c>
      <c r="AU131" s="128">
        <v>2.78</v>
      </c>
      <c r="AV131" s="129" t="s">
        <v>103</v>
      </c>
      <c r="AW131" s="126" t="str">
        <f t="shared" si="59"/>
        <v/>
      </c>
      <c r="AX131" s="126" t="str">
        <f t="shared" si="60"/>
        <v/>
      </c>
      <c r="AY131" s="64" t="str">
        <f t="shared" si="61"/>
        <v/>
      </c>
      <c r="AZ131" s="97">
        <v>81.33</v>
      </c>
      <c r="BA131" s="68"/>
      <c r="BB131" s="68"/>
      <c r="BC131" s="68"/>
      <c r="BD131" s="68"/>
      <c r="BE131" s="15"/>
      <c r="BF131" s="5">
        <f t="shared" si="62"/>
        <v>8214</v>
      </c>
      <c r="BG131" s="42">
        <v>3982</v>
      </c>
      <c r="BH131" s="42">
        <v>4232</v>
      </c>
      <c r="BI131" s="42"/>
      <c r="BJ131" s="42"/>
      <c r="BK131" s="42"/>
      <c r="BL131" s="42"/>
      <c r="BM131" s="42"/>
    </row>
    <row r="132" spans="1:65" outlineLevel="5" x14ac:dyDescent="0.3">
      <c r="A132" s="22">
        <f t="shared" si="48"/>
        <v>4</v>
      </c>
      <c r="B132" s="9">
        <f t="shared" si="46"/>
        <v>43568</v>
      </c>
      <c r="C132" s="51">
        <v>294107</v>
      </c>
      <c r="D132" s="64">
        <f t="shared" si="53"/>
        <v>35.5</v>
      </c>
      <c r="E132" s="12">
        <v>35</v>
      </c>
      <c r="F132" s="12">
        <v>36</v>
      </c>
      <c r="G132" s="12"/>
      <c r="H132" s="12"/>
      <c r="I132" s="12"/>
      <c r="J132" s="12"/>
      <c r="K132" s="12"/>
      <c r="L132" s="12"/>
      <c r="M132" s="74" t="str">
        <f t="shared" si="54"/>
        <v/>
      </c>
      <c r="N132" s="83" t="s">
        <v>103</v>
      </c>
      <c r="O132" s="83" t="s">
        <v>103</v>
      </c>
      <c r="P132" s="83"/>
      <c r="Q132" s="83"/>
      <c r="R132" s="83"/>
      <c r="S132" s="83"/>
      <c r="T132" s="83"/>
      <c r="U132" s="83"/>
      <c r="V132" s="5" t="str">
        <f t="shared" si="55"/>
        <v/>
      </c>
      <c r="W132" s="41"/>
      <c r="X132" s="41"/>
      <c r="Y132" s="41"/>
      <c r="Z132" s="41"/>
      <c r="AA132" s="41"/>
      <c r="AB132" s="41"/>
      <c r="AC132" s="41"/>
      <c r="AD132" s="41"/>
      <c r="AE132" s="5" t="str">
        <f t="shared" si="56"/>
        <v/>
      </c>
      <c r="AF132" s="41"/>
      <c r="AG132" s="41"/>
      <c r="AH132" s="41"/>
      <c r="AI132" s="41"/>
      <c r="AJ132" s="41"/>
      <c r="AK132" s="41"/>
      <c r="AL132" s="41"/>
      <c r="AM132" s="41"/>
      <c r="AN132" s="41">
        <f t="shared" si="63"/>
        <v>16.826923076923077</v>
      </c>
      <c r="AO132" s="41">
        <v>1248</v>
      </c>
      <c r="AP132" s="110" t="s">
        <v>103</v>
      </c>
      <c r="AQ132" s="111" t="s">
        <v>103</v>
      </c>
      <c r="AR132" s="126" t="str">
        <f t="shared" si="57"/>
        <v/>
      </c>
      <c r="AS132" s="126" t="str">
        <f t="shared" si="58"/>
        <v/>
      </c>
      <c r="AT132" s="127">
        <v>1248</v>
      </c>
      <c r="AU132" s="128" t="s">
        <v>103</v>
      </c>
      <c r="AV132" s="129" t="s">
        <v>103</v>
      </c>
      <c r="AW132" s="126" t="str">
        <f t="shared" si="59"/>
        <v/>
      </c>
      <c r="AX132" s="126" t="str">
        <f t="shared" si="60"/>
        <v/>
      </c>
      <c r="AY132" s="64" t="str">
        <f t="shared" si="61"/>
        <v/>
      </c>
      <c r="AZ132" s="97" t="s">
        <v>103</v>
      </c>
      <c r="BA132" s="68"/>
      <c r="BB132" s="68"/>
      <c r="BC132" s="68"/>
      <c r="BD132" s="68"/>
      <c r="BE132" s="15"/>
      <c r="BF132" s="5">
        <f t="shared" si="62"/>
        <v>5584</v>
      </c>
      <c r="BG132" s="42">
        <v>4004</v>
      </c>
      <c r="BH132" s="42">
        <v>1580</v>
      </c>
      <c r="BI132" s="42"/>
      <c r="BJ132" s="42"/>
      <c r="BK132" s="42"/>
      <c r="BL132" s="42"/>
      <c r="BM132" s="42"/>
    </row>
    <row r="133" spans="1:65" outlineLevel="5" x14ac:dyDescent="0.3">
      <c r="A133" s="22">
        <f t="shared" si="48"/>
        <v>4</v>
      </c>
      <c r="B133" s="9">
        <f t="shared" si="46"/>
        <v>43569</v>
      </c>
      <c r="C133" s="51">
        <v>280086</v>
      </c>
      <c r="D133" s="64">
        <f t="shared" si="53"/>
        <v>36</v>
      </c>
      <c r="E133" s="12">
        <v>36</v>
      </c>
      <c r="F133" s="12">
        <v>36</v>
      </c>
      <c r="G133" s="12"/>
      <c r="H133" s="12"/>
      <c r="I133" s="12"/>
      <c r="J133" s="12"/>
      <c r="K133" s="12"/>
      <c r="L133" s="12"/>
      <c r="M133" s="74" t="str">
        <f t="shared" si="54"/>
        <v/>
      </c>
      <c r="N133" s="83" t="s">
        <v>103</v>
      </c>
      <c r="O133" s="83" t="s">
        <v>103</v>
      </c>
      <c r="P133" s="83"/>
      <c r="Q133" s="83"/>
      <c r="R133" s="83"/>
      <c r="S133" s="83"/>
      <c r="T133" s="83"/>
      <c r="U133" s="83"/>
      <c r="V133" s="5" t="str">
        <f t="shared" si="55"/>
        <v/>
      </c>
      <c r="W133" s="41"/>
      <c r="X133" s="41"/>
      <c r="Y133" s="41"/>
      <c r="Z133" s="41"/>
      <c r="AA133" s="41"/>
      <c r="AB133" s="41"/>
      <c r="AC133" s="41"/>
      <c r="AD133" s="41"/>
      <c r="AE133" s="5" t="str">
        <f t="shared" si="56"/>
        <v/>
      </c>
      <c r="AF133" s="41"/>
      <c r="AG133" s="41"/>
      <c r="AH133" s="41"/>
      <c r="AI133" s="41"/>
      <c r="AJ133" s="41"/>
      <c r="AK133" s="41"/>
      <c r="AL133" s="41"/>
      <c r="AM133" s="41"/>
      <c r="AN133" s="41">
        <f t="shared" si="63"/>
        <v>23.569023569023567</v>
      </c>
      <c r="AO133" s="41">
        <v>891</v>
      </c>
      <c r="AP133" s="110" t="s">
        <v>103</v>
      </c>
      <c r="AQ133" s="111" t="s">
        <v>103</v>
      </c>
      <c r="AR133" s="126" t="str">
        <f t="shared" si="57"/>
        <v/>
      </c>
      <c r="AS133" s="126" t="str">
        <f t="shared" si="58"/>
        <v/>
      </c>
      <c r="AT133" s="127">
        <v>891</v>
      </c>
      <c r="AU133" s="128" t="s">
        <v>103</v>
      </c>
      <c r="AV133" s="129" t="s">
        <v>103</v>
      </c>
      <c r="AW133" s="126" t="str">
        <f t="shared" si="59"/>
        <v/>
      </c>
      <c r="AX133" s="126" t="str">
        <f t="shared" si="60"/>
        <v/>
      </c>
      <c r="AY133" s="64" t="str">
        <f t="shared" si="61"/>
        <v/>
      </c>
      <c r="AZ133" s="97" t="s">
        <v>103</v>
      </c>
      <c r="BA133" s="68"/>
      <c r="BB133" s="68"/>
      <c r="BC133" s="68"/>
      <c r="BD133" s="68"/>
      <c r="BE133" s="15"/>
      <c r="BF133" s="5">
        <f t="shared" si="62"/>
        <v>7294</v>
      </c>
      <c r="BG133" s="42">
        <v>1864</v>
      </c>
      <c r="BH133" s="42">
        <v>5430</v>
      </c>
      <c r="BI133" s="42"/>
      <c r="BJ133" s="42"/>
      <c r="BK133" s="42"/>
      <c r="BL133" s="42"/>
      <c r="BM133" s="42"/>
    </row>
    <row r="134" spans="1:65" outlineLevel="5" x14ac:dyDescent="0.3">
      <c r="A134" s="22">
        <f t="shared" si="48"/>
        <v>4</v>
      </c>
      <c r="B134" s="9">
        <f t="shared" si="46"/>
        <v>43570</v>
      </c>
      <c r="C134" s="51">
        <v>301033</v>
      </c>
      <c r="D134" s="64">
        <f t="shared" si="53"/>
        <v>36</v>
      </c>
      <c r="E134" s="12">
        <v>36</v>
      </c>
      <c r="F134" s="12">
        <v>36</v>
      </c>
      <c r="G134" s="12"/>
      <c r="H134" s="12"/>
      <c r="I134" s="12"/>
      <c r="J134" s="12"/>
      <c r="K134" s="12"/>
      <c r="L134" s="12"/>
      <c r="M134" s="74" t="str">
        <f t="shared" si="54"/>
        <v/>
      </c>
      <c r="N134" s="83" t="s">
        <v>103</v>
      </c>
      <c r="O134" s="83" t="s">
        <v>103</v>
      </c>
      <c r="P134" s="83"/>
      <c r="Q134" s="83"/>
      <c r="R134" s="83"/>
      <c r="S134" s="83"/>
      <c r="T134" s="83"/>
      <c r="U134" s="83"/>
      <c r="V134" s="5" t="str">
        <f t="shared" si="55"/>
        <v/>
      </c>
      <c r="W134" s="41"/>
      <c r="X134" s="41"/>
      <c r="Y134" s="41"/>
      <c r="Z134" s="41"/>
      <c r="AA134" s="41"/>
      <c r="AB134" s="41"/>
      <c r="AC134" s="41"/>
      <c r="AD134" s="41"/>
      <c r="AE134" s="5" t="str">
        <f t="shared" si="56"/>
        <v/>
      </c>
      <c r="AF134" s="41"/>
      <c r="AG134" s="41"/>
      <c r="AH134" s="41"/>
      <c r="AI134" s="41"/>
      <c r="AJ134" s="41"/>
      <c r="AK134" s="41"/>
      <c r="AL134" s="41"/>
      <c r="AM134" s="41"/>
      <c r="AN134" s="41">
        <f t="shared" si="63"/>
        <v>28</v>
      </c>
      <c r="AO134" s="41">
        <v>750</v>
      </c>
      <c r="AP134" s="110" t="s">
        <v>103</v>
      </c>
      <c r="AQ134" s="111" t="s">
        <v>103</v>
      </c>
      <c r="AR134" s="126" t="str">
        <f t="shared" si="57"/>
        <v/>
      </c>
      <c r="AS134" s="126" t="str">
        <f t="shared" si="58"/>
        <v/>
      </c>
      <c r="AT134" s="127">
        <v>750</v>
      </c>
      <c r="AU134" s="128">
        <v>2.72</v>
      </c>
      <c r="AV134" s="129" t="s">
        <v>103</v>
      </c>
      <c r="AW134" s="126" t="str">
        <f t="shared" si="59"/>
        <v/>
      </c>
      <c r="AX134" s="126" t="str">
        <f t="shared" si="60"/>
        <v/>
      </c>
      <c r="AY134" s="64" t="str">
        <f t="shared" si="61"/>
        <v/>
      </c>
      <c r="AZ134" s="97">
        <v>83.26</v>
      </c>
      <c r="BA134" s="68"/>
      <c r="BB134" s="68"/>
      <c r="BC134" s="68"/>
      <c r="BD134" s="68"/>
      <c r="BE134" s="15"/>
      <c r="BF134" s="5">
        <f t="shared" si="62"/>
        <v>7120</v>
      </c>
      <c r="BG134" s="42">
        <v>3500</v>
      </c>
      <c r="BH134" s="42">
        <v>3620</v>
      </c>
      <c r="BI134" s="42"/>
      <c r="BJ134" s="42"/>
      <c r="BK134" s="42"/>
      <c r="BL134" s="42"/>
      <c r="BM134" s="42"/>
    </row>
    <row r="135" spans="1:65" outlineLevel="5" x14ac:dyDescent="0.3">
      <c r="A135" s="22">
        <f t="shared" si="48"/>
        <v>4</v>
      </c>
      <c r="B135" s="9">
        <f t="shared" si="46"/>
        <v>43571</v>
      </c>
      <c r="C135" s="51">
        <v>277776</v>
      </c>
      <c r="D135" s="64">
        <f t="shared" si="53"/>
        <v>36</v>
      </c>
      <c r="E135" s="12">
        <v>36</v>
      </c>
      <c r="F135" s="12">
        <v>36</v>
      </c>
      <c r="G135" s="12"/>
      <c r="H135" s="12"/>
      <c r="I135" s="12"/>
      <c r="J135" s="12"/>
      <c r="K135" s="12"/>
      <c r="L135" s="12"/>
      <c r="M135" s="74">
        <f t="shared" si="54"/>
        <v>7.6</v>
      </c>
      <c r="N135" s="83">
        <v>7.55</v>
      </c>
      <c r="O135" s="83">
        <v>7.59</v>
      </c>
      <c r="P135" s="83"/>
      <c r="Q135" s="83"/>
      <c r="R135" s="83"/>
      <c r="S135" s="83"/>
      <c r="T135" s="83"/>
      <c r="U135" s="83"/>
      <c r="V135" s="5" t="str">
        <f t="shared" si="55"/>
        <v/>
      </c>
      <c r="W135" s="41"/>
      <c r="X135" s="41"/>
      <c r="Y135" s="41"/>
      <c r="Z135" s="41"/>
      <c r="AA135" s="41"/>
      <c r="AB135" s="41"/>
      <c r="AC135" s="41"/>
      <c r="AD135" s="41"/>
      <c r="AE135" s="5" t="str">
        <f t="shared" si="56"/>
        <v/>
      </c>
      <c r="AF135" s="41"/>
      <c r="AG135" s="41"/>
      <c r="AH135" s="41"/>
      <c r="AI135" s="41"/>
      <c r="AJ135" s="41"/>
      <c r="AK135" s="41"/>
      <c r="AL135" s="41"/>
      <c r="AM135" s="41"/>
      <c r="AN135" s="41">
        <f t="shared" si="63"/>
        <v>26.957637997432606</v>
      </c>
      <c r="AO135" s="41">
        <v>779</v>
      </c>
      <c r="AP135" s="110">
        <v>4.0599999999999996</v>
      </c>
      <c r="AQ135" s="111">
        <v>3.32</v>
      </c>
      <c r="AR135" s="126">
        <f t="shared" si="57"/>
        <v>81.77339901477832</v>
      </c>
      <c r="AS135" s="126">
        <f t="shared" si="58"/>
        <v>18.22660098522168</v>
      </c>
      <c r="AT135" s="127">
        <v>779</v>
      </c>
      <c r="AU135" s="128">
        <v>2.7</v>
      </c>
      <c r="AV135" s="129">
        <v>2.04</v>
      </c>
      <c r="AW135" s="126">
        <f t="shared" si="59"/>
        <v>75.555555555555557</v>
      </c>
      <c r="AX135" s="126">
        <f t="shared" si="60"/>
        <v>24.444444444444443</v>
      </c>
      <c r="AY135" s="64">
        <f t="shared" si="61"/>
        <v>31.106243154435898</v>
      </c>
      <c r="AZ135" s="97">
        <v>83.04</v>
      </c>
      <c r="BA135" s="68"/>
      <c r="BB135" s="68"/>
      <c r="BC135" s="68"/>
      <c r="BD135" s="68"/>
      <c r="BE135" s="15"/>
      <c r="BF135" s="5">
        <f t="shared" si="62"/>
        <v>7140</v>
      </c>
      <c r="BG135" s="42">
        <v>3409</v>
      </c>
      <c r="BH135" s="42">
        <v>3731</v>
      </c>
      <c r="BI135" s="42"/>
      <c r="BJ135" s="42"/>
      <c r="BK135" s="42"/>
      <c r="BL135" s="42"/>
      <c r="BM135" s="42"/>
    </row>
    <row r="136" spans="1:65" outlineLevel="5" x14ac:dyDescent="0.3">
      <c r="A136" s="22">
        <f t="shared" si="48"/>
        <v>4</v>
      </c>
      <c r="B136" s="9">
        <f t="shared" si="46"/>
        <v>43572</v>
      </c>
      <c r="C136" s="51">
        <v>293252</v>
      </c>
      <c r="D136" s="64">
        <f t="shared" si="53"/>
        <v>35</v>
      </c>
      <c r="E136" s="12">
        <v>35</v>
      </c>
      <c r="F136" s="12">
        <v>35</v>
      </c>
      <c r="G136" s="12"/>
      <c r="H136" s="12"/>
      <c r="I136" s="12"/>
      <c r="J136" s="12"/>
      <c r="K136" s="12"/>
      <c r="L136" s="12"/>
      <c r="M136" s="74" t="str">
        <f t="shared" si="54"/>
        <v/>
      </c>
      <c r="N136" s="83" t="s">
        <v>103</v>
      </c>
      <c r="O136" s="83" t="s">
        <v>103</v>
      </c>
      <c r="P136" s="83"/>
      <c r="Q136" s="83"/>
      <c r="R136" s="83"/>
      <c r="S136" s="83"/>
      <c r="T136" s="83"/>
      <c r="U136" s="83"/>
      <c r="V136" s="5" t="str">
        <f t="shared" si="55"/>
        <v/>
      </c>
      <c r="W136" s="41"/>
      <c r="X136" s="41"/>
      <c r="Y136" s="41"/>
      <c r="Z136" s="41"/>
      <c r="AA136" s="41"/>
      <c r="AB136" s="41"/>
      <c r="AC136" s="41"/>
      <c r="AD136" s="41"/>
      <c r="AE136" s="5" t="str">
        <f t="shared" si="56"/>
        <v/>
      </c>
      <c r="AF136" s="41"/>
      <c r="AG136" s="41"/>
      <c r="AH136" s="41"/>
      <c r="AI136" s="41"/>
      <c r="AJ136" s="41"/>
      <c r="AK136" s="41"/>
      <c r="AL136" s="41"/>
      <c r="AM136" s="41"/>
      <c r="AN136" s="41">
        <f t="shared" si="63"/>
        <v>22.364217252396166</v>
      </c>
      <c r="AO136" s="41">
        <v>939</v>
      </c>
      <c r="AP136" s="110" t="s">
        <v>103</v>
      </c>
      <c r="AQ136" s="111" t="s">
        <v>103</v>
      </c>
      <c r="AR136" s="126" t="str">
        <f t="shared" si="57"/>
        <v/>
      </c>
      <c r="AS136" s="126" t="str">
        <f t="shared" si="58"/>
        <v/>
      </c>
      <c r="AT136" s="127">
        <v>939</v>
      </c>
      <c r="AU136" s="128">
        <v>2.71</v>
      </c>
      <c r="AV136" s="129" t="s">
        <v>103</v>
      </c>
      <c r="AW136" s="126" t="str">
        <f t="shared" si="59"/>
        <v/>
      </c>
      <c r="AX136" s="126" t="str">
        <f t="shared" si="60"/>
        <v/>
      </c>
      <c r="AY136" s="64" t="str">
        <f t="shared" si="61"/>
        <v/>
      </c>
      <c r="AZ136" s="97">
        <v>83.06</v>
      </c>
      <c r="BA136" s="68"/>
      <c r="BB136" s="68"/>
      <c r="BC136" s="68"/>
      <c r="BD136" s="68"/>
      <c r="BE136" s="15"/>
      <c r="BF136" s="5">
        <f t="shared" si="62"/>
        <v>7945</v>
      </c>
      <c r="BG136" s="42">
        <v>2117</v>
      </c>
      <c r="BH136" s="42">
        <v>5828</v>
      </c>
      <c r="BI136" s="42"/>
      <c r="BJ136" s="42"/>
      <c r="BK136" s="42"/>
      <c r="BL136" s="42"/>
      <c r="BM136" s="42"/>
    </row>
    <row r="137" spans="1:65" outlineLevel="5" x14ac:dyDescent="0.3">
      <c r="A137" s="22">
        <f t="shared" si="48"/>
        <v>4</v>
      </c>
      <c r="B137" s="9">
        <f t="shared" si="46"/>
        <v>43573</v>
      </c>
      <c r="C137" s="51">
        <v>280628</v>
      </c>
      <c r="D137" s="64">
        <f t="shared" si="53"/>
        <v>35</v>
      </c>
      <c r="E137" s="12">
        <v>35</v>
      </c>
      <c r="F137" s="12">
        <v>35</v>
      </c>
      <c r="G137" s="12"/>
      <c r="H137" s="12"/>
      <c r="I137" s="12"/>
      <c r="J137" s="12"/>
      <c r="K137" s="12"/>
      <c r="L137" s="12"/>
      <c r="M137" s="74" t="str">
        <f t="shared" si="54"/>
        <v/>
      </c>
      <c r="N137" s="83" t="s">
        <v>103</v>
      </c>
      <c r="O137" s="83" t="s">
        <v>103</v>
      </c>
      <c r="P137" s="83"/>
      <c r="Q137" s="83"/>
      <c r="R137" s="83"/>
      <c r="S137" s="83"/>
      <c r="T137" s="83"/>
      <c r="U137" s="83"/>
      <c r="V137" s="5" t="str">
        <f t="shared" si="55"/>
        <v/>
      </c>
      <c r="W137" s="41"/>
      <c r="X137" s="41"/>
      <c r="Y137" s="41"/>
      <c r="Z137" s="41"/>
      <c r="AA137" s="41"/>
      <c r="AB137" s="41"/>
      <c r="AC137" s="41"/>
      <c r="AD137" s="41"/>
      <c r="AE137" s="5" t="str">
        <f t="shared" si="56"/>
        <v/>
      </c>
      <c r="AF137" s="41"/>
      <c r="AG137" s="41"/>
      <c r="AH137" s="41"/>
      <c r="AI137" s="41"/>
      <c r="AJ137" s="41"/>
      <c r="AK137" s="41"/>
      <c r="AL137" s="41"/>
      <c r="AM137" s="41"/>
      <c r="AN137" s="41">
        <f t="shared" si="63"/>
        <v>21.98952879581152</v>
      </c>
      <c r="AO137" s="41">
        <v>955</v>
      </c>
      <c r="AP137" s="110" t="s">
        <v>103</v>
      </c>
      <c r="AQ137" s="111" t="s">
        <v>103</v>
      </c>
      <c r="AR137" s="126" t="str">
        <f t="shared" si="57"/>
        <v/>
      </c>
      <c r="AS137" s="126" t="str">
        <f t="shared" si="58"/>
        <v/>
      </c>
      <c r="AT137" s="127">
        <v>955</v>
      </c>
      <c r="AU137" s="128">
        <v>2.75</v>
      </c>
      <c r="AV137" s="129" t="s">
        <v>103</v>
      </c>
      <c r="AW137" s="126" t="str">
        <f t="shared" si="59"/>
        <v/>
      </c>
      <c r="AX137" s="126" t="str">
        <f t="shared" si="60"/>
        <v/>
      </c>
      <c r="AY137" s="64" t="str">
        <f t="shared" si="61"/>
        <v/>
      </c>
      <c r="AZ137" s="97">
        <v>82.94</v>
      </c>
      <c r="BA137" s="68"/>
      <c r="BB137" s="68"/>
      <c r="BC137" s="68"/>
      <c r="BD137" s="68"/>
      <c r="BE137" s="15"/>
      <c r="BF137" s="5">
        <f t="shared" si="62"/>
        <v>5372</v>
      </c>
      <c r="BG137" s="42">
        <v>3203</v>
      </c>
      <c r="BH137" s="42">
        <v>2169</v>
      </c>
      <c r="BI137" s="42"/>
      <c r="BJ137" s="42"/>
      <c r="BK137" s="42"/>
      <c r="BL137" s="42"/>
      <c r="BM137" s="42"/>
    </row>
    <row r="138" spans="1:65" outlineLevel="5" x14ac:dyDescent="0.3">
      <c r="A138" s="22">
        <f t="shared" si="48"/>
        <v>4</v>
      </c>
      <c r="B138" s="9">
        <f t="shared" si="46"/>
        <v>43574</v>
      </c>
      <c r="C138" s="51">
        <v>305839</v>
      </c>
      <c r="D138" s="64">
        <f t="shared" si="53"/>
        <v>35</v>
      </c>
      <c r="E138" s="12">
        <v>35</v>
      </c>
      <c r="F138" s="12">
        <v>35</v>
      </c>
      <c r="G138" s="12"/>
      <c r="H138" s="12"/>
      <c r="I138" s="12"/>
      <c r="J138" s="12"/>
      <c r="K138" s="12"/>
      <c r="L138" s="12"/>
      <c r="M138" s="74" t="str">
        <f t="shared" si="54"/>
        <v/>
      </c>
      <c r="N138" s="83" t="s">
        <v>103</v>
      </c>
      <c r="O138" s="83" t="s">
        <v>103</v>
      </c>
      <c r="P138" s="83"/>
      <c r="Q138" s="83"/>
      <c r="R138" s="83"/>
      <c r="S138" s="83"/>
      <c r="T138" s="83"/>
      <c r="U138" s="83"/>
      <c r="V138" s="5" t="str">
        <f t="shared" si="55"/>
        <v/>
      </c>
      <c r="W138" s="41"/>
      <c r="X138" s="41"/>
      <c r="Y138" s="41"/>
      <c r="Z138" s="41"/>
      <c r="AA138" s="41"/>
      <c r="AB138" s="41"/>
      <c r="AC138" s="41"/>
      <c r="AD138" s="41"/>
      <c r="AE138" s="5" t="str">
        <f t="shared" si="56"/>
        <v/>
      </c>
      <c r="AF138" s="41"/>
      <c r="AG138" s="41"/>
      <c r="AH138" s="41"/>
      <c r="AI138" s="41"/>
      <c r="AJ138" s="41"/>
      <c r="AK138" s="41"/>
      <c r="AL138" s="41"/>
      <c r="AM138" s="41"/>
      <c r="AN138" s="41">
        <f t="shared" si="63"/>
        <v>17.298187808896209</v>
      </c>
      <c r="AO138" s="41">
        <v>1214</v>
      </c>
      <c r="AP138" s="110" t="s">
        <v>103</v>
      </c>
      <c r="AQ138" s="111" t="s">
        <v>103</v>
      </c>
      <c r="AR138" s="126" t="str">
        <f t="shared" si="57"/>
        <v/>
      </c>
      <c r="AS138" s="126" t="str">
        <f t="shared" si="58"/>
        <v/>
      </c>
      <c r="AT138" s="127">
        <v>1214</v>
      </c>
      <c r="AU138" s="128">
        <v>2.69</v>
      </c>
      <c r="AV138" s="129" t="s">
        <v>103</v>
      </c>
      <c r="AW138" s="126" t="str">
        <f t="shared" si="59"/>
        <v/>
      </c>
      <c r="AX138" s="126" t="str">
        <f t="shared" si="60"/>
        <v/>
      </c>
      <c r="AY138" s="64" t="str">
        <f t="shared" si="61"/>
        <v/>
      </c>
      <c r="AZ138" s="97">
        <v>82.86</v>
      </c>
      <c r="BA138" s="68"/>
      <c r="BB138" s="68"/>
      <c r="BC138" s="68"/>
      <c r="BD138" s="68"/>
      <c r="BE138" s="15"/>
      <c r="BF138" s="5">
        <f t="shared" si="62"/>
        <v>7505</v>
      </c>
      <c r="BG138" s="42">
        <v>4635</v>
      </c>
      <c r="BH138" s="42">
        <v>2870</v>
      </c>
      <c r="BI138" s="42"/>
      <c r="BJ138" s="42"/>
      <c r="BK138" s="42"/>
      <c r="BL138" s="42"/>
      <c r="BM138" s="42"/>
    </row>
    <row r="139" spans="1:65" outlineLevel="5" x14ac:dyDescent="0.3">
      <c r="A139" s="22">
        <f t="shared" si="48"/>
        <v>4</v>
      </c>
      <c r="B139" s="9">
        <f t="shared" si="46"/>
        <v>43575</v>
      </c>
      <c r="C139" s="51">
        <v>279300</v>
      </c>
      <c r="D139" s="64">
        <f t="shared" si="53"/>
        <v>35.5</v>
      </c>
      <c r="E139" s="12">
        <v>35</v>
      </c>
      <c r="F139" s="12">
        <v>36</v>
      </c>
      <c r="G139" s="12"/>
      <c r="H139" s="12"/>
      <c r="I139" s="12"/>
      <c r="J139" s="12"/>
      <c r="K139" s="12"/>
      <c r="L139" s="12"/>
      <c r="M139" s="74" t="str">
        <f t="shared" si="54"/>
        <v/>
      </c>
      <c r="N139" s="83" t="s">
        <v>103</v>
      </c>
      <c r="O139" s="83" t="s">
        <v>103</v>
      </c>
      <c r="P139" s="83"/>
      <c r="Q139" s="83"/>
      <c r="R139" s="83"/>
      <c r="S139" s="83"/>
      <c r="T139" s="83"/>
      <c r="U139" s="83"/>
      <c r="V139" s="5" t="str">
        <f t="shared" si="55"/>
        <v/>
      </c>
      <c r="W139" s="41"/>
      <c r="X139" s="41"/>
      <c r="Y139" s="41"/>
      <c r="Z139" s="41"/>
      <c r="AA139" s="41"/>
      <c r="AB139" s="41"/>
      <c r="AC139" s="41"/>
      <c r="AD139" s="41"/>
      <c r="AE139" s="5" t="str">
        <f t="shared" si="56"/>
        <v/>
      </c>
      <c r="AF139" s="41"/>
      <c r="AG139" s="41"/>
      <c r="AH139" s="41"/>
      <c r="AI139" s="41"/>
      <c r="AJ139" s="41"/>
      <c r="AK139" s="41"/>
      <c r="AL139" s="41"/>
      <c r="AM139" s="41"/>
      <c r="AN139" s="41">
        <f t="shared" si="63"/>
        <v>17.156862745098039</v>
      </c>
      <c r="AO139" s="41">
        <v>1224</v>
      </c>
      <c r="AP139" s="110" t="s">
        <v>103</v>
      </c>
      <c r="AQ139" s="111" t="s">
        <v>103</v>
      </c>
      <c r="AR139" s="126" t="str">
        <f t="shared" si="57"/>
        <v/>
      </c>
      <c r="AS139" s="126" t="str">
        <f t="shared" si="58"/>
        <v/>
      </c>
      <c r="AT139" s="127">
        <v>1224</v>
      </c>
      <c r="AU139" s="128" t="s">
        <v>103</v>
      </c>
      <c r="AV139" s="129" t="s">
        <v>103</v>
      </c>
      <c r="AW139" s="126" t="str">
        <f t="shared" si="59"/>
        <v/>
      </c>
      <c r="AX139" s="126" t="str">
        <f t="shared" si="60"/>
        <v/>
      </c>
      <c r="AY139" s="64" t="str">
        <f t="shared" si="61"/>
        <v/>
      </c>
      <c r="AZ139" s="97" t="s">
        <v>103</v>
      </c>
      <c r="BA139" s="68"/>
      <c r="BB139" s="68"/>
      <c r="BC139" s="68"/>
      <c r="BD139" s="68"/>
      <c r="BE139" s="15"/>
      <c r="BF139" s="5">
        <f t="shared" si="62"/>
        <v>11843</v>
      </c>
      <c r="BG139" s="42">
        <v>4990</v>
      </c>
      <c r="BH139" s="42">
        <v>6853</v>
      </c>
      <c r="BI139" s="42"/>
      <c r="BJ139" s="42"/>
      <c r="BK139" s="42"/>
      <c r="BL139" s="42"/>
      <c r="BM139" s="42"/>
    </row>
    <row r="140" spans="1:65" outlineLevel="5" x14ac:dyDescent="0.3">
      <c r="A140" s="22">
        <f t="shared" si="48"/>
        <v>4</v>
      </c>
      <c r="B140" s="9">
        <f t="shared" si="46"/>
        <v>43576</v>
      </c>
      <c r="C140" s="51">
        <v>280347</v>
      </c>
      <c r="D140" s="64">
        <f t="shared" si="53"/>
        <v>35</v>
      </c>
      <c r="E140" s="12">
        <v>35</v>
      </c>
      <c r="F140" s="12">
        <v>35</v>
      </c>
      <c r="G140" s="12"/>
      <c r="H140" s="12"/>
      <c r="I140" s="12"/>
      <c r="J140" s="12"/>
      <c r="K140" s="12"/>
      <c r="L140" s="12"/>
      <c r="M140" s="74" t="str">
        <f t="shared" si="54"/>
        <v/>
      </c>
      <c r="N140" s="83" t="s">
        <v>103</v>
      </c>
      <c r="O140" s="83" t="s">
        <v>103</v>
      </c>
      <c r="P140" s="83"/>
      <c r="Q140" s="83"/>
      <c r="R140" s="83"/>
      <c r="S140" s="83"/>
      <c r="T140" s="83"/>
      <c r="U140" s="83"/>
      <c r="V140" s="5" t="str">
        <f t="shared" si="55"/>
        <v/>
      </c>
      <c r="W140" s="41"/>
      <c r="X140" s="41"/>
      <c r="Y140" s="41"/>
      <c r="Z140" s="41"/>
      <c r="AA140" s="41"/>
      <c r="AB140" s="41"/>
      <c r="AC140" s="41"/>
      <c r="AD140" s="41"/>
      <c r="AE140" s="5" t="str">
        <f t="shared" si="56"/>
        <v/>
      </c>
      <c r="AF140" s="41"/>
      <c r="AG140" s="41"/>
      <c r="AH140" s="41"/>
      <c r="AI140" s="41"/>
      <c r="AJ140" s="41"/>
      <c r="AK140" s="41"/>
      <c r="AL140" s="41"/>
      <c r="AM140" s="41"/>
      <c r="AN140" s="41">
        <f t="shared" si="63"/>
        <v>17.156862745098039</v>
      </c>
      <c r="AO140" s="41">
        <v>1224</v>
      </c>
      <c r="AP140" s="110" t="s">
        <v>103</v>
      </c>
      <c r="AQ140" s="111" t="s">
        <v>103</v>
      </c>
      <c r="AR140" s="126" t="str">
        <f t="shared" si="57"/>
        <v/>
      </c>
      <c r="AS140" s="126" t="str">
        <f t="shared" si="58"/>
        <v/>
      </c>
      <c r="AT140" s="127">
        <v>1224</v>
      </c>
      <c r="AU140" s="128" t="s">
        <v>103</v>
      </c>
      <c r="AV140" s="129" t="s">
        <v>103</v>
      </c>
      <c r="AW140" s="126" t="str">
        <f t="shared" si="59"/>
        <v/>
      </c>
      <c r="AX140" s="126" t="str">
        <f t="shared" si="60"/>
        <v/>
      </c>
      <c r="AY140" s="64" t="str">
        <f t="shared" si="61"/>
        <v/>
      </c>
      <c r="AZ140" s="97" t="s">
        <v>103</v>
      </c>
      <c r="BA140" s="68"/>
      <c r="BB140" s="68"/>
      <c r="BC140" s="68"/>
      <c r="BD140" s="68"/>
      <c r="BE140" s="15"/>
      <c r="BF140" s="5">
        <f t="shared" si="62"/>
        <v>12113</v>
      </c>
      <c r="BG140" s="42">
        <v>5010</v>
      </c>
      <c r="BH140" s="42">
        <v>7103</v>
      </c>
      <c r="BI140" s="42"/>
      <c r="BJ140" s="42"/>
      <c r="BK140" s="42"/>
      <c r="BL140" s="42"/>
      <c r="BM140" s="42"/>
    </row>
    <row r="141" spans="1:65" outlineLevel="5" x14ac:dyDescent="0.3">
      <c r="A141" s="22">
        <f t="shared" si="48"/>
        <v>4</v>
      </c>
      <c r="B141" s="9">
        <f t="shared" si="46"/>
        <v>43577</v>
      </c>
      <c r="C141" s="51">
        <v>285096</v>
      </c>
      <c r="D141" s="64">
        <f t="shared" si="53"/>
        <v>36</v>
      </c>
      <c r="E141" s="12">
        <v>36</v>
      </c>
      <c r="F141" s="12">
        <v>36</v>
      </c>
      <c r="G141" s="12"/>
      <c r="H141" s="12"/>
      <c r="I141" s="12"/>
      <c r="J141" s="12"/>
      <c r="K141" s="12"/>
      <c r="L141" s="12"/>
      <c r="M141" s="74" t="str">
        <f t="shared" si="54"/>
        <v/>
      </c>
      <c r="N141" s="83" t="s">
        <v>103</v>
      </c>
      <c r="O141" s="83" t="s">
        <v>103</v>
      </c>
      <c r="P141" s="83"/>
      <c r="Q141" s="83"/>
      <c r="R141" s="83"/>
      <c r="S141" s="83"/>
      <c r="T141" s="83"/>
      <c r="U141" s="83"/>
      <c r="V141" s="5" t="str">
        <f t="shared" si="55"/>
        <v/>
      </c>
      <c r="W141" s="41"/>
      <c r="X141" s="41"/>
      <c r="Y141" s="41"/>
      <c r="Z141" s="41"/>
      <c r="AA141" s="41"/>
      <c r="AB141" s="41"/>
      <c r="AC141" s="41"/>
      <c r="AD141" s="41"/>
      <c r="AE141" s="5" t="str">
        <f t="shared" si="56"/>
        <v/>
      </c>
      <c r="AF141" s="41"/>
      <c r="AG141" s="41"/>
      <c r="AH141" s="41"/>
      <c r="AI141" s="41"/>
      <c r="AJ141" s="41"/>
      <c r="AK141" s="41"/>
      <c r="AL141" s="41"/>
      <c r="AM141" s="41"/>
      <c r="AN141" s="41">
        <f t="shared" si="63"/>
        <v>19.961977186311788</v>
      </c>
      <c r="AO141" s="41">
        <v>1052</v>
      </c>
      <c r="AP141" s="110" t="s">
        <v>103</v>
      </c>
      <c r="AQ141" s="111" t="s">
        <v>103</v>
      </c>
      <c r="AR141" s="126" t="str">
        <f t="shared" si="57"/>
        <v/>
      </c>
      <c r="AS141" s="126" t="str">
        <f t="shared" si="58"/>
        <v/>
      </c>
      <c r="AT141" s="127">
        <v>1052</v>
      </c>
      <c r="AU141" s="128">
        <v>2.72</v>
      </c>
      <c r="AV141" s="129" t="s">
        <v>103</v>
      </c>
      <c r="AW141" s="126" t="str">
        <f t="shared" si="59"/>
        <v/>
      </c>
      <c r="AX141" s="126" t="str">
        <f t="shared" si="60"/>
        <v/>
      </c>
      <c r="AY141" s="64" t="str">
        <f t="shared" si="61"/>
        <v/>
      </c>
      <c r="AZ141" s="97">
        <v>81.33</v>
      </c>
      <c r="BA141" s="68"/>
      <c r="BB141" s="68"/>
      <c r="BC141" s="68"/>
      <c r="BD141" s="68"/>
      <c r="BE141" s="15"/>
      <c r="BF141" s="5">
        <f t="shared" si="62"/>
        <v>3764</v>
      </c>
      <c r="BG141" s="42">
        <v>2631</v>
      </c>
      <c r="BH141" s="42">
        <v>1133</v>
      </c>
      <c r="BI141" s="42"/>
      <c r="BJ141" s="42"/>
      <c r="BK141" s="42"/>
      <c r="BL141" s="42"/>
      <c r="BM141" s="42"/>
    </row>
    <row r="142" spans="1:65" outlineLevel="5" x14ac:dyDescent="0.3">
      <c r="A142" s="22">
        <f t="shared" si="48"/>
        <v>4</v>
      </c>
      <c r="B142" s="9">
        <f t="shared" si="46"/>
        <v>43578</v>
      </c>
      <c r="C142" s="51">
        <v>306791</v>
      </c>
      <c r="D142" s="64">
        <f t="shared" si="53"/>
        <v>36</v>
      </c>
      <c r="E142" s="12">
        <v>36</v>
      </c>
      <c r="F142" s="12">
        <v>36</v>
      </c>
      <c r="G142" s="12"/>
      <c r="H142" s="12"/>
      <c r="I142" s="12"/>
      <c r="J142" s="12"/>
      <c r="K142" s="12"/>
      <c r="L142" s="12"/>
      <c r="M142" s="74">
        <f t="shared" si="54"/>
        <v>7.5</v>
      </c>
      <c r="N142" s="83">
        <v>7.51</v>
      </c>
      <c r="O142" s="83">
        <v>7.54</v>
      </c>
      <c r="P142" s="83"/>
      <c r="Q142" s="83"/>
      <c r="R142" s="83"/>
      <c r="S142" s="83"/>
      <c r="T142" s="83"/>
      <c r="U142" s="83"/>
      <c r="V142" s="5" t="str">
        <f t="shared" si="55"/>
        <v/>
      </c>
      <c r="W142" s="41"/>
      <c r="X142" s="41"/>
      <c r="Y142" s="41"/>
      <c r="Z142" s="41"/>
      <c r="AA142" s="41"/>
      <c r="AB142" s="41"/>
      <c r="AC142" s="41"/>
      <c r="AD142" s="41"/>
      <c r="AE142" s="5" t="str">
        <f t="shared" si="56"/>
        <v/>
      </c>
      <c r="AF142" s="41"/>
      <c r="AG142" s="41"/>
      <c r="AH142" s="41"/>
      <c r="AI142" s="41"/>
      <c r="AJ142" s="41"/>
      <c r="AK142" s="41"/>
      <c r="AL142" s="41"/>
      <c r="AM142" s="41"/>
      <c r="AN142" s="41">
        <f t="shared" si="63"/>
        <v>22.975929978118163</v>
      </c>
      <c r="AO142" s="41">
        <v>914</v>
      </c>
      <c r="AP142" s="110">
        <v>4.09</v>
      </c>
      <c r="AQ142" s="111">
        <v>3.34</v>
      </c>
      <c r="AR142" s="126">
        <f t="shared" si="57"/>
        <v>81.662591687041569</v>
      </c>
      <c r="AS142" s="126">
        <f t="shared" si="58"/>
        <v>18.337408312958431</v>
      </c>
      <c r="AT142" s="127">
        <v>914</v>
      </c>
      <c r="AU142" s="128">
        <v>2.72</v>
      </c>
      <c r="AV142" s="129">
        <v>2.0499999999999998</v>
      </c>
      <c r="AW142" s="126">
        <f t="shared" si="59"/>
        <v>75.367647058823522</v>
      </c>
      <c r="AX142" s="126">
        <f t="shared" si="60"/>
        <v>24.632352941176478</v>
      </c>
      <c r="AY142" s="64">
        <f t="shared" si="61"/>
        <v>31.29412816158732</v>
      </c>
      <c r="AZ142" s="97">
        <v>82.12</v>
      </c>
      <c r="BA142" s="68"/>
      <c r="BB142" s="68"/>
      <c r="BC142" s="68"/>
      <c r="BD142" s="68"/>
      <c r="BE142" s="15"/>
      <c r="BF142" s="5">
        <f t="shared" si="62"/>
        <v>6846</v>
      </c>
      <c r="BG142" s="42">
        <v>3012</v>
      </c>
      <c r="BH142" s="42">
        <v>3834</v>
      </c>
      <c r="BI142" s="42"/>
      <c r="BJ142" s="42"/>
      <c r="BK142" s="42"/>
      <c r="BL142" s="42"/>
      <c r="BM142" s="42"/>
    </row>
    <row r="143" spans="1:65" outlineLevel="5" x14ac:dyDescent="0.3">
      <c r="A143" s="22">
        <f t="shared" si="48"/>
        <v>4</v>
      </c>
      <c r="B143" s="9">
        <f t="shared" si="46"/>
        <v>43579</v>
      </c>
      <c r="C143" s="51">
        <v>316944</v>
      </c>
      <c r="D143" s="64">
        <f t="shared" si="53"/>
        <v>36</v>
      </c>
      <c r="E143" s="12">
        <v>36</v>
      </c>
      <c r="F143" s="12">
        <v>36</v>
      </c>
      <c r="G143" s="12"/>
      <c r="H143" s="12"/>
      <c r="I143" s="12"/>
      <c r="J143" s="12"/>
      <c r="K143" s="12"/>
      <c r="L143" s="12"/>
      <c r="M143" s="74" t="str">
        <f t="shared" si="54"/>
        <v/>
      </c>
      <c r="N143" s="83" t="s">
        <v>103</v>
      </c>
      <c r="O143" s="83" t="s">
        <v>103</v>
      </c>
      <c r="P143" s="83"/>
      <c r="Q143" s="83"/>
      <c r="R143" s="83"/>
      <c r="S143" s="83"/>
      <c r="T143" s="83"/>
      <c r="U143" s="83"/>
      <c r="V143" s="5" t="str">
        <f t="shared" si="55"/>
        <v/>
      </c>
      <c r="W143" s="41"/>
      <c r="X143" s="41"/>
      <c r="Y143" s="41"/>
      <c r="Z143" s="41"/>
      <c r="AA143" s="41"/>
      <c r="AB143" s="41"/>
      <c r="AC143" s="41"/>
      <c r="AD143" s="41"/>
      <c r="AE143" s="5" t="str">
        <f t="shared" si="56"/>
        <v/>
      </c>
      <c r="AF143" s="41"/>
      <c r="AG143" s="41"/>
      <c r="AH143" s="41"/>
      <c r="AI143" s="41"/>
      <c r="AJ143" s="41"/>
      <c r="AK143" s="41"/>
      <c r="AL143" s="41"/>
      <c r="AM143" s="41"/>
      <c r="AN143" s="41">
        <f t="shared" si="63"/>
        <v>20.172910662824208</v>
      </c>
      <c r="AO143" s="41">
        <v>1041</v>
      </c>
      <c r="AP143" s="110" t="s">
        <v>103</v>
      </c>
      <c r="AQ143" s="111" t="s">
        <v>103</v>
      </c>
      <c r="AR143" s="126" t="str">
        <f t="shared" si="57"/>
        <v/>
      </c>
      <c r="AS143" s="126" t="str">
        <f t="shared" si="58"/>
        <v/>
      </c>
      <c r="AT143" s="127">
        <v>1041</v>
      </c>
      <c r="AU143" s="128">
        <v>2.71</v>
      </c>
      <c r="AV143" s="129" t="s">
        <v>103</v>
      </c>
      <c r="AW143" s="126" t="str">
        <f t="shared" si="59"/>
        <v/>
      </c>
      <c r="AX143" s="126" t="str">
        <f t="shared" si="60"/>
        <v/>
      </c>
      <c r="AY143" s="64" t="str">
        <f t="shared" si="61"/>
        <v/>
      </c>
      <c r="AZ143" s="97">
        <v>82.41</v>
      </c>
      <c r="BA143" s="68"/>
      <c r="BB143" s="68"/>
      <c r="BC143" s="68"/>
      <c r="BD143" s="68"/>
      <c r="BE143" s="15"/>
      <c r="BF143" s="5">
        <f t="shared" si="62"/>
        <v>7708</v>
      </c>
      <c r="BG143" s="42">
        <v>3133</v>
      </c>
      <c r="BH143" s="42">
        <v>4575</v>
      </c>
      <c r="BI143" s="42"/>
      <c r="BJ143" s="42"/>
      <c r="BK143" s="42"/>
      <c r="BL143" s="42"/>
      <c r="BM143" s="42"/>
    </row>
    <row r="144" spans="1:65" outlineLevel="5" x14ac:dyDescent="0.3">
      <c r="A144" s="22">
        <f t="shared" si="48"/>
        <v>4</v>
      </c>
      <c r="B144" s="9">
        <f t="shared" si="46"/>
        <v>43580</v>
      </c>
      <c r="C144" s="51">
        <v>303384</v>
      </c>
      <c r="D144" s="64">
        <f t="shared" si="53"/>
        <v>35.5</v>
      </c>
      <c r="E144" s="12">
        <v>36</v>
      </c>
      <c r="F144" s="12">
        <v>35</v>
      </c>
      <c r="G144" s="12"/>
      <c r="H144" s="12"/>
      <c r="I144" s="12"/>
      <c r="J144" s="12"/>
      <c r="K144" s="12"/>
      <c r="L144" s="12"/>
      <c r="M144" s="74" t="str">
        <f t="shared" si="54"/>
        <v/>
      </c>
      <c r="N144" s="83" t="s">
        <v>103</v>
      </c>
      <c r="O144" s="83" t="s">
        <v>103</v>
      </c>
      <c r="P144" s="83"/>
      <c r="Q144" s="83"/>
      <c r="R144" s="83"/>
      <c r="S144" s="83"/>
      <c r="T144" s="83"/>
      <c r="U144" s="83"/>
      <c r="V144" s="5" t="str">
        <f t="shared" si="55"/>
        <v/>
      </c>
      <c r="W144" s="41"/>
      <c r="X144" s="41"/>
      <c r="Y144" s="41"/>
      <c r="Z144" s="41"/>
      <c r="AA144" s="41"/>
      <c r="AB144" s="41"/>
      <c r="AC144" s="41"/>
      <c r="AD144" s="41"/>
      <c r="AE144" s="5" t="str">
        <f t="shared" si="56"/>
        <v/>
      </c>
      <c r="AF144" s="41"/>
      <c r="AG144" s="41"/>
      <c r="AH144" s="41"/>
      <c r="AI144" s="41"/>
      <c r="AJ144" s="41"/>
      <c r="AK144" s="41"/>
      <c r="AL144" s="41"/>
      <c r="AM144" s="41"/>
      <c r="AN144" s="41">
        <f t="shared" si="63"/>
        <v>18.166089965397923</v>
      </c>
      <c r="AO144" s="41">
        <v>1156</v>
      </c>
      <c r="AP144" s="110" t="s">
        <v>103</v>
      </c>
      <c r="AQ144" s="111" t="s">
        <v>103</v>
      </c>
      <c r="AR144" s="126" t="str">
        <f t="shared" si="57"/>
        <v/>
      </c>
      <c r="AS144" s="126" t="str">
        <f t="shared" si="58"/>
        <v/>
      </c>
      <c r="AT144" s="127">
        <v>1156</v>
      </c>
      <c r="AU144" s="128">
        <v>2.76</v>
      </c>
      <c r="AV144" s="129" t="s">
        <v>103</v>
      </c>
      <c r="AW144" s="126" t="str">
        <f t="shared" si="59"/>
        <v/>
      </c>
      <c r="AX144" s="126" t="str">
        <f t="shared" si="60"/>
        <v/>
      </c>
      <c r="AY144" s="64" t="str">
        <f t="shared" si="61"/>
        <v/>
      </c>
      <c r="AZ144" s="97">
        <v>81.55</v>
      </c>
      <c r="BA144" s="68"/>
      <c r="BB144" s="68"/>
      <c r="BC144" s="68"/>
      <c r="BD144" s="68"/>
      <c r="BE144" s="15"/>
      <c r="BF144" s="5">
        <f t="shared" si="62"/>
        <v>7638</v>
      </c>
      <c r="BG144" s="42">
        <v>3124</v>
      </c>
      <c r="BH144" s="42">
        <v>4514</v>
      </c>
      <c r="BI144" s="42"/>
      <c r="BJ144" s="42"/>
      <c r="BK144" s="42"/>
      <c r="BL144" s="42"/>
      <c r="BM144" s="42"/>
    </row>
    <row r="145" spans="1:65" outlineLevel="5" x14ac:dyDescent="0.3">
      <c r="A145" s="22">
        <f t="shared" si="48"/>
        <v>4</v>
      </c>
      <c r="B145" s="9">
        <f t="shared" si="46"/>
        <v>43581</v>
      </c>
      <c r="C145" s="51">
        <v>321468</v>
      </c>
      <c r="D145" s="64">
        <f t="shared" si="53"/>
        <v>35.5</v>
      </c>
      <c r="E145" s="12">
        <v>36</v>
      </c>
      <c r="F145" s="12">
        <v>35</v>
      </c>
      <c r="G145" s="12"/>
      <c r="H145" s="12"/>
      <c r="I145" s="12"/>
      <c r="J145" s="12"/>
      <c r="K145" s="12"/>
      <c r="L145" s="12"/>
      <c r="M145" s="74" t="str">
        <f t="shared" si="54"/>
        <v/>
      </c>
      <c r="N145" s="83" t="s">
        <v>103</v>
      </c>
      <c r="O145" s="83" t="s">
        <v>103</v>
      </c>
      <c r="P145" s="83"/>
      <c r="Q145" s="83"/>
      <c r="R145" s="83"/>
      <c r="S145" s="83"/>
      <c r="T145" s="83"/>
      <c r="U145" s="83"/>
      <c r="V145" s="5" t="str">
        <f t="shared" si="55"/>
        <v/>
      </c>
      <c r="W145" s="41"/>
      <c r="X145" s="41"/>
      <c r="Y145" s="41"/>
      <c r="Z145" s="41"/>
      <c r="AA145" s="41"/>
      <c r="AB145" s="41"/>
      <c r="AC145" s="41"/>
      <c r="AD145" s="41"/>
      <c r="AE145" s="5" t="str">
        <f t="shared" si="56"/>
        <v/>
      </c>
      <c r="AF145" s="41"/>
      <c r="AG145" s="41"/>
      <c r="AH145" s="41"/>
      <c r="AI145" s="41"/>
      <c r="AJ145" s="41"/>
      <c r="AK145" s="41"/>
      <c r="AL145" s="41"/>
      <c r="AM145" s="41"/>
      <c r="AN145" s="41">
        <f t="shared" si="63"/>
        <v>18.633540372670808</v>
      </c>
      <c r="AO145" s="41">
        <v>1127</v>
      </c>
      <c r="AP145" s="110" t="s">
        <v>103</v>
      </c>
      <c r="AQ145" s="111" t="s">
        <v>103</v>
      </c>
      <c r="AR145" s="126" t="str">
        <f t="shared" si="57"/>
        <v/>
      </c>
      <c r="AS145" s="126" t="str">
        <f t="shared" si="58"/>
        <v/>
      </c>
      <c r="AT145" s="127">
        <v>1127</v>
      </c>
      <c r="AU145" s="128">
        <v>2.78</v>
      </c>
      <c r="AV145" s="129" t="s">
        <v>103</v>
      </c>
      <c r="AW145" s="126" t="str">
        <f t="shared" si="59"/>
        <v/>
      </c>
      <c r="AX145" s="126" t="str">
        <f t="shared" si="60"/>
        <v/>
      </c>
      <c r="AY145" s="64" t="str">
        <f t="shared" si="61"/>
        <v/>
      </c>
      <c r="AZ145" s="97">
        <v>81.62</v>
      </c>
      <c r="BA145" s="68"/>
      <c r="BB145" s="68"/>
      <c r="BC145" s="68"/>
      <c r="BD145" s="68"/>
      <c r="BE145" s="15"/>
      <c r="BF145" s="5">
        <f t="shared" si="62"/>
        <v>7308</v>
      </c>
      <c r="BG145" s="42">
        <v>4191</v>
      </c>
      <c r="BH145" s="42">
        <v>3117</v>
      </c>
      <c r="BI145" s="42"/>
      <c r="BJ145" s="42"/>
      <c r="BK145" s="42"/>
      <c r="BL145" s="42"/>
      <c r="BM145" s="42"/>
    </row>
    <row r="146" spans="1:65" outlineLevel="5" x14ac:dyDescent="0.3">
      <c r="A146" s="22">
        <f t="shared" si="48"/>
        <v>4</v>
      </c>
      <c r="B146" s="9">
        <f t="shared" si="46"/>
        <v>43582</v>
      </c>
      <c r="C146" s="51">
        <v>317765</v>
      </c>
      <c r="D146" s="64">
        <f t="shared" si="53"/>
        <v>35.5</v>
      </c>
      <c r="E146" s="12">
        <v>36</v>
      </c>
      <c r="F146" s="12">
        <v>35</v>
      </c>
      <c r="G146" s="12"/>
      <c r="H146" s="12"/>
      <c r="I146" s="12"/>
      <c r="J146" s="12"/>
      <c r="K146" s="12"/>
      <c r="L146" s="12"/>
      <c r="M146" s="74" t="str">
        <f t="shared" si="54"/>
        <v/>
      </c>
      <c r="N146" s="83" t="s">
        <v>103</v>
      </c>
      <c r="O146" s="83" t="s">
        <v>103</v>
      </c>
      <c r="P146" s="83"/>
      <c r="Q146" s="83"/>
      <c r="R146" s="83"/>
      <c r="S146" s="83"/>
      <c r="T146" s="83"/>
      <c r="U146" s="83"/>
      <c r="V146" s="5" t="str">
        <f t="shared" si="55"/>
        <v/>
      </c>
      <c r="W146" s="41"/>
      <c r="X146" s="41"/>
      <c r="Y146" s="41"/>
      <c r="Z146" s="41"/>
      <c r="AA146" s="41"/>
      <c r="AB146" s="41"/>
      <c r="AC146" s="41"/>
      <c r="AD146" s="41"/>
      <c r="AE146" s="5" t="str">
        <f t="shared" si="56"/>
        <v/>
      </c>
      <c r="AF146" s="41"/>
      <c r="AG146" s="41"/>
      <c r="AH146" s="41"/>
      <c r="AI146" s="41"/>
      <c r="AJ146" s="41"/>
      <c r="AK146" s="41"/>
      <c r="AL146" s="41"/>
      <c r="AM146" s="41"/>
      <c r="AN146" s="41">
        <f t="shared" si="63"/>
        <v>18.181818181818183</v>
      </c>
      <c r="AO146" s="41">
        <v>1155</v>
      </c>
      <c r="AP146" s="110" t="s">
        <v>103</v>
      </c>
      <c r="AQ146" s="111" t="s">
        <v>103</v>
      </c>
      <c r="AR146" s="126" t="str">
        <f t="shared" si="57"/>
        <v/>
      </c>
      <c r="AS146" s="126" t="str">
        <f t="shared" si="58"/>
        <v/>
      </c>
      <c r="AT146" s="127">
        <v>1155</v>
      </c>
      <c r="AU146" s="128" t="s">
        <v>103</v>
      </c>
      <c r="AV146" s="129" t="s">
        <v>103</v>
      </c>
      <c r="AW146" s="126" t="str">
        <f t="shared" si="59"/>
        <v/>
      </c>
      <c r="AX146" s="126" t="str">
        <f t="shared" si="60"/>
        <v/>
      </c>
      <c r="AY146" s="64" t="str">
        <f t="shared" si="61"/>
        <v/>
      </c>
      <c r="AZ146" s="97" t="s">
        <v>103</v>
      </c>
      <c r="BA146" s="68"/>
      <c r="BB146" s="68"/>
      <c r="BC146" s="68"/>
      <c r="BD146" s="68"/>
      <c r="BE146" s="15"/>
      <c r="BF146" s="5">
        <f t="shared" si="62"/>
        <v>7643</v>
      </c>
      <c r="BG146" s="42">
        <v>5063</v>
      </c>
      <c r="BH146" s="42">
        <v>2580</v>
      </c>
      <c r="BI146" s="42"/>
      <c r="BJ146" s="42"/>
      <c r="BK146" s="42"/>
      <c r="BL146" s="42"/>
      <c r="BM146" s="42"/>
    </row>
    <row r="147" spans="1:65" outlineLevel="5" x14ac:dyDescent="0.3">
      <c r="A147" s="22">
        <f t="shared" si="48"/>
        <v>4</v>
      </c>
      <c r="B147" s="9">
        <f t="shared" si="46"/>
        <v>43583</v>
      </c>
      <c r="C147" s="51">
        <v>290637</v>
      </c>
      <c r="D147" s="64">
        <f t="shared" si="53"/>
        <v>35</v>
      </c>
      <c r="E147" s="12">
        <v>35</v>
      </c>
      <c r="F147" s="12">
        <v>35</v>
      </c>
      <c r="G147" s="12"/>
      <c r="H147" s="12"/>
      <c r="I147" s="12"/>
      <c r="J147" s="12"/>
      <c r="K147" s="12"/>
      <c r="L147" s="12"/>
      <c r="M147" s="74" t="str">
        <f t="shared" si="54"/>
        <v/>
      </c>
      <c r="N147" s="83" t="s">
        <v>103</v>
      </c>
      <c r="O147" s="83" t="s">
        <v>103</v>
      </c>
      <c r="P147" s="83"/>
      <c r="Q147" s="83"/>
      <c r="R147" s="83"/>
      <c r="S147" s="83"/>
      <c r="T147" s="83"/>
      <c r="U147" s="83"/>
      <c r="V147" s="5" t="str">
        <f t="shared" si="55"/>
        <v/>
      </c>
      <c r="W147" s="41"/>
      <c r="X147" s="41"/>
      <c r="Y147" s="41"/>
      <c r="Z147" s="41"/>
      <c r="AA147" s="41"/>
      <c r="AB147" s="41"/>
      <c r="AC147" s="41"/>
      <c r="AD147" s="41"/>
      <c r="AE147" s="5" t="str">
        <f t="shared" si="56"/>
        <v/>
      </c>
      <c r="AF147" s="41"/>
      <c r="AG147" s="41"/>
      <c r="AH147" s="41"/>
      <c r="AI147" s="41"/>
      <c r="AJ147" s="41"/>
      <c r="AK147" s="41"/>
      <c r="AL147" s="41"/>
      <c r="AM147" s="41"/>
      <c r="AN147" s="41">
        <f t="shared" si="63"/>
        <v>17.156862745098039</v>
      </c>
      <c r="AO147" s="41">
        <v>1224</v>
      </c>
      <c r="AP147" s="110" t="s">
        <v>103</v>
      </c>
      <c r="AQ147" s="111" t="s">
        <v>103</v>
      </c>
      <c r="AR147" s="126" t="str">
        <f t="shared" si="57"/>
        <v/>
      </c>
      <c r="AS147" s="126" t="str">
        <f t="shared" si="58"/>
        <v/>
      </c>
      <c r="AT147" s="127">
        <v>1224</v>
      </c>
      <c r="AU147" s="128" t="s">
        <v>103</v>
      </c>
      <c r="AV147" s="129" t="s">
        <v>103</v>
      </c>
      <c r="AW147" s="126" t="str">
        <f t="shared" si="59"/>
        <v/>
      </c>
      <c r="AX147" s="126" t="str">
        <f t="shared" si="60"/>
        <v/>
      </c>
      <c r="AY147" s="64" t="str">
        <f t="shared" si="61"/>
        <v/>
      </c>
      <c r="AZ147" s="97" t="s">
        <v>103</v>
      </c>
      <c r="BA147" s="68"/>
      <c r="BB147" s="68"/>
      <c r="BC147" s="68"/>
      <c r="BD147" s="68"/>
      <c r="BE147" s="15"/>
      <c r="BF147" s="5">
        <f t="shared" si="62"/>
        <v>7422</v>
      </c>
      <c r="BG147" s="42">
        <v>4044</v>
      </c>
      <c r="BH147" s="42">
        <v>3378</v>
      </c>
      <c r="BI147" s="42"/>
      <c r="BJ147" s="42"/>
      <c r="BK147" s="42"/>
      <c r="BL147" s="42"/>
      <c r="BM147" s="42"/>
    </row>
    <row r="148" spans="1:65" outlineLevel="5" x14ac:dyDescent="0.3">
      <c r="A148" s="22">
        <f t="shared" si="48"/>
        <v>4</v>
      </c>
      <c r="B148" s="9">
        <f t="shared" si="46"/>
        <v>43584</v>
      </c>
      <c r="C148" s="51">
        <v>304171</v>
      </c>
      <c r="D148" s="64">
        <f t="shared" si="53"/>
        <v>35</v>
      </c>
      <c r="E148" s="12">
        <v>35</v>
      </c>
      <c r="F148" s="12">
        <v>35</v>
      </c>
      <c r="G148" s="12"/>
      <c r="H148" s="12"/>
      <c r="I148" s="12"/>
      <c r="J148" s="12"/>
      <c r="K148" s="12"/>
      <c r="L148" s="12"/>
      <c r="M148" s="74" t="str">
        <f t="shared" si="54"/>
        <v/>
      </c>
      <c r="N148" s="83" t="s">
        <v>103</v>
      </c>
      <c r="O148" s="83" t="s">
        <v>103</v>
      </c>
      <c r="P148" s="83"/>
      <c r="Q148" s="83"/>
      <c r="R148" s="83"/>
      <c r="S148" s="83"/>
      <c r="T148" s="83"/>
      <c r="U148" s="83"/>
      <c r="V148" s="5" t="str">
        <f t="shared" si="55"/>
        <v/>
      </c>
      <c r="W148" s="41"/>
      <c r="X148" s="41"/>
      <c r="Y148" s="41"/>
      <c r="Z148" s="41"/>
      <c r="AA148" s="41"/>
      <c r="AB148" s="41"/>
      <c r="AC148" s="41"/>
      <c r="AD148" s="41"/>
      <c r="AE148" s="5" t="str">
        <f t="shared" si="56"/>
        <v/>
      </c>
      <c r="AF148" s="41"/>
      <c r="AG148" s="41"/>
      <c r="AH148" s="41"/>
      <c r="AI148" s="41"/>
      <c r="AJ148" s="41"/>
      <c r="AK148" s="41"/>
      <c r="AL148" s="41"/>
      <c r="AM148" s="41"/>
      <c r="AN148" s="41">
        <f t="shared" si="63"/>
        <v>16.666666666666668</v>
      </c>
      <c r="AO148" s="41">
        <v>1260</v>
      </c>
      <c r="AP148" s="110" t="s">
        <v>103</v>
      </c>
      <c r="AQ148" s="111" t="s">
        <v>103</v>
      </c>
      <c r="AR148" s="126" t="str">
        <f t="shared" si="57"/>
        <v/>
      </c>
      <c r="AS148" s="126" t="str">
        <f t="shared" si="58"/>
        <v/>
      </c>
      <c r="AT148" s="127">
        <v>1260</v>
      </c>
      <c r="AU148" s="128">
        <v>2.62</v>
      </c>
      <c r="AV148" s="129" t="s">
        <v>103</v>
      </c>
      <c r="AW148" s="126" t="str">
        <f t="shared" si="59"/>
        <v/>
      </c>
      <c r="AX148" s="126" t="str">
        <f t="shared" si="60"/>
        <v/>
      </c>
      <c r="AY148" s="64" t="str">
        <f t="shared" si="61"/>
        <v/>
      </c>
      <c r="AZ148" s="97">
        <v>80.87</v>
      </c>
      <c r="BA148" s="68"/>
      <c r="BB148" s="68"/>
      <c r="BC148" s="68"/>
      <c r="BD148" s="68"/>
      <c r="BE148" s="15"/>
      <c r="BF148" s="5">
        <f t="shared" si="62"/>
        <v>7130</v>
      </c>
      <c r="BG148" s="42">
        <v>4739</v>
      </c>
      <c r="BH148" s="42">
        <v>2391</v>
      </c>
      <c r="BI148" s="42"/>
      <c r="BJ148" s="42"/>
      <c r="BK148" s="42"/>
      <c r="BL148" s="42"/>
      <c r="BM148" s="42"/>
    </row>
    <row r="149" spans="1:65" ht="17.25" outlineLevel="5" thickBot="1" x14ac:dyDescent="0.35">
      <c r="A149" s="31">
        <f t="shared" si="48"/>
        <v>4</v>
      </c>
      <c r="B149" s="32">
        <f t="shared" si="46"/>
        <v>43585</v>
      </c>
      <c r="C149" s="51">
        <v>344629</v>
      </c>
      <c r="D149" s="64">
        <f t="shared" si="53"/>
        <v>35</v>
      </c>
      <c r="E149" s="12">
        <v>35</v>
      </c>
      <c r="F149" s="12">
        <v>35</v>
      </c>
      <c r="G149" s="12"/>
      <c r="H149" s="12"/>
      <c r="I149" s="12"/>
      <c r="J149" s="12"/>
      <c r="K149" s="12"/>
      <c r="L149" s="12"/>
      <c r="M149" s="74">
        <f t="shared" si="54"/>
        <v>7.4</v>
      </c>
      <c r="N149" s="83">
        <v>7.43</v>
      </c>
      <c r="O149" s="83">
        <v>7.37</v>
      </c>
      <c r="P149" s="83"/>
      <c r="Q149" s="83"/>
      <c r="R149" s="83"/>
      <c r="S149" s="83"/>
      <c r="T149" s="83"/>
      <c r="U149" s="83"/>
      <c r="V149" s="5" t="str">
        <f t="shared" si="55"/>
        <v/>
      </c>
      <c r="W149" s="41"/>
      <c r="X149" s="41"/>
      <c r="Y149" s="41"/>
      <c r="Z149" s="41"/>
      <c r="AA149" s="41"/>
      <c r="AB149" s="41"/>
      <c r="AC149" s="41"/>
      <c r="AD149" s="41"/>
      <c r="AE149" s="5" t="str">
        <f t="shared" si="56"/>
        <v/>
      </c>
      <c r="AF149" s="41"/>
      <c r="AG149" s="41"/>
      <c r="AH149" s="41"/>
      <c r="AI149" s="41"/>
      <c r="AJ149" s="41"/>
      <c r="AK149" s="41"/>
      <c r="AL149" s="41"/>
      <c r="AM149" s="41"/>
      <c r="AN149" s="41">
        <f t="shared" si="63"/>
        <v>20.192307692307693</v>
      </c>
      <c r="AO149" s="41">
        <v>1040</v>
      </c>
      <c r="AP149" s="110">
        <v>4.1399999999999997</v>
      </c>
      <c r="AQ149" s="111">
        <v>3.2</v>
      </c>
      <c r="AR149" s="126">
        <f t="shared" si="57"/>
        <v>77.294685990338181</v>
      </c>
      <c r="AS149" s="126">
        <f t="shared" si="58"/>
        <v>22.705314009661819</v>
      </c>
      <c r="AT149" s="127">
        <v>1040</v>
      </c>
      <c r="AU149" s="128">
        <v>2.56</v>
      </c>
      <c r="AV149" s="129">
        <v>1.9</v>
      </c>
      <c r="AW149" s="126">
        <f t="shared" si="59"/>
        <v>74.21875</v>
      </c>
      <c r="AX149" s="126">
        <f t="shared" si="60"/>
        <v>25.78125</v>
      </c>
      <c r="AY149" s="64">
        <f t="shared" si="61"/>
        <v>15.435606060606133</v>
      </c>
      <c r="AZ149" s="97">
        <v>80.78</v>
      </c>
      <c r="BA149" s="68"/>
      <c r="BB149" s="68"/>
      <c r="BC149" s="68"/>
      <c r="BD149" s="68"/>
      <c r="BE149" s="15"/>
      <c r="BF149" s="5">
        <f t="shared" si="62"/>
        <v>7836</v>
      </c>
      <c r="BG149" s="42">
        <v>2873</v>
      </c>
      <c r="BH149" s="42">
        <v>4963</v>
      </c>
      <c r="BI149" s="42"/>
      <c r="BJ149" s="42"/>
      <c r="BK149" s="42"/>
      <c r="BL149" s="42"/>
      <c r="BM149" s="42"/>
    </row>
    <row r="150" spans="1:65" outlineLevel="4" x14ac:dyDescent="0.3">
      <c r="A150" s="156" t="s">
        <v>38</v>
      </c>
      <c r="B150" s="157"/>
      <c r="C150" s="50">
        <f t="shared" ref="C150:BM150" si="64">SUBTOTAL(4,C120:C149)</f>
        <v>351134</v>
      </c>
      <c r="D150" s="60">
        <f t="shared" si="64"/>
        <v>36</v>
      </c>
      <c r="E150" s="28">
        <f t="shared" si="64"/>
        <v>36</v>
      </c>
      <c r="F150" s="28">
        <f t="shared" si="64"/>
        <v>36</v>
      </c>
      <c r="G150" s="28">
        <f t="shared" si="64"/>
        <v>0</v>
      </c>
      <c r="H150" s="28">
        <f t="shared" si="64"/>
        <v>0</v>
      </c>
      <c r="I150" s="28">
        <f t="shared" si="64"/>
        <v>0</v>
      </c>
      <c r="J150" s="28">
        <f t="shared" si="64"/>
        <v>0</v>
      </c>
      <c r="K150" s="28">
        <f t="shared" si="64"/>
        <v>0</v>
      </c>
      <c r="L150" s="28">
        <f t="shared" si="64"/>
        <v>0</v>
      </c>
      <c r="M150" s="71">
        <f t="shared" si="64"/>
        <v>7.7</v>
      </c>
      <c r="N150" s="82">
        <f t="shared" si="64"/>
        <v>7.64</v>
      </c>
      <c r="O150" s="82">
        <f t="shared" si="64"/>
        <v>7.66</v>
      </c>
      <c r="P150" s="82">
        <f t="shared" si="64"/>
        <v>0</v>
      </c>
      <c r="Q150" s="82">
        <f t="shared" si="64"/>
        <v>0</v>
      </c>
      <c r="R150" s="82">
        <f t="shared" si="64"/>
        <v>0</v>
      </c>
      <c r="S150" s="82">
        <f t="shared" si="64"/>
        <v>0</v>
      </c>
      <c r="T150" s="82">
        <f t="shared" si="64"/>
        <v>0</v>
      </c>
      <c r="U150" s="82">
        <f t="shared" si="64"/>
        <v>0</v>
      </c>
      <c r="V150" s="29">
        <f t="shared" si="64"/>
        <v>0</v>
      </c>
      <c r="W150" s="39">
        <f t="shared" si="64"/>
        <v>0</v>
      </c>
      <c r="X150" s="39">
        <f t="shared" si="64"/>
        <v>0</v>
      </c>
      <c r="Y150" s="39">
        <f t="shared" si="64"/>
        <v>0</v>
      </c>
      <c r="Z150" s="39">
        <f t="shared" si="64"/>
        <v>0</v>
      </c>
      <c r="AA150" s="39">
        <f t="shared" si="64"/>
        <v>0</v>
      </c>
      <c r="AB150" s="39">
        <f t="shared" si="64"/>
        <v>0</v>
      </c>
      <c r="AC150" s="39">
        <f t="shared" si="64"/>
        <v>0</v>
      </c>
      <c r="AD150" s="39">
        <f t="shared" si="64"/>
        <v>0</v>
      </c>
      <c r="AE150" s="29">
        <f t="shared" si="64"/>
        <v>0</v>
      </c>
      <c r="AF150" s="39">
        <f t="shared" si="64"/>
        <v>0</v>
      </c>
      <c r="AG150" s="39">
        <f t="shared" si="64"/>
        <v>0</v>
      </c>
      <c r="AH150" s="39">
        <f t="shared" si="64"/>
        <v>0</v>
      </c>
      <c r="AI150" s="39">
        <f t="shared" si="64"/>
        <v>0</v>
      </c>
      <c r="AJ150" s="39">
        <f t="shared" si="64"/>
        <v>0</v>
      </c>
      <c r="AK150" s="39">
        <f t="shared" si="64"/>
        <v>0</v>
      </c>
      <c r="AL150" s="39">
        <f t="shared" si="64"/>
        <v>0</v>
      </c>
      <c r="AM150" s="39">
        <f t="shared" si="64"/>
        <v>0</v>
      </c>
      <c r="AN150" s="39">
        <f t="shared" si="64"/>
        <v>29.085872576177284</v>
      </c>
      <c r="AO150" s="39">
        <f t="shared" si="64"/>
        <v>1292</v>
      </c>
      <c r="AP150" s="104">
        <f t="shared" si="64"/>
        <v>4.2</v>
      </c>
      <c r="AQ150" s="105">
        <f t="shared" si="64"/>
        <v>3.37</v>
      </c>
      <c r="AR150" s="106">
        <f t="shared" si="64"/>
        <v>81.77339901477832</v>
      </c>
      <c r="AS150" s="106">
        <f t="shared" si="64"/>
        <v>22.705314009661819</v>
      </c>
      <c r="AT150" s="107">
        <f t="shared" si="64"/>
        <v>1292</v>
      </c>
      <c r="AU150" s="108">
        <f t="shared" si="64"/>
        <v>2.87</v>
      </c>
      <c r="AV150" s="109">
        <f t="shared" si="64"/>
        <v>2.08</v>
      </c>
      <c r="AW150" s="106">
        <f t="shared" si="64"/>
        <v>75.555555555555557</v>
      </c>
      <c r="AX150" s="106">
        <f t="shared" si="64"/>
        <v>26.164874551971323</v>
      </c>
      <c r="AY150" s="60">
        <f t="shared" si="64"/>
        <v>31.29412816158732</v>
      </c>
      <c r="AZ150" s="96">
        <f t="shared" si="64"/>
        <v>83.26</v>
      </c>
      <c r="BA150" s="67">
        <f t="shared" si="64"/>
        <v>64.2</v>
      </c>
      <c r="BB150" s="67">
        <f t="shared" si="64"/>
        <v>34.1</v>
      </c>
      <c r="BC150" s="67">
        <f t="shared" si="64"/>
        <v>2</v>
      </c>
      <c r="BD150" s="67">
        <f t="shared" si="64"/>
        <v>0</v>
      </c>
      <c r="BE150" s="27">
        <f t="shared" si="64"/>
        <v>0</v>
      </c>
      <c r="BF150" s="29">
        <f t="shared" si="64"/>
        <v>12113</v>
      </c>
      <c r="BG150" s="39">
        <f t="shared" si="64"/>
        <v>5063</v>
      </c>
      <c r="BH150" s="40">
        <f t="shared" si="64"/>
        <v>7103</v>
      </c>
      <c r="BI150" s="40">
        <f t="shared" si="64"/>
        <v>0</v>
      </c>
      <c r="BJ150" s="40">
        <f t="shared" si="64"/>
        <v>0</v>
      </c>
      <c r="BK150" s="40">
        <f t="shared" si="64"/>
        <v>0</v>
      </c>
      <c r="BL150" s="40">
        <f t="shared" si="64"/>
        <v>0</v>
      </c>
      <c r="BM150" s="27">
        <f t="shared" si="64"/>
        <v>0</v>
      </c>
    </row>
    <row r="151" spans="1:65" outlineLevel="3" x14ac:dyDescent="0.3">
      <c r="A151" s="158" t="s">
        <v>27</v>
      </c>
      <c r="B151" s="159"/>
      <c r="C151" s="51">
        <f t="shared" ref="C151:BM151" si="65">SUBTOTAL(5,C120:C149)</f>
        <v>277776</v>
      </c>
      <c r="D151" s="61">
        <f t="shared" si="65"/>
        <v>35</v>
      </c>
      <c r="E151" s="12">
        <f t="shared" si="65"/>
        <v>35</v>
      </c>
      <c r="F151" s="12">
        <f t="shared" si="65"/>
        <v>35</v>
      </c>
      <c r="G151" s="12">
        <f t="shared" si="65"/>
        <v>0</v>
      </c>
      <c r="H151" s="12">
        <f t="shared" si="65"/>
        <v>0</v>
      </c>
      <c r="I151" s="12">
        <f t="shared" si="65"/>
        <v>0</v>
      </c>
      <c r="J151" s="12">
        <f t="shared" si="65"/>
        <v>0</v>
      </c>
      <c r="K151" s="12">
        <f t="shared" si="65"/>
        <v>0</v>
      </c>
      <c r="L151" s="12">
        <f t="shared" si="65"/>
        <v>0</v>
      </c>
      <c r="M151" s="72">
        <f t="shared" si="65"/>
        <v>7.4</v>
      </c>
      <c r="N151" s="83">
        <f t="shared" si="65"/>
        <v>7.43</v>
      </c>
      <c r="O151" s="83">
        <f t="shared" si="65"/>
        <v>7.37</v>
      </c>
      <c r="P151" s="83">
        <f t="shared" si="65"/>
        <v>0</v>
      </c>
      <c r="Q151" s="83">
        <f t="shared" si="65"/>
        <v>0</v>
      </c>
      <c r="R151" s="83">
        <f t="shared" si="65"/>
        <v>0</v>
      </c>
      <c r="S151" s="83">
        <f t="shared" si="65"/>
        <v>0</v>
      </c>
      <c r="T151" s="83">
        <f t="shared" si="65"/>
        <v>0</v>
      </c>
      <c r="U151" s="83">
        <f t="shared" si="65"/>
        <v>0</v>
      </c>
      <c r="V151" s="6">
        <f t="shared" si="65"/>
        <v>0</v>
      </c>
      <c r="W151" s="41">
        <f t="shared" si="65"/>
        <v>0</v>
      </c>
      <c r="X151" s="41">
        <f t="shared" si="65"/>
        <v>0</v>
      </c>
      <c r="Y151" s="41">
        <f t="shared" si="65"/>
        <v>0</v>
      </c>
      <c r="Z151" s="41">
        <f t="shared" si="65"/>
        <v>0</v>
      </c>
      <c r="AA151" s="41">
        <f t="shared" si="65"/>
        <v>0</v>
      </c>
      <c r="AB151" s="41">
        <f t="shared" si="65"/>
        <v>0</v>
      </c>
      <c r="AC151" s="41">
        <f t="shared" si="65"/>
        <v>0</v>
      </c>
      <c r="AD151" s="41">
        <f t="shared" si="65"/>
        <v>0</v>
      </c>
      <c r="AE151" s="6">
        <f t="shared" si="65"/>
        <v>0</v>
      </c>
      <c r="AF151" s="41">
        <f t="shared" si="65"/>
        <v>0</v>
      </c>
      <c r="AG151" s="41">
        <f t="shared" si="65"/>
        <v>0</v>
      </c>
      <c r="AH151" s="41">
        <f t="shared" si="65"/>
        <v>0</v>
      </c>
      <c r="AI151" s="41">
        <f t="shared" si="65"/>
        <v>0</v>
      </c>
      <c r="AJ151" s="41">
        <f t="shared" si="65"/>
        <v>0</v>
      </c>
      <c r="AK151" s="41">
        <f t="shared" si="65"/>
        <v>0</v>
      </c>
      <c r="AL151" s="41">
        <f t="shared" si="65"/>
        <v>0</v>
      </c>
      <c r="AM151" s="41">
        <f t="shared" si="65"/>
        <v>0</v>
      </c>
      <c r="AN151" s="41">
        <f t="shared" si="65"/>
        <v>16.253869969040249</v>
      </c>
      <c r="AO151" s="41">
        <f t="shared" si="65"/>
        <v>722</v>
      </c>
      <c r="AP151" s="110">
        <f t="shared" si="65"/>
        <v>4.0599999999999996</v>
      </c>
      <c r="AQ151" s="111">
        <f t="shared" si="65"/>
        <v>3.2</v>
      </c>
      <c r="AR151" s="112">
        <f t="shared" si="65"/>
        <v>77.294685990338181</v>
      </c>
      <c r="AS151" s="112">
        <f t="shared" si="65"/>
        <v>18.22660098522168</v>
      </c>
      <c r="AT151" s="113">
        <f t="shared" si="65"/>
        <v>722</v>
      </c>
      <c r="AU151" s="114">
        <f t="shared" si="65"/>
        <v>2.56</v>
      </c>
      <c r="AV151" s="115">
        <f t="shared" si="65"/>
        <v>1.9</v>
      </c>
      <c r="AW151" s="112">
        <f t="shared" si="65"/>
        <v>73.835125448028677</v>
      </c>
      <c r="AX151" s="112">
        <f t="shared" si="65"/>
        <v>24.444444444444443</v>
      </c>
      <c r="AY151" s="61">
        <f t="shared" si="65"/>
        <v>15.435606060606133</v>
      </c>
      <c r="AZ151" s="97">
        <f t="shared" si="65"/>
        <v>80.78</v>
      </c>
      <c r="BA151" s="68">
        <f t="shared" si="65"/>
        <v>64.2</v>
      </c>
      <c r="BB151" s="68">
        <f t="shared" si="65"/>
        <v>34.1</v>
      </c>
      <c r="BC151" s="68">
        <f t="shared" si="65"/>
        <v>2</v>
      </c>
      <c r="BD151" s="68">
        <f t="shared" si="65"/>
        <v>0</v>
      </c>
      <c r="BE151" s="15">
        <f t="shared" si="65"/>
        <v>0</v>
      </c>
      <c r="BF151" s="6">
        <f t="shared" si="65"/>
        <v>3764</v>
      </c>
      <c r="BG151" s="41">
        <f t="shared" si="65"/>
        <v>1864</v>
      </c>
      <c r="BH151" s="42">
        <f t="shared" si="65"/>
        <v>1133</v>
      </c>
      <c r="BI151" s="42">
        <f t="shared" si="65"/>
        <v>0</v>
      </c>
      <c r="BJ151" s="42">
        <f t="shared" si="65"/>
        <v>0</v>
      </c>
      <c r="BK151" s="42">
        <f t="shared" si="65"/>
        <v>0</v>
      </c>
      <c r="BL151" s="42">
        <f t="shared" si="65"/>
        <v>0</v>
      </c>
      <c r="BM151" s="15">
        <f t="shared" si="65"/>
        <v>0</v>
      </c>
    </row>
    <row r="152" spans="1:65" outlineLevel="2" x14ac:dyDescent="0.3">
      <c r="A152" s="158" t="s">
        <v>16</v>
      </c>
      <c r="B152" s="159"/>
      <c r="C152" s="51">
        <f>IFERROR(SUBTOTAL(1,C120:C149),"")</f>
        <v>300559.03333333333</v>
      </c>
      <c r="D152" s="61">
        <f t="shared" ref="D152:BM152" si="66">IFERROR(SUBTOTAL(1,D120:D149),"")</f>
        <v>35.666666666666664</v>
      </c>
      <c r="E152" s="12">
        <f t="shared" si="66"/>
        <v>35.666666666666664</v>
      </c>
      <c r="F152" s="12">
        <f t="shared" si="66"/>
        <v>35.666666666666664</v>
      </c>
      <c r="G152" s="12" t="str">
        <f t="shared" si="66"/>
        <v/>
      </c>
      <c r="H152" s="12" t="str">
        <f t="shared" si="66"/>
        <v/>
      </c>
      <c r="I152" s="12" t="str">
        <f t="shared" si="66"/>
        <v/>
      </c>
      <c r="J152" s="12" t="str">
        <f t="shared" si="66"/>
        <v/>
      </c>
      <c r="K152" s="12" t="str">
        <f t="shared" si="66"/>
        <v/>
      </c>
      <c r="L152" s="12" t="str">
        <f t="shared" si="66"/>
        <v/>
      </c>
      <c r="M152" s="72">
        <f t="shared" si="66"/>
        <v>7.5399999999999991</v>
      </c>
      <c r="N152" s="83">
        <f t="shared" si="66"/>
        <v>7.5179999999999989</v>
      </c>
      <c r="O152" s="83">
        <f t="shared" si="66"/>
        <v>7.5359999999999996</v>
      </c>
      <c r="P152" s="83" t="str">
        <f t="shared" si="66"/>
        <v/>
      </c>
      <c r="Q152" s="83" t="str">
        <f t="shared" si="66"/>
        <v/>
      </c>
      <c r="R152" s="83" t="str">
        <f t="shared" si="66"/>
        <v/>
      </c>
      <c r="S152" s="83" t="str">
        <f t="shared" si="66"/>
        <v/>
      </c>
      <c r="T152" s="83" t="str">
        <f t="shared" si="66"/>
        <v/>
      </c>
      <c r="U152" s="83" t="str">
        <f t="shared" si="66"/>
        <v/>
      </c>
      <c r="V152" s="6" t="str">
        <f t="shared" si="66"/>
        <v/>
      </c>
      <c r="W152" s="41" t="str">
        <f t="shared" si="66"/>
        <v/>
      </c>
      <c r="X152" s="41" t="str">
        <f t="shared" si="66"/>
        <v/>
      </c>
      <c r="Y152" s="41" t="str">
        <f t="shared" si="66"/>
        <v/>
      </c>
      <c r="Z152" s="41" t="str">
        <f t="shared" si="66"/>
        <v/>
      </c>
      <c r="AA152" s="41" t="str">
        <f t="shared" si="66"/>
        <v/>
      </c>
      <c r="AB152" s="41" t="str">
        <f t="shared" si="66"/>
        <v/>
      </c>
      <c r="AC152" s="41" t="str">
        <f t="shared" si="66"/>
        <v/>
      </c>
      <c r="AD152" s="41" t="str">
        <f t="shared" si="66"/>
        <v/>
      </c>
      <c r="AE152" s="6" t="str">
        <f t="shared" si="66"/>
        <v/>
      </c>
      <c r="AF152" s="41" t="str">
        <f t="shared" si="66"/>
        <v/>
      </c>
      <c r="AG152" s="41" t="str">
        <f t="shared" si="66"/>
        <v/>
      </c>
      <c r="AH152" s="41" t="str">
        <f t="shared" si="66"/>
        <v/>
      </c>
      <c r="AI152" s="41" t="str">
        <f t="shared" si="66"/>
        <v/>
      </c>
      <c r="AJ152" s="41" t="str">
        <f t="shared" si="66"/>
        <v/>
      </c>
      <c r="AK152" s="41" t="str">
        <f t="shared" si="66"/>
        <v/>
      </c>
      <c r="AL152" s="41" t="str">
        <f t="shared" si="66"/>
        <v/>
      </c>
      <c r="AM152" s="41" t="str">
        <f t="shared" si="66"/>
        <v/>
      </c>
      <c r="AN152" s="41">
        <f t="shared" si="66"/>
        <v>20.612940498561567</v>
      </c>
      <c r="AO152" s="41">
        <f t="shared" si="66"/>
        <v>1050.5666666666666</v>
      </c>
      <c r="AP152" s="110">
        <f t="shared" si="66"/>
        <v>4.1360000000000001</v>
      </c>
      <c r="AQ152" s="111">
        <f t="shared" si="66"/>
        <v>3.3140000000000001</v>
      </c>
      <c r="AR152" s="112">
        <f t="shared" si="66"/>
        <v>80.136816097608786</v>
      </c>
      <c r="AS152" s="112">
        <f t="shared" si="66"/>
        <v>19.863183902391206</v>
      </c>
      <c r="AT152" s="113">
        <f t="shared" si="66"/>
        <v>1056</v>
      </c>
      <c r="AU152" s="114">
        <f t="shared" si="66"/>
        <v>2.7368181818181814</v>
      </c>
      <c r="AV152" s="115">
        <f t="shared" si="66"/>
        <v>2.0260000000000002</v>
      </c>
      <c r="AW152" s="112">
        <f t="shared" si="66"/>
        <v>74.599686075115002</v>
      </c>
      <c r="AX152" s="112">
        <f t="shared" si="66"/>
        <v>25.400313924884994</v>
      </c>
      <c r="AY152" s="61">
        <f t="shared" si="66"/>
        <v>27.169060644625482</v>
      </c>
      <c r="AZ152" s="97">
        <f t="shared" si="66"/>
        <v>81.83499999999998</v>
      </c>
      <c r="BA152" s="68">
        <f t="shared" si="66"/>
        <v>64.2</v>
      </c>
      <c r="BB152" s="68">
        <f t="shared" si="66"/>
        <v>34.1</v>
      </c>
      <c r="BC152" s="68">
        <f t="shared" si="66"/>
        <v>2</v>
      </c>
      <c r="BD152" s="68" t="str">
        <f t="shared" si="66"/>
        <v/>
      </c>
      <c r="BE152" s="15" t="str">
        <f>IFERROR(SUBTOTAL(1,BE120:BE149),"")</f>
        <v/>
      </c>
      <c r="BF152" s="6">
        <f t="shared" si="66"/>
        <v>7749.2333333333336</v>
      </c>
      <c r="BG152" s="41">
        <f t="shared" si="66"/>
        <v>3623.8</v>
      </c>
      <c r="BH152" s="42">
        <f t="shared" si="66"/>
        <v>4125.4333333333334</v>
      </c>
      <c r="BI152" s="42" t="str">
        <f t="shared" si="66"/>
        <v/>
      </c>
      <c r="BJ152" s="42" t="str">
        <f t="shared" si="66"/>
        <v/>
      </c>
      <c r="BK152" s="42" t="str">
        <f t="shared" si="66"/>
        <v/>
      </c>
      <c r="BL152" s="42" t="str">
        <f t="shared" si="66"/>
        <v/>
      </c>
      <c r="BM152" s="15" t="str">
        <f t="shared" si="66"/>
        <v/>
      </c>
    </row>
    <row r="153" spans="1:65" ht="17.25" outlineLevel="1" thickBot="1" x14ac:dyDescent="0.35">
      <c r="A153" s="160" t="s">
        <v>57</v>
      </c>
      <c r="B153" s="161"/>
      <c r="C153" s="52">
        <f>SUBTOTAL(9,C120:C149)</f>
        <v>9016771</v>
      </c>
      <c r="D153" s="62"/>
      <c r="E153" s="30"/>
      <c r="F153" s="30"/>
      <c r="G153" s="30"/>
      <c r="H153" s="30"/>
      <c r="I153" s="30"/>
      <c r="J153" s="30"/>
      <c r="K153" s="30"/>
      <c r="L153" s="30"/>
      <c r="M153" s="73"/>
      <c r="N153" s="84"/>
      <c r="O153" s="84"/>
      <c r="P153" s="84"/>
      <c r="Q153" s="84"/>
      <c r="R153" s="84"/>
      <c r="S153" s="84"/>
      <c r="T153" s="84"/>
      <c r="U153" s="84"/>
      <c r="V153" s="93"/>
      <c r="W153" s="94"/>
      <c r="X153" s="94"/>
      <c r="Y153" s="94"/>
      <c r="Z153" s="94"/>
      <c r="AA153" s="94"/>
      <c r="AB153" s="94"/>
      <c r="AC153" s="94"/>
      <c r="AD153" s="94"/>
      <c r="AE153" s="93"/>
      <c r="AF153" s="94"/>
      <c r="AG153" s="94"/>
      <c r="AH153" s="94"/>
      <c r="AI153" s="94"/>
      <c r="AJ153" s="94"/>
      <c r="AK153" s="94"/>
      <c r="AL153" s="94"/>
      <c r="AM153" s="94"/>
      <c r="AN153" s="94"/>
      <c r="AO153" s="43">
        <f>SUBTOTAL(9,AO120:AO149)</f>
        <v>31517</v>
      </c>
      <c r="AP153" s="116"/>
      <c r="AQ153" s="117"/>
      <c r="AR153" s="118"/>
      <c r="AS153" s="118"/>
      <c r="AT153" s="119">
        <f>SUBTOTAL(9,AT120:AT149)</f>
        <v>31680</v>
      </c>
      <c r="AU153" s="120"/>
      <c r="AV153" s="121"/>
      <c r="AW153" s="118"/>
      <c r="AX153" s="118"/>
      <c r="AY153" s="62"/>
      <c r="AZ153" s="98"/>
      <c r="BA153" s="69"/>
      <c r="BB153" s="69"/>
      <c r="BC153" s="69"/>
      <c r="BD153" s="69"/>
      <c r="BE153" s="16">
        <f>SUBTOTAL(9,BE120:BE149)</f>
        <v>0</v>
      </c>
      <c r="BF153" s="7">
        <f t="shared" ref="BF153:BM153" si="67">SUBTOTAL(9,BF120:BF149)</f>
        <v>232477</v>
      </c>
      <c r="BG153" s="43">
        <f t="shared" si="67"/>
        <v>108714</v>
      </c>
      <c r="BH153" s="44">
        <f t="shared" si="67"/>
        <v>123763</v>
      </c>
      <c r="BI153" s="44">
        <f t="shared" si="67"/>
        <v>0</v>
      </c>
      <c r="BJ153" s="44">
        <f t="shared" si="67"/>
        <v>0</v>
      </c>
      <c r="BK153" s="44">
        <f t="shared" si="67"/>
        <v>0</v>
      </c>
      <c r="BL153" s="44">
        <f t="shared" si="67"/>
        <v>0</v>
      </c>
      <c r="BM153" s="16">
        <f t="shared" si="67"/>
        <v>0</v>
      </c>
    </row>
    <row r="154" spans="1:65" outlineLevel="5" x14ac:dyDescent="0.3">
      <c r="A154" s="21">
        <f t="shared" si="48"/>
        <v>5</v>
      </c>
      <c r="B154" s="33">
        <f>B149+1</f>
        <v>43586</v>
      </c>
      <c r="C154" s="51">
        <v>348004</v>
      </c>
      <c r="D154" s="64">
        <f t="shared" ref="D154:D184" si="68">IFERROR(ROUND(AVERAGE(E154:L154),1),"")</f>
        <v>36</v>
      </c>
      <c r="E154" s="12">
        <v>36</v>
      </c>
      <c r="F154" s="12">
        <v>36</v>
      </c>
      <c r="G154" s="12"/>
      <c r="H154" s="12"/>
      <c r="I154" s="12"/>
      <c r="J154" s="12"/>
      <c r="K154" s="12"/>
      <c r="L154" s="12"/>
      <c r="M154" s="74" t="str">
        <f t="shared" ref="M154:M184" si="69">IFERROR(ROUND(AVERAGE(N154:U154),1),"")</f>
        <v/>
      </c>
      <c r="N154" s="83" t="s">
        <v>103</v>
      </c>
      <c r="O154" s="83" t="s">
        <v>103</v>
      </c>
      <c r="P154" s="83"/>
      <c r="Q154" s="83"/>
      <c r="R154" s="83"/>
      <c r="S154" s="83"/>
      <c r="T154" s="83"/>
      <c r="U154" s="83"/>
      <c r="V154" s="5" t="str">
        <f t="shared" ref="V154:V184" si="70">IFERROR(ROUND(AVERAGE(W154:AD154),1),"")</f>
        <v/>
      </c>
      <c r="W154" s="41"/>
      <c r="X154" s="41"/>
      <c r="Y154" s="41"/>
      <c r="Z154" s="41"/>
      <c r="AA154" s="41"/>
      <c r="AB154" s="41"/>
      <c r="AC154" s="41"/>
      <c r="AD154" s="41"/>
      <c r="AE154" s="5" t="str">
        <f t="shared" ref="AE154:AE184" si="71">IFERROR(ROUND(AVERAGE(AF154:AM154),1),"")</f>
        <v/>
      </c>
      <c r="AF154" s="41"/>
      <c r="AG154" s="41"/>
      <c r="AH154" s="41"/>
      <c r="AI154" s="41"/>
      <c r="AJ154" s="41"/>
      <c r="AK154" s="41"/>
      <c r="AL154" s="41"/>
      <c r="AM154" s="41"/>
      <c r="AN154" s="41">
        <f>21000/AO154</f>
        <v>22.245762711864408</v>
      </c>
      <c r="AO154" s="41">
        <v>944</v>
      </c>
      <c r="AP154" s="110" t="s">
        <v>103</v>
      </c>
      <c r="AQ154" s="111" t="s">
        <v>103</v>
      </c>
      <c r="AR154" s="126" t="str">
        <f t="shared" ref="AR154:AR184" si="72">IFERROR(AQ154/AP154*100,"")</f>
        <v/>
      </c>
      <c r="AS154" s="126" t="str">
        <f t="shared" ref="AS154:AS184" si="73">IFERROR(100-AR154,"")</f>
        <v/>
      </c>
      <c r="AT154" s="127">
        <v>944</v>
      </c>
      <c r="AU154" s="128" t="s">
        <v>103</v>
      </c>
      <c r="AV154" s="129" t="s">
        <v>103</v>
      </c>
      <c r="AW154" s="126" t="str">
        <f t="shared" ref="AW154:AW184" si="74">IFERROR(AV154/AU154*100,"")</f>
        <v/>
      </c>
      <c r="AX154" s="126" t="str">
        <f t="shared" ref="AX154:AX184" si="75">IFERROR(100-AW154,"")</f>
        <v/>
      </c>
      <c r="AY154" s="64" t="str">
        <f t="shared" ref="AY154:AY184" si="76">IFERROR((1-((AW154*AS154)/(AX154*AR154)))*100,"")</f>
        <v/>
      </c>
      <c r="AZ154" s="97" t="s">
        <v>103</v>
      </c>
      <c r="BA154" s="68"/>
      <c r="BB154" s="68"/>
      <c r="BC154" s="68"/>
      <c r="BD154" s="68"/>
      <c r="BE154" s="15"/>
      <c r="BF154" s="5">
        <f t="shared" ref="BF154:BF184" si="77">IF(SUM(BG154:BM154)=0,"",SUM(BG154:BM154))</f>
        <v>7041</v>
      </c>
      <c r="BG154" s="42">
        <v>3877</v>
      </c>
      <c r="BH154" s="42">
        <v>3164</v>
      </c>
      <c r="BI154" s="42"/>
      <c r="BJ154" s="42"/>
      <c r="BK154" s="42"/>
      <c r="BL154" s="42"/>
      <c r="BM154" s="15"/>
    </row>
    <row r="155" spans="1:65" outlineLevel="5" x14ac:dyDescent="0.3">
      <c r="A155" s="22">
        <f t="shared" si="48"/>
        <v>5</v>
      </c>
      <c r="B155" s="9">
        <f t="shared" ref="B155:B218" si="78">B154+1</f>
        <v>43587</v>
      </c>
      <c r="C155" s="51">
        <v>303556</v>
      </c>
      <c r="D155" s="64">
        <f t="shared" si="68"/>
        <v>36</v>
      </c>
      <c r="E155" s="12">
        <v>36</v>
      </c>
      <c r="F155" s="12">
        <v>36</v>
      </c>
      <c r="G155" s="12"/>
      <c r="H155" s="12"/>
      <c r="I155" s="12"/>
      <c r="J155" s="12"/>
      <c r="K155" s="12"/>
      <c r="L155" s="12"/>
      <c r="M155" s="74" t="str">
        <f t="shared" si="69"/>
        <v/>
      </c>
      <c r="N155" s="83" t="s">
        <v>103</v>
      </c>
      <c r="O155" s="83" t="s">
        <v>103</v>
      </c>
      <c r="P155" s="83"/>
      <c r="Q155" s="83"/>
      <c r="R155" s="83"/>
      <c r="S155" s="83"/>
      <c r="T155" s="83"/>
      <c r="U155" s="83"/>
      <c r="V155" s="5" t="str">
        <f t="shared" si="70"/>
        <v/>
      </c>
      <c r="W155" s="41"/>
      <c r="X155" s="41"/>
      <c r="Y155" s="41"/>
      <c r="Z155" s="41"/>
      <c r="AA155" s="41"/>
      <c r="AB155" s="41"/>
      <c r="AC155" s="41"/>
      <c r="AD155" s="41"/>
      <c r="AE155" s="5" t="str">
        <f t="shared" si="71"/>
        <v/>
      </c>
      <c r="AF155" s="41"/>
      <c r="AG155" s="41"/>
      <c r="AH155" s="41"/>
      <c r="AI155" s="41"/>
      <c r="AJ155" s="41"/>
      <c r="AK155" s="41"/>
      <c r="AL155" s="41"/>
      <c r="AM155" s="41"/>
      <c r="AN155" s="41">
        <f t="shared" ref="AN155:AN184" si="79">21000/AO155</f>
        <v>18.567639257294431</v>
      </c>
      <c r="AO155" s="41">
        <v>1131</v>
      </c>
      <c r="AP155" s="110" t="s">
        <v>103</v>
      </c>
      <c r="AQ155" s="111" t="s">
        <v>103</v>
      </c>
      <c r="AR155" s="126" t="str">
        <f t="shared" si="72"/>
        <v/>
      </c>
      <c r="AS155" s="126" t="str">
        <f t="shared" si="73"/>
        <v/>
      </c>
      <c r="AT155" s="127">
        <v>1131</v>
      </c>
      <c r="AU155" s="128">
        <v>2.64</v>
      </c>
      <c r="AV155" s="129" t="s">
        <v>103</v>
      </c>
      <c r="AW155" s="126" t="str">
        <f t="shared" si="74"/>
        <v/>
      </c>
      <c r="AX155" s="126" t="str">
        <f t="shared" si="75"/>
        <v/>
      </c>
      <c r="AY155" s="64" t="str">
        <f t="shared" si="76"/>
        <v/>
      </c>
      <c r="AZ155" s="97">
        <v>80.67</v>
      </c>
      <c r="BA155" s="68"/>
      <c r="BB155" s="68"/>
      <c r="BC155" s="68"/>
      <c r="BD155" s="68"/>
      <c r="BE155" s="15"/>
      <c r="BF155" s="5">
        <f t="shared" si="77"/>
        <v>7061</v>
      </c>
      <c r="BG155" s="42">
        <v>2528</v>
      </c>
      <c r="BH155" s="42">
        <v>4533</v>
      </c>
      <c r="BI155" s="42"/>
      <c r="BJ155" s="42"/>
      <c r="BK155" s="42"/>
      <c r="BL155" s="42"/>
      <c r="BM155" s="15"/>
    </row>
    <row r="156" spans="1:65" outlineLevel="5" x14ac:dyDescent="0.3">
      <c r="A156" s="22">
        <f t="shared" si="48"/>
        <v>5</v>
      </c>
      <c r="B156" s="9">
        <f t="shared" si="78"/>
        <v>43588</v>
      </c>
      <c r="C156" s="51">
        <v>305886</v>
      </c>
      <c r="D156" s="64">
        <f t="shared" si="68"/>
        <v>35</v>
      </c>
      <c r="E156" s="12">
        <v>35</v>
      </c>
      <c r="F156" s="12">
        <v>35</v>
      </c>
      <c r="G156" s="12"/>
      <c r="H156" s="12"/>
      <c r="I156" s="12"/>
      <c r="J156" s="12"/>
      <c r="K156" s="12"/>
      <c r="L156" s="12"/>
      <c r="M156" s="74" t="str">
        <f t="shared" si="69"/>
        <v/>
      </c>
      <c r="N156" s="83" t="s">
        <v>103</v>
      </c>
      <c r="O156" s="83" t="s">
        <v>103</v>
      </c>
      <c r="P156" s="83"/>
      <c r="Q156" s="83"/>
      <c r="R156" s="83"/>
      <c r="S156" s="83"/>
      <c r="T156" s="83"/>
      <c r="U156" s="83"/>
      <c r="V156" s="5" t="str">
        <f t="shared" si="70"/>
        <v/>
      </c>
      <c r="W156" s="41"/>
      <c r="X156" s="41"/>
      <c r="Y156" s="41"/>
      <c r="Z156" s="41"/>
      <c r="AA156" s="41"/>
      <c r="AB156" s="41"/>
      <c r="AC156" s="41"/>
      <c r="AD156" s="41"/>
      <c r="AE156" s="5" t="str">
        <f t="shared" si="71"/>
        <v/>
      </c>
      <c r="AF156" s="41"/>
      <c r="AG156" s="41"/>
      <c r="AH156" s="41"/>
      <c r="AI156" s="41"/>
      <c r="AJ156" s="41"/>
      <c r="AK156" s="41"/>
      <c r="AL156" s="41"/>
      <c r="AM156" s="41"/>
      <c r="AN156" s="41">
        <f t="shared" si="79"/>
        <v>19.004524886877828</v>
      </c>
      <c r="AO156" s="41">
        <v>1105</v>
      </c>
      <c r="AP156" s="110" t="s">
        <v>103</v>
      </c>
      <c r="AQ156" s="111" t="s">
        <v>103</v>
      </c>
      <c r="AR156" s="126" t="str">
        <f t="shared" si="72"/>
        <v/>
      </c>
      <c r="AS156" s="126" t="str">
        <f t="shared" si="73"/>
        <v/>
      </c>
      <c r="AT156" s="127">
        <v>1105</v>
      </c>
      <c r="AU156" s="128">
        <v>2.67</v>
      </c>
      <c r="AV156" s="129" t="s">
        <v>103</v>
      </c>
      <c r="AW156" s="126" t="str">
        <f t="shared" si="74"/>
        <v/>
      </c>
      <c r="AX156" s="126" t="str">
        <f t="shared" si="75"/>
        <v/>
      </c>
      <c r="AY156" s="64" t="str">
        <f t="shared" si="76"/>
        <v/>
      </c>
      <c r="AZ156" s="97">
        <v>80.849999999999994</v>
      </c>
      <c r="BA156" s="68"/>
      <c r="BB156" s="68"/>
      <c r="BC156" s="68"/>
      <c r="BD156" s="68"/>
      <c r="BE156" s="15"/>
      <c r="BF156" s="5">
        <f t="shared" si="77"/>
        <v>7159</v>
      </c>
      <c r="BG156" s="42">
        <v>3314</v>
      </c>
      <c r="BH156" s="42">
        <v>3845</v>
      </c>
      <c r="BI156" s="42"/>
      <c r="BJ156" s="42"/>
      <c r="BK156" s="42"/>
      <c r="BL156" s="42"/>
      <c r="BM156" s="15"/>
    </row>
    <row r="157" spans="1:65" outlineLevel="5" x14ac:dyDescent="0.3">
      <c r="A157" s="22">
        <f t="shared" si="48"/>
        <v>5</v>
      </c>
      <c r="B157" s="9">
        <f t="shared" si="78"/>
        <v>43589</v>
      </c>
      <c r="C157" s="51">
        <v>314490</v>
      </c>
      <c r="D157" s="64">
        <f t="shared" si="68"/>
        <v>36</v>
      </c>
      <c r="E157" s="12">
        <v>36</v>
      </c>
      <c r="F157" s="12">
        <v>36</v>
      </c>
      <c r="G157" s="12"/>
      <c r="H157" s="12"/>
      <c r="I157" s="12"/>
      <c r="J157" s="12"/>
      <c r="K157" s="12"/>
      <c r="L157" s="12"/>
      <c r="M157" s="74" t="str">
        <f t="shared" si="69"/>
        <v/>
      </c>
      <c r="N157" s="83" t="s">
        <v>103</v>
      </c>
      <c r="O157" s="83" t="s">
        <v>103</v>
      </c>
      <c r="P157" s="83"/>
      <c r="Q157" s="83"/>
      <c r="R157" s="83"/>
      <c r="S157" s="83"/>
      <c r="T157" s="83"/>
      <c r="U157" s="83"/>
      <c r="V157" s="5" t="str">
        <f t="shared" si="70"/>
        <v/>
      </c>
      <c r="W157" s="41"/>
      <c r="X157" s="41"/>
      <c r="Y157" s="41"/>
      <c r="Z157" s="41"/>
      <c r="AA157" s="41"/>
      <c r="AB157" s="41"/>
      <c r="AC157" s="41"/>
      <c r="AD157" s="41"/>
      <c r="AE157" s="5" t="str">
        <f t="shared" si="71"/>
        <v/>
      </c>
      <c r="AF157" s="41"/>
      <c r="AG157" s="41"/>
      <c r="AH157" s="41"/>
      <c r="AI157" s="41"/>
      <c r="AJ157" s="41"/>
      <c r="AK157" s="41"/>
      <c r="AL157" s="41"/>
      <c r="AM157" s="41"/>
      <c r="AN157" s="41">
        <f t="shared" si="79"/>
        <v>22.175290390707499</v>
      </c>
      <c r="AO157" s="41">
        <v>947</v>
      </c>
      <c r="AP157" s="110" t="s">
        <v>103</v>
      </c>
      <c r="AQ157" s="111" t="s">
        <v>103</v>
      </c>
      <c r="AR157" s="126" t="str">
        <f t="shared" si="72"/>
        <v/>
      </c>
      <c r="AS157" s="126" t="str">
        <f t="shared" si="73"/>
        <v/>
      </c>
      <c r="AT157" s="127">
        <v>947</v>
      </c>
      <c r="AU157" s="128" t="s">
        <v>103</v>
      </c>
      <c r="AV157" s="129" t="s">
        <v>103</v>
      </c>
      <c r="AW157" s="126" t="str">
        <f t="shared" si="74"/>
        <v/>
      </c>
      <c r="AX157" s="126" t="str">
        <f t="shared" si="75"/>
        <v/>
      </c>
      <c r="AY157" s="64" t="str">
        <f t="shared" si="76"/>
        <v/>
      </c>
      <c r="AZ157" s="97" t="s">
        <v>103</v>
      </c>
      <c r="BA157" s="68"/>
      <c r="BB157" s="68"/>
      <c r="BC157" s="68"/>
      <c r="BD157" s="68"/>
      <c r="BE157" s="15"/>
      <c r="BF157" s="5">
        <f t="shared" si="77"/>
        <v>7279</v>
      </c>
      <c r="BG157" s="42">
        <v>2837</v>
      </c>
      <c r="BH157" s="42">
        <v>4442</v>
      </c>
      <c r="BI157" s="42"/>
      <c r="BJ157" s="42"/>
      <c r="BK157" s="42"/>
      <c r="BL157" s="42"/>
      <c r="BM157" s="15"/>
    </row>
    <row r="158" spans="1:65" outlineLevel="5" x14ac:dyDescent="0.3">
      <c r="A158" s="22">
        <f t="shared" si="48"/>
        <v>5</v>
      </c>
      <c r="B158" s="9">
        <f t="shared" si="78"/>
        <v>43590</v>
      </c>
      <c r="C158" s="51">
        <v>304444</v>
      </c>
      <c r="D158" s="64">
        <f t="shared" si="68"/>
        <v>35</v>
      </c>
      <c r="E158" s="12">
        <v>35</v>
      </c>
      <c r="F158" s="12">
        <v>35</v>
      </c>
      <c r="G158" s="12"/>
      <c r="H158" s="12"/>
      <c r="I158" s="12"/>
      <c r="J158" s="12"/>
      <c r="K158" s="12"/>
      <c r="L158" s="12"/>
      <c r="M158" s="74" t="str">
        <f t="shared" si="69"/>
        <v/>
      </c>
      <c r="N158" s="83" t="s">
        <v>103</v>
      </c>
      <c r="O158" s="83" t="s">
        <v>103</v>
      </c>
      <c r="P158" s="83"/>
      <c r="Q158" s="83"/>
      <c r="R158" s="83"/>
      <c r="S158" s="83"/>
      <c r="T158" s="83"/>
      <c r="U158" s="83"/>
      <c r="V158" s="5" t="str">
        <f t="shared" si="70"/>
        <v/>
      </c>
      <c r="W158" s="41"/>
      <c r="X158" s="41"/>
      <c r="Y158" s="41"/>
      <c r="Z158" s="41"/>
      <c r="AA158" s="41"/>
      <c r="AB158" s="41"/>
      <c r="AC158" s="41"/>
      <c r="AD158" s="41"/>
      <c r="AE158" s="5" t="str">
        <f t="shared" si="71"/>
        <v/>
      </c>
      <c r="AF158" s="41"/>
      <c r="AG158" s="41"/>
      <c r="AH158" s="41"/>
      <c r="AI158" s="41"/>
      <c r="AJ158" s="41"/>
      <c r="AK158" s="41"/>
      <c r="AL158" s="41"/>
      <c r="AM158" s="41"/>
      <c r="AN158" s="41">
        <f t="shared" si="79"/>
        <v>19.736842105263158</v>
      </c>
      <c r="AO158" s="41">
        <v>1064</v>
      </c>
      <c r="AP158" s="110" t="s">
        <v>103</v>
      </c>
      <c r="AQ158" s="111" t="s">
        <v>103</v>
      </c>
      <c r="AR158" s="126" t="str">
        <f t="shared" si="72"/>
        <v/>
      </c>
      <c r="AS158" s="126" t="str">
        <f t="shared" si="73"/>
        <v/>
      </c>
      <c r="AT158" s="127">
        <v>1064</v>
      </c>
      <c r="AU158" s="128" t="s">
        <v>103</v>
      </c>
      <c r="AV158" s="129" t="s">
        <v>103</v>
      </c>
      <c r="AW158" s="126" t="str">
        <f t="shared" si="74"/>
        <v/>
      </c>
      <c r="AX158" s="126" t="str">
        <f t="shared" si="75"/>
        <v/>
      </c>
      <c r="AY158" s="64" t="str">
        <f t="shared" si="76"/>
        <v/>
      </c>
      <c r="AZ158" s="97" t="s">
        <v>103</v>
      </c>
      <c r="BA158" s="68"/>
      <c r="BB158" s="68"/>
      <c r="BC158" s="68"/>
      <c r="BD158" s="68"/>
      <c r="BE158" s="15"/>
      <c r="BF158" s="5">
        <f t="shared" si="77"/>
        <v>7158</v>
      </c>
      <c r="BG158" s="42">
        <v>2690</v>
      </c>
      <c r="BH158" s="42">
        <v>4468</v>
      </c>
      <c r="BI158" s="42"/>
      <c r="BJ158" s="42"/>
      <c r="BK158" s="42"/>
      <c r="BL158" s="42"/>
      <c r="BM158" s="15"/>
    </row>
    <row r="159" spans="1:65" outlineLevel="5" x14ac:dyDescent="0.3">
      <c r="A159" s="22">
        <f t="shared" si="48"/>
        <v>5</v>
      </c>
      <c r="B159" s="9">
        <f t="shared" si="78"/>
        <v>43591</v>
      </c>
      <c r="C159" s="51">
        <v>298452</v>
      </c>
      <c r="D159" s="64">
        <f t="shared" si="68"/>
        <v>35.5</v>
      </c>
      <c r="E159" s="12">
        <v>36</v>
      </c>
      <c r="F159" s="12">
        <v>35</v>
      </c>
      <c r="G159" s="12"/>
      <c r="H159" s="12"/>
      <c r="I159" s="12"/>
      <c r="J159" s="12"/>
      <c r="K159" s="12"/>
      <c r="L159" s="12"/>
      <c r="M159" s="74" t="str">
        <f t="shared" si="69"/>
        <v/>
      </c>
      <c r="N159" s="83" t="s">
        <v>103</v>
      </c>
      <c r="O159" s="83" t="s">
        <v>103</v>
      </c>
      <c r="P159" s="83"/>
      <c r="Q159" s="83"/>
      <c r="R159" s="83"/>
      <c r="S159" s="83"/>
      <c r="T159" s="83"/>
      <c r="U159" s="83"/>
      <c r="V159" s="5" t="str">
        <f t="shared" si="70"/>
        <v/>
      </c>
      <c r="W159" s="41"/>
      <c r="X159" s="41"/>
      <c r="Y159" s="41"/>
      <c r="Z159" s="41"/>
      <c r="AA159" s="41"/>
      <c r="AB159" s="41"/>
      <c r="AC159" s="41"/>
      <c r="AD159" s="41"/>
      <c r="AE159" s="5" t="str">
        <f t="shared" si="71"/>
        <v/>
      </c>
      <c r="AF159" s="41"/>
      <c r="AG159" s="41"/>
      <c r="AH159" s="41"/>
      <c r="AI159" s="41"/>
      <c r="AJ159" s="41"/>
      <c r="AK159" s="41"/>
      <c r="AL159" s="41"/>
      <c r="AM159" s="41"/>
      <c r="AN159" s="41">
        <f t="shared" si="79"/>
        <v>14.344262295081966</v>
      </c>
      <c r="AO159" s="41">
        <v>1464</v>
      </c>
      <c r="AP159" s="110" t="s">
        <v>103</v>
      </c>
      <c r="AQ159" s="111" t="s">
        <v>103</v>
      </c>
      <c r="AR159" s="126" t="str">
        <f t="shared" si="72"/>
        <v/>
      </c>
      <c r="AS159" s="126" t="str">
        <f t="shared" si="73"/>
        <v/>
      </c>
      <c r="AT159" s="127">
        <v>1464</v>
      </c>
      <c r="AU159" s="128" t="s">
        <v>103</v>
      </c>
      <c r="AV159" s="129" t="s">
        <v>103</v>
      </c>
      <c r="AW159" s="126" t="str">
        <f t="shared" si="74"/>
        <v/>
      </c>
      <c r="AX159" s="126" t="str">
        <f t="shared" si="75"/>
        <v/>
      </c>
      <c r="AY159" s="64" t="str">
        <f t="shared" si="76"/>
        <v/>
      </c>
      <c r="AZ159" s="97" t="s">
        <v>103</v>
      </c>
      <c r="BA159" s="68"/>
      <c r="BB159" s="68"/>
      <c r="BC159" s="68"/>
      <c r="BD159" s="68"/>
      <c r="BE159" s="15"/>
      <c r="BF159" s="5">
        <f t="shared" si="77"/>
        <v>7426</v>
      </c>
      <c r="BG159" s="42">
        <v>3950</v>
      </c>
      <c r="BH159" s="42">
        <v>3476</v>
      </c>
      <c r="BI159" s="42"/>
      <c r="BJ159" s="42"/>
      <c r="BK159" s="42"/>
      <c r="BL159" s="42"/>
      <c r="BM159" s="15"/>
    </row>
    <row r="160" spans="1:65" outlineLevel="5" x14ac:dyDescent="0.3">
      <c r="A160" s="22">
        <f t="shared" si="48"/>
        <v>5</v>
      </c>
      <c r="B160" s="9">
        <f t="shared" si="78"/>
        <v>43592</v>
      </c>
      <c r="C160" s="51">
        <v>276636</v>
      </c>
      <c r="D160" s="64">
        <f t="shared" si="68"/>
        <v>35</v>
      </c>
      <c r="E160" s="12">
        <v>35</v>
      </c>
      <c r="F160" s="12">
        <v>35</v>
      </c>
      <c r="G160" s="12"/>
      <c r="H160" s="12"/>
      <c r="I160" s="12"/>
      <c r="J160" s="12"/>
      <c r="K160" s="12"/>
      <c r="L160" s="12"/>
      <c r="M160" s="74" t="str">
        <f t="shared" si="69"/>
        <v/>
      </c>
      <c r="N160" s="83" t="s">
        <v>103</v>
      </c>
      <c r="O160" s="83" t="s">
        <v>103</v>
      </c>
      <c r="P160" s="83"/>
      <c r="Q160" s="83"/>
      <c r="R160" s="83"/>
      <c r="S160" s="83"/>
      <c r="T160" s="83"/>
      <c r="U160" s="83"/>
      <c r="V160" s="5" t="str">
        <f t="shared" si="70"/>
        <v/>
      </c>
      <c r="W160" s="41"/>
      <c r="X160" s="41"/>
      <c r="Y160" s="41"/>
      <c r="Z160" s="41"/>
      <c r="AA160" s="41"/>
      <c r="AB160" s="41"/>
      <c r="AC160" s="41"/>
      <c r="AD160" s="41"/>
      <c r="AE160" s="5" t="str">
        <f t="shared" si="71"/>
        <v/>
      </c>
      <c r="AF160" s="41"/>
      <c r="AG160" s="41"/>
      <c r="AH160" s="41"/>
      <c r="AI160" s="41"/>
      <c r="AJ160" s="41"/>
      <c r="AK160" s="41"/>
      <c r="AL160" s="41"/>
      <c r="AM160" s="41"/>
      <c r="AN160" s="41">
        <f t="shared" si="79"/>
        <v>14.613778705636744</v>
      </c>
      <c r="AO160" s="41">
        <v>1437</v>
      </c>
      <c r="AP160" s="110" t="s">
        <v>103</v>
      </c>
      <c r="AQ160" s="111" t="s">
        <v>103</v>
      </c>
      <c r="AR160" s="126" t="str">
        <f t="shared" si="72"/>
        <v/>
      </c>
      <c r="AS160" s="126" t="str">
        <f t="shared" si="73"/>
        <v/>
      </c>
      <c r="AT160" s="127">
        <v>1437</v>
      </c>
      <c r="AU160" s="128">
        <v>2.7</v>
      </c>
      <c r="AV160" s="129" t="s">
        <v>103</v>
      </c>
      <c r="AW160" s="126" t="str">
        <f t="shared" si="74"/>
        <v/>
      </c>
      <c r="AX160" s="126" t="str">
        <f t="shared" si="75"/>
        <v/>
      </c>
      <c r="AY160" s="64" t="str">
        <f t="shared" si="76"/>
        <v/>
      </c>
      <c r="AZ160" s="97">
        <v>80.760000000000005</v>
      </c>
      <c r="BA160" s="68"/>
      <c r="BB160" s="68"/>
      <c r="BC160" s="68"/>
      <c r="BD160" s="68"/>
      <c r="BE160" s="15"/>
      <c r="BF160" s="5">
        <f t="shared" si="77"/>
        <v>7240</v>
      </c>
      <c r="BG160" s="42">
        <v>4210</v>
      </c>
      <c r="BH160" s="42">
        <v>3030</v>
      </c>
      <c r="BI160" s="42"/>
      <c r="BJ160" s="42"/>
      <c r="BK160" s="42"/>
      <c r="BL160" s="42"/>
      <c r="BM160" s="15"/>
    </row>
    <row r="161" spans="1:65" outlineLevel="5" x14ac:dyDescent="0.3">
      <c r="A161" s="22">
        <f t="shared" si="48"/>
        <v>5</v>
      </c>
      <c r="B161" s="9">
        <f t="shared" si="78"/>
        <v>43593</v>
      </c>
      <c r="C161" s="51">
        <v>294796</v>
      </c>
      <c r="D161" s="64">
        <f t="shared" si="68"/>
        <v>36</v>
      </c>
      <c r="E161" s="12">
        <v>36</v>
      </c>
      <c r="F161" s="12">
        <v>36</v>
      </c>
      <c r="G161" s="12"/>
      <c r="H161" s="12"/>
      <c r="I161" s="12"/>
      <c r="J161" s="12"/>
      <c r="K161" s="12"/>
      <c r="L161" s="12"/>
      <c r="M161" s="74" t="str">
        <f t="shared" si="69"/>
        <v/>
      </c>
      <c r="N161" s="83" t="s">
        <v>103</v>
      </c>
      <c r="O161" s="83" t="s">
        <v>103</v>
      </c>
      <c r="P161" s="83"/>
      <c r="Q161" s="83"/>
      <c r="R161" s="83"/>
      <c r="S161" s="83"/>
      <c r="T161" s="83"/>
      <c r="U161" s="83"/>
      <c r="V161" s="5" t="str">
        <f t="shared" si="70"/>
        <v/>
      </c>
      <c r="W161" s="41"/>
      <c r="X161" s="41"/>
      <c r="Y161" s="41"/>
      <c r="Z161" s="41"/>
      <c r="AA161" s="41"/>
      <c r="AB161" s="41"/>
      <c r="AC161" s="41"/>
      <c r="AD161" s="41"/>
      <c r="AE161" s="5" t="str">
        <f t="shared" si="71"/>
        <v/>
      </c>
      <c r="AF161" s="41"/>
      <c r="AG161" s="41"/>
      <c r="AH161" s="41"/>
      <c r="AI161" s="41"/>
      <c r="AJ161" s="41"/>
      <c r="AK161" s="41"/>
      <c r="AL161" s="41"/>
      <c r="AM161" s="41"/>
      <c r="AN161" s="41">
        <f t="shared" si="79"/>
        <v>24.305555555555557</v>
      </c>
      <c r="AO161" s="41">
        <v>864</v>
      </c>
      <c r="AP161" s="110" t="s">
        <v>103</v>
      </c>
      <c r="AQ161" s="111" t="s">
        <v>103</v>
      </c>
      <c r="AR161" s="126" t="str">
        <f t="shared" si="72"/>
        <v/>
      </c>
      <c r="AS161" s="126" t="str">
        <f t="shared" si="73"/>
        <v/>
      </c>
      <c r="AT161" s="127">
        <v>864</v>
      </c>
      <c r="AU161" s="128">
        <v>2.62</v>
      </c>
      <c r="AV161" s="129" t="s">
        <v>103</v>
      </c>
      <c r="AW161" s="126" t="str">
        <f t="shared" si="74"/>
        <v/>
      </c>
      <c r="AX161" s="126" t="str">
        <f t="shared" si="75"/>
        <v/>
      </c>
      <c r="AY161" s="64" t="str">
        <f t="shared" si="76"/>
        <v/>
      </c>
      <c r="AZ161" s="97">
        <v>80.84</v>
      </c>
      <c r="BA161" s="68"/>
      <c r="BB161" s="68"/>
      <c r="BC161" s="68"/>
      <c r="BD161" s="68"/>
      <c r="BE161" s="15"/>
      <c r="BF161" s="5">
        <f t="shared" si="77"/>
        <v>6786</v>
      </c>
      <c r="BG161" s="42">
        <v>2951</v>
      </c>
      <c r="BH161" s="42">
        <v>3835</v>
      </c>
      <c r="BI161" s="42"/>
      <c r="BJ161" s="42"/>
      <c r="BK161" s="42"/>
      <c r="BL161" s="42"/>
      <c r="BM161" s="15"/>
    </row>
    <row r="162" spans="1:65" outlineLevel="5" x14ac:dyDescent="0.3">
      <c r="A162" s="22">
        <f t="shared" si="48"/>
        <v>5</v>
      </c>
      <c r="B162" s="9">
        <f t="shared" si="78"/>
        <v>43594</v>
      </c>
      <c r="C162" s="51">
        <v>294805</v>
      </c>
      <c r="D162" s="64">
        <f t="shared" si="68"/>
        <v>35.5</v>
      </c>
      <c r="E162" s="12">
        <v>36</v>
      </c>
      <c r="F162" s="12">
        <v>35</v>
      </c>
      <c r="G162" s="12"/>
      <c r="H162" s="12"/>
      <c r="I162" s="12"/>
      <c r="J162" s="12"/>
      <c r="K162" s="12"/>
      <c r="L162" s="12"/>
      <c r="M162" s="74">
        <f t="shared" si="69"/>
        <v>7.4</v>
      </c>
      <c r="N162" s="83">
        <v>7.42</v>
      </c>
      <c r="O162" s="83">
        <v>7.4</v>
      </c>
      <c r="P162" s="83"/>
      <c r="Q162" s="83"/>
      <c r="R162" s="83"/>
      <c r="S162" s="83"/>
      <c r="T162" s="83"/>
      <c r="U162" s="83"/>
      <c r="V162" s="5" t="str">
        <f t="shared" si="70"/>
        <v/>
      </c>
      <c r="W162" s="41"/>
      <c r="X162" s="41"/>
      <c r="Y162" s="41"/>
      <c r="Z162" s="41"/>
      <c r="AA162" s="41"/>
      <c r="AB162" s="41"/>
      <c r="AC162" s="41"/>
      <c r="AD162" s="41"/>
      <c r="AE162" s="5" t="str">
        <f t="shared" si="71"/>
        <v/>
      </c>
      <c r="AF162" s="41"/>
      <c r="AG162" s="41"/>
      <c r="AH162" s="41"/>
      <c r="AI162" s="41"/>
      <c r="AJ162" s="41"/>
      <c r="AK162" s="41"/>
      <c r="AL162" s="41"/>
      <c r="AM162" s="41"/>
      <c r="AN162" s="41">
        <f t="shared" si="79"/>
        <v>23.972602739726028</v>
      </c>
      <c r="AO162" s="41">
        <v>876</v>
      </c>
      <c r="AP162" s="110">
        <v>4.1100000000000003</v>
      </c>
      <c r="AQ162" s="111">
        <v>3.2</v>
      </c>
      <c r="AR162" s="126">
        <f t="shared" si="72"/>
        <v>77.858880778588798</v>
      </c>
      <c r="AS162" s="126">
        <f t="shared" si="73"/>
        <v>22.141119221411202</v>
      </c>
      <c r="AT162" s="127">
        <v>876</v>
      </c>
      <c r="AU162" s="128">
        <v>2.61</v>
      </c>
      <c r="AV162" s="129">
        <v>1.91</v>
      </c>
      <c r="AW162" s="126">
        <f t="shared" si="74"/>
        <v>73.180076628352481</v>
      </c>
      <c r="AX162" s="126">
        <f t="shared" si="75"/>
        <v>26.819923371647519</v>
      </c>
      <c r="AY162" s="64">
        <f t="shared" si="76"/>
        <v>22.406249999999982</v>
      </c>
      <c r="AZ162" s="97">
        <v>80.900000000000006</v>
      </c>
      <c r="BA162" s="68"/>
      <c r="BB162" s="68"/>
      <c r="BC162" s="68"/>
      <c r="BD162" s="68"/>
      <c r="BE162" s="15"/>
      <c r="BF162" s="5">
        <f t="shared" si="77"/>
        <v>6608</v>
      </c>
      <c r="BG162" s="42">
        <v>1513</v>
      </c>
      <c r="BH162" s="42">
        <v>5095</v>
      </c>
      <c r="BI162" s="42"/>
      <c r="BJ162" s="42"/>
      <c r="BK162" s="42"/>
      <c r="BL162" s="42"/>
      <c r="BM162" s="15"/>
    </row>
    <row r="163" spans="1:65" outlineLevel="5" x14ac:dyDescent="0.3">
      <c r="A163" s="22">
        <f t="shared" ref="A163:A234" si="80">MONTH(B163)</f>
        <v>5</v>
      </c>
      <c r="B163" s="9">
        <f t="shared" si="78"/>
        <v>43595</v>
      </c>
      <c r="C163" s="51">
        <v>281909</v>
      </c>
      <c r="D163" s="64">
        <f t="shared" si="68"/>
        <v>35.5</v>
      </c>
      <c r="E163" s="12">
        <v>35</v>
      </c>
      <c r="F163" s="12">
        <v>36</v>
      </c>
      <c r="G163" s="12"/>
      <c r="H163" s="12"/>
      <c r="I163" s="12"/>
      <c r="J163" s="12"/>
      <c r="K163" s="12"/>
      <c r="L163" s="12"/>
      <c r="M163" s="74" t="str">
        <f t="shared" si="69"/>
        <v/>
      </c>
      <c r="N163" s="83" t="s">
        <v>103</v>
      </c>
      <c r="O163" s="83" t="s">
        <v>103</v>
      </c>
      <c r="P163" s="83"/>
      <c r="Q163" s="83"/>
      <c r="R163" s="83"/>
      <c r="S163" s="83"/>
      <c r="T163" s="83"/>
      <c r="U163" s="83"/>
      <c r="V163" s="5" t="str">
        <f t="shared" si="70"/>
        <v/>
      </c>
      <c r="W163" s="41"/>
      <c r="X163" s="41"/>
      <c r="Y163" s="41"/>
      <c r="Z163" s="41"/>
      <c r="AA163" s="41"/>
      <c r="AB163" s="41"/>
      <c r="AC163" s="41"/>
      <c r="AD163" s="41"/>
      <c r="AE163" s="5" t="str">
        <f t="shared" si="71"/>
        <v/>
      </c>
      <c r="AF163" s="41"/>
      <c r="AG163" s="41"/>
      <c r="AH163" s="41"/>
      <c r="AI163" s="41"/>
      <c r="AJ163" s="41"/>
      <c r="AK163" s="41"/>
      <c r="AL163" s="41"/>
      <c r="AM163" s="41"/>
      <c r="AN163" s="41">
        <f t="shared" si="79"/>
        <v>23.333333333333332</v>
      </c>
      <c r="AO163" s="41">
        <v>900</v>
      </c>
      <c r="AP163" s="110" t="s">
        <v>103</v>
      </c>
      <c r="AQ163" s="111" t="s">
        <v>103</v>
      </c>
      <c r="AR163" s="126" t="str">
        <f t="shared" si="72"/>
        <v/>
      </c>
      <c r="AS163" s="126" t="str">
        <f t="shared" si="73"/>
        <v/>
      </c>
      <c r="AT163" s="127">
        <v>900</v>
      </c>
      <c r="AU163" s="128">
        <v>2.6</v>
      </c>
      <c r="AV163" s="129" t="s">
        <v>103</v>
      </c>
      <c r="AW163" s="126" t="str">
        <f t="shared" si="74"/>
        <v/>
      </c>
      <c r="AX163" s="126" t="str">
        <f t="shared" si="75"/>
        <v/>
      </c>
      <c r="AY163" s="64" t="str">
        <f t="shared" si="76"/>
        <v/>
      </c>
      <c r="AZ163" s="97">
        <v>80.87</v>
      </c>
      <c r="BA163" s="68">
        <v>62.6</v>
      </c>
      <c r="BB163" s="68">
        <v>35.1</v>
      </c>
      <c r="BC163" s="68">
        <v>74</v>
      </c>
      <c r="BD163" s="68"/>
      <c r="BE163" s="15"/>
      <c r="BF163" s="5">
        <f t="shared" si="77"/>
        <v>7353</v>
      </c>
      <c r="BG163" s="42">
        <v>4501</v>
      </c>
      <c r="BH163" s="42">
        <v>2852</v>
      </c>
      <c r="BI163" s="42"/>
      <c r="BJ163" s="42"/>
      <c r="BK163" s="42"/>
      <c r="BL163" s="42"/>
      <c r="BM163" s="15"/>
    </row>
    <row r="164" spans="1:65" outlineLevel="5" x14ac:dyDescent="0.3">
      <c r="A164" s="22">
        <f t="shared" si="80"/>
        <v>5</v>
      </c>
      <c r="B164" s="9">
        <f t="shared" si="78"/>
        <v>43596</v>
      </c>
      <c r="C164" s="51">
        <v>284591</v>
      </c>
      <c r="D164" s="64">
        <f t="shared" si="68"/>
        <v>35.5</v>
      </c>
      <c r="E164" s="12">
        <v>35</v>
      </c>
      <c r="F164" s="12">
        <v>36</v>
      </c>
      <c r="G164" s="12"/>
      <c r="H164" s="12"/>
      <c r="I164" s="12"/>
      <c r="J164" s="12"/>
      <c r="K164" s="12"/>
      <c r="L164" s="12"/>
      <c r="M164" s="74" t="str">
        <f t="shared" si="69"/>
        <v/>
      </c>
      <c r="N164" s="83" t="s">
        <v>103</v>
      </c>
      <c r="O164" s="83" t="s">
        <v>103</v>
      </c>
      <c r="P164" s="83"/>
      <c r="Q164" s="83"/>
      <c r="R164" s="83"/>
      <c r="S164" s="83"/>
      <c r="T164" s="83"/>
      <c r="U164" s="83"/>
      <c r="V164" s="5" t="str">
        <f t="shared" si="70"/>
        <v/>
      </c>
      <c r="W164" s="41"/>
      <c r="X164" s="41"/>
      <c r="Y164" s="41"/>
      <c r="Z164" s="41"/>
      <c r="AA164" s="41"/>
      <c r="AB164" s="41"/>
      <c r="AC164" s="41"/>
      <c r="AD164" s="41"/>
      <c r="AE164" s="5" t="str">
        <f t="shared" si="71"/>
        <v/>
      </c>
      <c r="AF164" s="41"/>
      <c r="AG164" s="41"/>
      <c r="AH164" s="41"/>
      <c r="AI164" s="41"/>
      <c r="AJ164" s="41"/>
      <c r="AK164" s="41"/>
      <c r="AL164" s="41"/>
      <c r="AM164" s="41"/>
      <c r="AN164" s="41">
        <f t="shared" si="79"/>
        <v>28.610354223433241</v>
      </c>
      <c r="AO164" s="41">
        <v>734</v>
      </c>
      <c r="AP164" s="110" t="s">
        <v>103</v>
      </c>
      <c r="AQ164" s="111" t="s">
        <v>103</v>
      </c>
      <c r="AR164" s="126" t="str">
        <f t="shared" si="72"/>
        <v/>
      </c>
      <c r="AS164" s="126" t="str">
        <f t="shared" si="73"/>
        <v/>
      </c>
      <c r="AT164" s="127">
        <v>734</v>
      </c>
      <c r="AU164" s="128" t="s">
        <v>103</v>
      </c>
      <c r="AV164" s="129" t="s">
        <v>103</v>
      </c>
      <c r="AW164" s="126" t="str">
        <f t="shared" si="74"/>
        <v/>
      </c>
      <c r="AX164" s="126" t="str">
        <f t="shared" si="75"/>
        <v/>
      </c>
      <c r="AY164" s="64" t="str">
        <f t="shared" si="76"/>
        <v/>
      </c>
      <c r="AZ164" s="97" t="s">
        <v>103</v>
      </c>
      <c r="BA164" s="68"/>
      <c r="BB164" s="68"/>
      <c r="BC164" s="68"/>
      <c r="BD164" s="68"/>
      <c r="BE164" s="15"/>
      <c r="BF164" s="5">
        <f t="shared" si="77"/>
        <v>7126</v>
      </c>
      <c r="BG164" s="42">
        <v>2675</v>
      </c>
      <c r="BH164" s="42">
        <v>4451</v>
      </c>
      <c r="BI164" s="42"/>
      <c r="BJ164" s="42"/>
      <c r="BK164" s="42"/>
      <c r="BL164" s="42"/>
      <c r="BM164" s="15"/>
    </row>
    <row r="165" spans="1:65" outlineLevel="5" x14ac:dyDescent="0.3">
      <c r="A165" s="22">
        <f t="shared" si="80"/>
        <v>5</v>
      </c>
      <c r="B165" s="9">
        <f t="shared" si="78"/>
        <v>43597</v>
      </c>
      <c r="C165" s="51">
        <v>284087</v>
      </c>
      <c r="D165" s="64">
        <f t="shared" si="68"/>
        <v>35</v>
      </c>
      <c r="E165" s="12">
        <v>35</v>
      </c>
      <c r="F165" s="12">
        <v>35</v>
      </c>
      <c r="G165" s="12"/>
      <c r="H165" s="12"/>
      <c r="I165" s="12"/>
      <c r="J165" s="12"/>
      <c r="K165" s="12"/>
      <c r="L165" s="12"/>
      <c r="M165" s="74" t="str">
        <f t="shared" si="69"/>
        <v/>
      </c>
      <c r="N165" s="83" t="s">
        <v>103</v>
      </c>
      <c r="O165" s="83" t="s">
        <v>103</v>
      </c>
      <c r="P165" s="83"/>
      <c r="Q165" s="83"/>
      <c r="R165" s="83"/>
      <c r="S165" s="83"/>
      <c r="T165" s="83"/>
      <c r="U165" s="83"/>
      <c r="V165" s="5" t="str">
        <f t="shared" si="70"/>
        <v/>
      </c>
      <c r="W165" s="41"/>
      <c r="X165" s="41"/>
      <c r="Y165" s="41"/>
      <c r="Z165" s="41"/>
      <c r="AA165" s="41"/>
      <c r="AB165" s="41"/>
      <c r="AC165" s="41"/>
      <c r="AD165" s="41"/>
      <c r="AE165" s="5" t="str">
        <f t="shared" si="71"/>
        <v/>
      </c>
      <c r="AF165" s="41"/>
      <c r="AG165" s="41"/>
      <c r="AH165" s="41"/>
      <c r="AI165" s="41"/>
      <c r="AJ165" s="41"/>
      <c r="AK165" s="41"/>
      <c r="AL165" s="41"/>
      <c r="AM165" s="41"/>
      <c r="AN165" s="41">
        <f t="shared" si="79"/>
        <v>24.881516587677726</v>
      </c>
      <c r="AO165" s="41">
        <v>844</v>
      </c>
      <c r="AP165" s="110" t="s">
        <v>103</v>
      </c>
      <c r="AQ165" s="111" t="s">
        <v>103</v>
      </c>
      <c r="AR165" s="126" t="str">
        <f t="shared" si="72"/>
        <v/>
      </c>
      <c r="AS165" s="126" t="str">
        <f t="shared" si="73"/>
        <v/>
      </c>
      <c r="AT165" s="127">
        <v>844</v>
      </c>
      <c r="AU165" s="128" t="s">
        <v>103</v>
      </c>
      <c r="AV165" s="129" t="s">
        <v>103</v>
      </c>
      <c r="AW165" s="126" t="str">
        <f t="shared" si="74"/>
        <v/>
      </c>
      <c r="AX165" s="126" t="str">
        <f t="shared" si="75"/>
        <v/>
      </c>
      <c r="AY165" s="64" t="str">
        <f t="shared" si="76"/>
        <v/>
      </c>
      <c r="AZ165" s="97" t="s">
        <v>103</v>
      </c>
      <c r="BA165" s="68"/>
      <c r="BB165" s="68"/>
      <c r="BC165" s="68"/>
      <c r="BD165" s="68"/>
      <c r="BE165" s="15"/>
      <c r="BF165" s="5">
        <f t="shared" si="77"/>
        <v>6501</v>
      </c>
      <c r="BG165" s="42">
        <v>1640</v>
      </c>
      <c r="BH165" s="42">
        <v>4861</v>
      </c>
      <c r="BI165" s="42"/>
      <c r="BJ165" s="42"/>
      <c r="BK165" s="42"/>
      <c r="BL165" s="42"/>
      <c r="BM165" s="15"/>
    </row>
    <row r="166" spans="1:65" outlineLevel="5" x14ac:dyDescent="0.3">
      <c r="A166" s="22">
        <f t="shared" si="80"/>
        <v>5</v>
      </c>
      <c r="B166" s="9">
        <f t="shared" si="78"/>
        <v>43598</v>
      </c>
      <c r="C166" s="51">
        <v>288144</v>
      </c>
      <c r="D166" s="64">
        <f t="shared" si="68"/>
        <v>36</v>
      </c>
      <c r="E166" s="12">
        <v>36</v>
      </c>
      <c r="F166" s="12">
        <v>36</v>
      </c>
      <c r="G166" s="12"/>
      <c r="H166" s="12"/>
      <c r="I166" s="12"/>
      <c r="J166" s="12"/>
      <c r="K166" s="12"/>
      <c r="L166" s="12"/>
      <c r="M166" s="74" t="str">
        <f t="shared" si="69"/>
        <v/>
      </c>
      <c r="N166" s="83" t="s">
        <v>103</v>
      </c>
      <c r="O166" s="83" t="s">
        <v>103</v>
      </c>
      <c r="P166" s="83"/>
      <c r="Q166" s="83"/>
      <c r="R166" s="83"/>
      <c r="S166" s="83"/>
      <c r="T166" s="83"/>
      <c r="U166" s="83"/>
      <c r="V166" s="5" t="str">
        <f t="shared" si="70"/>
        <v/>
      </c>
      <c r="W166" s="41"/>
      <c r="X166" s="41"/>
      <c r="Y166" s="41"/>
      <c r="Z166" s="41"/>
      <c r="AA166" s="41"/>
      <c r="AB166" s="41"/>
      <c r="AC166" s="41"/>
      <c r="AD166" s="41"/>
      <c r="AE166" s="5" t="str">
        <f t="shared" si="71"/>
        <v/>
      </c>
      <c r="AF166" s="41"/>
      <c r="AG166" s="41"/>
      <c r="AH166" s="41"/>
      <c r="AI166" s="41"/>
      <c r="AJ166" s="41"/>
      <c r="AK166" s="41"/>
      <c r="AL166" s="41"/>
      <c r="AM166" s="41"/>
      <c r="AN166" s="41">
        <f t="shared" si="79"/>
        <v>25</v>
      </c>
      <c r="AO166" s="41">
        <v>840</v>
      </c>
      <c r="AP166" s="110" t="s">
        <v>103</v>
      </c>
      <c r="AQ166" s="111" t="s">
        <v>103</v>
      </c>
      <c r="AR166" s="126" t="str">
        <f t="shared" si="72"/>
        <v/>
      </c>
      <c r="AS166" s="126" t="str">
        <f t="shared" si="73"/>
        <v/>
      </c>
      <c r="AT166" s="127">
        <v>840</v>
      </c>
      <c r="AU166" s="128">
        <v>2.57</v>
      </c>
      <c r="AV166" s="129" t="s">
        <v>103</v>
      </c>
      <c r="AW166" s="126" t="str">
        <f t="shared" si="74"/>
        <v/>
      </c>
      <c r="AX166" s="126" t="str">
        <f t="shared" si="75"/>
        <v/>
      </c>
      <c r="AY166" s="64" t="str">
        <f t="shared" si="76"/>
        <v/>
      </c>
      <c r="AZ166" s="97">
        <v>80.849999999999994</v>
      </c>
      <c r="BA166" s="68"/>
      <c r="BB166" s="68"/>
      <c r="BC166" s="68"/>
      <c r="BD166" s="68"/>
      <c r="BE166" s="15"/>
      <c r="BF166" s="5">
        <f t="shared" si="77"/>
        <v>6903</v>
      </c>
      <c r="BG166" s="42">
        <v>3314</v>
      </c>
      <c r="BH166" s="42">
        <v>3589</v>
      </c>
      <c r="BI166" s="42"/>
      <c r="BJ166" s="42"/>
      <c r="BK166" s="42"/>
      <c r="BL166" s="42"/>
      <c r="BM166" s="15"/>
    </row>
    <row r="167" spans="1:65" outlineLevel="5" x14ac:dyDescent="0.3">
      <c r="A167" s="22">
        <f t="shared" si="80"/>
        <v>5</v>
      </c>
      <c r="B167" s="9">
        <f t="shared" si="78"/>
        <v>43599</v>
      </c>
      <c r="C167" s="51">
        <v>289360</v>
      </c>
      <c r="D167" s="64">
        <f t="shared" si="68"/>
        <v>35.5</v>
      </c>
      <c r="E167" s="12">
        <v>36</v>
      </c>
      <c r="F167" s="12">
        <v>35</v>
      </c>
      <c r="G167" s="12"/>
      <c r="H167" s="12"/>
      <c r="I167" s="12"/>
      <c r="J167" s="12"/>
      <c r="K167" s="12"/>
      <c r="L167" s="12"/>
      <c r="M167" s="74" t="str">
        <f t="shared" si="69"/>
        <v/>
      </c>
      <c r="N167" s="83" t="s">
        <v>103</v>
      </c>
      <c r="O167" s="83" t="s">
        <v>103</v>
      </c>
      <c r="P167" s="83"/>
      <c r="Q167" s="83"/>
      <c r="R167" s="83"/>
      <c r="S167" s="83"/>
      <c r="T167" s="83"/>
      <c r="U167" s="83"/>
      <c r="V167" s="5" t="str">
        <f t="shared" si="70"/>
        <v/>
      </c>
      <c r="W167" s="41"/>
      <c r="X167" s="41"/>
      <c r="Y167" s="41"/>
      <c r="Z167" s="41"/>
      <c r="AA167" s="41"/>
      <c r="AB167" s="41"/>
      <c r="AC167" s="41"/>
      <c r="AD167" s="41"/>
      <c r="AE167" s="5" t="str">
        <f t="shared" si="71"/>
        <v/>
      </c>
      <c r="AF167" s="41"/>
      <c r="AG167" s="41"/>
      <c r="AH167" s="41"/>
      <c r="AI167" s="41"/>
      <c r="AJ167" s="41"/>
      <c r="AK167" s="41"/>
      <c r="AL167" s="41"/>
      <c r="AM167" s="41"/>
      <c r="AN167" s="41">
        <f t="shared" si="79"/>
        <v>15.909090909090908</v>
      </c>
      <c r="AO167" s="41">
        <v>1320</v>
      </c>
      <c r="AP167" s="110" t="s">
        <v>103</v>
      </c>
      <c r="AQ167" s="111" t="s">
        <v>103</v>
      </c>
      <c r="AR167" s="126" t="str">
        <f t="shared" si="72"/>
        <v/>
      </c>
      <c r="AS167" s="126" t="str">
        <f t="shared" si="73"/>
        <v/>
      </c>
      <c r="AT167" s="127">
        <v>1320</v>
      </c>
      <c r="AU167" s="128">
        <v>2.62</v>
      </c>
      <c r="AV167" s="129" t="s">
        <v>103</v>
      </c>
      <c r="AW167" s="126" t="str">
        <f t="shared" si="74"/>
        <v/>
      </c>
      <c r="AX167" s="126" t="str">
        <f t="shared" si="75"/>
        <v/>
      </c>
      <c r="AY167" s="64" t="str">
        <f t="shared" si="76"/>
        <v/>
      </c>
      <c r="AZ167" s="97">
        <v>80.58</v>
      </c>
      <c r="BA167" s="68"/>
      <c r="BB167" s="68"/>
      <c r="BC167" s="68"/>
      <c r="BD167" s="68"/>
      <c r="BE167" s="15"/>
      <c r="BF167" s="5">
        <f t="shared" si="77"/>
        <v>7103</v>
      </c>
      <c r="BG167" s="42">
        <v>1956</v>
      </c>
      <c r="BH167" s="42">
        <v>5147</v>
      </c>
      <c r="BI167" s="42"/>
      <c r="BJ167" s="42"/>
      <c r="BK167" s="42"/>
      <c r="BL167" s="42"/>
      <c r="BM167" s="15"/>
    </row>
    <row r="168" spans="1:65" outlineLevel="5" x14ac:dyDescent="0.3">
      <c r="A168" s="22">
        <f t="shared" si="80"/>
        <v>5</v>
      </c>
      <c r="B168" s="9">
        <f t="shared" si="78"/>
        <v>43600</v>
      </c>
      <c r="C168" s="51">
        <v>300574</v>
      </c>
      <c r="D168" s="64">
        <f t="shared" si="68"/>
        <v>35</v>
      </c>
      <c r="E168" s="12">
        <v>35</v>
      </c>
      <c r="F168" s="12">
        <v>35</v>
      </c>
      <c r="G168" s="12"/>
      <c r="H168" s="12"/>
      <c r="I168" s="12"/>
      <c r="J168" s="12"/>
      <c r="K168" s="12"/>
      <c r="L168" s="12"/>
      <c r="M168" s="74" t="str">
        <f t="shared" si="69"/>
        <v/>
      </c>
      <c r="N168" s="83" t="s">
        <v>103</v>
      </c>
      <c r="O168" s="83" t="s">
        <v>103</v>
      </c>
      <c r="P168" s="83"/>
      <c r="Q168" s="83"/>
      <c r="R168" s="83"/>
      <c r="S168" s="83"/>
      <c r="T168" s="83"/>
      <c r="U168" s="83"/>
      <c r="V168" s="5" t="str">
        <f t="shared" si="70"/>
        <v/>
      </c>
      <c r="W168" s="41"/>
      <c r="X168" s="41"/>
      <c r="Y168" s="41"/>
      <c r="Z168" s="41"/>
      <c r="AA168" s="41"/>
      <c r="AB168" s="41"/>
      <c r="AC168" s="41"/>
      <c r="AD168" s="41"/>
      <c r="AE168" s="5" t="str">
        <f t="shared" si="71"/>
        <v/>
      </c>
      <c r="AF168" s="41"/>
      <c r="AG168" s="41"/>
      <c r="AH168" s="41"/>
      <c r="AI168" s="41"/>
      <c r="AJ168" s="41"/>
      <c r="AK168" s="41"/>
      <c r="AL168" s="41"/>
      <c r="AM168" s="41"/>
      <c r="AN168" s="41">
        <f t="shared" si="79"/>
        <v>15.909090909090908</v>
      </c>
      <c r="AO168" s="41">
        <v>1320</v>
      </c>
      <c r="AP168" s="110" t="s">
        <v>103</v>
      </c>
      <c r="AQ168" s="111" t="s">
        <v>103</v>
      </c>
      <c r="AR168" s="126" t="str">
        <f t="shared" si="72"/>
        <v/>
      </c>
      <c r="AS168" s="126" t="str">
        <f t="shared" si="73"/>
        <v/>
      </c>
      <c r="AT168" s="127">
        <v>1320</v>
      </c>
      <c r="AU168" s="128">
        <v>2.68</v>
      </c>
      <c r="AV168" s="129" t="s">
        <v>103</v>
      </c>
      <c r="AW168" s="126" t="str">
        <f t="shared" si="74"/>
        <v/>
      </c>
      <c r="AX168" s="126" t="str">
        <f t="shared" si="75"/>
        <v/>
      </c>
      <c r="AY168" s="64" t="str">
        <f t="shared" si="76"/>
        <v/>
      </c>
      <c r="AZ168" s="97">
        <v>80.849999999999994</v>
      </c>
      <c r="BA168" s="68"/>
      <c r="BB168" s="68"/>
      <c r="BC168" s="68"/>
      <c r="BD168" s="68"/>
      <c r="BE168" s="15"/>
      <c r="BF168" s="5">
        <f t="shared" si="77"/>
        <v>7388</v>
      </c>
      <c r="BG168" s="42">
        <v>2961</v>
      </c>
      <c r="BH168" s="42">
        <v>4427</v>
      </c>
      <c r="BI168" s="42"/>
      <c r="BJ168" s="42"/>
      <c r="BK168" s="42"/>
      <c r="BL168" s="42"/>
      <c r="BM168" s="15"/>
    </row>
    <row r="169" spans="1:65" outlineLevel="5" x14ac:dyDescent="0.3">
      <c r="A169" s="22">
        <f t="shared" si="80"/>
        <v>5</v>
      </c>
      <c r="B169" s="9">
        <f t="shared" si="78"/>
        <v>43601</v>
      </c>
      <c r="C169" s="51">
        <v>312163</v>
      </c>
      <c r="D169" s="64">
        <f t="shared" si="68"/>
        <v>35.5</v>
      </c>
      <c r="E169" s="12">
        <v>35</v>
      </c>
      <c r="F169" s="12">
        <v>36</v>
      </c>
      <c r="G169" s="12"/>
      <c r="H169" s="12"/>
      <c r="I169" s="12"/>
      <c r="J169" s="12"/>
      <c r="K169" s="12"/>
      <c r="L169" s="12"/>
      <c r="M169" s="74">
        <f t="shared" si="69"/>
        <v>7.7</v>
      </c>
      <c r="N169" s="83">
        <v>7.79</v>
      </c>
      <c r="O169" s="83">
        <v>7.58</v>
      </c>
      <c r="P169" s="83"/>
      <c r="Q169" s="83"/>
      <c r="R169" s="83"/>
      <c r="S169" s="83"/>
      <c r="T169" s="83"/>
      <c r="U169" s="83"/>
      <c r="V169" s="5" t="str">
        <f t="shared" si="70"/>
        <v/>
      </c>
      <c r="W169" s="41"/>
      <c r="X169" s="41"/>
      <c r="Y169" s="41"/>
      <c r="Z169" s="41"/>
      <c r="AA169" s="41"/>
      <c r="AB169" s="41"/>
      <c r="AC169" s="41"/>
      <c r="AD169" s="41"/>
      <c r="AE169" s="5" t="str">
        <f t="shared" si="71"/>
        <v/>
      </c>
      <c r="AF169" s="41"/>
      <c r="AG169" s="41"/>
      <c r="AH169" s="41"/>
      <c r="AI169" s="41"/>
      <c r="AJ169" s="41"/>
      <c r="AK169" s="41"/>
      <c r="AL169" s="41"/>
      <c r="AM169" s="41"/>
      <c r="AN169" s="41">
        <f t="shared" si="79"/>
        <v>20.095693779904305</v>
      </c>
      <c r="AO169" s="41">
        <v>1045</v>
      </c>
      <c r="AP169" s="110">
        <v>3.61</v>
      </c>
      <c r="AQ169" s="111">
        <v>2.88</v>
      </c>
      <c r="AR169" s="126">
        <f t="shared" si="72"/>
        <v>79.77839335180056</v>
      </c>
      <c r="AS169" s="126">
        <f t="shared" si="73"/>
        <v>20.22160664819944</v>
      </c>
      <c r="AT169" s="127">
        <v>1045</v>
      </c>
      <c r="AU169" s="128">
        <v>3.09</v>
      </c>
      <c r="AV169" s="129">
        <v>2.11</v>
      </c>
      <c r="AW169" s="126">
        <f t="shared" si="74"/>
        <v>68.284789644012946</v>
      </c>
      <c r="AX169" s="126">
        <f t="shared" si="75"/>
        <v>31.715210355987054</v>
      </c>
      <c r="AY169" s="64">
        <f t="shared" si="76"/>
        <v>45.425878684807273</v>
      </c>
      <c r="AZ169" s="97">
        <v>79.69</v>
      </c>
      <c r="BA169" s="68"/>
      <c r="BB169" s="68"/>
      <c r="BC169" s="68"/>
      <c r="BD169" s="68"/>
      <c r="BE169" s="15"/>
      <c r="BF169" s="5">
        <f t="shared" si="77"/>
        <v>7374</v>
      </c>
      <c r="BG169" s="42">
        <v>5115</v>
      </c>
      <c r="BH169" s="42">
        <v>2259</v>
      </c>
      <c r="BI169" s="42"/>
      <c r="BJ169" s="42"/>
      <c r="BK169" s="42"/>
      <c r="BL169" s="42"/>
      <c r="BM169" s="15"/>
    </row>
    <row r="170" spans="1:65" outlineLevel="5" x14ac:dyDescent="0.3">
      <c r="A170" s="22">
        <f t="shared" si="80"/>
        <v>5</v>
      </c>
      <c r="B170" s="9">
        <f t="shared" si="78"/>
        <v>43602</v>
      </c>
      <c r="C170" s="51">
        <v>300536</v>
      </c>
      <c r="D170" s="64">
        <f t="shared" si="68"/>
        <v>36</v>
      </c>
      <c r="E170" s="12">
        <v>36</v>
      </c>
      <c r="F170" s="12">
        <v>36</v>
      </c>
      <c r="G170" s="12"/>
      <c r="H170" s="12"/>
      <c r="I170" s="12"/>
      <c r="J170" s="12"/>
      <c r="K170" s="12"/>
      <c r="L170" s="12"/>
      <c r="M170" s="74" t="str">
        <f t="shared" si="69"/>
        <v/>
      </c>
      <c r="N170" s="83" t="s">
        <v>103</v>
      </c>
      <c r="O170" s="83" t="s">
        <v>103</v>
      </c>
      <c r="P170" s="83"/>
      <c r="Q170" s="83"/>
      <c r="R170" s="83"/>
      <c r="S170" s="83"/>
      <c r="T170" s="83"/>
      <c r="U170" s="83"/>
      <c r="V170" s="5" t="str">
        <f t="shared" si="70"/>
        <v/>
      </c>
      <c r="W170" s="41"/>
      <c r="X170" s="41"/>
      <c r="Y170" s="41"/>
      <c r="Z170" s="41"/>
      <c r="AA170" s="41"/>
      <c r="AB170" s="41"/>
      <c r="AC170" s="41"/>
      <c r="AD170" s="41"/>
      <c r="AE170" s="5" t="str">
        <f t="shared" si="71"/>
        <v/>
      </c>
      <c r="AF170" s="41"/>
      <c r="AG170" s="41"/>
      <c r="AH170" s="41"/>
      <c r="AI170" s="41"/>
      <c r="AJ170" s="41"/>
      <c r="AK170" s="41"/>
      <c r="AL170" s="41"/>
      <c r="AM170" s="41"/>
      <c r="AN170" s="41">
        <f t="shared" si="79"/>
        <v>21.428571428571427</v>
      </c>
      <c r="AO170" s="41">
        <v>980</v>
      </c>
      <c r="AP170" s="110" t="s">
        <v>103</v>
      </c>
      <c r="AQ170" s="111" t="s">
        <v>103</v>
      </c>
      <c r="AR170" s="126" t="str">
        <f t="shared" si="72"/>
        <v/>
      </c>
      <c r="AS170" s="126" t="str">
        <f t="shared" si="73"/>
        <v/>
      </c>
      <c r="AT170" s="127">
        <v>980</v>
      </c>
      <c r="AU170" s="128">
        <v>2.9</v>
      </c>
      <c r="AV170" s="129" t="s">
        <v>103</v>
      </c>
      <c r="AW170" s="126" t="str">
        <f t="shared" si="74"/>
        <v/>
      </c>
      <c r="AX170" s="126" t="str">
        <f t="shared" si="75"/>
        <v/>
      </c>
      <c r="AY170" s="64" t="str">
        <f t="shared" si="76"/>
        <v/>
      </c>
      <c r="AZ170" s="97">
        <v>80.209999999999994</v>
      </c>
      <c r="BA170" s="68"/>
      <c r="BB170" s="68"/>
      <c r="BC170" s="68"/>
      <c r="BD170" s="68"/>
      <c r="BE170" s="15"/>
      <c r="BF170" s="5">
        <f t="shared" si="77"/>
        <v>6975</v>
      </c>
      <c r="BG170" s="42">
        <v>2428</v>
      </c>
      <c r="BH170" s="42">
        <v>4547</v>
      </c>
      <c r="BI170" s="42"/>
      <c r="BJ170" s="42"/>
      <c r="BK170" s="42"/>
      <c r="BL170" s="42"/>
      <c r="BM170" s="15"/>
    </row>
    <row r="171" spans="1:65" outlineLevel="5" x14ac:dyDescent="0.3">
      <c r="A171" s="22">
        <f t="shared" si="80"/>
        <v>5</v>
      </c>
      <c r="B171" s="9">
        <f t="shared" si="78"/>
        <v>43603</v>
      </c>
      <c r="C171" s="51">
        <v>316164</v>
      </c>
      <c r="D171" s="64">
        <f t="shared" si="68"/>
        <v>35.5</v>
      </c>
      <c r="E171" s="12">
        <v>36</v>
      </c>
      <c r="F171" s="12">
        <v>35</v>
      </c>
      <c r="G171" s="12"/>
      <c r="H171" s="12"/>
      <c r="I171" s="12"/>
      <c r="J171" s="12"/>
      <c r="K171" s="12"/>
      <c r="L171" s="12"/>
      <c r="M171" s="74" t="str">
        <f t="shared" si="69"/>
        <v/>
      </c>
      <c r="N171" s="83" t="s">
        <v>103</v>
      </c>
      <c r="O171" s="83" t="s">
        <v>103</v>
      </c>
      <c r="P171" s="83"/>
      <c r="Q171" s="83"/>
      <c r="R171" s="83"/>
      <c r="S171" s="83"/>
      <c r="T171" s="83"/>
      <c r="U171" s="83"/>
      <c r="V171" s="5" t="str">
        <f t="shared" si="70"/>
        <v/>
      </c>
      <c r="W171" s="41"/>
      <c r="X171" s="41"/>
      <c r="Y171" s="41"/>
      <c r="Z171" s="41"/>
      <c r="AA171" s="41"/>
      <c r="AB171" s="41"/>
      <c r="AC171" s="41"/>
      <c r="AD171" s="41"/>
      <c r="AE171" s="5" t="str">
        <f t="shared" si="71"/>
        <v/>
      </c>
      <c r="AF171" s="41"/>
      <c r="AG171" s="41"/>
      <c r="AH171" s="41"/>
      <c r="AI171" s="41"/>
      <c r="AJ171" s="41"/>
      <c r="AK171" s="41"/>
      <c r="AL171" s="41"/>
      <c r="AM171" s="41"/>
      <c r="AN171" s="41">
        <f t="shared" si="79"/>
        <v>17.88756388415673</v>
      </c>
      <c r="AO171" s="41">
        <v>1174</v>
      </c>
      <c r="AP171" s="110" t="s">
        <v>103</v>
      </c>
      <c r="AQ171" s="111" t="s">
        <v>103</v>
      </c>
      <c r="AR171" s="126" t="str">
        <f t="shared" si="72"/>
        <v/>
      </c>
      <c r="AS171" s="126" t="str">
        <f t="shared" si="73"/>
        <v/>
      </c>
      <c r="AT171" s="127">
        <v>1174</v>
      </c>
      <c r="AU171" s="128" t="s">
        <v>103</v>
      </c>
      <c r="AV171" s="129" t="s">
        <v>103</v>
      </c>
      <c r="AW171" s="126" t="str">
        <f t="shared" si="74"/>
        <v/>
      </c>
      <c r="AX171" s="126" t="str">
        <f t="shared" si="75"/>
        <v/>
      </c>
      <c r="AY171" s="64" t="str">
        <f t="shared" si="76"/>
        <v/>
      </c>
      <c r="AZ171" s="97" t="s">
        <v>103</v>
      </c>
      <c r="BA171" s="68"/>
      <c r="BB171" s="68"/>
      <c r="BC171" s="68"/>
      <c r="BD171" s="68"/>
      <c r="BE171" s="15"/>
      <c r="BF171" s="5">
        <f t="shared" si="77"/>
        <v>7869</v>
      </c>
      <c r="BG171" s="42">
        <v>2659</v>
      </c>
      <c r="BH171" s="42">
        <v>5210</v>
      </c>
      <c r="BI171" s="42"/>
      <c r="BJ171" s="42"/>
      <c r="BK171" s="42"/>
      <c r="BL171" s="42"/>
      <c r="BM171" s="15"/>
    </row>
    <row r="172" spans="1:65" outlineLevel="5" x14ac:dyDescent="0.3">
      <c r="A172" s="22">
        <f t="shared" si="80"/>
        <v>5</v>
      </c>
      <c r="B172" s="9">
        <f t="shared" si="78"/>
        <v>43604</v>
      </c>
      <c r="C172" s="51">
        <v>319047</v>
      </c>
      <c r="D172" s="64">
        <f t="shared" si="68"/>
        <v>35</v>
      </c>
      <c r="E172" s="12">
        <v>35</v>
      </c>
      <c r="F172" s="12">
        <v>35</v>
      </c>
      <c r="G172" s="12"/>
      <c r="H172" s="12"/>
      <c r="I172" s="12"/>
      <c r="J172" s="12"/>
      <c r="K172" s="12"/>
      <c r="L172" s="12"/>
      <c r="M172" s="74" t="str">
        <f t="shared" si="69"/>
        <v/>
      </c>
      <c r="N172" s="83" t="s">
        <v>103</v>
      </c>
      <c r="O172" s="83" t="s">
        <v>103</v>
      </c>
      <c r="P172" s="83"/>
      <c r="Q172" s="83"/>
      <c r="R172" s="83"/>
      <c r="S172" s="83"/>
      <c r="T172" s="83"/>
      <c r="U172" s="83"/>
      <c r="V172" s="5" t="str">
        <f t="shared" si="70"/>
        <v/>
      </c>
      <c r="W172" s="41"/>
      <c r="X172" s="41"/>
      <c r="Y172" s="41"/>
      <c r="Z172" s="41"/>
      <c r="AA172" s="41"/>
      <c r="AB172" s="41"/>
      <c r="AC172" s="41"/>
      <c r="AD172" s="41"/>
      <c r="AE172" s="5" t="str">
        <f t="shared" si="71"/>
        <v/>
      </c>
      <c r="AF172" s="41"/>
      <c r="AG172" s="41"/>
      <c r="AH172" s="41"/>
      <c r="AI172" s="41"/>
      <c r="AJ172" s="41"/>
      <c r="AK172" s="41"/>
      <c r="AL172" s="41"/>
      <c r="AM172" s="41"/>
      <c r="AN172" s="41">
        <f t="shared" si="79"/>
        <v>18.356643356643357</v>
      </c>
      <c r="AO172" s="41">
        <v>1144</v>
      </c>
      <c r="AP172" s="110" t="s">
        <v>103</v>
      </c>
      <c r="AQ172" s="111" t="s">
        <v>103</v>
      </c>
      <c r="AR172" s="126" t="str">
        <f t="shared" si="72"/>
        <v/>
      </c>
      <c r="AS172" s="126" t="str">
        <f t="shared" si="73"/>
        <v/>
      </c>
      <c r="AT172" s="127">
        <v>1144</v>
      </c>
      <c r="AU172" s="128" t="s">
        <v>103</v>
      </c>
      <c r="AV172" s="129" t="s">
        <v>103</v>
      </c>
      <c r="AW172" s="126" t="str">
        <f t="shared" si="74"/>
        <v/>
      </c>
      <c r="AX172" s="126" t="str">
        <f t="shared" si="75"/>
        <v/>
      </c>
      <c r="AY172" s="64" t="str">
        <f t="shared" si="76"/>
        <v/>
      </c>
      <c r="AZ172" s="97" t="s">
        <v>103</v>
      </c>
      <c r="BA172" s="68"/>
      <c r="BB172" s="68"/>
      <c r="BC172" s="68"/>
      <c r="BD172" s="68"/>
      <c r="BE172" s="15"/>
      <c r="BF172" s="5">
        <f t="shared" si="77"/>
        <v>7675</v>
      </c>
      <c r="BG172" s="42">
        <v>4898</v>
      </c>
      <c r="BH172" s="42">
        <v>2777</v>
      </c>
      <c r="BI172" s="42"/>
      <c r="BJ172" s="42"/>
      <c r="BK172" s="42"/>
      <c r="BL172" s="42"/>
      <c r="BM172" s="15"/>
    </row>
    <row r="173" spans="1:65" outlineLevel="5" x14ac:dyDescent="0.3">
      <c r="A173" s="22">
        <f t="shared" si="80"/>
        <v>5</v>
      </c>
      <c r="B173" s="9">
        <f t="shared" si="78"/>
        <v>43605</v>
      </c>
      <c r="C173" s="51">
        <v>311292</v>
      </c>
      <c r="D173" s="64">
        <f t="shared" si="68"/>
        <v>36</v>
      </c>
      <c r="E173" s="12">
        <v>36</v>
      </c>
      <c r="F173" s="12">
        <v>36</v>
      </c>
      <c r="G173" s="12"/>
      <c r="H173" s="12"/>
      <c r="I173" s="12"/>
      <c r="J173" s="12"/>
      <c r="K173" s="12"/>
      <c r="L173" s="12"/>
      <c r="M173" s="74" t="str">
        <f t="shared" si="69"/>
        <v/>
      </c>
      <c r="N173" s="83" t="s">
        <v>103</v>
      </c>
      <c r="O173" s="83" t="s">
        <v>103</v>
      </c>
      <c r="P173" s="83"/>
      <c r="Q173" s="83"/>
      <c r="R173" s="83"/>
      <c r="S173" s="83"/>
      <c r="T173" s="83"/>
      <c r="U173" s="83"/>
      <c r="V173" s="5" t="str">
        <f t="shared" si="70"/>
        <v/>
      </c>
      <c r="W173" s="41"/>
      <c r="X173" s="41"/>
      <c r="Y173" s="41"/>
      <c r="Z173" s="41"/>
      <c r="AA173" s="41"/>
      <c r="AB173" s="41"/>
      <c r="AC173" s="41"/>
      <c r="AD173" s="41"/>
      <c r="AE173" s="5" t="str">
        <f t="shared" si="71"/>
        <v/>
      </c>
      <c r="AF173" s="41"/>
      <c r="AG173" s="41"/>
      <c r="AH173" s="41"/>
      <c r="AI173" s="41"/>
      <c r="AJ173" s="41"/>
      <c r="AK173" s="41"/>
      <c r="AL173" s="41"/>
      <c r="AM173" s="41"/>
      <c r="AN173" s="41">
        <f t="shared" si="79"/>
        <v>21.384928716904277</v>
      </c>
      <c r="AO173" s="41">
        <v>982</v>
      </c>
      <c r="AP173" s="110" t="s">
        <v>103</v>
      </c>
      <c r="AQ173" s="111" t="s">
        <v>103</v>
      </c>
      <c r="AR173" s="126" t="str">
        <f t="shared" si="72"/>
        <v/>
      </c>
      <c r="AS173" s="126" t="str">
        <f t="shared" si="73"/>
        <v/>
      </c>
      <c r="AT173" s="127">
        <v>982</v>
      </c>
      <c r="AU173" s="128">
        <v>3.02</v>
      </c>
      <c r="AV173" s="129" t="s">
        <v>103</v>
      </c>
      <c r="AW173" s="126" t="str">
        <f t="shared" si="74"/>
        <v/>
      </c>
      <c r="AX173" s="126" t="str">
        <f t="shared" si="75"/>
        <v/>
      </c>
      <c r="AY173" s="64" t="str">
        <f t="shared" si="76"/>
        <v/>
      </c>
      <c r="AZ173" s="97">
        <v>79.84</v>
      </c>
      <c r="BA173" s="68"/>
      <c r="BB173" s="68"/>
      <c r="BC173" s="68"/>
      <c r="BD173" s="68"/>
      <c r="BE173" s="15"/>
      <c r="BF173" s="5">
        <f t="shared" si="77"/>
        <v>7691</v>
      </c>
      <c r="BG173" s="42">
        <v>4832</v>
      </c>
      <c r="BH173" s="42">
        <v>2859</v>
      </c>
      <c r="BI173" s="42"/>
      <c r="BJ173" s="42"/>
      <c r="BK173" s="42"/>
      <c r="BL173" s="42"/>
      <c r="BM173" s="15"/>
    </row>
    <row r="174" spans="1:65" outlineLevel="5" x14ac:dyDescent="0.3">
      <c r="A174" s="22">
        <f t="shared" si="80"/>
        <v>5</v>
      </c>
      <c r="B174" s="9">
        <f t="shared" si="78"/>
        <v>43606</v>
      </c>
      <c r="C174" s="51">
        <v>301310</v>
      </c>
      <c r="D174" s="64">
        <f t="shared" si="68"/>
        <v>36</v>
      </c>
      <c r="E174" s="12">
        <v>36</v>
      </c>
      <c r="F174" s="12">
        <v>36</v>
      </c>
      <c r="G174" s="12"/>
      <c r="H174" s="12"/>
      <c r="I174" s="12"/>
      <c r="J174" s="12"/>
      <c r="K174" s="12"/>
      <c r="L174" s="12"/>
      <c r="M174" s="74">
        <f t="shared" si="69"/>
        <v>7.1</v>
      </c>
      <c r="N174" s="83">
        <v>7.13</v>
      </c>
      <c r="O174" s="83">
        <v>7.08</v>
      </c>
      <c r="P174" s="83"/>
      <c r="Q174" s="83"/>
      <c r="R174" s="83"/>
      <c r="S174" s="83"/>
      <c r="T174" s="83"/>
      <c r="U174" s="83"/>
      <c r="V174" s="5" t="str">
        <f t="shared" si="70"/>
        <v/>
      </c>
      <c r="W174" s="41"/>
      <c r="X174" s="41"/>
      <c r="Y174" s="41"/>
      <c r="Z174" s="41"/>
      <c r="AA174" s="41"/>
      <c r="AB174" s="41"/>
      <c r="AC174" s="41"/>
      <c r="AD174" s="41"/>
      <c r="AE174" s="5" t="str">
        <f t="shared" si="71"/>
        <v/>
      </c>
      <c r="AF174" s="41"/>
      <c r="AG174" s="41"/>
      <c r="AH174" s="41"/>
      <c r="AI174" s="41"/>
      <c r="AJ174" s="41"/>
      <c r="AK174" s="41"/>
      <c r="AL174" s="41"/>
      <c r="AM174" s="41"/>
      <c r="AN174" s="41">
        <f t="shared" si="79"/>
        <v>20.937188434695912</v>
      </c>
      <c r="AO174" s="41">
        <v>1003</v>
      </c>
      <c r="AP174" s="110">
        <v>6.95</v>
      </c>
      <c r="AQ174" s="111">
        <v>6.01</v>
      </c>
      <c r="AR174" s="126">
        <f t="shared" si="72"/>
        <v>86.474820143884884</v>
      </c>
      <c r="AS174" s="126">
        <f t="shared" si="73"/>
        <v>13.525179856115116</v>
      </c>
      <c r="AT174" s="127">
        <v>1003</v>
      </c>
      <c r="AU174" s="128">
        <v>3.52</v>
      </c>
      <c r="AV174" s="129">
        <v>2.76</v>
      </c>
      <c r="AW174" s="126">
        <f t="shared" si="74"/>
        <v>78.409090909090907</v>
      </c>
      <c r="AX174" s="126">
        <f t="shared" si="75"/>
        <v>21.590909090909093</v>
      </c>
      <c r="AY174" s="64">
        <f t="shared" si="76"/>
        <v>43.199929941325834</v>
      </c>
      <c r="AZ174" s="97">
        <v>74.72</v>
      </c>
      <c r="BA174" s="68"/>
      <c r="BB174" s="68"/>
      <c r="BC174" s="68"/>
      <c r="BD174" s="68"/>
      <c r="BE174" s="15"/>
      <c r="BF174" s="5">
        <f t="shared" si="77"/>
        <v>7587</v>
      </c>
      <c r="BG174" s="42">
        <v>2557</v>
      </c>
      <c r="BH174" s="42">
        <v>5030</v>
      </c>
      <c r="BI174" s="42"/>
      <c r="BJ174" s="42"/>
      <c r="BK174" s="42"/>
      <c r="BL174" s="42"/>
      <c r="BM174" s="15"/>
    </row>
    <row r="175" spans="1:65" outlineLevel="5" x14ac:dyDescent="0.3">
      <c r="A175" s="22">
        <f t="shared" si="80"/>
        <v>5</v>
      </c>
      <c r="B175" s="9">
        <f t="shared" si="78"/>
        <v>43607</v>
      </c>
      <c r="C175" s="51">
        <v>302848</v>
      </c>
      <c r="D175" s="64">
        <f t="shared" si="68"/>
        <v>36</v>
      </c>
      <c r="E175" s="12">
        <v>36</v>
      </c>
      <c r="F175" s="12">
        <v>36</v>
      </c>
      <c r="G175" s="12"/>
      <c r="H175" s="12"/>
      <c r="I175" s="12"/>
      <c r="J175" s="12"/>
      <c r="K175" s="12"/>
      <c r="L175" s="12"/>
      <c r="M175" s="74" t="str">
        <f t="shared" si="69"/>
        <v/>
      </c>
      <c r="N175" s="83" t="s">
        <v>103</v>
      </c>
      <c r="O175" s="83" t="s">
        <v>103</v>
      </c>
      <c r="P175" s="83"/>
      <c r="Q175" s="83"/>
      <c r="R175" s="83"/>
      <c r="S175" s="83"/>
      <c r="T175" s="83"/>
      <c r="U175" s="83"/>
      <c r="V175" s="5" t="str">
        <f t="shared" si="70"/>
        <v/>
      </c>
      <c r="W175" s="41"/>
      <c r="X175" s="41"/>
      <c r="Y175" s="41"/>
      <c r="Z175" s="41"/>
      <c r="AA175" s="41"/>
      <c r="AB175" s="41"/>
      <c r="AC175" s="41"/>
      <c r="AD175" s="41"/>
      <c r="AE175" s="5" t="str">
        <f t="shared" si="71"/>
        <v/>
      </c>
      <c r="AF175" s="41"/>
      <c r="AG175" s="41"/>
      <c r="AH175" s="41"/>
      <c r="AI175" s="41"/>
      <c r="AJ175" s="41"/>
      <c r="AK175" s="41"/>
      <c r="AL175" s="41"/>
      <c r="AM175" s="41"/>
      <c r="AN175" s="41">
        <f t="shared" si="79"/>
        <v>20.833333333333332</v>
      </c>
      <c r="AO175" s="41">
        <v>1008</v>
      </c>
      <c r="AP175" s="110" t="s">
        <v>103</v>
      </c>
      <c r="AQ175" s="111" t="s">
        <v>103</v>
      </c>
      <c r="AR175" s="126" t="str">
        <f t="shared" si="72"/>
        <v/>
      </c>
      <c r="AS175" s="126" t="str">
        <f t="shared" si="73"/>
        <v/>
      </c>
      <c r="AT175" s="127">
        <v>1008</v>
      </c>
      <c r="AU175" s="128">
        <v>3.26</v>
      </c>
      <c r="AV175" s="129" t="s">
        <v>103</v>
      </c>
      <c r="AW175" s="126" t="str">
        <f t="shared" si="74"/>
        <v/>
      </c>
      <c r="AX175" s="126" t="str">
        <f t="shared" si="75"/>
        <v/>
      </c>
      <c r="AY175" s="64" t="str">
        <f t="shared" si="76"/>
        <v/>
      </c>
      <c r="AZ175" s="97">
        <v>76.58</v>
      </c>
      <c r="BA175" s="68"/>
      <c r="BB175" s="68"/>
      <c r="BC175" s="68"/>
      <c r="BD175" s="68"/>
      <c r="BE175" s="15"/>
      <c r="BF175" s="5">
        <f t="shared" si="77"/>
        <v>7741</v>
      </c>
      <c r="BG175" s="42">
        <v>5640</v>
      </c>
      <c r="BH175" s="42">
        <v>2101</v>
      </c>
      <c r="BI175" s="42"/>
      <c r="BJ175" s="42"/>
      <c r="BK175" s="42"/>
      <c r="BL175" s="42"/>
      <c r="BM175" s="15"/>
    </row>
    <row r="176" spans="1:65" outlineLevel="5" x14ac:dyDescent="0.3">
      <c r="A176" s="22">
        <f t="shared" si="80"/>
        <v>5</v>
      </c>
      <c r="B176" s="9">
        <f t="shared" si="78"/>
        <v>43608</v>
      </c>
      <c r="C176" s="51">
        <v>294506</v>
      </c>
      <c r="D176" s="64">
        <f t="shared" si="68"/>
        <v>36</v>
      </c>
      <c r="E176" s="12">
        <v>36</v>
      </c>
      <c r="F176" s="12">
        <v>36</v>
      </c>
      <c r="G176" s="12"/>
      <c r="H176" s="12"/>
      <c r="I176" s="12"/>
      <c r="J176" s="12"/>
      <c r="K176" s="12"/>
      <c r="L176" s="12"/>
      <c r="M176" s="74" t="str">
        <f t="shared" si="69"/>
        <v/>
      </c>
      <c r="N176" s="83" t="s">
        <v>103</v>
      </c>
      <c r="O176" s="83" t="s">
        <v>103</v>
      </c>
      <c r="P176" s="83"/>
      <c r="Q176" s="83"/>
      <c r="R176" s="83"/>
      <c r="S176" s="83"/>
      <c r="T176" s="83"/>
      <c r="U176" s="83"/>
      <c r="V176" s="5" t="str">
        <f t="shared" si="70"/>
        <v/>
      </c>
      <c r="W176" s="41"/>
      <c r="X176" s="41"/>
      <c r="Y176" s="41"/>
      <c r="Z176" s="41"/>
      <c r="AA176" s="41"/>
      <c r="AB176" s="41"/>
      <c r="AC176" s="41"/>
      <c r="AD176" s="41"/>
      <c r="AE176" s="5" t="str">
        <f t="shared" si="71"/>
        <v/>
      </c>
      <c r="AF176" s="41"/>
      <c r="AG176" s="41"/>
      <c r="AH176" s="41"/>
      <c r="AI176" s="41"/>
      <c r="AJ176" s="41"/>
      <c r="AK176" s="41"/>
      <c r="AL176" s="41"/>
      <c r="AM176" s="41"/>
      <c r="AN176" s="41">
        <f t="shared" si="79"/>
        <v>20.833333333333332</v>
      </c>
      <c r="AO176" s="41">
        <v>1008</v>
      </c>
      <c r="AP176" s="110" t="s">
        <v>103</v>
      </c>
      <c r="AQ176" s="111" t="s">
        <v>103</v>
      </c>
      <c r="AR176" s="126" t="str">
        <f t="shared" si="72"/>
        <v/>
      </c>
      <c r="AS176" s="126" t="str">
        <f t="shared" si="73"/>
        <v/>
      </c>
      <c r="AT176" s="127">
        <v>1008</v>
      </c>
      <c r="AU176" s="128">
        <v>3.19</v>
      </c>
      <c r="AV176" s="129" t="s">
        <v>103</v>
      </c>
      <c r="AW176" s="126" t="str">
        <f t="shared" si="74"/>
        <v/>
      </c>
      <c r="AX176" s="126" t="str">
        <f t="shared" si="75"/>
        <v/>
      </c>
      <c r="AY176" s="64" t="str">
        <f t="shared" si="76"/>
        <v/>
      </c>
      <c r="AZ176" s="97">
        <v>77.150000000000006</v>
      </c>
      <c r="BA176" s="68"/>
      <c r="BB176" s="68"/>
      <c r="BC176" s="68"/>
      <c r="BD176" s="68"/>
      <c r="BE176" s="15"/>
      <c r="BF176" s="5">
        <f t="shared" si="77"/>
        <v>7077</v>
      </c>
      <c r="BG176" s="42">
        <v>511</v>
      </c>
      <c r="BH176" s="42">
        <v>6566</v>
      </c>
      <c r="BI176" s="42"/>
      <c r="BJ176" s="42"/>
      <c r="BK176" s="42"/>
      <c r="BL176" s="42"/>
      <c r="BM176" s="15"/>
    </row>
    <row r="177" spans="1:65" outlineLevel="5" x14ac:dyDescent="0.3">
      <c r="A177" s="22">
        <f t="shared" si="80"/>
        <v>5</v>
      </c>
      <c r="B177" s="9">
        <f t="shared" si="78"/>
        <v>43609</v>
      </c>
      <c r="C177" s="51">
        <v>312805</v>
      </c>
      <c r="D177" s="64">
        <f t="shared" si="68"/>
        <v>35.5</v>
      </c>
      <c r="E177" s="12">
        <v>35</v>
      </c>
      <c r="F177" s="12">
        <v>36</v>
      </c>
      <c r="G177" s="12"/>
      <c r="H177" s="12"/>
      <c r="I177" s="12"/>
      <c r="J177" s="12"/>
      <c r="K177" s="12"/>
      <c r="L177" s="12"/>
      <c r="M177" s="74" t="str">
        <f t="shared" si="69"/>
        <v/>
      </c>
      <c r="N177" s="83" t="s">
        <v>103</v>
      </c>
      <c r="O177" s="83" t="s">
        <v>103</v>
      </c>
      <c r="P177" s="83"/>
      <c r="Q177" s="83"/>
      <c r="R177" s="83"/>
      <c r="S177" s="83"/>
      <c r="T177" s="83"/>
      <c r="U177" s="83"/>
      <c r="V177" s="5" t="str">
        <f t="shared" si="70"/>
        <v/>
      </c>
      <c r="W177" s="41"/>
      <c r="X177" s="41"/>
      <c r="Y177" s="41"/>
      <c r="Z177" s="41"/>
      <c r="AA177" s="41"/>
      <c r="AB177" s="41"/>
      <c r="AC177" s="41"/>
      <c r="AD177" s="41"/>
      <c r="AE177" s="5" t="str">
        <f t="shared" si="71"/>
        <v/>
      </c>
      <c r="AF177" s="41"/>
      <c r="AG177" s="41"/>
      <c r="AH177" s="41"/>
      <c r="AI177" s="41"/>
      <c r="AJ177" s="41"/>
      <c r="AK177" s="41"/>
      <c r="AL177" s="41"/>
      <c r="AM177" s="41"/>
      <c r="AN177" s="41">
        <f t="shared" si="79"/>
        <v>27.486910994764397</v>
      </c>
      <c r="AO177" s="41">
        <v>764</v>
      </c>
      <c r="AP177" s="110" t="s">
        <v>103</v>
      </c>
      <c r="AQ177" s="111" t="s">
        <v>103</v>
      </c>
      <c r="AR177" s="126" t="str">
        <f t="shared" si="72"/>
        <v/>
      </c>
      <c r="AS177" s="126" t="str">
        <f t="shared" si="73"/>
        <v/>
      </c>
      <c r="AT177" s="127">
        <v>764</v>
      </c>
      <c r="AU177" s="128">
        <v>3.05</v>
      </c>
      <c r="AV177" s="129" t="s">
        <v>103</v>
      </c>
      <c r="AW177" s="126" t="str">
        <f t="shared" si="74"/>
        <v/>
      </c>
      <c r="AX177" s="126" t="str">
        <f t="shared" si="75"/>
        <v/>
      </c>
      <c r="AY177" s="64" t="str">
        <f t="shared" si="76"/>
        <v/>
      </c>
      <c r="AZ177" s="97">
        <v>76.22</v>
      </c>
      <c r="BA177" s="68"/>
      <c r="BB177" s="68"/>
      <c r="BC177" s="68"/>
      <c r="BD177" s="68"/>
      <c r="BE177" s="15"/>
      <c r="BF177" s="5">
        <f t="shared" si="77"/>
        <v>6335</v>
      </c>
      <c r="BG177" s="42">
        <v>1398</v>
      </c>
      <c r="BH177" s="42">
        <v>4937</v>
      </c>
      <c r="BI177" s="42"/>
      <c r="BJ177" s="42"/>
      <c r="BK177" s="42"/>
      <c r="BL177" s="42"/>
      <c r="BM177" s="15"/>
    </row>
    <row r="178" spans="1:65" outlineLevel="5" x14ac:dyDescent="0.3">
      <c r="A178" s="22">
        <f t="shared" si="80"/>
        <v>5</v>
      </c>
      <c r="B178" s="9">
        <f t="shared" si="78"/>
        <v>43610</v>
      </c>
      <c r="C178" s="51">
        <v>292242</v>
      </c>
      <c r="D178" s="64">
        <f t="shared" si="68"/>
        <v>36.5</v>
      </c>
      <c r="E178" s="12">
        <v>36</v>
      </c>
      <c r="F178" s="12">
        <v>37</v>
      </c>
      <c r="G178" s="12"/>
      <c r="H178" s="12"/>
      <c r="I178" s="12"/>
      <c r="J178" s="12"/>
      <c r="K178" s="12"/>
      <c r="L178" s="12"/>
      <c r="M178" s="74" t="str">
        <f t="shared" si="69"/>
        <v/>
      </c>
      <c r="N178" s="83" t="s">
        <v>103</v>
      </c>
      <c r="O178" s="83" t="s">
        <v>103</v>
      </c>
      <c r="P178" s="83"/>
      <c r="Q178" s="83"/>
      <c r="R178" s="83"/>
      <c r="S178" s="83"/>
      <c r="T178" s="83"/>
      <c r="U178" s="83"/>
      <c r="V178" s="5" t="str">
        <f t="shared" si="70"/>
        <v/>
      </c>
      <c r="W178" s="41"/>
      <c r="X178" s="41"/>
      <c r="Y178" s="41"/>
      <c r="Z178" s="41"/>
      <c r="AA178" s="41"/>
      <c r="AB178" s="41"/>
      <c r="AC178" s="41"/>
      <c r="AD178" s="41"/>
      <c r="AE178" s="5" t="str">
        <f t="shared" si="71"/>
        <v/>
      </c>
      <c r="AF178" s="41"/>
      <c r="AG178" s="41"/>
      <c r="AH178" s="41"/>
      <c r="AI178" s="41"/>
      <c r="AJ178" s="41"/>
      <c r="AK178" s="41"/>
      <c r="AL178" s="41"/>
      <c r="AM178" s="41"/>
      <c r="AN178" s="41">
        <f t="shared" si="79"/>
        <v>19.662921348314608</v>
      </c>
      <c r="AO178" s="41">
        <v>1068</v>
      </c>
      <c r="AP178" s="110" t="s">
        <v>103</v>
      </c>
      <c r="AQ178" s="111" t="s">
        <v>103</v>
      </c>
      <c r="AR178" s="126" t="str">
        <f t="shared" si="72"/>
        <v/>
      </c>
      <c r="AS178" s="126" t="str">
        <f t="shared" si="73"/>
        <v/>
      </c>
      <c r="AT178" s="127">
        <v>1068</v>
      </c>
      <c r="AU178" s="128" t="s">
        <v>103</v>
      </c>
      <c r="AV178" s="129" t="s">
        <v>103</v>
      </c>
      <c r="AW178" s="126" t="str">
        <f t="shared" si="74"/>
        <v/>
      </c>
      <c r="AX178" s="126" t="str">
        <f t="shared" si="75"/>
        <v/>
      </c>
      <c r="AY178" s="64" t="str">
        <f t="shared" si="76"/>
        <v/>
      </c>
      <c r="AZ178" s="97" t="s">
        <v>103</v>
      </c>
      <c r="BA178" s="68"/>
      <c r="BB178" s="68"/>
      <c r="BC178" s="68"/>
      <c r="BD178" s="68"/>
      <c r="BE178" s="15"/>
      <c r="BF178" s="5">
        <f t="shared" si="77"/>
        <v>7322</v>
      </c>
      <c r="BG178" s="42">
        <v>2261</v>
      </c>
      <c r="BH178" s="42">
        <v>5061</v>
      </c>
      <c r="BI178" s="42"/>
      <c r="BJ178" s="42"/>
      <c r="BK178" s="42"/>
      <c r="BL178" s="42"/>
      <c r="BM178" s="15"/>
    </row>
    <row r="179" spans="1:65" outlineLevel="5" x14ac:dyDescent="0.3">
      <c r="A179" s="22">
        <f t="shared" si="80"/>
        <v>5</v>
      </c>
      <c r="B179" s="9">
        <f t="shared" si="78"/>
        <v>43611</v>
      </c>
      <c r="C179" s="51">
        <v>300609</v>
      </c>
      <c r="D179" s="64">
        <f t="shared" si="68"/>
        <v>36</v>
      </c>
      <c r="E179" s="12">
        <v>36</v>
      </c>
      <c r="F179" s="12">
        <v>36</v>
      </c>
      <c r="G179" s="12"/>
      <c r="H179" s="12"/>
      <c r="I179" s="12"/>
      <c r="J179" s="12"/>
      <c r="K179" s="12"/>
      <c r="L179" s="12"/>
      <c r="M179" s="74" t="str">
        <f t="shared" si="69"/>
        <v/>
      </c>
      <c r="N179" s="83" t="s">
        <v>103</v>
      </c>
      <c r="O179" s="83" t="s">
        <v>103</v>
      </c>
      <c r="P179" s="83"/>
      <c r="Q179" s="83"/>
      <c r="R179" s="83"/>
      <c r="S179" s="83"/>
      <c r="T179" s="83"/>
      <c r="U179" s="83"/>
      <c r="V179" s="5" t="str">
        <f t="shared" si="70"/>
        <v/>
      </c>
      <c r="W179" s="41"/>
      <c r="X179" s="41"/>
      <c r="Y179" s="41"/>
      <c r="Z179" s="41"/>
      <c r="AA179" s="41"/>
      <c r="AB179" s="41"/>
      <c r="AC179" s="41"/>
      <c r="AD179" s="41"/>
      <c r="AE179" s="5" t="str">
        <f t="shared" si="71"/>
        <v/>
      </c>
      <c r="AF179" s="41"/>
      <c r="AG179" s="41"/>
      <c r="AH179" s="41"/>
      <c r="AI179" s="41"/>
      <c r="AJ179" s="41"/>
      <c r="AK179" s="41"/>
      <c r="AL179" s="41"/>
      <c r="AM179" s="41"/>
      <c r="AN179" s="41">
        <f t="shared" si="79"/>
        <v>21.384928716904277</v>
      </c>
      <c r="AO179" s="41">
        <v>982</v>
      </c>
      <c r="AP179" s="110" t="s">
        <v>103</v>
      </c>
      <c r="AQ179" s="111" t="s">
        <v>103</v>
      </c>
      <c r="AR179" s="126" t="str">
        <f t="shared" si="72"/>
        <v/>
      </c>
      <c r="AS179" s="126" t="str">
        <f t="shared" si="73"/>
        <v/>
      </c>
      <c r="AT179" s="127">
        <v>982</v>
      </c>
      <c r="AU179" s="128" t="s">
        <v>103</v>
      </c>
      <c r="AV179" s="129" t="s">
        <v>103</v>
      </c>
      <c r="AW179" s="126" t="str">
        <f t="shared" si="74"/>
        <v/>
      </c>
      <c r="AX179" s="126" t="str">
        <f t="shared" si="75"/>
        <v/>
      </c>
      <c r="AY179" s="64" t="str">
        <f t="shared" si="76"/>
        <v/>
      </c>
      <c r="AZ179" s="97" t="s">
        <v>103</v>
      </c>
      <c r="BA179" s="68"/>
      <c r="BB179" s="68"/>
      <c r="BC179" s="68"/>
      <c r="BD179" s="68"/>
      <c r="BE179" s="15"/>
      <c r="BF179" s="5">
        <f t="shared" si="77"/>
        <v>7867</v>
      </c>
      <c r="BG179" s="42">
        <v>2897</v>
      </c>
      <c r="BH179" s="42">
        <v>4970</v>
      </c>
      <c r="BI179" s="42"/>
      <c r="BJ179" s="42"/>
      <c r="BK179" s="42"/>
      <c r="BL179" s="42"/>
      <c r="BM179" s="15"/>
    </row>
    <row r="180" spans="1:65" outlineLevel="5" x14ac:dyDescent="0.3">
      <c r="A180" s="22">
        <f t="shared" si="80"/>
        <v>5</v>
      </c>
      <c r="B180" s="9">
        <f t="shared" si="78"/>
        <v>43612</v>
      </c>
      <c r="C180" s="51">
        <v>324931</v>
      </c>
      <c r="D180" s="64">
        <f t="shared" si="68"/>
        <v>36</v>
      </c>
      <c r="E180" s="12">
        <v>36</v>
      </c>
      <c r="F180" s="12">
        <v>36</v>
      </c>
      <c r="G180" s="12"/>
      <c r="H180" s="12"/>
      <c r="I180" s="12"/>
      <c r="J180" s="12"/>
      <c r="K180" s="12"/>
      <c r="L180" s="12"/>
      <c r="M180" s="74" t="str">
        <f t="shared" si="69"/>
        <v/>
      </c>
      <c r="N180" s="83" t="s">
        <v>103</v>
      </c>
      <c r="O180" s="83" t="s">
        <v>103</v>
      </c>
      <c r="P180" s="83"/>
      <c r="Q180" s="83"/>
      <c r="R180" s="83"/>
      <c r="S180" s="83"/>
      <c r="T180" s="83"/>
      <c r="U180" s="83"/>
      <c r="V180" s="5" t="str">
        <f t="shared" si="70"/>
        <v/>
      </c>
      <c r="W180" s="41"/>
      <c r="X180" s="41"/>
      <c r="Y180" s="41"/>
      <c r="Z180" s="41"/>
      <c r="AA180" s="41"/>
      <c r="AB180" s="41"/>
      <c r="AC180" s="41"/>
      <c r="AD180" s="41"/>
      <c r="AE180" s="5" t="str">
        <f t="shared" si="71"/>
        <v/>
      </c>
      <c r="AF180" s="41"/>
      <c r="AG180" s="41"/>
      <c r="AH180" s="41"/>
      <c r="AI180" s="41"/>
      <c r="AJ180" s="41"/>
      <c r="AK180" s="41"/>
      <c r="AL180" s="41"/>
      <c r="AM180" s="41"/>
      <c r="AN180" s="41">
        <f t="shared" si="79"/>
        <v>17.918088737201366</v>
      </c>
      <c r="AO180" s="41">
        <v>1172</v>
      </c>
      <c r="AP180" s="110" t="s">
        <v>103</v>
      </c>
      <c r="AQ180" s="111" t="s">
        <v>103</v>
      </c>
      <c r="AR180" s="126" t="str">
        <f t="shared" si="72"/>
        <v/>
      </c>
      <c r="AS180" s="126" t="str">
        <f t="shared" si="73"/>
        <v/>
      </c>
      <c r="AT180" s="127">
        <v>1172</v>
      </c>
      <c r="AU180" s="128">
        <v>2.94</v>
      </c>
      <c r="AV180" s="129" t="s">
        <v>103</v>
      </c>
      <c r="AW180" s="126" t="str">
        <f t="shared" si="74"/>
        <v/>
      </c>
      <c r="AX180" s="126" t="str">
        <f t="shared" si="75"/>
        <v/>
      </c>
      <c r="AY180" s="64" t="str">
        <f t="shared" si="76"/>
        <v/>
      </c>
      <c r="AZ180" s="97">
        <v>75.680000000000007</v>
      </c>
      <c r="BA180" s="68"/>
      <c r="BB180" s="68"/>
      <c r="BC180" s="68"/>
      <c r="BD180" s="68"/>
      <c r="BE180" s="15"/>
      <c r="BF180" s="5">
        <f t="shared" si="77"/>
        <v>7391</v>
      </c>
      <c r="BG180" s="42">
        <v>1808</v>
      </c>
      <c r="BH180" s="42">
        <v>5583</v>
      </c>
      <c r="BI180" s="42"/>
      <c r="BJ180" s="42"/>
      <c r="BK180" s="42"/>
      <c r="BL180" s="42"/>
      <c r="BM180" s="15"/>
    </row>
    <row r="181" spans="1:65" outlineLevel="5" x14ac:dyDescent="0.3">
      <c r="A181" s="22">
        <f t="shared" si="80"/>
        <v>5</v>
      </c>
      <c r="B181" s="9">
        <f t="shared" si="78"/>
        <v>43613</v>
      </c>
      <c r="C181" s="51">
        <v>321438</v>
      </c>
      <c r="D181" s="64">
        <f t="shared" si="68"/>
        <v>36</v>
      </c>
      <c r="E181" s="12">
        <v>36</v>
      </c>
      <c r="F181" s="12">
        <v>36</v>
      </c>
      <c r="G181" s="12"/>
      <c r="H181" s="12"/>
      <c r="I181" s="12"/>
      <c r="J181" s="12"/>
      <c r="K181" s="12"/>
      <c r="L181" s="12"/>
      <c r="M181" s="74">
        <f t="shared" si="69"/>
        <v>7.2</v>
      </c>
      <c r="N181" s="83">
        <v>7.31</v>
      </c>
      <c r="O181" s="83">
        <v>7.15</v>
      </c>
      <c r="P181" s="83"/>
      <c r="Q181" s="83"/>
      <c r="R181" s="83"/>
      <c r="S181" s="83"/>
      <c r="T181" s="83"/>
      <c r="U181" s="83"/>
      <c r="V181" s="5" t="str">
        <f t="shared" si="70"/>
        <v/>
      </c>
      <c r="W181" s="41"/>
      <c r="X181" s="41"/>
      <c r="Y181" s="41"/>
      <c r="Z181" s="41"/>
      <c r="AA181" s="41"/>
      <c r="AB181" s="41"/>
      <c r="AC181" s="41"/>
      <c r="AD181" s="41"/>
      <c r="AE181" s="5" t="str">
        <f t="shared" si="71"/>
        <v/>
      </c>
      <c r="AF181" s="41"/>
      <c r="AG181" s="41"/>
      <c r="AH181" s="41"/>
      <c r="AI181" s="41"/>
      <c r="AJ181" s="41"/>
      <c r="AK181" s="41"/>
      <c r="AL181" s="41"/>
      <c r="AM181" s="41"/>
      <c r="AN181" s="41">
        <f t="shared" si="79"/>
        <v>20.329138431752177</v>
      </c>
      <c r="AO181" s="41">
        <v>1033</v>
      </c>
      <c r="AP181" s="110">
        <v>5.42</v>
      </c>
      <c r="AQ181" s="111">
        <v>4.72</v>
      </c>
      <c r="AR181" s="126">
        <f t="shared" si="72"/>
        <v>87.084870848708491</v>
      </c>
      <c r="AS181" s="126">
        <f t="shared" si="73"/>
        <v>12.915129151291509</v>
      </c>
      <c r="AT181" s="127">
        <v>1033</v>
      </c>
      <c r="AU181" s="128">
        <v>4.05</v>
      </c>
      <c r="AV181" s="129">
        <v>3.29</v>
      </c>
      <c r="AW181" s="126">
        <f t="shared" si="74"/>
        <v>81.234567901234584</v>
      </c>
      <c r="AX181" s="126">
        <f t="shared" si="75"/>
        <v>18.765432098765416</v>
      </c>
      <c r="AY181" s="64">
        <f t="shared" si="76"/>
        <v>35.799509366636897</v>
      </c>
      <c r="AZ181" s="97">
        <v>78.36</v>
      </c>
      <c r="BA181" s="68"/>
      <c r="BB181" s="68"/>
      <c r="BC181" s="68"/>
      <c r="BD181" s="68"/>
      <c r="BE181" s="15"/>
      <c r="BF181" s="5">
        <f t="shared" si="77"/>
        <v>7133</v>
      </c>
      <c r="BG181" s="42">
        <v>2977</v>
      </c>
      <c r="BH181" s="42">
        <v>4156</v>
      </c>
      <c r="BI181" s="42"/>
      <c r="BJ181" s="42"/>
      <c r="BK181" s="42"/>
      <c r="BL181" s="42"/>
      <c r="BM181" s="15"/>
    </row>
    <row r="182" spans="1:65" outlineLevel="5" x14ac:dyDescent="0.3">
      <c r="A182" s="22">
        <f t="shared" si="80"/>
        <v>5</v>
      </c>
      <c r="B182" s="9">
        <f t="shared" si="78"/>
        <v>43614</v>
      </c>
      <c r="C182" s="51">
        <v>335575</v>
      </c>
      <c r="D182" s="64">
        <f t="shared" si="68"/>
        <v>36</v>
      </c>
      <c r="E182" s="12">
        <v>36</v>
      </c>
      <c r="F182" s="12">
        <v>36</v>
      </c>
      <c r="G182" s="12"/>
      <c r="H182" s="12"/>
      <c r="I182" s="12"/>
      <c r="J182" s="12"/>
      <c r="K182" s="12"/>
      <c r="L182" s="12"/>
      <c r="M182" s="74" t="str">
        <f t="shared" si="69"/>
        <v/>
      </c>
      <c r="N182" s="83" t="s">
        <v>103</v>
      </c>
      <c r="O182" s="83" t="s">
        <v>103</v>
      </c>
      <c r="P182" s="83"/>
      <c r="Q182" s="83"/>
      <c r="R182" s="83"/>
      <c r="S182" s="83"/>
      <c r="T182" s="83"/>
      <c r="U182" s="83"/>
      <c r="V182" s="5" t="str">
        <f t="shared" si="70"/>
        <v/>
      </c>
      <c r="W182" s="41"/>
      <c r="X182" s="41"/>
      <c r="Y182" s="41"/>
      <c r="Z182" s="41"/>
      <c r="AA182" s="41"/>
      <c r="AB182" s="41"/>
      <c r="AC182" s="41"/>
      <c r="AD182" s="41"/>
      <c r="AE182" s="5" t="str">
        <f t="shared" si="71"/>
        <v/>
      </c>
      <c r="AF182" s="41"/>
      <c r="AG182" s="41"/>
      <c r="AH182" s="41"/>
      <c r="AI182" s="41"/>
      <c r="AJ182" s="41"/>
      <c r="AK182" s="41"/>
      <c r="AL182" s="41"/>
      <c r="AM182" s="41"/>
      <c r="AN182" s="41">
        <f t="shared" si="79"/>
        <v>20.874751491053679</v>
      </c>
      <c r="AO182" s="41">
        <v>1006</v>
      </c>
      <c r="AP182" s="110" t="s">
        <v>103</v>
      </c>
      <c r="AQ182" s="111" t="s">
        <v>103</v>
      </c>
      <c r="AR182" s="126" t="str">
        <f t="shared" si="72"/>
        <v/>
      </c>
      <c r="AS182" s="126" t="str">
        <f t="shared" si="73"/>
        <v/>
      </c>
      <c r="AT182" s="127">
        <v>1006</v>
      </c>
      <c r="AU182" s="128">
        <v>3.82</v>
      </c>
      <c r="AV182" s="129" t="s">
        <v>103</v>
      </c>
      <c r="AW182" s="126" t="str">
        <f t="shared" si="74"/>
        <v/>
      </c>
      <c r="AX182" s="126" t="str">
        <f t="shared" si="75"/>
        <v/>
      </c>
      <c r="AY182" s="64" t="str">
        <f t="shared" si="76"/>
        <v/>
      </c>
      <c r="AZ182" s="97">
        <v>78.62</v>
      </c>
      <c r="BA182" s="68"/>
      <c r="BB182" s="68"/>
      <c r="BC182" s="68"/>
      <c r="BD182" s="68"/>
      <c r="BE182" s="15"/>
      <c r="BF182" s="5">
        <f t="shared" si="77"/>
        <v>7198</v>
      </c>
      <c r="BG182" s="42">
        <v>1967</v>
      </c>
      <c r="BH182" s="42">
        <v>5231</v>
      </c>
      <c r="BI182" s="42"/>
      <c r="BJ182" s="42"/>
      <c r="BK182" s="42"/>
      <c r="BL182" s="42"/>
      <c r="BM182" s="15"/>
    </row>
    <row r="183" spans="1:65" outlineLevel="5" x14ac:dyDescent="0.3">
      <c r="A183" s="22">
        <f t="shared" si="80"/>
        <v>5</v>
      </c>
      <c r="B183" s="9">
        <f t="shared" si="78"/>
        <v>43615</v>
      </c>
      <c r="C183" s="51">
        <v>304453</v>
      </c>
      <c r="D183" s="64">
        <f t="shared" si="68"/>
        <v>36</v>
      </c>
      <c r="E183" s="12">
        <v>36</v>
      </c>
      <c r="F183" s="12">
        <v>36</v>
      </c>
      <c r="G183" s="12"/>
      <c r="H183" s="12"/>
      <c r="I183" s="12"/>
      <c r="J183" s="12"/>
      <c r="K183" s="12"/>
      <c r="L183" s="12"/>
      <c r="M183" s="74" t="str">
        <f t="shared" si="69"/>
        <v/>
      </c>
      <c r="N183" s="83" t="s">
        <v>103</v>
      </c>
      <c r="O183" s="83" t="s">
        <v>103</v>
      </c>
      <c r="P183" s="83"/>
      <c r="Q183" s="83"/>
      <c r="R183" s="83"/>
      <c r="S183" s="83"/>
      <c r="T183" s="83"/>
      <c r="U183" s="83"/>
      <c r="V183" s="5" t="str">
        <f t="shared" si="70"/>
        <v/>
      </c>
      <c r="W183" s="41"/>
      <c r="X183" s="41"/>
      <c r="Y183" s="41"/>
      <c r="Z183" s="41"/>
      <c r="AA183" s="41"/>
      <c r="AB183" s="41"/>
      <c r="AC183" s="41"/>
      <c r="AD183" s="41"/>
      <c r="AE183" s="5" t="str">
        <f t="shared" si="71"/>
        <v/>
      </c>
      <c r="AF183" s="41"/>
      <c r="AG183" s="41"/>
      <c r="AH183" s="41"/>
      <c r="AI183" s="41"/>
      <c r="AJ183" s="41"/>
      <c r="AK183" s="41"/>
      <c r="AL183" s="41"/>
      <c r="AM183" s="41"/>
      <c r="AN183" s="41">
        <f t="shared" si="79"/>
        <v>18.041237113402062</v>
      </c>
      <c r="AO183" s="41">
        <v>1164</v>
      </c>
      <c r="AP183" s="110" t="s">
        <v>103</v>
      </c>
      <c r="AQ183" s="111" t="s">
        <v>103</v>
      </c>
      <c r="AR183" s="126" t="str">
        <f t="shared" si="72"/>
        <v/>
      </c>
      <c r="AS183" s="126" t="str">
        <f t="shared" si="73"/>
        <v/>
      </c>
      <c r="AT183" s="127">
        <v>1164</v>
      </c>
      <c r="AU183" s="128">
        <v>3.71</v>
      </c>
      <c r="AV183" s="129" t="s">
        <v>103</v>
      </c>
      <c r="AW183" s="126" t="str">
        <f t="shared" si="74"/>
        <v/>
      </c>
      <c r="AX183" s="126" t="str">
        <f t="shared" si="75"/>
        <v/>
      </c>
      <c r="AY183" s="64" t="str">
        <f t="shared" si="76"/>
        <v/>
      </c>
      <c r="AZ183" s="97">
        <v>77.88</v>
      </c>
      <c r="BA183" s="68"/>
      <c r="BB183" s="68"/>
      <c r="BC183" s="68"/>
      <c r="BD183" s="68"/>
      <c r="BE183" s="15"/>
      <c r="BF183" s="5">
        <f t="shared" si="77"/>
        <v>7113</v>
      </c>
      <c r="BG183" s="42">
        <v>1969</v>
      </c>
      <c r="BH183" s="42">
        <v>5144</v>
      </c>
      <c r="BI183" s="42"/>
      <c r="BJ183" s="42"/>
      <c r="BK183" s="42"/>
      <c r="BL183" s="42"/>
      <c r="BM183" s="15"/>
    </row>
    <row r="184" spans="1:65" ht="17.25" outlineLevel="5" thickBot="1" x14ac:dyDescent="0.35">
      <c r="A184" s="31">
        <f t="shared" si="80"/>
        <v>5</v>
      </c>
      <c r="B184" s="32">
        <f t="shared" si="78"/>
        <v>43616</v>
      </c>
      <c r="C184" s="51">
        <v>295899</v>
      </c>
      <c r="D184" s="64">
        <f t="shared" si="68"/>
        <v>36</v>
      </c>
      <c r="E184" s="12">
        <v>36</v>
      </c>
      <c r="F184" s="12">
        <v>36</v>
      </c>
      <c r="G184" s="12"/>
      <c r="H184" s="12"/>
      <c r="I184" s="12"/>
      <c r="J184" s="12"/>
      <c r="K184" s="12"/>
      <c r="L184" s="12"/>
      <c r="M184" s="74" t="str">
        <f t="shared" si="69"/>
        <v/>
      </c>
      <c r="N184" s="83" t="s">
        <v>103</v>
      </c>
      <c r="O184" s="83" t="s">
        <v>103</v>
      </c>
      <c r="P184" s="83"/>
      <c r="Q184" s="83"/>
      <c r="R184" s="83"/>
      <c r="S184" s="83"/>
      <c r="T184" s="83"/>
      <c r="U184" s="83"/>
      <c r="V184" s="5" t="str">
        <f t="shared" si="70"/>
        <v/>
      </c>
      <c r="W184" s="41"/>
      <c r="X184" s="41"/>
      <c r="Y184" s="41"/>
      <c r="Z184" s="41"/>
      <c r="AA184" s="41"/>
      <c r="AB184" s="41"/>
      <c r="AC184" s="41"/>
      <c r="AD184" s="41"/>
      <c r="AE184" s="5" t="str">
        <f t="shared" si="71"/>
        <v/>
      </c>
      <c r="AF184" s="41"/>
      <c r="AG184" s="41"/>
      <c r="AH184" s="41"/>
      <c r="AI184" s="41"/>
      <c r="AJ184" s="41"/>
      <c r="AK184" s="41"/>
      <c r="AL184" s="41"/>
      <c r="AM184" s="41"/>
      <c r="AN184" s="41">
        <f t="shared" si="79"/>
        <v>19.444444444444443</v>
      </c>
      <c r="AO184" s="41">
        <v>1080</v>
      </c>
      <c r="AP184" s="110" t="s">
        <v>103</v>
      </c>
      <c r="AQ184" s="111" t="s">
        <v>103</v>
      </c>
      <c r="AR184" s="126" t="str">
        <f t="shared" si="72"/>
        <v/>
      </c>
      <c r="AS184" s="126" t="str">
        <f t="shared" si="73"/>
        <v/>
      </c>
      <c r="AT184" s="127">
        <v>1080</v>
      </c>
      <c r="AU184" s="128">
        <v>3.52</v>
      </c>
      <c r="AV184" s="129" t="s">
        <v>103</v>
      </c>
      <c r="AW184" s="126" t="str">
        <f t="shared" si="74"/>
        <v/>
      </c>
      <c r="AX184" s="126" t="str">
        <f t="shared" si="75"/>
        <v/>
      </c>
      <c r="AY184" s="64" t="str">
        <f t="shared" si="76"/>
        <v/>
      </c>
      <c r="AZ184" s="97">
        <v>75.680000000000007</v>
      </c>
      <c r="BA184" s="68"/>
      <c r="BB184" s="68"/>
      <c r="BC184" s="68"/>
      <c r="BD184" s="68"/>
      <c r="BE184" s="15"/>
      <c r="BF184" s="5">
        <f t="shared" si="77"/>
        <v>7254</v>
      </c>
      <c r="BG184" s="42">
        <v>2225</v>
      </c>
      <c r="BH184" s="42">
        <v>5029</v>
      </c>
      <c r="BI184" s="42"/>
      <c r="BJ184" s="42"/>
      <c r="BK184" s="42"/>
      <c r="BL184" s="42"/>
      <c r="BM184" s="15"/>
    </row>
    <row r="185" spans="1:65" outlineLevel="4" x14ac:dyDescent="0.3">
      <c r="A185" s="156" t="s">
        <v>39</v>
      </c>
      <c r="B185" s="157"/>
      <c r="C185" s="50">
        <f t="shared" ref="C185:BM185" si="81">SUBTOTAL(4,C154:C184)</f>
        <v>348004</v>
      </c>
      <c r="D185" s="60">
        <f t="shared" si="81"/>
        <v>36.5</v>
      </c>
      <c r="E185" s="28">
        <f t="shared" si="81"/>
        <v>36</v>
      </c>
      <c r="F185" s="28">
        <f t="shared" si="81"/>
        <v>37</v>
      </c>
      <c r="G185" s="28">
        <f t="shared" si="81"/>
        <v>0</v>
      </c>
      <c r="H185" s="28">
        <f t="shared" si="81"/>
        <v>0</v>
      </c>
      <c r="I185" s="28">
        <f t="shared" si="81"/>
        <v>0</v>
      </c>
      <c r="J185" s="28">
        <f t="shared" si="81"/>
        <v>0</v>
      </c>
      <c r="K185" s="28">
        <f t="shared" si="81"/>
        <v>0</v>
      </c>
      <c r="L185" s="28">
        <f t="shared" si="81"/>
        <v>0</v>
      </c>
      <c r="M185" s="71">
        <f t="shared" si="81"/>
        <v>7.7</v>
      </c>
      <c r="N185" s="82">
        <f t="shared" si="81"/>
        <v>7.79</v>
      </c>
      <c r="O185" s="82">
        <f t="shared" si="81"/>
        <v>7.58</v>
      </c>
      <c r="P185" s="82">
        <f t="shared" si="81"/>
        <v>0</v>
      </c>
      <c r="Q185" s="82">
        <f t="shared" si="81"/>
        <v>0</v>
      </c>
      <c r="R185" s="82">
        <f t="shared" si="81"/>
        <v>0</v>
      </c>
      <c r="S185" s="82">
        <f t="shared" si="81"/>
        <v>0</v>
      </c>
      <c r="T185" s="82">
        <f t="shared" si="81"/>
        <v>0</v>
      </c>
      <c r="U185" s="82">
        <f t="shared" si="81"/>
        <v>0</v>
      </c>
      <c r="V185" s="29">
        <f t="shared" si="81"/>
        <v>0</v>
      </c>
      <c r="W185" s="39">
        <f t="shared" si="81"/>
        <v>0</v>
      </c>
      <c r="X185" s="39">
        <f t="shared" si="81"/>
        <v>0</v>
      </c>
      <c r="Y185" s="39">
        <f t="shared" si="81"/>
        <v>0</v>
      </c>
      <c r="Z185" s="39">
        <f t="shared" si="81"/>
        <v>0</v>
      </c>
      <c r="AA185" s="39">
        <f t="shared" si="81"/>
        <v>0</v>
      </c>
      <c r="AB185" s="39">
        <f t="shared" si="81"/>
        <v>0</v>
      </c>
      <c r="AC185" s="39">
        <f t="shared" si="81"/>
        <v>0</v>
      </c>
      <c r="AD185" s="39">
        <f t="shared" si="81"/>
        <v>0</v>
      </c>
      <c r="AE185" s="29">
        <f t="shared" si="81"/>
        <v>0</v>
      </c>
      <c r="AF185" s="39">
        <f t="shared" si="81"/>
        <v>0</v>
      </c>
      <c r="AG185" s="39">
        <f t="shared" si="81"/>
        <v>0</v>
      </c>
      <c r="AH185" s="39">
        <f t="shared" si="81"/>
        <v>0</v>
      </c>
      <c r="AI185" s="39">
        <f t="shared" si="81"/>
        <v>0</v>
      </c>
      <c r="AJ185" s="39">
        <f t="shared" si="81"/>
        <v>0</v>
      </c>
      <c r="AK185" s="39">
        <f t="shared" si="81"/>
        <v>0</v>
      </c>
      <c r="AL185" s="39">
        <f t="shared" si="81"/>
        <v>0</v>
      </c>
      <c r="AM185" s="39">
        <f t="shared" si="81"/>
        <v>0</v>
      </c>
      <c r="AN185" s="39">
        <f t="shared" si="81"/>
        <v>28.610354223433241</v>
      </c>
      <c r="AO185" s="39">
        <f t="shared" si="81"/>
        <v>1464</v>
      </c>
      <c r="AP185" s="104">
        <f t="shared" si="81"/>
        <v>6.95</v>
      </c>
      <c r="AQ185" s="105">
        <f t="shared" si="81"/>
        <v>6.01</v>
      </c>
      <c r="AR185" s="106">
        <f t="shared" si="81"/>
        <v>87.084870848708491</v>
      </c>
      <c r="AS185" s="106">
        <f t="shared" si="81"/>
        <v>22.141119221411202</v>
      </c>
      <c r="AT185" s="107">
        <f t="shared" si="81"/>
        <v>1464</v>
      </c>
      <c r="AU185" s="108">
        <f t="shared" si="81"/>
        <v>4.05</v>
      </c>
      <c r="AV185" s="109">
        <f t="shared" si="81"/>
        <v>3.29</v>
      </c>
      <c r="AW185" s="106">
        <f t="shared" si="81"/>
        <v>81.234567901234584</v>
      </c>
      <c r="AX185" s="106">
        <f t="shared" si="81"/>
        <v>31.715210355987054</v>
      </c>
      <c r="AY185" s="60">
        <f t="shared" si="81"/>
        <v>45.425878684807273</v>
      </c>
      <c r="AZ185" s="96">
        <f t="shared" si="81"/>
        <v>80.900000000000006</v>
      </c>
      <c r="BA185" s="67">
        <f t="shared" si="81"/>
        <v>62.6</v>
      </c>
      <c r="BB185" s="67">
        <f t="shared" si="81"/>
        <v>35.1</v>
      </c>
      <c r="BC185" s="67">
        <f t="shared" si="81"/>
        <v>74</v>
      </c>
      <c r="BD185" s="67">
        <f t="shared" si="81"/>
        <v>0</v>
      </c>
      <c r="BE185" s="27">
        <f t="shared" si="81"/>
        <v>0</v>
      </c>
      <c r="BF185" s="29">
        <f t="shared" si="81"/>
        <v>7869</v>
      </c>
      <c r="BG185" s="39">
        <f t="shared" si="81"/>
        <v>5640</v>
      </c>
      <c r="BH185" s="40">
        <f t="shared" si="81"/>
        <v>6566</v>
      </c>
      <c r="BI185" s="40">
        <f t="shared" si="81"/>
        <v>0</v>
      </c>
      <c r="BJ185" s="40">
        <f t="shared" si="81"/>
        <v>0</v>
      </c>
      <c r="BK185" s="40">
        <f t="shared" si="81"/>
        <v>0</v>
      </c>
      <c r="BL185" s="40">
        <f t="shared" si="81"/>
        <v>0</v>
      </c>
      <c r="BM185" s="27">
        <f t="shared" si="81"/>
        <v>0</v>
      </c>
    </row>
    <row r="186" spans="1:65" outlineLevel="3" x14ac:dyDescent="0.3">
      <c r="A186" s="158" t="s">
        <v>28</v>
      </c>
      <c r="B186" s="159"/>
      <c r="C186" s="51">
        <f t="shared" ref="C186:BM186" si="82">SUBTOTAL(5,C154:C184)</f>
        <v>276636</v>
      </c>
      <c r="D186" s="61">
        <f t="shared" si="82"/>
        <v>35</v>
      </c>
      <c r="E186" s="12">
        <f t="shared" si="82"/>
        <v>35</v>
      </c>
      <c r="F186" s="12">
        <f t="shared" si="82"/>
        <v>35</v>
      </c>
      <c r="G186" s="12">
        <f t="shared" si="82"/>
        <v>0</v>
      </c>
      <c r="H186" s="12">
        <f t="shared" si="82"/>
        <v>0</v>
      </c>
      <c r="I186" s="12">
        <f t="shared" si="82"/>
        <v>0</v>
      </c>
      <c r="J186" s="12">
        <f t="shared" si="82"/>
        <v>0</v>
      </c>
      <c r="K186" s="12">
        <f t="shared" si="82"/>
        <v>0</v>
      </c>
      <c r="L186" s="12">
        <f t="shared" si="82"/>
        <v>0</v>
      </c>
      <c r="M186" s="72">
        <f t="shared" si="82"/>
        <v>7.1</v>
      </c>
      <c r="N186" s="83">
        <f t="shared" si="82"/>
        <v>7.13</v>
      </c>
      <c r="O186" s="83">
        <f t="shared" si="82"/>
        <v>7.08</v>
      </c>
      <c r="P186" s="83">
        <f t="shared" si="82"/>
        <v>0</v>
      </c>
      <c r="Q186" s="83">
        <f t="shared" si="82"/>
        <v>0</v>
      </c>
      <c r="R186" s="83">
        <f t="shared" si="82"/>
        <v>0</v>
      </c>
      <c r="S186" s="83">
        <f t="shared" si="82"/>
        <v>0</v>
      </c>
      <c r="T186" s="83">
        <f t="shared" si="82"/>
        <v>0</v>
      </c>
      <c r="U186" s="83">
        <f t="shared" si="82"/>
        <v>0</v>
      </c>
      <c r="V186" s="6">
        <f t="shared" si="82"/>
        <v>0</v>
      </c>
      <c r="W186" s="41">
        <f t="shared" si="82"/>
        <v>0</v>
      </c>
      <c r="X186" s="41">
        <f t="shared" si="82"/>
        <v>0</v>
      </c>
      <c r="Y186" s="41">
        <f t="shared" si="82"/>
        <v>0</v>
      </c>
      <c r="Z186" s="41">
        <f t="shared" si="82"/>
        <v>0</v>
      </c>
      <c r="AA186" s="41">
        <f t="shared" si="82"/>
        <v>0</v>
      </c>
      <c r="AB186" s="41">
        <f t="shared" si="82"/>
        <v>0</v>
      </c>
      <c r="AC186" s="41">
        <f t="shared" si="82"/>
        <v>0</v>
      </c>
      <c r="AD186" s="41">
        <f t="shared" si="82"/>
        <v>0</v>
      </c>
      <c r="AE186" s="6">
        <f t="shared" si="82"/>
        <v>0</v>
      </c>
      <c r="AF186" s="41">
        <f t="shared" si="82"/>
        <v>0</v>
      </c>
      <c r="AG186" s="41">
        <f t="shared" si="82"/>
        <v>0</v>
      </c>
      <c r="AH186" s="41">
        <f t="shared" si="82"/>
        <v>0</v>
      </c>
      <c r="AI186" s="41">
        <f t="shared" si="82"/>
        <v>0</v>
      </c>
      <c r="AJ186" s="41">
        <f t="shared" si="82"/>
        <v>0</v>
      </c>
      <c r="AK186" s="41">
        <f t="shared" si="82"/>
        <v>0</v>
      </c>
      <c r="AL186" s="41">
        <f t="shared" si="82"/>
        <v>0</v>
      </c>
      <c r="AM186" s="41">
        <f t="shared" si="82"/>
        <v>0</v>
      </c>
      <c r="AN186" s="41">
        <f t="shared" si="82"/>
        <v>14.344262295081966</v>
      </c>
      <c r="AO186" s="41">
        <f t="shared" si="82"/>
        <v>734</v>
      </c>
      <c r="AP186" s="110">
        <f t="shared" si="82"/>
        <v>3.61</v>
      </c>
      <c r="AQ186" s="111">
        <f t="shared" si="82"/>
        <v>2.88</v>
      </c>
      <c r="AR186" s="112">
        <f t="shared" si="82"/>
        <v>77.858880778588798</v>
      </c>
      <c r="AS186" s="112">
        <f t="shared" si="82"/>
        <v>12.915129151291509</v>
      </c>
      <c r="AT186" s="113">
        <f t="shared" si="82"/>
        <v>734</v>
      </c>
      <c r="AU186" s="114">
        <f t="shared" si="82"/>
        <v>2.57</v>
      </c>
      <c r="AV186" s="115">
        <f t="shared" si="82"/>
        <v>1.91</v>
      </c>
      <c r="AW186" s="112">
        <f t="shared" si="82"/>
        <v>68.284789644012946</v>
      </c>
      <c r="AX186" s="112">
        <f t="shared" si="82"/>
        <v>18.765432098765416</v>
      </c>
      <c r="AY186" s="61">
        <f t="shared" si="82"/>
        <v>22.406249999999982</v>
      </c>
      <c r="AZ186" s="97">
        <f t="shared" si="82"/>
        <v>74.72</v>
      </c>
      <c r="BA186" s="68">
        <f t="shared" si="82"/>
        <v>62.6</v>
      </c>
      <c r="BB186" s="68">
        <f t="shared" si="82"/>
        <v>35.1</v>
      </c>
      <c r="BC186" s="68">
        <f t="shared" si="82"/>
        <v>74</v>
      </c>
      <c r="BD186" s="68">
        <f t="shared" si="82"/>
        <v>0</v>
      </c>
      <c r="BE186" s="15">
        <f t="shared" si="82"/>
        <v>0</v>
      </c>
      <c r="BF186" s="6">
        <f t="shared" si="82"/>
        <v>6335</v>
      </c>
      <c r="BG186" s="41">
        <f t="shared" si="82"/>
        <v>511</v>
      </c>
      <c r="BH186" s="42">
        <f t="shared" si="82"/>
        <v>2101</v>
      </c>
      <c r="BI186" s="42">
        <f t="shared" si="82"/>
        <v>0</v>
      </c>
      <c r="BJ186" s="42">
        <f t="shared" si="82"/>
        <v>0</v>
      </c>
      <c r="BK186" s="42">
        <f t="shared" si="82"/>
        <v>0</v>
      </c>
      <c r="BL186" s="42">
        <f t="shared" si="82"/>
        <v>0</v>
      </c>
      <c r="BM186" s="15">
        <f t="shared" si="82"/>
        <v>0</v>
      </c>
    </row>
    <row r="187" spans="1:65" outlineLevel="2" x14ac:dyDescent="0.3">
      <c r="A187" s="158" t="s">
        <v>17</v>
      </c>
      <c r="B187" s="159"/>
      <c r="C187" s="51">
        <f>IFERROR(SUBTOTAL(1,C154:C184),"")</f>
        <v>303727.48387096776</v>
      </c>
      <c r="D187" s="61">
        <f t="shared" ref="D187:BM187" si="83">IFERROR(SUBTOTAL(1,D154:D184),"")</f>
        <v>35.693548387096776</v>
      </c>
      <c r="E187" s="12">
        <f t="shared" si="83"/>
        <v>35.677419354838712</v>
      </c>
      <c r="F187" s="12">
        <f t="shared" si="83"/>
        <v>35.70967741935484</v>
      </c>
      <c r="G187" s="12" t="str">
        <f t="shared" si="83"/>
        <v/>
      </c>
      <c r="H187" s="12" t="str">
        <f t="shared" si="83"/>
        <v/>
      </c>
      <c r="I187" s="12" t="str">
        <f t="shared" si="83"/>
        <v/>
      </c>
      <c r="J187" s="12" t="str">
        <f t="shared" si="83"/>
        <v/>
      </c>
      <c r="K187" s="12" t="str">
        <f t="shared" si="83"/>
        <v/>
      </c>
      <c r="L187" s="12" t="str">
        <f t="shared" si="83"/>
        <v/>
      </c>
      <c r="M187" s="72">
        <f t="shared" si="83"/>
        <v>7.3500000000000005</v>
      </c>
      <c r="N187" s="83">
        <f t="shared" si="83"/>
        <v>7.4124999999999996</v>
      </c>
      <c r="O187" s="83">
        <f t="shared" si="83"/>
        <v>7.3025000000000002</v>
      </c>
      <c r="P187" s="83" t="str">
        <f t="shared" si="83"/>
        <v/>
      </c>
      <c r="Q187" s="83" t="str">
        <f t="shared" si="83"/>
        <v/>
      </c>
      <c r="R187" s="83" t="str">
        <f t="shared" si="83"/>
        <v/>
      </c>
      <c r="S187" s="83" t="str">
        <f t="shared" si="83"/>
        <v/>
      </c>
      <c r="T187" s="83" t="str">
        <f t="shared" si="83"/>
        <v/>
      </c>
      <c r="U187" s="83" t="str">
        <f t="shared" si="83"/>
        <v/>
      </c>
      <c r="V187" s="6" t="str">
        <f t="shared" si="83"/>
        <v/>
      </c>
      <c r="W187" s="41" t="str">
        <f t="shared" si="83"/>
        <v/>
      </c>
      <c r="X187" s="41" t="str">
        <f t="shared" si="83"/>
        <v/>
      </c>
      <c r="Y187" s="41" t="str">
        <f t="shared" si="83"/>
        <v/>
      </c>
      <c r="Z187" s="41" t="str">
        <f t="shared" si="83"/>
        <v/>
      </c>
      <c r="AA187" s="41" t="str">
        <f t="shared" si="83"/>
        <v/>
      </c>
      <c r="AB187" s="41" t="str">
        <f t="shared" si="83"/>
        <v/>
      </c>
      <c r="AC187" s="41" t="str">
        <f t="shared" si="83"/>
        <v/>
      </c>
      <c r="AD187" s="41" t="str">
        <f t="shared" si="83"/>
        <v/>
      </c>
      <c r="AE187" s="6" t="str">
        <f t="shared" si="83"/>
        <v/>
      </c>
      <c r="AF187" s="41" t="str">
        <f t="shared" si="83"/>
        <v/>
      </c>
      <c r="AG187" s="41" t="str">
        <f t="shared" si="83"/>
        <v/>
      </c>
      <c r="AH187" s="41" t="str">
        <f t="shared" si="83"/>
        <v/>
      </c>
      <c r="AI187" s="41" t="str">
        <f t="shared" si="83"/>
        <v/>
      </c>
      <c r="AJ187" s="41" t="str">
        <f t="shared" si="83"/>
        <v/>
      </c>
      <c r="AK187" s="41" t="str">
        <f t="shared" si="83"/>
        <v/>
      </c>
      <c r="AL187" s="41" t="str">
        <f t="shared" si="83"/>
        <v/>
      </c>
      <c r="AM187" s="41" t="str">
        <f t="shared" si="83"/>
        <v/>
      </c>
      <c r="AN187" s="41">
        <f t="shared" si="83"/>
        <v>20.629332972774627</v>
      </c>
      <c r="AO187" s="41">
        <f t="shared" si="83"/>
        <v>1045.258064516129</v>
      </c>
      <c r="AP187" s="110">
        <f t="shared" si="83"/>
        <v>5.0225000000000009</v>
      </c>
      <c r="AQ187" s="111">
        <f t="shared" si="83"/>
        <v>4.2024999999999997</v>
      </c>
      <c r="AR187" s="112">
        <f t="shared" si="83"/>
        <v>82.799241280745676</v>
      </c>
      <c r="AS187" s="112">
        <f t="shared" si="83"/>
        <v>17.200758719254317</v>
      </c>
      <c r="AT187" s="113">
        <f t="shared" si="83"/>
        <v>1045.258064516129</v>
      </c>
      <c r="AU187" s="114">
        <f t="shared" si="83"/>
        <v>3.0371428571428569</v>
      </c>
      <c r="AV187" s="115">
        <f t="shared" si="83"/>
        <v>2.5175000000000001</v>
      </c>
      <c r="AW187" s="112">
        <f t="shared" si="83"/>
        <v>75.277131270672726</v>
      </c>
      <c r="AX187" s="112">
        <f t="shared" si="83"/>
        <v>24.722868729327271</v>
      </c>
      <c r="AY187" s="61">
        <f t="shared" si="83"/>
        <v>36.707891998192494</v>
      </c>
      <c r="AZ187" s="97">
        <f t="shared" si="83"/>
        <v>78.942857142857164</v>
      </c>
      <c r="BA187" s="68">
        <f t="shared" si="83"/>
        <v>62.6</v>
      </c>
      <c r="BB187" s="68">
        <f t="shared" si="83"/>
        <v>35.1</v>
      </c>
      <c r="BC187" s="68">
        <f t="shared" si="83"/>
        <v>74</v>
      </c>
      <c r="BD187" s="68" t="str">
        <f t="shared" si="83"/>
        <v/>
      </c>
      <c r="BE187" s="15" t="str">
        <f>IFERROR(SUBTOTAL(1,BE154:BE184),"")</f>
        <v/>
      </c>
      <c r="BF187" s="6">
        <f t="shared" si="83"/>
        <v>7217.2258064516127</v>
      </c>
      <c r="BG187" s="41">
        <f t="shared" si="83"/>
        <v>2937.3870967741937</v>
      </c>
      <c r="BH187" s="42">
        <f t="shared" si="83"/>
        <v>4279.8387096774195</v>
      </c>
      <c r="BI187" s="42" t="str">
        <f t="shared" si="83"/>
        <v/>
      </c>
      <c r="BJ187" s="42" t="str">
        <f t="shared" si="83"/>
        <v/>
      </c>
      <c r="BK187" s="42" t="str">
        <f t="shared" si="83"/>
        <v/>
      </c>
      <c r="BL187" s="42" t="str">
        <f t="shared" si="83"/>
        <v/>
      </c>
      <c r="BM187" s="15" t="str">
        <f t="shared" si="83"/>
        <v/>
      </c>
    </row>
    <row r="188" spans="1:65" ht="17.25" outlineLevel="1" thickBot="1" x14ac:dyDescent="0.35">
      <c r="A188" s="160" t="s">
        <v>56</v>
      </c>
      <c r="B188" s="161"/>
      <c r="C188" s="52">
        <f>SUBTOTAL(9,C154:C184)</f>
        <v>9415552</v>
      </c>
      <c r="D188" s="62"/>
      <c r="E188" s="30"/>
      <c r="F188" s="30"/>
      <c r="G188" s="30"/>
      <c r="H188" s="30"/>
      <c r="I188" s="30"/>
      <c r="J188" s="30"/>
      <c r="K188" s="30"/>
      <c r="L188" s="30"/>
      <c r="M188" s="73"/>
      <c r="N188" s="84"/>
      <c r="O188" s="84"/>
      <c r="P188" s="84"/>
      <c r="Q188" s="84"/>
      <c r="R188" s="84"/>
      <c r="S188" s="84"/>
      <c r="T188" s="84"/>
      <c r="U188" s="84"/>
      <c r="V188" s="93"/>
      <c r="W188" s="94"/>
      <c r="X188" s="94"/>
      <c r="Y188" s="94"/>
      <c r="Z188" s="94"/>
      <c r="AA188" s="94"/>
      <c r="AB188" s="94"/>
      <c r="AC188" s="94"/>
      <c r="AD188" s="94"/>
      <c r="AE188" s="93"/>
      <c r="AF188" s="94"/>
      <c r="AG188" s="94"/>
      <c r="AH188" s="94"/>
      <c r="AI188" s="94"/>
      <c r="AJ188" s="94"/>
      <c r="AK188" s="94"/>
      <c r="AL188" s="94"/>
      <c r="AM188" s="94"/>
      <c r="AN188" s="94"/>
      <c r="AO188" s="43">
        <f>SUBTOTAL(9,AO154:AO184)</f>
        <v>32403</v>
      </c>
      <c r="AP188" s="116"/>
      <c r="AQ188" s="117"/>
      <c r="AR188" s="118"/>
      <c r="AS188" s="118"/>
      <c r="AT188" s="119">
        <f>SUBTOTAL(9,AT154:AT184)</f>
        <v>32403</v>
      </c>
      <c r="AU188" s="120"/>
      <c r="AV188" s="121"/>
      <c r="AW188" s="118"/>
      <c r="AX188" s="118"/>
      <c r="AY188" s="62"/>
      <c r="AZ188" s="98"/>
      <c r="BA188" s="69"/>
      <c r="BB188" s="69"/>
      <c r="BC188" s="69"/>
      <c r="BD188" s="69"/>
      <c r="BE188" s="16">
        <f>SUBTOTAL(9,BE154:BE184)</f>
        <v>0</v>
      </c>
      <c r="BF188" s="7">
        <f t="shared" ref="BF188:BM188" si="84">SUBTOTAL(9,BF154:BF184)</f>
        <v>223734</v>
      </c>
      <c r="BG188" s="43">
        <f t="shared" si="84"/>
        <v>91059</v>
      </c>
      <c r="BH188" s="44">
        <f t="shared" si="84"/>
        <v>132675</v>
      </c>
      <c r="BI188" s="44">
        <f t="shared" si="84"/>
        <v>0</v>
      </c>
      <c r="BJ188" s="44">
        <f t="shared" si="84"/>
        <v>0</v>
      </c>
      <c r="BK188" s="44">
        <f t="shared" si="84"/>
        <v>0</v>
      </c>
      <c r="BL188" s="44">
        <f t="shared" si="84"/>
        <v>0</v>
      </c>
      <c r="BM188" s="16">
        <f t="shared" si="84"/>
        <v>0</v>
      </c>
    </row>
    <row r="189" spans="1:65" outlineLevel="5" x14ac:dyDescent="0.3">
      <c r="A189" s="21">
        <f t="shared" si="80"/>
        <v>6</v>
      </c>
      <c r="B189" s="33">
        <f>B184+1</f>
        <v>43617</v>
      </c>
      <c r="C189" s="51">
        <v>300882</v>
      </c>
      <c r="D189" s="64">
        <f t="shared" ref="D189:D218" si="85">IFERROR(ROUND(AVERAGE(E189:L189),1),"")</f>
        <v>36.5</v>
      </c>
      <c r="E189" s="12">
        <v>36</v>
      </c>
      <c r="F189" s="12">
        <v>37</v>
      </c>
      <c r="G189" s="12"/>
      <c r="H189" s="12"/>
      <c r="I189" s="12"/>
      <c r="J189" s="12"/>
      <c r="K189" s="12"/>
      <c r="L189" s="12"/>
      <c r="M189" s="74" t="str">
        <f t="shared" ref="M189:M218" si="86">IFERROR(ROUND(AVERAGE(N189:U189),1),"")</f>
        <v/>
      </c>
      <c r="N189" s="83" t="s">
        <v>103</v>
      </c>
      <c r="O189" s="83" t="s">
        <v>103</v>
      </c>
      <c r="P189" s="83"/>
      <c r="Q189" s="83"/>
      <c r="R189" s="83"/>
      <c r="S189" s="83"/>
      <c r="T189" s="83"/>
      <c r="U189" s="83"/>
      <c r="V189" s="5" t="str">
        <f t="shared" ref="V189:V218" si="87">IFERROR(ROUND(AVERAGE(W189:AD189),1),"")</f>
        <v/>
      </c>
      <c r="W189" s="41"/>
      <c r="X189" s="41"/>
      <c r="Y189" s="41"/>
      <c r="Z189" s="41"/>
      <c r="AA189" s="41"/>
      <c r="AB189" s="41"/>
      <c r="AC189" s="41"/>
      <c r="AD189" s="41"/>
      <c r="AE189" s="5" t="str">
        <f t="shared" ref="AE189:AE218" si="88">IFERROR(ROUND(AVERAGE(AF189:AM189),1),"")</f>
        <v/>
      </c>
      <c r="AF189" s="41"/>
      <c r="AG189" s="41"/>
      <c r="AH189" s="41"/>
      <c r="AI189" s="41"/>
      <c r="AJ189" s="41"/>
      <c r="AK189" s="41"/>
      <c r="AL189" s="41"/>
      <c r="AM189" s="41"/>
      <c r="AN189" s="41">
        <f>21000/AO189</f>
        <v>23.153252480705621</v>
      </c>
      <c r="AO189" s="41">
        <v>907</v>
      </c>
      <c r="AP189" s="110" t="s">
        <v>103</v>
      </c>
      <c r="AQ189" s="111" t="s">
        <v>103</v>
      </c>
      <c r="AR189" s="126" t="str">
        <f t="shared" ref="AR189:AR218" si="89">IFERROR(AQ189/AP189*100,"")</f>
        <v/>
      </c>
      <c r="AS189" s="126" t="str">
        <f t="shared" ref="AS189:AS218" si="90">IFERROR(100-AR189,"")</f>
        <v/>
      </c>
      <c r="AT189" s="127">
        <v>907</v>
      </c>
      <c r="AU189" s="128" t="s">
        <v>103</v>
      </c>
      <c r="AV189" s="129" t="s">
        <v>103</v>
      </c>
      <c r="AW189" s="126" t="str">
        <f t="shared" ref="AW189:AW218" si="91">IFERROR(AV189/AU189*100,"")</f>
        <v/>
      </c>
      <c r="AX189" s="126" t="str">
        <f t="shared" ref="AX189:AX218" si="92">IFERROR(100-AW189,"")</f>
        <v/>
      </c>
      <c r="AY189" s="64" t="str">
        <f t="shared" ref="AY189:AY218" si="93">IFERROR((1-((AW189*AS189)/(AX189*AR189)))*100,"")</f>
        <v/>
      </c>
      <c r="AZ189" s="97" t="s">
        <v>103</v>
      </c>
      <c r="BA189" s="68"/>
      <c r="BB189" s="68"/>
      <c r="BC189" s="68"/>
      <c r="BD189" s="68"/>
      <c r="BE189" s="15"/>
      <c r="BF189" s="5">
        <f t="shared" ref="BF189:BF218" si="94">IF(SUM(BG189:BM189)=0,"",SUM(BG189:BM189))</f>
        <v>6482</v>
      </c>
      <c r="BG189" s="42">
        <v>3568</v>
      </c>
      <c r="BH189" s="42">
        <v>2914</v>
      </c>
      <c r="BI189" s="42"/>
      <c r="BJ189" s="42"/>
      <c r="BK189" s="42"/>
      <c r="BL189" s="42"/>
      <c r="BM189" s="42"/>
    </row>
    <row r="190" spans="1:65" outlineLevel="5" x14ac:dyDescent="0.3">
      <c r="A190" s="22">
        <f t="shared" si="80"/>
        <v>6</v>
      </c>
      <c r="B190" s="9">
        <f t="shared" si="78"/>
        <v>43618</v>
      </c>
      <c r="C190" s="51">
        <v>296049</v>
      </c>
      <c r="D190" s="64">
        <f t="shared" si="85"/>
        <v>36</v>
      </c>
      <c r="E190" s="12">
        <v>36</v>
      </c>
      <c r="F190" s="12">
        <v>36</v>
      </c>
      <c r="G190" s="12"/>
      <c r="H190" s="12"/>
      <c r="I190" s="12"/>
      <c r="J190" s="12"/>
      <c r="K190" s="12"/>
      <c r="L190" s="12"/>
      <c r="M190" s="74" t="str">
        <f t="shared" si="86"/>
        <v/>
      </c>
      <c r="N190" s="83" t="s">
        <v>103</v>
      </c>
      <c r="O190" s="83" t="s">
        <v>103</v>
      </c>
      <c r="P190" s="83"/>
      <c r="Q190" s="83"/>
      <c r="R190" s="83"/>
      <c r="S190" s="83"/>
      <c r="T190" s="83"/>
      <c r="U190" s="83"/>
      <c r="V190" s="5" t="str">
        <f t="shared" si="87"/>
        <v/>
      </c>
      <c r="W190" s="41"/>
      <c r="X190" s="41"/>
      <c r="Y190" s="41"/>
      <c r="Z190" s="41"/>
      <c r="AA190" s="41"/>
      <c r="AB190" s="41"/>
      <c r="AC190" s="41"/>
      <c r="AD190" s="41"/>
      <c r="AE190" s="5" t="str">
        <f t="shared" si="88"/>
        <v/>
      </c>
      <c r="AF190" s="41"/>
      <c r="AG190" s="41"/>
      <c r="AH190" s="41"/>
      <c r="AI190" s="41"/>
      <c r="AJ190" s="41"/>
      <c r="AK190" s="41"/>
      <c r="AL190" s="41"/>
      <c r="AM190" s="41"/>
      <c r="AN190" s="41">
        <f t="shared" ref="AN190:AN218" si="95">21000/AO190</f>
        <v>20.97902097902098</v>
      </c>
      <c r="AO190" s="41">
        <v>1001</v>
      </c>
      <c r="AP190" s="110" t="s">
        <v>103</v>
      </c>
      <c r="AQ190" s="111" t="s">
        <v>103</v>
      </c>
      <c r="AR190" s="126" t="str">
        <f t="shared" si="89"/>
        <v/>
      </c>
      <c r="AS190" s="126" t="str">
        <f t="shared" si="90"/>
        <v/>
      </c>
      <c r="AT190" s="127">
        <v>1001</v>
      </c>
      <c r="AU190" s="128" t="s">
        <v>103</v>
      </c>
      <c r="AV190" s="129" t="s">
        <v>103</v>
      </c>
      <c r="AW190" s="126" t="str">
        <f t="shared" si="91"/>
        <v/>
      </c>
      <c r="AX190" s="126" t="str">
        <f t="shared" si="92"/>
        <v/>
      </c>
      <c r="AY190" s="64" t="str">
        <f t="shared" si="93"/>
        <v/>
      </c>
      <c r="AZ190" s="97" t="s">
        <v>103</v>
      </c>
      <c r="BA190" s="68"/>
      <c r="BB190" s="68"/>
      <c r="BC190" s="68"/>
      <c r="BD190" s="68"/>
      <c r="BE190" s="15"/>
      <c r="BF190" s="5">
        <f t="shared" si="94"/>
        <v>6475</v>
      </c>
      <c r="BG190" s="42">
        <v>0</v>
      </c>
      <c r="BH190" s="42">
        <v>6475</v>
      </c>
      <c r="BI190" s="42"/>
      <c r="BJ190" s="42"/>
      <c r="BK190" s="42"/>
      <c r="BL190" s="42"/>
      <c r="BM190" s="42"/>
    </row>
    <row r="191" spans="1:65" outlineLevel="5" x14ac:dyDescent="0.3">
      <c r="A191" s="22">
        <f t="shared" si="80"/>
        <v>6</v>
      </c>
      <c r="B191" s="9">
        <f t="shared" si="78"/>
        <v>43619</v>
      </c>
      <c r="C191" s="51">
        <v>310102</v>
      </c>
      <c r="D191" s="64">
        <f t="shared" si="85"/>
        <v>36</v>
      </c>
      <c r="E191" s="12">
        <v>36</v>
      </c>
      <c r="F191" s="12">
        <v>36</v>
      </c>
      <c r="G191" s="12"/>
      <c r="H191" s="12"/>
      <c r="I191" s="12"/>
      <c r="J191" s="12"/>
      <c r="K191" s="12"/>
      <c r="L191" s="12"/>
      <c r="M191" s="74" t="str">
        <f t="shared" si="86"/>
        <v/>
      </c>
      <c r="N191" s="83" t="s">
        <v>103</v>
      </c>
      <c r="O191" s="83" t="s">
        <v>103</v>
      </c>
      <c r="P191" s="83"/>
      <c r="Q191" s="83"/>
      <c r="R191" s="83"/>
      <c r="S191" s="83"/>
      <c r="T191" s="83"/>
      <c r="U191" s="83"/>
      <c r="V191" s="5" t="str">
        <f t="shared" si="87"/>
        <v/>
      </c>
      <c r="W191" s="41"/>
      <c r="X191" s="41"/>
      <c r="Y191" s="41"/>
      <c r="Z191" s="41"/>
      <c r="AA191" s="41"/>
      <c r="AB191" s="41"/>
      <c r="AC191" s="41"/>
      <c r="AD191" s="41"/>
      <c r="AE191" s="5" t="str">
        <f t="shared" si="88"/>
        <v/>
      </c>
      <c r="AF191" s="41"/>
      <c r="AG191" s="41"/>
      <c r="AH191" s="41"/>
      <c r="AI191" s="41"/>
      <c r="AJ191" s="41"/>
      <c r="AK191" s="41"/>
      <c r="AL191" s="41"/>
      <c r="AM191" s="41"/>
      <c r="AN191" s="41">
        <f t="shared" si="95"/>
        <v>27.34375</v>
      </c>
      <c r="AO191" s="41">
        <v>768</v>
      </c>
      <c r="AP191" s="110" t="s">
        <v>103</v>
      </c>
      <c r="AQ191" s="111" t="s">
        <v>103</v>
      </c>
      <c r="AR191" s="126" t="str">
        <f t="shared" si="89"/>
        <v/>
      </c>
      <c r="AS191" s="126" t="str">
        <f t="shared" si="90"/>
        <v/>
      </c>
      <c r="AT191" s="127">
        <v>768</v>
      </c>
      <c r="AU191" s="128">
        <v>2.67</v>
      </c>
      <c r="AV191" s="129" t="s">
        <v>103</v>
      </c>
      <c r="AW191" s="126" t="str">
        <f t="shared" si="91"/>
        <v/>
      </c>
      <c r="AX191" s="126" t="str">
        <f t="shared" si="92"/>
        <v/>
      </c>
      <c r="AY191" s="64" t="str">
        <f t="shared" si="93"/>
        <v/>
      </c>
      <c r="AZ191" s="97">
        <v>77.12</v>
      </c>
      <c r="BA191" s="68"/>
      <c r="BB191" s="68"/>
      <c r="BC191" s="68"/>
      <c r="BD191" s="68"/>
      <c r="BE191" s="15"/>
      <c r="BF191" s="5">
        <f t="shared" si="94"/>
        <v>6416</v>
      </c>
      <c r="BG191" s="42">
        <v>2754</v>
      </c>
      <c r="BH191" s="42">
        <v>3662</v>
      </c>
      <c r="BI191" s="42"/>
      <c r="BJ191" s="42"/>
      <c r="BK191" s="42"/>
      <c r="BL191" s="42"/>
      <c r="BM191" s="42"/>
    </row>
    <row r="192" spans="1:65" outlineLevel="5" x14ac:dyDescent="0.3">
      <c r="A192" s="22">
        <f t="shared" si="80"/>
        <v>6</v>
      </c>
      <c r="B192" s="9">
        <f t="shared" si="78"/>
        <v>43620</v>
      </c>
      <c r="C192" s="51">
        <v>306999</v>
      </c>
      <c r="D192" s="64">
        <f t="shared" si="85"/>
        <v>36</v>
      </c>
      <c r="E192" s="12">
        <v>36</v>
      </c>
      <c r="F192" s="12">
        <v>36</v>
      </c>
      <c r="G192" s="12"/>
      <c r="H192" s="12"/>
      <c r="I192" s="12"/>
      <c r="J192" s="12"/>
      <c r="K192" s="12"/>
      <c r="L192" s="12"/>
      <c r="M192" s="74">
        <f t="shared" si="86"/>
        <v>6.9</v>
      </c>
      <c r="N192" s="83">
        <v>6.72</v>
      </c>
      <c r="O192" s="83">
        <v>7.1</v>
      </c>
      <c r="P192" s="83"/>
      <c r="Q192" s="83"/>
      <c r="R192" s="83"/>
      <c r="S192" s="83"/>
      <c r="T192" s="83"/>
      <c r="U192" s="83"/>
      <c r="V192" s="5" t="str">
        <f t="shared" si="87"/>
        <v/>
      </c>
      <c r="W192" s="41"/>
      <c r="X192" s="41"/>
      <c r="Y192" s="41"/>
      <c r="Z192" s="41"/>
      <c r="AA192" s="41"/>
      <c r="AB192" s="41"/>
      <c r="AC192" s="41"/>
      <c r="AD192" s="41"/>
      <c r="AE192" s="5" t="str">
        <f t="shared" si="88"/>
        <v/>
      </c>
      <c r="AF192" s="41"/>
      <c r="AG192" s="41"/>
      <c r="AH192" s="41"/>
      <c r="AI192" s="41"/>
      <c r="AJ192" s="41"/>
      <c r="AK192" s="41"/>
      <c r="AL192" s="41"/>
      <c r="AM192" s="41"/>
      <c r="AN192" s="41">
        <f t="shared" si="95"/>
        <v>24.110218140068888</v>
      </c>
      <c r="AO192" s="41">
        <v>871</v>
      </c>
      <c r="AP192" s="110">
        <v>4.25</v>
      </c>
      <c r="AQ192" s="111">
        <v>3.36</v>
      </c>
      <c r="AR192" s="126">
        <f t="shared" si="89"/>
        <v>79.058823529411754</v>
      </c>
      <c r="AS192" s="126">
        <f t="shared" si="90"/>
        <v>20.941176470588246</v>
      </c>
      <c r="AT192" s="127">
        <v>871</v>
      </c>
      <c r="AU192" s="128">
        <v>2.56</v>
      </c>
      <c r="AV192" s="129">
        <v>1.61</v>
      </c>
      <c r="AW192" s="126">
        <f t="shared" si="91"/>
        <v>62.890625</v>
      </c>
      <c r="AX192" s="126">
        <f t="shared" si="92"/>
        <v>37.109375</v>
      </c>
      <c r="AY192" s="64">
        <f t="shared" si="93"/>
        <v>55.109649122806978</v>
      </c>
      <c r="AZ192" s="97">
        <v>78.400000000000006</v>
      </c>
      <c r="BA192" s="68"/>
      <c r="BB192" s="68"/>
      <c r="BC192" s="68"/>
      <c r="BD192" s="68"/>
      <c r="BE192" s="15"/>
      <c r="BF192" s="5">
        <f t="shared" si="94"/>
        <v>6288</v>
      </c>
      <c r="BG192" s="42">
        <v>1569</v>
      </c>
      <c r="BH192" s="42">
        <v>4719</v>
      </c>
      <c r="BI192" s="42"/>
      <c r="BJ192" s="42"/>
      <c r="BK192" s="42"/>
      <c r="BL192" s="42"/>
      <c r="BM192" s="42"/>
    </row>
    <row r="193" spans="1:65" outlineLevel="5" x14ac:dyDescent="0.3">
      <c r="A193" s="22">
        <f t="shared" si="80"/>
        <v>6</v>
      </c>
      <c r="B193" s="9">
        <f t="shared" si="78"/>
        <v>43621</v>
      </c>
      <c r="C193" s="51">
        <v>284152</v>
      </c>
      <c r="D193" s="64">
        <f t="shared" si="85"/>
        <v>36</v>
      </c>
      <c r="E193" s="12">
        <v>36</v>
      </c>
      <c r="F193" s="12">
        <v>36</v>
      </c>
      <c r="G193" s="12"/>
      <c r="H193" s="12"/>
      <c r="I193" s="12"/>
      <c r="J193" s="12"/>
      <c r="K193" s="12"/>
      <c r="L193" s="12"/>
      <c r="M193" s="74" t="str">
        <f t="shared" si="86"/>
        <v/>
      </c>
      <c r="N193" s="83" t="s">
        <v>103</v>
      </c>
      <c r="O193" s="83" t="s">
        <v>103</v>
      </c>
      <c r="P193" s="83"/>
      <c r="Q193" s="83"/>
      <c r="R193" s="83"/>
      <c r="S193" s="83"/>
      <c r="T193" s="83"/>
      <c r="U193" s="83"/>
      <c r="V193" s="5" t="str">
        <f t="shared" si="87"/>
        <v/>
      </c>
      <c r="W193" s="41"/>
      <c r="X193" s="41"/>
      <c r="Y193" s="41"/>
      <c r="Z193" s="41"/>
      <c r="AA193" s="41"/>
      <c r="AB193" s="41"/>
      <c r="AC193" s="41"/>
      <c r="AD193" s="41"/>
      <c r="AE193" s="5" t="str">
        <f t="shared" si="88"/>
        <v/>
      </c>
      <c r="AF193" s="41"/>
      <c r="AG193" s="41"/>
      <c r="AH193" s="41"/>
      <c r="AI193" s="41"/>
      <c r="AJ193" s="41"/>
      <c r="AK193" s="41"/>
      <c r="AL193" s="41"/>
      <c r="AM193" s="41"/>
      <c r="AN193" s="41">
        <f t="shared" si="95"/>
        <v>18.699910952804988</v>
      </c>
      <c r="AO193" s="41">
        <v>1123</v>
      </c>
      <c r="AP193" s="110" t="s">
        <v>103</v>
      </c>
      <c r="AQ193" s="111" t="s">
        <v>103</v>
      </c>
      <c r="AR193" s="126" t="str">
        <f t="shared" si="89"/>
        <v/>
      </c>
      <c r="AS193" s="126" t="str">
        <f t="shared" si="90"/>
        <v/>
      </c>
      <c r="AT193" s="127">
        <v>1123</v>
      </c>
      <c r="AU193" s="128">
        <v>2.7</v>
      </c>
      <c r="AV193" s="129" t="s">
        <v>103</v>
      </c>
      <c r="AW193" s="126" t="str">
        <f t="shared" si="91"/>
        <v/>
      </c>
      <c r="AX193" s="126" t="str">
        <f t="shared" si="92"/>
        <v/>
      </c>
      <c r="AY193" s="64" t="str">
        <f t="shared" si="93"/>
        <v/>
      </c>
      <c r="AZ193" s="97">
        <v>77.680000000000007</v>
      </c>
      <c r="BA193" s="68"/>
      <c r="BB193" s="68"/>
      <c r="BC193" s="68"/>
      <c r="BD193" s="68"/>
      <c r="BE193" s="15"/>
      <c r="BF193" s="5">
        <f t="shared" si="94"/>
        <v>6925</v>
      </c>
      <c r="BG193" s="42">
        <v>1009</v>
      </c>
      <c r="BH193" s="42">
        <v>5916</v>
      </c>
      <c r="BI193" s="42"/>
      <c r="BJ193" s="42"/>
      <c r="BK193" s="42"/>
      <c r="BL193" s="42"/>
      <c r="BM193" s="42"/>
    </row>
    <row r="194" spans="1:65" outlineLevel="5" x14ac:dyDescent="0.3">
      <c r="A194" s="22">
        <f t="shared" si="80"/>
        <v>6</v>
      </c>
      <c r="B194" s="9">
        <f t="shared" si="78"/>
        <v>43622</v>
      </c>
      <c r="C194" s="51">
        <v>305143</v>
      </c>
      <c r="D194" s="64">
        <f t="shared" si="85"/>
        <v>36</v>
      </c>
      <c r="E194" s="12">
        <v>36</v>
      </c>
      <c r="F194" s="12">
        <v>36</v>
      </c>
      <c r="G194" s="12"/>
      <c r="H194" s="12"/>
      <c r="I194" s="12"/>
      <c r="J194" s="12"/>
      <c r="K194" s="12"/>
      <c r="L194" s="12"/>
      <c r="M194" s="74" t="str">
        <f t="shared" si="86"/>
        <v/>
      </c>
      <c r="N194" s="83" t="s">
        <v>103</v>
      </c>
      <c r="O194" s="83" t="s">
        <v>103</v>
      </c>
      <c r="P194" s="83"/>
      <c r="Q194" s="83"/>
      <c r="R194" s="83"/>
      <c r="S194" s="83"/>
      <c r="T194" s="83"/>
      <c r="U194" s="83"/>
      <c r="V194" s="5" t="str">
        <f t="shared" si="87"/>
        <v/>
      </c>
      <c r="W194" s="41"/>
      <c r="X194" s="41"/>
      <c r="Y194" s="41"/>
      <c r="Z194" s="41"/>
      <c r="AA194" s="41"/>
      <c r="AB194" s="41"/>
      <c r="AC194" s="41"/>
      <c r="AD194" s="41"/>
      <c r="AE194" s="5" t="str">
        <f t="shared" si="88"/>
        <v/>
      </c>
      <c r="AF194" s="41"/>
      <c r="AG194" s="41"/>
      <c r="AH194" s="41"/>
      <c r="AI194" s="41"/>
      <c r="AJ194" s="41"/>
      <c r="AK194" s="41"/>
      <c r="AL194" s="41"/>
      <c r="AM194" s="41"/>
      <c r="AN194" s="41">
        <f t="shared" si="95"/>
        <v>16.253869969040249</v>
      </c>
      <c r="AO194" s="41">
        <v>1292</v>
      </c>
      <c r="AP194" s="110" t="s">
        <v>103</v>
      </c>
      <c r="AQ194" s="111" t="s">
        <v>103</v>
      </c>
      <c r="AR194" s="126" t="str">
        <f t="shared" si="89"/>
        <v/>
      </c>
      <c r="AS194" s="126" t="str">
        <f t="shared" si="90"/>
        <v/>
      </c>
      <c r="AT194" s="127">
        <v>1292</v>
      </c>
      <c r="AU194" s="128" t="s">
        <v>103</v>
      </c>
      <c r="AV194" s="129" t="s">
        <v>103</v>
      </c>
      <c r="AW194" s="126" t="str">
        <f t="shared" si="91"/>
        <v/>
      </c>
      <c r="AX194" s="126" t="str">
        <f t="shared" si="92"/>
        <v/>
      </c>
      <c r="AY194" s="64" t="str">
        <f t="shared" si="93"/>
        <v/>
      </c>
      <c r="AZ194" s="97" t="s">
        <v>103</v>
      </c>
      <c r="BA194" s="68"/>
      <c r="BB194" s="68"/>
      <c r="BC194" s="68"/>
      <c r="BD194" s="68"/>
      <c r="BE194" s="15"/>
      <c r="BF194" s="5">
        <f t="shared" si="94"/>
        <v>7442</v>
      </c>
      <c r="BG194" s="42">
        <v>1920</v>
      </c>
      <c r="BH194" s="42">
        <v>5522</v>
      </c>
      <c r="BI194" s="42"/>
      <c r="BJ194" s="42"/>
      <c r="BK194" s="42"/>
      <c r="BL194" s="42"/>
      <c r="BM194" s="42"/>
    </row>
    <row r="195" spans="1:65" outlineLevel="5" x14ac:dyDescent="0.3">
      <c r="A195" s="22">
        <f t="shared" si="80"/>
        <v>6</v>
      </c>
      <c r="B195" s="9">
        <f t="shared" si="78"/>
        <v>43623</v>
      </c>
      <c r="C195" s="51">
        <v>310822</v>
      </c>
      <c r="D195" s="64">
        <f t="shared" si="85"/>
        <v>36</v>
      </c>
      <c r="E195" s="12">
        <v>36</v>
      </c>
      <c r="F195" s="12">
        <v>36</v>
      </c>
      <c r="G195" s="12"/>
      <c r="H195" s="12"/>
      <c r="I195" s="12"/>
      <c r="J195" s="12"/>
      <c r="K195" s="12"/>
      <c r="L195" s="12"/>
      <c r="M195" s="74" t="str">
        <f t="shared" si="86"/>
        <v/>
      </c>
      <c r="N195" s="83" t="s">
        <v>103</v>
      </c>
      <c r="O195" s="83" t="s">
        <v>103</v>
      </c>
      <c r="P195" s="83"/>
      <c r="Q195" s="83"/>
      <c r="R195" s="83"/>
      <c r="S195" s="83"/>
      <c r="T195" s="83"/>
      <c r="U195" s="83"/>
      <c r="V195" s="5" t="str">
        <f t="shared" si="87"/>
        <v/>
      </c>
      <c r="W195" s="41"/>
      <c r="X195" s="41"/>
      <c r="Y195" s="41"/>
      <c r="Z195" s="41"/>
      <c r="AA195" s="41"/>
      <c r="AB195" s="41"/>
      <c r="AC195" s="41"/>
      <c r="AD195" s="41"/>
      <c r="AE195" s="5" t="str">
        <f t="shared" si="88"/>
        <v/>
      </c>
      <c r="AF195" s="41"/>
      <c r="AG195" s="41"/>
      <c r="AH195" s="41"/>
      <c r="AI195" s="41"/>
      <c r="AJ195" s="41"/>
      <c r="AK195" s="41"/>
      <c r="AL195" s="41"/>
      <c r="AM195" s="41"/>
      <c r="AN195" s="41">
        <f t="shared" si="95"/>
        <v>18.485915492957748</v>
      </c>
      <c r="AO195" s="41">
        <v>1136</v>
      </c>
      <c r="AP195" s="110" t="s">
        <v>103</v>
      </c>
      <c r="AQ195" s="111" t="s">
        <v>103</v>
      </c>
      <c r="AR195" s="126" t="str">
        <f t="shared" si="89"/>
        <v/>
      </c>
      <c r="AS195" s="126" t="str">
        <f t="shared" si="90"/>
        <v/>
      </c>
      <c r="AT195" s="127">
        <v>1136</v>
      </c>
      <c r="AU195" s="128">
        <v>2.86</v>
      </c>
      <c r="AV195" s="129" t="s">
        <v>103</v>
      </c>
      <c r="AW195" s="126" t="str">
        <f t="shared" si="91"/>
        <v/>
      </c>
      <c r="AX195" s="126" t="str">
        <f t="shared" si="92"/>
        <v/>
      </c>
      <c r="AY195" s="64" t="str">
        <f t="shared" si="93"/>
        <v/>
      </c>
      <c r="AZ195" s="97">
        <v>78.260000000000005</v>
      </c>
      <c r="BA195" s="68"/>
      <c r="BB195" s="68"/>
      <c r="BC195" s="68"/>
      <c r="BD195" s="68"/>
      <c r="BE195" s="15"/>
      <c r="BF195" s="5">
        <f t="shared" si="94"/>
        <v>7169</v>
      </c>
      <c r="BG195" s="42">
        <v>3753</v>
      </c>
      <c r="BH195" s="42">
        <v>3416</v>
      </c>
      <c r="BI195" s="42"/>
      <c r="BJ195" s="42"/>
      <c r="BK195" s="42"/>
      <c r="BL195" s="42"/>
      <c r="BM195" s="42"/>
    </row>
    <row r="196" spans="1:65" outlineLevel="5" x14ac:dyDescent="0.3">
      <c r="A196" s="22">
        <f t="shared" si="80"/>
        <v>6</v>
      </c>
      <c r="B196" s="9">
        <f t="shared" si="78"/>
        <v>43624</v>
      </c>
      <c r="C196" s="51">
        <v>322368</v>
      </c>
      <c r="D196" s="64">
        <f t="shared" si="85"/>
        <v>36</v>
      </c>
      <c r="E196" s="12">
        <v>36</v>
      </c>
      <c r="F196" s="12">
        <v>36</v>
      </c>
      <c r="G196" s="12"/>
      <c r="H196" s="12"/>
      <c r="I196" s="12"/>
      <c r="J196" s="12"/>
      <c r="K196" s="12"/>
      <c r="L196" s="12"/>
      <c r="M196" s="74" t="str">
        <f t="shared" si="86"/>
        <v/>
      </c>
      <c r="N196" s="83" t="s">
        <v>103</v>
      </c>
      <c r="O196" s="83" t="s">
        <v>103</v>
      </c>
      <c r="P196" s="83"/>
      <c r="Q196" s="83"/>
      <c r="R196" s="83"/>
      <c r="S196" s="83"/>
      <c r="T196" s="83"/>
      <c r="U196" s="83"/>
      <c r="V196" s="5" t="str">
        <f t="shared" si="87"/>
        <v/>
      </c>
      <c r="W196" s="41"/>
      <c r="X196" s="41"/>
      <c r="Y196" s="41"/>
      <c r="Z196" s="41"/>
      <c r="AA196" s="41"/>
      <c r="AB196" s="41"/>
      <c r="AC196" s="41"/>
      <c r="AD196" s="41"/>
      <c r="AE196" s="5" t="str">
        <f t="shared" si="88"/>
        <v/>
      </c>
      <c r="AF196" s="41"/>
      <c r="AG196" s="41"/>
      <c r="AH196" s="41"/>
      <c r="AI196" s="41"/>
      <c r="AJ196" s="41"/>
      <c r="AK196" s="41"/>
      <c r="AL196" s="41"/>
      <c r="AM196" s="41"/>
      <c r="AN196" s="41">
        <f t="shared" si="95"/>
        <v>18.485915492957748</v>
      </c>
      <c r="AO196" s="41">
        <v>1136</v>
      </c>
      <c r="AP196" s="110" t="s">
        <v>103</v>
      </c>
      <c r="AQ196" s="111" t="s">
        <v>103</v>
      </c>
      <c r="AR196" s="126" t="str">
        <f t="shared" si="89"/>
        <v/>
      </c>
      <c r="AS196" s="126" t="str">
        <f t="shared" si="90"/>
        <v/>
      </c>
      <c r="AT196" s="127">
        <v>1136</v>
      </c>
      <c r="AU196" s="128" t="s">
        <v>103</v>
      </c>
      <c r="AV196" s="129" t="s">
        <v>103</v>
      </c>
      <c r="AW196" s="126" t="str">
        <f t="shared" si="91"/>
        <v/>
      </c>
      <c r="AX196" s="126" t="str">
        <f t="shared" si="92"/>
        <v/>
      </c>
      <c r="AY196" s="64" t="str">
        <f t="shared" si="93"/>
        <v/>
      </c>
      <c r="AZ196" s="97" t="s">
        <v>103</v>
      </c>
      <c r="BA196" s="68"/>
      <c r="BB196" s="68"/>
      <c r="BC196" s="68"/>
      <c r="BD196" s="68"/>
      <c r="BE196" s="15"/>
      <c r="BF196" s="5">
        <f t="shared" si="94"/>
        <v>7349</v>
      </c>
      <c r="BG196" s="42">
        <v>3322</v>
      </c>
      <c r="BH196" s="42">
        <v>4027</v>
      </c>
      <c r="BI196" s="42"/>
      <c r="BJ196" s="42"/>
      <c r="BK196" s="42"/>
      <c r="BL196" s="42"/>
      <c r="BM196" s="42"/>
    </row>
    <row r="197" spans="1:65" outlineLevel="5" x14ac:dyDescent="0.3">
      <c r="A197" s="22">
        <f t="shared" si="80"/>
        <v>6</v>
      </c>
      <c r="B197" s="9">
        <f t="shared" si="78"/>
        <v>43625</v>
      </c>
      <c r="C197" s="51">
        <v>333989</v>
      </c>
      <c r="D197" s="64">
        <f t="shared" si="85"/>
        <v>37</v>
      </c>
      <c r="E197" s="12">
        <v>37</v>
      </c>
      <c r="F197" s="12">
        <v>37</v>
      </c>
      <c r="G197" s="12"/>
      <c r="H197" s="12"/>
      <c r="I197" s="12"/>
      <c r="J197" s="12"/>
      <c r="K197" s="12"/>
      <c r="L197" s="12"/>
      <c r="M197" s="74" t="str">
        <f t="shared" si="86"/>
        <v/>
      </c>
      <c r="N197" s="83" t="s">
        <v>103</v>
      </c>
      <c r="O197" s="83" t="s">
        <v>103</v>
      </c>
      <c r="P197" s="83"/>
      <c r="Q197" s="83"/>
      <c r="R197" s="83"/>
      <c r="S197" s="83"/>
      <c r="T197" s="83"/>
      <c r="U197" s="83"/>
      <c r="V197" s="5" t="str">
        <f t="shared" si="87"/>
        <v/>
      </c>
      <c r="W197" s="41"/>
      <c r="X197" s="41"/>
      <c r="Y197" s="41"/>
      <c r="Z197" s="41"/>
      <c r="AA197" s="41"/>
      <c r="AB197" s="41"/>
      <c r="AC197" s="41"/>
      <c r="AD197" s="41"/>
      <c r="AE197" s="5" t="str">
        <f t="shared" si="88"/>
        <v/>
      </c>
      <c r="AF197" s="41"/>
      <c r="AG197" s="41"/>
      <c r="AH197" s="41"/>
      <c r="AI197" s="41"/>
      <c r="AJ197" s="41"/>
      <c r="AK197" s="41"/>
      <c r="AL197" s="41"/>
      <c r="AM197" s="41"/>
      <c r="AN197" s="41">
        <f t="shared" si="95"/>
        <v>30.129124820659971</v>
      </c>
      <c r="AO197" s="41">
        <v>697</v>
      </c>
      <c r="AP197" s="110" t="s">
        <v>103</v>
      </c>
      <c r="AQ197" s="111" t="s">
        <v>103</v>
      </c>
      <c r="AR197" s="126" t="str">
        <f t="shared" si="89"/>
        <v/>
      </c>
      <c r="AS197" s="126" t="str">
        <f t="shared" si="90"/>
        <v/>
      </c>
      <c r="AT197" s="127">
        <v>697</v>
      </c>
      <c r="AU197" s="128" t="s">
        <v>103</v>
      </c>
      <c r="AV197" s="129" t="s">
        <v>103</v>
      </c>
      <c r="AW197" s="126" t="str">
        <f t="shared" si="91"/>
        <v/>
      </c>
      <c r="AX197" s="126" t="str">
        <f t="shared" si="92"/>
        <v/>
      </c>
      <c r="AY197" s="64" t="str">
        <f t="shared" si="93"/>
        <v/>
      </c>
      <c r="AZ197" s="97" t="s">
        <v>103</v>
      </c>
      <c r="BA197" s="68"/>
      <c r="BB197" s="68"/>
      <c r="BC197" s="68"/>
      <c r="BD197" s="68"/>
      <c r="BE197" s="15"/>
      <c r="BF197" s="5">
        <f t="shared" si="94"/>
        <v>4625</v>
      </c>
      <c r="BG197" s="42">
        <v>4339</v>
      </c>
      <c r="BH197" s="42">
        <v>286</v>
      </c>
      <c r="BI197" s="42"/>
      <c r="BJ197" s="42"/>
      <c r="BK197" s="42"/>
      <c r="BL197" s="42"/>
      <c r="BM197" s="42"/>
    </row>
    <row r="198" spans="1:65" outlineLevel="5" x14ac:dyDescent="0.3">
      <c r="A198" s="22">
        <f t="shared" si="80"/>
        <v>6</v>
      </c>
      <c r="B198" s="9">
        <f t="shared" si="78"/>
        <v>43626</v>
      </c>
      <c r="C198" s="51">
        <v>311487</v>
      </c>
      <c r="D198" s="64">
        <f t="shared" si="85"/>
        <v>37</v>
      </c>
      <c r="E198" s="12">
        <v>37</v>
      </c>
      <c r="F198" s="12">
        <v>37</v>
      </c>
      <c r="G198" s="12"/>
      <c r="H198" s="12"/>
      <c r="I198" s="12"/>
      <c r="J198" s="12"/>
      <c r="K198" s="12"/>
      <c r="L198" s="12"/>
      <c r="M198" s="74" t="str">
        <f t="shared" si="86"/>
        <v/>
      </c>
      <c r="N198" s="83" t="s">
        <v>103</v>
      </c>
      <c r="O198" s="83" t="s">
        <v>103</v>
      </c>
      <c r="P198" s="83"/>
      <c r="Q198" s="83"/>
      <c r="R198" s="83"/>
      <c r="S198" s="83"/>
      <c r="T198" s="83"/>
      <c r="U198" s="83"/>
      <c r="V198" s="5" t="str">
        <f t="shared" si="87"/>
        <v/>
      </c>
      <c r="W198" s="41"/>
      <c r="X198" s="41"/>
      <c r="Y198" s="41"/>
      <c r="Z198" s="41"/>
      <c r="AA198" s="41"/>
      <c r="AB198" s="41"/>
      <c r="AC198" s="41"/>
      <c r="AD198" s="41"/>
      <c r="AE198" s="5" t="str">
        <f t="shared" si="88"/>
        <v/>
      </c>
      <c r="AF198" s="41"/>
      <c r="AG198" s="41"/>
      <c r="AH198" s="41"/>
      <c r="AI198" s="41"/>
      <c r="AJ198" s="41"/>
      <c r="AK198" s="41"/>
      <c r="AL198" s="41"/>
      <c r="AM198" s="41"/>
      <c r="AN198" s="41">
        <f t="shared" si="95"/>
        <v>22.975929978118163</v>
      </c>
      <c r="AO198" s="41">
        <v>914</v>
      </c>
      <c r="AP198" s="110" t="s">
        <v>103</v>
      </c>
      <c r="AQ198" s="111" t="s">
        <v>103</v>
      </c>
      <c r="AR198" s="126" t="str">
        <f t="shared" si="89"/>
        <v/>
      </c>
      <c r="AS198" s="126" t="str">
        <f t="shared" si="90"/>
        <v/>
      </c>
      <c r="AT198" s="127">
        <v>914</v>
      </c>
      <c r="AU198" s="128">
        <v>2.63</v>
      </c>
      <c r="AV198" s="129" t="s">
        <v>103</v>
      </c>
      <c r="AW198" s="126" t="str">
        <f t="shared" si="91"/>
        <v/>
      </c>
      <c r="AX198" s="126" t="str">
        <f t="shared" si="92"/>
        <v/>
      </c>
      <c r="AY198" s="64" t="str">
        <f t="shared" si="93"/>
        <v/>
      </c>
      <c r="AZ198" s="97">
        <v>77.84</v>
      </c>
      <c r="BA198" s="68"/>
      <c r="BB198" s="68"/>
      <c r="BC198" s="68"/>
      <c r="BD198" s="68"/>
      <c r="BE198" s="15"/>
      <c r="BF198" s="5">
        <f t="shared" si="94"/>
        <v>6611</v>
      </c>
      <c r="BG198" s="42">
        <v>915</v>
      </c>
      <c r="BH198" s="42">
        <v>5696</v>
      </c>
      <c r="BI198" s="42"/>
      <c r="BJ198" s="42"/>
      <c r="BK198" s="42"/>
      <c r="BL198" s="42"/>
      <c r="BM198" s="42"/>
    </row>
    <row r="199" spans="1:65" outlineLevel="5" x14ac:dyDescent="0.3">
      <c r="A199" s="22">
        <f t="shared" si="80"/>
        <v>6</v>
      </c>
      <c r="B199" s="9">
        <f t="shared" si="78"/>
        <v>43627</v>
      </c>
      <c r="C199" s="51">
        <v>313450</v>
      </c>
      <c r="D199" s="64">
        <f t="shared" si="85"/>
        <v>36</v>
      </c>
      <c r="E199" s="12">
        <v>36</v>
      </c>
      <c r="F199" s="12">
        <v>36</v>
      </c>
      <c r="G199" s="12"/>
      <c r="H199" s="12"/>
      <c r="I199" s="12"/>
      <c r="J199" s="12"/>
      <c r="K199" s="12"/>
      <c r="L199" s="12"/>
      <c r="M199" s="74">
        <f t="shared" si="86"/>
        <v>6.8</v>
      </c>
      <c r="N199" s="83">
        <v>6.76</v>
      </c>
      <c r="O199" s="83">
        <v>6.8</v>
      </c>
      <c r="P199" s="83"/>
      <c r="Q199" s="83"/>
      <c r="R199" s="83"/>
      <c r="S199" s="83"/>
      <c r="T199" s="83"/>
      <c r="U199" s="83"/>
      <c r="V199" s="5" t="str">
        <f t="shared" si="87"/>
        <v/>
      </c>
      <c r="W199" s="41"/>
      <c r="X199" s="41"/>
      <c r="Y199" s="41"/>
      <c r="Z199" s="41"/>
      <c r="AA199" s="41"/>
      <c r="AB199" s="41"/>
      <c r="AC199" s="41"/>
      <c r="AD199" s="41"/>
      <c r="AE199" s="5" t="str">
        <f t="shared" si="88"/>
        <v/>
      </c>
      <c r="AF199" s="41"/>
      <c r="AG199" s="41"/>
      <c r="AH199" s="41"/>
      <c r="AI199" s="41"/>
      <c r="AJ199" s="41"/>
      <c r="AK199" s="41"/>
      <c r="AL199" s="41"/>
      <c r="AM199" s="41"/>
      <c r="AN199" s="41">
        <f t="shared" si="95"/>
        <v>19.75540921919097</v>
      </c>
      <c r="AO199" s="41">
        <v>1063</v>
      </c>
      <c r="AP199" s="110">
        <v>3.77</v>
      </c>
      <c r="AQ199" s="111">
        <v>2.92</v>
      </c>
      <c r="AR199" s="126">
        <f t="shared" si="89"/>
        <v>77.453580901856768</v>
      </c>
      <c r="AS199" s="126">
        <f t="shared" si="90"/>
        <v>22.546419098143232</v>
      </c>
      <c r="AT199" s="127">
        <v>1063</v>
      </c>
      <c r="AU199" s="128">
        <v>2.76</v>
      </c>
      <c r="AV199" s="129">
        <v>1.83</v>
      </c>
      <c r="AW199" s="126">
        <f t="shared" si="91"/>
        <v>66.304347826086968</v>
      </c>
      <c r="AX199" s="126">
        <f t="shared" si="92"/>
        <v>33.695652173913032</v>
      </c>
      <c r="AY199" s="64">
        <f t="shared" si="93"/>
        <v>42.719840919133865</v>
      </c>
      <c r="AZ199" s="97">
        <v>78.67</v>
      </c>
      <c r="BA199" s="68"/>
      <c r="BB199" s="68"/>
      <c r="BC199" s="68"/>
      <c r="BD199" s="68"/>
      <c r="BE199" s="15"/>
      <c r="BF199" s="5">
        <f t="shared" si="94"/>
        <v>7530</v>
      </c>
      <c r="BG199" s="42">
        <v>2517</v>
      </c>
      <c r="BH199" s="42">
        <v>5013</v>
      </c>
      <c r="BI199" s="42"/>
      <c r="BJ199" s="42"/>
      <c r="BK199" s="42"/>
      <c r="BL199" s="42"/>
      <c r="BM199" s="42"/>
    </row>
    <row r="200" spans="1:65" outlineLevel="5" x14ac:dyDescent="0.3">
      <c r="A200" s="22">
        <f t="shared" si="80"/>
        <v>6</v>
      </c>
      <c r="B200" s="9">
        <f t="shared" si="78"/>
        <v>43628</v>
      </c>
      <c r="C200" s="51">
        <v>296709</v>
      </c>
      <c r="D200" s="64">
        <f t="shared" si="85"/>
        <v>36</v>
      </c>
      <c r="E200" s="12">
        <v>36</v>
      </c>
      <c r="F200" s="12">
        <v>36</v>
      </c>
      <c r="G200" s="12"/>
      <c r="H200" s="12"/>
      <c r="I200" s="12"/>
      <c r="J200" s="12"/>
      <c r="K200" s="12"/>
      <c r="L200" s="12"/>
      <c r="M200" s="74" t="str">
        <f t="shared" si="86"/>
        <v/>
      </c>
      <c r="N200" s="83" t="s">
        <v>103</v>
      </c>
      <c r="O200" s="83" t="s">
        <v>103</v>
      </c>
      <c r="P200" s="83"/>
      <c r="Q200" s="83"/>
      <c r="R200" s="83"/>
      <c r="S200" s="83"/>
      <c r="T200" s="83"/>
      <c r="U200" s="83"/>
      <c r="V200" s="5" t="str">
        <f t="shared" si="87"/>
        <v/>
      </c>
      <c r="W200" s="41"/>
      <c r="X200" s="41"/>
      <c r="Y200" s="41"/>
      <c r="Z200" s="41"/>
      <c r="AA200" s="41"/>
      <c r="AB200" s="41"/>
      <c r="AC200" s="41"/>
      <c r="AD200" s="41"/>
      <c r="AE200" s="5" t="str">
        <f t="shared" si="88"/>
        <v/>
      </c>
      <c r="AF200" s="41"/>
      <c r="AG200" s="41"/>
      <c r="AH200" s="41"/>
      <c r="AI200" s="41"/>
      <c r="AJ200" s="41"/>
      <c r="AK200" s="41"/>
      <c r="AL200" s="41"/>
      <c r="AM200" s="41"/>
      <c r="AN200" s="41">
        <f t="shared" si="95"/>
        <v>22.222222222222221</v>
      </c>
      <c r="AO200" s="41">
        <v>945</v>
      </c>
      <c r="AP200" s="110" t="s">
        <v>103</v>
      </c>
      <c r="AQ200" s="111" t="s">
        <v>103</v>
      </c>
      <c r="AR200" s="126" t="str">
        <f t="shared" si="89"/>
        <v/>
      </c>
      <c r="AS200" s="126" t="str">
        <f t="shared" si="90"/>
        <v/>
      </c>
      <c r="AT200" s="127">
        <v>945</v>
      </c>
      <c r="AU200" s="128">
        <v>2.72</v>
      </c>
      <c r="AV200" s="129" t="s">
        <v>103</v>
      </c>
      <c r="AW200" s="126" t="str">
        <f t="shared" si="91"/>
        <v/>
      </c>
      <c r="AX200" s="126" t="str">
        <f t="shared" si="92"/>
        <v/>
      </c>
      <c r="AY200" s="64" t="str">
        <f t="shared" si="93"/>
        <v/>
      </c>
      <c r="AZ200" s="97">
        <v>78.52</v>
      </c>
      <c r="BA200" s="68"/>
      <c r="BB200" s="68"/>
      <c r="BC200" s="68"/>
      <c r="BD200" s="68"/>
      <c r="BE200" s="15"/>
      <c r="BF200" s="5">
        <f t="shared" si="94"/>
        <v>6682</v>
      </c>
      <c r="BG200" s="42">
        <v>2802</v>
      </c>
      <c r="BH200" s="42">
        <v>3880</v>
      </c>
      <c r="BI200" s="42"/>
      <c r="BJ200" s="42"/>
      <c r="BK200" s="42"/>
      <c r="BL200" s="42"/>
      <c r="BM200" s="42"/>
    </row>
    <row r="201" spans="1:65" outlineLevel="5" x14ac:dyDescent="0.3">
      <c r="A201" s="22">
        <f t="shared" si="80"/>
        <v>6</v>
      </c>
      <c r="B201" s="9">
        <f t="shared" si="78"/>
        <v>43629</v>
      </c>
      <c r="C201" s="51">
        <v>294495</v>
      </c>
      <c r="D201" s="64">
        <f t="shared" si="85"/>
        <v>36.5</v>
      </c>
      <c r="E201" s="12">
        <v>37</v>
      </c>
      <c r="F201" s="12">
        <v>36</v>
      </c>
      <c r="G201" s="12"/>
      <c r="H201" s="12"/>
      <c r="I201" s="12"/>
      <c r="J201" s="12"/>
      <c r="K201" s="12"/>
      <c r="L201" s="12"/>
      <c r="M201" s="74" t="str">
        <f t="shared" si="86"/>
        <v/>
      </c>
      <c r="N201" s="83" t="s">
        <v>103</v>
      </c>
      <c r="O201" s="83" t="s">
        <v>103</v>
      </c>
      <c r="P201" s="83"/>
      <c r="Q201" s="83"/>
      <c r="R201" s="83"/>
      <c r="S201" s="83"/>
      <c r="T201" s="83"/>
      <c r="U201" s="83"/>
      <c r="V201" s="5" t="str">
        <f t="shared" si="87"/>
        <v/>
      </c>
      <c r="W201" s="41"/>
      <c r="X201" s="41"/>
      <c r="Y201" s="41"/>
      <c r="Z201" s="41"/>
      <c r="AA201" s="41"/>
      <c r="AB201" s="41"/>
      <c r="AC201" s="41"/>
      <c r="AD201" s="41"/>
      <c r="AE201" s="5" t="str">
        <f t="shared" si="88"/>
        <v/>
      </c>
      <c r="AF201" s="41"/>
      <c r="AG201" s="41"/>
      <c r="AH201" s="41"/>
      <c r="AI201" s="41"/>
      <c r="AJ201" s="41"/>
      <c r="AK201" s="41"/>
      <c r="AL201" s="41"/>
      <c r="AM201" s="41"/>
      <c r="AN201" s="41">
        <f t="shared" si="95"/>
        <v>21.96652719665272</v>
      </c>
      <c r="AO201" s="41">
        <v>956</v>
      </c>
      <c r="AP201" s="110" t="s">
        <v>103</v>
      </c>
      <c r="AQ201" s="111" t="s">
        <v>103</v>
      </c>
      <c r="AR201" s="126" t="str">
        <f t="shared" si="89"/>
        <v/>
      </c>
      <c r="AS201" s="126" t="str">
        <f t="shared" si="90"/>
        <v/>
      </c>
      <c r="AT201" s="127">
        <v>956</v>
      </c>
      <c r="AU201" s="128">
        <v>2.61</v>
      </c>
      <c r="AV201" s="129" t="s">
        <v>103</v>
      </c>
      <c r="AW201" s="126" t="str">
        <f t="shared" si="91"/>
        <v/>
      </c>
      <c r="AX201" s="126" t="str">
        <f t="shared" si="92"/>
        <v/>
      </c>
      <c r="AY201" s="64" t="str">
        <f t="shared" si="93"/>
        <v/>
      </c>
      <c r="AZ201" s="97">
        <v>78.25</v>
      </c>
      <c r="BA201" s="68"/>
      <c r="BB201" s="68"/>
      <c r="BC201" s="68"/>
      <c r="BD201" s="68"/>
      <c r="BE201" s="15"/>
      <c r="BF201" s="5">
        <f t="shared" si="94"/>
        <v>6791</v>
      </c>
      <c r="BG201" s="42">
        <v>2047</v>
      </c>
      <c r="BH201" s="42">
        <v>4744</v>
      </c>
      <c r="BI201" s="42"/>
      <c r="BJ201" s="42"/>
      <c r="BK201" s="42"/>
      <c r="BL201" s="42"/>
      <c r="BM201" s="42"/>
    </row>
    <row r="202" spans="1:65" outlineLevel="5" x14ac:dyDescent="0.3">
      <c r="A202" s="22">
        <f t="shared" si="80"/>
        <v>6</v>
      </c>
      <c r="B202" s="9">
        <f t="shared" si="78"/>
        <v>43630</v>
      </c>
      <c r="C202" s="51">
        <v>337779</v>
      </c>
      <c r="D202" s="64">
        <f t="shared" si="85"/>
        <v>36.5</v>
      </c>
      <c r="E202" s="12">
        <v>37</v>
      </c>
      <c r="F202" s="12">
        <v>36</v>
      </c>
      <c r="G202" s="12"/>
      <c r="H202" s="12"/>
      <c r="I202" s="12"/>
      <c r="J202" s="12"/>
      <c r="K202" s="12"/>
      <c r="L202" s="12"/>
      <c r="M202" s="74" t="str">
        <f t="shared" si="86"/>
        <v/>
      </c>
      <c r="N202" s="83" t="s">
        <v>103</v>
      </c>
      <c r="O202" s="83" t="s">
        <v>103</v>
      </c>
      <c r="P202" s="83"/>
      <c r="Q202" s="83"/>
      <c r="R202" s="83"/>
      <c r="S202" s="83"/>
      <c r="T202" s="83"/>
      <c r="U202" s="83"/>
      <c r="V202" s="5" t="str">
        <f t="shared" si="87"/>
        <v/>
      </c>
      <c r="W202" s="41"/>
      <c r="X202" s="41"/>
      <c r="Y202" s="41"/>
      <c r="Z202" s="41"/>
      <c r="AA202" s="41"/>
      <c r="AB202" s="41"/>
      <c r="AC202" s="41"/>
      <c r="AD202" s="41"/>
      <c r="AE202" s="5" t="str">
        <f t="shared" si="88"/>
        <v/>
      </c>
      <c r="AF202" s="41"/>
      <c r="AG202" s="41"/>
      <c r="AH202" s="41"/>
      <c r="AI202" s="41"/>
      <c r="AJ202" s="41"/>
      <c r="AK202" s="41"/>
      <c r="AL202" s="41"/>
      <c r="AM202" s="41"/>
      <c r="AN202" s="41">
        <f t="shared" si="95"/>
        <v>24.027459954233411</v>
      </c>
      <c r="AO202" s="41">
        <v>874</v>
      </c>
      <c r="AP202" s="110" t="s">
        <v>103</v>
      </c>
      <c r="AQ202" s="111" t="s">
        <v>103</v>
      </c>
      <c r="AR202" s="126" t="str">
        <f t="shared" si="89"/>
        <v/>
      </c>
      <c r="AS202" s="126" t="str">
        <f t="shared" si="90"/>
        <v/>
      </c>
      <c r="AT202" s="127">
        <v>874</v>
      </c>
      <c r="AU202" s="128">
        <v>2.63</v>
      </c>
      <c r="AV202" s="129" t="s">
        <v>103</v>
      </c>
      <c r="AW202" s="126" t="str">
        <f t="shared" si="91"/>
        <v/>
      </c>
      <c r="AX202" s="126" t="str">
        <f t="shared" si="92"/>
        <v/>
      </c>
      <c r="AY202" s="64" t="str">
        <f t="shared" si="93"/>
        <v/>
      </c>
      <c r="AZ202" s="97">
        <v>78.69</v>
      </c>
      <c r="BA202" s="68"/>
      <c r="BB202" s="68"/>
      <c r="BC202" s="68"/>
      <c r="BD202" s="68"/>
      <c r="BE202" s="15"/>
      <c r="BF202" s="5">
        <f t="shared" si="94"/>
        <v>5887</v>
      </c>
      <c r="BG202" s="42">
        <v>1013</v>
      </c>
      <c r="BH202" s="42">
        <v>4874</v>
      </c>
      <c r="BI202" s="42"/>
      <c r="BJ202" s="42"/>
      <c r="BK202" s="42"/>
      <c r="BL202" s="42"/>
      <c r="BM202" s="42"/>
    </row>
    <row r="203" spans="1:65" outlineLevel="5" x14ac:dyDescent="0.3">
      <c r="A203" s="22">
        <f t="shared" si="80"/>
        <v>6</v>
      </c>
      <c r="B203" s="9">
        <f t="shared" si="78"/>
        <v>43631</v>
      </c>
      <c r="C203" s="51">
        <v>313541</v>
      </c>
      <c r="D203" s="64">
        <f t="shared" si="85"/>
        <v>36</v>
      </c>
      <c r="E203" s="12">
        <v>36</v>
      </c>
      <c r="F203" s="12">
        <v>36</v>
      </c>
      <c r="G203" s="12"/>
      <c r="H203" s="12"/>
      <c r="I203" s="12"/>
      <c r="J203" s="12"/>
      <c r="K203" s="12"/>
      <c r="L203" s="12"/>
      <c r="M203" s="74" t="str">
        <f t="shared" si="86"/>
        <v/>
      </c>
      <c r="N203" s="83" t="s">
        <v>103</v>
      </c>
      <c r="O203" s="83" t="s">
        <v>103</v>
      </c>
      <c r="P203" s="83"/>
      <c r="Q203" s="83"/>
      <c r="R203" s="83"/>
      <c r="S203" s="83"/>
      <c r="T203" s="83"/>
      <c r="U203" s="83"/>
      <c r="V203" s="5" t="str">
        <f t="shared" si="87"/>
        <v/>
      </c>
      <c r="W203" s="41"/>
      <c r="X203" s="41"/>
      <c r="Y203" s="41"/>
      <c r="Z203" s="41"/>
      <c r="AA203" s="41"/>
      <c r="AB203" s="41"/>
      <c r="AC203" s="41"/>
      <c r="AD203" s="41"/>
      <c r="AE203" s="5" t="str">
        <f t="shared" si="88"/>
        <v/>
      </c>
      <c r="AF203" s="41"/>
      <c r="AG203" s="41"/>
      <c r="AH203" s="41"/>
      <c r="AI203" s="41"/>
      <c r="AJ203" s="41"/>
      <c r="AK203" s="41"/>
      <c r="AL203" s="41"/>
      <c r="AM203" s="41"/>
      <c r="AN203" s="41">
        <f t="shared" si="95"/>
        <v>14.112903225806452</v>
      </c>
      <c r="AO203" s="41">
        <v>1488</v>
      </c>
      <c r="AP203" s="110" t="s">
        <v>103</v>
      </c>
      <c r="AQ203" s="111" t="s">
        <v>103</v>
      </c>
      <c r="AR203" s="126" t="str">
        <f t="shared" si="89"/>
        <v/>
      </c>
      <c r="AS203" s="126" t="str">
        <f t="shared" si="90"/>
        <v/>
      </c>
      <c r="AT203" s="127">
        <v>1488</v>
      </c>
      <c r="AU203" s="128" t="s">
        <v>103</v>
      </c>
      <c r="AV203" s="129" t="s">
        <v>103</v>
      </c>
      <c r="AW203" s="126" t="str">
        <f t="shared" si="91"/>
        <v/>
      </c>
      <c r="AX203" s="126" t="str">
        <f t="shared" si="92"/>
        <v/>
      </c>
      <c r="AY203" s="64" t="str">
        <f t="shared" si="93"/>
        <v/>
      </c>
      <c r="AZ203" s="97" t="s">
        <v>103</v>
      </c>
      <c r="BA203" s="68"/>
      <c r="BB203" s="68"/>
      <c r="BC203" s="68"/>
      <c r="BD203" s="68"/>
      <c r="BE203" s="15"/>
      <c r="BF203" s="5">
        <f t="shared" si="94"/>
        <v>6454</v>
      </c>
      <c r="BG203" s="42">
        <v>4094</v>
      </c>
      <c r="BH203" s="42">
        <v>2360</v>
      </c>
      <c r="BI203" s="42"/>
      <c r="BJ203" s="42"/>
      <c r="BK203" s="42"/>
      <c r="BL203" s="42"/>
      <c r="BM203" s="42"/>
    </row>
    <row r="204" spans="1:65" outlineLevel="5" x14ac:dyDescent="0.3">
      <c r="A204" s="22">
        <f t="shared" si="80"/>
        <v>6</v>
      </c>
      <c r="B204" s="9">
        <f t="shared" si="78"/>
        <v>43632</v>
      </c>
      <c r="C204" s="51">
        <v>302733</v>
      </c>
      <c r="D204" s="64">
        <f t="shared" si="85"/>
        <v>36.5</v>
      </c>
      <c r="E204" s="12">
        <v>37</v>
      </c>
      <c r="F204" s="12">
        <v>36</v>
      </c>
      <c r="G204" s="12"/>
      <c r="H204" s="12"/>
      <c r="I204" s="12"/>
      <c r="J204" s="12"/>
      <c r="K204" s="12"/>
      <c r="L204" s="12"/>
      <c r="M204" s="74" t="str">
        <f t="shared" si="86"/>
        <v/>
      </c>
      <c r="N204" s="83" t="s">
        <v>103</v>
      </c>
      <c r="O204" s="83" t="s">
        <v>103</v>
      </c>
      <c r="P204" s="83"/>
      <c r="Q204" s="83"/>
      <c r="R204" s="83"/>
      <c r="S204" s="83"/>
      <c r="T204" s="83"/>
      <c r="U204" s="83"/>
      <c r="V204" s="5" t="str">
        <f t="shared" si="87"/>
        <v/>
      </c>
      <c r="W204" s="41"/>
      <c r="X204" s="41"/>
      <c r="Y204" s="41"/>
      <c r="Z204" s="41"/>
      <c r="AA204" s="41"/>
      <c r="AB204" s="41"/>
      <c r="AC204" s="41"/>
      <c r="AD204" s="41"/>
      <c r="AE204" s="5" t="str">
        <f t="shared" si="88"/>
        <v/>
      </c>
      <c r="AF204" s="41"/>
      <c r="AG204" s="41"/>
      <c r="AH204" s="41"/>
      <c r="AI204" s="41"/>
      <c r="AJ204" s="41"/>
      <c r="AK204" s="41"/>
      <c r="AL204" s="41"/>
      <c r="AM204" s="41"/>
      <c r="AN204" s="41">
        <f t="shared" si="95"/>
        <v>14.112903225806452</v>
      </c>
      <c r="AO204" s="41">
        <v>1488</v>
      </c>
      <c r="AP204" s="110" t="s">
        <v>103</v>
      </c>
      <c r="AQ204" s="111" t="s">
        <v>103</v>
      </c>
      <c r="AR204" s="126" t="str">
        <f t="shared" si="89"/>
        <v/>
      </c>
      <c r="AS204" s="126" t="str">
        <f t="shared" si="90"/>
        <v/>
      </c>
      <c r="AT204" s="127">
        <v>1488</v>
      </c>
      <c r="AU204" s="128" t="s">
        <v>103</v>
      </c>
      <c r="AV204" s="129" t="s">
        <v>103</v>
      </c>
      <c r="AW204" s="126" t="str">
        <f t="shared" si="91"/>
        <v/>
      </c>
      <c r="AX204" s="126" t="str">
        <f t="shared" si="92"/>
        <v/>
      </c>
      <c r="AY204" s="64" t="str">
        <f t="shared" si="93"/>
        <v/>
      </c>
      <c r="AZ204" s="97" t="s">
        <v>103</v>
      </c>
      <c r="BA204" s="68"/>
      <c r="BB204" s="68"/>
      <c r="BC204" s="68"/>
      <c r="BD204" s="68"/>
      <c r="BE204" s="15"/>
      <c r="BF204" s="5">
        <f t="shared" si="94"/>
        <v>6487</v>
      </c>
      <c r="BG204" s="42">
        <v>1899</v>
      </c>
      <c r="BH204" s="42">
        <v>4588</v>
      </c>
      <c r="BI204" s="42"/>
      <c r="BJ204" s="42"/>
      <c r="BK204" s="42"/>
      <c r="BL204" s="42"/>
      <c r="BM204" s="42"/>
    </row>
    <row r="205" spans="1:65" outlineLevel="5" x14ac:dyDescent="0.3">
      <c r="A205" s="22">
        <f t="shared" si="80"/>
        <v>6</v>
      </c>
      <c r="B205" s="9">
        <f t="shared" si="78"/>
        <v>43633</v>
      </c>
      <c r="C205" s="51">
        <v>312634</v>
      </c>
      <c r="D205" s="64">
        <f t="shared" si="85"/>
        <v>36</v>
      </c>
      <c r="E205" s="12">
        <v>36</v>
      </c>
      <c r="F205" s="12">
        <v>36</v>
      </c>
      <c r="G205" s="12"/>
      <c r="H205" s="12"/>
      <c r="I205" s="12"/>
      <c r="J205" s="12"/>
      <c r="K205" s="12"/>
      <c r="L205" s="12"/>
      <c r="M205" s="74" t="str">
        <f t="shared" si="86"/>
        <v/>
      </c>
      <c r="N205" s="83" t="s">
        <v>103</v>
      </c>
      <c r="O205" s="83" t="s">
        <v>103</v>
      </c>
      <c r="P205" s="83"/>
      <c r="Q205" s="83"/>
      <c r="R205" s="83"/>
      <c r="S205" s="83"/>
      <c r="T205" s="83"/>
      <c r="U205" s="83"/>
      <c r="V205" s="5" t="str">
        <f t="shared" si="87"/>
        <v/>
      </c>
      <c r="W205" s="41"/>
      <c r="X205" s="41"/>
      <c r="Y205" s="41"/>
      <c r="Z205" s="41"/>
      <c r="AA205" s="41"/>
      <c r="AB205" s="41"/>
      <c r="AC205" s="41"/>
      <c r="AD205" s="41"/>
      <c r="AE205" s="5" t="str">
        <f t="shared" si="88"/>
        <v/>
      </c>
      <c r="AF205" s="41"/>
      <c r="AG205" s="41"/>
      <c r="AH205" s="41"/>
      <c r="AI205" s="41"/>
      <c r="AJ205" s="41"/>
      <c r="AK205" s="41"/>
      <c r="AL205" s="41"/>
      <c r="AM205" s="41"/>
      <c r="AN205" s="41">
        <f t="shared" si="95"/>
        <v>17.298187808896209</v>
      </c>
      <c r="AO205" s="41">
        <v>1214</v>
      </c>
      <c r="AP205" s="110" t="s">
        <v>103</v>
      </c>
      <c r="AQ205" s="111" t="s">
        <v>103</v>
      </c>
      <c r="AR205" s="126" t="str">
        <f t="shared" si="89"/>
        <v/>
      </c>
      <c r="AS205" s="126" t="str">
        <f t="shared" si="90"/>
        <v/>
      </c>
      <c r="AT205" s="127">
        <v>1214</v>
      </c>
      <c r="AU205" s="128">
        <v>2.6</v>
      </c>
      <c r="AV205" s="129" t="s">
        <v>103</v>
      </c>
      <c r="AW205" s="126" t="str">
        <f t="shared" si="91"/>
        <v/>
      </c>
      <c r="AX205" s="126" t="str">
        <f t="shared" si="92"/>
        <v/>
      </c>
      <c r="AY205" s="64" t="str">
        <f t="shared" si="93"/>
        <v/>
      </c>
      <c r="AZ205" s="97">
        <v>78.739999999999995</v>
      </c>
      <c r="BA205" s="68"/>
      <c r="BB205" s="68"/>
      <c r="BC205" s="68"/>
      <c r="BD205" s="68"/>
      <c r="BE205" s="15"/>
      <c r="BF205" s="5">
        <f t="shared" si="94"/>
        <v>6041</v>
      </c>
      <c r="BG205" s="42">
        <v>1980</v>
      </c>
      <c r="BH205" s="42">
        <v>4061</v>
      </c>
      <c r="BI205" s="42"/>
      <c r="BJ205" s="42"/>
      <c r="BK205" s="42"/>
      <c r="BL205" s="42"/>
      <c r="BM205" s="42"/>
    </row>
    <row r="206" spans="1:65" outlineLevel="5" x14ac:dyDescent="0.3">
      <c r="A206" s="22">
        <f t="shared" si="80"/>
        <v>6</v>
      </c>
      <c r="B206" s="9">
        <f t="shared" si="78"/>
        <v>43634</v>
      </c>
      <c r="C206" s="51">
        <v>312011</v>
      </c>
      <c r="D206" s="64">
        <f t="shared" si="85"/>
        <v>36.5</v>
      </c>
      <c r="E206" s="12">
        <v>37</v>
      </c>
      <c r="F206" s="12">
        <v>36</v>
      </c>
      <c r="G206" s="12"/>
      <c r="H206" s="12"/>
      <c r="I206" s="12"/>
      <c r="J206" s="12"/>
      <c r="K206" s="12"/>
      <c r="L206" s="12"/>
      <c r="M206" s="74" t="str">
        <f t="shared" si="86"/>
        <v/>
      </c>
      <c r="N206" s="83" t="s">
        <v>103</v>
      </c>
      <c r="O206" s="83" t="s">
        <v>103</v>
      </c>
      <c r="P206" s="83"/>
      <c r="Q206" s="83"/>
      <c r="R206" s="83"/>
      <c r="S206" s="83"/>
      <c r="T206" s="83"/>
      <c r="U206" s="83"/>
      <c r="V206" s="5" t="str">
        <f t="shared" si="87"/>
        <v/>
      </c>
      <c r="W206" s="41"/>
      <c r="X206" s="41"/>
      <c r="Y206" s="41"/>
      <c r="Z206" s="41"/>
      <c r="AA206" s="41"/>
      <c r="AB206" s="41"/>
      <c r="AC206" s="41"/>
      <c r="AD206" s="41"/>
      <c r="AE206" s="5" t="str">
        <f t="shared" si="88"/>
        <v/>
      </c>
      <c r="AF206" s="41"/>
      <c r="AG206" s="41"/>
      <c r="AH206" s="41"/>
      <c r="AI206" s="41"/>
      <c r="AJ206" s="41"/>
      <c r="AK206" s="41"/>
      <c r="AL206" s="41"/>
      <c r="AM206" s="41"/>
      <c r="AN206" s="41">
        <f t="shared" si="95"/>
        <v>18.245004344048652</v>
      </c>
      <c r="AO206" s="41">
        <v>1151</v>
      </c>
      <c r="AP206" s="110" t="s">
        <v>103</v>
      </c>
      <c r="AQ206" s="111" t="s">
        <v>103</v>
      </c>
      <c r="AR206" s="126" t="str">
        <f t="shared" si="89"/>
        <v/>
      </c>
      <c r="AS206" s="126" t="str">
        <f t="shared" si="90"/>
        <v/>
      </c>
      <c r="AT206" s="127">
        <v>1151</v>
      </c>
      <c r="AU206" s="128">
        <v>2.67</v>
      </c>
      <c r="AV206" s="129" t="s">
        <v>103</v>
      </c>
      <c r="AW206" s="126" t="str">
        <f t="shared" si="91"/>
        <v/>
      </c>
      <c r="AX206" s="126" t="str">
        <f t="shared" si="92"/>
        <v/>
      </c>
      <c r="AY206" s="64" t="str">
        <f t="shared" si="93"/>
        <v/>
      </c>
      <c r="AZ206" s="97">
        <v>79.150000000000006</v>
      </c>
      <c r="BA206" s="68"/>
      <c r="BB206" s="68"/>
      <c r="BC206" s="68"/>
      <c r="BD206" s="68"/>
      <c r="BE206" s="15"/>
      <c r="BF206" s="5">
        <f t="shared" si="94"/>
        <v>5986</v>
      </c>
      <c r="BG206" s="42">
        <v>1596</v>
      </c>
      <c r="BH206" s="42">
        <v>4390</v>
      </c>
      <c r="BI206" s="42"/>
      <c r="BJ206" s="42"/>
      <c r="BK206" s="42"/>
      <c r="BL206" s="42"/>
      <c r="BM206" s="42"/>
    </row>
    <row r="207" spans="1:65" outlineLevel="5" x14ac:dyDescent="0.3">
      <c r="A207" s="22">
        <f t="shared" si="80"/>
        <v>6</v>
      </c>
      <c r="B207" s="9">
        <f t="shared" si="78"/>
        <v>43635</v>
      </c>
      <c r="C207" s="51">
        <v>300604</v>
      </c>
      <c r="D207" s="64">
        <f t="shared" si="85"/>
        <v>36</v>
      </c>
      <c r="E207" s="12">
        <v>36</v>
      </c>
      <c r="F207" s="12">
        <v>36</v>
      </c>
      <c r="G207" s="12"/>
      <c r="H207" s="12"/>
      <c r="I207" s="12"/>
      <c r="J207" s="12"/>
      <c r="K207" s="12"/>
      <c r="L207" s="12"/>
      <c r="M207" s="74">
        <f t="shared" si="86"/>
        <v>7.1</v>
      </c>
      <c r="N207" s="83">
        <v>7.07</v>
      </c>
      <c r="O207" s="83">
        <v>7.13</v>
      </c>
      <c r="P207" s="83"/>
      <c r="Q207" s="83"/>
      <c r="R207" s="83"/>
      <c r="S207" s="83"/>
      <c r="T207" s="83"/>
      <c r="U207" s="83"/>
      <c r="V207" s="5" t="str">
        <f t="shared" si="87"/>
        <v/>
      </c>
      <c r="W207" s="41"/>
      <c r="X207" s="41"/>
      <c r="Y207" s="41"/>
      <c r="Z207" s="41"/>
      <c r="AA207" s="41"/>
      <c r="AB207" s="41"/>
      <c r="AC207" s="41"/>
      <c r="AD207" s="41"/>
      <c r="AE207" s="5" t="str">
        <f t="shared" si="88"/>
        <v/>
      </c>
      <c r="AF207" s="41"/>
      <c r="AG207" s="41"/>
      <c r="AH207" s="41"/>
      <c r="AI207" s="41"/>
      <c r="AJ207" s="41"/>
      <c r="AK207" s="41"/>
      <c r="AL207" s="41"/>
      <c r="AM207" s="41"/>
      <c r="AN207" s="41">
        <f t="shared" si="95"/>
        <v>22.604951560818083</v>
      </c>
      <c r="AO207" s="41">
        <v>929</v>
      </c>
      <c r="AP207" s="110">
        <v>3.63</v>
      </c>
      <c r="AQ207" s="111">
        <v>2.91</v>
      </c>
      <c r="AR207" s="126">
        <f t="shared" si="89"/>
        <v>80.165289256198363</v>
      </c>
      <c r="AS207" s="126">
        <f t="shared" si="90"/>
        <v>19.834710743801637</v>
      </c>
      <c r="AT207" s="127">
        <v>929</v>
      </c>
      <c r="AU207" s="128">
        <v>2.71</v>
      </c>
      <c r="AV207" s="129">
        <v>1.95</v>
      </c>
      <c r="AW207" s="126">
        <f t="shared" si="91"/>
        <v>71.955719557195579</v>
      </c>
      <c r="AX207" s="126">
        <f t="shared" si="92"/>
        <v>28.044280442804421</v>
      </c>
      <c r="AY207" s="64">
        <f t="shared" si="93"/>
        <v>36.51654910472061</v>
      </c>
      <c r="AZ207" s="97">
        <v>79.37</v>
      </c>
      <c r="BA207" s="68"/>
      <c r="BB207" s="68"/>
      <c r="BC207" s="68"/>
      <c r="BD207" s="68"/>
      <c r="BE207" s="15"/>
      <c r="BF207" s="5">
        <f t="shared" si="94"/>
        <v>6504</v>
      </c>
      <c r="BG207" s="42">
        <v>3219</v>
      </c>
      <c r="BH207" s="42">
        <v>3285</v>
      </c>
      <c r="BI207" s="42"/>
      <c r="BJ207" s="42"/>
      <c r="BK207" s="42"/>
      <c r="BL207" s="42"/>
      <c r="BM207" s="42"/>
    </row>
    <row r="208" spans="1:65" outlineLevel="5" x14ac:dyDescent="0.3">
      <c r="A208" s="22">
        <f t="shared" si="80"/>
        <v>6</v>
      </c>
      <c r="B208" s="9">
        <f t="shared" si="78"/>
        <v>43636</v>
      </c>
      <c r="C208" s="51">
        <v>307088</v>
      </c>
      <c r="D208" s="64">
        <f t="shared" si="85"/>
        <v>36</v>
      </c>
      <c r="E208" s="12">
        <v>36</v>
      </c>
      <c r="F208" s="12">
        <v>36</v>
      </c>
      <c r="G208" s="12"/>
      <c r="H208" s="12"/>
      <c r="I208" s="12"/>
      <c r="J208" s="12"/>
      <c r="K208" s="12"/>
      <c r="L208" s="12"/>
      <c r="M208" s="74" t="str">
        <f t="shared" si="86"/>
        <v/>
      </c>
      <c r="N208" s="83" t="s">
        <v>103</v>
      </c>
      <c r="O208" s="83" t="s">
        <v>103</v>
      </c>
      <c r="P208" s="83"/>
      <c r="Q208" s="83"/>
      <c r="R208" s="83"/>
      <c r="S208" s="83"/>
      <c r="T208" s="83"/>
      <c r="U208" s="83"/>
      <c r="V208" s="5" t="str">
        <f t="shared" si="87"/>
        <v/>
      </c>
      <c r="W208" s="41"/>
      <c r="X208" s="41"/>
      <c r="Y208" s="41"/>
      <c r="Z208" s="41"/>
      <c r="AA208" s="41"/>
      <c r="AB208" s="41"/>
      <c r="AC208" s="41"/>
      <c r="AD208" s="41"/>
      <c r="AE208" s="5" t="str">
        <f t="shared" si="88"/>
        <v/>
      </c>
      <c r="AF208" s="41"/>
      <c r="AG208" s="41"/>
      <c r="AH208" s="41"/>
      <c r="AI208" s="41"/>
      <c r="AJ208" s="41"/>
      <c r="AK208" s="41"/>
      <c r="AL208" s="41"/>
      <c r="AM208" s="41"/>
      <c r="AN208" s="41">
        <f t="shared" si="95"/>
        <v>28.767123287671232</v>
      </c>
      <c r="AO208" s="41">
        <v>730</v>
      </c>
      <c r="AP208" s="110" t="s">
        <v>103</v>
      </c>
      <c r="AQ208" s="111" t="s">
        <v>103</v>
      </c>
      <c r="AR208" s="126" t="str">
        <f t="shared" si="89"/>
        <v/>
      </c>
      <c r="AS208" s="126" t="str">
        <f t="shared" si="90"/>
        <v/>
      </c>
      <c r="AT208" s="127">
        <v>730</v>
      </c>
      <c r="AU208" s="128">
        <v>2.72</v>
      </c>
      <c r="AV208" s="129" t="s">
        <v>103</v>
      </c>
      <c r="AW208" s="126" t="str">
        <f t="shared" si="91"/>
        <v/>
      </c>
      <c r="AX208" s="126" t="str">
        <f t="shared" si="92"/>
        <v/>
      </c>
      <c r="AY208" s="64" t="str">
        <f t="shared" si="93"/>
        <v/>
      </c>
      <c r="AZ208" s="97">
        <v>79.42</v>
      </c>
      <c r="BA208" s="68"/>
      <c r="BB208" s="68"/>
      <c r="BC208" s="68"/>
      <c r="BD208" s="68"/>
      <c r="BE208" s="15"/>
      <c r="BF208" s="5">
        <f t="shared" si="94"/>
        <v>6165</v>
      </c>
      <c r="BG208" s="42">
        <v>2467</v>
      </c>
      <c r="BH208" s="42">
        <v>3698</v>
      </c>
      <c r="BI208" s="42"/>
      <c r="BJ208" s="42"/>
      <c r="BK208" s="42"/>
      <c r="BL208" s="42"/>
      <c r="BM208" s="42"/>
    </row>
    <row r="209" spans="1:65" outlineLevel="5" x14ac:dyDescent="0.3">
      <c r="A209" s="22">
        <f t="shared" si="80"/>
        <v>6</v>
      </c>
      <c r="B209" s="9">
        <f t="shared" si="78"/>
        <v>43637</v>
      </c>
      <c r="C209" s="51">
        <v>310416</v>
      </c>
      <c r="D209" s="64">
        <f t="shared" si="85"/>
        <v>36</v>
      </c>
      <c r="E209" s="12">
        <v>36</v>
      </c>
      <c r="F209" s="12">
        <v>36</v>
      </c>
      <c r="G209" s="12"/>
      <c r="H209" s="12"/>
      <c r="I209" s="12"/>
      <c r="J209" s="12"/>
      <c r="K209" s="12"/>
      <c r="L209" s="12"/>
      <c r="M209" s="74" t="str">
        <f t="shared" si="86"/>
        <v/>
      </c>
      <c r="N209" s="83" t="s">
        <v>103</v>
      </c>
      <c r="O209" s="83" t="s">
        <v>103</v>
      </c>
      <c r="P209" s="83"/>
      <c r="Q209" s="83"/>
      <c r="R209" s="83"/>
      <c r="S209" s="83"/>
      <c r="T209" s="83"/>
      <c r="U209" s="83"/>
      <c r="V209" s="5" t="str">
        <f t="shared" si="87"/>
        <v/>
      </c>
      <c r="W209" s="41"/>
      <c r="X209" s="41"/>
      <c r="Y209" s="41"/>
      <c r="Z209" s="41"/>
      <c r="AA209" s="41"/>
      <c r="AB209" s="41"/>
      <c r="AC209" s="41"/>
      <c r="AD209" s="41"/>
      <c r="AE209" s="5" t="str">
        <f t="shared" si="88"/>
        <v/>
      </c>
      <c r="AF209" s="41"/>
      <c r="AG209" s="41"/>
      <c r="AH209" s="41"/>
      <c r="AI209" s="41"/>
      <c r="AJ209" s="41"/>
      <c r="AK209" s="41"/>
      <c r="AL209" s="41"/>
      <c r="AM209" s="41"/>
      <c r="AN209" s="41">
        <f t="shared" si="95"/>
        <v>29.619181946403383</v>
      </c>
      <c r="AO209" s="41">
        <v>709</v>
      </c>
      <c r="AP209" s="110" t="s">
        <v>103</v>
      </c>
      <c r="AQ209" s="111" t="s">
        <v>103</v>
      </c>
      <c r="AR209" s="126" t="str">
        <f t="shared" si="89"/>
        <v/>
      </c>
      <c r="AS209" s="126" t="str">
        <f t="shared" si="90"/>
        <v/>
      </c>
      <c r="AT209" s="127">
        <v>709</v>
      </c>
      <c r="AU209" s="128">
        <v>2.7</v>
      </c>
      <c r="AV209" s="129" t="s">
        <v>103</v>
      </c>
      <c r="AW209" s="126" t="str">
        <f t="shared" si="91"/>
        <v/>
      </c>
      <c r="AX209" s="126" t="str">
        <f t="shared" si="92"/>
        <v/>
      </c>
      <c r="AY209" s="64" t="str">
        <f t="shared" si="93"/>
        <v/>
      </c>
      <c r="AZ209" s="97">
        <v>79.489999999999995</v>
      </c>
      <c r="BA209" s="68">
        <v>63.3</v>
      </c>
      <c r="BB209" s="68">
        <v>34</v>
      </c>
      <c r="BC209" s="68">
        <v>2338</v>
      </c>
      <c r="BD209" s="68"/>
      <c r="BE209" s="15"/>
      <c r="BF209" s="5">
        <f t="shared" si="94"/>
        <v>6125</v>
      </c>
      <c r="BG209" s="42">
        <v>624</v>
      </c>
      <c r="BH209" s="42">
        <v>5501</v>
      </c>
      <c r="BI209" s="42"/>
      <c r="BJ209" s="42"/>
      <c r="BK209" s="42"/>
      <c r="BL209" s="42"/>
      <c r="BM209" s="42"/>
    </row>
    <row r="210" spans="1:65" outlineLevel="5" x14ac:dyDescent="0.3">
      <c r="A210" s="22">
        <f t="shared" si="80"/>
        <v>6</v>
      </c>
      <c r="B210" s="9">
        <f t="shared" si="78"/>
        <v>43638</v>
      </c>
      <c r="C210" s="51">
        <v>312565</v>
      </c>
      <c r="D210" s="64">
        <f t="shared" si="85"/>
        <v>37</v>
      </c>
      <c r="E210" s="12">
        <v>38</v>
      </c>
      <c r="F210" s="12">
        <v>36</v>
      </c>
      <c r="G210" s="12"/>
      <c r="H210" s="12"/>
      <c r="I210" s="12"/>
      <c r="J210" s="12"/>
      <c r="K210" s="12"/>
      <c r="L210" s="12"/>
      <c r="M210" s="74" t="str">
        <f t="shared" si="86"/>
        <v/>
      </c>
      <c r="N210" s="83" t="s">
        <v>103</v>
      </c>
      <c r="O210" s="83" t="s">
        <v>103</v>
      </c>
      <c r="P210" s="83"/>
      <c r="Q210" s="83"/>
      <c r="R210" s="83"/>
      <c r="S210" s="83"/>
      <c r="T210" s="83"/>
      <c r="U210" s="83"/>
      <c r="V210" s="5" t="str">
        <f t="shared" si="87"/>
        <v/>
      </c>
      <c r="W210" s="41"/>
      <c r="X210" s="41"/>
      <c r="Y210" s="41"/>
      <c r="Z210" s="41"/>
      <c r="AA210" s="41"/>
      <c r="AB210" s="41"/>
      <c r="AC210" s="41"/>
      <c r="AD210" s="41"/>
      <c r="AE210" s="5" t="str">
        <f t="shared" si="88"/>
        <v/>
      </c>
      <c r="AF210" s="41"/>
      <c r="AG210" s="41"/>
      <c r="AH210" s="41"/>
      <c r="AI210" s="41"/>
      <c r="AJ210" s="41"/>
      <c r="AK210" s="41"/>
      <c r="AL210" s="41"/>
      <c r="AM210" s="41"/>
      <c r="AN210" s="41">
        <f t="shared" si="95"/>
        <v>30.837004405286343</v>
      </c>
      <c r="AO210" s="41">
        <v>681</v>
      </c>
      <c r="AP210" s="110" t="s">
        <v>103</v>
      </c>
      <c r="AQ210" s="111" t="s">
        <v>103</v>
      </c>
      <c r="AR210" s="126" t="str">
        <f t="shared" si="89"/>
        <v/>
      </c>
      <c r="AS210" s="126" t="str">
        <f t="shared" si="90"/>
        <v/>
      </c>
      <c r="AT210" s="127">
        <v>681</v>
      </c>
      <c r="AU210" s="128" t="s">
        <v>103</v>
      </c>
      <c r="AV210" s="129" t="s">
        <v>103</v>
      </c>
      <c r="AW210" s="126" t="str">
        <f t="shared" si="91"/>
        <v/>
      </c>
      <c r="AX210" s="126" t="str">
        <f t="shared" si="92"/>
        <v/>
      </c>
      <c r="AY210" s="64" t="str">
        <f t="shared" si="93"/>
        <v/>
      </c>
      <c r="AZ210" s="97" t="s">
        <v>103</v>
      </c>
      <c r="BA210" s="68"/>
      <c r="BB210" s="68"/>
      <c r="BC210" s="68"/>
      <c r="BD210" s="68"/>
      <c r="BE210" s="15"/>
      <c r="BF210" s="5">
        <f t="shared" si="94"/>
        <v>5727</v>
      </c>
      <c r="BG210" s="42">
        <v>2816</v>
      </c>
      <c r="BH210" s="42">
        <v>2911</v>
      </c>
      <c r="BI210" s="42"/>
      <c r="BJ210" s="42"/>
      <c r="BK210" s="42"/>
      <c r="BL210" s="42"/>
      <c r="BM210" s="42"/>
    </row>
    <row r="211" spans="1:65" outlineLevel="5" x14ac:dyDescent="0.3">
      <c r="A211" s="22">
        <f t="shared" si="80"/>
        <v>6</v>
      </c>
      <c r="B211" s="9">
        <f t="shared" si="78"/>
        <v>43639</v>
      </c>
      <c r="C211" s="51">
        <v>299141</v>
      </c>
      <c r="D211" s="64">
        <f t="shared" si="85"/>
        <v>37</v>
      </c>
      <c r="E211" s="12">
        <v>38</v>
      </c>
      <c r="F211" s="12">
        <v>36</v>
      </c>
      <c r="G211" s="12"/>
      <c r="H211" s="12"/>
      <c r="I211" s="12"/>
      <c r="J211" s="12"/>
      <c r="K211" s="12"/>
      <c r="L211" s="12"/>
      <c r="M211" s="74" t="str">
        <f t="shared" si="86"/>
        <v/>
      </c>
      <c r="N211" s="83" t="s">
        <v>103</v>
      </c>
      <c r="O211" s="83" t="s">
        <v>103</v>
      </c>
      <c r="P211" s="83"/>
      <c r="Q211" s="83"/>
      <c r="R211" s="83"/>
      <c r="S211" s="83"/>
      <c r="T211" s="83"/>
      <c r="U211" s="83"/>
      <c r="V211" s="5" t="str">
        <f t="shared" si="87"/>
        <v/>
      </c>
      <c r="W211" s="41"/>
      <c r="X211" s="41"/>
      <c r="Y211" s="41"/>
      <c r="Z211" s="41"/>
      <c r="AA211" s="41"/>
      <c r="AB211" s="41"/>
      <c r="AC211" s="41"/>
      <c r="AD211" s="41"/>
      <c r="AE211" s="5" t="str">
        <f t="shared" si="88"/>
        <v/>
      </c>
      <c r="AF211" s="41"/>
      <c r="AG211" s="41"/>
      <c r="AH211" s="41"/>
      <c r="AI211" s="41"/>
      <c r="AJ211" s="41"/>
      <c r="AK211" s="41"/>
      <c r="AL211" s="41"/>
      <c r="AM211" s="41"/>
      <c r="AN211" s="41">
        <f t="shared" si="95"/>
        <v>19.444444444444443</v>
      </c>
      <c r="AO211" s="41">
        <v>1080</v>
      </c>
      <c r="AP211" s="110" t="s">
        <v>103</v>
      </c>
      <c r="AQ211" s="111" t="s">
        <v>103</v>
      </c>
      <c r="AR211" s="126" t="str">
        <f t="shared" si="89"/>
        <v/>
      </c>
      <c r="AS211" s="126" t="str">
        <f t="shared" si="90"/>
        <v/>
      </c>
      <c r="AT211" s="127">
        <v>1080</v>
      </c>
      <c r="AU211" s="128" t="s">
        <v>103</v>
      </c>
      <c r="AV211" s="129" t="s">
        <v>103</v>
      </c>
      <c r="AW211" s="126" t="str">
        <f t="shared" si="91"/>
        <v/>
      </c>
      <c r="AX211" s="126" t="str">
        <f t="shared" si="92"/>
        <v/>
      </c>
      <c r="AY211" s="64" t="str">
        <f t="shared" si="93"/>
        <v/>
      </c>
      <c r="AZ211" s="97" t="s">
        <v>103</v>
      </c>
      <c r="BA211" s="68"/>
      <c r="BB211" s="68"/>
      <c r="BC211" s="68"/>
      <c r="BD211" s="68"/>
      <c r="BE211" s="15"/>
      <c r="BF211" s="5">
        <f t="shared" si="94"/>
        <v>5945</v>
      </c>
      <c r="BG211" s="42">
        <v>1315</v>
      </c>
      <c r="BH211" s="42">
        <v>4630</v>
      </c>
      <c r="BI211" s="42"/>
      <c r="BJ211" s="42"/>
      <c r="BK211" s="42"/>
      <c r="BL211" s="42"/>
      <c r="BM211" s="42"/>
    </row>
    <row r="212" spans="1:65" outlineLevel="5" x14ac:dyDescent="0.3">
      <c r="A212" s="22">
        <f t="shared" si="80"/>
        <v>6</v>
      </c>
      <c r="B212" s="9">
        <f t="shared" si="78"/>
        <v>43640</v>
      </c>
      <c r="C212" s="51">
        <v>305338</v>
      </c>
      <c r="D212" s="64">
        <f t="shared" si="85"/>
        <v>36</v>
      </c>
      <c r="E212" s="12">
        <v>36</v>
      </c>
      <c r="F212" s="12">
        <v>36</v>
      </c>
      <c r="G212" s="12"/>
      <c r="H212" s="12"/>
      <c r="I212" s="12"/>
      <c r="J212" s="12"/>
      <c r="K212" s="12"/>
      <c r="L212" s="12"/>
      <c r="M212" s="74" t="str">
        <f t="shared" si="86"/>
        <v/>
      </c>
      <c r="N212" s="83" t="s">
        <v>103</v>
      </c>
      <c r="O212" s="83" t="s">
        <v>103</v>
      </c>
      <c r="P212" s="83"/>
      <c r="Q212" s="83"/>
      <c r="R212" s="83"/>
      <c r="S212" s="83"/>
      <c r="T212" s="83"/>
      <c r="U212" s="83"/>
      <c r="V212" s="5" t="str">
        <f t="shared" si="87"/>
        <v/>
      </c>
      <c r="W212" s="41"/>
      <c r="X212" s="41"/>
      <c r="Y212" s="41"/>
      <c r="Z212" s="41"/>
      <c r="AA212" s="41"/>
      <c r="AB212" s="41"/>
      <c r="AC212" s="41"/>
      <c r="AD212" s="41"/>
      <c r="AE212" s="5" t="str">
        <f t="shared" si="88"/>
        <v/>
      </c>
      <c r="AF212" s="41"/>
      <c r="AG212" s="41"/>
      <c r="AH212" s="41"/>
      <c r="AI212" s="41"/>
      <c r="AJ212" s="41"/>
      <c r="AK212" s="41"/>
      <c r="AL212" s="41"/>
      <c r="AM212" s="41"/>
      <c r="AN212" s="41">
        <f t="shared" si="95"/>
        <v>15.107913669064748</v>
      </c>
      <c r="AO212" s="41">
        <v>1390</v>
      </c>
      <c r="AP212" s="110" t="s">
        <v>103</v>
      </c>
      <c r="AQ212" s="111" t="s">
        <v>103</v>
      </c>
      <c r="AR212" s="126" t="str">
        <f t="shared" si="89"/>
        <v/>
      </c>
      <c r="AS212" s="126" t="str">
        <f t="shared" si="90"/>
        <v/>
      </c>
      <c r="AT212" s="127">
        <v>1390</v>
      </c>
      <c r="AU212" s="128">
        <v>2.66</v>
      </c>
      <c r="AV212" s="129" t="s">
        <v>103</v>
      </c>
      <c r="AW212" s="126" t="str">
        <f t="shared" si="91"/>
        <v/>
      </c>
      <c r="AX212" s="126" t="str">
        <f t="shared" si="92"/>
        <v/>
      </c>
      <c r="AY212" s="64" t="str">
        <f t="shared" si="93"/>
        <v/>
      </c>
      <c r="AZ212" s="97">
        <v>78.56</v>
      </c>
      <c r="BA212" s="68"/>
      <c r="BB212" s="68"/>
      <c r="BC212" s="68"/>
      <c r="BD212" s="68"/>
      <c r="BE212" s="15"/>
      <c r="BF212" s="5">
        <f t="shared" si="94"/>
        <v>6102</v>
      </c>
      <c r="BG212" s="42">
        <v>1133</v>
      </c>
      <c r="BH212" s="42">
        <v>4969</v>
      </c>
      <c r="BI212" s="42"/>
      <c r="BJ212" s="42"/>
      <c r="BK212" s="42"/>
      <c r="BL212" s="42"/>
      <c r="BM212" s="42"/>
    </row>
    <row r="213" spans="1:65" outlineLevel="5" x14ac:dyDescent="0.3">
      <c r="A213" s="22">
        <f t="shared" si="80"/>
        <v>6</v>
      </c>
      <c r="B213" s="9">
        <f t="shared" si="78"/>
        <v>43641</v>
      </c>
      <c r="C213" s="51">
        <v>295681</v>
      </c>
      <c r="D213" s="64">
        <f t="shared" si="85"/>
        <v>37</v>
      </c>
      <c r="E213" s="12">
        <v>37</v>
      </c>
      <c r="F213" s="12">
        <v>37</v>
      </c>
      <c r="G213" s="12"/>
      <c r="H213" s="12"/>
      <c r="I213" s="12"/>
      <c r="J213" s="12"/>
      <c r="K213" s="12"/>
      <c r="L213" s="12"/>
      <c r="M213" s="74">
        <f t="shared" si="86"/>
        <v>7.1</v>
      </c>
      <c r="N213" s="83">
        <v>7.11</v>
      </c>
      <c r="O213" s="83">
        <v>7.16</v>
      </c>
      <c r="P213" s="83"/>
      <c r="Q213" s="83"/>
      <c r="R213" s="83"/>
      <c r="S213" s="83"/>
      <c r="T213" s="83"/>
      <c r="U213" s="83"/>
      <c r="V213" s="5" t="str">
        <f t="shared" si="87"/>
        <v/>
      </c>
      <c r="W213" s="41"/>
      <c r="X213" s="41"/>
      <c r="Y213" s="41"/>
      <c r="Z213" s="41"/>
      <c r="AA213" s="41"/>
      <c r="AB213" s="41"/>
      <c r="AC213" s="41"/>
      <c r="AD213" s="41"/>
      <c r="AE213" s="5" t="str">
        <f t="shared" si="88"/>
        <v/>
      </c>
      <c r="AF213" s="41"/>
      <c r="AG213" s="41"/>
      <c r="AH213" s="41"/>
      <c r="AI213" s="41"/>
      <c r="AJ213" s="41"/>
      <c r="AK213" s="41"/>
      <c r="AL213" s="41"/>
      <c r="AM213" s="41"/>
      <c r="AN213" s="41">
        <f t="shared" si="95"/>
        <v>23.463687150837988</v>
      </c>
      <c r="AO213" s="41">
        <v>895</v>
      </c>
      <c r="AP213" s="110">
        <v>3.69</v>
      </c>
      <c r="AQ213" s="111">
        <v>2.88</v>
      </c>
      <c r="AR213" s="126">
        <f t="shared" si="89"/>
        <v>78.048780487804876</v>
      </c>
      <c r="AS213" s="126">
        <f t="shared" si="90"/>
        <v>21.951219512195124</v>
      </c>
      <c r="AT213" s="127">
        <v>895</v>
      </c>
      <c r="AU213" s="128">
        <v>2.6</v>
      </c>
      <c r="AV213" s="129">
        <v>1.61</v>
      </c>
      <c r="AW213" s="126">
        <f t="shared" si="91"/>
        <v>61.923076923076927</v>
      </c>
      <c r="AX213" s="126">
        <f t="shared" si="92"/>
        <v>38.076923076923073</v>
      </c>
      <c r="AY213" s="64">
        <f t="shared" si="93"/>
        <v>54.261363636363626</v>
      </c>
      <c r="AZ213" s="97">
        <v>78.290000000000006</v>
      </c>
      <c r="BA213" s="68"/>
      <c r="BB213" s="68"/>
      <c r="BC213" s="68"/>
      <c r="BD213" s="68"/>
      <c r="BE213" s="15"/>
      <c r="BF213" s="5">
        <f t="shared" si="94"/>
        <v>6730</v>
      </c>
      <c r="BG213" s="42">
        <v>2102</v>
      </c>
      <c r="BH213" s="42">
        <v>4628</v>
      </c>
      <c r="BI213" s="42"/>
      <c r="BJ213" s="42"/>
      <c r="BK213" s="42"/>
      <c r="BL213" s="42"/>
      <c r="BM213" s="42"/>
    </row>
    <row r="214" spans="1:65" outlineLevel="5" x14ac:dyDescent="0.3">
      <c r="A214" s="22">
        <f t="shared" si="80"/>
        <v>6</v>
      </c>
      <c r="B214" s="9">
        <f t="shared" si="78"/>
        <v>43642</v>
      </c>
      <c r="C214" s="51">
        <v>312509</v>
      </c>
      <c r="D214" s="64">
        <f t="shared" si="85"/>
        <v>36.5</v>
      </c>
      <c r="E214" s="12">
        <v>36</v>
      </c>
      <c r="F214" s="12">
        <v>37</v>
      </c>
      <c r="G214" s="12"/>
      <c r="H214" s="12"/>
      <c r="I214" s="12"/>
      <c r="J214" s="12"/>
      <c r="K214" s="12"/>
      <c r="L214" s="12"/>
      <c r="M214" s="74" t="str">
        <f t="shared" si="86"/>
        <v/>
      </c>
      <c r="N214" s="83" t="s">
        <v>103</v>
      </c>
      <c r="O214" s="83" t="s">
        <v>103</v>
      </c>
      <c r="P214" s="83"/>
      <c r="Q214" s="83"/>
      <c r="R214" s="83"/>
      <c r="S214" s="83"/>
      <c r="T214" s="83"/>
      <c r="U214" s="83"/>
      <c r="V214" s="5" t="str">
        <f t="shared" si="87"/>
        <v/>
      </c>
      <c r="W214" s="41"/>
      <c r="X214" s="41"/>
      <c r="Y214" s="41"/>
      <c r="Z214" s="41"/>
      <c r="AA214" s="41"/>
      <c r="AB214" s="41"/>
      <c r="AC214" s="41"/>
      <c r="AD214" s="41"/>
      <c r="AE214" s="5" t="str">
        <f t="shared" si="88"/>
        <v/>
      </c>
      <c r="AF214" s="41"/>
      <c r="AG214" s="41"/>
      <c r="AH214" s="41"/>
      <c r="AI214" s="41"/>
      <c r="AJ214" s="41"/>
      <c r="AK214" s="41"/>
      <c r="AL214" s="41"/>
      <c r="AM214" s="41"/>
      <c r="AN214" s="41">
        <f t="shared" si="95"/>
        <v>18.308631211857019</v>
      </c>
      <c r="AO214" s="41">
        <v>1147</v>
      </c>
      <c r="AP214" s="110" t="s">
        <v>103</v>
      </c>
      <c r="AQ214" s="111" t="s">
        <v>103</v>
      </c>
      <c r="AR214" s="126" t="str">
        <f t="shared" si="89"/>
        <v/>
      </c>
      <c r="AS214" s="126" t="str">
        <f t="shared" si="90"/>
        <v/>
      </c>
      <c r="AT214" s="127">
        <v>1147</v>
      </c>
      <c r="AU214" s="128">
        <v>2.38</v>
      </c>
      <c r="AV214" s="129" t="s">
        <v>103</v>
      </c>
      <c r="AW214" s="126" t="str">
        <f t="shared" si="91"/>
        <v/>
      </c>
      <c r="AX214" s="126" t="str">
        <f t="shared" si="92"/>
        <v/>
      </c>
      <c r="AY214" s="64" t="str">
        <f t="shared" si="93"/>
        <v/>
      </c>
      <c r="AZ214" s="97">
        <v>78.05</v>
      </c>
      <c r="BA214" s="68"/>
      <c r="BB214" s="68"/>
      <c r="BC214" s="68"/>
      <c r="BD214" s="68"/>
      <c r="BE214" s="15"/>
      <c r="BF214" s="5">
        <f t="shared" si="94"/>
        <v>6706</v>
      </c>
      <c r="BG214" s="42">
        <v>854</v>
      </c>
      <c r="BH214" s="42">
        <v>5852</v>
      </c>
      <c r="BI214" s="42"/>
      <c r="BJ214" s="42"/>
      <c r="BK214" s="42"/>
      <c r="BL214" s="42"/>
      <c r="BM214" s="42"/>
    </row>
    <row r="215" spans="1:65" outlineLevel="5" x14ac:dyDescent="0.3">
      <c r="A215" s="22">
        <f t="shared" si="80"/>
        <v>6</v>
      </c>
      <c r="B215" s="9">
        <f t="shared" si="78"/>
        <v>43643</v>
      </c>
      <c r="C215" s="51">
        <v>323616</v>
      </c>
      <c r="D215" s="64">
        <f t="shared" si="85"/>
        <v>36</v>
      </c>
      <c r="E215" s="12">
        <v>36</v>
      </c>
      <c r="F215" s="12">
        <v>36</v>
      </c>
      <c r="G215" s="12"/>
      <c r="H215" s="12"/>
      <c r="I215" s="12"/>
      <c r="J215" s="12"/>
      <c r="K215" s="12"/>
      <c r="L215" s="12"/>
      <c r="M215" s="74" t="str">
        <f t="shared" si="86"/>
        <v/>
      </c>
      <c r="N215" s="83" t="s">
        <v>103</v>
      </c>
      <c r="O215" s="83" t="s">
        <v>103</v>
      </c>
      <c r="P215" s="83"/>
      <c r="Q215" s="83"/>
      <c r="R215" s="83"/>
      <c r="S215" s="83"/>
      <c r="T215" s="83"/>
      <c r="U215" s="83"/>
      <c r="V215" s="5" t="str">
        <f t="shared" si="87"/>
        <v/>
      </c>
      <c r="W215" s="41"/>
      <c r="X215" s="41"/>
      <c r="Y215" s="41"/>
      <c r="Z215" s="41"/>
      <c r="AA215" s="41"/>
      <c r="AB215" s="41"/>
      <c r="AC215" s="41"/>
      <c r="AD215" s="41"/>
      <c r="AE215" s="5" t="str">
        <f t="shared" si="88"/>
        <v/>
      </c>
      <c r="AF215" s="41"/>
      <c r="AG215" s="41"/>
      <c r="AH215" s="41"/>
      <c r="AI215" s="41"/>
      <c r="AJ215" s="41"/>
      <c r="AK215" s="41"/>
      <c r="AL215" s="41"/>
      <c r="AM215" s="41"/>
      <c r="AN215" s="41">
        <f t="shared" si="95"/>
        <v>21.341463414634145</v>
      </c>
      <c r="AO215" s="41">
        <v>984</v>
      </c>
      <c r="AP215" s="110" t="s">
        <v>103</v>
      </c>
      <c r="AQ215" s="111" t="s">
        <v>103</v>
      </c>
      <c r="AR215" s="126" t="str">
        <f t="shared" si="89"/>
        <v/>
      </c>
      <c r="AS215" s="126" t="str">
        <f t="shared" si="90"/>
        <v/>
      </c>
      <c r="AT215" s="127">
        <v>984</v>
      </c>
      <c r="AU215" s="128">
        <v>2.2000000000000002</v>
      </c>
      <c r="AV215" s="129" t="s">
        <v>103</v>
      </c>
      <c r="AW215" s="126" t="str">
        <f t="shared" si="91"/>
        <v/>
      </c>
      <c r="AX215" s="126" t="str">
        <f t="shared" si="92"/>
        <v/>
      </c>
      <c r="AY215" s="64" t="str">
        <f t="shared" si="93"/>
        <v/>
      </c>
      <c r="AZ215" s="97">
        <v>79.62</v>
      </c>
      <c r="BA215" s="68"/>
      <c r="BB215" s="68"/>
      <c r="BC215" s="68"/>
      <c r="BD215" s="68"/>
      <c r="BE215" s="15"/>
      <c r="BF215" s="5">
        <f t="shared" si="94"/>
        <v>7425</v>
      </c>
      <c r="BG215" s="42">
        <v>2546</v>
      </c>
      <c r="BH215" s="42">
        <v>4879</v>
      </c>
      <c r="BI215" s="42"/>
      <c r="BJ215" s="42"/>
      <c r="BK215" s="42"/>
      <c r="BL215" s="42"/>
      <c r="BM215" s="42"/>
    </row>
    <row r="216" spans="1:65" outlineLevel="5" x14ac:dyDescent="0.3">
      <c r="A216" s="22">
        <f t="shared" si="80"/>
        <v>6</v>
      </c>
      <c r="B216" s="9">
        <f t="shared" si="78"/>
        <v>43644</v>
      </c>
      <c r="C216" s="51">
        <v>310409</v>
      </c>
      <c r="D216" s="64">
        <f t="shared" si="85"/>
        <v>36</v>
      </c>
      <c r="E216" s="12">
        <v>36</v>
      </c>
      <c r="F216" s="12">
        <v>36</v>
      </c>
      <c r="G216" s="12"/>
      <c r="H216" s="12"/>
      <c r="I216" s="12"/>
      <c r="J216" s="12"/>
      <c r="K216" s="12"/>
      <c r="L216" s="12"/>
      <c r="M216" s="74" t="str">
        <f t="shared" si="86"/>
        <v/>
      </c>
      <c r="N216" s="83" t="s">
        <v>103</v>
      </c>
      <c r="O216" s="83" t="s">
        <v>103</v>
      </c>
      <c r="P216" s="83"/>
      <c r="Q216" s="83"/>
      <c r="R216" s="83"/>
      <c r="S216" s="83"/>
      <c r="T216" s="83"/>
      <c r="U216" s="83"/>
      <c r="V216" s="5" t="str">
        <f t="shared" si="87"/>
        <v/>
      </c>
      <c r="W216" s="41"/>
      <c r="X216" s="41"/>
      <c r="Y216" s="41"/>
      <c r="Z216" s="41"/>
      <c r="AA216" s="41"/>
      <c r="AB216" s="41"/>
      <c r="AC216" s="41"/>
      <c r="AD216" s="41"/>
      <c r="AE216" s="5" t="str">
        <f t="shared" si="88"/>
        <v/>
      </c>
      <c r="AF216" s="41"/>
      <c r="AG216" s="41"/>
      <c r="AH216" s="41"/>
      <c r="AI216" s="41"/>
      <c r="AJ216" s="41"/>
      <c r="AK216" s="41"/>
      <c r="AL216" s="41"/>
      <c r="AM216" s="41"/>
      <c r="AN216" s="41">
        <f t="shared" si="95"/>
        <v>24.418604651162791</v>
      </c>
      <c r="AO216" s="41">
        <v>860</v>
      </c>
      <c r="AP216" s="110" t="s">
        <v>103</v>
      </c>
      <c r="AQ216" s="111" t="s">
        <v>103</v>
      </c>
      <c r="AR216" s="126" t="str">
        <f t="shared" si="89"/>
        <v/>
      </c>
      <c r="AS216" s="126" t="str">
        <f t="shared" si="90"/>
        <v/>
      </c>
      <c r="AT216" s="127">
        <v>860</v>
      </c>
      <c r="AU216" s="128">
        <v>2.38</v>
      </c>
      <c r="AV216" s="129" t="s">
        <v>103</v>
      </c>
      <c r="AW216" s="126" t="str">
        <f t="shared" si="91"/>
        <v/>
      </c>
      <c r="AX216" s="126" t="str">
        <f t="shared" si="92"/>
        <v/>
      </c>
      <c r="AY216" s="64" t="str">
        <f t="shared" si="93"/>
        <v/>
      </c>
      <c r="AZ216" s="97">
        <v>79.05</v>
      </c>
      <c r="BA216" s="68"/>
      <c r="BB216" s="68"/>
      <c r="BC216" s="68"/>
      <c r="BD216" s="68"/>
      <c r="BE216" s="15"/>
      <c r="BF216" s="5">
        <f t="shared" si="94"/>
        <v>6472</v>
      </c>
      <c r="BG216" s="42">
        <v>4700</v>
      </c>
      <c r="BH216" s="42">
        <v>1772</v>
      </c>
      <c r="BI216" s="42"/>
      <c r="BJ216" s="42"/>
      <c r="BK216" s="42"/>
      <c r="BL216" s="42"/>
      <c r="BM216" s="42"/>
    </row>
    <row r="217" spans="1:65" outlineLevel="5" x14ac:dyDescent="0.3">
      <c r="A217" s="22">
        <f t="shared" si="80"/>
        <v>6</v>
      </c>
      <c r="B217" s="9">
        <f t="shared" si="78"/>
        <v>43645</v>
      </c>
      <c r="C217" s="51">
        <v>324273</v>
      </c>
      <c r="D217" s="64">
        <f t="shared" si="85"/>
        <v>37</v>
      </c>
      <c r="E217" s="12">
        <v>37</v>
      </c>
      <c r="F217" s="12">
        <v>37</v>
      </c>
      <c r="G217" s="12"/>
      <c r="H217" s="12"/>
      <c r="I217" s="12"/>
      <c r="J217" s="12"/>
      <c r="K217" s="12"/>
      <c r="L217" s="12"/>
      <c r="M217" s="74" t="str">
        <f t="shared" si="86"/>
        <v/>
      </c>
      <c r="N217" s="83" t="s">
        <v>103</v>
      </c>
      <c r="O217" s="83" t="s">
        <v>103</v>
      </c>
      <c r="P217" s="83"/>
      <c r="Q217" s="83"/>
      <c r="R217" s="83"/>
      <c r="S217" s="83"/>
      <c r="T217" s="83"/>
      <c r="U217" s="83"/>
      <c r="V217" s="5" t="str">
        <f t="shared" si="87"/>
        <v/>
      </c>
      <c r="W217" s="41"/>
      <c r="X217" s="41"/>
      <c r="Y217" s="41"/>
      <c r="Z217" s="41"/>
      <c r="AA217" s="41"/>
      <c r="AB217" s="41"/>
      <c r="AC217" s="41"/>
      <c r="AD217" s="41"/>
      <c r="AE217" s="5" t="str">
        <f t="shared" si="88"/>
        <v/>
      </c>
      <c r="AF217" s="41"/>
      <c r="AG217" s="41"/>
      <c r="AH217" s="41"/>
      <c r="AI217" s="41"/>
      <c r="AJ217" s="41"/>
      <c r="AK217" s="41"/>
      <c r="AL217" s="41"/>
      <c r="AM217" s="41"/>
      <c r="AN217" s="41">
        <f t="shared" si="95"/>
        <v>20.134228187919462</v>
      </c>
      <c r="AO217" s="41">
        <v>1043</v>
      </c>
      <c r="AP217" s="110" t="s">
        <v>103</v>
      </c>
      <c r="AQ217" s="111" t="s">
        <v>103</v>
      </c>
      <c r="AR217" s="126" t="str">
        <f t="shared" si="89"/>
        <v/>
      </c>
      <c r="AS217" s="126" t="str">
        <f t="shared" si="90"/>
        <v/>
      </c>
      <c r="AT217" s="127">
        <v>1043</v>
      </c>
      <c r="AU217" s="128" t="s">
        <v>103</v>
      </c>
      <c r="AV217" s="129" t="s">
        <v>103</v>
      </c>
      <c r="AW217" s="126" t="str">
        <f t="shared" si="91"/>
        <v/>
      </c>
      <c r="AX217" s="126" t="str">
        <f t="shared" si="92"/>
        <v/>
      </c>
      <c r="AY217" s="64" t="str">
        <f t="shared" si="93"/>
        <v/>
      </c>
      <c r="AZ217" s="97" t="s">
        <v>103</v>
      </c>
      <c r="BA217" s="68"/>
      <c r="BB217" s="68"/>
      <c r="BC217" s="68"/>
      <c r="BD217" s="68"/>
      <c r="BE217" s="15"/>
      <c r="BF217" s="5">
        <f t="shared" si="94"/>
        <v>6390</v>
      </c>
      <c r="BG217" s="42">
        <v>1114</v>
      </c>
      <c r="BH217" s="42">
        <v>5276</v>
      </c>
      <c r="BI217" s="42"/>
      <c r="BJ217" s="42"/>
      <c r="BK217" s="42"/>
      <c r="BL217" s="42"/>
      <c r="BM217" s="42"/>
    </row>
    <row r="218" spans="1:65" ht="17.25" outlineLevel="5" thickBot="1" x14ac:dyDescent="0.35">
      <c r="A218" s="31">
        <f t="shared" si="80"/>
        <v>6</v>
      </c>
      <c r="B218" s="32">
        <f t="shared" si="78"/>
        <v>43646</v>
      </c>
      <c r="C218" s="51">
        <v>370858</v>
      </c>
      <c r="D218" s="64">
        <f t="shared" si="85"/>
        <v>36.5</v>
      </c>
      <c r="E218" s="12">
        <v>37</v>
      </c>
      <c r="F218" s="12">
        <v>36</v>
      </c>
      <c r="G218" s="12"/>
      <c r="H218" s="12"/>
      <c r="I218" s="12"/>
      <c r="J218" s="12"/>
      <c r="K218" s="12"/>
      <c r="L218" s="12"/>
      <c r="M218" s="74" t="str">
        <f t="shared" si="86"/>
        <v/>
      </c>
      <c r="N218" s="83" t="s">
        <v>103</v>
      </c>
      <c r="O218" s="83" t="s">
        <v>103</v>
      </c>
      <c r="P218" s="83"/>
      <c r="Q218" s="83"/>
      <c r="R218" s="83"/>
      <c r="S218" s="83"/>
      <c r="T218" s="83"/>
      <c r="U218" s="83"/>
      <c r="V218" s="5" t="str">
        <f t="shared" si="87"/>
        <v/>
      </c>
      <c r="W218" s="41"/>
      <c r="X218" s="41"/>
      <c r="Y218" s="41"/>
      <c r="Z218" s="41"/>
      <c r="AA218" s="41"/>
      <c r="AB218" s="41"/>
      <c r="AC218" s="41"/>
      <c r="AD218" s="41"/>
      <c r="AE218" s="5" t="str">
        <f t="shared" si="88"/>
        <v/>
      </c>
      <c r="AF218" s="41"/>
      <c r="AG218" s="41"/>
      <c r="AH218" s="41"/>
      <c r="AI218" s="41"/>
      <c r="AJ218" s="41"/>
      <c r="AK218" s="41"/>
      <c r="AL218" s="41"/>
      <c r="AM218" s="41"/>
      <c r="AN218" s="41">
        <f t="shared" si="95"/>
        <v>19.24839596700275</v>
      </c>
      <c r="AO218" s="41">
        <v>1091</v>
      </c>
      <c r="AP218" s="110" t="s">
        <v>103</v>
      </c>
      <c r="AQ218" s="111" t="s">
        <v>103</v>
      </c>
      <c r="AR218" s="126" t="str">
        <f t="shared" si="89"/>
        <v/>
      </c>
      <c r="AS218" s="126" t="str">
        <f t="shared" si="90"/>
        <v/>
      </c>
      <c r="AT218" s="127">
        <v>1091</v>
      </c>
      <c r="AU218" s="128" t="s">
        <v>103</v>
      </c>
      <c r="AV218" s="129" t="s">
        <v>103</v>
      </c>
      <c r="AW218" s="126" t="str">
        <f t="shared" si="91"/>
        <v/>
      </c>
      <c r="AX218" s="126" t="str">
        <f t="shared" si="92"/>
        <v/>
      </c>
      <c r="AY218" s="64" t="str">
        <f t="shared" si="93"/>
        <v/>
      </c>
      <c r="AZ218" s="97" t="s">
        <v>103</v>
      </c>
      <c r="BA218" s="68"/>
      <c r="BB218" s="68"/>
      <c r="BC218" s="68"/>
      <c r="BD218" s="68"/>
      <c r="BE218" s="15"/>
      <c r="BF218" s="5">
        <f t="shared" si="94"/>
        <v>5291</v>
      </c>
      <c r="BG218" s="42">
        <v>0</v>
      </c>
      <c r="BH218" s="42">
        <v>5291</v>
      </c>
      <c r="BI218" s="42"/>
      <c r="BJ218" s="42"/>
      <c r="BK218" s="42"/>
      <c r="BL218" s="42"/>
      <c r="BM218" s="42"/>
    </row>
    <row r="219" spans="1:65" outlineLevel="4" x14ac:dyDescent="0.3">
      <c r="A219" s="156" t="s">
        <v>40</v>
      </c>
      <c r="B219" s="157"/>
      <c r="C219" s="50">
        <f t="shared" ref="C219:BM219" si="96">SUBTOTAL(4,C189:C218)</f>
        <v>370858</v>
      </c>
      <c r="D219" s="60">
        <f t="shared" si="96"/>
        <v>37</v>
      </c>
      <c r="E219" s="28">
        <f t="shared" si="96"/>
        <v>38</v>
      </c>
      <c r="F219" s="28">
        <f t="shared" si="96"/>
        <v>37</v>
      </c>
      <c r="G219" s="28">
        <f t="shared" si="96"/>
        <v>0</v>
      </c>
      <c r="H219" s="28">
        <f t="shared" si="96"/>
        <v>0</v>
      </c>
      <c r="I219" s="28">
        <f t="shared" si="96"/>
        <v>0</v>
      </c>
      <c r="J219" s="28">
        <f t="shared" si="96"/>
        <v>0</v>
      </c>
      <c r="K219" s="28">
        <f t="shared" si="96"/>
        <v>0</v>
      </c>
      <c r="L219" s="28">
        <f t="shared" si="96"/>
        <v>0</v>
      </c>
      <c r="M219" s="71">
        <f t="shared" si="96"/>
        <v>7.1</v>
      </c>
      <c r="N219" s="82">
        <f t="shared" si="96"/>
        <v>7.11</v>
      </c>
      <c r="O219" s="82">
        <f t="shared" si="96"/>
        <v>7.16</v>
      </c>
      <c r="P219" s="82">
        <f t="shared" si="96"/>
        <v>0</v>
      </c>
      <c r="Q219" s="82">
        <f t="shared" si="96"/>
        <v>0</v>
      </c>
      <c r="R219" s="82">
        <f t="shared" si="96"/>
        <v>0</v>
      </c>
      <c r="S219" s="82">
        <f t="shared" si="96"/>
        <v>0</v>
      </c>
      <c r="T219" s="82">
        <f t="shared" si="96"/>
        <v>0</v>
      </c>
      <c r="U219" s="82">
        <f t="shared" si="96"/>
        <v>0</v>
      </c>
      <c r="V219" s="29">
        <f t="shared" si="96"/>
        <v>0</v>
      </c>
      <c r="W219" s="39">
        <f t="shared" si="96"/>
        <v>0</v>
      </c>
      <c r="X219" s="39">
        <f t="shared" si="96"/>
        <v>0</v>
      </c>
      <c r="Y219" s="39">
        <f t="shared" si="96"/>
        <v>0</v>
      </c>
      <c r="Z219" s="39">
        <f t="shared" si="96"/>
        <v>0</v>
      </c>
      <c r="AA219" s="39">
        <f t="shared" si="96"/>
        <v>0</v>
      </c>
      <c r="AB219" s="39">
        <f t="shared" si="96"/>
        <v>0</v>
      </c>
      <c r="AC219" s="39">
        <f t="shared" si="96"/>
        <v>0</v>
      </c>
      <c r="AD219" s="39">
        <f t="shared" si="96"/>
        <v>0</v>
      </c>
      <c r="AE219" s="29">
        <f t="shared" si="96"/>
        <v>0</v>
      </c>
      <c r="AF219" s="39">
        <f t="shared" si="96"/>
        <v>0</v>
      </c>
      <c r="AG219" s="39">
        <f t="shared" si="96"/>
        <v>0</v>
      </c>
      <c r="AH219" s="39">
        <f t="shared" si="96"/>
        <v>0</v>
      </c>
      <c r="AI219" s="39">
        <f t="shared" si="96"/>
        <v>0</v>
      </c>
      <c r="AJ219" s="39">
        <f t="shared" si="96"/>
        <v>0</v>
      </c>
      <c r="AK219" s="39">
        <f t="shared" si="96"/>
        <v>0</v>
      </c>
      <c r="AL219" s="39">
        <f t="shared" si="96"/>
        <v>0</v>
      </c>
      <c r="AM219" s="39">
        <f t="shared" si="96"/>
        <v>0</v>
      </c>
      <c r="AN219" s="39">
        <f t="shared" si="96"/>
        <v>30.837004405286343</v>
      </c>
      <c r="AO219" s="39">
        <f t="shared" si="96"/>
        <v>1488</v>
      </c>
      <c r="AP219" s="104">
        <f t="shared" si="96"/>
        <v>4.25</v>
      </c>
      <c r="AQ219" s="105">
        <f t="shared" si="96"/>
        <v>3.36</v>
      </c>
      <c r="AR219" s="106">
        <f t="shared" si="96"/>
        <v>80.165289256198363</v>
      </c>
      <c r="AS219" s="106">
        <f t="shared" si="96"/>
        <v>22.546419098143232</v>
      </c>
      <c r="AT219" s="107">
        <f t="shared" si="96"/>
        <v>1488</v>
      </c>
      <c r="AU219" s="108">
        <f t="shared" si="96"/>
        <v>2.86</v>
      </c>
      <c r="AV219" s="109">
        <f t="shared" si="96"/>
        <v>1.95</v>
      </c>
      <c r="AW219" s="106">
        <f t="shared" si="96"/>
        <v>71.955719557195579</v>
      </c>
      <c r="AX219" s="106">
        <f t="shared" si="96"/>
        <v>38.076923076923073</v>
      </c>
      <c r="AY219" s="60">
        <f t="shared" si="96"/>
        <v>55.109649122806978</v>
      </c>
      <c r="AZ219" s="96">
        <f t="shared" si="96"/>
        <v>79.62</v>
      </c>
      <c r="BA219" s="67">
        <f t="shared" si="96"/>
        <v>63.3</v>
      </c>
      <c r="BB219" s="67">
        <f t="shared" si="96"/>
        <v>34</v>
      </c>
      <c r="BC219" s="67">
        <f t="shared" si="96"/>
        <v>2338</v>
      </c>
      <c r="BD219" s="67">
        <f t="shared" si="96"/>
        <v>0</v>
      </c>
      <c r="BE219" s="27">
        <f t="shared" si="96"/>
        <v>0</v>
      </c>
      <c r="BF219" s="29">
        <f t="shared" si="96"/>
        <v>7530</v>
      </c>
      <c r="BG219" s="39">
        <f t="shared" si="96"/>
        <v>4700</v>
      </c>
      <c r="BH219" s="40">
        <f t="shared" si="96"/>
        <v>6475</v>
      </c>
      <c r="BI219" s="40">
        <f t="shared" si="96"/>
        <v>0</v>
      </c>
      <c r="BJ219" s="40">
        <f t="shared" si="96"/>
        <v>0</v>
      </c>
      <c r="BK219" s="40">
        <f t="shared" si="96"/>
        <v>0</v>
      </c>
      <c r="BL219" s="40">
        <f t="shared" si="96"/>
        <v>0</v>
      </c>
      <c r="BM219" s="27">
        <f t="shared" si="96"/>
        <v>0</v>
      </c>
    </row>
    <row r="220" spans="1:65" outlineLevel="3" x14ac:dyDescent="0.3">
      <c r="A220" s="158" t="s">
        <v>29</v>
      </c>
      <c r="B220" s="159"/>
      <c r="C220" s="51">
        <f t="shared" ref="C220:BM220" si="97">SUBTOTAL(5,C189:C218)</f>
        <v>284152</v>
      </c>
      <c r="D220" s="61">
        <f t="shared" si="97"/>
        <v>36</v>
      </c>
      <c r="E220" s="12">
        <f t="shared" si="97"/>
        <v>36</v>
      </c>
      <c r="F220" s="12">
        <f t="shared" si="97"/>
        <v>36</v>
      </c>
      <c r="G220" s="12">
        <f t="shared" si="97"/>
        <v>0</v>
      </c>
      <c r="H220" s="12">
        <f t="shared" si="97"/>
        <v>0</v>
      </c>
      <c r="I220" s="12">
        <f t="shared" si="97"/>
        <v>0</v>
      </c>
      <c r="J220" s="12">
        <f t="shared" si="97"/>
        <v>0</v>
      </c>
      <c r="K220" s="12">
        <f t="shared" si="97"/>
        <v>0</v>
      </c>
      <c r="L220" s="12">
        <f t="shared" si="97"/>
        <v>0</v>
      </c>
      <c r="M220" s="72">
        <f t="shared" si="97"/>
        <v>6.8</v>
      </c>
      <c r="N220" s="83">
        <f t="shared" si="97"/>
        <v>6.72</v>
      </c>
      <c r="O220" s="83">
        <f t="shared" si="97"/>
        <v>6.8</v>
      </c>
      <c r="P220" s="83">
        <f t="shared" si="97"/>
        <v>0</v>
      </c>
      <c r="Q220" s="83">
        <f t="shared" si="97"/>
        <v>0</v>
      </c>
      <c r="R220" s="83">
        <f t="shared" si="97"/>
        <v>0</v>
      </c>
      <c r="S220" s="83">
        <f t="shared" si="97"/>
        <v>0</v>
      </c>
      <c r="T220" s="83">
        <f t="shared" si="97"/>
        <v>0</v>
      </c>
      <c r="U220" s="83">
        <f t="shared" si="97"/>
        <v>0</v>
      </c>
      <c r="V220" s="6">
        <f t="shared" si="97"/>
        <v>0</v>
      </c>
      <c r="W220" s="41">
        <f t="shared" si="97"/>
        <v>0</v>
      </c>
      <c r="X220" s="41">
        <f t="shared" si="97"/>
        <v>0</v>
      </c>
      <c r="Y220" s="41">
        <f t="shared" si="97"/>
        <v>0</v>
      </c>
      <c r="Z220" s="41">
        <f t="shared" si="97"/>
        <v>0</v>
      </c>
      <c r="AA220" s="41">
        <f t="shared" si="97"/>
        <v>0</v>
      </c>
      <c r="AB220" s="41">
        <f t="shared" si="97"/>
        <v>0</v>
      </c>
      <c r="AC220" s="41">
        <f t="shared" si="97"/>
        <v>0</v>
      </c>
      <c r="AD220" s="41">
        <f t="shared" si="97"/>
        <v>0</v>
      </c>
      <c r="AE220" s="6">
        <f t="shared" si="97"/>
        <v>0</v>
      </c>
      <c r="AF220" s="41">
        <f t="shared" si="97"/>
        <v>0</v>
      </c>
      <c r="AG220" s="41">
        <f t="shared" si="97"/>
        <v>0</v>
      </c>
      <c r="AH220" s="41">
        <f t="shared" si="97"/>
        <v>0</v>
      </c>
      <c r="AI220" s="41">
        <f t="shared" si="97"/>
        <v>0</v>
      </c>
      <c r="AJ220" s="41">
        <f t="shared" si="97"/>
        <v>0</v>
      </c>
      <c r="AK220" s="41">
        <f t="shared" si="97"/>
        <v>0</v>
      </c>
      <c r="AL220" s="41">
        <f t="shared" si="97"/>
        <v>0</v>
      </c>
      <c r="AM220" s="41">
        <f t="shared" si="97"/>
        <v>0</v>
      </c>
      <c r="AN220" s="41">
        <f t="shared" si="97"/>
        <v>14.112903225806452</v>
      </c>
      <c r="AO220" s="41">
        <f t="shared" si="97"/>
        <v>681</v>
      </c>
      <c r="AP220" s="110">
        <f t="shared" si="97"/>
        <v>3.63</v>
      </c>
      <c r="AQ220" s="111">
        <f t="shared" si="97"/>
        <v>2.88</v>
      </c>
      <c r="AR220" s="112">
        <f t="shared" si="97"/>
        <v>77.453580901856768</v>
      </c>
      <c r="AS220" s="112">
        <f t="shared" si="97"/>
        <v>19.834710743801637</v>
      </c>
      <c r="AT220" s="113">
        <f t="shared" si="97"/>
        <v>681</v>
      </c>
      <c r="AU220" s="114">
        <f t="shared" si="97"/>
        <v>2.2000000000000002</v>
      </c>
      <c r="AV220" s="115">
        <f t="shared" si="97"/>
        <v>1.61</v>
      </c>
      <c r="AW220" s="112">
        <f t="shared" si="97"/>
        <v>61.923076923076927</v>
      </c>
      <c r="AX220" s="112">
        <f t="shared" si="97"/>
        <v>28.044280442804421</v>
      </c>
      <c r="AY220" s="61">
        <f t="shared" si="97"/>
        <v>36.51654910472061</v>
      </c>
      <c r="AZ220" s="97">
        <f t="shared" si="97"/>
        <v>77.12</v>
      </c>
      <c r="BA220" s="68">
        <f t="shared" si="97"/>
        <v>63.3</v>
      </c>
      <c r="BB220" s="68">
        <f t="shared" si="97"/>
        <v>34</v>
      </c>
      <c r="BC220" s="68">
        <f t="shared" si="97"/>
        <v>2338</v>
      </c>
      <c r="BD220" s="68">
        <f t="shared" si="97"/>
        <v>0</v>
      </c>
      <c r="BE220" s="15">
        <f t="shared" si="97"/>
        <v>0</v>
      </c>
      <c r="BF220" s="6">
        <f t="shared" si="97"/>
        <v>4625</v>
      </c>
      <c r="BG220" s="41">
        <f t="shared" si="97"/>
        <v>0</v>
      </c>
      <c r="BH220" s="42">
        <f t="shared" si="97"/>
        <v>286</v>
      </c>
      <c r="BI220" s="42">
        <f t="shared" si="97"/>
        <v>0</v>
      </c>
      <c r="BJ220" s="42">
        <f t="shared" si="97"/>
        <v>0</v>
      </c>
      <c r="BK220" s="42">
        <f t="shared" si="97"/>
        <v>0</v>
      </c>
      <c r="BL220" s="42">
        <f t="shared" si="97"/>
        <v>0</v>
      </c>
      <c r="BM220" s="15">
        <f t="shared" si="97"/>
        <v>0</v>
      </c>
    </row>
    <row r="221" spans="1:65" outlineLevel="2" x14ac:dyDescent="0.3">
      <c r="A221" s="158" t="s">
        <v>18</v>
      </c>
      <c r="B221" s="159"/>
      <c r="C221" s="51">
        <f>IFERROR(SUBTOTAL(1,C189:C218),"")</f>
        <v>311261.43333333335</v>
      </c>
      <c r="D221" s="61">
        <f t="shared" ref="D221:BM221" si="98">IFERROR(SUBTOTAL(1,D189:D218),"")</f>
        <v>36.31666666666667</v>
      </c>
      <c r="E221" s="12">
        <f t="shared" si="98"/>
        <v>36.43333333333333</v>
      </c>
      <c r="F221" s="12">
        <f t="shared" si="98"/>
        <v>36.200000000000003</v>
      </c>
      <c r="G221" s="12" t="str">
        <f t="shared" si="98"/>
        <v/>
      </c>
      <c r="H221" s="12" t="str">
        <f t="shared" si="98"/>
        <v/>
      </c>
      <c r="I221" s="12" t="str">
        <f t="shared" si="98"/>
        <v/>
      </c>
      <c r="J221" s="12" t="str">
        <f t="shared" si="98"/>
        <v/>
      </c>
      <c r="K221" s="12" t="str">
        <f t="shared" si="98"/>
        <v/>
      </c>
      <c r="L221" s="12" t="str">
        <f t="shared" si="98"/>
        <v/>
      </c>
      <c r="M221" s="72">
        <f t="shared" si="98"/>
        <v>6.9749999999999996</v>
      </c>
      <c r="N221" s="83">
        <f t="shared" si="98"/>
        <v>6.915</v>
      </c>
      <c r="O221" s="83">
        <f t="shared" si="98"/>
        <v>7.0474999999999994</v>
      </c>
      <c r="P221" s="83" t="str">
        <f t="shared" si="98"/>
        <v/>
      </c>
      <c r="Q221" s="83" t="str">
        <f t="shared" si="98"/>
        <v/>
      </c>
      <c r="R221" s="83" t="str">
        <f t="shared" si="98"/>
        <v/>
      </c>
      <c r="S221" s="83" t="str">
        <f t="shared" si="98"/>
        <v/>
      </c>
      <c r="T221" s="83" t="str">
        <f t="shared" si="98"/>
        <v/>
      </c>
      <c r="U221" s="83" t="str">
        <f t="shared" si="98"/>
        <v/>
      </c>
      <c r="V221" s="6" t="str">
        <f t="shared" si="98"/>
        <v/>
      </c>
      <c r="W221" s="41" t="str">
        <f t="shared" si="98"/>
        <v/>
      </c>
      <c r="X221" s="41" t="str">
        <f t="shared" si="98"/>
        <v/>
      </c>
      <c r="Y221" s="41" t="str">
        <f t="shared" si="98"/>
        <v/>
      </c>
      <c r="Z221" s="41" t="str">
        <f t="shared" si="98"/>
        <v/>
      </c>
      <c r="AA221" s="41" t="str">
        <f t="shared" si="98"/>
        <v/>
      </c>
      <c r="AB221" s="41" t="str">
        <f t="shared" si="98"/>
        <v/>
      </c>
      <c r="AC221" s="41" t="str">
        <f t="shared" si="98"/>
        <v/>
      </c>
      <c r="AD221" s="41" t="str">
        <f t="shared" si="98"/>
        <v/>
      </c>
      <c r="AE221" s="6" t="str">
        <f t="shared" si="98"/>
        <v/>
      </c>
      <c r="AF221" s="41" t="str">
        <f t="shared" si="98"/>
        <v/>
      </c>
      <c r="AG221" s="41" t="str">
        <f t="shared" si="98"/>
        <v/>
      </c>
      <c r="AH221" s="41" t="str">
        <f t="shared" si="98"/>
        <v/>
      </c>
      <c r="AI221" s="41" t="str">
        <f t="shared" si="98"/>
        <v/>
      </c>
      <c r="AJ221" s="41" t="str">
        <f t="shared" si="98"/>
        <v/>
      </c>
      <c r="AK221" s="41" t="str">
        <f t="shared" si="98"/>
        <v/>
      </c>
      <c r="AL221" s="41" t="str">
        <f t="shared" si="98"/>
        <v/>
      </c>
      <c r="AM221" s="41" t="str">
        <f t="shared" si="98"/>
        <v/>
      </c>
      <c r="AN221" s="41">
        <f t="shared" si="98"/>
        <v>21.521771846676469</v>
      </c>
      <c r="AO221" s="41">
        <f t="shared" si="98"/>
        <v>1018.7666666666667</v>
      </c>
      <c r="AP221" s="110">
        <f t="shared" si="98"/>
        <v>3.8349999999999995</v>
      </c>
      <c r="AQ221" s="111">
        <f t="shared" si="98"/>
        <v>3.0175000000000001</v>
      </c>
      <c r="AR221" s="112">
        <f t="shared" si="98"/>
        <v>78.681618543817947</v>
      </c>
      <c r="AS221" s="112">
        <f t="shared" si="98"/>
        <v>21.31838145618206</v>
      </c>
      <c r="AT221" s="113">
        <f t="shared" si="98"/>
        <v>1018.7666666666667</v>
      </c>
      <c r="AU221" s="114">
        <f t="shared" si="98"/>
        <v>2.6189473684210531</v>
      </c>
      <c r="AV221" s="115">
        <f t="shared" si="98"/>
        <v>1.7500000000000002</v>
      </c>
      <c r="AW221" s="112">
        <f t="shared" si="98"/>
        <v>65.768442326589863</v>
      </c>
      <c r="AX221" s="112">
        <f t="shared" si="98"/>
        <v>34.23155767341013</v>
      </c>
      <c r="AY221" s="61">
        <f t="shared" si="98"/>
        <v>47.151850695756266</v>
      </c>
      <c r="AZ221" s="97">
        <f t="shared" si="98"/>
        <v>78.587894736842102</v>
      </c>
      <c r="BA221" s="68">
        <f t="shared" si="98"/>
        <v>63.3</v>
      </c>
      <c r="BB221" s="68">
        <f t="shared" si="98"/>
        <v>34</v>
      </c>
      <c r="BC221" s="68">
        <f t="shared" si="98"/>
        <v>2338</v>
      </c>
      <c r="BD221" s="68" t="str">
        <f t="shared" si="98"/>
        <v/>
      </c>
      <c r="BE221" s="15" t="str">
        <f>IFERROR(SUBTOTAL(1,BE189:BE218),"")</f>
        <v/>
      </c>
      <c r="BF221" s="6">
        <f t="shared" si="98"/>
        <v>6440.7333333333336</v>
      </c>
      <c r="BG221" s="41">
        <f t="shared" si="98"/>
        <v>2132.9</v>
      </c>
      <c r="BH221" s="42">
        <f t="shared" si="98"/>
        <v>4307.833333333333</v>
      </c>
      <c r="BI221" s="42" t="str">
        <f t="shared" si="98"/>
        <v/>
      </c>
      <c r="BJ221" s="42" t="str">
        <f t="shared" si="98"/>
        <v/>
      </c>
      <c r="BK221" s="42" t="str">
        <f t="shared" si="98"/>
        <v/>
      </c>
      <c r="BL221" s="42" t="str">
        <f t="shared" si="98"/>
        <v/>
      </c>
      <c r="BM221" s="15" t="str">
        <f t="shared" si="98"/>
        <v/>
      </c>
    </row>
    <row r="222" spans="1:65" ht="17.25" outlineLevel="1" thickBot="1" x14ac:dyDescent="0.35">
      <c r="A222" s="160" t="s">
        <v>55</v>
      </c>
      <c r="B222" s="161"/>
      <c r="C222" s="52">
        <f>SUBTOTAL(9,C189:C218)</f>
        <v>9337843</v>
      </c>
      <c r="D222" s="62"/>
      <c r="E222" s="30"/>
      <c r="F222" s="30"/>
      <c r="G222" s="30"/>
      <c r="H222" s="30"/>
      <c r="I222" s="30"/>
      <c r="J222" s="30"/>
      <c r="K222" s="30"/>
      <c r="L222" s="30"/>
      <c r="M222" s="73"/>
      <c r="N222" s="84"/>
      <c r="O222" s="84"/>
      <c r="P222" s="84"/>
      <c r="Q222" s="84"/>
      <c r="R222" s="84"/>
      <c r="S222" s="84"/>
      <c r="T222" s="84"/>
      <c r="U222" s="84"/>
      <c r="V222" s="93"/>
      <c r="W222" s="94"/>
      <c r="X222" s="94"/>
      <c r="Y222" s="94"/>
      <c r="Z222" s="94"/>
      <c r="AA222" s="94"/>
      <c r="AB222" s="94"/>
      <c r="AC222" s="94"/>
      <c r="AD222" s="94"/>
      <c r="AE222" s="93"/>
      <c r="AF222" s="94"/>
      <c r="AG222" s="94"/>
      <c r="AH222" s="94"/>
      <c r="AI222" s="94"/>
      <c r="AJ222" s="94"/>
      <c r="AK222" s="94"/>
      <c r="AL222" s="94"/>
      <c r="AM222" s="94"/>
      <c r="AN222" s="94"/>
      <c r="AO222" s="43">
        <f>SUBTOTAL(9,AO189:AO218)</f>
        <v>30563</v>
      </c>
      <c r="AP222" s="116"/>
      <c r="AQ222" s="117"/>
      <c r="AR222" s="118"/>
      <c r="AS222" s="118"/>
      <c r="AT222" s="119">
        <f>SUBTOTAL(9,AT189:AT218)</f>
        <v>30563</v>
      </c>
      <c r="AU222" s="120"/>
      <c r="AV222" s="121"/>
      <c r="AW222" s="118"/>
      <c r="AX222" s="118"/>
      <c r="AY222" s="62"/>
      <c r="AZ222" s="98"/>
      <c r="BA222" s="69"/>
      <c r="BB222" s="69"/>
      <c r="BC222" s="69"/>
      <c r="BD222" s="69"/>
      <c r="BE222" s="16">
        <f>SUBTOTAL(9,BE189:BE218)</f>
        <v>0</v>
      </c>
      <c r="BF222" s="7">
        <f t="shared" ref="BF222:BM222" si="99">SUBTOTAL(9,BF189:BF218)</f>
        <v>193222</v>
      </c>
      <c r="BG222" s="43">
        <f t="shared" si="99"/>
        <v>63987</v>
      </c>
      <c r="BH222" s="44">
        <f t="shared" si="99"/>
        <v>129235</v>
      </c>
      <c r="BI222" s="44">
        <f t="shared" si="99"/>
        <v>0</v>
      </c>
      <c r="BJ222" s="44">
        <f t="shared" si="99"/>
        <v>0</v>
      </c>
      <c r="BK222" s="44">
        <f t="shared" si="99"/>
        <v>0</v>
      </c>
      <c r="BL222" s="44">
        <f t="shared" si="99"/>
        <v>0</v>
      </c>
      <c r="BM222" s="16">
        <f t="shared" si="99"/>
        <v>0</v>
      </c>
    </row>
    <row r="223" spans="1:65" outlineLevel="5" x14ac:dyDescent="0.3">
      <c r="A223" s="21">
        <f t="shared" si="80"/>
        <v>7</v>
      </c>
      <c r="B223" s="33">
        <f>B218+1</f>
        <v>43647</v>
      </c>
      <c r="C223" s="51">
        <v>331402</v>
      </c>
      <c r="D223" s="64">
        <f t="shared" ref="D223:D253" si="100">IFERROR(ROUND(AVERAGE(E223:L223),1),"")</f>
        <v>35.5</v>
      </c>
      <c r="E223" s="12">
        <v>35</v>
      </c>
      <c r="F223" s="12">
        <v>36</v>
      </c>
      <c r="G223" s="12"/>
      <c r="H223" s="12"/>
      <c r="I223" s="12"/>
      <c r="J223" s="12"/>
      <c r="K223" s="12"/>
      <c r="L223" s="12"/>
      <c r="M223" s="74" t="str">
        <f t="shared" ref="M223:M253" si="101">IFERROR(ROUND(AVERAGE(N223:U223),1),"")</f>
        <v/>
      </c>
      <c r="N223" s="83" t="s">
        <v>103</v>
      </c>
      <c r="O223" s="83" t="s">
        <v>103</v>
      </c>
      <c r="P223" s="83"/>
      <c r="Q223" s="83"/>
      <c r="R223" s="83"/>
      <c r="S223" s="83"/>
      <c r="T223" s="83"/>
      <c r="U223" s="83"/>
      <c r="V223" s="5" t="str">
        <f t="shared" ref="V223:V253" si="102">IFERROR(ROUND(AVERAGE(W223:AD223),1),"")</f>
        <v/>
      </c>
      <c r="W223" s="41"/>
      <c r="X223" s="41"/>
      <c r="Y223" s="41"/>
      <c r="Z223" s="41"/>
      <c r="AA223" s="41"/>
      <c r="AB223" s="41"/>
      <c r="AC223" s="41"/>
      <c r="AD223" s="41"/>
      <c r="AE223" s="5" t="str">
        <f t="shared" ref="AE223:AE253" si="103">IFERROR(ROUND(AVERAGE(AF223:AM223),1),"")</f>
        <v/>
      </c>
      <c r="AF223" s="41"/>
      <c r="AG223" s="41"/>
      <c r="AH223" s="41"/>
      <c r="AI223" s="41"/>
      <c r="AJ223" s="41"/>
      <c r="AK223" s="41"/>
      <c r="AL223" s="41"/>
      <c r="AM223" s="41"/>
      <c r="AN223" s="41">
        <f>21000/AO223</f>
        <v>20.833333333333332</v>
      </c>
      <c r="AO223" s="41">
        <v>1008</v>
      </c>
      <c r="AP223" s="110" t="s">
        <v>103</v>
      </c>
      <c r="AQ223" s="111" t="s">
        <v>103</v>
      </c>
      <c r="AR223" s="126" t="str">
        <f t="shared" ref="AR223:AR253" si="104">IFERROR(AQ223/AP223*100,"")</f>
        <v/>
      </c>
      <c r="AS223" s="126" t="str">
        <f t="shared" ref="AS223:AS253" si="105">IFERROR(100-AR223,"")</f>
        <v/>
      </c>
      <c r="AT223" s="127">
        <v>1008</v>
      </c>
      <c r="AU223" s="128">
        <v>2.5299999999999998</v>
      </c>
      <c r="AV223" s="129" t="s">
        <v>103</v>
      </c>
      <c r="AW223" s="126" t="str">
        <f t="shared" ref="AW223:AW253" si="106">IFERROR(AV223/AU223*100,"")</f>
        <v/>
      </c>
      <c r="AX223" s="126" t="str">
        <f t="shared" ref="AX223:AX253" si="107">IFERROR(100-AW223,"")</f>
        <v/>
      </c>
      <c r="AY223" s="143" t="str">
        <f t="shared" ref="AY223:AY253" si="108">IFERROR((1-((AW223*AS223)/(AX223*AR223)))*100,"")</f>
        <v/>
      </c>
      <c r="AZ223" s="97">
        <v>78.81</v>
      </c>
      <c r="BA223" s="68"/>
      <c r="BB223" s="68"/>
      <c r="BC223" s="68"/>
      <c r="BD223" s="68"/>
      <c r="BE223" s="15"/>
      <c r="BF223" s="5">
        <f t="shared" ref="BF223:BF253" si="109">IF(SUM(BG223:BM223)=0,"",SUM(BG223:BM223))</f>
        <v>5994</v>
      </c>
      <c r="BG223" s="42">
        <v>3635</v>
      </c>
      <c r="BH223" s="42">
        <v>2359</v>
      </c>
      <c r="BI223" s="42"/>
      <c r="BJ223" s="42"/>
      <c r="BK223" s="42"/>
      <c r="BL223" s="42"/>
      <c r="BM223" s="15"/>
    </row>
    <row r="224" spans="1:65" outlineLevel="5" x14ac:dyDescent="0.3">
      <c r="A224" s="22">
        <f t="shared" si="80"/>
        <v>7</v>
      </c>
      <c r="B224" s="9">
        <f t="shared" ref="B224:B287" si="110">B223+1</f>
        <v>43648</v>
      </c>
      <c r="C224" s="51">
        <v>312681</v>
      </c>
      <c r="D224" s="64">
        <f t="shared" si="100"/>
        <v>36.5</v>
      </c>
      <c r="E224" s="12">
        <v>37</v>
      </c>
      <c r="F224" s="12">
        <v>36</v>
      </c>
      <c r="G224" s="12"/>
      <c r="H224" s="12"/>
      <c r="I224" s="12"/>
      <c r="J224" s="12"/>
      <c r="K224" s="12"/>
      <c r="L224" s="12"/>
      <c r="M224" s="74">
        <f t="shared" si="101"/>
        <v>7.1</v>
      </c>
      <c r="N224" s="83">
        <v>7.08</v>
      </c>
      <c r="O224" s="83">
        <v>7.12</v>
      </c>
      <c r="P224" s="83"/>
      <c r="Q224" s="83"/>
      <c r="R224" s="83"/>
      <c r="S224" s="83"/>
      <c r="T224" s="83"/>
      <c r="U224" s="83"/>
      <c r="V224" s="5" t="str">
        <f t="shared" si="102"/>
        <v/>
      </c>
      <c r="W224" s="41"/>
      <c r="X224" s="41"/>
      <c r="Y224" s="41"/>
      <c r="Z224" s="41"/>
      <c r="AA224" s="41"/>
      <c r="AB224" s="41"/>
      <c r="AC224" s="41"/>
      <c r="AD224" s="41"/>
      <c r="AE224" s="5" t="str">
        <f t="shared" si="103"/>
        <v/>
      </c>
      <c r="AF224" s="41"/>
      <c r="AG224" s="41"/>
      <c r="AH224" s="41"/>
      <c r="AI224" s="41"/>
      <c r="AJ224" s="41"/>
      <c r="AK224" s="41"/>
      <c r="AL224" s="41"/>
      <c r="AM224" s="41"/>
      <c r="AN224" s="41">
        <f t="shared" ref="AN224:AN253" si="111">21000/AO224</f>
        <v>20.833333333333332</v>
      </c>
      <c r="AO224" s="41">
        <v>1008</v>
      </c>
      <c r="AP224" s="110">
        <v>4.08</v>
      </c>
      <c r="AQ224" s="111">
        <v>3.33</v>
      </c>
      <c r="AR224" s="126">
        <f t="shared" si="104"/>
        <v>81.617647058823522</v>
      </c>
      <c r="AS224" s="126">
        <f t="shared" si="105"/>
        <v>18.382352941176478</v>
      </c>
      <c r="AT224" s="127">
        <v>1008</v>
      </c>
      <c r="AU224" s="128">
        <v>2.5499999999999998</v>
      </c>
      <c r="AV224" s="129">
        <v>1.78</v>
      </c>
      <c r="AW224" s="126">
        <f t="shared" si="106"/>
        <v>69.803921568627459</v>
      </c>
      <c r="AX224" s="126">
        <f t="shared" si="107"/>
        <v>30.196078431372541</v>
      </c>
      <c r="AY224" s="143">
        <f t="shared" si="108"/>
        <v>47.934947934947893</v>
      </c>
      <c r="AZ224" s="97">
        <v>78.900000000000006</v>
      </c>
      <c r="BA224" s="68"/>
      <c r="BB224" s="68"/>
      <c r="BC224" s="68"/>
      <c r="BD224" s="68"/>
      <c r="BE224" s="15"/>
      <c r="BF224" s="5">
        <f t="shared" si="109"/>
        <v>5767</v>
      </c>
      <c r="BG224" s="42">
        <v>2836</v>
      </c>
      <c r="BH224" s="42">
        <v>2931</v>
      </c>
      <c r="BI224" s="42"/>
      <c r="BJ224" s="42"/>
      <c r="BK224" s="42"/>
      <c r="BL224" s="42"/>
      <c r="BM224" s="15"/>
    </row>
    <row r="225" spans="1:65" outlineLevel="5" x14ac:dyDescent="0.3">
      <c r="A225" s="22">
        <f t="shared" si="80"/>
        <v>7</v>
      </c>
      <c r="B225" s="9">
        <f t="shared" si="110"/>
        <v>43649</v>
      </c>
      <c r="C225" s="51">
        <v>346728</v>
      </c>
      <c r="D225" s="64">
        <f t="shared" si="100"/>
        <v>36.5</v>
      </c>
      <c r="E225" s="12">
        <v>37</v>
      </c>
      <c r="F225" s="12">
        <v>36</v>
      </c>
      <c r="G225" s="12"/>
      <c r="H225" s="12"/>
      <c r="I225" s="12"/>
      <c r="J225" s="12"/>
      <c r="K225" s="12"/>
      <c r="L225" s="12"/>
      <c r="M225" s="74" t="str">
        <f t="shared" si="101"/>
        <v/>
      </c>
      <c r="N225" s="83" t="s">
        <v>103</v>
      </c>
      <c r="O225" s="83" t="s">
        <v>103</v>
      </c>
      <c r="P225" s="83"/>
      <c r="Q225" s="83"/>
      <c r="R225" s="83"/>
      <c r="S225" s="83"/>
      <c r="T225" s="83"/>
      <c r="U225" s="83"/>
      <c r="V225" s="5" t="str">
        <f t="shared" si="102"/>
        <v/>
      </c>
      <c r="W225" s="41"/>
      <c r="X225" s="41"/>
      <c r="Y225" s="41"/>
      <c r="Z225" s="41"/>
      <c r="AA225" s="41"/>
      <c r="AB225" s="41"/>
      <c r="AC225" s="41"/>
      <c r="AD225" s="41"/>
      <c r="AE225" s="5" t="str">
        <f t="shared" si="103"/>
        <v/>
      </c>
      <c r="AF225" s="41"/>
      <c r="AG225" s="41"/>
      <c r="AH225" s="41"/>
      <c r="AI225" s="41"/>
      <c r="AJ225" s="41"/>
      <c r="AK225" s="41"/>
      <c r="AL225" s="41"/>
      <c r="AM225" s="41"/>
      <c r="AN225" s="41">
        <f t="shared" si="111"/>
        <v>20.095693779904305</v>
      </c>
      <c r="AO225" s="41">
        <v>1045</v>
      </c>
      <c r="AP225" s="110" t="s">
        <v>103</v>
      </c>
      <c r="AQ225" s="111" t="s">
        <v>103</v>
      </c>
      <c r="AR225" s="126" t="str">
        <f t="shared" si="104"/>
        <v/>
      </c>
      <c r="AS225" s="126" t="str">
        <f t="shared" si="105"/>
        <v/>
      </c>
      <c r="AT225" s="127">
        <v>1045</v>
      </c>
      <c r="AU225" s="128">
        <v>2.62</v>
      </c>
      <c r="AV225" s="129" t="s">
        <v>103</v>
      </c>
      <c r="AW225" s="126" t="str">
        <f t="shared" si="106"/>
        <v/>
      </c>
      <c r="AX225" s="126" t="str">
        <f t="shared" si="107"/>
        <v/>
      </c>
      <c r="AY225" s="143" t="str">
        <f t="shared" si="108"/>
        <v/>
      </c>
      <c r="AZ225" s="97">
        <v>78.84</v>
      </c>
      <c r="BA225" s="68"/>
      <c r="BB225" s="68"/>
      <c r="BC225" s="68"/>
      <c r="BD225" s="68"/>
      <c r="BE225" s="15"/>
      <c r="BF225" s="5">
        <f t="shared" si="109"/>
        <v>4047</v>
      </c>
      <c r="BG225" s="42">
        <v>0</v>
      </c>
      <c r="BH225" s="42">
        <v>4047</v>
      </c>
      <c r="BI225" s="42"/>
      <c r="BJ225" s="42"/>
      <c r="BK225" s="42"/>
      <c r="BL225" s="42"/>
      <c r="BM225" s="15"/>
    </row>
    <row r="226" spans="1:65" outlineLevel="5" x14ac:dyDescent="0.3">
      <c r="A226" s="22">
        <f t="shared" si="80"/>
        <v>7</v>
      </c>
      <c r="B226" s="9">
        <f t="shared" si="110"/>
        <v>43650</v>
      </c>
      <c r="C226" s="51">
        <v>363105</v>
      </c>
      <c r="D226" s="64">
        <f t="shared" si="100"/>
        <v>36</v>
      </c>
      <c r="E226" s="12">
        <v>36</v>
      </c>
      <c r="F226" s="12">
        <v>36</v>
      </c>
      <c r="G226" s="12"/>
      <c r="H226" s="12"/>
      <c r="I226" s="12"/>
      <c r="J226" s="12"/>
      <c r="K226" s="12"/>
      <c r="L226" s="12"/>
      <c r="M226" s="74" t="str">
        <f t="shared" si="101"/>
        <v/>
      </c>
      <c r="N226" s="83" t="s">
        <v>103</v>
      </c>
      <c r="O226" s="83" t="s">
        <v>103</v>
      </c>
      <c r="P226" s="83"/>
      <c r="Q226" s="83"/>
      <c r="R226" s="83"/>
      <c r="S226" s="83"/>
      <c r="T226" s="83"/>
      <c r="U226" s="83"/>
      <c r="V226" s="5" t="str">
        <f t="shared" si="102"/>
        <v/>
      </c>
      <c r="W226" s="41"/>
      <c r="X226" s="41"/>
      <c r="Y226" s="41"/>
      <c r="Z226" s="41"/>
      <c r="AA226" s="41"/>
      <c r="AB226" s="41"/>
      <c r="AC226" s="41"/>
      <c r="AD226" s="41"/>
      <c r="AE226" s="5" t="str">
        <f t="shared" si="103"/>
        <v/>
      </c>
      <c r="AF226" s="41"/>
      <c r="AG226" s="41"/>
      <c r="AH226" s="41"/>
      <c r="AI226" s="41"/>
      <c r="AJ226" s="41"/>
      <c r="AK226" s="41"/>
      <c r="AL226" s="41"/>
      <c r="AM226" s="41"/>
      <c r="AN226" s="41">
        <f t="shared" si="111"/>
        <v>18.502202643171806</v>
      </c>
      <c r="AO226" s="41">
        <v>1135</v>
      </c>
      <c r="AP226" s="110" t="s">
        <v>103</v>
      </c>
      <c r="AQ226" s="111" t="s">
        <v>103</v>
      </c>
      <c r="AR226" s="126" t="str">
        <f t="shared" si="104"/>
        <v/>
      </c>
      <c r="AS226" s="126" t="str">
        <f t="shared" si="105"/>
        <v/>
      </c>
      <c r="AT226" s="127">
        <v>1135</v>
      </c>
      <c r="AU226" s="128">
        <v>2.59</v>
      </c>
      <c r="AV226" s="129" t="s">
        <v>103</v>
      </c>
      <c r="AW226" s="126" t="str">
        <f t="shared" si="106"/>
        <v/>
      </c>
      <c r="AX226" s="126" t="str">
        <f t="shared" si="107"/>
        <v/>
      </c>
      <c r="AY226" s="143" t="str">
        <f t="shared" si="108"/>
        <v/>
      </c>
      <c r="AZ226" s="97">
        <v>78.599999999999994</v>
      </c>
      <c r="BA226" s="68"/>
      <c r="BB226" s="68"/>
      <c r="BC226" s="68"/>
      <c r="BD226" s="68"/>
      <c r="BE226" s="15"/>
      <c r="BF226" s="5">
        <f t="shared" si="109"/>
        <v>4876</v>
      </c>
      <c r="BG226" s="42">
        <v>2576</v>
      </c>
      <c r="BH226" s="42">
        <v>2300</v>
      </c>
      <c r="BI226" s="42"/>
      <c r="BJ226" s="42"/>
      <c r="BK226" s="42"/>
      <c r="BL226" s="42"/>
      <c r="BM226" s="15"/>
    </row>
    <row r="227" spans="1:65" outlineLevel="5" x14ac:dyDescent="0.3">
      <c r="A227" s="22">
        <f t="shared" si="80"/>
        <v>7</v>
      </c>
      <c r="B227" s="9">
        <f t="shared" si="110"/>
        <v>43651</v>
      </c>
      <c r="C227" s="51">
        <v>323670</v>
      </c>
      <c r="D227" s="64">
        <f t="shared" si="100"/>
        <v>36.5</v>
      </c>
      <c r="E227" s="12">
        <v>37</v>
      </c>
      <c r="F227" s="12">
        <v>36</v>
      </c>
      <c r="G227" s="12"/>
      <c r="H227" s="12"/>
      <c r="I227" s="12"/>
      <c r="J227" s="12"/>
      <c r="K227" s="12"/>
      <c r="L227" s="12"/>
      <c r="M227" s="74" t="str">
        <f t="shared" si="101"/>
        <v/>
      </c>
      <c r="N227" s="83" t="s">
        <v>103</v>
      </c>
      <c r="O227" s="83" t="s">
        <v>103</v>
      </c>
      <c r="P227" s="83"/>
      <c r="Q227" s="83"/>
      <c r="R227" s="83"/>
      <c r="S227" s="83"/>
      <c r="T227" s="83"/>
      <c r="U227" s="83"/>
      <c r="V227" s="5" t="str">
        <f t="shared" si="102"/>
        <v/>
      </c>
      <c r="W227" s="41"/>
      <c r="X227" s="41"/>
      <c r="Y227" s="41"/>
      <c r="Z227" s="41"/>
      <c r="AA227" s="41"/>
      <c r="AB227" s="41"/>
      <c r="AC227" s="41"/>
      <c r="AD227" s="41"/>
      <c r="AE227" s="5" t="str">
        <f t="shared" si="103"/>
        <v/>
      </c>
      <c r="AF227" s="41"/>
      <c r="AG227" s="41"/>
      <c r="AH227" s="41"/>
      <c r="AI227" s="41"/>
      <c r="AJ227" s="41"/>
      <c r="AK227" s="41"/>
      <c r="AL227" s="41"/>
      <c r="AM227" s="41"/>
      <c r="AN227" s="41">
        <f t="shared" si="111"/>
        <v>22.826086956521738</v>
      </c>
      <c r="AO227" s="41">
        <v>920</v>
      </c>
      <c r="AP227" s="110" t="s">
        <v>103</v>
      </c>
      <c r="AQ227" s="111" t="s">
        <v>103</v>
      </c>
      <c r="AR227" s="126" t="str">
        <f t="shared" si="104"/>
        <v/>
      </c>
      <c r="AS227" s="126" t="str">
        <f t="shared" si="105"/>
        <v/>
      </c>
      <c r="AT227" s="127">
        <v>920</v>
      </c>
      <c r="AU227" s="128">
        <v>2.46</v>
      </c>
      <c r="AV227" s="129" t="s">
        <v>103</v>
      </c>
      <c r="AW227" s="126" t="str">
        <f t="shared" si="106"/>
        <v/>
      </c>
      <c r="AX227" s="126" t="str">
        <f t="shared" si="107"/>
        <v/>
      </c>
      <c r="AY227" s="143" t="str">
        <f t="shared" si="108"/>
        <v/>
      </c>
      <c r="AZ227" s="97">
        <v>78.05</v>
      </c>
      <c r="BA227" s="68">
        <v>62.6</v>
      </c>
      <c r="BB227" s="68">
        <v>32.200000000000003</v>
      </c>
      <c r="BC227" s="68">
        <v>1788</v>
      </c>
      <c r="BD227" s="68"/>
      <c r="BE227" s="15"/>
      <c r="BF227" s="5">
        <f t="shared" si="109"/>
        <v>6982</v>
      </c>
      <c r="BG227" s="42">
        <v>3202</v>
      </c>
      <c r="BH227" s="42">
        <v>3780</v>
      </c>
      <c r="BI227" s="42"/>
      <c r="BJ227" s="42"/>
      <c r="BK227" s="42"/>
      <c r="BL227" s="42"/>
      <c r="BM227" s="15"/>
    </row>
    <row r="228" spans="1:65" outlineLevel="5" x14ac:dyDescent="0.3">
      <c r="A228" s="22">
        <f t="shared" si="80"/>
        <v>7</v>
      </c>
      <c r="B228" s="9">
        <f t="shared" si="110"/>
        <v>43652</v>
      </c>
      <c r="C228" s="51">
        <v>306421</v>
      </c>
      <c r="D228" s="64">
        <f t="shared" si="100"/>
        <v>36</v>
      </c>
      <c r="E228" s="12">
        <v>36</v>
      </c>
      <c r="F228" s="12">
        <v>36</v>
      </c>
      <c r="G228" s="12"/>
      <c r="H228" s="12"/>
      <c r="I228" s="12"/>
      <c r="J228" s="12"/>
      <c r="K228" s="12"/>
      <c r="L228" s="12"/>
      <c r="M228" s="74" t="str">
        <f t="shared" si="101"/>
        <v/>
      </c>
      <c r="N228" s="83" t="s">
        <v>103</v>
      </c>
      <c r="O228" s="83" t="s">
        <v>103</v>
      </c>
      <c r="P228" s="83"/>
      <c r="Q228" s="83"/>
      <c r="R228" s="83"/>
      <c r="S228" s="83"/>
      <c r="T228" s="83"/>
      <c r="U228" s="83"/>
      <c r="V228" s="5" t="str">
        <f t="shared" si="102"/>
        <v/>
      </c>
      <c r="W228" s="41"/>
      <c r="X228" s="41"/>
      <c r="Y228" s="41"/>
      <c r="Z228" s="41"/>
      <c r="AA228" s="41"/>
      <c r="AB228" s="41"/>
      <c r="AC228" s="41"/>
      <c r="AD228" s="41"/>
      <c r="AE228" s="5" t="str">
        <f t="shared" si="103"/>
        <v/>
      </c>
      <c r="AF228" s="41"/>
      <c r="AG228" s="41"/>
      <c r="AH228" s="41"/>
      <c r="AI228" s="41"/>
      <c r="AJ228" s="41"/>
      <c r="AK228" s="41"/>
      <c r="AL228" s="41"/>
      <c r="AM228" s="41"/>
      <c r="AN228" s="41">
        <f t="shared" si="111"/>
        <v>23.026315789473685</v>
      </c>
      <c r="AO228" s="41">
        <v>912</v>
      </c>
      <c r="AP228" s="110" t="s">
        <v>103</v>
      </c>
      <c r="AQ228" s="111" t="s">
        <v>103</v>
      </c>
      <c r="AR228" s="126" t="str">
        <f t="shared" si="104"/>
        <v/>
      </c>
      <c r="AS228" s="126" t="str">
        <f t="shared" si="105"/>
        <v/>
      </c>
      <c r="AT228" s="127">
        <v>912</v>
      </c>
      <c r="AU228" s="128" t="s">
        <v>103</v>
      </c>
      <c r="AV228" s="129" t="s">
        <v>103</v>
      </c>
      <c r="AW228" s="126" t="str">
        <f t="shared" si="106"/>
        <v/>
      </c>
      <c r="AX228" s="126" t="str">
        <f t="shared" si="107"/>
        <v/>
      </c>
      <c r="AY228" s="143" t="str">
        <f t="shared" si="108"/>
        <v/>
      </c>
      <c r="AZ228" s="97" t="s">
        <v>103</v>
      </c>
      <c r="BA228" s="68"/>
      <c r="BB228" s="68"/>
      <c r="BC228" s="68"/>
      <c r="BD228" s="68"/>
      <c r="BE228" s="15"/>
      <c r="BF228" s="5">
        <f t="shared" si="109"/>
        <v>7633</v>
      </c>
      <c r="BG228" s="42">
        <v>0</v>
      </c>
      <c r="BH228" s="42">
        <v>7633</v>
      </c>
      <c r="BI228" s="42"/>
      <c r="BJ228" s="42"/>
      <c r="BK228" s="42"/>
      <c r="BL228" s="42"/>
      <c r="BM228" s="15"/>
    </row>
    <row r="229" spans="1:65" outlineLevel="5" x14ac:dyDescent="0.3">
      <c r="A229" s="22">
        <f t="shared" si="80"/>
        <v>7</v>
      </c>
      <c r="B229" s="9">
        <f t="shared" si="110"/>
        <v>43653</v>
      </c>
      <c r="C229" s="51">
        <v>339463</v>
      </c>
      <c r="D229" s="64">
        <f t="shared" si="100"/>
        <v>36</v>
      </c>
      <c r="E229" s="12">
        <v>36</v>
      </c>
      <c r="F229" s="12">
        <v>36</v>
      </c>
      <c r="G229" s="12"/>
      <c r="H229" s="12"/>
      <c r="I229" s="12"/>
      <c r="J229" s="12"/>
      <c r="K229" s="12"/>
      <c r="L229" s="12"/>
      <c r="M229" s="74" t="str">
        <f t="shared" si="101"/>
        <v/>
      </c>
      <c r="N229" s="83" t="s">
        <v>103</v>
      </c>
      <c r="O229" s="83" t="s">
        <v>103</v>
      </c>
      <c r="P229" s="83"/>
      <c r="Q229" s="83"/>
      <c r="R229" s="83"/>
      <c r="S229" s="83"/>
      <c r="T229" s="83"/>
      <c r="U229" s="83"/>
      <c r="V229" s="5" t="str">
        <f t="shared" si="102"/>
        <v/>
      </c>
      <c r="W229" s="41"/>
      <c r="X229" s="41"/>
      <c r="Y229" s="41"/>
      <c r="Z229" s="41"/>
      <c r="AA229" s="41"/>
      <c r="AB229" s="41"/>
      <c r="AC229" s="41"/>
      <c r="AD229" s="41"/>
      <c r="AE229" s="5" t="str">
        <f t="shared" si="103"/>
        <v/>
      </c>
      <c r="AF229" s="41"/>
      <c r="AG229" s="41"/>
      <c r="AH229" s="41"/>
      <c r="AI229" s="41"/>
      <c r="AJ229" s="41"/>
      <c r="AK229" s="41"/>
      <c r="AL229" s="41"/>
      <c r="AM229" s="41"/>
      <c r="AN229" s="41">
        <f t="shared" si="111"/>
        <v>20.250723240115718</v>
      </c>
      <c r="AO229" s="41">
        <v>1037</v>
      </c>
      <c r="AP229" s="110" t="s">
        <v>103</v>
      </c>
      <c r="AQ229" s="111" t="s">
        <v>103</v>
      </c>
      <c r="AR229" s="126" t="str">
        <f t="shared" si="104"/>
        <v/>
      </c>
      <c r="AS229" s="126" t="str">
        <f t="shared" si="105"/>
        <v/>
      </c>
      <c r="AT229" s="127">
        <v>1037</v>
      </c>
      <c r="AU229" s="128" t="s">
        <v>103</v>
      </c>
      <c r="AV229" s="129" t="s">
        <v>103</v>
      </c>
      <c r="AW229" s="126" t="str">
        <f t="shared" si="106"/>
        <v/>
      </c>
      <c r="AX229" s="126" t="str">
        <f t="shared" si="107"/>
        <v/>
      </c>
      <c r="AY229" s="143" t="str">
        <f t="shared" si="108"/>
        <v/>
      </c>
      <c r="AZ229" s="97" t="s">
        <v>103</v>
      </c>
      <c r="BA229" s="68"/>
      <c r="BB229" s="68"/>
      <c r="BC229" s="68"/>
      <c r="BD229" s="68"/>
      <c r="BE229" s="15"/>
      <c r="BF229" s="5">
        <f t="shared" si="109"/>
        <v>7647</v>
      </c>
      <c r="BG229" s="42">
        <v>1978</v>
      </c>
      <c r="BH229" s="42">
        <v>5669</v>
      </c>
      <c r="BI229" s="42"/>
      <c r="BJ229" s="42"/>
      <c r="BK229" s="42"/>
      <c r="BL229" s="42"/>
      <c r="BM229" s="15"/>
    </row>
    <row r="230" spans="1:65" outlineLevel="5" x14ac:dyDescent="0.3">
      <c r="A230" s="22">
        <f t="shared" si="80"/>
        <v>7</v>
      </c>
      <c r="B230" s="9">
        <f t="shared" si="110"/>
        <v>43654</v>
      </c>
      <c r="C230" s="51">
        <v>341026</v>
      </c>
      <c r="D230" s="64">
        <f t="shared" si="100"/>
        <v>36.5</v>
      </c>
      <c r="E230" s="12">
        <v>37</v>
      </c>
      <c r="F230" s="12">
        <v>36</v>
      </c>
      <c r="G230" s="12"/>
      <c r="H230" s="12"/>
      <c r="I230" s="12"/>
      <c r="J230" s="12"/>
      <c r="K230" s="12"/>
      <c r="L230" s="12"/>
      <c r="M230" s="74" t="str">
        <f t="shared" si="101"/>
        <v/>
      </c>
      <c r="N230" s="83" t="s">
        <v>103</v>
      </c>
      <c r="O230" s="83" t="s">
        <v>103</v>
      </c>
      <c r="P230" s="83"/>
      <c r="Q230" s="83"/>
      <c r="R230" s="83"/>
      <c r="S230" s="83"/>
      <c r="T230" s="83"/>
      <c r="U230" s="83"/>
      <c r="V230" s="5" t="str">
        <f t="shared" si="102"/>
        <v/>
      </c>
      <c r="W230" s="41"/>
      <c r="X230" s="41"/>
      <c r="Y230" s="41"/>
      <c r="Z230" s="41"/>
      <c r="AA230" s="41"/>
      <c r="AB230" s="41"/>
      <c r="AC230" s="41"/>
      <c r="AD230" s="41"/>
      <c r="AE230" s="5" t="str">
        <f t="shared" si="103"/>
        <v/>
      </c>
      <c r="AF230" s="41"/>
      <c r="AG230" s="41"/>
      <c r="AH230" s="41"/>
      <c r="AI230" s="41"/>
      <c r="AJ230" s="41"/>
      <c r="AK230" s="41"/>
      <c r="AL230" s="41"/>
      <c r="AM230" s="41"/>
      <c r="AN230" s="41">
        <f t="shared" si="111"/>
        <v>17.355371900826448</v>
      </c>
      <c r="AO230" s="41">
        <v>1210</v>
      </c>
      <c r="AP230" s="110" t="s">
        <v>103</v>
      </c>
      <c r="AQ230" s="111" t="s">
        <v>103</v>
      </c>
      <c r="AR230" s="126" t="str">
        <f t="shared" si="104"/>
        <v/>
      </c>
      <c r="AS230" s="126" t="str">
        <f t="shared" si="105"/>
        <v/>
      </c>
      <c r="AT230" s="127">
        <v>1210</v>
      </c>
      <c r="AU230" s="128">
        <v>2.52</v>
      </c>
      <c r="AV230" s="129" t="s">
        <v>103</v>
      </c>
      <c r="AW230" s="126" t="str">
        <f t="shared" si="106"/>
        <v/>
      </c>
      <c r="AX230" s="126" t="str">
        <f t="shared" si="107"/>
        <v/>
      </c>
      <c r="AY230" s="143" t="str">
        <f t="shared" si="108"/>
        <v/>
      </c>
      <c r="AZ230" s="97">
        <v>77.52</v>
      </c>
      <c r="BA230" s="68"/>
      <c r="BB230" s="68"/>
      <c r="BC230" s="68"/>
      <c r="BD230" s="68"/>
      <c r="BE230" s="15"/>
      <c r="BF230" s="5">
        <f t="shared" si="109"/>
        <v>7250</v>
      </c>
      <c r="BG230" s="42">
        <v>4186</v>
      </c>
      <c r="BH230" s="42">
        <v>3064</v>
      </c>
      <c r="BI230" s="42"/>
      <c r="BJ230" s="42"/>
      <c r="BK230" s="42"/>
      <c r="BL230" s="42"/>
      <c r="BM230" s="15"/>
    </row>
    <row r="231" spans="1:65" outlineLevel="5" x14ac:dyDescent="0.3">
      <c r="A231" s="22">
        <f t="shared" si="80"/>
        <v>7</v>
      </c>
      <c r="B231" s="9">
        <f t="shared" si="110"/>
        <v>43655</v>
      </c>
      <c r="C231" s="51">
        <v>302619</v>
      </c>
      <c r="D231" s="64">
        <f t="shared" si="100"/>
        <v>37</v>
      </c>
      <c r="E231" s="12">
        <v>37</v>
      </c>
      <c r="F231" s="12">
        <v>37</v>
      </c>
      <c r="G231" s="12"/>
      <c r="H231" s="12"/>
      <c r="I231" s="12"/>
      <c r="J231" s="12"/>
      <c r="K231" s="12"/>
      <c r="L231" s="12"/>
      <c r="M231" s="74">
        <f t="shared" si="101"/>
        <v>7.1</v>
      </c>
      <c r="N231" s="83">
        <v>7.13</v>
      </c>
      <c r="O231" s="83">
        <v>7.14</v>
      </c>
      <c r="P231" s="83"/>
      <c r="Q231" s="83"/>
      <c r="R231" s="83"/>
      <c r="S231" s="83"/>
      <c r="T231" s="83"/>
      <c r="U231" s="83"/>
      <c r="V231" s="5" t="str">
        <f t="shared" si="102"/>
        <v/>
      </c>
      <c r="W231" s="41"/>
      <c r="X231" s="41"/>
      <c r="Y231" s="41"/>
      <c r="Z231" s="41"/>
      <c r="AA231" s="41"/>
      <c r="AB231" s="41"/>
      <c r="AC231" s="41"/>
      <c r="AD231" s="41"/>
      <c r="AE231" s="5" t="str">
        <f t="shared" si="103"/>
        <v/>
      </c>
      <c r="AF231" s="41"/>
      <c r="AG231" s="41"/>
      <c r="AH231" s="41"/>
      <c r="AI231" s="41"/>
      <c r="AJ231" s="41"/>
      <c r="AK231" s="41"/>
      <c r="AL231" s="41"/>
      <c r="AM231" s="41"/>
      <c r="AN231" s="41">
        <f t="shared" si="111"/>
        <v>14.112903225806452</v>
      </c>
      <c r="AO231" s="41">
        <v>1488</v>
      </c>
      <c r="AP231" s="110">
        <v>3.72</v>
      </c>
      <c r="AQ231" s="111">
        <v>2.82</v>
      </c>
      <c r="AR231" s="126">
        <f t="shared" si="104"/>
        <v>75.806451612903217</v>
      </c>
      <c r="AS231" s="126">
        <f t="shared" si="105"/>
        <v>24.193548387096783</v>
      </c>
      <c r="AT231" s="127">
        <v>1488</v>
      </c>
      <c r="AU231" s="128">
        <v>2.4700000000000002</v>
      </c>
      <c r="AV231" s="129">
        <v>1.6</v>
      </c>
      <c r="AW231" s="126">
        <f t="shared" si="106"/>
        <v>64.777327935222672</v>
      </c>
      <c r="AX231" s="126">
        <f t="shared" si="107"/>
        <v>35.222672064777328</v>
      </c>
      <c r="AY231" s="143">
        <f t="shared" si="108"/>
        <v>41.305942773294177</v>
      </c>
      <c r="AZ231" s="97">
        <v>76.84</v>
      </c>
      <c r="BA231" s="68"/>
      <c r="BB231" s="68"/>
      <c r="BC231" s="68"/>
      <c r="BD231" s="68"/>
      <c r="BE231" s="15"/>
      <c r="BF231" s="5">
        <f t="shared" si="109"/>
        <v>6556</v>
      </c>
      <c r="BG231" s="42">
        <v>0</v>
      </c>
      <c r="BH231" s="42">
        <v>6556</v>
      </c>
      <c r="BI231" s="42"/>
      <c r="BJ231" s="42"/>
      <c r="BK231" s="42"/>
      <c r="BL231" s="42"/>
      <c r="BM231" s="15"/>
    </row>
    <row r="232" spans="1:65" outlineLevel="5" x14ac:dyDescent="0.3">
      <c r="A232" s="22">
        <f t="shared" si="80"/>
        <v>7</v>
      </c>
      <c r="B232" s="9">
        <f t="shared" si="110"/>
        <v>43656</v>
      </c>
      <c r="C232" s="51">
        <v>319401</v>
      </c>
      <c r="D232" s="64">
        <f t="shared" si="100"/>
        <v>36</v>
      </c>
      <c r="E232" s="12">
        <v>36</v>
      </c>
      <c r="F232" s="12">
        <v>36</v>
      </c>
      <c r="G232" s="12"/>
      <c r="H232" s="12"/>
      <c r="I232" s="12"/>
      <c r="J232" s="12"/>
      <c r="K232" s="12"/>
      <c r="L232" s="12"/>
      <c r="M232" s="74" t="str">
        <f t="shared" si="101"/>
        <v/>
      </c>
      <c r="N232" s="83" t="s">
        <v>103</v>
      </c>
      <c r="O232" s="83" t="s">
        <v>103</v>
      </c>
      <c r="P232" s="83"/>
      <c r="Q232" s="83"/>
      <c r="R232" s="83"/>
      <c r="S232" s="83"/>
      <c r="T232" s="83"/>
      <c r="U232" s="83"/>
      <c r="V232" s="5" t="str">
        <f t="shared" si="102"/>
        <v/>
      </c>
      <c r="W232" s="41"/>
      <c r="X232" s="41"/>
      <c r="Y232" s="41"/>
      <c r="Z232" s="41"/>
      <c r="AA232" s="41"/>
      <c r="AB232" s="41"/>
      <c r="AC232" s="41"/>
      <c r="AD232" s="41"/>
      <c r="AE232" s="5" t="str">
        <f t="shared" si="103"/>
        <v/>
      </c>
      <c r="AF232" s="41"/>
      <c r="AG232" s="41"/>
      <c r="AH232" s="41"/>
      <c r="AI232" s="41"/>
      <c r="AJ232" s="41"/>
      <c r="AK232" s="41"/>
      <c r="AL232" s="41"/>
      <c r="AM232" s="41"/>
      <c r="AN232" s="41">
        <f t="shared" si="111"/>
        <v>18.292682926829269</v>
      </c>
      <c r="AO232" s="41">
        <v>1148</v>
      </c>
      <c r="AP232" s="110" t="s">
        <v>103</v>
      </c>
      <c r="AQ232" s="111" t="s">
        <v>103</v>
      </c>
      <c r="AR232" s="126" t="str">
        <f t="shared" si="104"/>
        <v/>
      </c>
      <c r="AS232" s="126" t="str">
        <f t="shared" si="105"/>
        <v/>
      </c>
      <c r="AT232" s="127">
        <v>1148</v>
      </c>
      <c r="AU232" s="128">
        <v>2.4</v>
      </c>
      <c r="AV232" s="129" t="s">
        <v>103</v>
      </c>
      <c r="AW232" s="126" t="str">
        <f t="shared" si="106"/>
        <v/>
      </c>
      <c r="AX232" s="126" t="str">
        <f t="shared" si="107"/>
        <v/>
      </c>
      <c r="AY232" s="143" t="str">
        <f t="shared" si="108"/>
        <v/>
      </c>
      <c r="AZ232" s="97">
        <v>78.540000000000006</v>
      </c>
      <c r="BA232" s="68"/>
      <c r="BB232" s="68"/>
      <c r="BC232" s="68"/>
      <c r="BD232" s="68"/>
      <c r="BE232" s="15"/>
      <c r="BF232" s="5">
        <f t="shared" si="109"/>
        <v>7294</v>
      </c>
      <c r="BG232" s="42">
        <v>1418</v>
      </c>
      <c r="BH232" s="42">
        <v>5876</v>
      </c>
      <c r="BI232" s="42"/>
      <c r="BJ232" s="42"/>
      <c r="BK232" s="42"/>
      <c r="BL232" s="42"/>
      <c r="BM232" s="15"/>
    </row>
    <row r="233" spans="1:65" outlineLevel="5" x14ac:dyDescent="0.3">
      <c r="A233" s="22">
        <f t="shared" si="80"/>
        <v>7</v>
      </c>
      <c r="B233" s="9">
        <f t="shared" si="110"/>
        <v>43657</v>
      </c>
      <c r="C233" s="51">
        <v>349563</v>
      </c>
      <c r="D233" s="64">
        <f t="shared" si="100"/>
        <v>36.5</v>
      </c>
      <c r="E233" s="12">
        <v>37</v>
      </c>
      <c r="F233" s="12">
        <v>36</v>
      </c>
      <c r="G233" s="12"/>
      <c r="H233" s="12"/>
      <c r="I233" s="12"/>
      <c r="J233" s="12"/>
      <c r="K233" s="12"/>
      <c r="L233" s="12"/>
      <c r="M233" s="74" t="str">
        <f t="shared" si="101"/>
        <v/>
      </c>
      <c r="N233" s="83" t="s">
        <v>103</v>
      </c>
      <c r="O233" s="83" t="s">
        <v>103</v>
      </c>
      <c r="P233" s="83"/>
      <c r="Q233" s="83"/>
      <c r="R233" s="83"/>
      <c r="S233" s="83"/>
      <c r="T233" s="83"/>
      <c r="U233" s="83"/>
      <c r="V233" s="5" t="str">
        <f t="shared" si="102"/>
        <v/>
      </c>
      <c r="W233" s="41"/>
      <c r="X233" s="41"/>
      <c r="Y233" s="41"/>
      <c r="Z233" s="41"/>
      <c r="AA233" s="41"/>
      <c r="AB233" s="41"/>
      <c r="AC233" s="41"/>
      <c r="AD233" s="41"/>
      <c r="AE233" s="5" t="str">
        <f t="shared" si="103"/>
        <v/>
      </c>
      <c r="AF233" s="41"/>
      <c r="AG233" s="41"/>
      <c r="AH233" s="41"/>
      <c r="AI233" s="41"/>
      <c r="AJ233" s="41"/>
      <c r="AK233" s="41"/>
      <c r="AL233" s="41"/>
      <c r="AM233" s="41"/>
      <c r="AN233" s="41">
        <f t="shared" si="111"/>
        <v>26.119402985074625</v>
      </c>
      <c r="AO233" s="41">
        <v>804</v>
      </c>
      <c r="AP233" s="110" t="s">
        <v>103</v>
      </c>
      <c r="AQ233" s="111" t="s">
        <v>103</v>
      </c>
      <c r="AR233" s="126" t="str">
        <f t="shared" si="104"/>
        <v/>
      </c>
      <c r="AS233" s="126" t="str">
        <f t="shared" si="105"/>
        <v/>
      </c>
      <c r="AT233" s="127">
        <v>804</v>
      </c>
      <c r="AU233" s="128">
        <v>2.48</v>
      </c>
      <c r="AV233" s="129" t="s">
        <v>103</v>
      </c>
      <c r="AW233" s="126" t="str">
        <f t="shared" si="106"/>
        <v/>
      </c>
      <c r="AX233" s="126" t="str">
        <f t="shared" si="107"/>
        <v/>
      </c>
      <c r="AY233" s="143" t="str">
        <f t="shared" si="108"/>
        <v/>
      </c>
      <c r="AZ233" s="97">
        <v>78.23</v>
      </c>
      <c r="BA233" s="68"/>
      <c r="BB233" s="68"/>
      <c r="BC233" s="68"/>
      <c r="BD233" s="68"/>
      <c r="BE233" s="15"/>
      <c r="BF233" s="5">
        <f t="shared" si="109"/>
        <v>5405</v>
      </c>
      <c r="BG233" s="42">
        <v>4250</v>
      </c>
      <c r="BH233" s="42">
        <v>1155</v>
      </c>
      <c r="BI233" s="42"/>
      <c r="BJ233" s="42"/>
      <c r="BK233" s="42"/>
      <c r="BL233" s="42"/>
      <c r="BM233" s="15"/>
    </row>
    <row r="234" spans="1:65" outlineLevel="5" x14ac:dyDescent="0.3">
      <c r="A234" s="22">
        <f t="shared" si="80"/>
        <v>7</v>
      </c>
      <c r="B234" s="9">
        <f t="shared" si="110"/>
        <v>43658</v>
      </c>
      <c r="C234" s="51">
        <v>371717</v>
      </c>
      <c r="D234" s="64">
        <f t="shared" si="100"/>
        <v>37.5</v>
      </c>
      <c r="E234" s="12">
        <v>38</v>
      </c>
      <c r="F234" s="12">
        <v>37</v>
      </c>
      <c r="G234" s="12"/>
      <c r="H234" s="12"/>
      <c r="I234" s="12"/>
      <c r="J234" s="12"/>
      <c r="K234" s="12"/>
      <c r="L234" s="12"/>
      <c r="M234" s="74" t="str">
        <f t="shared" si="101"/>
        <v/>
      </c>
      <c r="N234" s="83" t="s">
        <v>103</v>
      </c>
      <c r="O234" s="83" t="s">
        <v>103</v>
      </c>
      <c r="P234" s="83"/>
      <c r="Q234" s="83"/>
      <c r="R234" s="83"/>
      <c r="S234" s="83"/>
      <c r="T234" s="83"/>
      <c r="U234" s="83"/>
      <c r="V234" s="5" t="str">
        <f t="shared" si="102"/>
        <v/>
      </c>
      <c r="W234" s="41"/>
      <c r="X234" s="41"/>
      <c r="Y234" s="41"/>
      <c r="Z234" s="41"/>
      <c r="AA234" s="41"/>
      <c r="AB234" s="41"/>
      <c r="AC234" s="41"/>
      <c r="AD234" s="41"/>
      <c r="AE234" s="5" t="str">
        <f t="shared" si="103"/>
        <v/>
      </c>
      <c r="AF234" s="41"/>
      <c r="AG234" s="41"/>
      <c r="AH234" s="41"/>
      <c r="AI234" s="41"/>
      <c r="AJ234" s="41"/>
      <c r="AK234" s="41"/>
      <c r="AL234" s="41"/>
      <c r="AM234" s="41"/>
      <c r="AN234" s="41">
        <f t="shared" si="111"/>
        <v>23.622047244094489</v>
      </c>
      <c r="AO234" s="41">
        <v>889</v>
      </c>
      <c r="AP234" s="110" t="s">
        <v>103</v>
      </c>
      <c r="AQ234" s="111" t="s">
        <v>103</v>
      </c>
      <c r="AR234" s="126" t="str">
        <f t="shared" si="104"/>
        <v/>
      </c>
      <c r="AS234" s="126" t="str">
        <f t="shared" si="105"/>
        <v/>
      </c>
      <c r="AT234" s="127">
        <v>889</v>
      </c>
      <c r="AU234" s="128">
        <v>2.5</v>
      </c>
      <c r="AV234" s="129" t="s">
        <v>103</v>
      </c>
      <c r="AW234" s="126" t="str">
        <f t="shared" si="106"/>
        <v/>
      </c>
      <c r="AX234" s="126" t="str">
        <f t="shared" si="107"/>
        <v/>
      </c>
      <c r="AY234" s="143" t="str">
        <f t="shared" si="108"/>
        <v/>
      </c>
      <c r="AZ234" s="97">
        <v>77.86</v>
      </c>
      <c r="BA234" s="68"/>
      <c r="BB234" s="68"/>
      <c r="BC234" s="68"/>
      <c r="BD234" s="68"/>
      <c r="BE234" s="15"/>
      <c r="BF234" s="5">
        <f t="shared" si="109"/>
        <v>4729</v>
      </c>
      <c r="BG234" s="42">
        <v>0</v>
      </c>
      <c r="BH234" s="42">
        <v>4729</v>
      </c>
      <c r="BI234" s="42"/>
      <c r="BJ234" s="42"/>
      <c r="BK234" s="42"/>
      <c r="BL234" s="42"/>
      <c r="BM234" s="15"/>
    </row>
    <row r="235" spans="1:65" outlineLevel="5" x14ac:dyDescent="0.3">
      <c r="A235" s="22">
        <f t="shared" ref="A235:A306" si="112">MONTH(B235)</f>
        <v>7</v>
      </c>
      <c r="B235" s="9">
        <f t="shared" si="110"/>
        <v>43659</v>
      </c>
      <c r="C235" s="51">
        <v>330532</v>
      </c>
      <c r="D235" s="64">
        <f t="shared" si="100"/>
        <v>36.5</v>
      </c>
      <c r="E235" s="12">
        <v>37</v>
      </c>
      <c r="F235" s="12">
        <v>36</v>
      </c>
      <c r="G235" s="12"/>
      <c r="H235" s="12"/>
      <c r="I235" s="12"/>
      <c r="J235" s="12"/>
      <c r="K235" s="12"/>
      <c r="L235" s="12"/>
      <c r="M235" s="74" t="str">
        <f t="shared" si="101"/>
        <v/>
      </c>
      <c r="N235" s="83" t="s">
        <v>103</v>
      </c>
      <c r="O235" s="83" t="s">
        <v>103</v>
      </c>
      <c r="P235" s="83"/>
      <c r="Q235" s="83"/>
      <c r="R235" s="83"/>
      <c r="S235" s="83"/>
      <c r="T235" s="83"/>
      <c r="U235" s="83"/>
      <c r="V235" s="5" t="str">
        <f t="shared" si="102"/>
        <v/>
      </c>
      <c r="W235" s="41"/>
      <c r="X235" s="41"/>
      <c r="Y235" s="41"/>
      <c r="Z235" s="41"/>
      <c r="AA235" s="41"/>
      <c r="AB235" s="41"/>
      <c r="AC235" s="41"/>
      <c r="AD235" s="41"/>
      <c r="AE235" s="5" t="str">
        <f t="shared" si="103"/>
        <v/>
      </c>
      <c r="AF235" s="41"/>
      <c r="AG235" s="41"/>
      <c r="AH235" s="41"/>
      <c r="AI235" s="41"/>
      <c r="AJ235" s="41"/>
      <c r="AK235" s="41"/>
      <c r="AL235" s="41"/>
      <c r="AM235" s="41"/>
      <c r="AN235" s="41">
        <f t="shared" si="111"/>
        <v>19.626168224299064</v>
      </c>
      <c r="AO235" s="41">
        <v>1070</v>
      </c>
      <c r="AP235" s="110" t="s">
        <v>103</v>
      </c>
      <c r="AQ235" s="111" t="s">
        <v>103</v>
      </c>
      <c r="AR235" s="126" t="str">
        <f t="shared" si="104"/>
        <v/>
      </c>
      <c r="AS235" s="126" t="str">
        <f t="shared" si="105"/>
        <v/>
      </c>
      <c r="AT235" s="127">
        <v>1070</v>
      </c>
      <c r="AU235" s="128" t="s">
        <v>103</v>
      </c>
      <c r="AV235" s="129" t="s">
        <v>103</v>
      </c>
      <c r="AW235" s="126" t="str">
        <f t="shared" si="106"/>
        <v/>
      </c>
      <c r="AX235" s="126" t="str">
        <f t="shared" si="107"/>
        <v/>
      </c>
      <c r="AY235" s="143" t="str">
        <f t="shared" si="108"/>
        <v/>
      </c>
      <c r="AZ235" s="97" t="s">
        <v>103</v>
      </c>
      <c r="BA235" s="68"/>
      <c r="BB235" s="68"/>
      <c r="BC235" s="68"/>
      <c r="BD235" s="68"/>
      <c r="BE235" s="15"/>
      <c r="BF235" s="5">
        <f t="shared" si="109"/>
        <v>6504</v>
      </c>
      <c r="BG235" s="42">
        <v>574</v>
      </c>
      <c r="BH235" s="42">
        <v>5930</v>
      </c>
      <c r="BI235" s="42"/>
      <c r="BJ235" s="42"/>
      <c r="BK235" s="42"/>
      <c r="BL235" s="42"/>
      <c r="BM235" s="15"/>
    </row>
    <row r="236" spans="1:65" outlineLevel="5" x14ac:dyDescent="0.3">
      <c r="A236" s="22">
        <f t="shared" si="112"/>
        <v>7</v>
      </c>
      <c r="B236" s="9">
        <f t="shared" si="110"/>
        <v>43660</v>
      </c>
      <c r="C236" s="51">
        <v>298438</v>
      </c>
      <c r="D236" s="64">
        <f t="shared" si="100"/>
        <v>36</v>
      </c>
      <c r="E236" s="12">
        <v>36</v>
      </c>
      <c r="F236" s="12">
        <v>36</v>
      </c>
      <c r="G236" s="12"/>
      <c r="H236" s="12"/>
      <c r="I236" s="12"/>
      <c r="J236" s="12"/>
      <c r="K236" s="12"/>
      <c r="L236" s="12"/>
      <c r="M236" s="74" t="str">
        <f t="shared" si="101"/>
        <v/>
      </c>
      <c r="N236" s="83" t="s">
        <v>103</v>
      </c>
      <c r="O236" s="83" t="s">
        <v>103</v>
      </c>
      <c r="P236" s="83"/>
      <c r="Q236" s="83"/>
      <c r="R236" s="83"/>
      <c r="S236" s="83"/>
      <c r="T236" s="83"/>
      <c r="U236" s="83"/>
      <c r="V236" s="5" t="str">
        <f t="shared" si="102"/>
        <v/>
      </c>
      <c r="W236" s="41"/>
      <c r="X236" s="41"/>
      <c r="Y236" s="41"/>
      <c r="Z236" s="41"/>
      <c r="AA236" s="41"/>
      <c r="AB236" s="41"/>
      <c r="AC236" s="41"/>
      <c r="AD236" s="41"/>
      <c r="AE236" s="5" t="str">
        <f t="shared" si="103"/>
        <v/>
      </c>
      <c r="AF236" s="41"/>
      <c r="AG236" s="41"/>
      <c r="AH236" s="41"/>
      <c r="AI236" s="41"/>
      <c r="AJ236" s="41"/>
      <c r="AK236" s="41"/>
      <c r="AL236" s="41"/>
      <c r="AM236" s="41"/>
      <c r="AN236" s="41">
        <f t="shared" si="111"/>
        <v>20.669291338582678</v>
      </c>
      <c r="AO236" s="41">
        <v>1016</v>
      </c>
      <c r="AP236" s="110" t="s">
        <v>103</v>
      </c>
      <c r="AQ236" s="111" t="s">
        <v>103</v>
      </c>
      <c r="AR236" s="126" t="str">
        <f t="shared" si="104"/>
        <v/>
      </c>
      <c r="AS236" s="126" t="str">
        <f t="shared" si="105"/>
        <v/>
      </c>
      <c r="AT236" s="127">
        <v>1016</v>
      </c>
      <c r="AU236" s="128" t="s">
        <v>103</v>
      </c>
      <c r="AV236" s="129" t="s">
        <v>103</v>
      </c>
      <c r="AW236" s="126" t="str">
        <f t="shared" si="106"/>
        <v/>
      </c>
      <c r="AX236" s="126" t="str">
        <f t="shared" si="107"/>
        <v/>
      </c>
      <c r="AY236" s="143" t="str">
        <f t="shared" si="108"/>
        <v/>
      </c>
      <c r="AZ236" s="97" t="s">
        <v>103</v>
      </c>
      <c r="BA236" s="68"/>
      <c r="BB236" s="68"/>
      <c r="BC236" s="68"/>
      <c r="BD236" s="68"/>
      <c r="BE236" s="15"/>
      <c r="BF236" s="5">
        <f t="shared" si="109"/>
        <v>6836</v>
      </c>
      <c r="BG236" s="42">
        <v>3602</v>
      </c>
      <c r="BH236" s="42">
        <v>3234</v>
      </c>
      <c r="BI236" s="42"/>
      <c r="BJ236" s="42"/>
      <c r="BK236" s="42"/>
      <c r="BL236" s="42"/>
      <c r="BM236" s="15"/>
    </row>
    <row r="237" spans="1:65" outlineLevel="5" x14ac:dyDescent="0.3">
      <c r="A237" s="22">
        <f t="shared" si="112"/>
        <v>7</v>
      </c>
      <c r="B237" s="9">
        <f t="shared" si="110"/>
        <v>43661</v>
      </c>
      <c r="C237" s="51">
        <v>342201</v>
      </c>
      <c r="D237" s="64">
        <f t="shared" si="100"/>
        <v>36.5</v>
      </c>
      <c r="E237" s="12">
        <v>37</v>
      </c>
      <c r="F237" s="12">
        <v>36</v>
      </c>
      <c r="G237" s="12"/>
      <c r="H237" s="12"/>
      <c r="I237" s="12"/>
      <c r="J237" s="12"/>
      <c r="K237" s="12"/>
      <c r="L237" s="12"/>
      <c r="M237" s="74" t="str">
        <f t="shared" si="101"/>
        <v/>
      </c>
      <c r="N237" s="83" t="s">
        <v>103</v>
      </c>
      <c r="O237" s="83" t="s">
        <v>103</v>
      </c>
      <c r="P237" s="83"/>
      <c r="Q237" s="83"/>
      <c r="R237" s="83"/>
      <c r="S237" s="83"/>
      <c r="T237" s="83"/>
      <c r="U237" s="83"/>
      <c r="V237" s="5" t="str">
        <f t="shared" si="102"/>
        <v/>
      </c>
      <c r="W237" s="41"/>
      <c r="X237" s="41"/>
      <c r="Y237" s="41"/>
      <c r="Z237" s="41"/>
      <c r="AA237" s="41"/>
      <c r="AB237" s="41"/>
      <c r="AC237" s="41"/>
      <c r="AD237" s="41"/>
      <c r="AE237" s="5" t="str">
        <f t="shared" si="103"/>
        <v/>
      </c>
      <c r="AF237" s="41"/>
      <c r="AG237" s="41"/>
      <c r="AH237" s="41"/>
      <c r="AI237" s="41"/>
      <c r="AJ237" s="41"/>
      <c r="AK237" s="41"/>
      <c r="AL237" s="41"/>
      <c r="AM237" s="41"/>
      <c r="AN237" s="41">
        <f t="shared" si="111"/>
        <v>21.12676056338028</v>
      </c>
      <c r="AO237" s="41">
        <v>994</v>
      </c>
      <c r="AP237" s="110" t="s">
        <v>103</v>
      </c>
      <c r="AQ237" s="111" t="s">
        <v>103</v>
      </c>
      <c r="AR237" s="126" t="str">
        <f t="shared" si="104"/>
        <v/>
      </c>
      <c r="AS237" s="126" t="str">
        <f t="shared" si="105"/>
        <v/>
      </c>
      <c r="AT237" s="127">
        <v>994</v>
      </c>
      <c r="AU237" s="128">
        <v>2.2999999999999998</v>
      </c>
      <c r="AV237" s="129" t="s">
        <v>103</v>
      </c>
      <c r="AW237" s="126" t="str">
        <f t="shared" si="106"/>
        <v/>
      </c>
      <c r="AX237" s="126" t="str">
        <f t="shared" si="107"/>
        <v/>
      </c>
      <c r="AY237" s="143" t="str">
        <f t="shared" si="108"/>
        <v/>
      </c>
      <c r="AZ237" s="97">
        <v>82.01</v>
      </c>
      <c r="BA237" s="68"/>
      <c r="BB237" s="68"/>
      <c r="BC237" s="68"/>
      <c r="BD237" s="68"/>
      <c r="BE237" s="15"/>
      <c r="BF237" s="5">
        <f t="shared" si="109"/>
        <v>6227</v>
      </c>
      <c r="BG237" s="42">
        <v>0</v>
      </c>
      <c r="BH237" s="42">
        <v>6227</v>
      </c>
      <c r="BI237" s="42"/>
      <c r="BJ237" s="42"/>
      <c r="BK237" s="42"/>
      <c r="BL237" s="42"/>
      <c r="BM237" s="15"/>
    </row>
    <row r="238" spans="1:65" outlineLevel="5" x14ac:dyDescent="0.3">
      <c r="A238" s="22">
        <f t="shared" si="112"/>
        <v>7</v>
      </c>
      <c r="B238" s="9">
        <f t="shared" si="110"/>
        <v>43662</v>
      </c>
      <c r="C238" s="51">
        <v>323807</v>
      </c>
      <c r="D238" s="64">
        <f t="shared" si="100"/>
        <v>36.5</v>
      </c>
      <c r="E238" s="12">
        <v>37</v>
      </c>
      <c r="F238" s="12">
        <v>36</v>
      </c>
      <c r="G238" s="12"/>
      <c r="H238" s="12"/>
      <c r="I238" s="12"/>
      <c r="J238" s="12"/>
      <c r="K238" s="12"/>
      <c r="L238" s="12"/>
      <c r="M238" s="74">
        <f t="shared" si="101"/>
        <v>7.1</v>
      </c>
      <c r="N238" s="83">
        <v>7.12</v>
      </c>
      <c r="O238" s="83">
        <v>7.03</v>
      </c>
      <c r="P238" s="83"/>
      <c r="Q238" s="83"/>
      <c r="R238" s="83"/>
      <c r="S238" s="83"/>
      <c r="T238" s="83"/>
      <c r="U238" s="83"/>
      <c r="V238" s="5" t="str">
        <f t="shared" si="102"/>
        <v/>
      </c>
      <c r="W238" s="41"/>
      <c r="X238" s="41"/>
      <c r="Y238" s="41"/>
      <c r="Z238" s="41"/>
      <c r="AA238" s="41"/>
      <c r="AB238" s="41"/>
      <c r="AC238" s="41"/>
      <c r="AD238" s="41"/>
      <c r="AE238" s="5" t="str">
        <f t="shared" si="103"/>
        <v/>
      </c>
      <c r="AF238" s="41"/>
      <c r="AG238" s="41"/>
      <c r="AH238" s="41"/>
      <c r="AI238" s="41"/>
      <c r="AJ238" s="41"/>
      <c r="AK238" s="41"/>
      <c r="AL238" s="41"/>
      <c r="AM238" s="41"/>
      <c r="AN238" s="41">
        <f t="shared" si="111"/>
        <v>19.021739130434781</v>
      </c>
      <c r="AO238" s="41">
        <v>1104</v>
      </c>
      <c r="AP238" s="110">
        <v>2.94</v>
      </c>
      <c r="AQ238" s="111">
        <v>2.19</v>
      </c>
      <c r="AR238" s="126">
        <f t="shared" si="104"/>
        <v>74.489795918367349</v>
      </c>
      <c r="AS238" s="126">
        <f t="shared" si="105"/>
        <v>25.510204081632651</v>
      </c>
      <c r="AT238" s="127">
        <v>1104</v>
      </c>
      <c r="AU238" s="128">
        <v>2.31</v>
      </c>
      <c r="AV238" s="129">
        <v>1.42</v>
      </c>
      <c r="AW238" s="126">
        <f t="shared" si="106"/>
        <v>61.471861471861466</v>
      </c>
      <c r="AX238" s="126">
        <f t="shared" si="107"/>
        <v>38.528138528138534</v>
      </c>
      <c r="AY238" s="143">
        <f t="shared" si="108"/>
        <v>45.359396644605219</v>
      </c>
      <c r="AZ238" s="97">
        <v>82.22</v>
      </c>
      <c r="BA238" s="68"/>
      <c r="BB238" s="68"/>
      <c r="BC238" s="68"/>
      <c r="BD238" s="68"/>
      <c r="BE238" s="15"/>
      <c r="BF238" s="5">
        <f t="shared" si="109"/>
        <v>6311</v>
      </c>
      <c r="BG238" s="42">
        <v>1547</v>
      </c>
      <c r="BH238" s="42">
        <v>4764</v>
      </c>
      <c r="BI238" s="42"/>
      <c r="BJ238" s="42"/>
      <c r="BK238" s="42"/>
      <c r="BL238" s="42"/>
      <c r="BM238" s="15"/>
    </row>
    <row r="239" spans="1:65" outlineLevel="5" x14ac:dyDescent="0.3">
      <c r="A239" s="22">
        <f t="shared" si="112"/>
        <v>7</v>
      </c>
      <c r="B239" s="9">
        <f t="shared" si="110"/>
        <v>43663</v>
      </c>
      <c r="C239" s="51">
        <v>304087</v>
      </c>
      <c r="D239" s="64">
        <f t="shared" si="100"/>
        <v>35.5</v>
      </c>
      <c r="E239" s="12">
        <v>35</v>
      </c>
      <c r="F239" s="12">
        <v>36</v>
      </c>
      <c r="G239" s="12"/>
      <c r="H239" s="12"/>
      <c r="I239" s="12"/>
      <c r="J239" s="12"/>
      <c r="K239" s="12"/>
      <c r="L239" s="12"/>
      <c r="M239" s="74" t="str">
        <f t="shared" si="101"/>
        <v/>
      </c>
      <c r="N239" s="83" t="s">
        <v>103</v>
      </c>
      <c r="O239" s="83" t="s">
        <v>103</v>
      </c>
      <c r="P239" s="83"/>
      <c r="Q239" s="83"/>
      <c r="R239" s="83"/>
      <c r="S239" s="83"/>
      <c r="T239" s="83"/>
      <c r="U239" s="83"/>
      <c r="V239" s="5" t="str">
        <f t="shared" si="102"/>
        <v/>
      </c>
      <c r="W239" s="41"/>
      <c r="X239" s="41"/>
      <c r="Y239" s="41"/>
      <c r="Z239" s="41"/>
      <c r="AA239" s="41"/>
      <c r="AB239" s="41"/>
      <c r="AC239" s="41"/>
      <c r="AD239" s="41"/>
      <c r="AE239" s="5" t="str">
        <f t="shared" si="103"/>
        <v/>
      </c>
      <c r="AF239" s="41"/>
      <c r="AG239" s="41"/>
      <c r="AH239" s="41"/>
      <c r="AI239" s="41"/>
      <c r="AJ239" s="41"/>
      <c r="AK239" s="41"/>
      <c r="AL239" s="41"/>
      <c r="AM239" s="41"/>
      <c r="AN239" s="41">
        <f t="shared" si="111"/>
        <v>20.348837209302324</v>
      </c>
      <c r="AO239" s="41">
        <v>1032</v>
      </c>
      <c r="AP239" s="110" t="s">
        <v>103</v>
      </c>
      <c r="AQ239" s="111" t="s">
        <v>103</v>
      </c>
      <c r="AR239" s="126" t="str">
        <f t="shared" si="104"/>
        <v/>
      </c>
      <c r="AS239" s="126" t="str">
        <f t="shared" si="105"/>
        <v/>
      </c>
      <c r="AT239" s="127">
        <v>1032</v>
      </c>
      <c r="AU239" s="128">
        <v>2.3199999999999998</v>
      </c>
      <c r="AV239" s="129" t="s">
        <v>103</v>
      </c>
      <c r="AW239" s="126" t="str">
        <f t="shared" si="106"/>
        <v/>
      </c>
      <c r="AX239" s="126" t="str">
        <f t="shared" si="107"/>
        <v/>
      </c>
      <c r="AY239" s="143" t="str">
        <f t="shared" si="108"/>
        <v/>
      </c>
      <c r="AZ239" s="97">
        <v>82.09</v>
      </c>
      <c r="BA239" s="68"/>
      <c r="BB239" s="68"/>
      <c r="BC239" s="68"/>
      <c r="BD239" s="68"/>
      <c r="BE239" s="15"/>
      <c r="BF239" s="5">
        <f t="shared" si="109"/>
        <v>6421</v>
      </c>
      <c r="BG239" s="42">
        <v>1543</v>
      </c>
      <c r="BH239" s="42">
        <v>4878</v>
      </c>
      <c r="BI239" s="42"/>
      <c r="BJ239" s="42"/>
      <c r="BK239" s="42"/>
      <c r="BL239" s="42"/>
      <c r="BM239" s="15"/>
    </row>
    <row r="240" spans="1:65" outlineLevel="5" x14ac:dyDescent="0.3">
      <c r="A240" s="22">
        <f t="shared" si="112"/>
        <v>7</v>
      </c>
      <c r="B240" s="9">
        <f t="shared" si="110"/>
        <v>43664</v>
      </c>
      <c r="C240" s="51">
        <v>306931</v>
      </c>
      <c r="D240" s="64">
        <f t="shared" si="100"/>
        <v>36.5</v>
      </c>
      <c r="E240" s="12">
        <v>37</v>
      </c>
      <c r="F240" s="12">
        <v>36</v>
      </c>
      <c r="G240" s="12"/>
      <c r="H240" s="12"/>
      <c r="I240" s="12"/>
      <c r="J240" s="12"/>
      <c r="K240" s="12"/>
      <c r="L240" s="12"/>
      <c r="M240" s="74" t="str">
        <f t="shared" si="101"/>
        <v/>
      </c>
      <c r="N240" s="83" t="s">
        <v>103</v>
      </c>
      <c r="O240" s="83" t="s">
        <v>103</v>
      </c>
      <c r="P240" s="83"/>
      <c r="Q240" s="83"/>
      <c r="R240" s="83"/>
      <c r="S240" s="83"/>
      <c r="T240" s="83"/>
      <c r="U240" s="83"/>
      <c r="V240" s="5" t="str">
        <f t="shared" si="102"/>
        <v/>
      </c>
      <c r="W240" s="41"/>
      <c r="X240" s="41"/>
      <c r="Y240" s="41"/>
      <c r="Z240" s="41"/>
      <c r="AA240" s="41"/>
      <c r="AB240" s="41"/>
      <c r="AC240" s="41"/>
      <c r="AD240" s="41"/>
      <c r="AE240" s="5" t="str">
        <f t="shared" si="103"/>
        <v/>
      </c>
      <c r="AF240" s="41"/>
      <c r="AG240" s="41"/>
      <c r="AH240" s="41"/>
      <c r="AI240" s="41"/>
      <c r="AJ240" s="41"/>
      <c r="AK240" s="41"/>
      <c r="AL240" s="41"/>
      <c r="AM240" s="41"/>
      <c r="AN240" s="41">
        <f t="shared" si="111"/>
        <v>23.127753303964759</v>
      </c>
      <c r="AO240" s="41">
        <v>908</v>
      </c>
      <c r="AP240" s="110" t="s">
        <v>103</v>
      </c>
      <c r="AQ240" s="111" t="s">
        <v>103</v>
      </c>
      <c r="AR240" s="126" t="str">
        <f t="shared" si="104"/>
        <v/>
      </c>
      <c r="AS240" s="126" t="str">
        <f t="shared" si="105"/>
        <v/>
      </c>
      <c r="AT240" s="127">
        <v>908</v>
      </c>
      <c r="AU240" s="128">
        <v>2.41</v>
      </c>
      <c r="AV240" s="129" t="s">
        <v>103</v>
      </c>
      <c r="AW240" s="126" t="str">
        <f t="shared" si="106"/>
        <v/>
      </c>
      <c r="AX240" s="126" t="str">
        <f t="shared" si="107"/>
        <v/>
      </c>
      <c r="AY240" s="143" t="str">
        <f t="shared" si="108"/>
        <v/>
      </c>
      <c r="AZ240" s="97">
        <v>81.58</v>
      </c>
      <c r="BA240" s="68"/>
      <c r="BB240" s="68"/>
      <c r="BC240" s="68"/>
      <c r="BD240" s="68"/>
      <c r="BE240" s="15"/>
      <c r="BF240" s="5">
        <f t="shared" si="109"/>
        <v>5156</v>
      </c>
      <c r="BG240" s="42">
        <v>2608</v>
      </c>
      <c r="BH240" s="42">
        <v>2548</v>
      </c>
      <c r="BI240" s="42"/>
      <c r="BJ240" s="42"/>
      <c r="BK240" s="42"/>
      <c r="BL240" s="42"/>
      <c r="BM240" s="15"/>
    </row>
    <row r="241" spans="1:65" outlineLevel="5" x14ac:dyDescent="0.3">
      <c r="A241" s="22">
        <f t="shared" si="112"/>
        <v>7</v>
      </c>
      <c r="B241" s="9">
        <f t="shared" si="110"/>
        <v>43665</v>
      </c>
      <c r="C241" s="51">
        <v>329521</v>
      </c>
      <c r="D241" s="64">
        <f t="shared" si="100"/>
        <v>36.5</v>
      </c>
      <c r="E241" s="12">
        <v>36</v>
      </c>
      <c r="F241" s="12">
        <v>37</v>
      </c>
      <c r="G241" s="12"/>
      <c r="H241" s="12"/>
      <c r="I241" s="12"/>
      <c r="J241" s="12"/>
      <c r="K241" s="12"/>
      <c r="L241" s="12"/>
      <c r="M241" s="74" t="str">
        <f t="shared" si="101"/>
        <v/>
      </c>
      <c r="N241" s="83" t="s">
        <v>103</v>
      </c>
      <c r="O241" s="83" t="s">
        <v>103</v>
      </c>
      <c r="P241" s="83"/>
      <c r="Q241" s="83"/>
      <c r="R241" s="83"/>
      <c r="S241" s="83"/>
      <c r="T241" s="83"/>
      <c r="U241" s="83"/>
      <c r="V241" s="5" t="str">
        <f t="shared" si="102"/>
        <v/>
      </c>
      <c r="W241" s="41"/>
      <c r="X241" s="41"/>
      <c r="Y241" s="41"/>
      <c r="Z241" s="41"/>
      <c r="AA241" s="41"/>
      <c r="AB241" s="41"/>
      <c r="AC241" s="41"/>
      <c r="AD241" s="41"/>
      <c r="AE241" s="5" t="str">
        <f t="shared" si="103"/>
        <v/>
      </c>
      <c r="AF241" s="41"/>
      <c r="AG241" s="41"/>
      <c r="AH241" s="41"/>
      <c r="AI241" s="41"/>
      <c r="AJ241" s="41"/>
      <c r="AK241" s="41"/>
      <c r="AL241" s="41"/>
      <c r="AM241" s="41"/>
      <c r="AN241" s="41">
        <f t="shared" si="111"/>
        <v>21.875</v>
      </c>
      <c r="AO241" s="41">
        <v>960</v>
      </c>
      <c r="AP241" s="110" t="s">
        <v>103</v>
      </c>
      <c r="AQ241" s="111" t="s">
        <v>103</v>
      </c>
      <c r="AR241" s="126" t="str">
        <f t="shared" si="104"/>
        <v/>
      </c>
      <c r="AS241" s="126" t="str">
        <f t="shared" si="105"/>
        <v/>
      </c>
      <c r="AT241" s="127">
        <v>960</v>
      </c>
      <c r="AU241" s="128">
        <v>2.4</v>
      </c>
      <c r="AV241" s="129" t="s">
        <v>103</v>
      </c>
      <c r="AW241" s="126" t="str">
        <f t="shared" si="106"/>
        <v/>
      </c>
      <c r="AX241" s="126" t="str">
        <f t="shared" si="107"/>
        <v/>
      </c>
      <c r="AY241" s="143" t="str">
        <f t="shared" si="108"/>
        <v/>
      </c>
      <c r="AZ241" s="97">
        <v>81.38</v>
      </c>
      <c r="BA241" s="68"/>
      <c r="BB241" s="68"/>
      <c r="BC241" s="68"/>
      <c r="BD241" s="68"/>
      <c r="BE241" s="15"/>
      <c r="BF241" s="5">
        <f t="shared" si="109"/>
        <v>6267</v>
      </c>
      <c r="BG241" s="42">
        <v>1485</v>
      </c>
      <c r="BH241" s="42">
        <v>4782</v>
      </c>
      <c r="BI241" s="42"/>
      <c r="BJ241" s="42"/>
      <c r="BK241" s="42"/>
      <c r="BL241" s="42"/>
      <c r="BM241" s="15"/>
    </row>
    <row r="242" spans="1:65" outlineLevel="5" x14ac:dyDescent="0.3">
      <c r="A242" s="22">
        <f t="shared" si="112"/>
        <v>7</v>
      </c>
      <c r="B242" s="9">
        <f t="shared" si="110"/>
        <v>43666</v>
      </c>
      <c r="C242" s="51">
        <v>319764</v>
      </c>
      <c r="D242" s="64">
        <f t="shared" si="100"/>
        <v>36</v>
      </c>
      <c r="E242" s="12">
        <v>36</v>
      </c>
      <c r="F242" s="12">
        <v>36</v>
      </c>
      <c r="G242" s="12"/>
      <c r="H242" s="12"/>
      <c r="I242" s="12"/>
      <c r="J242" s="12"/>
      <c r="K242" s="12"/>
      <c r="L242" s="12"/>
      <c r="M242" s="74" t="str">
        <f t="shared" si="101"/>
        <v/>
      </c>
      <c r="N242" s="83" t="s">
        <v>103</v>
      </c>
      <c r="O242" s="83" t="s">
        <v>103</v>
      </c>
      <c r="P242" s="83"/>
      <c r="Q242" s="83"/>
      <c r="R242" s="83"/>
      <c r="S242" s="83"/>
      <c r="T242" s="83"/>
      <c r="U242" s="83"/>
      <c r="V242" s="5" t="str">
        <f t="shared" si="102"/>
        <v/>
      </c>
      <c r="W242" s="41"/>
      <c r="X242" s="41"/>
      <c r="Y242" s="41"/>
      <c r="Z242" s="41"/>
      <c r="AA242" s="41"/>
      <c r="AB242" s="41"/>
      <c r="AC242" s="41"/>
      <c r="AD242" s="41"/>
      <c r="AE242" s="5" t="str">
        <f t="shared" si="103"/>
        <v/>
      </c>
      <c r="AF242" s="41"/>
      <c r="AG242" s="41"/>
      <c r="AH242" s="41"/>
      <c r="AI242" s="41"/>
      <c r="AJ242" s="41"/>
      <c r="AK242" s="41"/>
      <c r="AL242" s="41"/>
      <c r="AM242" s="41"/>
      <c r="AN242" s="41">
        <f t="shared" si="111"/>
        <v>19.90521327014218</v>
      </c>
      <c r="AO242" s="41">
        <v>1055</v>
      </c>
      <c r="AP242" s="110" t="s">
        <v>103</v>
      </c>
      <c r="AQ242" s="111" t="s">
        <v>103</v>
      </c>
      <c r="AR242" s="126" t="str">
        <f t="shared" si="104"/>
        <v/>
      </c>
      <c r="AS242" s="126" t="str">
        <f t="shared" si="105"/>
        <v/>
      </c>
      <c r="AT242" s="127">
        <v>1055</v>
      </c>
      <c r="AU242" s="128" t="s">
        <v>103</v>
      </c>
      <c r="AV242" s="129" t="s">
        <v>103</v>
      </c>
      <c r="AW242" s="126" t="str">
        <f t="shared" si="106"/>
        <v/>
      </c>
      <c r="AX242" s="126" t="str">
        <f t="shared" si="107"/>
        <v/>
      </c>
      <c r="AY242" s="143" t="str">
        <f t="shared" si="108"/>
        <v/>
      </c>
      <c r="AZ242" s="97" t="s">
        <v>103</v>
      </c>
      <c r="BA242" s="68"/>
      <c r="BB242" s="68"/>
      <c r="BC242" s="68"/>
      <c r="BD242" s="68"/>
      <c r="BE242" s="15"/>
      <c r="BF242" s="5">
        <f t="shared" si="109"/>
        <v>5531</v>
      </c>
      <c r="BG242" s="42">
        <v>0</v>
      </c>
      <c r="BH242" s="42">
        <v>5531</v>
      </c>
      <c r="BI242" s="42"/>
      <c r="BJ242" s="42"/>
      <c r="BK242" s="42"/>
      <c r="BL242" s="42"/>
      <c r="BM242" s="15"/>
    </row>
    <row r="243" spans="1:65" outlineLevel="5" x14ac:dyDescent="0.3">
      <c r="A243" s="22">
        <f t="shared" si="112"/>
        <v>7</v>
      </c>
      <c r="B243" s="9">
        <f t="shared" si="110"/>
        <v>43667</v>
      </c>
      <c r="C243" s="51">
        <v>323903</v>
      </c>
      <c r="D243" s="64">
        <f t="shared" si="100"/>
        <v>35</v>
      </c>
      <c r="E243" s="12">
        <v>35</v>
      </c>
      <c r="F243" s="12">
        <v>35</v>
      </c>
      <c r="G243" s="12"/>
      <c r="H243" s="12"/>
      <c r="I243" s="12"/>
      <c r="J243" s="12"/>
      <c r="K243" s="12"/>
      <c r="L243" s="12"/>
      <c r="M243" s="74" t="str">
        <f t="shared" si="101"/>
        <v/>
      </c>
      <c r="N243" s="83" t="s">
        <v>103</v>
      </c>
      <c r="O243" s="83" t="s">
        <v>103</v>
      </c>
      <c r="P243" s="83"/>
      <c r="Q243" s="83"/>
      <c r="R243" s="83"/>
      <c r="S243" s="83"/>
      <c r="T243" s="83"/>
      <c r="U243" s="83"/>
      <c r="V243" s="5" t="str">
        <f t="shared" si="102"/>
        <v/>
      </c>
      <c r="W243" s="41"/>
      <c r="X243" s="41"/>
      <c r="Y243" s="41"/>
      <c r="Z243" s="41"/>
      <c r="AA243" s="41"/>
      <c r="AB243" s="41"/>
      <c r="AC243" s="41"/>
      <c r="AD243" s="41"/>
      <c r="AE243" s="5" t="str">
        <f t="shared" si="103"/>
        <v/>
      </c>
      <c r="AF243" s="41"/>
      <c r="AG243" s="41"/>
      <c r="AH243" s="41"/>
      <c r="AI243" s="41"/>
      <c r="AJ243" s="41"/>
      <c r="AK243" s="41"/>
      <c r="AL243" s="41"/>
      <c r="AM243" s="41"/>
      <c r="AN243" s="41">
        <f t="shared" si="111"/>
        <v>24.940617577197148</v>
      </c>
      <c r="AO243" s="41">
        <v>842</v>
      </c>
      <c r="AP243" s="110" t="s">
        <v>103</v>
      </c>
      <c r="AQ243" s="111" t="s">
        <v>103</v>
      </c>
      <c r="AR243" s="126" t="str">
        <f t="shared" si="104"/>
        <v/>
      </c>
      <c r="AS243" s="126" t="str">
        <f t="shared" si="105"/>
        <v/>
      </c>
      <c r="AT243" s="127">
        <v>842</v>
      </c>
      <c r="AU243" s="128" t="s">
        <v>103</v>
      </c>
      <c r="AV243" s="129" t="s">
        <v>103</v>
      </c>
      <c r="AW243" s="126" t="str">
        <f t="shared" si="106"/>
        <v/>
      </c>
      <c r="AX243" s="126" t="str">
        <f t="shared" si="107"/>
        <v/>
      </c>
      <c r="AY243" s="143" t="str">
        <f t="shared" si="108"/>
        <v/>
      </c>
      <c r="AZ243" s="97" t="s">
        <v>103</v>
      </c>
      <c r="BA243" s="68"/>
      <c r="BB243" s="68"/>
      <c r="BC243" s="68"/>
      <c r="BD243" s="68"/>
      <c r="BE243" s="15"/>
      <c r="BF243" s="5">
        <f t="shared" si="109"/>
        <v>5965</v>
      </c>
      <c r="BG243" s="42">
        <v>1542</v>
      </c>
      <c r="BH243" s="42">
        <v>4423</v>
      </c>
      <c r="BI243" s="42"/>
      <c r="BJ243" s="42"/>
      <c r="BK243" s="42"/>
      <c r="BL243" s="42"/>
      <c r="BM243" s="15"/>
    </row>
    <row r="244" spans="1:65" outlineLevel="5" x14ac:dyDescent="0.3">
      <c r="A244" s="22">
        <f t="shared" si="112"/>
        <v>7</v>
      </c>
      <c r="B244" s="9">
        <f t="shared" si="110"/>
        <v>43668</v>
      </c>
      <c r="C244" s="51">
        <v>321260</v>
      </c>
      <c r="D244" s="64">
        <f t="shared" si="100"/>
        <v>35.5</v>
      </c>
      <c r="E244" s="12">
        <v>36</v>
      </c>
      <c r="F244" s="12">
        <v>35</v>
      </c>
      <c r="G244" s="12"/>
      <c r="H244" s="12"/>
      <c r="I244" s="12"/>
      <c r="J244" s="12"/>
      <c r="K244" s="12"/>
      <c r="L244" s="12"/>
      <c r="M244" s="74" t="str">
        <f t="shared" si="101"/>
        <v/>
      </c>
      <c r="N244" s="83" t="s">
        <v>103</v>
      </c>
      <c r="O244" s="83" t="s">
        <v>103</v>
      </c>
      <c r="P244" s="83"/>
      <c r="Q244" s="83"/>
      <c r="R244" s="83"/>
      <c r="S244" s="83"/>
      <c r="T244" s="83"/>
      <c r="U244" s="83"/>
      <c r="V244" s="5" t="str">
        <f t="shared" si="102"/>
        <v/>
      </c>
      <c r="W244" s="41"/>
      <c r="X244" s="41"/>
      <c r="Y244" s="41"/>
      <c r="Z244" s="41"/>
      <c r="AA244" s="41"/>
      <c r="AB244" s="41"/>
      <c r="AC244" s="41"/>
      <c r="AD244" s="41"/>
      <c r="AE244" s="5" t="str">
        <f t="shared" si="103"/>
        <v/>
      </c>
      <c r="AF244" s="41"/>
      <c r="AG244" s="41"/>
      <c r="AH244" s="41"/>
      <c r="AI244" s="41"/>
      <c r="AJ244" s="41"/>
      <c r="AK244" s="41"/>
      <c r="AL244" s="41"/>
      <c r="AM244" s="41"/>
      <c r="AN244" s="41">
        <f t="shared" si="111"/>
        <v>23.001095290251918</v>
      </c>
      <c r="AO244" s="41">
        <v>913</v>
      </c>
      <c r="AP244" s="110" t="s">
        <v>103</v>
      </c>
      <c r="AQ244" s="111" t="s">
        <v>103</v>
      </c>
      <c r="AR244" s="126" t="str">
        <f t="shared" si="104"/>
        <v/>
      </c>
      <c r="AS244" s="126" t="str">
        <f t="shared" si="105"/>
        <v/>
      </c>
      <c r="AT244" s="127">
        <v>913</v>
      </c>
      <c r="AU244" s="128">
        <v>2.48</v>
      </c>
      <c r="AV244" s="129" t="s">
        <v>103</v>
      </c>
      <c r="AW244" s="126" t="str">
        <f t="shared" si="106"/>
        <v/>
      </c>
      <c r="AX244" s="126" t="str">
        <f t="shared" si="107"/>
        <v/>
      </c>
      <c r="AY244" s="143" t="str">
        <f t="shared" si="108"/>
        <v/>
      </c>
      <c r="AZ244" s="97">
        <v>80.52</v>
      </c>
      <c r="BA244" s="68"/>
      <c r="BB244" s="68"/>
      <c r="BC244" s="68"/>
      <c r="BD244" s="68"/>
      <c r="BE244" s="15"/>
      <c r="BF244" s="5">
        <f t="shared" si="109"/>
        <v>6307</v>
      </c>
      <c r="BG244" s="42">
        <v>4151</v>
      </c>
      <c r="BH244" s="42">
        <v>2156</v>
      </c>
      <c r="BI244" s="42"/>
      <c r="BJ244" s="42"/>
      <c r="BK244" s="42"/>
      <c r="BL244" s="42"/>
      <c r="BM244" s="15"/>
    </row>
    <row r="245" spans="1:65" outlineLevel="5" x14ac:dyDescent="0.3">
      <c r="A245" s="22">
        <f t="shared" si="112"/>
        <v>7</v>
      </c>
      <c r="B245" s="9">
        <f t="shared" si="110"/>
        <v>43669</v>
      </c>
      <c r="C245" s="51">
        <v>352097</v>
      </c>
      <c r="D245" s="64">
        <f t="shared" si="100"/>
        <v>36.5</v>
      </c>
      <c r="E245" s="12">
        <v>37</v>
      </c>
      <c r="F245" s="12">
        <v>36</v>
      </c>
      <c r="G245" s="12"/>
      <c r="H245" s="12"/>
      <c r="I245" s="12"/>
      <c r="J245" s="12"/>
      <c r="K245" s="12"/>
      <c r="L245" s="12"/>
      <c r="M245" s="74" t="str">
        <f t="shared" si="101"/>
        <v/>
      </c>
      <c r="N245" s="83" t="s">
        <v>103</v>
      </c>
      <c r="O245" s="83" t="s">
        <v>103</v>
      </c>
      <c r="P245" s="83"/>
      <c r="Q245" s="83"/>
      <c r="R245" s="83"/>
      <c r="S245" s="83"/>
      <c r="T245" s="83"/>
      <c r="U245" s="83"/>
      <c r="V245" s="5" t="str">
        <f t="shared" si="102"/>
        <v/>
      </c>
      <c r="W245" s="41"/>
      <c r="X245" s="41"/>
      <c r="Y245" s="41"/>
      <c r="Z245" s="41"/>
      <c r="AA245" s="41"/>
      <c r="AB245" s="41"/>
      <c r="AC245" s="41"/>
      <c r="AD245" s="41"/>
      <c r="AE245" s="5" t="str">
        <f t="shared" si="103"/>
        <v/>
      </c>
      <c r="AF245" s="41"/>
      <c r="AG245" s="41"/>
      <c r="AH245" s="41"/>
      <c r="AI245" s="41"/>
      <c r="AJ245" s="41"/>
      <c r="AK245" s="41"/>
      <c r="AL245" s="41"/>
      <c r="AM245" s="41"/>
      <c r="AN245" s="41">
        <f t="shared" si="111"/>
        <v>22.459893048128343</v>
      </c>
      <c r="AO245" s="41">
        <v>935</v>
      </c>
      <c r="AP245" s="110" t="s">
        <v>103</v>
      </c>
      <c r="AQ245" s="111" t="s">
        <v>103</v>
      </c>
      <c r="AR245" s="126" t="str">
        <f t="shared" si="104"/>
        <v/>
      </c>
      <c r="AS245" s="126" t="str">
        <f t="shared" si="105"/>
        <v/>
      </c>
      <c r="AT245" s="127">
        <v>935</v>
      </c>
      <c r="AU245" s="128">
        <v>2.41</v>
      </c>
      <c r="AV245" s="129" t="s">
        <v>103</v>
      </c>
      <c r="AW245" s="126" t="str">
        <f t="shared" si="106"/>
        <v/>
      </c>
      <c r="AX245" s="126" t="str">
        <f t="shared" si="107"/>
        <v/>
      </c>
      <c r="AY245" s="143" t="str">
        <f t="shared" si="108"/>
        <v/>
      </c>
      <c r="AZ245" s="97">
        <v>80.2</v>
      </c>
      <c r="BA245" s="68"/>
      <c r="BB245" s="68"/>
      <c r="BC245" s="68"/>
      <c r="BD245" s="68"/>
      <c r="BE245" s="15"/>
      <c r="BF245" s="5">
        <f t="shared" si="109"/>
        <v>7516</v>
      </c>
      <c r="BG245" s="42">
        <v>0</v>
      </c>
      <c r="BH245" s="42">
        <v>7516</v>
      </c>
      <c r="BI245" s="42"/>
      <c r="BJ245" s="42"/>
      <c r="BK245" s="42"/>
      <c r="BL245" s="42"/>
      <c r="BM245" s="15"/>
    </row>
    <row r="246" spans="1:65" outlineLevel="5" x14ac:dyDescent="0.3">
      <c r="A246" s="22">
        <f t="shared" si="112"/>
        <v>7</v>
      </c>
      <c r="B246" s="9">
        <f t="shared" si="110"/>
        <v>43670</v>
      </c>
      <c r="C246" s="51">
        <v>364727</v>
      </c>
      <c r="D246" s="64">
        <f t="shared" si="100"/>
        <v>36</v>
      </c>
      <c r="E246" s="12">
        <v>36</v>
      </c>
      <c r="F246" s="12">
        <v>36</v>
      </c>
      <c r="G246" s="12"/>
      <c r="H246" s="12"/>
      <c r="I246" s="12"/>
      <c r="J246" s="12"/>
      <c r="K246" s="12"/>
      <c r="L246" s="12"/>
      <c r="M246" s="74">
        <f t="shared" si="101"/>
        <v>7.1</v>
      </c>
      <c r="N246" s="83">
        <v>7</v>
      </c>
      <c r="O246" s="83">
        <v>7.1</v>
      </c>
      <c r="P246" s="83"/>
      <c r="Q246" s="83"/>
      <c r="R246" s="83"/>
      <c r="S246" s="83"/>
      <c r="T246" s="83"/>
      <c r="U246" s="83"/>
      <c r="V246" s="5" t="str">
        <f t="shared" si="102"/>
        <v/>
      </c>
      <c r="W246" s="41"/>
      <c r="X246" s="41"/>
      <c r="Y246" s="41"/>
      <c r="Z246" s="41"/>
      <c r="AA246" s="41"/>
      <c r="AB246" s="41"/>
      <c r="AC246" s="41"/>
      <c r="AD246" s="41"/>
      <c r="AE246" s="5" t="str">
        <f t="shared" si="103"/>
        <v/>
      </c>
      <c r="AF246" s="41"/>
      <c r="AG246" s="41"/>
      <c r="AH246" s="41"/>
      <c r="AI246" s="41"/>
      <c r="AJ246" s="41"/>
      <c r="AK246" s="41"/>
      <c r="AL246" s="41"/>
      <c r="AM246" s="41"/>
      <c r="AN246" s="41">
        <f t="shared" si="111"/>
        <v>20.329138431752177</v>
      </c>
      <c r="AO246" s="41">
        <v>1033</v>
      </c>
      <c r="AP246" s="110">
        <v>3.19</v>
      </c>
      <c r="AQ246" s="111">
        <v>2.35</v>
      </c>
      <c r="AR246" s="126">
        <f t="shared" si="104"/>
        <v>73.667711598746095</v>
      </c>
      <c r="AS246" s="126">
        <f t="shared" si="105"/>
        <v>26.332288401253905</v>
      </c>
      <c r="AT246" s="127">
        <v>1033</v>
      </c>
      <c r="AU246" s="128">
        <v>2.38</v>
      </c>
      <c r="AV246" s="129">
        <v>1.58</v>
      </c>
      <c r="AW246" s="126">
        <f t="shared" si="106"/>
        <v>66.386554621848745</v>
      </c>
      <c r="AX246" s="126">
        <f t="shared" si="107"/>
        <v>33.613445378151255</v>
      </c>
      <c r="AY246" s="143">
        <f t="shared" si="108"/>
        <v>29.404255319148977</v>
      </c>
      <c r="AZ246" s="97">
        <v>79.92</v>
      </c>
      <c r="BA246" s="68"/>
      <c r="BB246" s="68"/>
      <c r="BC246" s="68"/>
      <c r="BD246" s="68"/>
      <c r="BE246" s="15"/>
      <c r="BF246" s="5">
        <f t="shared" si="109"/>
        <v>6965</v>
      </c>
      <c r="BG246" s="42">
        <v>564</v>
      </c>
      <c r="BH246" s="42">
        <v>6401</v>
      </c>
      <c r="BI246" s="42"/>
      <c r="BJ246" s="42"/>
      <c r="BK246" s="42"/>
      <c r="BL246" s="42"/>
      <c r="BM246" s="15"/>
    </row>
    <row r="247" spans="1:65" outlineLevel="5" x14ac:dyDescent="0.3">
      <c r="A247" s="22">
        <f t="shared" si="112"/>
        <v>7</v>
      </c>
      <c r="B247" s="9">
        <f t="shared" si="110"/>
        <v>43671</v>
      </c>
      <c r="C247" s="51">
        <v>322900</v>
      </c>
      <c r="D247" s="64">
        <f t="shared" si="100"/>
        <v>36</v>
      </c>
      <c r="E247" s="12">
        <v>36</v>
      </c>
      <c r="F247" s="12">
        <v>36</v>
      </c>
      <c r="G247" s="12"/>
      <c r="H247" s="12"/>
      <c r="I247" s="12"/>
      <c r="J247" s="12"/>
      <c r="K247" s="12"/>
      <c r="L247" s="12"/>
      <c r="M247" s="74" t="str">
        <f t="shared" si="101"/>
        <v/>
      </c>
      <c r="N247" s="83" t="s">
        <v>103</v>
      </c>
      <c r="O247" s="83" t="s">
        <v>103</v>
      </c>
      <c r="P247" s="83"/>
      <c r="Q247" s="83"/>
      <c r="R247" s="83"/>
      <c r="S247" s="83"/>
      <c r="T247" s="83"/>
      <c r="U247" s="83"/>
      <c r="V247" s="5" t="str">
        <f t="shared" si="102"/>
        <v/>
      </c>
      <c r="W247" s="41"/>
      <c r="X247" s="41"/>
      <c r="Y247" s="41"/>
      <c r="Z247" s="41"/>
      <c r="AA247" s="41"/>
      <c r="AB247" s="41"/>
      <c r="AC247" s="41"/>
      <c r="AD247" s="41"/>
      <c r="AE247" s="5" t="str">
        <f t="shared" si="103"/>
        <v/>
      </c>
      <c r="AF247" s="41"/>
      <c r="AG247" s="41"/>
      <c r="AH247" s="41"/>
      <c r="AI247" s="41"/>
      <c r="AJ247" s="41"/>
      <c r="AK247" s="41"/>
      <c r="AL247" s="41"/>
      <c r="AM247" s="41"/>
      <c r="AN247" s="41">
        <f t="shared" si="111"/>
        <v>20.771513353115726</v>
      </c>
      <c r="AO247" s="41">
        <v>1011</v>
      </c>
      <c r="AP247" s="110" t="s">
        <v>103</v>
      </c>
      <c r="AQ247" s="111" t="s">
        <v>103</v>
      </c>
      <c r="AR247" s="126" t="str">
        <f t="shared" si="104"/>
        <v/>
      </c>
      <c r="AS247" s="126" t="str">
        <f t="shared" si="105"/>
        <v/>
      </c>
      <c r="AT247" s="127">
        <v>1011</v>
      </c>
      <c r="AU247" s="128">
        <v>2.36</v>
      </c>
      <c r="AV247" s="129" t="s">
        <v>103</v>
      </c>
      <c r="AW247" s="126" t="str">
        <f t="shared" si="106"/>
        <v/>
      </c>
      <c r="AX247" s="126" t="str">
        <f t="shared" si="107"/>
        <v/>
      </c>
      <c r="AY247" s="143" t="str">
        <f t="shared" si="108"/>
        <v/>
      </c>
      <c r="AZ247" s="97">
        <v>79.95</v>
      </c>
      <c r="BA247" s="68"/>
      <c r="BB247" s="68"/>
      <c r="BC247" s="68"/>
      <c r="BD247" s="68"/>
      <c r="BE247" s="15"/>
      <c r="BF247" s="5">
        <f t="shared" si="109"/>
        <v>6925</v>
      </c>
      <c r="BG247" s="42">
        <v>4528</v>
      </c>
      <c r="BH247" s="42">
        <v>2397</v>
      </c>
      <c r="BI247" s="42"/>
      <c r="BJ247" s="42"/>
      <c r="BK247" s="42"/>
      <c r="BL247" s="42"/>
      <c r="BM247" s="15"/>
    </row>
    <row r="248" spans="1:65" outlineLevel="5" x14ac:dyDescent="0.3">
      <c r="A248" s="22">
        <f t="shared" si="112"/>
        <v>7</v>
      </c>
      <c r="B248" s="9">
        <f t="shared" si="110"/>
        <v>43672</v>
      </c>
      <c r="C248" s="51">
        <v>324370</v>
      </c>
      <c r="D248" s="64">
        <f t="shared" si="100"/>
        <v>36</v>
      </c>
      <c r="E248" s="12">
        <v>36</v>
      </c>
      <c r="F248" s="12">
        <v>36</v>
      </c>
      <c r="G248" s="12"/>
      <c r="H248" s="12"/>
      <c r="I248" s="12"/>
      <c r="J248" s="12"/>
      <c r="K248" s="12"/>
      <c r="L248" s="12"/>
      <c r="M248" s="74" t="str">
        <f t="shared" si="101"/>
        <v/>
      </c>
      <c r="N248" s="83" t="s">
        <v>103</v>
      </c>
      <c r="O248" s="83" t="s">
        <v>103</v>
      </c>
      <c r="P248" s="83"/>
      <c r="Q248" s="83"/>
      <c r="R248" s="83"/>
      <c r="S248" s="83"/>
      <c r="T248" s="83"/>
      <c r="U248" s="83"/>
      <c r="V248" s="5" t="str">
        <f t="shared" si="102"/>
        <v/>
      </c>
      <c r="W248" s="41"/>
      <c r="X248" s="41"/>
      <c r="Y248" s="41"/>
      <c r="Z248" s="41"/>
      <c r="AA248" s="41"/>
      <c r="AB248" s="41"/>
      <c r="AC248" s="41"/>
      <c r="AD248" s="41"/>
      <c r="AE248" s="5" t="str">
        <f t="shared" si="103"/>
        <v/>
      </c>
      <c r="AF248" s="41"/>
      <c r="AG248" s="41"/>
      <c r="AH248" s="41"/>
      <c r="AI248" s="41"/>
      <c r="AJ248" s="41"/>
      <c r="AK248" s="41"/>
      <c r="AL248" s="41"/>
      <c r="AM248" s="41"/>
      <c r="AN248" s="41">
        <f t="shared" si="111"/>
        <v>20.833333333333332</v>
      </c>
      <c r="AO248" s="41">
        <v>1008</v>
      </c>
      <c r="AP248" s="110" t="s">
        <v>103</v>
      </c>
      <c r="AQ248" s="111" t="s">
        <v>103</v>
      </c>
      <c r="AR248" s="126" t="str">
        <f t="shared" si="104"/>
        <v/>
      </c>
      <c r="AS248" s="126" t="str">
        <f t="shared" si="105"/>
        <v/>
      </c>
      <c r="AT248" s="127">
        <v>1008</v>
      </c>
      <c r="AU248" s="128">
        <v>2.41</v>
      </c>
      <c r="AV248" s="129" t="s">
        <v>103</v>
      </c>
      <c r="AW248" s="126" t="str">
        <f t="shared" si="106"/>
        <v/>
      </c>
      <c r="AX248" s="126" t="str">
        <f t="shared" si="107"/>
        <v/>
      </c>
      <c r="AY248" s="143" t="str">
        <f t="shared" si="108"/>
        <v/>
      </c>
      <c r="AZ248" s="97">
        <v>80.2</v>
      </c>
      <c r="BA248" s="68"/>
      <c r="BB248" s="68"/>
      <c r="BC248" s="68"/>
      <c r="BD248" s="68"/>
      <c r="BE248" s="15"/>
      <c r="BF248" s="5">
        <f t="shared" si="109"/>
        <v>6507</v>
      </c>
      <c r="BG248" s="42">
        <v>741</v>
      </c>
      <c r="BH248" s="42">
        <v>5766</v>
      </c>
      <c r="BI248" s="42"/>
      <c r="BJ248" s="42"/>
      <c r="BK248" s="42"/>
      <c r="BL248" s="42"/>
      <c r="BM248" s="15"/>
    </row>
    <row r="249" spans="1:65" outlineLevel="5" x14ac:dyDescent="0.3">
      <c r="A249" s="22">
        <f t="shared" si="112"/>
        <v>7</v>
      </c>
      <c r="B249" s="9">
        <f t="shared" si="110"/>
        <v>43673</v>
      </c>
      <c r="C249" s="51">
        <v>361291</v>
      </c>
      <c r="D249" s="64">
        <f t="shared" si="100"/>
        <v>36</v>
      </c>
      <c r="E249" s="12">
        <v>36</v>
      </c>
      <c r="F249" s="12">
        <v>36</v>
      </c>
      <c r="G249" s="12"/>
      <c r="H249" s="12"/>
      <c r="I249" s="12"/>
      <c r="J249" s="12"/>
      <c r="K249" s="12"/>
      <c r="L249" s="12"/>
      <c r="M249" s="74" t="str">
        <f t="shared" si="101"/>
        <v/>
      </c>
      <c r="N249" s="83" t="s">
        <v>103</v>
      </c>
      <c r="O249" s="83" t="s">
        <v>103</v>
      </c>
      <c r="P249" s="83"/>
      <c r="Q249" s="83"/>
      <c r="R249" s="83"/>
      <c r="S249" s="83"/>
      <c r="T249" s="83"/>
      <c r="U249" s="83"/>
      <c r="V249" s="5" t="str">
        <f t="shared" si="102"/>
        <v/>
      </c>
      <c r="W249" s="41"/>
      <c r="X249" s="41"/>
      <c r="Y249" s="41"/>
      <c r="Z249" s="41"/>
      <c r="AA249" s="41"/>
      <c r="AB249" s="41"/>
      <c r="AC249" s="41"/>
      <c r="AD249" s="41"/>
      <c r="AE249" s="5" t="str">
        <f t="shared" si="103"/>
        <v/>
      </c>
      <c r="AF249" s="41"/>
      <c r="AG249" s="41"/>
      <c r="AH249" s="41"/>
      <c r="AI249" s="41"/>
      <c r="AJ249" s="41"/>
      <c r="AK249" s="41"/>
      <c r="AL249" s="41"/>
      <c r="AM249" s="41"/>
      <c r="AN249" s="41">
        <f t="shared" si="111"/>
        <v>20.487804878048781</v>
      </c>
      <c r="AO249" s="41">
        <v>1025</v>
      </c>
      <c r="AP249" s="110" t="s">
        <v>103</v>
      </c>
      <c r="AQ249" s="111" t="s">
        <v>103</v>
      </c>
      <c r="AR249" s="126" t="str">
        <f t="shared" si="104"/>
        <v/>
      </c>
      <c r="AS249" s="126" t="str">
        <f t="shared" si="105"/>
        <v/>
      </c>
      <c r="AT249" s="127">
        <v>1025</v>
      </c>
      <c r="AU249" s="128" t="s">
        <v>103</v>
      </c>
      <c r="AV249" s="129" t="s">
        <v>103</v>
      </c>
      <c r="AW249" s="126" t="str">
        <f t="shared" si="106"/>
        <v/>
      </c>
      <c r="AX249" s="126" t="str">
        <f t="shared" si="107"/>
        <v/>
      </c>
      <c r="AY249" s="143" t="str">
        <f t="shared" si="108"/>
        <v/>
      </c>
      <c r="AZ249" s="97" t="s">
        <v>103</v>
      </c>
      <c r="BA249" s="68"/>
      <c r="BB249" s="68"/>
      <c r="BC249" s="68"/>
      <c r="BD249" s="68"/>
      <c r="BE249" s="15"/>
      <c r="BF249" s="5">
        <f t="shared" si="109"/>
        <v>7888</v>
      </c>
      <c r="BG249" s="42">
        <v>3518</v>
      </c>
      <c r="BH249" s="42">
        <v>4370</v>
      </c>
      <c r="BI249" s="42"/>
      <c r="BJ249" s="42"/>
      <c r="BK249" s="42"/>
      <c r="BL249" s="42"/>
      <c r="BM249" s="15"/>
    </row>
    <row r="250" spans="1:65" outlineLevel="5" x14ac:dyDescent="0.3">
      <c r="A250" s="22">
        <f t="shared" si="112"/>
        <v>7</v>
      </c>
      <c r="B250" s="9">
        <f t="shared" si="110"/>
        <v>43674</v>
      </c>
      <c r="C250" s="51">
        <v>367203</v>
      </c>
      <c r="D250" s="64">
        <f t="shared" si="100"/>
        <v>37</v>
      </c>
      <c r="E250" s="12">
        <v>37</v>
      </c>
      <c r="F250" s="12">
        <v>37</v>
      </c>
      <c r="G250" s="12"/>
      <c r="H250" s="12"/>
      <c r="I250" s="12"/>
      <c r="J250" s="12"/>
      <c r="K250" s="12"/>
      <c r="L250" s="12"/>
      <c r="M250" s="74" t="str">
        <f t="shared" si="101"/>
        <v/>
      </c>
      <c r="N250" s="83" t="s">
        <v>103</v>
      </c>
      <c r="O250" s="83" t="s">
        <v>103</v>
      </c>
      <c r="P250" s="83"/>
      <c r="Q250" s="83"/>
      <c r="R250" s="83"/>
      <c r="S250" s="83"/>
      <c r="T250" s="83"/>
      <c r="U250" s="83"/>
      <c r="V250" s="5" t="str">
        <f t="shared" si="102"/>
        <v/>
      </c>
      <c r="W250" s="41"/>
      <c r="X250" s="41"/>
      <c r="Y250" s="41"/>
      <c r="Z250" s="41"/>
      <c r="AA250" s="41"/>
      <c r="AB250" s="41"/>
      <c r="AC250" s="41"/>
      <c r="AD250" s="41"/>
      <c r="AE250" s="5" t="str">
        <f t="shared" si="103"/>
        <v/>
      </c>
      <c r="AF250" s="41"/>
      <c r="AG250" s="41"/>
      <c r="AH250" s="41"/>
      <c r="AI250" s="41"/>
      <c r="AJ250" s="41"/>
      <c r="AK250" s="41"/>
      <c r="AL250" s="41"/>
      <c r="AM250" s="41"/>
      <c r="AN250" s="41">
        <f t="shared" si="111"/>
        <v>22.875816993464053</v>
      </c>
      <c r="AO250" s="41">
        <v>918</v>
      </c>
      <c r="AP250" s="110" t="s">
        <v>103</v>
      </c>
      <c r="AQ250" s="111" t="s">
        <v>103</v>
      </c>
      <c r="AR250" s="126" t="str">
        <f t="shared" si="104"/>
        <v/>
      </c>
      <c r="AS250" s="126" t="str">
        <f t="shared" si="105"/>
        <v/>
      </c>
      <c r="AT250" s="127">
        <v>918</v>
      </c>
      <c r="AU250" s="128" t="s">
        <v>103</v>
      </c>
      <c r="AV250" s="129" t="s">
        <v>103</v>
      </c>
      <c r="AW250" s="126" t="str">
        <f t="shared" si="106"/>
        <v/>
      </c>
      <c r="AX250" s="126" t="str">
        <f t="shared" si="107"/>
        <v/>
      </c>
      <c r="AY250" s="143" t="str">
        <f t="shared" si="108"/>
        <v/>
      </c>
      <c r="AZ250" s="97" t="s">
        <v>103</v>
      </c>
      <c r="BA250" s="68"/>
      <c r="BB250" s="68"/>
      <c r="BC250" s="68"/>
      <c r="BD250" s="68"/>
      <c r="BE250" s="15"/>
      <c r="BF250" s="5">
        <f t="shared" si="109"/>
        <v>7464</v>
      </c>
      <c r="BG250" s="42">
        <v>3861</v>
      </c>
      <c r="BH250" s="42">
        <v>3603</v>
      </c>
      <c r="BI250" s="42"/>
      <c r="BJ250" s="42"/>
      <c r="BK250" s="42"/>
      <c r="BL250" s="42"/>
      <c r="BM250" s="15"/>
    </row>
    <row r="251" spans="1:65" outlineLevel="5" x14ac:dyDescent="0.3">
      <c r="A251" s="22">
        <f t="shared" si="112"/>
        <v>7</v>
      </c>
      <c r="B251" s="9">
        <f t="shared" si="110"/>
        <v>43675</v>
      </c>
      <c r="C251" s="51">
        <v>347464</v>
      </c>
      <c r="D251" s="64">
        <f t="shared" si="100"/>
        <v>36.5</v>
      </c>
      <c r="E251" s="12">
        <v>37</v>
      </c>
      <c r="F251" s="12">
        <v>36</v>
      </c>
      <c r="G251" s="12"/>
      <c r="H251" s="12"/>
      <c r="I251" s="12"/>
      <c r="J251" s="12"/>
      <c r="K251" s="12"/>
      <c r="L251" s="12"/>
      <c r="M251" s="74" t="str">
        <f t="shared" si="101"/>
        <v/>
      </c>
      <c r="N251" s="83" t="s">
        <v>103</v>
      </c>
      <c r="O251" s="83" t="s">
        <v>103</v>
      </c>
      <c r="P251" s="83"/>
      <c r="Q251" s="83"/>
      <c r="R251" s="83"/>
      <c r="S251" s="83"/>
      <c r="T251" s="83"/>
      <c r="U251" s="83"/>
      <c r="V251" s="5" t="str">
        <f t="shared" si="102"/>
        <v/>
      </c>
      <c r="W251" s="41"/>
      <c r="X251" s="41"/>
      <c r="Y251" s="41"/>
      <c r="Z251" s="41"/>
      <c r="AA251" s="41"/>
      <c r="AB251" s="41"/>
      <c r="AC251" s="41"/>
      <c r="AD251" s="41"/>
      <c r="AE251" s="5" t="str">
        <f t="shared" si="103"/>
        <v/>
      </c>
      <c r="AF251" s="41"/>
      <c r="AG251" s="41"/>
      <c r="AH251" s="41"/>
      <c r="AI251" s="41"/>
      <c r="AJ251" s="41"/>
      <c r="AK251" s="41"/>
      <c r="AL251" s="41"/>
      <c r="AM251" s="41"/>
      <c r="AN251" s="41">
        <f t="shared" si="111"/>
        <v>21.9435736677116</v>
      </c>
      <c r="AO251" s="41">
        <v>957</v>
      </c>
      <c r="AP251" s="110" t="s">
        <v>103</v>
      </c>
      <c r="AQ251" s="111" t="s">
        <v>103</v>
      </c>
      <c r="AR251" s="126" t="str">
        <f t="shared" si="104"/>
        <v/>
      </c>
      <c r="AS251" s="126" t="str">
        <f t="shared" si="105"/>
        <v/>
      </c>
      <c r="AT251" s="127">
        <v>957</v>
      </c>
      <c r="AU251" s="128">
        <v>2.37</v>
      </c>
      <c r="AV251" s="129" t="s">
        <v>103</v>
      </c>
      <c r="AW251" s="126" t="str">
        <f t="shared" si="106"/>
        <v/>
      </c>
      <c r="AX251" s="126" t="str">
        <f t="shared" si="107"/>
        <v/>
      </c>
      <c r="AY251" s="143" t="str">
        <f t="shared" si="108"/>
        <v/>
      </c>
      <c r="AZ251" s="97">
        <v>79.52</v>
      </c>
      <c r="BA251" s="68"/>
      <c r="BB251" s="68"/>
      <c r="BC251" s="68"/>
      <c r="BD251" s="68"/>
      <c r="BE251" s="15"/>
      <c r="BF251" s="5">
        <f t="shared" si="109"/>
        <v>7820</v>
      </c>
      <c r="BG251" s="42">
        <v>0</v>
      </c>
      <c r="BH251" s="42">
        <v>7820</v>
      </c>
      <c r="BI251" s="42"/>
      <c r="BJ251" s="42"/>
      <c r="BK251" s="42"/>
      <c r="BL251" s="42"/>
      <c r="BM251" s="15"/>
    </row>
    <row r="252" spans="1:65" outlineLevel="5" x14ac:dyDescent="0.3">
      <c r="A252" s="22">
        <f t="shared" si="112"/>
        <v>7</v>
      </c>
      <c r="B252" s="9">
        <f t="shared" si="110"/>
        <v>43676</v>
      </c>
      <c r="C252" s="51">
        <v>332532</v>
      </c>
      <c r="D252" s="64">
        <f t="shared" si="100"/>
        <v>36.5</v>
      </c>
      <c r="E252" s="12">
        <v>37</v>
      </c>
      <c r="F252" s="12">
        <v>36</v>
      </c>
      <c r="G252" s="12"/>
      <c r="H252" s="12"/>
      <c r="I252" s="12"/>
      <c r="J252" s="12"/>
      <c r="K252" s="12"/>
      <c r="L252" s="12"/>
      <c r="M252" s="74" t="str">
        <f t="shared" si="101"/>
        <v/>
      </c>
      <c r="N252" s="83" t="s">
        <v>103</v>
      </c>
      <c r="O252" s="83" t="s">
        <v>103</v>
      </c>
      <c r="P252" s="83"/>
      <c r="Q252" s="83"/>
      <c r="R252" s="83"/>
      <c r="S252" s="83"/>
      <c r="T252" s="83"/>
      <c r="U252" s="83"/>
      <c r="V252" s="5" t="str">
        <f t="shared" si="102"/>
        <v/>
      </c>
      <c r="W252" s="41"/>
      <c r="X252" s="41"/>
      <c r="Y252" s="41"/>
      <c r="Z252" s="41"/>
      <c r="AA252" s="41"/>
      <c r="AB252" s="41"/>
      <c r="AC252" s="41"/>
      <c r="AD252" s="41"/>
      <c r="AE252" s="5" t="str">
        <f t="shared" si="103"/>
        <v/>
      </c>
      <c r="AF252" s="41"/>
      <c r="AG252" s="41"/>
      <c r="AH252" s="41"/>
      <c r="AI252" s="41"/>
      <c r="AJ252" s="41"/>
      <c r="AK252" s="41"/>
      <c r="AL252" s="41"/>
      <c r="AM252" s="41"/>
      <c r="AN252" s="41">
        <f t="shared" si="111"/>
        <v>18.617021276595743</v>
      </c>
      <c r="AO252" s="41">
        <v>1128</v>
      </c>
      <c r="AP252" s="110" t="s">
        <v>103</v>
      </c>
      <c r="AQ252" s="111" t="s">
        <v>103</v>
      </c>
      <c r="AR252" s="126" t="str">
        <f t="shared" si="104"/>
        <v/>
      </c>
      <c r="AS252" s="126" t="str">
        <f t="shared" si="105"/>
        <v/>
      </c>
      <c r="AT252" s="127">
        <v>1128</v>
      </c>
      <c r="AU252" s="128">
        <v>2.35</v>
      </c>
      <c r="AV252" s="129" t="s">
        <v>103</v>
      </c>
      <c r="AW252" s="126" t="str">
        <f t="shared" si="106"/>
        <v/>
      </c>
      <c r="AX252" s="126" t="str">
        <f t="shared" si="107"/>
        <v/>
      </c>
      <c r="AY252" s="143" t="str">
        <f t="shared" si="108"/>
        <v/>
      </c>
      <c r="AZ252" s="97">
        <v>79.36</v>
      </c>
      <c r="BA252" s="68"/>
      <c r="BB252" s="68"/>
      <c r="BC252" s="68"/>
      <c r="BD252" s="68"/>
      <c r="BE252" s="15"/>
      <c r="BF252" s="5">
        <f t="shared" si="109"/>
        <v>6480</v>
      </c>
      <c r="BG252" s="42">
        <v>0</v>
      </c>
      <c r="BH252" s="42">
        <v>6480</v>
      </c>
      <c r="BI252" s="42"/>
      <c r="BJ252" s="42"/>
      <c r="BK252" s="42"/>
      <c r="BL252" s="42"/>
      <c r="BM252" s="15"/>
    </row>
    <row r="253" spans="1:65" ht="17.25" outlineLevel="5" thickBot="1" x14ac:dyDescent="0.35">
      <c r="A253" s="31">
        <f t="shared" si="112"/>
        <v>7</v>
      </c>
      <c r="B253" s="32">
        <f t="shared" si="110"/>
        <v>43677</v>
      </c>
      <c r="C253" s="51">
        <v>345645</v>
      </c>
      <c r="D253" s="64">
        <f t="shared" si="100"/>
        <v>36</v>
      </c>
      <c r="E253" s="12">
        <v>36</v>
      </c>
      <c r="F253" s="12">
        <v>36</v>
      </c>
      <c r="G253" s="12"/>
      <c r="H253" s="12"/>
      <c r="I253" s="12"/>
      <c r="J253" s="12"/>
      <c r="K253" s="12"/>
      <c r="L253" s="12"/>
      <c r="M253" s="74" t="str">
        <f t="shared" si="101"/>
        <v/>
      </c>
      <c r="N253" s="83" t="s">
        <v>103</v>
      </c>
      <c r="O253" s="83" t="s">
        <v>103</v>
      </c>
      <c r="P253" s="83"/>
      <c r="Q253" s="83"/>
      <c r="R253" s="83"/>
      <c r="S253" s="83"/>
      <c r="T253" s="83"/>
      <c r="U253" s="83"/>
      <c r="V253" s="5" t="str">
        <f t="shared" si="102"/>
        <v/>
      </c>
      <c r="W253" s="41"/>
      <c r="X253" s="41"/>
      <c r="Y253" s="41"/>
      <c r="Z253" s="41"/>
      <c r="AA253" s="41"/>
      <c r="AB253" s="41"/>
      <c r="AC253" s="41"/>
      <c r="AD253" s="41"/>
      <c r="AE253" s="5" t="str">
        <f t="shared" si="103"/>
        <v/>
      </c>
      <c r="AF253" s="41"/>
      <c r="AG253" s="41"/>
      <c r="AH253" s="41"/>
      <c r="AI253" s="41"/>
      <c r="AJ253" s="41"/>
      <c r="AK253" s="41"/>
      <c r="AL253" s="41"/>
      <c r="AM253" s="41"/>
      <c r="AN253" s="41">
        <f t="shared" si="111"/>
        <v>19.301470588235293</v>
      </c>
      <c r="AO253" s="41">
        <v>1088</v>
      </c>
      <c r="AP253" s="110" t="s">
        <v>103</v>
      </c>
      <c r="AQ253" s="111" t="s">
        <v>103</v>
      </c>
      <c r="AR253" s="126" t="str">
        <f t="shared" si="104"/>
        <v/>
      </c>
      <c r="AS253" s="126" t="str">
        <f t="shared" si="105"/>
        <v/>
      </c>
      <c r="AT253" s="127">
        <v>1088</v>
      </c>
      <c r="AU253" s="128">
        <v>2.38</v>
      </c>
      <c r="AV253" s="129" t="s">
        <v>103</v>
      </c>
      <c r="AW253" s="126" t="str">
        <f t="shared" si="106"/>
        <v/>
      </c>
      <c r="AX253" s="126" t="str">
        <f t="shared" si="107"/>
        <v/>
      </c>
      <c r="AY253" s="143" t="str">
        <f t="shared" si="108"/>
        <v/>
      </c>
      <c r="AZ253" s="97">
        <v>78</v>
      </c>
      <c r="BA253" s="68"/>
      <c r="BB253" s="68"/>
      <c r="BC253" s="68"/>
      <c r="BD253" s="68"/>
      <c r="BE253" s="15"/>
      <c r="BF253" s="5">
        <f t="shared" si="109"/>
        <v>7831</v>
      </c>
      <c r="BG253" s="42">
        <v>3317</v>
      </c>
      <c r="BH253" s="42">
        <v>4514</v>
      </c>
      <c r="BI253" s="42"/>
      <c r="BJ253" s="42"/>
      <c r="BK253" s="42"/>
      <c r="BL253" s="42"/>
      <c r="BM253" s="15"/>
    </row>
    <row r="254" spans="1:65" outlineLevel="4" x14ac:dyDescent="0.3">
      <c r="A254" s="156" t="s">
        <v>41</v>
      </c>
      <c r="B254" s="157"/>
      <c r="C254" s="50">
        <f t="shared" ref="C254:BM254" si="113">SUBTOTAL(4,C223:C253)</f>
        <v>371717</v>
      </c>
      <c r="D254" s="60">
        <f t="shared" si="113"/>
        <v>37.5</v>
      </c>
      <c r="E254" s="28">
        <f t="shared" si="113"/>
        <v>38</v>
      </c>
      <c r="F254" s="28">
        <f t="shared" si="113"/>
        <v>37</v>
      </c>
      <c r="G254" s="28">
        <f t="shared" si="113"/>
        <v>0</v>
      </c>
      <c r="H254" s="28">
        <f t="shared" si="113"/>
        <v>0</v>
      </c>
      <c r="I254" s="28">
        <f t="shared" si="113"/>
        <v>0</v>
      </c>
      <c r="J254" s="28">
        <f t="shared" si="113"/>
        <v>0</v>
      </c>
      <c r="K254" s="28">
        <f t="shared" si="113"/>
        <v>0</v>
      </c>
      <c r="L254" s="28">
        <f t="shared" si="113"/>
        <v>0</v>
      </c>
      <c r="M254" s="71">
        <f t="shared" si="113"/>
        <v>7.1</v>
      </c>
      <c r="N254" s="82">
        <f t="shared" si="113"/>
        <v>7.13</v>
      </c>
      <c r="O254" s="82">
        <f t="shared" si="113"/>
        <v>7.14</v>
      </c>
      <c r="P254" s="82">
        <f t="shared" si="113"/>
        <v>0</v>
      </c>
      <c r="Q254" s="82">
        <f t="shared" si="113"/>
        <v>0</v>
      </c>
      <c r="R254" s="82">
        <f t="shared" si="113"/>
        <v>0</v>
      </c>
      <c r="S254" s="82">
        <f t="shared" si="113"/>
        <v>0</v>
      </c>
      <c r="T254" s="82">
        <f t="shared" si="113"/>
        <v>0</v>
      </c>
      <c r="U254" s="82">
        <f t="shared" si="113"/>
        <v>0</v>
      </c>
      <c r="V254" s="29">
        <f t="shared" si="113"/>
        <v>0</v>
      </c>
      <c r="W254" s="39">
        <f t="shared" si="113"/>
        <v>0</v>
      </c>
      <c r="X254" s="39">
        <f t="shared" si="113"/>
        <v>0</v>
      </c>
      <c r="Y254" s="39">
        <f t="shared" si="113"/>
        <v>0</v>
      </c>
      <c r="Z254" s="39">
        <f t="shared" si="113"/>
        <v>0</v>
      </c>
      <c r="AA254" s="39">
        <f t="shared" si="113"/>
        <v>0</v>
      </c>
      <c r="AB254" s="39">
        <f t="shared" si="113"/>
        <v>0</v>
      </c>
      <c r="AC254" s="39">
        <f t="shared" si="113"/>
        <v>0</v>
      </c>
      <c r="AD254" s="39">
        <f t="shared" si="113"/>
        <v>0</v>
      </c>
      <c r="AE254" s="29">
        <f t="shared" si="113"/>
        <v>0</v>
      </c>
      <c r="AF254" s="39">
        <f t="shared" si="113"/>
        <v>0</v>
      </c>
      <c r="AG254" s="39">
        <f t="shared" si="113"/>
        <v>0</v>
      </c>
      <c r="AH254" s="39">
        <f t="shared" si="113"/>
        <v>0</v>
      </c>
      <c r="AI254" s="39">
        <f t="shared" si="113"/>
        <v>0</v>
      </c>
      <c r="AJ254" s="39">
        <f t="shared" si="113"/>
        <v>0</v>
      </c>
      <c r="AK254" s="39">
        <f t="shared" si="113"/>
        <v>0</v>
      </c>
      <c r="AL254" s="39">
        <f t="shared" si="113"/>
        <v>0</v>
      </c>
      <c r="AM254" s="39">
        <f t="shared" si="113"/>
        <v>0</v>
      </c>
      <c r="AN254" s="39">
        <f t="shared" si="113"/>
        <v>26.119402985074625</v>
      </c>
      <c r="AO254" s="39">
        <f t="shared" si="113"/>
        <v>1488</v>
      </c>
      <c r="AP254" s="104">
        <f t="shared" si="113"/>
        <v>4.08</v>
      </c>
      <c r="AQ254" s="105">
        <f t="shared" si="113"/>
        <v>3.33</v>
      </c>
      <c r="AR254" s="106">
        <f t="shared" si="113"/>
        <v>81.617647058823522</v>
      </c>
      <c r="AS254" s="106">
        <f t="shared" si="113"/>
        <v>26.332288401253905</v>
      </c>
      <c r="AT254" s="107">
        <f t="shared" si="113"/>
        <v>1488</v>
      </c>
      <c r="AU254" s="108">
        <f t="shared" si="113"/>
        <v>2.62</v>
      </c>
      <c r="AV254" s="109">
        <f t="shared" si="113"/>
        <v>1.78</v>
      </c>
      <c r="AW254" s="106">
        <f t="shared" si="113"/>
        <v>69.803921568627459</v>
      </c>
      <c r="AX254" s="106">
        <f t="shared" si="113"/>
        <v>38.528138528138534</v>
      </c>
      <c r="AY254" s="60">
        <f t="shared" si="113"/>
        <v>47.934947934947893</v>
      </c>
      <c r="AZ254" s="96">
        <f t="shared" si="113"/>
        <v>82.22</v>
      </c>
      <c r="BA254" s="67">
        <f t="shared" si="113"/>
        <v>62.6</v>
      </c>
      <c r="BB254" s="67">
        <f t="shared" si="113"/>
        <v>32.200000000000003</v>
      </c>
      <c r="BC254" s="67">
        <f t="shared" si="113"/>
        <v>1788</v>
      </c>
      <c r="BD254" s="67">
        <f t="shared" si="113"/>
        <v>0</v>
      </c>
      <c r="BE254" s="27">
        <f t="shared" si="113"/>
        <v>0</v>
      </c>
      <c r="BF254" s="29">
        <f t="shared" si="113"/>
        <v>7888</v>
      </c>
      <c r="BG254" s="39">
        <f t="shared" si="113"/>
        <v>4528</v>
      </c>
      <c r="BH254" s="40">
        <f t="shared" si="113"/>
        <v>7820</v>
      </c>
      <c r="BI254" s="40">
        <f t="shared" si="113"/>
        <v>0</v>
      </c>
      <c r="BJ254" s="40">
        <f t="shared" si="113"/>
        <v>0</v>
      </c>
      <c r="BK254" s="40">
        <f t="shared" si="113"/>
        <v>0</v>
      </c>
      <c r="BL254" s="40">
        <f t="shared" si="113"/>
        <v>0</v>
      </c>
      <c r="BM254" s="27">
        <f t="shared" si="113"/>
        <v>0</v>
      </c>
    </row>
    <row r="255" spans="1:65" outlineLevel="3" x14ac:dyDescent="0.3">
      <c r="A255" s="158" t="s">
        <v>30</v>
      </c>
      <c r="B255" s="159"/>
      <c r="C255" s="51">
        <f t="shared" ref="C255:BM255" si="114">SUBTOTAL(5,C223:C253)</f>
        <v>298438</v>
      </c>
      <c r="D255" s="61">
        <f t="shared" si="114"/>
        <v>35</v>
      </c>
      <c r="E255" s="12">
        <f t="shared" si="114"/>
        <v>35</v>
      </c>
      <c r="F255" s="12">
        <f t="shared" si="114"/>
        <v>35</v>
      </c>
      <c r="G255" s="12">
        <f t="shared" si="114"/>
        <v>0</v>
      </c>
      <c r="H255" s="12">
        <f t="shared" si="114"/>
        <v>0</v>
      </c>
      <c r="I255" s="12">
        <f t="shared" si="114"/>
        <v>0</v>
      </c>
      <c r="J255" s="12">
        <f t="shared" si="114"/>
        <v>0</v>
      </c>
      <c r="K255" s="12">
        <f t="shared" si="114"/>
        <v>0</v>
      </c>
      <c r="L255" s="12">
        <f t="shared" si="114"/>
        <v>0</v>
      </c>
      <c r="M255" s="72">
        <f t="shared" si="114"/>
        <v>7.1</v>
      </c>
      <c r="N255" s="83">
        <f t="shared" si="114"/>
        <v>7</v>
      </c>
      <c r="O255" s="83">
        <f t="shared" si="114"/>
        <v>7.03</v>
      </c>
      <c r="P255" s="83">
        <f t="shared" si="114"/>
        <v>0</v>
      </c>
      <c r="Q255" s="83">
        <f t="shared" si="114"/>
        <v>0</v>
      </c>
      <c r="R255" s="83">
        <f t="shared" si="114"/>
        <v>0</v>
      </c>
      <c r="S255" s="83">
        <f t="shared" si="114"/>
        <v>0</v>
      </c>
      <c r="T255" s="83">
        <f t="shared" si="114"/>
        <v>0</v>
      </c>
      <c r="U255" s="83">
        <f t="shared" si="114"/>
        <v>0</v>
      </c>
      <c r="V255" s="6">
        <f t="shared" si="114"/>
        <v>0</v>
      </c>
      <c r="W255" s="41">
        <f t="shared" si="114"/>
        <v>0</v>
      </c>
      <c r="X255" s="41">
        <f t="shared" si="114"/>
        <v>0</v>
      </c>
      <c r="Y255" s="41">
        <f t="shared" si="114"/>
        <v>0</v>
      </c>
      <c r="Z255" s="41">
        <f t="shared" si="114"/>
        <v>0</v>
      </c>
      <c r="AA255" s="41">
        <f t="shared" si="114"/>
        <v>0</v>
      </c>
      <c r="AB255" s="41">
        <f t="shared" si="114"/>
        <v>0</v>
      </c>
      <c r="AC255" s="41">
        <f t="shared" si="114"/>
        <v>0</v>
      </c>
      <c r="AD255" s="41">
        <f t="shared" si="114"/>
        <v>0</v>
      </c>
      <c r="AE255" s="6">
        <f t="shared" si="114"/>
        <v>0</v>
      </c>
      <c r="AF255" s="41">
        <f t="shared" si="114"/>
        <v>0</v>
      </c>
      <c r="AG255" s="41">
        <f t="shared" si="114"/>
        <v>0</v>
      </c>
      <c r="AH255" s="41">
        <f t="shared" si="114"/>
        <v>0</v>
      </c>
      <c r="AI255" s="41">
        <f t="shared" si="114"/>
        <v>0</v>
      </c>
      <c r="AJ255" s="41">
        <f t="shared" si="114"/>
        <v>0</v>
      </c>
      <c r="AK255" s="41">
        <f t="shared" si="114"/>
        <v>0</v>
      </c>
      <c r="AL255" s="41">
        <f t="shared" si="114"/>
        <v>0</v>
      </c>
      <c r="AM255" s="41">
        <f t="shared" si="114"/>
        <v>0</v>
      </c>
      <c r="AN255" s="41">
        <f t="shared" si="114"/>
        <v>14.112903225806452</v>
      </c>
      <c r="AO255" s="41">
        <f t="shared" si="114"/>
        <v>804</v>
      </c>
      <c r="AP255" s="110">
        <f t="shared" si="114"/>
        <v>2.94</v>
      </c>
      <c r="AQ255" s="111">
        <f t="shared" si="114"/>
        <v>2.19</v>
      </c>
      <c r="AR255" s="112">
        <f t="shared" si="114"/>
        <v>73.667711598746095</v>
      </c>
      <c r="AS255" s="112">
        <f t="shared" si="114"/>
        <v>18.382352941176478</v>
      </c>
      <c r="AT255" s="113">
        <f t="shared" si="114"/>
        <v>804</v>
      </c>
      <c r="AU255" s="114">
        <f t="shared" si="114"/>
        <v>2.2999999999999998</v>
      </c>
      <c r="AV255" s="115">
        <f t="shared" si="114"/>
        <v>1.42</v>
      </c>
      <c r="AW255" s="112">
        <f t="shared" si="114"/>
        <v>61.471861471861466</v>
      </c>
      <c r="AX255" s="112">
        <f t="shared" si="114"/>
        <v>30.196078431372541</v>
      </c>
      <c r="AY255" s="61">
        <f t="shared" si="114"/>
        <v>29.404255319148977</v>
      </c>
      <c r="AZ255" s="97">
        <f t="shared" si="114"/>
        <v>76.84</v>
      </c>
      <c r="BA255" s="68">
        <f t="shared" si="114"/>
        <v>62.6</v>
      </c>
      <c r="BB255" s="68">
        <f t="shared" si="114"/>
        <v>32.200000000000003</v>
      </c>
      <c r="BC255" s="68">
        <f t="shared" si="114"/>
        <v>1788</v>
      </c>
      <c r="BD255" s="68">
        <f t="shared" si="114"/>
        <v>0</v>
      </c>
      <c r="BE255" s="15">
        <f t="shared" si="114"/>
        <v>0</v>
      </c>
      <c r="BF255" s="6">
        <f t="shared" si="114"/>
        <v>4047</v>
      </c>
      <c r="BG255" s="41">
        <f t="shared" si="114"/>
        <v>0</v>
      </c>
      <c r="BH255" s="42">
        <f t="shared" si="114"/>
        <v>1155</v>
      </c>
      <c r="BI255" s="42">
        <f t="shared" si="114"/>
        <v>0</v>
      </c>
      <c r="BJ255" s="42">
        <f t="shared" si="114"/>
        <v>0</v>
      </c>
      <c r="BK255" s="42">
        <f t="shared" si="114"/>
        <v>0</v>
      </c>
      <c r="BL255" s="42">
        <f t="shared" si="114"/>
        <v>0</v>
      </c>
      <c r="BM255" s="15">
        <f t="shared" si="114"/>
        <v>0</v>
      </c>
    </row>
    <row r="256" spans="1:65" outlineLevel="2" x14ac:dyDescent="0.3">
      <c r="A256" s="158" t="s">
        <v>19</v>
      </c>
      <c r="B256" s="159"/>
      <c r="C256" s="51">
        <f>IFERROR(SUBTOTAL(1,C223:C253),"")</f>
        <v>333111.90322580643</v>
      </c>
      <c r="D256" s="61">
        <f t="shared" ref="D256:BM256" si="115">IFERROR(SUBTOTAL(1,D223:D253),"")</f>
        <v>36.241935483870968</v>
      </c>
      <c r="E256" s="12">
        <f t="shared" si="115"/>
        <v>36.41935483870968</v>
      </c>
      <c r="F256" s="12">
        <f t="shared" si="115"/>
        <v>36.064516129032256</v>
      </c>
      <c r="G256" s="12" t="str">
        <f t="shared" si="115"/>
        <v/>
      </c>
      <c r="H256" s="12" t="str">
        <f t="shared" si="115"/>
        <v/>
      </c>
      <c r="I256" s="12" t="str">
        <f t="shared" si="115"/>
        <v/>
      </c>
      <c r="J256" s="12" t="str">
        <f t="shared" si="115"/>
        <v/>
      </c>
      <c r="K256" s="12" t="str">
        <f t="shared" si="115"/>
        <v/>
      </c>
      <c r="L256" s="12" t="str">
        <f t="shared" si="115"/>
        <v/>
      </c>
      <c r="M256" s="72">
        <f t="shared" si="115"/>
        <v>7.1</v>
      </c>
      <c r="N256" s="83">
        <f t="shared" si="115"/>
        <v>7.0825000000000005</v>
      </c>
      <c r="O256" s="83">
        <f t="shared" si="115"/>
        <v>7.0975000000000001</v>
      </c>
      <c r="P256" s="83" t="str">
        <f t="shared" si="115"/>
        <v/>
      </c>
      <c r="Q256" s="83" t="str">
        <f t="shared" si="115"/>
        <v/>
      </c>
      <c r="R256" s="83" t="str">
        <f t="shared" si="115"/>
        <v/>
      </c>
      <c r="S256" s="83" t="str">
        <f t="shared" si="115"/>
        <v/>
      </c>
      <c r="T256" s="83" t="str">
        <f t="shared" si="115"/>
        <v/>
      </c>
      <c r="U256" s="83" t="str">
        <f t="shared" si="115"/>
        <v/>
      </c>
      <c r="V256" s="6" t="str">
        <f t="shared" si="115"/>
        <v/>
      </c>
      <c r="W256" s="41" t="str">
        <f t="shared" si="115"/>
        <v/>
      </c>
      <c r="X256" s="41" t="str">
        <f t="shared" si="115"/>
        <v/>
      </c>
      <c r="Y256" s="41" t="str">
        <f t="shared" si="115"/>
        <v/>
      </c>
      <c r="Z256" s="41" t="str">
        <f t="shared" si="115"/>
        <v/>
      </c>
      <c r="AA256" s="41" t="str">
        <f t="shared" si="115"/>
        <v/>
      </c>
      <c r="AB256" s="41" t="str">
        <f t="shared" si="115"/>
        <v/>
      </c>
      <c r="AC256" s="41" t="str">
        <f t="shared" si="115"/>
        <v/>
      </c>
      <c r="AD256" s="41" t="str">
        <f t="shared" si="115"/>
        <v/>
      </c>
      <c r="AE256" s="6" t="str">
        <f t="shared" si="115"/>
        <v/>
      </c>
      <c r="AF256" s="41" t="str">
        <f t="shared" si="115"/>
        <v/>
      </c>
      <c r="AG256" s="41" t="str">
        <f t="shared" si="115"/>
        <v/>
      </c>
      <c r="AH256" s="41" t="str">
        <f t="shared" si="115"/>
        <v/>
      </c>
      <c r="AI256" s="41" t="str">
        <f t="shared" si="115"/>
        <v/>
      </c>
      <c r="AJ256" s="41" t="str">
        <f t="shared" si="115"/>
        <v/>
      </c>
      <c r="AK256" s="41" t="str">
        <f t="shared" si="115"/>
        <v/>
      </c>
      <c r="AL256" s="41" t="str">
        <f t="shared" si="115"/>
        <v/>
      </c>
      <c r="AM256" s="41" t="str">
        <f t="shared" si="115"/>
        <v/>
      </c>
      <c r="AN256" s="41">
        <f t="shared" si="115"/>
        <v>20.87523028504598</v>
      </c>
      <c r="AO256" s="41">
        <f t="shared" si="115"/>
        <v>1019.3870967741935</v>
      </c>
      <c r="AP256" s="110">
        <f t="shared" si="115"/>
        <v>3.4824999999999999</v>
      </c>
      <c r="AQ256" s="111">
        <f t="shared" si="115"/>
        <v>2.6724999999999999</v>
      </c>
      <c r="AR256" s="112">
        <f t="shared" si="115"/>
        <v>76.395401547210042</v>
      </c>
      <c r="AS256" s="112">
        <f t="shared" si="115"/>
        <v>23.604598452789954</v>
      </c>
      <c r="AT256" s="113">
        <f t="shared" si="115"/>
        <v>1019.3870967741935</v>
      </c>
      <c r="AU256" s="114">
        <f t="shared" si="115"/>
        <v>2.4347826086956519</v>
      </c>
      <c r="AV256" s="115">
        <f t="shared" si="115"/>
        <v>1.595</v>
      </c>
      <c r="AW256" s="112">
        <f t="shared" si="115"/>
        <v>65.609916399390087</v>
      </c>
      <c r="AX256" s="112">
        <f t="shared" si="115"/>
        <v>34.390083600609913</v>
      </c>
      <c r="AY256" s="61">
        <f t="shared" si="115"/>
        <v>41.001135667999066</v>
      </c>
      <c r="AZ256" s="97">
        <f t="shared" si="115"/>
        <v>79.527826086956523</v>
      </c>
      <c r="BA256" s="68">
        <f t="shared" si="115"/>
        <v>62.6</v>
      </c>
      <c r="BB256" s="68">
        <f t="shared" si="115"/>
        <v>32.200000000000003</v>
      </c>
      <c r="BC256" s="68">
        <f t="shared" si="115"/>
        <v>1788</v>
      </c>
      <c r="BD256" s="68" t="str">
        <f t="shared" si="115"/>
        <v/>
      </c>
      <c r="BE256" s="15" t="str">
        <f>IFERROR(SUBTOTAL(1,BE223:BE253),"")</f>
        <v/>
      </c>
      <c r="BF256" s="6">
        <f t="shared" si="115"/>
        <v>6487.1290322580644</v>
      </c>
      <c r="BG256" s="41">
        <f t="shared" si="115"/>
        <v>1860.0645161290322</v>
      </c>
      <c r="BH256" s="42">
        <f t="shared" si="115"/>
        <v>4627.0645161290322</v>
      </c>
      <c r="BI256" s="42" t="str">
        <f t="shared" si="115"/>
        <v/>
      </c>
      <c r="BJ256" s="42" t="str">
        <f t="shared" si="115"/>
        <v/>
      </c>
      <c r="BK256" s="42" t="str">
        <f t="shared" si="115"/>
        <v/>
      </c>
      <c r="BL256" s="42" t="str">
        <f t="shared" si="115"/>
        <v/>
      </c>
      <c r="BM256" s="15" t="str">
        <f t="shared" si="115"/>
        <v/>
      </c>
    </row>
    <row r="257" spans="1:65" ht="17.25" outlineLevel="1" thickBot="1" x14ac:dyDescent="0.35">
      <c r="A257" s="160" t="s">
        <v>54</v>
      </c>
      <c r="B257" s="161"/>
      <c r="C257" s="52">
        <f>SUBTOTAL(9,C223:C253)</f>
        <v>10326469</v>
      </c>
      <c r="D257" s="62"/>
      <c r="E257" s="30"/>
      <c r="F257" s="30"/>
      <c r="G257" s="30"/>
      <c r="H257" s="30"/>
      <c r="I257" s="30"/>
      <c r="J257" s="30"/>
      <c r="K257" s="30"/>
      <c r="L257" s="30"/>
      <c r="M257" s="73"/>
      <c r="N257" s="84"/>
      <c r="O257" s="84"/>
      <c r="P257" s="84"/>
      <c r="Q257" s="84"/>
      <c r="R257" s="84"/>
      <c r="S257" s="84"/>
      <c r="T257" s="84"/>
      <c r="U257" s="84"/>
      <c r="V257" s="93"/>
      <c r="W257" s="94"/>
      <c r="X257" s="94"/>
      <c r="Y257" s="94"/>
      <c r="Z257" s="94"/>
      <c r="AA257" s="94"/>
      <c r="AB257" s="94"/>
      <c r="AC257" s="94"/>
      <c r="AD257" s="94"/>
      <c r="AE257" s="93"/>
      <c r="AF257" s="94"/>
      <c r="AG257" s="94"/>
      <c r="AH257" s="94"/>
      <c r="AI257" s="94"/>
      <c r="AJ257" s="94"/>
      <c r="AK257" s="94"/>
      <c r="AL257" s="94"/>
      <c r="AM257" s="94"/>
      <c r="AN257" s="94"/>
      <c r="AO257" s="43">
        <f>SUBTOTAL(9,AO223:AO253)</f>
        <v>31601</v>
      </c>
      <c r="AP257" s="116"/>
      <c r="AQ257" s="117"/>
      <c r="AR257" s="118"/>
      <c r="AS257" s="118"/>
      <c r="AT257" s="119">
        <f>SUBTOTAL(9,AT223:AT253)</f>
        <v>31601</v>
      </c>
      <c r="AU257" s="120"/>
      <c r="AV257" s="121"/>
      <c r="AW257" s="118"/>
      <c r="AX257" s="118"/>
      <c r="AY257" s="62"/>
      <c r="AZ257" s="98"/>
      <c r="BA257" s="69"/>
      <c r="BB257" s="69"/>
      <c r="BC257" s="69"/>
      <c r="BD257" s="69"/>
      <c r="BE257" s="16">
        <f>SUBTOTAL(9,BE223:BE253)</f>
        <v>0</v>
      </c>
      <c r="BF257" s="7">
        <f t="shared" ref="BF257:BM257" si="116">SUBTOTAL(9,BF223:BF253)</f>
        <v>201101</v>
      </c>
      <c r="BG257" s="43">
        <f t="shared" si="116"/>
        <v>57662</v>
      </c>
      <c r="BH257" s="44">
        <f t="shared" si="116"/>
        <v>143439</v>
      </c>
      <c r="BI257" s="44">
        <f t="shared" si="116"/>
        <v>0</v>
      </c>
      <c r="BJ257" s="44">
        <f t="shared" si="116"/>
        <v>0</v>
      </c>
      <c r="BK257" s="44">
        <f t="shared" si="116"/>
        <v>0</v>
      </c>
      <c r="BL257" s="44">
        <f t="shared" si="116"/>
        <v>0</v>
      </c>
      <c r="BM257" s="16">
        <f t="shared" si="116"/>
        <v>0</v>
      </c>
    </row>
    <row r="258" spans="1:65" outlineLevel="5" x14ac:dyDescent="0.3">
      <c r="A258" s="21">
        <f t="shared" si="112"/>
        <v>8</v>
      </c>
      <c r="B258" s="33">
        <f>B253+1</f>
        <v>43678</v>
      </c>
      <c r="C258" s="51">
        <v>357404</v>
      </c>
      <c r="D258" s="64">
        <f t="shared" ref="D258:D288" si="117">IFERROR(ROUND(AVERAGE(E258:L258),1),"")</f>
        <v>37</v>
      </c>
      <c r="E258" s="12">
        <v>37</v>
      </c>
      <c r="F258" s="12">
        <v>37</v>
      </c>
      <c r="G258" s="12"/>
      <c r="H258" s="12"/>
      <c r="I258" s="12"/>
      <c r="J258" s="12"/>
      <c r="K258" s="12"/>
      <c r="L258" s="12"/>
      <c r="M258" s="74">
        <f t="shared" ref="M258:M288" si="118">IFERROR(ROUND(AVERAGE(N258:U258),1),"")</f>
        <v>7.1</v>
      </c>
      <c r="N258" s="83">
        <v>7.17</v>
      </c>
      <c r="O258" s="83">
        <v>7.07</v>
      </c>
      <c r="P258" s="83"/>
      <c r="Q258" s="83"/>
      <c r="R258" s="83"/>
      <c r="S258" s="83"/>
      <c r="T258" s="83"/>
      <c r="U258" s="83"/>
      <c r="V258" s="5" t="str">
        <f t="shared" ref="V258:V288" si="119">IFERROR(ROUND(AVERAGE(W258:AD258),1),"")</f>
        <v/>
      </c>
      <c r="W258" s="41"/>
      <c r="X258" s="41"/>
      <c r="Y258" s="41"/>
      <c r="Z258" s="41"/>
      <c r="AA258" s="41"/>
      <c r="AB258" s="41"/>
      <c r="AC258" s="41"/>
      <c r="AD258" s="41"/>
      <c r="AE258" s="5" t="str">
        <f t="shared" ref="AE258:AE288" si="120">IFERROR(ROUND(AVERAGE(AF258:AM258),1),"")</f>
        <v/>
      </c>
      <c r="AF258" s="41"/>
      <c r="AG258" s="41"/>
      <c r="AH258" s="41"/>
      <c r="AI258" s="41"/>
      <c r="AJ258" s="41"/>
      <c r="AK258" s="41"/>
      <c r="AL258" s="41"/>
      <c r="AM258" s="41"/>
      <c r="AN258" s="41">
        <f>21000/AO258</f>
        <v>19.408502772643253</v>
      </c>
      <c r="AO258" s="41">
        <v>1082</v>
      </c>
      <c r="AP258" s="110">
        <v>3.26</v>
      </c>
      <c r="AQ258" s="111">
        <v>2.4300000000000002</v>
      </c>
      <c r="AR258" s="126">
        <f t="shared" ref="AR258:AR288" si="121">IFERROR(AQ258/AP258*100,"")</f>
        <v>74.539877300613512</v>
      </c>
      <c r="AS258" s="126">
        <f t="shared" ref="AS258:AS288" si="122">IFERROR(100-AR258,"")</f>
        <v>25.460122699386488</v>
      </c>
      <c r="AT258" s="127">
        <v>1082</v>
      </c>
      <c r="AU258" s="128">
        <v>2.4</v>
      </c>
      <c r="AV258" s="129">
        <v>1.5</v>
      </c>
      <c r="AW258" s="126">
        <f t="shared" ref="AW258:AW288" si="123">IFERROR(AV258/AU258*100,"")</f>
        <v>62.5</v>
      </c>
      <c r="AX258" s="126">
        <f t="shared" ref="AX258:AX288" si="124">IFERROR(100-AW258,"")</f>
        <v>37.5</v>
      </c>
      <c r="AY258" s="64">
        <f t="shared" ref="AY258:AY288" si="125">IFERROR((1-((AW258*AS258)/(AX258*AR258)))*100,"")</f>
        <v>43.072702331961644</v>
      </c>
      <c r="AZ258" s="97">
        <v>78.040000000000006</v>
      </c>
      <c r="BA258" s="68"/>
      <c r="BB258" s="68"/>
      <c r="BC258" s="68"/>
      <c r="BD258" s="68"/>
      <c r="BE258" s="15"/>
      <c r="BF258" s="5">
        <f t="shared" ref="BF258:BF288" si="126">IF(SUM(BG258:BM258)=0,"",SUM(BG258:BM258))</f>
        <v>7651</v>
      </c>
      <c r="BG258" s="42">
        <v>1986</v>
      </c>
      <c r="BH258" s="42">
        <v>5665</v>
      </c>
      <c r="BI258" s="42"/>
      <c r="BJ258" s="42"/>
      <c r="BK258" s="42"/>
      <c r="BL258" s="42"/>
      <c r="BM258" s="15"/>
    </row>
    <row r="259" spans="1:65" outlineLevel="5" x14ac:dyDescent="0.3">
      <c r="A259" s="22">
        <f t="shared" si="112"/>
        <v>8</v>
      </c>
      <c r="B259" s="9">
        <f t="shared" si="110"/>
        <v>43679</v>
      </c>
      <c r="C259" s="51">
        <v>358339</v>
      </c>
      <c r="D259" s="64">
        <f t="shared" si="117"/>
        <v>36.5</v>
      </c>
      <c r="E259" s="12">
        <v>37</v>
      </c>
      <c r="F259" s="12">
        <v>36</v>
      </c>
      <c r="G259" s="12"/>
      <c r="H259" s="12"/>
      <c r="I259" s="12"/>
      <c r="J259" s="12"/>
      <c r="K259" s="12"/>
      <c r="L259" s="12"/>
      <c r="M259" s="74" t="str">
        <f t="shared" si="118"/>
        <v/>
      </c>
      <c r="N259" s="83" t="s">
        <v>103</v>
      </c>
      <c r="O259" s="83" t="s">
        <v>103</v>
      </c>
      <c r="P259" s="83"/>
      <c r="Q259" s="83"/>
      <c r="R259" s="83"/>
      <c r="S259" s="83"/>
      <c r="T259" s="83"/>
      <c r="U259" s="83"/>
      <c r="V259" s="5" t="str">
        <f t="shared" si="119"/>
        <v/>
      </c>
      <c r="W259" s="41"/>
      <c r="X259" s="41"/>
      <c r="Y259" s="41"/>
      <c r="Z259" s="41"/>
      <c r="AA259" s="41"/>
      <c r="AB259" s="41"/>
      <c r="AC259" s="41"/>
      <c r="AD259" s="41"/>
      <c r="AE259" s="5" t="str">
        <f t="shared" si="120"/>
        <v/>
      </c>
      <c r="AF259" s="41"/>
      <c r="AG259" s="41"/>
      <c r="AH259" s="41"/>
      <c r="AI259" s="41"/>
      <c r="AJ259" s="41"/>
      <c r="AK259" s="41"/>
      <c r="AL259" s="41"/>
      <c r="AM259" s="41"/>
      <c r="AN259" s="41">
        <f t="shared" ref="AN259:AN288" si="127">21000/AO259</f>
        <v>18.308631211857019</v>
      </c>
      <c r="AO259" s="41">
        <v>1147</v>
      </c>
      <c r="AP259" s="110" t="s">
        <v>103</v>
      </c>
      <c r="AQ259" s="111" t="s">
        <v>103</v>
      </c>
      <c r="AR259" s="126" t="str">
        <f t="shared" si="121"/>
        <v/>
      </c>
      <c r="AS259" s="126" t="str">
        <f t="shared" si="122"/>
        <v/>
      </c>
      <c r="AT259" s="127">
        <v>1147</v>
      </c>
      <c r="AU259" s="128">
        <v>2.52</v>
      </c>
      <c r="AV259" s="129" t="s">
        <v>103</v>
      </c>
      <c r="AW259" s="126" t="str">
        <f t="shared" si="123"/>
        <v/>
      </c>
      <c r="AX259" s="126" t="str">
        <f t="shared" si="124"/>
        <v/>
      </c>
      <c r="AY259" s="64" t="str">
        <f t="shared" si="125"/>
        <v/>
      </c>
      <c r="AZ259" s="97">
        <v>78.52</v>
      </c>
      <c r="BA259" s="68"/>
      <c r="BB259" s="68"/>
      <c r="BC259" s="68"/>
      <c r="BD259" s="68"/>
      <c r="BE259" s="15"/>
      <c r="BF259" s="5">
        <f t="shared" si="126"/>
        <v>8230</v>
      </c>
      <c r="BG259" s="42">
        <v>0</v>
      </c>
      <c r="BH259" s="42">
        <v>8230</v>
      </c>
      <c r="BI259" s="42"/>
      <c r="BJ259" s="42"/>
      <c r="BK259" s="42"/>
      <c r="BL259" s="42"/>
      <c r="BM259" s="15"/>
    </row>
    <row r="260" spans="1:65" outlineLevel="5" x14ac:dyDescent="0.3">
      <c r="A260" s="22">
        <f t="shared" si="112"/>
        <v>8</v>
      </c>
      <c r="B260" s="9">
        <f t="shared" si="110"/>
        <v>43680</v>
      </c>
      <c r="C260" s="51">
        <v>345089</v>
      </c>
      <c r="D260" s="64">
        <f t="shared" si="117"/>
        <v>36</v>
      </c>
      <c r="E260" s="12">
        <v>36</v>
      </c>
      <c r="F260" s="12">
        <v>36</v>
      </c>
      <c r="G260" s="12"/>
      <c r="H260" s="12"/>
      <c r="I260" s="12"/>
      <c r="J260" s="12"/>
      <c r="K260" s="12"/>
      <c r="L260" s="12"/>
      <c r="M260" s="74" t="str">
        <f t="shared" si="118"/>
        <v/>
      </c>
      <c r="N260" s="83" t="s">
        <v>103</v>
      </c>
      <c r="O260" s="83" t="s">
        <v>103</v>
      </c>
      <c r="P260" s="83"/>
      <c r="Q260" s="83"/>
      <c r="R260" s="83"/>
      <c r="S260" s="83"/>
      <c r="T260" s="83"/>
      <c r="U260" s="83"/>
      <c r="V260" s="5" t="str">
        <f t="shared" si="119"/>
        <v/>
      </c>
      <c r="W260" s="41"/>
      <c r="X260" s="41"/>
      <c r="Y260" s="41"/>
      <c r="Z260" s="41"/>
      <c r="AA260" s="41"/>
      <c r="AB260" s="41"/>
      <c r="AC260" s="41"/>
      <c r="AD260" s="41"/>
      <c r="AE260" s="5" t="str">
        <f t="shared" si="120"/>
        <v/>
      </c>
      <c r="AF260" s="41"/>
      <c r="AG260" s="41"/>
      <c r="AH260" s="41"/>
      <c r="AI260" s="41"/>
      <c r="AJ260" s="41"/>
      <c r="AK260" s="41"/>
      <c r="AL260" s="41"/>
      <c r="AM260" s="41"/>
      <c r="AN260" s="41">
        <f t="shared" si="127"/>
        <v>19.886363636363637</v>
      </c>
      <c r="AO260" s="41">
        <v>1056</v>
      </c>
      <c r="AP260" s="110" t="s">
        <v>103</v>
      </c>
      <c r="AQ260" s="111" t="s">
        <v>103</v>
      </c>
      <c r="AR260" s="126" t="str">
        <f t="shared" si="121"/>
        <v/>
      </c>
      <c r="AS260" s="126" t="str">
        <f t="shared" si="122"/>
        <v/>
      </c>
      <c r="AT260" s="127">
        <v>1056</v>
      </c>
      <c r="AU260" s="128" t="s">
        <v>103</v>
      </c>
      <c r="AV260" s="129" t="s">
        <v>103</v>
      </c>
      <c r="AW260" s="126" t="str">
        <f t="shared" si="123"/>
        <v/>
      </c>
      <c r="AX260" s="126" t="str">
        <f t="shared" si="124"/>
        <v/>
      </c>
      <c r="AY260" s="64" t="str">
        <f t="shared" si="125"/>
        <v/>
      </c>
      <c r="AZ260" s="97" t="s">
        <v>103</v>
      </c>
      <c r="BA260" s="68"/>
      <c r="BB260" s="68"/>
      <c r="BC260" s="68"/>
      <c r="BD260" s="68"/>
      <c r="BE260" s="15"/>
      <c r="BF260" s="5">
        <f t="shared" si="126"/>
        <v>7003</v>
      </c>
      <c r="BG260" s="42">
        <v>0</v>
      </c>
      <c r="BH260" s="42">
        <v>7003</v>
      </c>
      <c r="BI260" s="42"/>
      <c r="BJ260" s="42"/>
      <c r="BK260" s="42"/>
      <c r="BL260" s="42"/>
      <c r="BM260" s="15"/>
    </row>
    <row r="261" spans="1:65" outlineLevel="5" x14ac:dyDescent="0.3">
      <c r="A261" s="22">
        <f t="shared" si="112"/>
        <v>8</v>
      </c>
      <c r="B261" s="9">
        <f t="shared" si="110"/>
        <v>43681</v>
      </c>
      <c r="C261" s="51">
        <v>340036</v>
      </c>
      <c r="D261" s="64">
        <f t="shared" si="117"/>
        <v>36</v>
      </c>
      <c r="E261" s="12">
        <v>36</v>
      </c>
      <c r="F261" s="12">
        <v>36</v>
      </c>
      <c r="G261" s="12"/>
      <c r="H261" s="12"/>
      <c r="I261" s="12"/>
      <c r="J261" s="12"/>
      <c r="K261" s="12"/>
      <c r="L261" s="12"/>
      <c r="M261" s="74" t="str">
        <f t="shared" si="118"/>
        <v/>
      </c>
      <c r="N261" s="83" t="s">
        <v>103</v>
      </c>
      <c r="O261" s="83" t="s">
        <v>103</v>
      </c>
      <c r="P261" s="83"/>
      <c r="Q261" s="83"/>
      <c r="R261" s="83"/>
      <c r="S261" s="83"/>
      <c r="T261" s="83"/>
      <c r="U261" s="83"/>
      <c r="V261" s="5" t="str">
        <f t="shared" si="119"/>
        <v/>
      </c>
      <c r="W261" s="41"/>
      <c r="X261" s="41"/>
      <c r="Y261" s="41"/>
      <c r="Z261" s="41"/>
      <c r="AA261" s="41"/>
      <c r="AB261" s="41"/>
      <c r="AC261" s="41"/>
      <c r="AD261" s="41"/>
      <c r="AE261" s="5" t="str">
        <f t="shared" si="120"/>
        <v/>
      </c>
      <c r="AF261" s="41"/>
      <c r="AG261" s="41"/>
      <c r="AH261" s="41"/>
      <c r="AI261" s="41"/>
      <c r="AJ261" s="41"/>
      <c r="AK261" s="41"/>
      <c r="AL261" s="41"/>
      <c r="AM261" s="41"/>
      <c r="AN261" s="41">
        <f t="shared" si="127"/>
        <v>25.331724969843183</v>
      </c>
      <c r="AO261" s="41">
        <v>829</v>
      </c>
      <c r="AP261" s="110" t="s">
        <v>103</v>
      </c>
      <c r="AQ261" s="111" t="s">
        <v>103</v>
      </c>
      <c r="AR261" s="126" t="str">
        <f t="shared" si="121"/>
        <v/>
      </c>
      <c r="AS261" s="126" t="str">
        <f t="shared" si="122"/>
        <v/>
      </c>
      <c r="AT261" s="127">
        <v>829</v>
      </c>
      <c r="AU261" s="128" t="s">
        <v>103</v>
      </c>
      <c r="AV261" s="129" t="s">
        <v>103</v>
      </c>
      <c r="AW261" s="126" t="str">
        <f t="shared" si="123"/>
        <v/>
      </c>
      <c r="AX261" s="126" t="str">
        <f t="shared" si="124"/>
        <v/>
      </c>
      <c r="AY261" s="64" t="str">
        <f t="shared" si="125"/>
        <v/>
      </c>
      <c r="AZ261" s="97" t="s">
        <v>103</v>
      </c>
      <c r="BA261" s="68"/>
      <c r="BB261" s="68"/>
      <c r="BC261" s="68"/>
      <c r="BD261" s="68"/>
      <c r="BE261" s="15"/>
      <c r="BF261" s="5">
        <f t="shared" si="126"/>
        <v>7123</v>
      </c>
      <c r="BG261" s="42">
        <v>2737</v>
      </c>
      <c r="BH261" s="42">
        <v>4386</v>
      </c>
      <c r="BI261" s="42"/>
      <c r="BJ261" s="42"/>
      <c r="BK261" s="42"/>
      <c r="BL261" s="42"/>
      <c r="BM261" s="15"/>
    </row>
    <row r="262" spans="1:65" outlineLevel="5" x14ac:dyDescent="0.3">
      <c r="A262" s="22">
        <f t="shared" si="112"/>
        <v>8</v>
      </c>
      <c r="B262" s="9">
        <f t="shared" si="110"/>
        <v>43682</v>
      </c>
      <c r="C262" s="51">
        <v>345101</v>
      </c>
      <c r="D262" s="64">
        <f t="shared" si="117"/>
        <v>37.5</v>
      </c>
      <c r="E262" s="12">
        <v>38</v>
      </c>
      <c r="F262" s="12">
        <v>37</v>
      </c>
      <c r="G262" s="12"/>
      <c r="H262" s="12"/>
      <c r="I262" s="12"/>
      <c r="J262" s="12"/>
      <c r="K262" s="12"/>
      <c r="L262" s="12"/>
      <c r="M262" s="74" t="str">
        <f t="shared" si="118"/>
        <v/>
      </c>
      <c r="N262" s="83" t="s">
        <v>103</v>
      </c>
      <c r="O262" s="83" t="s">
        <v>103</v>
      </c>
      <c r="P262" s="83"/>
      <c r="Q262" s="83"/>
      <c r="R262" s="83"/>
      <c r="S262" s="83"/>
      <c r="T262" s="83"/>
      <c r="U262" s="83"/>
      <c r="V262" s="5" t="str">
        <f t="shared" si="119"/>
        <v/>
      </c>
      <c r="W262" s="41"/>
      <c r="X262" s="41"/>
      <c r="Y262" s="41"/>
      <c r="Z262" s="41"/>
      <c r="AA262" s="41"/>
      <c r="AB262" s="41"/>
      <c r="AC262" s="41"/>
      <c r="AD262" s="41"/>
      <c r="AE262" s="5" t="str">
        <f t="shared" si="120"/>
        <v/>
      </c>
      <c r="AF262" s="41"/>
      <c r="AG262" s="41"/>
      <c r="AH262" s="41"/>
      <c r="AI262" s="41"/>
      <c r="AJ262" s="41"/>
      <c r="AK262" s="41"/>
      <c r="AL262" s="41"/>
      <c r="AM262" s="41"/>
      <c r="AN262" s="41">
        <f t="shared" si="127"/>
        <v>23.59550561797753</v>
      </c>
      <c r="AO262" s="41">
        <v>890</v>
      </c>
      <c r="AP262" s="110" t="s">
        <v>103</v>
      </c>
      <c r="AQ262" s="111" t="s">
        <v>103</v>
      </c>
      <c r="AR262" s="126" t="str">
        <f t="shared" si="121"/>
        <v/>
      </c>
      <c r="AS262" s="126" t="str">
        <f t="shared" si="122"/>
        <v/>
      </c>
      <c r="AT262" s="127">
        <v>890</v>
      </c>
      <c r="AU262" s="128">
        <v>2.46</v>
      </c>
      <c r="AV262" s="129" t="s">
        <v>103</v>
      </c>
      <c r="AW262" s="126" t="str">
        <f t="shared" si="123"/>
        <v/>
      </c>
      <c r="AX262" s="126" t="str">
        <f t="shared" si="124"/>
        <v/>
      </c>
      <c r="AY262" s="64" t="str">
        <f t="shared" si="125"/>
        <v/>
      </c>
      <c r="AZ262" s="97">
        <v>79.5</v>
      </c>
      <c r="BA262" s="68"/>
      <c r="BB262" s="68"/>
      <c r="BC262" s="68"/>
      <c r="BD262" s="68"/>
      <c r="BE262" s="15"/>
      <c r="BF262" s="5">
        <f t="shared" si="126"/>
        <v>6912</v>
      </c>
      <c r="BG262" s="42">
        <v>1505</v>
      </c>
      <c r="BH262" s="42">
        <v>5407</v>
      </c>
      <c r="BI262" s="42"/>
      <c r="BJ262" s="42"/>
      <c r="BK262" s="42"/>
      <c r="BL262" s="42"/>
      <c r="BM262" s="15"/>
    </row>
    <row r="263" spans="1:65" outlineLevel="5" x14ac:dyDescent="0.3">
      <c r="A263" s="22">
        <f t="shared" si="112"/>
        <v>8</v>
      </c>
      <c r="B263" s="9">
        <f t="shared" si="110"/>
        <v>43683</v>
      </c>
      <c r="C263" s="51">
        <v>357052</v>
      </c>
      <c r="D263" s="64">
        <f t="shared" si="117"/>
        <v>37</v>
      </c>
      <c r="E263" s="12">
        <v>37</v>
      </c>
      <c r="F263" s="12">
        <v>37</v>
      </c>
      <c r="G263" s="12"/>
      <c r="H263" s="12"/>
      <c r="I263" s="12"/>
      <c r="J263" s="12"/>
      <c r="K263" s="12"/>
      <c r="L263" s="12"/>
      <c r="M263" s="74">
        <f t="shared" si="118"/>
        <v>7.1</v>
      </c>
      <c r="N263" s="83">
        <v>7.08</v>
      </c>
      <c r="O263" s="83">
        <v>7.12</v>
      </c>
      <c r="P263" s="83"/>
      <c r="Q263" s="83"/>
      <c r="R263" s="83"/>
      <c r="S263" s="83"/>
      <c r="T263" s="83"/>
      <c r="U263" s="83"/>
      <c r="V263" s="5" t="str">
        <f t="shared" si="119"/>
        <v/>
      </c>
      <c r="W263" s="41"/>
      <c r="X263" s="41"/>
      <c r="Y263" s="41"/>
      <c r="Z263" s="41"/>
      <c r="AA263" s="41"/>
      <c r="AB263" s="41"/>
      <c r="AC263" s="41"/>
      <c r="AD263" s="41"/>
      <c r="AE263" s="5" t="str">
        <f t="shared" si="120"/>
        <v/>
      </c>
      <c r="AF263" s="41"/>
      <c r="AG263" s="41"/>
      <c r="AH263" s="41"/>
      <c r="AI263" s="41"/>
      <c r="AJ263" s="41"/>
      <c r="AK263" s="41"/>
      <c r="AL263" s="41"/>
      <c r="AM263" s="41"/>
      <c r="AN263" s="41">
        <f t="shared" si="127"/>
        <v>20.608439646712462</v>
      </c>
      <c r="AO263" s="41">
        <v>1019</v>
      </c>
      <c r="AP263" s="110">
        <v>3.15</v>
      </c>
      <c r="AQ263" s="111">
        <v>2.2999999999999998</v>
      </c>
      <c r="AR263" s="126">
        <f t="shared" si="121"/>
        <v>73.015873015873012</v>
      </c>
      <c r="AS263" s="126">
        <f t="shared" si="122"/>
        <v>26.984126984126988</v>
      </c>
      <c r="AT263" s="127">
        <v>1019</v>
      </c>
      <c r="AU263" s="128">
        <v>2.4900000000000002</v>
      </c>
      <c r="AV263" s="129">
        <v>1.52</v>
      </c>
      <c r="AW263" s="126">
        <f t="shared" si="123"/>
        <v>61.044176706827301</v>
      </c>
      <c r="AX263" s="126">
        <f t="shared" si="124"/>
        <v>38.955823293172699</v>
      </c>
      <c r="AY263" s="64">
        <f t="shared" si="125"/>
        <v>42.088749439713133</v>
      </c>
      <c r="AZ263" s="97">
        <v>79.53</v>
      </c>
      <c r="BA263" s="68"/>
      <c r="BB263" s="68"/>
      <c r="BC263" s="68"/>
      <c r="BD263" s="68"/>
      <c r="BE263" s="15"/>
      <c r="BF263" s="5">
        <f t="shared" si="126"/>
        <v>7200</v>
      </c>
      <c r="BG263" s="42">
        <v>0</v>
      </c>
      <c r="BH263" s="42">
        <v>7200</v>
      </c>
      <c r="BI263" s="42"/>
      <c r="BJ263" s="42"/>
      <c r="BK263" s="42"/>
      <c r="BL263" s="42"/>
      <c r="BM263" s="15"/>
    </row>
    <row r="264" spans="1:65" outlineLevel="5" x14ac:dyDescent="0.3">
      <c r="A264" s="22">
        <f t="shared" si="112"/>
        <v>8</v>
      </c>
      <c r="B264" s="9">
        <f t="shared" si="110"/>
        <v>43684</v>
      </c>
      <c r="C264" s="51">
        <v>367881</v>
      </c>
      <c r="D264" s="64">
        <f t="shared" si="117"/>
        <v>36</v>
      </c>
      <c r="E264" s="12">
        <v>36</v>
      </c>
      <c r="F264" s="12">
        <v>36</v>
      </c>
      <c r="G264" s="12"/>
      <c r="H264" s="12"/>
      <c r="I264" s="12"/>
      <c r="J264" s="12"/>
      <c r="K264" s="12"/>
      <c r="L264" s="12"/>
      <c r="M264" s="74" t="str">
        <f t="shared" si="118"/>
        <v/>
      </c>
      <c r="N264" s="83" t="s">
        <v>103</v>
      </c>
      <c r="O264" s="83" t="s">
        <v>103</v>
      </c>
      <c r="P264" s="83"/>
      <c r="Q264" s="83"/>
      <c r="R264" s="83"/>
      <c r="S264" s="83"/>
      <c r="T264" s="83"/>
      <c r="U264" s="83"/>
      <c r="V264" s="5" t="str">
        <f t="shared" si="119"/>
        <v/>
      </c>
      <c r="W264" s="41"/>
      <c r="X264" s="41"/>
      <c r="Y264" s="41"/>
      <c r="Z264" s="41"/>
      <c r="AA264" s="41"/>
      <c r="AB264" s="41"/>
      <c r="AC264" s="41"/>
      <c r="AD264" s="41"/>
      <c r="AE264" s="5" t="str">
        <f t="shared" si="120"/>
        <v/>
      </c>
      <c r="AF264" s="41"/>
      <c r="AG264" s="41"/>
      <c r="AH264" s="41"/>
      <c r="AI264" s="41"/>
      <c r="AJ264" s="41"/>
      <c r="AK264" s="41"/>
      <c r="AL264" s="41"/>
      <c r="AM264" s="41"/>
      <c r="AN264" s="41">
        <f t="shared" si="127"/>
        <v>22.950819672131146</v>
      </c>
      <c r="AO264" s="41">
        <v>915</v>
      </c>
      <c r="AP264" s="110" t="s">
        <v>103</v>
      </c>
      <c r="AQ264" s="111" t="s">
        <v>103</v>
      </c>
      <c r="AR264" s="126" t="str">
        <f t="shared" si="121"/>
        <v/>
      </c>
      <c r="AS264" s="126" t="str">
        <f t="shared" si="122"/>
        <v/>
      </c>
      <c r="AT264" s="127">
        <v>915</v>
      </c>
      <c r="AU264" s="128">
        <v>2.36</v>
      </c>
      <c r="AV264" s="129" t="s">
        <v>103</v>
      </c>
      <c r="AW264" s="126" t="str">
        <f t="shared" si="123"/>
        <v/>
      </c>
      <c r="AX264" s="126" t="str">
        <f t="shared" si="124"/>
        <v/>
      </c>
      <c r="AY264" s="64" t="str">
        <f t="shared" si="125"/>
        <v/>
      </c>
      <c r="AZ264" s="97">
        <v>79.819999999999993</v>
      </c>
      <c r="BA264" s="68"/>
      <c r="BB264" s="68"/>
      <c r="BC264" s="68"/>
      <c r="BD264" s="68"/>
      <c r="BE264" s="15"/>
      <c r="BF264" s="5">
        <f t="shared" si="126"/>
        <v>6707</v>
      </c>
      <c r="BG264" s="42">
        <v>0</v>
      </c>
      <c r="BH264" s="42">
        <v>6707</v>
      </c>
      <c r="BI264" s="42"/>
      <c r="BJ264" s="42"/>
      <c r="BK264" s="42"/>
      <c r="BL264" s="42"/>
      <c r="BM264" s="15"/>
    </row>
    <row r="265" spans="1:65" outlineLevel="5" x14ac:dyDescent="0.3">
      <c r="A265" s="22">
        <f t="shared" si="112"/>
        <v>8</v>
      </c>
      <c r="B265" s="9">
        <f t="shared" si="110"/>
        <v>43685</v>
      </c>
      <c r="C265" s="51">
        <v>361077</v>
      </c>
      <c r="D265" s="64">
        <f t="shared" si="117"/>
        <v>36</v>
      </c>
      <c r="E265" s="12">
        <v>36</v>
      </c>
      <c r="F265" s="12">
        <v>36</v>
      </c>
      <c r="G265" s="12"/>
      <c r="H265" s="12"/>
      <c r="I265" s="12"/>
      <c r="J265" s="12"/>
      <c r="K265" s="12"/>
      <c r="L265" s="12"/>
      <c r="M265" s="74" t="str">
        <f t="shared" si="118"/>
        <v/>
      </c>
      <c r="N265" s="83" t="s">
        <v>103</v>
      </c>
      <c r="O265" s="83" t="s">
        <v>103</v>
      </c>
      <c r="P265" s="83"/>
      <c r="Q265" s="83"/>
      <c r="R265" s="83"/>
      <c r="S265" s="83"/>
      <c r="T265" s="83"/>
      <c r="U265" s="83"/>
      <c r="V265" s="5" t="str">
        <f t="shared" si="119"/>
        <v/>
      </c>
      <c r="W265" s="41"/>
      <c r="X265" s="41"/>
      <c r="Y265" s="41"/>
      <c r="Z265" s="41"/>
      <c r="AA265" s="41"/>
      <c r="AB265" s="41"/>
      <c r="AC265" s="41"/>
      <c r="AD265" s="41"/>
      <c r="AE265" s="5" t="str">
        <f t="shared" si="120"/>
        <v/>
      </c>
      <c r="AF265" s="41"/>
      <c r="AG265" s="41"/>
      <c r="AH265" s="41"/>
      <c r="AI265" s="41"/>
      <c r="AJ265" s="41"/>
      <c r="AK265" s="41"/>
      <c r="AL265" s="41"/>
      <c r="AM265" s="41"/>
      <c r="AN265" s="41">
        <f t="shared" si="127"/>
        <v>23.359288097886541</v>
      </c>
      <c r="AO265" s="41">
        <v>899</v>
      </c>
      <c r="AP265" s="110" t="s">
        <v>103</v>
      </c>
      <c r="AQ265" s="111" t="s">
        <v>103</v>
      </c>
      <c r="AR265" s="126" t="str">
        <f t="shared" si="121"/>
        <v/>
      </c>
      <c r="AS265" s="126" t="str">
        <f t="shared" si="122"/>
        <v/>
      </c>
      <c r="AT265" s="127">
        <v>899</v>
      </c>
      <c r="AU265" s="128">
        <v>2.33</v>
      </c>
      <c r="AV265" s="129" t="s">
        <v>103</v>
      </c>
      <c r="AW265" s="126" t="str">
        <f t="shared" si="123"/>
        <v/>
      </c>
      <c r="AX265" s="126" t="str">
        <f t="shared" si="124"/>
        <v/>
      </c>
      <c r="AY265" s="64" t="str">
        <f t="shared" si="125"/>
        <v/>
      </c>
      <c r="AZ265" s="97">
        <v>79.8</v>
      </c>
      <c r="BA265" s="68"/>
      <c r="BB265" s="68"/>
      <c r="BC265" s="68"/>
      <c r="BD265" s="68"/>
      <c r="BE265" s="15"/>
      <c r="BF265" s="5">
        <f t="shared" si="126"/>
        <v>7283</v>
      </c>
      <c r="BG265" s="42">
        <v>1079</v>
      </c>
      <c r="BH265" s="42">
        <v>6204</v>
      </c>
      <c r="BI265" s="42"/>
      <c r="BJ265" s="42"/>
      <c r="BK265" s="42"/>
      <c r="BL265" s="42"/>
      <c r="BM265" s="15"/>
    </row>
    <row r="266" spans="1:65" outlineLevel="5" x14ac:dyDescent="0.3">
      <c r="A266" s="22">
        <f t="shared" si="112"/>
        <v>8</v>
      </c>
      <c r="B266" s="9">
        <f t="shared" si="110"/>
        <v>43686</v>
      </c>
      <c r="C266" s="51">
        <v>364175</v>
      </c>
      <c r="D266" s="64">
        <f t="shared" si="117"/>
        <v>36.5</v>
      </c>
      <c r="E266" s="12">
        <v>37</v>
      </c>
      <c r="F266" s="12">
        <v>36</v>
      </c>
      <c r="G266" s="12"/>
      <c r="H266" s="12"/>
      <c r="I266" s="12"/>
      <c r="J266" s="12"/>
      <c r="K266" s="12"/>
      <c r="L266" s="12"/>
      <c r="M266" s="74" t="str">
        <f t="shared" si="118"/>
        <v/>
      </c>
      <c r="N266" s="83" t="s">
        <v>103</v>
      </c>
      <c r="O266" s="83" t="s">
        <v>103</v>
      </c>
      <c r="P266" s="83"/>
      <c r="Q266" s="83"/>
      <c r="R266" s="83"/>
      <c r="S266" s="83"/>
      <c r="T266" s="83"/>
      <c r="U266" s="83"/>
      <c r="V266" s="5" t="str">
        <f t="shared" si="119"/>
        <v/>
      </c>
      <c r="W266" s="41"/>
      <c r="X266" s="41"/>
      <c r="Y266" s="41"/>
      <c r="Z266" s="41"/>
      <c r="AA266" s="41"/>
      <c r="AB266" s="41"/>
      <c r="AC266" s="41"/>
      <c r="AD266" s="41"/>
      <c r="AE266" s="5" t="str">
        <f t="shared" si="120"/>
        <v/>
      </c>
      <c r="AF266" s="41"/>
      <c r="AG266" s="41"/>
      <c r="AH266" s="41"/>
      <c r="AI266" s="41"/>
      <c r="AJ266" s="41"/>
      <c r="AK266" s="41"/>
      <c r="AL266" s="41"/>
      <c r="AM266" s="41"/>
      <c r="AN266" s="41">
        <f t="shared" si="127"/>
        <v>21.319796954314722</v>
      </c>
      <c r="AO266" s="41">
        <v>985</v>
      </c>
      <c r="AP266" s="110" t="s">
        <v>103</v>
      </c>
      <c r="AQ266" s="111" t="s">
        <v>103</v>
      </c>
      <c r="AR266" s="126" t="str">
        <f t="shared" si="121"/>
        <v/>
      </c>
      <c r="AS266" s="126" t="str">
        <f t="shared" si="122"/>
        <v/>
      </c>
      <c r="AT266" s="127">
        <v>985</v>
      </c>
      <c r="AU266" s="128">
        <v>2.4</v>
      </c>
      <c r="AV266" s="129" t="s">
        <v>103</v>
      </c>
      <c r="AW266" s="126" t="str">
        <f t="shared" si="123"/>
        <v/>
      </c>
      <c r="AX266" s="126" t="str">
        <f t="shared" si="124"/>
        <v/>
      </c>
      <c r="AY266" s="64" t="str">
        <f t="shared" si="125"/>
        <v/>
      </c>
      <c r="AZ266" s="97">
        <v>79.540000000000006</v>
      </c>
      <c r="BA266" s="68"/>
      <c r="BB266" s="68"/>
      <c r="BC266" s="68"/>
      <c r="BD266" s="68"/>
      <c r="BE266" s="15"/>
      <c r="BF266" s="5">
        <f t="shared" si="126"/>
        <v>7010</v>
      </c>
      <c r="BG266" s="42">
        <v>2900</v>
      </c>
      <c r="BH266" s="42">
        <v>4110</v>
      </c>
      <c r="BI266" s="42"/>
      <c r="BJ266" s="42"/>
      <c r="BK266" s="42"/>
      <c r="BL266" s="42"/>
      <c r="BM266" s="15"/>
    </row>
    <row r="267" spans="1:65" outlineLevel="5" x14ac:dyDescent="0.3">
      <c r="A267" s="22">
        <f t="shared" si="112"/>
        <v>8</v>
      </c>
      <c r="B267" s="9">
        <f t="shared" si="110"/>
        <v>43687</v>
      </c>
      <c r="C267" s="51">
        <v>356880</v>
      </c>
      <c r="D267" s="64">
        <f t="shared" si="117"/>
        <v>36.5</v>
      </c>
      <c r="E267" s="12">
        <v>37</v>
      </c>
      <c r="F267" s="12">
        <v>36</v>
      </c>
      <c r="G267" s="12"/>
      <c r="H267" s="12"/>
      <c r="I267" s="12"/>
      <c r="J267" s="12"/>
      <c r="K267" s="12"/>
      <c r="L267" s="12"/>
      <c r="M267" s="74" t="str">
        <f t="shared" si="118"/>
        <v/>
      </c>
      <c r="N267" s="83" t="s">
        <v>103</v>
      </c>
      <c r="O267" s="83" t="s">
        <v>103</v>
      </c>
      <c r="P267" s="83"/>
      <c r="Q267" s="83"/>
      <c r="R267" s="83"/>
      <c r="S267" s="83"/>
      <c r="T267" s="83"/>
      <c r="U267" s="83"/>
      <c r="V267" s="5" t="str">
        <f t="shared" si="119"/>
        <v/>
      </c>
      <c r="W267" s="41"/>
      <c r="X267" s="41"/>
      <c r="Y267" s="41"/>
      <c r="Z267" s="41"/>
      <c r="AA267" s="41"/>
      <c r="AB267" s="41"/>
      <c r="AC267" s="41"/>
      <c r="AD267" s="41"/>
      <c r="AE267" s="5" t="str">
        <f t="shared" si="120"/>
        <v/>
      </c>
      <c r="AF267" s="41"/>
      <c r="AG267" s="41"/>
      <c r="AH267" s="41"/>
      <c r="AI267" s="41"/>
      <c r="AJ267" s="41"/>
      <c r="AK267" s="41"/>
      <c r="AL267" s="41"/>
      <c r="AM267" s="41"/>
      <c r="AN267" s="41">
        <f t="shared" si="127"/>
        <v>21.148036253776436</v>
      </c>
      <c r="AO267" s="41">
        <v>993</v>
      </c>
      <c r="AP267" s="110" t="s">
        <v>103</v>
      </c>
      <c r="AQ267" s="111" t="s">
        <v>103</v>
      </c>
      <c r="AR267" s="126" t="str">
        <f t="shared" si="121"/>
        <v/>
      </c>
      <c r="AS267" s="126" t="str">
        <f t="shared" si="122"/>
        <v/>
      </c>
      <c r="AT267" s="127">
        <v>993</v>
      </c>
      <c r="AU267" s="128" t="s">
        <v>103</v>
      </c>
      <c r="AV267" s="129" t="s">
        <v>103</v>
      </c>
      <c r="AW267" s="126" t="str">
        <f t="shared" si="123"/>
        <v/>
      </c>
      <c r="AX267" s="126" t="str">
        <f t="shared" si="124"/>
        <v/>
      </c>
      <c r="AY267" s="64" t="str">
        <f t="shared" si="125"/>
        <v/>
      </c>
      <c r="AZ267" s="97" t="s">
        <v>103</v>
      </c>
      <c r="BA267" s="68"/>
      <c r="BB267" s="68"/>
      <c r="BC267" s="68"/>
      <c r="BD267" s="68"/>
      <c r="BE267" s="15"/>
      <c r="BF267" s="5">
        <f t="shared" si="126"/>
        <v>7870</v>
      </c>
      <c r="BG267" s="42">
        <v>0</v>
      </c>
      <c r="BH267" s="42">
        <v>7870</v>
      </c>
      <c r="BI267" s="42"/>
      <c r="BJ267" s="42"/>
      <c r="BK267" s="42"/>
      <c r="BL267" s="42"/>
      <c r="BM267" s="15"/>
    </row>
    <row r="268" spans="1:65" outlineLevel="5" x14ac:dyDescent="0.3">
      <c r="A268" s="22">
        <f t="shared" si="112"/>
        <v>8</v>
      </c>
      <c r="B268" s="9">
        <f t="shared" si="110"/>
        <v>43688</v>
      </c>
      <c r="C268" s="51">
        <v>351672</v>
      </c>
      <c r="D268" s="64">
        <f t="shared" si="117"/>
        <v>36</v>
      </c>
      <c r="E268" s="12">
        <v>36</v>
      </c>
      <c r="F268" s="12">
        <v>36</v>
      </c>
      <c r="G268" s="12"/>
      <c r="H268" s="12"/>
      <c r="I268" s="12"/>
      <c r="J268" s="12"/>
      <c r="K268" s="12"/>
      <c r="L268" s="12"/>
      <c r="M268" s="74" t="str">
        <f t="shared" si="118"/>
        <v/>
      </c>
      <c r="N268" s="83" t="s">
        <v>103</v>
      </c>
      <c r="O268" s="83" t="s">
        <v>103</v>
      </c>
      <c r="P268" s="83"/>
      <c r="Q268" s="83"/>
      <c r="R268" s="83"/>
      <c r="S268" s="83"/>
      <c r="T268" s="83"/>
      <c r="U268" s="83"/>
      <c r="V268" s="5" t="str">
        <f t="shared" si="119"/>
        <v/>
      </c>
      <c r="W268" s="41"/>
      <c r="X268" s="41"/>
      <c r="Y268" s="41"/>
      <c r="Z268" s="41"/>
      <c r="AA268" s="41"/>
      <c r="AB268" s="41"/>
      <c r="AC268" s="41"/>
      <c r="AD268" s="41"/>
      <c r="AE268" s="5" t="str">
        <f t="shared" si="120"/>
        <v/>
      </c>
      <c r="AF268" s="41"/>
      <c r="AG268" s="41"/>
      <c r="AH268" s="41"/>
      <c r="AI268" s="41"/>
      <c r="AJ268" s="41"/>
      <c r="AK268" s="41"/>
      <c r="AL268" s="41"/>
      <c r="AM268" s="41"/>
      <c r="AN268" s="41">
        <f t="shared" si="127"/>
        <v>19.886363636363637</v>
      </c>
      <c r="AO268" s="41">
        <v>1056</v>
      </c>
      <c r="AP268" s="110" t="s">
        <v>103</v>
      </c>
      <c r="AQ268" s="111" t="s">
        <v>103</v>
      </c>
      <c r="AR268" s="126" t="str">
        <f t="shared" si="121"/>
        <v/>
      </c>
      <c r="AS268" s="126" t="str">
        <f t="shared" si="122"/>
        <v/>
      </c>
      <c r="AT268" s="127">
        <v>1056</v>
      </c>
      <c r="AU268" s="128" t="s">
        <v>103</v>
      </c>
      <c r="AV268" s="129" t="s">
        <v>103</v>
      </c>
      <c r="AW268" s="126" t="str">
        <f t="shared" si="123"/>
        <v/>
      </c>
      <c r="AX268" s="126" t="str">
        <f t="shared" si="124"/>
        <v/>
      </c>
      <c r="AY268" s="64" t="str">
        <f t="shared" si="125"/>
        <v/>
      </c>
      <c r="AZ268" s="97" t="s">
        <v>103</v>
      </c>
      <c r="BA268" s="68"/>
      <c r="BB268" s="68"/>
      <c r="BC268" s="68"/>
      <c r="BD268" s="68"/>
      <c r="BE268" s="15"/>
      <c r="BF268" s="5">
        <f t="shared" si="126"/>
        <v>6731</v>
      </c>
      <c r="BG268" s="42">
        <v>429</v>
      </c>
      <c r="BH268" s="42">
        <v>6302</v>
      </c>
      <c r="BI268" s="42"/>
      <c r="BJ268" s="42"/>
      <c r="BK268" s="42"/>
      <c r="BL268" s="42"/>
      <c r="BM268" s="15"/>
    </row>
    <row r="269" spans="1:65" outlineLevel="5" x14ac:dyDescent="0.3">
      <c r="A269" s="22">
        <f t="shared" si="112"/>
        <v>8</v>
      </c>
      <c r="B269" s="9">
        <f t="shared" si="110"/>
        <v>43689</v>
      </c>
      <c r="C269" s="51">
        <v>340922</v>
      </c>
      <c r="D269" s="64">
        <f t="shared" si="117"/>
        <v>36.5</v>
      </c>
      <c r="E269" s="12">
        <v>36</v>
      </c>
      <c r="F269" s="12">
        <v>37</v>
      </c>
      <c r="G269" s="12"/>
      <c r="H269" s="12"/>
      <c r="I269" s="12"/>
      <c r="J269" s="12"/>
      <c r="K269" s="12"/>
      <c r="L269" s="12"/>
      <c r="M269" s="74" t="str">
        <f t="shared" si="118"/>
        <v/>
      </c>
      <c r="N269" s="83" t="s">
        <v>103</v>
      </c>
      <c r="O269" s="83" t="s">
        <v>103</v>
      </c>
      <c r="P269" s="83"/>
      <c r="Q269" s="83"/>
      <c r="R269" s="83"/>
      <c r="S269" s="83"/>
      <c r="T269" s="83"/>
      <c r="U269" s="83"/>
      <c r="V269" s="5" t="str">
        <f t="shared" si="119"/>
        <v/>
      </c>
      <c r="W269" s="41"/>
      <c r="X269" s="41"/>
      <c r="Y269" s="41"/>
      <c r="Z269" s="41"/>
      <c r="AA269" s="41"/>
      <c r="AB269" s="41"/>
      <c r="AC269" s="41"/>
      <c r="AD269" s="41"/>
      <c r="AE269" s="5" t="str">
        <f t="shared" si="120"/>
        <v/>
      </c>
      <c r="AF269" s="41"/>
      <c r="AG269" s="41"/>
      <c r="AH269" s="41"/>
      <c r="AI269" s="41"/>
      <c r="AJ269" s="41"/>
      <c r="AK269" s="41"/>
      <c r="AL269" s="41"/>
      <c r="AM269" s="41"/>
      <c r="AN269" s="41">
        <f t="shared" si="127"/>
        <v>24.027459954233411</v>
      </c>
      <c r="AO269" s="41">
        <v>874</v>
      </c>
      <c r="AP269" s="110" t="s">
        <v>103</v>
      </c>
      <c r="AQ269" s="111" t="s">
        <v>103</v>
      </c>
      <c r="AR269" s="126" t="str">
        <f t="shared" si="121"/>
        <v/>
      </c>
      <c r="AS269" s="126" t="str">
        <f t="shared" si="122"/>
        <v/>
      </c>
      <c r="AT269" s="127">
        <v>874</v>
      </c>
      <c r="AU269" s="128">
        <v>2.4500000000000002</v>
      </c>
      <c r="AV269" s="129" t="s">
        <v>103</v>
      </c>
      <c r="AW269" s="126" t="str">
        <f t="shared" si="123"/>
        <v/>
      </c>
      <c r="AX269" s="126" t="str">
        <f t="shared" si="124"/>
        <v/>
      </c>
      <c r="AY269" s="64" t="str">
        <f t="shared" si="125"/>
        <v/>
      </c>
      <c r="AZ269" s="97">
        <v>79.34</v>
      </c>
      <c r="BA269" s="68"/>
      <c r="BB269" s="68"/>
      <c r="BC269" s="68"/>
      <c r="BD269" s="68"/>
      <c r="BE269" s="15"/>
      <c r="BF269" s="5">
        <f t="shared" si="126"/>
        <v>6894</v>
      </c>
      <c r="BG269" s="42">
        <v>3975</v>
      </c>
      <c r="BH269" s="42">
        <v>2919</v>
      </c>
      <c r="BI269" s="42"/>
      <c r="BJ269" s="42"/>
      <c r="BK269" s="42"/>
      <c r="BL269" s="42"/>
      <c r="BM269" s="15"/>
    </row>
    <row r="270" spans="1:65" outlineLevel="5" x14ac:dyDescent="0.3">
      <c r="A270" s="22">
        <f t="shared" si="112"/>
        <v>8</v>
      </c>
      <c r="B270" s="9">
        <f t="shared" si="110"/>
        <v>43690</v>
      </c>
      <c r="C270" s="51">
        <v>349474</v>
      </c>
      <c r="D270" s="64">
        <f t="shared" si="117"/>
        <v>37.5</v>
      </c>
      <c r="E270" s="12">
        <v>38</v>
      </c>
      <c r="F270" s="12">
        <v>37</v>
      </c>
      <c r="G270" s="12"/>
      <c r="H270" s="12"/>
      <c r="I270" s="12"/>
      <c r="J270" s="12"/>
      <c r="K270" s="12"/>
      <c r="L270" s="12"/>
      <c r="M270" s="74">
        <f t="shared" si="118"/>
        <v>7.1</v>
      </c>
      <c r="N270" s="83">
        <v>7.11</v>
      </c>
      <c r="O270" s="83">
        <v>7.15</v>
      </c>
      <c r="P270" s="83"/>
      <c r="Q270" s="83"/>
      <c r="R270" s="83"/>
      <c r="S270" s="83"/>
      <c r="T270" s="83"/>
      <c r="U270" s="83"/>
      <c r="V270" s="5" t="str">
        <f t="shared" si="119"/>
        <v/>
      </c>
      <c r="W270" s="41"/>
      <c r="X270" s="41"/>
      <c r="Y270" s="41"/>
      <c r="Z270" s="41"/>
      <c r="AA270" s="41"/>
      <c r="AB270" s="41"/>
      <c r="AC270" s="41"/>
      <c r="AD270" s="41"/>
      <c r="AE270" s="5" t="str">
        <f t="shared" si="120"/>
        <v/>
      </c>
      <c r="AF270" s="41"/>
      <c r="AG270" s="41"/>
      <c r="AH270" s="41"/>
      <c r="AI270" s="41"/>
      <c r="AJ270" s="41"/>
      <c r="AK270" s="41"/>
      <c r="AL270" s="41"/>
      <c r="AM270" s="41"/>
      <c r="AN270" s="41">
        <f t="shared" si="127"/>
        <v>18.9873417721519</v>
      </c>
      <c r="AO270" s="41">
        <v>1106</v>
      </c>
      <c r="AP270" s="110">
        <v>4.24</v>
      </c>
      <c r="AQ270" s="111">
        <v>3.53</v>
      </c>
      <c r="AR270" s="126">
        <f t="shared" si="121"/>
        <v>83.254716981132077</v>
      </c>
      <c r="AS270" s="126">
        <f t="shared" si="122"/>
        <v>16.745283018867923</v>
      </c>
      <c r="AT270" s="127">
        <v>1106</v>
      </c>
      <c r="AU270" s="128">
        <v>2.4900000000000002</v>
      </c>
      <c r="AV270" s="129">
        <v>1.52</v>
      </c>
      <c r="AW270" s="126">
        <f t="shared" si="123"/>
        <v>61.044176706827301</v>
      </c>
      <c r="AX270" s="126">
        <f t="shared" si="124"/>
        <v>38.955823293172699</v>
      </c>
      <c r="AY270" s="64">
        <f t="shared" si="125"/>
        <v>68.482228906866055</v>
      </c>
      <c r="AZ270" s="97">
        <v>79.38</v>
      </c>
      <c r="BA270" s="68"/>
      <c r="BB270" s="68"/>
      <c r="BC270" s="68"/>
      <c r="BD270" s="68"/>
      <c r="BE270" s="15"/>
      <c r="BF270" s="5">
        <f t="shared" si="126"/>
        <v>5944</v>
      </c>
      <c r="BG270" s="42">
        <v>0</v>
      </c>
      <c r="BH270" s="42">
        <v>5944</v>
      </c>
      <c r="BI270" s="42"/>
      <c r="BJ270" s="42"/>
      <c r="BK270" s="42"/>
      <c r="BL270" s="42"/>
      <c r="BM270" s="15"/>
    </row>
    <row r="271" spans="1:65" outlineLevel="5" x14ac:dyDescent="0.3">
      <c r="A271" s="22">
        <f t="shared" si="112"/>
        <v>8</v>
      </c>
      <c r="B271" s="9">
        <f t="shared" si="110"/>
        <v>43691</v>
      </c>
      <c r="C271" s="51">
        <v>350742</v>
      </c>
      <c r="D271" s="64">
        <f t="shared" si="117"/>
        <v>37</v>
      </c>
      <c r="E271" s="12">
        <v>37</v>
      </c>
      <c r="F271" s="12">
        <v>37</v>
      </c>
      <c r="G271" s="12"/>
      <c r="H271" s="12"/>
      <c r="I271" s="12"/>
      <c r="J271" s="12"/>
      <c r="K271" s="12"/>
      <c r="L271" s="12"/>
      <c r="M271" s="74" t="str">
        <f t="shared" si="118"/>
        <v/>
      </c>
      <c r="N271" s="83" t="s">
        <v>103</v>
      </c>
      <c r="O271" s="83" t="s">
        <v>103</v>
      </c>
      <c r="P271" s="83"/>
      <c r="Q271" s="83"/>
      <c r="R271" s="83"/>
      <c r="S271" s="83"/>
      <c r="T271" s="83"/>
      <c r="U271" s="83"/>
      <c r="V271" s="5" t="str">
        <f t="shared" si="119"/>
        <v/>
      </c>
      <c r="W271" s="41"/>
      <c r="X271" s="41"/>
      <c r="Y271" s="41"/>
      <c r="Z271" s="41"/>
      <c r="AA271" s="41"/>
      <c r="AB271" s="41"/>
      <c r="AC271" s="41"/>
      <c r="AD271" s="41"/>
      <c r="AE271" s="5" t="str">
        <f t="shared" si="120"/>
        <v/>
      </c>
      <c r="AF271" s="41"/>
      <c r="AG271" s="41"/>
      <c r="AH271" s="41"/>
      <c r="AI271" s="41"/>
      <c r="AJ271" s="41"/>
      <c r="AK271" s="41"/>
      <c r="AL271" s="41"/>
      <c r="AM271" s="41"/>
      <c r="AN271" s="41">
        <f t="shared" si="127"/>
        <v>19.867549668874172</v>
      </c>
      <c r="AO271" s="41">
        <v>1057</v>
      </c>
      <c r="AP271" s="110" t="s">
        <v>103</v>
      </c>
      <c r="AQ271" s="111" t="s">
        <v>103</v>
      </c>
      <c r="AR271" s="126" t="str">
        <f t="shared" si="121"/>
        <v/>
      </c>
      <c r="AS271" s="126" t="str">
        <f t="shared" si="122"/>
        <v/>
      </c>
      <c r="AT271" s="127">
        <v>1057</v>
      </c>
      <c r="AU271" s="128">
        <v>2.48</v>
      </c>
      <c r="AV271" s="129" t="s">
        <v>103</v>
      </c>
      <c r="AW271" s="126" t="str">
        <f t="shared" si="123"/>
        <v/>
      </c>
      <c r="AX271" s="126" t="str">
        <f t="shared" si="124"/>
        <v/>
      </c>
      <c r="AY271" s="64" t="str">
        <f t="shared" si="125"/>
        <v/>
      </c>
      <c r="AZ271" s="97">
        <v>79.42</v>
      </c>
      <c r="BA271" s="68"/>
      <c r="BB271" s="68"/>
      <c r="BC271" s="68"/>
      <c r="BD271" s="68"/>
      <c r="BE271" s="15"/>
      <c r="BF271" s="5">
        <f t="shared" si="126"/>
        <v>6731</v>
      </c>
      <c r="BG271" s="42">
        <v>0</v>
      </c>
      <c r="BH271" s="42">
        <v>6731</v>
      </c>
      <c r="BI271" s="42"/>
      <c r="BJ271" s="42"/>
      <c r="BK271" s="42"/>
      <c r="BL271" s="42"/>
      <c r="BM271" s="15"/>
    </row>
    <row r="272" spans="1:65" outlineLevel="5" x14ac:dyDescent="0.3">
      <c r="A272" s="22">
        <f t="shared" si="112"/>
        <v>8</v>
      </c>
      <c r="B272" s="9">
        <f t="shared" si="110"/>
        <v>43692</v>
      </c>
      <c r="C272" s="51">
        <v>356523</v>
      </c>
      <c r="D272" s="64">
        <f t="shared" si="117"/>
        <v>36</v>
      </c>
      <c r="E272" s="12">
        <v>36</v>
      </c>
      <c r="F272" s="12">
        <v>36</v>
      </c>
      <c r="G272" s="12"/>
      <c r="H272" s="12"/>
      <c r="I272" s="12"/>
      <c r="J272" s="12"/>
      <c r="K272" s="12"/>
      <c r="L272" s="12"/>
      <c r="M272" s="74" t="str">
        <f t="shared" si="118"/>
        <v/>
      </c>
      <c r="N272" s="83" t="s">
        <v>103</v>
      </c>
      <c r="O272" s="83" t="s">
        <v>103</v>
      </c>
      <c r="P272" s="83"/>
      <c r="Q272" s="83"/>
      <c r="R272" s="83"/>
      <c r="S272" s="83"/>
      <c r="T272" s="83"/>
      <c r="U272" s="83"/>
      <c r="V272" s="5" t="str">
        <f t="shared" si="119"/>
        <v/>
      </c>
      <c r="W272" s="41"/>
      <c r="X272" s="41"/>
      <c r="Y272" s="41"/>
      <c r="Z272" s="41"/>
      <c r="AA272" s="41"/>
      <c r="AB272" s="41"/>
      <c r="AC272" s="41"/>
      <c r="AD272" s="41"/>
      <c r="AE272" s="5" t="str">
        <f t="shared" si="120"/>
        <v/>
      </c>
      <c r="AF272" s="41"/>
      <c r="AG272" s="41"/>
      <c r="AH272" s="41"/>
      <c r="AI272" s="41"/>
      <c r="AJ272" s="41"/>
      <c r="AK272" s="41"/>
      <c r="AL272" s="41"/>
      <c r="AM272" s="41"/>
      <c r="AN272" s="41">
        <f t="shared" si="127"/>
        <v>19.644527595884004</v>
      </c>
      <c r="AO272" s="41">
        <v>1069</v>
      </c>
      <c r="AP272" s="110" t="s">
        <v>103</v>
      </c>
      <c r="AQ272" s="111" t="s">
        <v>103</v>
      </c>
      <c r="AR272" s="126" t="str">
        <f t="shared" si="121"/>
        <v/>
      </c>
      <c r="AS272" s="126" t="str">
        <f t="shared" si="122"/>
        <v/>
      </c>
      <c r="AT272" s="127">
        <v>1069</v>
      </c>
      <c r="AU272" s="128" t="s">
        <v>103</v>
      </c>
      <c r="AV272" s="129" t="s">
        <v>103</v>
      </c>
      <c r="AW272" s="126" t="str">
        <f t="shared" si="123"/>
        <v/>
      </c>
      <c r="AX272" s="126" t="str">
        <f t="shared" si="124"/>
        <v/>
      </c>
      <c r="AY272" s="64" t="str">
        <f t="shared" si="125"/>
        <v/>
      </c>
      <c r="AZ272" s="97" t="s">
        <v>103</v>
      </c>
      <c r="BA272" s="68"/>
      <c r="BB272" s="68"/>
      <c r="BC272" s="68"/>
      <c r="BD272" s="68"/>
      <c r="BE272" s="15"/>
      <c r="BF272" s="5">
        <f t="shared" si="126"/>
        <v>7235</v>
      </c>
      <c r="BG272" s="42">
        <v>0</v>
      </c>
      <c r="BH272" s="42">
        <v>7235</v>
      </c>
      <c r="BI272" s="42"/>
      <c r="BJ272" s="42"/>
      <c r="BK272" s="42"/>
      <c r="BL272" s="42"/>
      <c r="BM272" s="15"/>
    </row>
    <row r="273" spans="1:65" outlineLevel="5" x14ac:dyDescent="0.3">
      <c r="A273" s="22">
        <f t="shared" si="112"/>
        <v>8</v>
      </c>
      <c r="B273" s="9">
        <f t="shared" si="110"/>
        <v>43693</v>
      </c>
      <c r="C273" s="51">
        <v>358490</v>
      </c>
      <c r="D273" s="64">
        <f t="shared" si="117"/>
        <v>36</v>
      </c>
      <c r="E273" s="12">
        <v>36</v>
      </c>
      <c r="F273" s="12">
        <v>36</v>
      </c>
      <c r="G273" s="12"/>
      <c r="H273" s="12"/>
      <c r="I273" s="12"/>
      <c r="J273" s="12"/>
      <c r="K273" s="12"/>
      <c r="L273" s="12"/>
      <c r="M273" s="74" t="str">
        <f t="shared" si="118"/>
        <v/>
      </c>
      <c r="N273" s="83" t="s">
        <v>103</v>
      </c>
      <c r="O273" s="83" t="s">
        <v>103</v>
      </c>
      <c r="P273" s="83"/>
      <c r="Q273" s="83"/>
      <c r="R273" s="83"/>
      <c r="S273" s="83"/>
      <c r="T273" s="83"/>
      <c r="U273" s="83"/>
      <c r="V273" s="5" t="str">
        <f t="shared" si="119"/>
        <v/>
      </c>
      <c r="W273" s="41"/>
      <c r="X273" s="41"/>
      <c r="Y273" s="41"/>
      <c r="Z273" s="41"/>
      <c r="AA273" s="41"/>
      <c r="AB273" s="41"/>
      <c r="AC273" s="41"/>
      <c r="AD273" s="41"/>
      <c r="AE273" s="5" t="str">
        <f t="shared" si="120"/>
        <v/>
      </c>
      <c r="AF273" s="41"/>
      <c r="AG273" s="41"/>
      <c r="AH273" s="41"/>
      <c r="AI273" s="41"/>
      <c r="AJ273" s="41"/>
      <c r="AK273" s="41"/>
      <c r="AL273" s="41"/>
      <c r="AM273" s="41"/>
      <c r="AN273" s="41">
        <f t="shared" si="127"/>
        <v>19.886363636363637</v>
      </c>
      <c r="AO273" s="41">
        <v>1056</v>
      </c>
      <c r="AP273" s="110" t="s">
        <v>103</v>
      </c>
      <c r="AQ273" s="111" t="s">
        <v>103</v>
      </c>
      <c r="AR273" s="126" t="str">
        <f t="shared" si="121"/>
        <v/>
      </c>
      <c r="AS273" s="126" t="str">
        <f t="shared" si="122"/>
        <v/>
      </c>
      <c r="AT273" s="127">
        <v>1056</v>
      </c>
      <c r="AU273" s="128">
        <v>2.52</v>
      </c>
      <c r="AV273" s="129" t="s">
        <v>103</v>
      </c>
      <c r="AW273" s="126" t="str">
        <f t="shared" si="123"/>
        <v/>
      </c>
      <c r="AX273" s="126" t="str">
        <f t="shared" si="124"/>
        <v/>
      </c>
      <c r="AY273" s="64" t="str">
        <f t="shared" si="125"/>
        <v/>
      </c>
      <c r="AZ273" s="97">
        <v>79.48</v>
      </c>
      <c r="BA273" s="68"/>
      <c r="BB273" s="68"/>
      <c r="BC273" s="68"/>
      <c r="BD273" s="68"/>
      <c r="BE273" s="15"/>
      <c r="BF273" s="5">
        <f t="shared" si="126"/>
        <v>7885</v>
      </c>
      <c r="BG273" s="42">
        <v>1503</v>
      </c>
      <c r="BH273" s="42">
        <v>6382</v>
      </c>
      <c r="BI273" s="42"/>
      <c r="BJ273" s="42"/>
      <c r="BK273" s="42"/>
      <c r="BL273" s="42"/>
      <c r="BM273" s="15"/>
    </row>
    <row r="274" spans="1:65" outlineLevel="5" x14ac:dyDescent="0.3">
      <c r="A274" s="22">
        <f t="shared" si="112"/>
        <v>8</v>
      </c>
      <c r="B274" s="9">
        <f t="shared" si="110"/>
        <v>43694</v>
      </c>
      <c r="C274" s="51">
        <v>360103</v>
      </c>
      <c r="D274" s="64">
        <f t="shared" si="117"/>
        <v>37</v>
      </c>
      <c r="E274" s="12">
        <v>37</v>
      </c>
      <c r="F274" s="12">
        <v>37</v>
      </c>
      <c r="G274" s="12"/>
      <c r="H274" s="12"/>
      <c r="I274" s="12"/>
      <c r="J274" s="12"/>
      <c r="K274" s="12"/>
      <c r="L274" s="12"/>
      <c r="M274" s="74" t="str">
        <f t="shared" si="118"/>
        <v/>
      </c>
      <c r="N274" s="83" t="s">
        <v>103</v>
      </c>
      <c r="O274" s="83" t="s">
        <v>103</v>
      </c>
      <c r="P274" s="83"/>
      <c r="Q274" s="83"/>
      <c r="R274" s="83"/>
      <c r="S274" s="83"/>
      <c r="T274" s="83"/>
      <c r="U274" s="83"/>
      <c r="V274" s="5" t="str">
        <f t="shared" si="119"/>
        <v/>
      </c>
      <c r="W274" s="41"/>
      <c r="X274" s="41"/>
      <c r="Y274" s="41"/>
      <c r="Z274" s="41"/>
      <c r="AA274" s="41"/>
      <c r="AB274" s="41"/>
      <c r="AC274" s="41"/>
      <c r="AD274" s="41"/>
      <c r="AE274" s="5" t="str">
        <f t="shared" si="120"/>
        <v/>
      </c>
      <c r="AF274" s="41"/>
      <c r="AG274" s="41"/>
      <c r="AH274" s="41"/>
      <c r="AI274" s="41"/>
      <c r="AJ274" s="41"/>
      <c r="AK274" s="41"/>
      <c r="AL274" s="41"/>
      <c r="AM274" s="41"/>
      <c r="AN274" s="41">
        <f t="shared" si="127"/>
        <v>23.204419889502763</v>
      </c>
      <c r="AO274" s="41">
        <v>905</v>
      </c>
      <c r="AP274" s="110" t="s">
        <v>103</v>
      </c>
      <c r="AQ274" s="111" t="s">
        <v>103</v>
      </c>
      <c r="AR274" s="126" t="str">
        <f t="shared" si="121"/>
        <v/>
      </c>
      <c r="AS274" s="126" t="str">
        <f t="shared" si="122"/>
        <v/>
      </c>
      <c r="AT274" s="127">
        <v>905</v>
      </c>
      <c r="AU274" s="128" t="s">
        <v>103</v>
      </c>
      <c r="AV274" s="129" t="s">
        <v>103</v>
      </c>
      <c r="AW274" s="126" t="str">
        <f t="shared" si="123"/>
        <v/>
      </c>
      <c r="AX274" s="126" t="str">
        <f t="shared" si="124"/>
        <v/>
      </c>
      <c r="AY274" s="64" t="str">
        <f t="shared" si="125"/>
        <v/>
      </c>
      <c r="AZ274" s="97" t="s">
        <v>103</v>
      </c>
      <c r="BA274" s="68"/>
      <c r="BB274" s="68"/>
      <c r="BC274" s="68"/>
      <c r="BD274" s="68"/>
      <c r="BE274" s="15"/>
      <c r="BF274" s="5">
        <f t="shared" si="126"/>
        <v>7351</v>
      </c>
      <c r="BG274" s="42">
        <v>3513</v>
      </c>
      <c r="BH274" s="42">
        <v>3838</v>
      </c>
      <c r="BI274" s="42"/>
      <c r="BJ274" s="42"/>
      <c r="BK274" s="42"/>
      <c r="BL274" s="42"/>
      <c r="BM274" s="15"/>
    </row>
    <row r="275" spans="1:65" outlineLevel="5" x14ac:dyDescent="0.3">
      <c r="A275" s="22">
        <f t="shared" si="112"/>
        <v>8</v>
      </c>
      <c r="B275" s="9">
        <f t="shared" si="110"/>
        <v>43695</v>
      </c>
      <c r="C275" s="51">
        <v>343681</v>
      </c>
      <c r="D275" s="64">
        <f t="shared" si="117"/>
        <v>37</v>
      </c>
      <c r="E275" s="12">
        <v>37</v>
      </c>
      <c r="F275" s="12">
        <v>37</v>
      </c>
      <c r="G275" s="12"/>
      <c r="H275" s="12"/>
      <c r="I275" s="12"/>
      <c r="J275" s="12"/>
      <c r="K275" s="12"/>
      <c r="L275" s="12"/>
      <c r="M275" s="74" t="str">
        <f t="shared" si="118"/>
        <v/>
      </c>
      <c r="N275" s="83" t="s">
        <v>103</v>
      </c>
      <c r="O275" s="83" t="s">
        <v>103</v>
      </c>
      <c r="P275" s="83"/>
      <c r="Q275" s="83"/>
      <c r="R275" s="83"/>
      <c r="S275" s="83"/>
      <c r="T275" s="83"/>
      <c r="U275" s="83"/>
      <c r="V275" s="5" t="str">
        <f t="shared" si="119"/>
        <v/>
      </c>
      <c r="W275" s="41"/>
      <c r="X275" s="41"/>
      <c r="Y275" s="41"/>
      <c r="Z275" s="41"/>
      <c r="AA275" s="41"/>
      <c r="AB275" s="41"/>
      <c r="AC275" s="41"/>
      <c r="AD275" s="41"/>
      <c r="AE275" s="5" t="str">
        <f t="shared" si="120"/>
        <v/>
      </c>
      <c r="AF275" s="41"/>
      <c r="AG275" s="41"/>
      <c r="AH275" s="41"/>
      <c r="AI275" s="41"/>
      <c r="AJ275" s="41"/>
      <c r="AK275" s="41"/>
      <c r="AL275" s="41"/>
      <c r="AM275" s="41"/>
      <c r="AN275" s="41">
        <f t="shared" si="127"/>
        <v>19.021739130434781</v>
      </c>
      <c r="AO275" s="41">
        <v>1104</v>
      </c>
      <c r="AP275" s="110" t="s">
        <v>103</v>
      </c>
      <c r="AQ275" s="111" t="s">
        <v>103</v>
      </c>
      <c r="AR275" s="126" t="str">
        <f t="shared" si="121"/>
        <v/>
      </c>
      <c r="AS275" s="126" t="str">
        <f t="shared" si="122"/>
        <v/>
      </c>
      <c r="AT275" s="127">
        <v>1104</v>
      </c>
      <c r="AU275" s="128" t="s">
        <v>103</v>
      </c>
      <c r="AV275" s="129" t="s">
        <v>103</v>
      </c>
      <c r="AW275" s="126" t="str">
        <f t="shared" si="123"/>
        <v/>
      </c>
      <c r="AX275" s="126" t="str">
        <f t="shared" si="124"/>
        <v/>
      </c>
      <c r="AY275" s="64" t="str">
        <f t="shared" si="125"/>
        <v/>
      </c>
      <c r="AZ275" s="97" t="s">
        <v>103</v>
      </c>
      <c r="BA275" s="68"/>
      <c r="BB275" s="68"/>
      <c r="BC275" s="68"/>
      <c r="BD275" s="68"/>
      <c r="BE275" s="15"/>
      <c r="BF275" s="5">
        <f t="shared" si="126"/>
        <v>7321</v>
      </c>
      <c r="BG275" s="42">
        <v>0</v>
      </c>
      <c r="BH275" s="42">
        <v>7321</v>
      </c>
      <c r="BI275" s="42"/>
      <c r="BJ275" s="42"/>
      <c r="BK275" s="42"/>
      <c r="BL275" s="42"/>
      <c r="BM275" s="15"/>
    </row>
    <row r="276" spans="1:65" outlineLevel="5" x14ac:dyDescent="0.3">
      <c r="A276" s="22">
        <f t="shared" si="112"/>
        <v>8</v>
      </c>
      <c r="B276" s="9">
        <f t="shared" si="110"/>
        <v>43696</v>
      </c>
      <c r="C276" s="51">
        <v>338600</v>
      </c>
      <c r="D276" s="64">
        <f t="shared" si="117"/>
        <v>36.5</v>
      </c>
      <c r="E276" s="12">
        <v>36</v>
      </c>
      <c r="F276" s="12">
        <v>37</v>
      </c>
      <c r="G276" s="12"/>
      <c r="H276" s="12"/>
      <c r="I276" s="12"/>
      <c r="J276" s="12"/>
      <c r="K276" s="12"/>
      <c r="L276" s="12"/>
      <c r="M276" s="74" t="str">
        <f t="shared" si="118"/>
        <v/>
      </c>
      <c r="N276" s="83" t="s">
        <v>103</v>
      </c>
      <c r="O276" s="83" t="s">
        <v>103</v>
      </c>
      <c r="P276" s="83"/>
      <c r="Q276" s="83"/>
      <c r="R276" s="83"/>
      <c r="S276" s="83"/>
      <c r="T276" s="83"/>
      <c r="U276" s="83"/>
      <c r="V276" s="5" t="str">
        <f t="shared" si="119"/>
        <v/>
      </c>
      <c r="W276" s="41"/>
      <c r="X276" s="41"/>
      <c r="Y276" s="41"/>
      <c r="Z276" s="41"/>
      <c r="AA276" s="41"/>
      <c r="AB276" s="41"/>
      <c r="AC276" s="41"/>
      <c r="AD276" s="41"/>
      <c r="AE276" s="5" t="str">
        <f t="shared" si="120"/>
        <v/>
      </c>
      <c r="AF276" s="41"/>
      <c r="AG276" s="41"/>
      <c r="AH276" s="41"/>
      <c r="AI276" s="41"/>
      <c r="AJ276" s="41"/>
      <c r="AK276" s="41"/>
      <c r="AL276" s="41"/>
      <c r="AM276" s="41"/>
      <c r="AN276" s="41">
        <f t="shared" si="127"/>
        <v>20.348837209302324</v>
      </c>
      <c r="AO276" s="41">
        <v>1032</v>
      </c>
      <c r="AP276" s="110" t="s">
        <v>103</v>
      </c>
      <c r="AQ276" s="111" t="s">
        <v>103</v>
      </c>
      <c r="AR276" s="126" t="str">
        <f t="shared" si="121"/>
        <v/>
      </c>
      <c r="AS276" s="126" t="str">
        <f t="shared" si="122"/>
        <v/>
      </c>
      <c r="AT276" s="127">
        <v>1032</v>
      </c>
      <c r="AU276" s="128">
        <v>2.62</v>
      </c>
      <c r="AV276" s="129" t="s">
        <v>103</v>
      </c>
      <c r="AW276" s="126" t="str">
        <f t="shared" si="123"/>
        <v/>
      </c>
      <c r="AX276" s="126" t="str">
        <f t="shared" si="124"/>
        <v/>
      </c>
      <c r="AY276" s="64" t="str">
        <f t="shared" si="125"/>
        <v/>
      </c>
      <c r="AZ276" s="97">
        <v>79.41</v>
      </c>
      <c r="BA276" s="68"/>
      <c r="BB276" s="68"/>
      <c r="BC276" s="68"/>
      <c r="BD276" s="68"/>
      <c r="BE276" s="15"/>
      <c r="BF276" s="5">
        <f t="shared" si="126"/>
        <v>7354</v>
      </c>
      <c r="BG276" s="42">
        <v>0</v>
      </c>
      <c r="BH276" s="42">
        <v>7354</v>
      </c>
      <c r="BI276" s="42"/>
      <c r="BJ276" s="42"/>
      <c r="BK276" s="42"/>
      <c r="BL276" s="42"/>
      <c r="BM276" s="15"/>
    </row>
    <row r="277" spans="1:65" outlineLevel="5" x14ac:dyDescent="0.3">
      <c r="A277" s="22">
        <f t="shared" si="112"/>
        <v>8</v>
      </c>
      <c r="B277" s="9">
        <f t="shared" si="110"/>
        <v>43697</v>
      </c>
      <c r="C277" s="51">
        <v>349157</v>
      </c>
      <c r="D277" s="64">
        <f t="shared" si="117"/>
        <v>36.5</v>
      </c>
      <c r="E277" s="12">
        <v>36</v>
      </c>
      <c r="F277" s="12">
        <v>37</v>
      </c>
      <c r="G277" s="12"/>
      <c r="H277" s="12"/>
      <c r="I277" s="12"/>
      <c r="J277" s="12"/>
      <c r="K277" s="12"/>
      <c r="L277" s="12"/>
      <c r="M277" s="74" t="str">
        <f t="shared" si="118"/>
        <v/>
      </c>
      <c r="N277" s="83" t="s">
        <v>103</v>
      </c>
      <c r="O277" s="83" t="s">
        <v>103</v>
      </c>
      <c r="P277" s="83"/>
      <c r="Q277" s="83"/>
      <c r="R277" s="83"/>
      <c r="S277" s="83"/>
      <c r="T277" s="83"/>
      <c r="U277" s="83"/>
      <c r="V277" s="5" t="str">
        <f t="shared" si="119"/>
        <v/>
      </c>
      <c r="W277" s="41"/>
      <c r="X277" s="41"/>
      <c r="Y277" s="41"/>
      <c r="Z277" s="41"/>
      <c r="AA277" s="41"/>
      <c r="AB277" s="41"/>
      <c r="AC277" s="41"/>
      <c r="AD277" s="41"/>
      <c r="AE277" s="5" t="str">
        <f t="shared" si="120"/>
        <v/>
      </c>
      <c r="AF277" s="41"/>
      <c r="AG277" s="41"/>
      <c r="AH277" s="41"/>
      <c r="AI277" s="41"/>
      <c r="AJ277" s="41"/>
      <c r="AK277" s="41"/>
      <c r="AL277" s="41"/>
      <c r="AM277" s="41"/>
      <c r="AN277" s="41">
        <f t="shared" si="127"/>
        <v>28.493894165535956</v>
      </c>
      <c r="AO277" s="41">
        <v>737</v>
      </c>
      <c r="AP277" s="110" t="s">
        <v>103</v>
      </c>
      <c r="AQ277" s="111" t="s">
        <v>103</v>
      </c>
      <c r="AR277" s="126" t="str">
        <f t="shared" si="121"/>
        <v/>
      </c>
      <c r="AS277" s="126" t="str">
        <f t="shared" si="122"/>
        <v/>
      </c>
      <c r="AT277" s="127">
        <v>737</v>
      </c>
      <c r="AU277" s="128">
        <v>2.4300000000000002</v>
      </c>
      <c r="AV277" s="129" t="s">
        <v>103</v>
      </c>
      <c r="AW277" s="126" t="str">
        <f t="shared" si="123"/>
        <v/>
      </c>
      <c r="AX277" s="126" t="str">
        <f t="shared" si="124"/>
        <v/>
      </c>
      <c r="AY277" s="64" t="str">
        <f t="shared" si="125"/>
        <v/>
      </c>
      <c r="AZ277" s="97">
        <v>80.959999999999994</v>
      </c>
      <c r="BA277" s="68"/>
      <c r="BB277" s="68"/>
      <c r="BC277" s="68"/>
      <c r="BD277" s="68"/>
      <c r="BE277" s="15"/>
      <c r="BF277" s="5">
        <f t="shared" si="126"/>
        <v>6992</v>
      </c>
      <c r="BG277" s="42">
        <v>0</v>
      </c>
      <c r="BH277" s="42">
        <v>6992</v>
      </c>
      <c r="BI277" s="42"/>
      <c r="BJ277" s="42"/>
      <c r="BK277" s="42"/>
      <c r="BL277" s="42"/>
      <c r="BM277" s="15"/>
    </row>
    <row r="278" spans="1:65" outlineLevel="5" x14ac:dyDescent="0.3">
      <c r="A278" s="22">
        <f t="shared" si="112"/>
        <v>8</v>
      </c>
      <c r="B278" s="9">
        <f t="shared" si="110"/>
        <v>43698</v>
      </c>
      <c r="C278" s="51">
        <v>310211</v>
      </c>
      <c r="D278" s="64">
        <f t="shared" si="117"/>
        <v>36</v>
      </c>
      <c r="E278" s="12">
        <v>36</v>
      </c>
      <c r="F278" s="12">
        <v>36</v>
      </c>
      <c r="G278" s="12"/>
      <c r="H278" s="12"/>
      <c r="I278" s="12"/>
      <c r="J278" s="12"/>
      <c r="K278" s="12"/>
      <c r="L278" s="12"/>
      <c r="M278" s="74">
        <f t="shared" si="118"/>
        <v>7.3</v>
      </c>
      <c r="N278" s="83">
        <v>7.38</v>
      </c>
      <c r="O278" s="83">
        <v>7.12</v>
      </c>
      <c r="P278" s="83"/>
      <c r="Q278" s="83"/>
      <c r="R278" s="83"/>
      <c r="S278" s="83"/>
      <c r="T278" s="83"/>
      <c r="U278" s="83"/>
      <c r="V278" s="5" t="str">
        <f t="shared" si="119"/>
        <v/>
      </c>
      <c r="W278" s="41"/>
      <c r="X278" s="41"/>
      <c r="Y278" s="41"/>
      <c r="Z278" s="41"/>
      <c r="AA278" s="41"/>
      <c r="AB278" s="41"/>
      <c r="AC278" s="41"/>
      <c r="AD278" s="41"/>
      <c r="AE278" s="5" t="str">
        <f t="shared" si="120"/>
        <v/>
      </c>
      <c r="AF278" s="41"/>
      <c r="AG278" s="41"/>
      <c r="AH278" s="41"/>
      <c r="AI278" s="41"/>
      <c r="AJ278" s="41"/>
      <c r="AK278" s="41"/>
      <c r="AL278" s="41"/>
      <c r="AM278" s="41"/>
      <c r="AN278" s="41">
        <f t="shared" si="127"/>
        <v>26.119402985074625</v>
      </c>
      <c r="AO278" s="41">
        <v>804</v>
      </c>
      <c r="AP278" s="110">
        <v>3.44</v>
      </c>
      <c r="AQ278" s="111">
        <v>2.62</v>
      </c>
      <c r="AR278" s="126">
        <f t="shared" si="121"/>
        <v>76.162790697674424</v>
      </c>
      <c r="AS278" s="126">
        <f t="shared" si="122"/>
        <v>23.837209302325576</v>
      </c>
      <c r="AT278" s="127">
        <v>804</v>
      </c>
      <c r="AU278" s="128">
        <v>2.37</v>
      </c>
      <c r="AV278" s="129">
        <v>1.5</v>
      </c>
      <c r="AW278" s="126">
        <f t="shared" si="123"/>
        <v>63.291139240506325</v>
      </c>
      <c r="AX278" s="126">
        <f t="shared" si="124"/>
        <v>36.708860759493675</v>
      </c>
      <c r="AY278" s="64">
        <f t="shared" si="125"/>
        <v>46.038431166096373</v>
      </c>
      <c r="AZ278" s="97">
        <v>81.61</v>
      </c>
      <c r="BA278" s="68"/>
      <c r="BB278" s="68"/>
      <c r="BC278" s="68"/>
      <c r="BD278" s="68"/>
      <c r="BE278" s="15"/>
      <c r="BF278" s="5">
        <f t="shared" si="126"/>
        <v>6973</v>
      </c>
      <c r="BG278" s="42">
        <v>0</v>
      </c>
      <c r="BH278" s="42">
        <v>6973</v>
      </c>
      <c r="BI278" s="42"/>
      <c r="BJ278" s="42"/>
      <c r="BK278" s="42"/>
      <c r="BL278" s="42"/>
      <c r="BM278" s="15"/>
    </row>
    <row r="279" spans="1:65" outlineLevel="5" x14ac:dyDescent="0.3">
      <c r="A279" s="22">
        <f t="shared" si="112"/>
        <v>8</v>
      </c>
      <c r="B279" s="9">
        <f t="shared" si="110"/>
        <v>43699</v>
      </c>
      <c r="C279" s="51">
        <v>368125</v>
      </c>
      <c r="D279" s="64">
        <f t="shared" si="117"/>
        <v>35.5</v>
      </c>
      <c r="E279" s="12">
        <v>35</v>
      </c>
      <c r="F279" s="12">
        <v>36</v>
      </c>
      <c r="G279" s="12"/>
      <c r="H279" s="12"/>
      <c r="I279" s="12"/>
      <c r="J279" s="12"/>
      <c r="K279" s="12"/>
      <c r="L279" s="12"/>
      <c r="M279" s="74" t="str">
        <f t="shared" si="118"/>
        <v/>
      </c>
      <c r="N279" s="83" t="s">
        <v>103</v>
      </c>
      <c r="O279" s="83" t="s">
        <v>103</v>
      </c>
      <c r="P279" s="83"/>
      <c r="Q279" s="83"/>
      <c r="R279" s="83"/>
      <c r="S279" s="83"/>
      <c r="T279" s="83"/>
      <c r="U279" s="83"/>
      <c r="V279" s="5" t="str">
        <f t="shared" si="119"/>
        <v/>
      </c>
      <c r="W279" s="41"/>
      <c r="X279" s="41"/>
      <c r="Y279" s="41"/>
      <c r="Z279" s="41"/>
      <c r="AA279" s="41"/>
      <c r="AB279" s="41"/>
      <c r="AC279" s="41"/>
      <c r="AD279" s="41"/>
      <c r="AE279" s="5" t="str">
        <f t="shared" si="120"/>
        <v/>
      </c>
      <c r="AF279" s="41"/>
      <c r="AG279" s="41"/>
      <c r="AH279" s="41"/>
      <c r="AI279" s="41"/>
      <c r="AJ279" s="41"/>
      <c r="AK279" s="41"/>
      <c r="AL279" s="41"/>
      <c r="AM279" s="41"/>
      <c r="AN279" s="41">
        <f t="shared" si="127"/>
        <v>26.2828535669587</v>
      </c>
      <c r="AO279" s="41">
        <v>799</v>
      </c>
      <c r="AP279" s="110" t="s">
        <v>103</v>
      </c>
      <c r="AQ279" s="111" t="s">
        <v>103</v>
      </c>
      <c r="AR279" s="126" t="str">
        <f t="shared" si="121"/>
        <v/>
      </c>
      <c r="AS279" s="126" t="str">
        <f t="shared" si="122"/>
        <v/>
      </c>
      <c r="AT279" s="127">
        <v>799</v>
      </c>
      <c r="AU279" s="128">
        <v>2.31</v>
      </c>
      <c r="AV279" s="129" t="s">
        <v>103</v>
      </c>
      <c r="AW279" s="126" t="str">
        <f t="shared" si="123"/>
        <v/>
      </c>
      <c r="AX279" s="126" t="str">
        <f t="shared" si="124"/>
        <v/>
      </c>
      <c r="AY279" s="64" t="str">
        <f t="shared" si="125"/>
        <v/>
      </c>
      <c r="AZ279" s="97">
        <v>81.5</v>
      </c>
      <c r="BA279" s="68"/>
      <c r="BB279" s="68"/>
      <c r="BC279" s="68"/>
      <c r="BD279" s="68"/>
      <c r="BE279" s="15"/>
      <c r="BF279" s="5">
        <f t="shared" si="126"/>
        <v>7339</v>
      </c>
      <c r="BG279" s="42">
        <v>2439</v>
      </c>
      <c r="BH279" s="42">
        <v>4900</v>
      </c>
      <c r="BI279" s="42"/>
      <c r="BJ279" s="42"/>
      <c r="BK279" s="42"/>
      <c r="BL279" s="42"/>
      <c r="BM279" s="15"/>
    </row>
    <row r="280" spans="1:65" outlineLevel="5" x14ac:dyDescent="0.3">
      <c r="A280" s="22">
        <f t="shared" si="112"/>
        <v>8</v>
      </c>
      <c r="B280" s="9">
        <f t="shared" si="110"/>
        <v>43700</v>
      </c>
      <c r="C280" s="51">
        <v>355491</v>
      </c>
      <c r="D280" s="64">
        <f t="shared" si="117"/>
        <v>36</v>
      </c>
      <c r="E280" s="12">
        <v>36</v>
      </c>
      <c r="F280" s="12">
        <v>36</v>
      </c>
      <c r="G280" s="12"/>
      <c r="H280" s="12"/>
      <c r="I280" s="12"/>
      <c r="J280" s="12"/>
      <c r="K280" s="12"/>
      <c r="L280" s="12"/>
      <c r="M280" s="74" t="str">
        <f t="shared" si="118"/>
        <v/>
      </c>
      <c r="N280" s="83" t="s">
        <v>103</v>
      </c>
      <c r="O280" s="83" t="s">
        <v>103</v>
      </c>
      <c r="P280" s="83"/>
      <c r="Q280" s="83"/>
      <c r="R280" s="83"/>
      <c r="S280" s="83"/>
      <c r="T280" s="83"/>
      <c r="U280" s="83"/>
      <c r="V280" s="5" t="str">
        <f t="shared" si="119"/>
        <v/>
      </c>
      <c r="W280" s="41"/>
      <c r="X280" s="41"/>
      <c r="Y280" s="41"/>
      <c r="Z280" s="41"/>
      <c r="AA280" s="41"/>
      <c r="AB280" s="41"/>
      <c r="AC280" s="41"/>
      <c r="AD280" s="41"/>
      <c r="AE280" s="5" t="str">
        <f t="shared" si="120"/>
        <v/>
      </c>
      <c r="AF280" s="41"/>
      <c r="AG280" s="41"/>
      <c r="AH280" s="41"/>
      <c r="AI280" s="41"/>
      <c r="AJ280" s="41"/>
      <c r="AK280" s="41"/>
      <c r="AL280" s="41"/>
      <c r="AM280" s="41"/>
      <c r="AN280" s="41">
        <f t="shared" si="127"/>
        <v>20.211742059672762</v>
      </c>
      <c r="AO280" s="41">
        <v>1039</v>
      </c>
      <c r="AP280" s="110" t="s">
        <v>103</v>
      </c>
      <c r="AQ280" s="111" t="s">
        <v>103</v>
      </c>
      <c r="AR280" s="126" t="str">
        <f t="shared" si="121"/>
        <v/>
      </c>
      <c r="AS280" s="126" t="str">
        <f t="shared" si="122"/>
        <v/>
      </c>
      <c r="AT280" s="127">
        <v>1039</v>
      </c>
      <c r="AU280" s="128">
        <v>2.33</v>
      </c>
      <c r="AV280" s="129" t="s">
        <v>103</v>
      </c>
      <c r="AW280" s="126" t="str">
        <f t="shared" si="123"/>
        <v/>
      </c>
      <c r="AX280" s="126" t="str">
        <f t="shared" si="124"/>
        <v/>
      </c>
      <c r="AY280" s="64" t="str">
        <f t="shared" si="125"/>
        <v/>
      </c>
      <c r="AZ280" s="97">
        <v>81.63</v>
      </c>
      <c r="BA280" s="68"/>
      <c r="BB280" s="68"/>
      <c r="BC280" s="68"/>
      <c r="BD280" s="68"/>
      <c r="BE280" s="15"/>
      <c r="BF280" s="5">
        <f t="shared" si="126"/>
        <v>7185</v>
      </c>
      <c r="BG280" s="42">
        <v>0</v>
      </c>
      <c r="BH280" s="42">
        <v>7185</v>
      </c>
      <c r="BI280" s="42"/>
      <c r="BJ280" s="42"/>
      <c r="BK280" s="42"/>
      <c r="BL280" s="42"/>
      <c r="BM280" s="15"/>
    </row>
    <row r="281" spans="1:65" outlineLevel="5" x14ac:dyDescent="0.3">
      <c r="A281" s="22">
        <f t="shared" si="112"/>
        <v>8</v>
      </c>
      <c r="B281" s="9">
        <f t="shared" si="110"/>
        <v>43701</v>
      </c>
      <c r="C281" s="51">
        <v>355159</v>
      </c>
      <c r="D281" s="64">
        <f t="shared" si="117"/>
        <v>36</v>
      </c>
      <c r="E281" s="12">
        <v>36</v>
      </c>
      <c r="F281" s="12">
        <v>36</v>
      </c>
      <c r="G281" s="12"/>
      <c r="H281" s="12"/>
      <c r="I281" s="12"/>
      <c r="J281" s="12"/>
      <c r="K281" s="12"/>
      <c r="L281" s="12"/>
      <c r="M281" s="74" t="str">
        <f t="shared" si="118"/>
        <v/>
      </c>
      <c r="N281" s="83" t="s">
        <v>103</v>
      </c>
      <c r="O281" s="83" t="s">
        <v>103</v>
      </c>
      <c r="P281" s="83"/>
      <c r="Q281" s="83"/>
      <c r="R281" s="83"/>
      <c r="S281" s="83"/>
      <c r="T281" s="83"/>
      <c r="U281" s="83"/>
      <c r="V281" s="5" t="str">
        <f t="shared" si="119"/>
        <v/>
      </c>
      <c r="W281" s="41"/>
      <c r="X281" s="41"/>
      <c r="Y281" s="41"/>
      <c r="Z281" s="41"/>
      <c r="AA281" s="41"/>
      <c r="AB281" s="41"/>
      <c r="AC281" s="41"/>
      <c r="AD281" s="41"/>
      <c r="AE281" s="5" t="str">
        <f t="shared" si="120"/>
        <v/>
      </c>
      <c r="AF281" s="41"/>
      <c r="AG281" s="41"/>
      <c r="AH281" s="41"/>
      <c r="AI281" s="41"/>
      <c r="AJ281" s="41"/>
      <c r="AK281" s="41"/>
      <c r="AL281" s="41"/>
      <c r="AM281" s="41"/>
      <c r="AN281" s="41">
        <f t="shared" si="127"/>
        <v>23.890784982935152</v>
      </c>
      <c r="AO281" s="41">
        <v>879</v>
      </c>
      <c r="AP281" s="110" t="s">
        <v>103</v>
      </c>
      <c r="AQ281" s="111" t="s">
        <v>103</v>
      </c>
      <c r="AR281" s="126" t="str">
        <f t="shared" si="121"/>
        <v/>
      </c>
      <c r="AS281" s="126" t="str">
        <f t="shared" si="122"/>
        <v/>
      </c>
      <c r="AT281" s="127">
        <v>879</v>
      </c>
      <c r="AU281" s="128" t="s">
        <v>103</v>
      </c>
      <c r="AV281" s="129" t="s">
        <v>103</v>
      </c>
      <c r="AW281" s="126" t="str">
        <f t="shared" si="123"/>
        <v/>
      </c>
      <c r="AX281" s="126" t="str">
        <f t="shared" si="124"/>
        <v/>
      </c>
      <c r="AY281" s="64" t="str">
        <f t="shared" si="125"/>
        <v/>
      </c>
      <c r="AZ281" s="97" t="s">
        <v>103</v>
      </c>
      <c r="BA281" s="68"/>
      <c r="BB281" s="68"/>
      <c r="BC281" s="68"/>
      <c r="BD281" s="68"/>
      <c r="BE281" s="15"/>
      <c r="BF281" s="5">
        <f t="shared" si="126"/>
        <v>7549</v>
      </c>
      <c r="BG281" s="42">
        <v>0</v>
      </c>
      <c r="BH281" s="42">
        <v>7549</v>
      </c>
      <c r="BI281" s="42"/>
      <c r="BJ281" s="42"/>
      <c r="BK281" s="42"/>
      <c r="BL281" s="42"/>
      <c r="BM281" s="15"/>
    </row>
    <row r="282" spans="1:65" outlineLevel="5" x14ac:dyDescent="0.3">
      <c r="A282" s="22">
        <f t="shared" si="112"/>
        <v>8</v>
      </c>
      <c r="B282" s="9">
        <f t="shared" si="110"/>
        <v>43702</v>
      </c>
      <c r="C282" s="51">
        <v>348584</v>
      </c>
      <c r="D282" s="64">
        <f t="shared" si="117"/>
        <v>36</v>
      </c>
      <c r="E282" s="12">
        <v>36</v>
      </c>
      <c r="F282" s="12">
        <v>36</v>
      </c>
      <c r="G282" s="12"/>
      <c r="H282" s="12"/>
      <c r="I282" s="12"/>
      <c r="J282" s="12"/>
      <c r="K282" s="12"/>
      <c r="L282" s="12"/>
      <c r="M282" s="74" t="str">
        <f t="shared" si="118"/>
        <v/>
      </c>
      <c r="N282" s="83" t="s">
        <v>103</v>
      </c>
      <c r="O282" s="83" t="s">
        <v>103</v>
      </c>
      <c r="P282" s="83"/>
      <c r="Q282" s="83"/>
      <c r="R282" s="83"/>
      <c r="S282" s="83"/>
      <c r="T282" s="83"/>
      <c r="U282" s="83"/>
      <c r="V282" s="5" t="str">
        <f t="shared" si="119"/>
        <v/>
      </c>
      <c r="W282" s="41"/>
      <c r="X282" s="41"/>
      <c r="Y282" s="41"/>
      <c r="Z282" s="41"/>
      <c r="AA282" s="41"/>
      <c r="AB282" s="41"/>
      <c r="AC282" s="41"/>
      <c r="AD282" s="41"/>
      <c r="AE282" s="5" t="str">
        <f t="shared" si="120"/>
        <v/>
      </c>
      <c r="AF282" s="41"/>
      <c r="AG282" s="41"/>
      <c r="AH282" s="41"/>
      <c r="AI282" s="41"/>
      <c r="AJ282" s="41"/>
      <c r="AK282" s="41"/>
      <c r="AL282" s="41"/>
      <c r="AM282" s="41"/>
      <c r="AN282" s="41">
        <f t="shared" si="127"/>
        <v>29.045643153526971</v>
      </c>
      <c r="AO282" s="41">
        <v>723</v>
      </c>
      <c r="AP282" s="110" t="s">
        <v>103</v>
      </c>
      <c r="AQ282" s="111" t="s">
        <v>103</v>
      </c>
      <c r="AR282" s="126" t="str">
        <f t="shared" si="121"/>
        <v/>
      </c>
      <c r="AS282" s="126" t="str">
        <f t="shared" si="122"/>
        <v/>
      </c>
      <c r="AT282" s="127">
        <v>723</v>
      </c>
      <c r="AU282" s="128" t="s">
        <v>103</v>
      </c>
      <c r="AV282" s="129" t="s">
        <v>103</v>
      </c>
      <c r="AW282" s="126" t="str">
        <f t="shared" si="123"/>
        <v/>
      </c>
      <c r="AX282" s="126" t="str">
        <f t="shared" si="124"/>
        <v/>
      </c>
      <c r="AY282" s="64" t="str">
        <f t="shared" si="125"/>
        <v/>
      </c>
      <c r="AZ282" s="97" t="s">
        <v>103</v>
      </c>
      <c r="BA282" s="68"/>
      <c r="BB282" s="68"/>
      <c r="BC282" s="68"/>
      <c r="BD282" s="68"/>
      <c r="BE282" s="15"/>
      <c r="BF282" s="5">
        <f t="shared" si="126"/>
        <v>5733</v>
      </c>
      <c r="BG282" s="42">
        <v>1473</v>
      </c>
      <c r="BH282" s="42">
        <v>4260</v>
      </c>
      <c r="BI282" s="42"/>
      <c r="BJ282" s="42"/>
      <c r="BK282" s="42"/>
      <c r="BL282" s="42"/>
      <c r="BM282" s="15"/>
    </row>
    <row r="283" spans="1:65" outlineLevel="5" x14ac:dyDescent="0.3">
      <c r="A283" s="22">
        <f t="shared" si="112"/>
        <v>8</v>
      </c>
      <c r="B283" s="9">
        <f t="shared" si="110"/>
        <v>43703</v>
      </c>
      <c r="C283" s="51">
        <v>346957</v>
      </c>
      <c r="D283" s="64">
        <f t="shared" si="117"/>
        <v>36.5</v>
      </c>
      <c r="E283" s="12">
        <v>37</v>
      </c>
      <c r="F283" s="12">
        <v>36</v>
      </c>
      <c r="G283" s="12"/>
      <c r="H283" s="12"/>
      <c r="I283" s="12"/>
      <c r="J283" s="12"/>
      <c r="K283" s="12"/>
      <c r="L283" s="12"/>
      <c r="M283" s="74" t="str">
        <f t="shared" si="118"/>
        <v/>
      </c>
      <c r="N283" s="83" t="s">
        <v>103</v>
      </c>
      <c r="O283" s="83" t="s">
        <v>103</v>
      </c>
      <c r="P283" s="83"/>
      <c r="Q283" s="83"/>
      <c r="R283" s="83"/>
      <c r="S283" s="83"/>
      <c r="T283" s="83"/>
      <c r="U283" s="83"/>
      <c r="V283" s="5" t="str">
        <f t="shared" si="119"/>
        <v/>
      </c>
      <c r="W283" s="41"/>
      <c r="X283" s="41"/>
      <c r="Y283" s="41"/>
      <c r="Z283" s="41"/>
      <c r="AA283" s="41"/>
      <c r="AB283" s="41"/>
      <c r="AC283" s="41"/>
      <c r="AD283" s="41"/>
      <c r="AE283" s="5" t="str">
        <f t="shared" si="120"/>
        <v/>
      </c>
      <c r="AF283" s="41"/>
      <c r="AG283" s="41"/>
      <c r="AH283" s="41"/>
      <c r="AI283" s="41"/>
      <c r="AJ283" s="41"/>
      <c r="AK283" s="41"/>
      <c r="AL283" s="41"/>
      <c r="AM283" s="41"/>
      <c r="AN283" s="41">
        <f t="shared" si="127"/>
        <v>19.056261343012704</v>
      </c>
      <c r="AO283" s="41">
        <v>1102</v>
      </c>
      <c r="AP283" s="110" t="s">
        <v>103</v>
      </c>
      <c r="AQ283" s="111" t="s">
        <v>103</v>
      </c>
      <c r="AR283" s="126" t="str">
        <f t="shared" si="121"/>
        <v/>
      </c>
      <c r="AS283" s="126" t="str">
        <f t="shared" si="122"/>
        <v/>
      </c>
      <c r="AT283" s="127">
        <v>1102</v>
      </c>
      <c r="AU283" s="128">
        <v>2.29</v>
      </c>
      <c r="AV283" s="129" t="s">
        <v>103</v>
      </c>
      <c r="AW283" s="126" t="str">
        <f t="shared" si="123"/>
        <v/>
      </c>
      <c r="AX283" s="126" t="str">
        <f t="shared" si="124"/>
        <v/>
      </c>
      <c r="AY283" s="64" t="str">
        <f t="shared" si="125"/>
        <v/>
      </c>
      <c r="AZ283" s="97">
        <v>81.56</v>
      </c>
      <c r="BA283" s="68"/>
      <c r="BB283" s="68"/>
      <c r="BC283" s="68"/>
      <c r="BD283" s="68"/>
      <c r="BE283" s="15"/>
      <c r="BF283" s="5">
        <f t="shared" si="126"/>
        <v>6110</v>
      </c>
      <c r="BG283" s="42">
        <v>2056</v>
      </c>
      <c r="BH283" s="42">
        <v>4054</v>
      </c>
      <c r="BI283" s="42"/>
      <c r="BJ283" s="42"/>
      <c r="BK283" s="42"/>
      <c r="BL283" s="42"/>
      <c r="BM283" s="15"/>
    </row>
    <row r="284" spans="1:65" outlineLevel="5" x14ac:dyDescent="0.3">
      <c r="A284" s="22">
        <f t="shared" si="112"/>
        <v>8</v>
      </c>
      <c r="B284" s="9">
        <f t="shared" si="110"/>
        <v>43704</v>
      </c>
      <c r="C284" s="51">
        <v>364440</v>
      </c>
      <c r="D284" s="64">
        <f t="shared" si="117"/>
        <v>36.5</v>
      </c>
      <c r="E284" s="12">
        <v>37</v>
      </c>
      <c r="F284" s="12">
        <v>36</v>
      </c>
      <c r="G284" s="12"/>
      <c r="H284" s="12"/>
      <c r="I284" s="12"/>
      <c r="J284" s="12"/>
      <c r="K284" s="12"/>
      <c r="L284" s="12"/>
      <c r="M284" s="74" t="str">
        <f t="shared" si="118"/>
        <v/>
      </c>
      <c r="N284" s="83" t="s">
        <v>103</v>
      </c>
      <c r="O284" s="83" t="s">
        <v>103</v>
      </c>
      <c r="P284" s="83"/>
      <c r="Q284" s="83"/>
      <c r="R284" s="83"/>
      <c r="S284" s="83"/>
      <c r="T284" s="83"/>
      <c r="U284" s="83"/>
      <c r="V284" s="5" t="str">
        <f t="shared" si="119"/>
        <v/>
      </c>
      <c r="W284" s="41"/>
      <c r="X284" s="41"/>
      <c r="Y284" s="41"/>
      <c r="Z284" s="41"/>
      <c r="AA284" s="41"/>
      <c r="AB284" s="41"/>
      <c r="AC284" s="41"/>
      <c r="AD284" s="41"/>
      <c r="AE284" s="5" t="str">
        <f t="shared" si="120"/>
        <v/>
      </c>
      <c r="AF284" s="41"/>
      <c r="AG284" s="41"/>
      <c r="AH284" s="41"/>
      <c r="AI284" s="41"/>
      <c r="AJ284" s="41"/>
      <c r="AK284" s="41"/>
      <c r="AL284" s="41"/>
      <c r="AM284" s="41"/>
      <c r="AN284" s="41">
        <f t="shared" si="127"/>
        <v>18.584070796460178</v>
      </c>
      <c r="AO284" s="41">
        <v>1130</v>
      </c>
      <c r="AP284" s="110" t="s">
        <v>103</v>
      </c>
      <c r="AQ284" s="111" t="s">
        <v>103</v>
      </c>
      <c r="AR284" s="126" t="str">
        <f t="shared" si="121"/>
        <v/>
      </c>
      <c r="AS284" s="126" t="str">
        <f t="shared" si="122"/>
        <v/>
      </c>
      <c r="AT284" s="127">
        <v>1130</v>
      </c>
      <c r="AU284" s="128">
        <v>2.33</v>
      </c>
      <c r="AV284" s="129" t="s">
        <v>103</v>
      </c>
      <c r="AW284" s="126" t="str">
        <f t="shared" si="123"/>
        <v/>
      </c>
      <c r="AX284" s="126" t="str">
        <f t="shared" si="124"/>
        <v/>
      </c>
      <c r="AY284" s="64" t="str">
        <f t="shared" si="125"/>
        <v/>
      </c>
      <c r="AZ284" s="97">
        <v>81.19</v>
      </c>
      <c r="BA284" s="68"/>
      <c r="BB284" s="68"/>
      <c r="BC284" s="68"/>
      <c r="BD284" s="68"/>
      <c r="BE284" s="15"/>
      <c r="BF284" s="5">
        <f t="shared" si="126"/>
        <v>7799</v>
      </c>
      <c r="BG284" s="42">
        <v>2160</v>
      </c>
      <c r="BH284" s="42">
        <v>5639</v>
      </c>
      <c r="BI284" s="42"/>
      <c r="BJ284" s="42"/>
      <c r="BK284" s="42"/>
      <c r="BL284" s="42"/>
      <c r="BM284" s="15"/>
    </row>
    <row r="285" spans="1:65" outlineLevel="5" x14ac:dyDescent="0.3">
      <c r="A285" s="22">
        <f t="shared" si="112"/>
        <v>8</v>
      </c>
      <c r="B285" s="9">
        <f t="shared" si="110"/>
        <v>43705</v>
      </c>
      <c r="C285" s="51">
        <v>364288</v>
      </c>
      <c r="D285" s="64">
        <f t="shared" si="117"/>
        <v>37</v>
      </c>
      <c r="E285" s="12">
        <v>37</v>
      </c>
      <c r="F285" s="12">
        <v>37</v>
      </c>
      <c r="G285" s="12"/>
      <c r="H285" s="12"/>
      <c r="I285" s="12"/>
      <c r="J285" s="12"/>
      <c r="K285" s="12"/>
      <c r="L285" s="12"/>
      <c r="M285" s="74" t="str">
        <f t="shared" si="118"/>
        <v/>
      </c>
      <c r="N285" s="83" t="s">
        <v>103</v>
      </c>
      <c r="O285" s="83" t="s">
        <v>103</v>
      </c>
      <c r="P285" s="83"/>
      <c r="Q285" s="83"/>
      <c r="R285" s="83"/>
      <c r="S285" s="83"/>
      <c r="T285" s="83"/>
      <c r="U285" s="83"/>
      <c r="V285" s="5" t="str">
        <f t="shared" si="119"/>
        <v/>
      </c>
      <c r="W285" s="41"/>
      <c r="X285" s="41"/>
      <c r="Y285" s="41"/>
      <c r="Z285" s="41"/>
      <c r="AA285" s="41"/>
      <c r="AB285" s="41"/>
      <c r="AC285" s="41"/>
      <c r="AD285" s="41"/>
      <c r="AE285" s="5" t="str">
        <f t="shared" si="120"/>
        <v/>
      </c>
      <c r="AF285" s="41"/>
      <c r="AG285" s="41"/>
      <c r="AH285" s="41"/>
      <c r="AI285" s="41"/>
      <c r="AJ285" s="41"/>
      <c r="AK285" s="41"/>
      <c r="AL285" s="41"/>
      <c r="AM285" s="41"/>
      <c r="AN285" s="41">
        <f t="shared" si="127"/>
        <v>29.085872576177284</v>
      </c>
      <c r="AO285" s="41">
        <v>722</v>
      </c>
      <c r="AP285" s="110" t="s">
        <v>103</v>
      </c>
      <c r="AQ285" s="111" t="s">
        <v>103</v>
      </c>
      <c r="AR285" s="126" t="str">
        <f t="shared" si="121"/>
        <v/>
      </c>
      <c r="AS285" s="126" t="str">
        <f t="shared" si="122"/>
        <v/>
      </c>
      <c r="AT285" s="127">
        <v>722</v>
      </c>
      <c r="AU285" s="128">
        <v>2.2999999999999998</v>
      </c>
      <c r="AV285" s="129" t="s">
        <v>103</v>
      </c>
      <c r="AW285" s="126" t="str">
        <f t="shared" si="123"/>
        <v/>
      </c>
      <c r="AX285" s="126" t="str">
        <f t="shared" si="124"/>
        <v/>
      </c>
      <c r="AY285" s="64" t="str">
        <f t="shared" si="125"/>
        <v/>
      </c>
      <c r="AZ285" s="97">
        <v>80.88</v>
      </c>
      <c r="BA285" s="68"/>
      <c r="BB285" s="68"/>
      <c r="BC285" s="68"/>
      <c r="BD285" s="68"/>
      <c r="BE285" s="15"/>
      <c r="BF285" s="5">
        <f t="shared" si="126"/>
        <v>7253</v>
      </c>
      <c r="BG285" s="42">
        <v>0</v>
      </c>
      <c r="BH285" s="42">
        <v>7253</v>
      </c>
      <c r="BI285" s="42"/>
      <c r="BJ285" s="42"/>
      <c r="BK285" s="42"/>
      <c r="BL285" s="42"/>
      <c r="BM285" s="15"/>
    </row>
    <row r="286" spans="1:65" outlineLevel="5" x14ac:dyDescent="0.3">
      <c r="A286" s="22">
        <f t="shared" si="112"/>
        <v>8</v>
      </c>
      <c r="B286" s="9">
        <f t="shared" si="110"/>
        <v>43706</v>
      </c>
      <c r="C286" s="51">
        <v>360472</v>
      </c>
      <c r="D286" s="64">
        <f t="shared" si="117"/>
        <v>36.5</v>
      </c>
      <c r="E286" s="12">
        <v>37</v>
      </c>
      <c r="F286" s="12">
        <v>36</v>
      </c>
      <c r="G286" s="12"/>
      <c r="H286" s="12"/>
      <c r="I286" s="12"/>
      <c r="J286" s="12"/>
      <c r="K286" s="12"/>
      <c r="L286" s="12"/>
      <c r="M286" s="74" t="str">
        <f t="shared" si="118"/>
        <v/>
      </c>
      <c r="N286" s="83" t="s">
        <v>103</v>
      </c>
      <c r="O286" s="83" t="s">
        <v>103</v>
      </c>
      <c r="P286" s="83"/>
      <c r="Q286" s="83"/>
      <c r="R286" s="83"/>
      <c r="S286" s="83"/>
      <c r="T286" s="83"/>
      <c r="U286" s="83"/>
      <c r="V286" s="5" t="str">
        <f t="shared" si="119"/>
        <v/>
      </c>
      <c r="W286" s="41"/>
      <c r="X286" s="41"/>
      <c r="Y286" s="41"/>
      <c r="Z286" s="41"/>
      <c r="AA286" s="41"/>
      <c r="AB286" s="41"/>
      <c r="AC286" s="41"/>
      <c r="AD286" s="41"/>
      <c r="AE286" s="5" t="str">
        <f t="shared" si="120"/>
        <v/>
      </c>
      <c r="AF286" s="41"/>
      <c r="AG286" s="41"/>
      <c r="AH286" s="41"/>
      <c r="AI286" s="41"/>
      <c r="AJ286" s="41"/>
      <c r="AK286" s="41"/>
      <c r="AL286" s="41"/>
      <c r="AM286" s="41"/>
      <c r="AN286" s="41">
        <f t="shared" si="127"/>
        <v>17.543859649122808</v>
      </c>
      <c r="AO286" s="41">
        <v>1197</v>
      </c>
      <c r="AP286" s="110" t="s">
        <v>103</v>
      </c>
      <c r="AQ286" s="111" t="s">
        <v>103</v>
      </c>
      <c r="AR286" s="126" t="str">
        <f t="shared" si="121"/>
        <v/>
      </c>
      <c r="AS286" s="126" t="str">
        <f t="shared" si="122"/>
        <v/>
      </c>
      <c r="AT286" s="127">
        <v>1197</v>
      </c>
      <c r="AU286" s="128">
        <v>2.42</v>
      </c>
      <c r="AV286" s="129" t="s">
        <v>103</v>
      </c>
      <c r="AW286" s="126" t="str">
        <f t="shared" si="123"/>
        <v/>
      </c>
      <c r="AX286" s="126" t="str">
        <f t="shared" si="124"/>
        <v/>
      </c>
      <c r="AY286" s="64" t="str">
        <f t="shared" si="125"/>
        <v/>
      </c>
      <c r="AZ286" s="97">
        <v>80.11</v>
      </c>
      <c r="BA286" s="68">
        <v>61.9</v>
      </c>
      <c r="BB286" s="68">
        <v>33.1</v>
      </c>
      <c r="BC286" s="68">
        <v>1465</v>
      </c>
      <c r="BD286" s="68"/>
      <c r="BE286" s="15"/>
      <c r="BF286" s="5">
        <f t="shared" si="126"/>
        <v>6285</v>
      </c>
      <c r="BG286" s="42">
        <v>0</v>
      </c>
      <c r="BH286" s="42">
        <v>6285</v>
      </c>
      <c r="BI286" s="42"/>
      <c r="BJ286" s="42"/>
      <c r="BK286" s="42"/>
      <c r="BL286" s="42"/>
      <c r="BM286" s="15"/>
    </row>
    <row r="287" spans="1:65" outlineLevel="5" x14ac:dyDescent="0.3">
      <c r="A287" s="22">
        <f t="shared" si="112"/>
        <v>8</v>
      </c>
      <c r="B287" s="9">
        <f t="shared" si="110"/>
        <v>43707</v>
      </c>
      <c r="C287" s="51">
        <v>459297</v>
      </c>
      <c r="D287" s="64">
        <f t="shared" si="117"/>
        <v>36</v>
      </c>
      <c r="E287" s="12">
        <v>36</v>
      </c>
      <c r="F287" s="12">
        <v>36</v>
      </c>
      <c r="G287" s="12"/>
      <c r="H287" s="12"/>
      <c r="I287" s="12"/>
      <c r="J287" s="12"/>
      <c r="K287" s="12"/>
      <c r="L287" s="12"/>
      <c r="M287" s="74">
        <f t="shared" si="118"/>
        <v>7.2</v>
      </c>
      <c r="N287" s="83">
        <v>7.26</v>
      </c>
      <c r="O287" s="83">
        <v>7.2</v>
      </c>
      <c r="P287" s="83"/>
      <c r="Q287" s="83"/>
      <c r="R287" s="83"/>
      <c r="S287" s="83"/>
      <c r="T287" s="83"/>
      <c r="U287" s="83"/>
      <c r="V287" s="5" t="str">
        <f t="shared" si="119"/>
        <v/>
      </c>
      <c r="W287" s="41"/>
      <c r="X287" s="41"/>
      <c r="Y287" s="41"/>
      <c r="Z287" s="41"/>
      <c r="AA287" s="41"/>
      <c r="AB287" s="41"/>
      <c r="AC287" s="41"/>
      <c r="AD287" s="41"/>
      <c r="AE287" s="5" t="str">
        <f t="shared" si="120"/>
        <v/>
      </c>
      <c r="AF287" s="41"/>
      <c r="AG287" s="41"/>
      <c r="AH287" s="41"/>
      <c r="AI287" s="41"/>
      <c r="AJ287" s="41"/>
      <c r="AK287" s="41"/>
      <c r="AL287" s="41"/>
      <c r="AM287" s="41"/>
      <c r="AN287" s="41">
        <f t="shared" si="127"/>
        <v>12.978986402966626</v>
      </c>
      <c r="AO287" s="41">
        <v>1618</v>
      </c>
      <c r="AP287" s="110">
        <v>3.39</v>
      </c>
      <c r="AQ287" s="111">
        <v>2.59</v>
      </c>
      <c r="AR287" s="126">
        <f t="shared" si="121"/>
        <v>76.401179941002937</v>
      </c>
      <c r="AS287" s="126">
        <f t="shared" si="122"/>
        <v>23.598820058997063</v>
      </c>
      <c r="AT287" s="127">
        <v>1618</v>
      </c>
      <c r="AU287" s="128">
        <v>2.46</v>
      </c>
      <c r="AV287" s="129">
        <v>1.59</v>
      </c>
      <c r="AW287" s="126">
        <f t="shared" si="123"/>
        <v>64.634146341463421</v>
      </c>
      <c r="AX287" s="126">
        <f t="shared" si="124"/>
        <v>35.365853658536579</v>
      </c>
      <c r="AY287" s="64">
        <f t="shared" si="125"/>
        <v>43.549460790840058</v>
      </c>
      <c r="AZ287" s="97">
        <v>80.27</v>
      </c>
      <c r="BA287" s="68"/>
      <c r="BB287" s="68"/>
      <c r="BC287" s="68"/>
      <c r="BD287" s="68"/>
      <c r="BE287" s="15"/>
      <c r="BF287" s="5">
        <f t="shared" si="126"/>
        <v>6022</v>
      </c>
      <c r="BG287" s="42">
        <v>0</v>
      </c>
      <c r="BH287" s="42">
        <v>6022</v>
      </c>
      <c r="BI287" s="42"/>
      <c r="BJ287" s="42"/>
      <c r="BK287" s="42"/>
      <c r="BL287" s="42"/>
      <c r="BM287" s="15"/>
    </row>
    <row r="288" spans="1:65" ht="17.25" outlineLevel="5" thickBot="1" x14ac:dyDescent="0.35">
      <c r="A288" s="31">
        <f t="shared" si="112"/>
        <v>8</v>
      </c>
      <c r="B288" s="32">
        <f t="shared" ref="B288:B351" si="128">B287+1</f>
        <v>43708</v>
      </c>
      <c r="C288" s="51">
        <v>346635</v>
      </c>
      <c r="D288" s="64">
        <f t="shared" si="117"/>
        <v>35</v>
      </c>
      <c r="E288" s="12">
        <v>35</v>
      </c>
      <c r="F288" s="12">
        <v>35</v>
      </c>
      <c r="G288" s="12"/>
      <c r="H288" s="12"/>
      <c r="I288" s="12"/>
      <c r="J288" s="12"/>
      <c r="K288" s="12"/>
      <c r="L288" s="12"/>
      <c r="M288" s="74" t="str">
        <f t="shared" si="118"/>
        <v/>
      </c>
      <c r="N288" s="83" t="s">
        <v>103</v>
      </c>
      <c r="O288" s="83" t="s">
        <v>103</v>
      </c>
      <c r="P288" s="83"/>
      <c r="Q288" s="83"/>
      <c r="R288" s="83"/>
      <c r="S288" s="83"/>
      <c r="T288" s="83"/>
      <c r="U288" s="83"/>
      <c r="V288" s="5" t="str">
        <f t="shared" si="119"/>
        <v/>
      </c>
      <c r="W288" s="41"/>
      <c r="X288" s="41"/>
      <c r="Y288" s="41"/>
      <c r="Z288" s="41"/>
      <c r="AA288" s="41"/>
      <c r="AB288" s="41"/>
      <c r="AC288" s="41"/>
      <c r="AD288" s="41"/>
      <c r="AE288" s="5" t="str">
        <f t="shared" si="120"/>
        <v/>
      </c>
      <c r="AF288" s="41"/>
      <c r="AG288" s="41"/>
      <c r="AH288" s="41"/>
      <c r="AI288" s="41"/>
      <c r="AJ288" s="41"/>
      <c r="AK288" s="41"/>
      <c r="AL288" s="41"/>
      <c r="AM288" s="41"/>
      <c r="AN288" s="41">
        <f t="shared" si="127"/>
        <v>27.559055118110237</v>
      </c>
      <c r="AO288" s="41">
        <v>762</v>
      </c>
      <c r="AP288" s="110" t="s">
        <v>103</v>
      </c>
      <c r="AQ288" s="111" t="s">
        <v>103</v>
      </c>
      <c r="AR288" s="126" t="str">
        <f t="shared" si="121"/>
        <v/>
      </c>
      <c r="AS288" s="126" t="str">
        <f t="shared" si="122"/>
        <v/>
      </c>
      <c r="AT288" s="127">
        <v>762</v>
      </c>
      <c r="AU288" s="128" t="s">
        <v>103</v>
      </c>
      <c r="AV288" s="129" t="s">
        <v>103</v>
      </c>
      <c r="AW288" s="126" t="str">
        <f t="shared" si="123"/>
        <v/>
      </c>
      <c r="AX288" s="126" t="str">
        <f t="shared" si="124"/>
        <v/>
      </c>
      <c r="AY288" s="64" t="str">
        <f t="shared" si="125"/>
        <v/>
      </c>
      <c r="AZ288" s="97" t="s">
        <v>103</v>
      </c>
      <c r="BA288" s="68"/>
      <c r="BB288" s="68"/>
      <c r="BC288" s="68"/>
      <c r="BD288" s="68"/>
      <c r="BE288" s="15"/>
      <c r="BF288" s="5">
        <f t="shared" si="126"/>
        <v>6697</v>
      </c>
      <c r="BG288" s="42">
        <v>2032</v>
      </c>
      <c r="BH288" s="42">
        <v>4665</v>
      </c>
      <c r="BI288" s="42"/>
      <c r="BJ288" s="42"/>
      <c r="BK288" s="42"/>
      <c r="BL288" s="42"/>
      <c r="BM288" s="15"/>
    </row>
    <row r="289" spans="1:65" outlineLevel="4" x14ac:dyDescent="0.3">
      <c r="A289" s="156" t="s">
        <v>42</v>
      </c>
      <c r="B289" s="157"/>
      <c r="C289" s="50">
        <f t="shared" ref="C289:BM289" si="129">SUBTOTAL(4,C258:C288)</f>
        <v>459297</v>
      </c>
      <c r="D289" s="60">
        <f t="shared" si="129"/>
        <v>37.5</v>
      </c>
      <c r="E289" s="28">
        <f t="shared" si="129"/>
        <v>38</v>
      </c>
      <c r="F289" s="28">
        <f t="shared" si="129"/>
        <v>37</v>
      </c>
      <c r="G289" s="28">
        <f t="shared" si="129"/>
        <v>0</v>
      </c>
      <c r="H289" s="28">
        <f t="shared" si="129"/>
        <v>0</v>
      </c>
      <c r="I289" s="28">
        <f t="shared" si="129"/>
        <v>0</v>
      </c>
      <c r="J289" s="28">
        <f t="shared" si="129"/>
        <v>0</v>
      </c>
      <c r="K289" s="28">
        <f t="shared" si="129"/>
        <v>0</v>
      </c>
      <c r="L289" s="28">
        <f t="shared" si="129"/>
        <v>0</v>
      </c>
      <c r="M289" s="71">
        <f t="shared" si="129"/>
        <v>7.3</v>
      </c>
      <c r="N289" s="82">
        <f t="shared" si="129"/>
        <v>7.38</v>
      </c>
      <c r="O289" s="82">
        <f t="shared" si="129"/>
        <v>7.2</v>
      </c>
      <c r="P289" s="82">
        <f t="shared" si="129"/>
        <v>0</v>
      </c>
      <c r="Q289" s="82">
        <f t="shared" si="129"/>
        <v>0</v>
      </c>
      <c r="R289" s="82">
        <f t="shared" si="129"/>
        <v>0</v>
      </c>
      <c r="S289" s="82">
        <f t="shared" si="129"/>
        <v>0</v>
      </c>
      <c r="T289" s="82">
        <f t="shared" si="129"/>
        <v>0</v>
      </c>
      <c r="U289" s="82">
        <f t="shared" si="129"/>
        <v>0</v>
      </c>
      <c r="V289" s="29">
        <f t="shared" si="129"/>
        <v>0</v>
      </c>
      <c r="W289" s="39">
        <f t="shared" si="129"/>
        <v>0</v>
      </c>
      <c r="X289" s="39">
        <f t="shared" si="129"/>
        <v>0</v>
      </c>
      <c r="Y289" s="39">
        <f t="shared" si="129"/>
        <v>0</v>
      </c>
      <c r="Z289" s="39">
        <f t="shared" si="129"/>
        <v>0</v>
      </c>
      <c r="AA289" s="39">
        <f t="shared" si="129"/>
        <v>0</v>
      </c>
      <c r="AB289" s="39">
        <f t="shared" si="129"/>
        <v>0</v>
      </c>
      <c r="AC289" s="39">
        <f t="shared" si="129"/>
        <v>0</v>
      </c>
      <c r="AD289" s="39">
        <f t="shared" si="129"/>
        <v>0</v>
      </c>
      <c r="AE289" s="29">
        <f t="shared" si="129"/>
        <v>0</v>
      </c>
      <c r="AF289" s="39">
        <f t="shared" si="129"/>
        <v>0</v>
      </c>
      <c r="AG289" s="39">
        <f t="shared" si="129"/>
        <v>0</v>
      </c>
      <c r="AH289" s="39">
        <f t="shared" si="129"/>
        <v>0</v>
      </c>
      <c r="AI289" s="39">
        <f t="shared" si="129"/>
        <v>0</v>
      </c>
      <c r="AJ289" s="39">
        <f t="shared" si="129"/>
        <v>0</v>
      </c>
      <c r="AK289" s="39">
        <f t="shared" si="129"/>
        <v>0</v>
      </c>
      <c r="AL289" s="39">
        <f t="shared" si="129"/>
        <v>0</v>
      </c>
      <c r="AM289" s="39">
        <f t="shared" si="129"/>
        <v>0</v>
      </c>
      <c r="AN289" s="39">
        <f t="shared" si="129"/>
        <v>29.085872576177284</v>
      </c>
      <c r="AO289" s="39">
        <f t="shared" si="129"/>
        <v>1618</v>
      </c>
      <c r="AP289" s="104">
        <f t="shared" si="129"/>
        <v>4.24</v>
      </c>
      <c r="AQ289" s="105">
        <f t="shared" si="129"/>
        <v>3.53</v>
      </c>
      <c r="AR289" s="106">
        <f t="shared" si="129"/>
        <v>83.254716981132077</v>
      </c>
      <c r="AS289" s="106">
        <f t="shared" si="129"/>
        <v>26.984126984126988</v>
      </c>
      <c r="AT289" s="107">
        <f t="shared" si="129"/>
        <v>1618</v>
      </c>
      <c r="AU289" s="108">
        <f t="shared" si="129"/>
        <v>2.62</v>
      </c>
      <c r="AV289" s="109">
        <f t="shared" si="129"/>
        <v>1.59</v>
      </c>
      <c r="AW289" s="106">
        <f t="shared" si="129"/>
        <v>64.634146341463421</v>
      </c>
      <c r="AX289" s="106">
        <f t="shared" si="129"/>
        <v>38.955823293172699</v>
      </c>
      <c r="AY289" s="60">
        <f t="shared" si="129"/>
        <v>68.482228906866055</v>
      </c>
      <c r="AZ289" s="96">
        <f t="shared" si="129"/>
        <v>81.63</v>
      </c>
      <c r="BA289" s="67">
        <f t="shared" si="129"/>
        <v>61.9</v>
      </c>
      <c r="BB289" s="67">
        <f t="shared" si="129"/>
        <v>33.1</v>
      </c>
      <c r="BC289" s="67">
        <f t="shared" si="129"/>
        <v>1465</v>
      </c>
      <c r="BD289" s="67">
        <f t="shared" si="129"/>
        <v>0</v>
      </c>
      <c r="BE289" s="27">
        <f t="shared" si="129"/>
        <v>0</v>
      </c>
      <c r="BF289" s="29">
        <f t="shared" si="129"/>
        <v>8230</v>
      </c>
      <c r="BG289" s="39">
        <f t="shared" si="129"/>
        <v>3975</v>
      </c>
      <c r="BH289" s="40">
        <f t="shared" si="129"/>
        <v>8230</v>
      </c>
      <c r="BI289" s="40">
        <f t="shared" si="129"/>
        <v>0</v>
      </c>
      <c r="BJ289" s="40">
        <f t="shared" si="129"/>
        <v>0</v>
      </c>
      <c r="BK289" s="40">
        <f t="shared" si="129"/>
        <v>0</v>
      </c>
      <c r="BL289" s="40">
        <f t="shared" si="129"/>
        <v>0</v>
      </c>
      <c r="BM289" s="27">
        <f t="shared" si="129"/>
        <v>0</v>
      </c>
    </row>
    <row r="290" spans="1:65" outlineLevel="3" x14ac:dyDescent="0.3">
      <c r="A290" s="158" t="s">
        <v>31</v>
      </c>
      <c r="B290" s="159"/>
      <c r="C290" s="51">
        <f t="shared" ref="C290:BM290" si="130">SUBTOTAL(5,C258:C288)</f>
        <v>310211</v>
      </c>
      <c r="D290" s="61">
        <f t="shared" si="130"/>
        <v>35</v>
      </c>
      <c r="E290" s="12">
        <f t="shared" si="130"/>
        <v>35</v>
      </c>
      <c r="F290" s="12">
        <f t="shared" si="130"/>
        <v>35</v>
      </c>
      <c r="G290" s="12">
        <f t="shared" si="130"/>
        <v>0</v>
      </c>
      <c r="H290" s="12">
        <f t="shared" si="130"/>
        <v>0</v>
      </c>
      <c r="I290" s="12">
        <f t="shared" si="130"/>
        <v>0</v>
      </c>
      <c r="J290" s="12">
        <f t="shared" si="130"/>
        <v>0</v>
      </c>
      <c r="K290" s="12">
        <f t="shared" si="130"/>
        <v>0</v>
      </c>
      <c r="L290" s="12">
        <f t="shared" si="130"/>
        <v>0</v>
      </c>
      <c r="M290" s="72">
        <f t="shared" si="130"/>
        <v>7.1</v>
      </c>
      <c r="N290" s="83">
        <f t="shared" si="130"/>
        <v>7.08</v>
      </c>
      <c r="O290" s="83">
        <f t="shared" si="130"/>
        <v>7.07</v>
      </c>
      <c r="P290" s="83">
        <f t="shared" si="130"/>
        <v>0</v>
      </c>
      <c r="Q290" s="83">
        <f t="shared" si="130"/>
        <v>0</v>
      </c>
      <c r="R290" s="83">
        <f t="shared" si="130"/>
        <v>0</v>
      </c>
      <c r="S290" s="83">
        <f t="shared" si="130"/>
        <v>0</v>
      </c>
      <c r="T290" s="83">
        <f t="shared" si="130"/>
        <v>0</v>
      </c>
      <c r="U290" s="83">
        <f t="shared" si="130"/>
        <v>0</v>
      </c>
      <c r="V290" s="6">
        <f t="shared" si="130"/>
        <v>0</v>
      </c>
      <c r="W290" s="41">
        <f t="shared" si="130"/>
        <v>0</v>
      </c>
      <c r="X290" s="41">
        <f t="shared" si="130"/>
        <v>0</v>
      </c>
      <c r="Y290" s="41">
        <f t="shared" si="130"/>
        <v>0</v>
      </c>
      <c r="Z290" s="41">
        <f t="shared" si="130"/>
        <v>0</v>
      </c>
      <c r="AA290" s="41">
        <f t="shared" si="130"/>
        <v>0</v>
      </c>
      <c r="AB290" s="41">
        <f t="shared" si="130"/>
        <v>0</v>
      </c>
      <c r="AC290" s="41">
        <f t="shared" si="130"/>
        <v>0</v>
      </c>
      <c r="AD290" s="41">
        <f t="shared" si="130"/>
        <v>0</v>
      </c>
      <c r="AE290" s="6">
        <f t="shared" si="130"/>
        <v>0</v>
      </c>
      <c r="AF290" s="41">
        <f t="shared" si="130"/>
        <v>0</v>
      </c>
      <c r="AG290" s="41">
        <f t="shared" si="130"/>
        <v>0</v>
      </c>
      <c r="AH290" s="41">
        <f t="shared" si="130"/>
        <v>0</v>
      </c>
      <c r="AI290" s="41">
        <f t="shared" si="130"/>
        <v>0</v>
      </c>
      <c r="AJ290" s="41">
        <f t="shared" si="130"/>
        <v>0</v>
      </c>
      <c r="AK290" s="41">
        <f t="shared" si="130"/>
        <v>0</v>
      </c>
      <c r="AL290" s="41">
        <f t="shared" si="130"/>
        <v>0</v>
      </c>
      <c r="AM290" s="41">
        <f t="shared" si="130"/>
        <v>0</v>
      </c>
      <c r="AN290" s="41">
        <f t="shared" si="130"/>
        <v>12.978986402966626</v>
      </c>
      <c r="AO290" s="41">
        <f t="shared" si="130"/>
        <v>722</v>
      </c>
      <c r="AP290" s="110">
        <f t="shared" si="130"/>
        <v>3.15</v>
      </c>
      <c r="AQ290" s="111">
        <f t="shared" si="130"/>
        <v>2.2999999999999998</v>
      </c>
      <c r="AR290" s="112">
        <f t="shared" si="130"/>
        <v>73.015873015873012</v>
      </c>
      <c r="AS290" s="112">
        <f t="shared" si="130"/>
        <v>16.745283018867923</v>
      </c>
      <c r="AT290" s="113">
        <f t="shared" si="130"/>
        <v>722</v>
      </c>
      <c r="AU290" s="114">
        <f t="shared" si="130"/>
        <v>2.29</v>
      </c>
      <c r="AV290" s="115">
        <f t="shared" si="130"/>
        <v>1.5</v>
      </c>
      <c r="AW290" s="112">
        <f t="shared" si="130"/>
        <v>61.044176706827301</v>
      </c>
      <c r="AX290" s="112">
        <f t="shared" si="130"/>
        <v>35.365853658536579</v>
      </c>
      <c r="AY290" s="61">
        <f t="shared" si="130"/>
        <v>42.088749439713133</v>
      </c>
      <c r="AZ290" s="97">
        <f t="shared" si="130"/>
        <v>78.040000000000006</v>
      </c>
      <c r="BA290" s="68">
        <f t="shared" si="130"/>
        <v>61.9</v>
      </c>
      <c r="BB290" s="68">
        <f t="shared" si="130"/>
        <v>33.1</v>
      </c>
      <c r="BC290" s="68">
        <f t="shared" si="130"/>
        <v>1465</v>
      </c>
      <c r="BD290" s="68">
        <f t="shared" si="130"/>
        <v>0</v>
      </c>
      <c r="BE290" s="15">
        <f t="shared" si="130"/>
        <v>0</v>
      </c>
      <c r="BF290" s="6">
        <f t="shared" si="130"/>
        <v>5733</v>
      </c>
      <c r="BG290" s="41">
        <f t="shared" si="130"/>
        <v>0</v>
      </c>
      <c r="BH290" s="42">
        <f t="shared" si="130"/>
        <v>2919</v>
      </c>
      <c r="BI290" s="42">
        <f t="shared" si="130"/>
        <v>0</v>
      </c>
      <c r="BJ290" s="42">
        <f t="shared" si="130"/>
        <v>0</v>
      </c>
      <c r="BK290" s="42">
        <f t="shared" si="130"/>
        <v>0</v>
      </c>
      <c r="BL290" s="42">
        <f t="shared" si="130"/>
        <v>0</v>
      </c>
      <c r="BM290" s="15">
        <f t="shared" si="130"/>
        <v>0</v>
      </c>
    </row>
    <row r="291" spans="1:65" outlineLevel="2" x14ac:dyDescent="0.3">
      <c r="A291" s="158" t="s">
        <v>20</v>
      </c>
      <c r="B291" s="159"/>
      <c r="C291" s="51">
        <f>IFERROR(SUBTOTAL(1,C258:C288),"")</f>
        <v>355872.80645161291</v>
      </c>
      <c r="D291" s="61">
        <f t="shared" ref="D291:BM291" si="131">IFERROR(SUBTOTAL(1,D258:D288),"")</f>
        <v>36.387096774193552</v>
      </c>
      <c r="E291" s="12">
        <f t="shared" si="131"/>
        <v>36.451612903225808</v>
      </c>
      <c r="F291" s="12">
        <f t="shared" si="131"/>
        <v>36.322580645161288</v>
      </c>
      <c r="G291" s="12" t="str">
        <f t="shared" si="131"/>
        <v/>
      </c>
      <c r="H291" s="12" t="str">
        <f t="shared" si="131"/>
        <v/>
      </c>
      <c r="I291" s="12" t="str">
        <f t="shared" si="131"/>
        <v/>
      </c>
      <c r="J291" s="12" t="str">
        <f t="shared" si="131"/>
        <v/>
      </c>
      <c r="K291" s="12" t="str">
        <f t="shared" si="131"/>
        <v/>
      </c>
      <c r="L291" s="12" t="str">
        <f t="shared" si="131"/>
        <v/>
      </c>
      <c r="M291" s="72">
        <f t="shared" si="131"/>
        <v>7.1599999999999993</v>
      </c>
      <c r="N291" s="83">
        <f t="shared" si="131"/>
        <v>7.2</v>
      </c>
      <c r="O291" s="83">
        <f t="shared" si="131"/>
        <v>7.1320000000000006</v>
      </c>
      <c r="P291" s="83" t="str">
        <f t="shared" si="131"/>
        <v/>
      </c>
      <c r="Q291" s="83" t="str">
        <f t="shared" si="131"/>
        <v/>
      </c>
      <c r="R291" s="83" t="str">
        <f t="shared" si="131"/>
        <v/>
      </c>
      <c r="S291" s="83" t="str">
        <f t="shared" si="131"/>
        <v/>
      </c>
      <c r="T291" s="83" t="str">
        <f t="shared" si="131"/>
        <v/>
      </c>
      <c r="U291" s="83" t="str">
        <f t="shared" si="131"/>
        <v/>
      </c>
      <c r="V291" s="6" t="str">
        <f t="shared" si="131"/>
        <v/>
      </c>
      <c r="W291" s="41" t="str">
        <f t="shared" si="131"/>
        <v/>
      </c>
      <c r="X291" s="41" t="str">
        <f t="shared" si="131"/>
        <v/>
      </c>
      <c r="Y291" s="41" t="str">
        <f t="shared" si="131"/>
        <v/>
      </c>
      <c r="Z291" s="41" t="str">
        <f t="shared" si="131"/>
        <v/>
      </c>
      <c r="AA291" s="41" t="str">
        <f t="shared" si="131"/>
        <v/>
      </c>
      <c r="AB291" s="41" t="str">
        <f t="shared" si="131"/>
        <v/>
      </c>
      <c r="AC291" s="41" t="str">
        <f t="shared" si="131"/>
        <v/>
      </c>
      <c r="AD291" s="41" t="str">
        <f t="shared" si="131"/>
        <v/>
      </c>
      <c r="AE291" s="6" t="str">
        <f t="shared" si="131"/>
        <v/>
      </c>
      <c r="AF291" s="41" t="str">
        <f t="shared" si="131"/>
        <v/>
      </c>
      <c r="AG291" s="41" t="str">
        <f t="shared" si="131"/>
        <v/>
      </c>
      <c r="AH291" s="41" t="str">
        <f t="shared" si="131"/>
        <v/>
      </c>
      <c r="AI291" s="41" t="str">
        <f t="shared" si="131"/>
        <v/>
      </c>
      <c r="AJ291" s="41" t="str">
        <f t="shared" si="131"/>
        <v/>
      </c>
      <c r="AK291" s="41" t="str">
        <f t="shared" si="131"/>
        <v/>
      </c>
      <c r="AL291" s="41" t="str">
        <f t="shared" si="131"/>
        <v/>
      </c>
      <c r="AM291" s="41" t="str">
        <f t="shared" si="131"/>
        <v/>
      </c>
      <c r="AN291" s="41">
        <f t="shared" si="131"/>
        <v>21.924004455682923</v>
      </c>
      <c r="AO291" s="41">
        <f t="shared" si="131"/>
        <v>986.64516129032256</v>
      </c>
      <c r="AP291" s="110">
        <f t="shared" si="131"/>
        <v>3.496</v>
      </c>
      <c r="AQ291" s="111">
        <f t="shared" si="131"/>
        <v>2.694</v>
      </c>
      <c r="AR291" s="112">
        <f t="shared" si="131"/>
        <v>76.674887587259192</v>
      </c>
      <c r="AS291" s="112">
        <f t="shared" si="131"/>
        <v>23.325112412740808</v>
      </c>
      <c r="AT291" s="113">
        <f t="shared" si="131"/>
        <v>986.64516129032256</v>
      </c>
      <c r="AU291" s="114">
        <f t="shared" si="131"/>
        <v>2.4171428571428573</v>
      </c>
      <c r="AV291" s="115">
        <f t="shared" si="131"/>
        <v>1.526</v>
      </c>
      <c r="AW291" s="112">
        <f t="shared" si="131"/>
        <v>62.502727799124862</v>
      </c>
      <c r="AX291" s="112">
        <f t="shared" si="131"/>
        <v>37.497272200875138</v>
      </c>
      <c r="AY291" s="61">
        <f t="shared" si="131"/>
        <v>48.646314527095441</v>
      </c>
      <c r="AZ291" s="97">
        <f t="shared" si="131"/>
        <v>80.070952380952377</v>
      </c>
      <c r="BA291" s="68">
        <f t="shared" si="131"/>
        <v>61.9</v>
      </c>
      <c r="BB291" s="68">
        <f t="shared" si="131"/>
        <v>33.1</v>
      </c>
      <c r="BC291" s="68">
        <f t="shared" si="131"/>
        <v>1465</v>
      </c>
      <c r="BD291" s="68" t="str">
        <f t="shared" si="131"/>
        <v/>
      </c>
      <c r="BE291" s="15" t="str">
        <f>IFERROR(SUBTOTAL(1,BE258:BE288),"")</f>
        <v/>
      </c>
      <c r="BF291" s="6">
        <f t="shared" si="131"/>
        <v>7044.2580645161288</v>
      </c>
      <c r="BG291" s="41">
        <f t="shared" si="131"/>
        <v>960.87096774193549</v>
      </c>
      <c r="BH291" s="42">
        <f t="shared" si="131"/>
        <v>6083.3870967741932</v>
      </c>
      <c r="BI291" s="42" t="str">
        <f t="shared" si="131"/>
        <v/>
      </c>
      <c r="BJ291" s="42" t="str">
        <f t="shared" si="131"/>
        <v/>
      </c>
      <c r="BK291" s="42" t="str">
        <f t="shared" si="131"/>
        <v/>
      </c>
      <c r="BL291" s="42" t="str">
        <f t="shared" si="131"/>
        <v/>
      </c>
      <c r="BM291" s="15" t="str">
        <f t="shared" si="131"/>
        <v/>
      </c>
    </row>
    <row r="292" spans="1:65" ht="17.25" outlineLevel="1" thickBot="1" x14ac:dyDescent="0.35">
      <c r="A292" s="160" t="s">
        <v>53</v>
      </c>
      <c r="B292" s="161"/>
      <c r="C292" s="52">
        <f>SUBTOTAL(9,C258:C288)</f>
        <v>11032057</v>
      </c>
      <c r="D292" s="62"/>
      <c r="E292" s="30"/>
      <c r="F292" s="30"/>
      <c r="G292" s="30"/>
      <c r="H292" s="30"/>
      <c r="I292" s="30"/>
      <c r="J292" s="30"/>
      <c r="K292" s="30"/>
      <c r="L292" s="30"/>
      <c r="M292" s="73"/>
      <c r="N292" s="84"/>
      <c r="O292" s="84"/>
      <c r="P292" s="84"/>
      <c r="Q292" s="84"/>
      <c r="R292" s="84"/>
      <c r="S292" s="84"/>
      <c r="T292" s="84"/>
      <c r="U292" s="84"/>
      <c r="V292" s="93"/>
      <c r="W292" s="94"/>
      <c r="X292" s="94"/>
      <c r="Y292" s="94"/>
      <c r="Z292" s="94"/>
      <c r="AA292" s="94"/>
      <c r="AB292" s="94"/>
      <c r="AC292" s="94"/>
      <c r="AD292" s="94"/>
      <c r="AE292" s="93"/>
      <c r="AF292" s="94"/>
      <c r="AG292" s="94"/>
      <c r="AH292" s="94"/>
      <c r="AI292" s="94"/>
      <c r="AJ292" s="94"/>
      <c r="AK292" s="94"/>
      <c r="AL292" s="94"/>
      <c r="AM292" s="94"/>
      <c r="AN292" s="94"/>
      <c r="AO292" s="43">
        <f>SUBTOTAL(9,AO258:AO288)</f>
        <v>30586</v>
      </c>
      <c r="AP292" s="116"/>
      <c r="AQ292" s="117"/>
      <c r="AR292" s="118"/>
      <c r="AS292" s="118"/>
      <c r="AT292" s="119">
        <f>SUBTOTAL(9,AT258:AT288)</f>
        <v>30586</v>
      </c>
      <c r="AU292" s="120"/>
      <c r="AV292" s="121"/>
      <c r="AW292" s="118"/>
      <c r="AX292" s="118"/>
      <c r="AY292" s="62"/>
      <c r="AZ292" s="98"/>
      <c r="BA292" s="69"/>
      <c r="BB292" s="69"/>
      <c r="BC292" s="69"/>
      <c r="BD292" s="69"/>
      <c r="BE292" s="16">
        <f>SUBTOTAL(9,BE258:BE288)</f>
        <v>0</v>
      </c>
      <c r="BF292" s="7">
        <f t="shared" ref="BF292:BM292" si="132">SUBTOTAL(9,BF258:BF288)</f>
        <v>218372</v>
      </c>
      <c r="BG292" s="43">
        <f t="shared" si="132"/>
        <v>29787</v>
      </c>
      <c r="BH292" s="44">
        <f t="shared" si="132"/>
        <v>188585</v>
      </c>
      <c r="BI292" s="44">
        <f t="shared" si="132"/>
        <v>0</v>
      </c>
      <c r="BJ292" s="44">
        <f t="shared" si="132"/>
        <v>0</v>
      </c>
      <c r="BK292" s="44">
        <f t="shared" si="132"/>
        <v>0</v>
      </c>
      <c r="BL292" s="44">
        <f t="shared" si="132"/>
        <v>0</v>
      </c>
      <c r="BM292" s="16">
        <f t="shared" si="132"/>
        <v>0</v>
      </c>
    </row>
    <row r="293" spans="1:65" outlineLevel="5" x14ac:dyDescent="0.3">
      <c r="A293" s="21">
        <f t="shared" si="112"/>
        <v>9</v>
      </c>
      <c r="B293" s="33">
        <f>B288+1</f>
        <v>43709</v>
      </c>
      <c r="C293" s="51">
        <v>344508</v>
      </c>
      <c r="D293" s="64">
        <f t="shared" ref="D293:D322" si="133">IFERROR(ROUND(AVERAGE(E293:L293),1),"")</f>
        <v>36.5</v>
      </c>
      <c r="E293" s="12">
        <v>36</v>
      </c>
      <c r="F293" s="12">
        <v>37</v>
      </c>
      <c r="G293" s="12"/>
      <c r="H293" s="12"/>
      <c r="I293" s="12"/>
      <c r="J293" s="12"/>
      <c r="K293" s="12"/>
      <c r="L293" s="12"/>
      <c r="M293" s="74" t="str">
        <f t="shared" ref="M293:M322" si="134">IFERROR(ROUND(AVERAGE(N293:U293),1),"")</f>
        <v/>
      </c>
      <c r="N293" s="83" t="s">
        <v>103</v>
      </c>
      <c r="O293" s="83" t="s">
        <v>103</v>
      </c>
      <c r="P293" s="83"/>
      <c r="Q293" s="83"/>
      <c r="R293" s="83"/>
      <c r="S293" s="83"/>
      <c r="T293" s="83"/>
      <c r="U293" s="83"/>
      <c r="V293" s="5" t="str">
        <f t="shared" ref="V293:V322" si="135">IFERROR(ROUND(AVERAGE(W293:AD293),1),"")</f>
        <v/>
      </c>
      <c r="W293" s="41"/>
      <c r="X293" s="41"/>
      <c r="Y293" s="41"/>
      <c r="Z293" s="41"/>
      <c r="AA293" s="41"/>
      <c r="AB293" s="41"/>
      <c r="AC293" s="41"/>
      <c r="AD293" s="41"/>
      <c r="AE293" s="5" t="str">
        <f t="shared" ref="AE293:AE322" si="136">IFERROR(ROUND(AVERAGE(AF293:AM293),1),"")</f>
        <v/>
      </c>
      <c r="AF293" s="41"/>
      <c r="AG293" s="41"/>
      <c r="AH293" s="41"/>
      <c r="AI293" s="41"/>
      <c r="AJ293" s="41"/>
      <c r="AK293" s="41"/>
      <c r="AL293" s="41"/>
      <c r="AM293" s="41"/>
      <c r="AN293" s="41">
        <f>21000/AO293</f>
        <v>23.648648648648649</v>
      </c>
      <c r="AO293" s="41">
        <v>888</v>
      </c>
      <c r="AP293" s="110" t="s">
        <v>103</v>
      </c>
      <c r="AQ293" s="111" t="s">
        <v>103</v>
      </c>
      <c r="AR293" s="126" t="str">
        <f t="shared" ref="AR293:AR322" si="137">IFERROR(AQ293/AP293*100,"")</f>
        <v/>
      </c>
      <c r="AS293" s="126" t="str">
        <f t="shared" ref="AS293:AS322" si="138">IFERROR(100-AR293,"")</f>
        <v/>
      </c>
      <c r="AT293" s="127">
        <v>888</v>
      </c>
      <c r="AU293" s="128" t="s">
        <v>103</v>
      </c>
      <c r="AV293" s="129" t="s">
        <v>103</v>
      </c>
      <c r="AW293" s="126" t="str">
        <f t="shared" ref="AW293:AW322" si="139">IFERROR(AV293/AU293*100,"")</f>
        <v/>
      </c>
      <c r="AX293" s="126" t="str">
        <f t="shared" ref="AX293:AX322" si="140">IFERROR(100-AW293,"")</f>
        <v/>
      </c>
      <c r="AY293" s="64" t="str">
        <f t="shared" ref="AY293:AY322" si="141">IFERROR((1-((AW293*AS293)/(AX293*AR293)))*100,"")</f>
        <v/>
      </c>
      <c r="AZ293" s="97" t="s">
        <v>103</v>
      </c>
      <c r="BA293" s="68"/>
      <c r="BB293" s="68"/>
      <c r="BC293" s="68"/>
      <c r="BD293" s="68"/>
      <c r="BE293" s="15"/>
      <c r="BF293" s="5">
        <f t="shared" ref="BF293:BF322" si="142">IF(SUM(BG293:BM293)=0,"",SUM(BG293:BM293))</f>
        <v>6329</v>
      </c>
      <c r="BG293" s="42">
        <v>1487</v>
      </c>
      <c r="BH293" s="42">
        <v>4842</v>
      </c>
      <c r="BI293" s="42"/>
      <c r="BJ293" s="42"/>
      <c r="BK293" s="42"/>
      <c r="BL293" s="42"/>
      <c r="BM293" s="15"/>
    </row>
    <row r="294" spans="1:65" outlineLevel="5" x14ac:dyDescent="0.3">
      <c r="A294" s="22">
        <f t="shared" si="112"/>
        <v>9</v>
      </c>
      <c r="B294" s="9">
        <f t="shared" si="128"/>
        <v>43710</v>
      </c>
      <c r="C294" s="51">
        <v>326589</v>
      </c>
      <c r="D294" s="64">
        <f t="shared" si="133"/>
        <v>36.5</v>
      </c>
      <c r="E294" s="12">
        <v>36</v>
      </c>
      <c r="F294" s="12">
        <v>37</v>
      </c>
      <c r="G294" s="12"/>
      <c r="H294" s="12"/>
      <c r="I294" s="12"/>
      <c r="J294" s="12"/>
      <c r="K294" s="12"/>
      <c r="L294" s="12"/>
      <c r="M294" s="74" t="str">
        <f t="shared" si="134"/>
        <v/>
      </c>
      <c r="N294" s="83" t="s">
        <v>103</v>
      </c>
      <c r="O294" s="83" t="s">
        <v>103</v>
      </c>
      <c r="P294" s="83"/>
      <c r="Q294" s="83"/>
      <c r="R294" s="83"/>
      <c r="S294" s="83"/>
      <c r="T294" s="83"/>
      <c r="U294" s="83"/>
      <c r="V294" s="5" t="str">
        <f t="shared" si="135"/>
        <v/>
      </c>
      <c r="W294" s="41"/>
      <c r="X294" s="41"/>
      <c r="Y294" s="41"/>
      <c r="Z294" s="41"/>
      <c r="AA294" s="41"/>
      <c r="AB294" s="41"/>
      <c r="AC294" s="41"/>
      <c r="AD294" s="41"/>
      <c r="AE294" s="5" t="str">
        <f t="shared" si="136"/>
        <v/>
      </c>
      <c r="AF294" s="41"/>
      <c r="AG294" s="41"/>
      <c r="AH294" s="41"/>
      <c r="AI294" s="41"/>
      <c r="AJ294" s="41"/>
      <c r="AK294" s="41"/>
      <c r="AL294" s="41"/>
      <c r="AM294" s="41"/>
      <c r="AN294" s="41">
        <f t="shared" ref="AN294:AN322" si="143">21000/AO294</f>
        <v>18.817204301075268</v>
      </c>
      <c r="AO294" s="41">
        <v>1116</v>
      </c>
      <c r="AP294" s="110" t="s">
        <v>103</v>
      </c>
      <c r="AQ294" s="111" t="s">
        <v>103</v>
      </c>
      <c r="AR294" s="126" t="str">
        <f t="shared" si="137"/>
        <v/>
      </c>
      <c r="AS294" s="126" t="str">
        <f t="shared" si="138"/>
        <v/>
      </c>
      <c r="AT294" s="127">
        <v>1116</v>
      </c>
      <c r="AU294" s="128">
        <v>2.44</v>
      </c>
      <c r="AV294" s="129" t="s">
        <v>103</v>
      </c>
      <c r="AW294" s="126" t="str">
        <f t="shared" si="139"/>
        <v/>
      </c>
      <c r="AX294" s="126" t="str">
        <f t="shared" si="140"/>
        <v/>
      </c>
      <c r="AY294" s="64" t="str">
        <f t="shared" si="141"/>
        <v/>
      </c>
      <c r="AZ294" s="97">
        <v>80.14</v>
      </c>
      <c r="BA294" s="68"/>
      <c r="BB294" s="68"/>
      <c r="BC294" s="68"/>
      <c r="BD294" s="68"/>
      <c r="BE294" s="15"/>
      <c r="BF294" s="5">
        <f t="shared" si="142"/>
        <v>5742</v>
      </c>
      <c r="BG294" s="42">
        <v>0</v>
      </c>
      <c r="BH294" s="42">
        <v>5742</v>
      </c>
      <c r="BI294" s="42"/>
      <c r="BJ294" s="42"/>
      <c r="BK294" s="42"/>
      <c r="BL294" s="42"/>
      <c r="BM294" s="15"/>
    </row>
    <row r="295" spans="1:65" outlineLevel="5" x14ac:dyDescent="0.3">
      <c r="A295" s="22">
        <f t="shared" si="112"/>
        <v>9</v>
      </c>
      <c r="B295" s="9">
        <f t="shared" si="128"/>
        <v>43711</v>
      </c>
      <c r="C295" s="51">
        <v>336213</v>
      </c>
      <c r="D295" s="64">
        <f t="shared" si="133"/>
        <v>35.5</v>
      </c>
      <c r="E295" s="12">
        <v>35</v>
      </c>
      <c r="F295" s="12">
        <v>36</v>
      </c>
      <c r="G295" s="12"/>
      <c r="H295" s="12"/>
      <c r="I295" s="12"/>
      <c r="J295" s="12"/>
      <c r="K295" s="12"/>
      <c r="L295" s="12"/>
      <c r="M295" s="74" t="str">
        <f t="shared" si="134"/>
        <v/>
      </c>
      <c r="N295" s="83" t="s">
        <v>103</v>
      </c>
      <c r="O295" s="83" t="s">
        <v>103</v>
      </c>
      <c r="P295" s="83"/>
      <c r="Q295" s="83"/>
      <c r="R295" s="83"/>
      <c r="S295" s="83"/>
      <c r="T295" s="83"/>
      <c r="U295" s="83"/>
      <c r="V295" s="5" t="str">
        <f t="shared" si="135"/>
        <v/>
      </c>
      <c r="W295" s="41"/>
      <c r="X295" s="41"/>
      <c r="Y295" s="41"/>
      <c r="Z295" s="41"/>
      <c r="AA295" s="41"/>
      <c r="AB295" s="41"/>
      <c r="AC295" s="41"/>
      <c r="AD295" s="41"/>
      <c r="AE295" s="5" t="str">
        <f t="shared" si="136"/>
        <v/>
      </c>
      <c r="AF295" s="41"/>
      <c r="AG295" s="41"/>
      <c r="AH295" s="41"/>
      <c r="AI295" s="41"/>
      <c r="AJ295" s="41"/>
      <c r="AK295" s="41"/>
      <c r="AL295" s="41"/>
      <c r="AM295" s="41"/>
      <c r="AN295" s="41">
        <f t="shared" si="143"/>
        <v>25.362318840579711</v>
      </c>
      <c r="AO295" s="41">
        <v>828</v>
      </c>
      <c r="AP295" s="110" t="s">
        <v>103</v>
      </c>
      <c r="AQ295" s="111" t="s">
        <v>103</v>
      </c>
      <c r="AR295" s="126" t="str">
        <f t="shared" si="137"/>
        <v/>
      </c>
      <c r="AS295" s="126" t="str">
        <f t="shared" si="138"/>
        <v/>
      </c>
      <c r="AT295" s="127">
        <v>828</v>
      </c>
      <c r="AU295" s="128">
        <v>2.36</v>
      </c>
      <c r="AV295" s="129" t="s">
        <v>103</v>
      </c>
      <c r="AW295" s="126" t="str">
        <f t="shared" si="139"/>
        <v/>
      </c>
      <c r="AX295" s="126" t="str">
        <f t="shared" si="140"/>
        <v/>
      </c>
      <c r="AY295" s="64" t="str">
        <f t="shared" si="141"/>
        <v/>
      </c>
      <c r="AZ295" s="97">
        <v>80.22</v>
      </c>
      <c r="BA295" s="68"/>
      <c r="BB295" s="68"/>
      <c r="BC295" s="68"/>
      <c r="BD295" s="68"/>
      <c r="BE295" s="15"/>
      <c r="BF295" s="5">
        <f t="shared" si="142"/>
        <v>5771</v>
      </c>
      <c r="BG295" s="42">
        <v>2109</v>
      </c>
      <c r="BH295" s="42">
        <v>3662</v>
      </c>
      <c r="BI295" s="42"/>
      <c r="BJ295" s="42"/>
      <c r="BK295" s="42"/>
      <c r="BL295" s="42"/>
      <c r="BM295" s="15"/>
    </row>
    <row r="296" spans="1:65" outlineLevel="5" x14ac:dyDescent="0.3">
      <c r="A296" s="22">
        <f t="shared" si="112"/>
        <v>9</v>
      </c>
      <c r="B296" s="9">
        <f t="shared" si="128"/>
        <v>43712</v>
      </c>
      <c r="C296" s="51">
        <v>366524</v>
      </c>
      <c r="D296" s="64">
        <f t="shared" si="133"/>
        <v>36</v>
      </c>
      <c r="E296" s="12">
        <v>36</v>
      </c>
      <c r="F296" s="12">
        <v>36</v>
      </c>
      <c r="G296" s="12"/>
      <c r="H296" s="12"/>
      <c r="I296" s="12"/>
      <c r="J296" s="12"/>
      <c r="K296" s="12"/>
      <c r="L296" s="12"/>
      <c r="M296" s="74">
        <f t="shared" si="134"/>
        <v>7.3</v>
      </c>
      <c r="N296" s="83">
        <v>7.27</v>
      </c>
      <c r="O296" s="83">
        <v>7.24</v>
      </c>
      <c r="P296" s="83"/>
      <c r="Q296" s="83"/>
      <c r="R296" s="83"/>
      <c r="S296" s="83"/>
      <c r="T296" s="83"/>
      <c r="U296" s="83"/>
      <c r="V296" s="5" t="str">
        <f t="shared" si="135"/>
        <v/>
      </c>
      <c r="W296" s="41"/>
      <c r="X296" s="41"/>
      <c r="Y296" s="41"/>
      <c r="Z296" s="41"/>
      <c r="AA296" s="41"/>
      <c r="AB296" s="41"/>
      <c r="AC296" s="41"/>
      <c r="AD296" s="41"/>
      <c r="AE296" s="5" t="str">
        <f t="shared" si="136"/>
        <v/>
      </c>
      <c r="AF296" s="41"/>
      <c r="AG296" s="41"/>
      <c r="AH296" s="41"/>
      <c r="AI296" s="41"/>
      <c r="AJ296" s="41"/>
      <c r="AK296" s="41"/>
      <c r="AL296" s="41"/>
      <c r="AM296" s="41"/>
      <c r="AN296" s="41">
        <f t="shared" si="143"/>
        <v>20.588235294117649</v>
      </c>
      <c r="AO296" s="41">
        <v>1020</v>
      </c>
      <c r="AP296" s="110">
        <v>3.19</v>
      </c>
      <c r="AQ296" s="111">
        <v>2.2999999999999998</v>
      </c>
      <c r="AR296" s="126">
        <f t="shared" si="137"/>
        <v>72.100313479623821</v>
      </c>
      <c r="AS296" s="126">
        <f t="shared" si="138"/>
        <v>27.899686520376179</v>
      </c>
      <c r="AT296" s="127">
        <v>1020</v>
      </c>
      <c r="AU296" s="128">
        <v>2.35</v>
      </c>
      <c r="AV296" s="129">
        <v>1.51</v>
      </c>
      <c r="AW296" s="126">
        <f t="shared" si="139"/>
        <v>64.255319148936167</v>
      </c>
      <c r="AX296" s="126">
        <f t="shared" si="140"/>
        <v>35.744680851063833</v>
      </c>
      <c r="AY296" s="64">
        <f t="shared" si="141"/>
        <v>30.439958592132509</v>
      </c>
      <c r="AZ296" s="97">
        <v>80.27</v>
      </c>
      <c r="BA296" s="68"/>
      <c r="BB296" s="68"/>
      <c r="BC296" s="68"/>
      <c r="BD296" s="68"/>
      <c r="BE296" s="15"/>
      <c r="BF296" s="5">
        <f t="shared" si="142"/>
        <v>7315</v>
      </c>
      <c r="BG296" s="42">
        <v>2882</v>
      </c>
      <c r="BH296" s="42">
        <v>4433</v>
      </c>
      <c r="BI296" s="42"/>
      <c r="BJ296" s="42"/>
      <c r="BK296" s="42"/>
      <c r="BL296" s="42"/>
      <c r="BM296" s="15"/>
    </row>
    <row r="297" spans="1:65" outlineLevel="5" x14ac:dyDescent="0.3">
      <c r="A297" s="22">
        <f t="shared" si="112"/>
        <v>9</v>
      </c>
      <c r="B297" s="9">
        <f t="shared" si="128"/>
        <v>43713</v>
      </c>
      <c r="C297" s="51">
        <v>361952</v>
      </c>
      <c r="D297" s="64">
        <f t="shared" si="133"/>
        <v>36</v>
      </c>
      <c r="E297" s="12">
        <v>36</v>
      </c>
      <c r="F297" s="12">
        <v>36</v>
      </c>
      <c r="G297" s="12"/>
      <c r="H297" s="12"/>
      <c r="I297" s="12"/>
      <c r="J297" s="12"/>
      <c r="K297" s="12"/>
      <c r="L297" s="12"/>
      <c r="M297" s="74" t="str">
        <f t="shared" si="134"/>
        <v/>
      </c>
      <c r="N297" s="83" t="s">
        <v>103</v>
      </c>
      <c r="O297" s="83" t="s">
        <v>103</v>
      </c>
      <c r="P297" s="83"/>
      <c r="Q297" s="83"/>
      <c r="R297" s="83"/>
      <c r="S297" s="83"/>
      <c r="T297" s="83"/>
      <c r="U297" s="83"/>
      <c r="V297" s="5" t="str">
        <f t="shared" si="135"/>
        <v/>
      </c>
      <c r="W297" s="41"/>
      <c r="X297" s="41"/>
      <c r="Y297" s="41"/>
      <c r="Z297" s="41"/>
      <c r="AA297" s="41"/>
      <c r="AB297" s="41"/>
      <c r="AC297" s="41"/>
      <c r="AD297" s="41"/>
      <c r="AE297" s="5" t="str">
        <f t="shared" si="136"/>
        <v/>
      </c>
      <c r="AF297" s="41"/>
      <c r="AG297" s="41"/>
      <c r="AH297" s="41"/>
      <c r="AI297" s="41"/>
      <c r="AJ297" s="41"/>
      <c r="AK297" s="41"/>
      <c r="AL297" s="41"/>
      <c r="AM297" s="41"/>
      <c r="AN297" s="41">
        <f t="shared" si="143"/>
        <v>21.233569261880689</v>
      </c>
      <c r="AO297" s="41">
        <v>989</v>
      </c>
      <c r="AP297" s="110" t="s">
        <v>103</v>
      </c>
      <c r="AQ297" s="111" t="s">
        <v>103</v>
      </c>
      <c r="AR297" s="126" t="str">
        <f t="shared" si="137"/>
        <v/>
      </c>
      <c r="AS297" s="126" t="str">
        <f t="shared" si="138"/>
        <v/>
      </c>
      <c r="AT297" s="127">
        <v>989</v>
      </c>
      <c r="AU297" s="128">
        <v>2.31</v>
      </c>
      <c r="AV297" s="129" t="s">
        <v>103</v>
      </c>
      <c r="AW297" s="126" t="str">
        <f t="shared" si="139"/>
        <v/>
      </c>
      <c r="AX297" s="126" t="str">
        <f t="shared" si="140"/>
        <v/>
      </c>
      <c r="AY297" s="64" t="str">
        <f t="shared" si="141"/>
        <v/>
      </c>
      <c r="AZ297" s="97">
        <v>80.09</v>
      </c>
      <c r="BA297" s="68"/>
      <c r="BB297" s="68"/>
      <c r="BC297" s="68"/>
      <c r="BD297" s="68"/>
      <c r="BE297" s="15"/>
      <c r="BF297" s="5">
        <f t="shared" si="142"/>
        <v>7224</v>
      </c>
      <c r="BG297" s="42">
        <v>0</v>
      </c>
      <c r="BH297" s="42">
        <v>7224</v>
      </c>
      <c r="BI297" s="42"/>
      <c r="BJ297" s="42"/>
      <c r="BK297" s="42"/>
      <c r="BL297" s="42"/>
      <c r="BM297" s="15"/>
    </row>
    <row r="298" spans="1:65" outlineLevel="5" x14ac:dyDescent="0.3">
      <c r="A298" s="22">
        <f t="shared" si="112"/>
        <v>9</v>
      </c>
      <c r="B298" s="9">
        <f t="shared" si="128"/>
        <v>43714</v>
      </c>
      <c r="C298" s="51">
        <v>367264</v>
      </c>
      <c r="D298" s="64">
        <f t="shared" si="133"/>
        <v>36</v>
      </c>
      <c r="E298" s="12">
        <v>36</v>
      </c>
      <c r="F298" s="12">
        <v>36</v>
      </c>
      <c r="G298" s="12"/>
      <c r="H298" s="12"/>
      <c r="I298" s="12"/>
      <c r="J298" s="12"/>
      <c r="K298" s="12"/>
      <c r="L298" s="12"/>
      <c r="M298" s="74" t="str">
        <f t="shared" si="134"/>
        <v/>
      </c>
      <c r="N298" s="83" t="s">
        <v>103</v>
      </c>
      <c r="O298" s="83" t="s">
        <v>103</v>
      </c>
      <c r="P298" s="83"/>
      <c r="Q298" s="83"/>
      <c r="R298" s="83"/>
      <c r="S298" s="83"/>
      <c r="T298" s="83"/>
      <c r="U298" s="83"/>
      <c r="V298" s="5" t="str">
        <f t="shared" si="135"/>
        <v/>
      </c>
      <c r="W298" s="41"/>
      <c r="X298" s="41"/>
      <c r="Y298" s="41"/>
      <c r="Z298" s="41"/>
      <c r="AA298" s="41"/>
      <c r="AB298" s="41"/>
      <c r="AC298" s="41"/>
      <c r="AD298" s="41"/>
      <c r="AE298" s="5" t="str">
        <f t="shared" si="136"/>
        <v/>
      </c>
      <c r="AF298" s="41"/>
      <c r="AG298" s="41"/>
      <c r="AH298" s="41"/>
      <c r="AI298" s="41"/>
      <c r="AJ298" s="41"/>
      <c r="AK298" s="41"/>
      <c r="AL298" s="41"/>
      <c r="AM298" s="41"/>
      <c r="AN298" s="41">
        <f t="shared" si="143"/>
        <v>19.699812382739211</v>
      </c>
      <c r="AO298" s="41">
        <v>1066</v>
      </c>
      <c r="AP298" s="110" t="s">
        <v>103</v>
      </c>
      <c r="AQ298" s="111" t="s">
        <v>103</v>
      </c>
      <c r="AR298" s="126" t="str">
        <f t="shared" si="137"/>
        <v/>
      </c>
      <c r="AS298" s="126" t="str">
        <f t="shared" si="138"/>
        <v/>
      </c>
      <c r="AT298" s="127">
        <v>1066</v>
      </c>
      <c r="AU298" s="128">
        <v>2.35</v>
      </c>
      <c r="AV298" s="129" t="s">
        <v>103</v>
      </c>
      <c r="AW298" s="126" t="str">
        <f t="shared" si="139"/>
        <v/>
      </c>
      <c r="AX298" s="126" t="str">
        <f t="shared" si="140"/>
        <v/>
      </c>
      <c r="AY298" s="64" t="str">
        <f t="shared" si="141"/>
        <v/>
      </c>
      <c r="AZ298" s="97">
        <v>80.16</v>
      </c>
      <c r="BA298" s="68"/>
      <c r="BB298" s="68"/>
      <c r="BC298" s="68"/>
      <c r="BD298" s="68"/>
      <c r="BE298" s="15"/>
      <c r="BF298" s="5">
        <f t="shared" si="142"/>
        <v>7272</v>
      </c>
      <c r="BG298" s="42">
        <v>0</v>
      </c>
      <c r="BH298" s="42">
        <v>7272</v>
      </c>
      <c r="BI298" s="42"/>
      <c r="BJ298" s="42"/>
      <c r="BK298" s="42"/>
      <c r="BL298" s="42"/>
      <c r="BM298" s="15"/>
    </row>
    <row r="299" spans="1:65" outlineLevel="5" x14ac:dyDescent="0.3">
      <c r="A299" s="22">
        <f t="shared" si="112"/>
        <v>9</v>
      </c>
      <c r="B299" s="9">
        <f t="shared" si="128"/>
        <v>43715</v>
      </c>
      <c r="C299" s="51">
        <v>348461</v>
      </c>
      <c r="D299" s="64">
        <f t="shared" si="133"/>
        <v>36</v>
      </c>
      <c r="E299" s="12">
        <v>36</v>
      </c>
      <c r="F299" s="12">
        <v>36</v>
      </c>
      <c r="G299" s="12"/>
      <c r="H299" s="12"/>
      <c r="I299" s="12"/>
      <c r="J299" s="12"/>
      <c r="K299" s="12"/>
      <c r="L299" s="12"/>
      <c r="M299" s="74" t="str">
        <f t="shared" si="134"/>
        <v/>
      </c>
      <c r="N299" s="83" t="s">
        <v>103</v>
      </c>
      <c r="O299" s="83" t="s">
        <v>103</v>
      </c>
      <c r="P299" s="83"/>
      <c r="Q299" s="83"/>
      <c r="R299" s="83"/>
      <c r="S299" s="83"/>
      <c r="T299" s="83"/>
      <c r="U299" s="83"/>
      <c r="V299" s="5" t="str">
        <f t="shared" si="135"/>
        <v/>
      </c>
      <c r="W299" s="41"/>
      <c r="X299" s="41"/>
      <c r="Y299" s="41"/>
      <c r="Z299" s="41"/>
      <c r="AA299" s="41"/>
      <c r="AB299" s="41"/>
      <c r="AC299" s="41"/>
      <c r="AD299" s="41"/>
      <c r="AE299" s="5" t="str">
        <f t="shared" si="136"/>
        <v/>
      </c>
      <c r="AF299" s="41"/>
      <c r="AG299" s="41"/>
      <c r="AH299" s="41"/>
      <c r="AI299" s="41"/>
      <c r="AJ299" s="41"/>
      <c r="AK299" s="41"/>
      <c r="AL299" s="41"/>
      <c r="AM299" s="41"/>
      <c r="AN299" s="41">
        <f t="shared" si="143"/>
        <v>22.776572668112799</v>
      </c>
      <c r="AO299" s="41">
        <v>922</v>
      </c>
      <c r="AP299" s="110" t="s">
        <v>103</v>
      </c>
      <c r="AQ299" s="111" t="s">
        <v>103</v>
      </c>
      <c r="AR299" s="126" t="str">
        <f t="shared" si="137"/>
        <v/>
      </c>
      <c r="AS299" s="126" t="str">
        <f t="shared" si="138"/>
        <v/>
      </c>
      <c r="AT299" s="127">
        <v>922</v>
      </c>
      <c r="AU299" s="128" t="s">
        <v>103</v>
      </c>
      <c r="AV299" s="129" t="s">
        <v>103</v>
      </c>
      <c r="AW299" s="126" t="str">
        <f t="shared" si="139"/>
        <v/>
      </c>
      <c r="AX299" s="126" t="str">
        <f t="shared" si="140"/>
        <v/>
      </c>
      <c r="AY299" s="64" t="str">
        <f t="shared" si="141"/>
        <v/>
      </c>
      <c r="AZ299" s="97" t="s">
        <v>103</v>
      </c>
      <c r="BA299" s="68"/>
      <c r="BB299" s="68"/>
      <c r="BC299" s="68"/>
      <c r="BD299" s="68"/>
      <c r="BE299" s="15"/>
      <c r="BF299" s="5">
        <f t="shared" si="142"/>
        <v>7089</v>
      </c>
      <c r="BG299" s="42">
        <v>2173</v>
      </c>
      <c r="BH299" s="42">
        <v>4916</v>
      </c>
      <c r="BI299" s="42"/>
      <c r="BJ299" s="42"/>
      <c r="BK299" s="42"/>
      <c r="BL299" s="42"/>
      <c r="BM299" s="15"/>
    </row>
    <row r="300" spans="1:65" outlineLevel="5" x14ac:dyDescent="0.3">
      <c r="A300" s="22">
        <f t="shared" si="112"/>
        <v>9</v>
      </c>
      <c r="B300" s="9">
        <f t="shared" si="128"/>
        <v>43716</v>
      </c>
      <c r="C300" s="51">
        <v>359395</v>
      </c>
      <c r="D300" s="64">
        <f t="shared" si="133"/>
        <v>36</v>
      </c>
      <c r="E300" s="12">
        <v>36</v>
      </c>
      <c r="F300" s="12">
        <v>36</v>
      </c>
      <c r="G300" s="12"/>
      <c r="H300" s="12"/>
      <c r="I300" s="12"/>
      <c r="J300" s="12"/>
      <c r="K300" s="12"/>
      <c r="L300" s="12"/>
      <c r="M300" s="74" t="str">
        <f t="shared" si="134"/>
        <v/>
      </c>
      <c r="N300" s="83" t="s">
        <v>103</v>
      </c>
      <c r="O300" s="83" t="s">
        <v>103</v>
      </c>
      <c r="P300" s="83"/>
      <c r="Q300" s="83"/>
      <c r="R300" s="83"/>
      <c r="S300" s="83"/>
      <c r="T300" s="83"/>
      <c r="U300" s="83"/>
      <c r="V300" s="5" t="str">
        <f t="shared" si="135"/>
        <v/>
      </c>
      <c r="W300" s="41"/>
      <c r="X300" s="41"/>
      <c r="Y300" s="41"/>
      <c r="Z300" s="41"/>
      <c r="AA300" s="41"/>
      <c r="AB300" s="41"/>
      <c r="AC300" s="41"/>
      <c r="AD300" s="41"/>
      <c r="AE300" s="5" t="str">
        <f t="shared" si="136"/>
        <v/>
      </c>
      <c r="AF300" s="41"/>
      <c r="AG300" s="41"/>
      <c r="AH300" s="41"/>
      <c r="AI300" s="41"/>
      <c r="AJ300" s="41"/>
      <c r="AK300" s="41"/>
      <c r="AL300" s="41"/>
      <c r="AM300" s="41"/>
      <c r="AN300" s="41">
        <f t="shared" si="143"/>
        <v>20.833333333333332</v>
      </c>
      <c r="AO300" s="41">
        <v>1008</v>
      </c>
      <c r="AP300" s="110" t="s">
        <v>103</v>
      </c>
      <c r="AQ300" s="111" t="s">
        <v>103</v>
      </c>
      <c r="AR300" s="126" t="str">
        <f t="shared" si="137"/>
        <v/>
      </c>
      <c r="AS300" s="126" t="str">
        <f t="shared" si="138"/>
        <v/>
      </c>
      <c r="AT300" s="127">
        <v>1008</v>
      </c>
      <c r="AU300" s="128" t="s">
        <v>103</v>
      </c>
      <c r="AV300" s="129" t="s">
        <v>103</v>
      </c>
      <c r="AW300" s="126" t="str">
        <f t="shared" si="139"/>
        <v/>
      </c>
      <c r="AX300" s="126" t="str">
        <f t="shared" si="140"/>
        <v/>
      </c>
      <c r="AY300" s="64" t="str">
        <f t="shared" si="141"/>
        <v/>
      </c>
      <c r="AZ300" s="97" t="s">
        <v>103</v>
      </c>
      <c r="BA300" s="68"/>
      <c r="BB300" s="68"/>
      <c r="BC300" s="68"/>
      <c r="BD300" s="68"/>
      <c r="BE300" s="15"/>
      <c r="BF300" s="5">
        <f t="shared" si="142"/>
        <v>6735</v>
      </c>
      <c r="BG300" s="42">
        <v>1237</v>
      </c>
      <c r="BH300" s="42">
        <v>5498</v>
      </c>
      <c r="BI300" s="42"/>
      <c r="BJ300" s="42"/>
      <c r="BK300" s="42"/>
      <c r="BL300" s="42"/>
      <c r="BM300" s="15"/>
    </row>
    <row r="301" spans="1:65" outlineLevel="5" x14ac:dyDescent="0.3">
      <c r="A301" s="22">
        <f t="shared" si="112"/>
        <v>9</v>
      </c>
      <c r="B301" s="9">
        <f t="shared" si="128"/>
        <v>43717</v>
      </c>
      <c r="C301" s="51">
        <v>343277</v>
      </c>
      <c r="D301" s="64">
        <f t="shared" si="133"/>
        <v>36</v>
      </c>
      <c r="E301" s="12">
        <v>36</v>
      </c>
      <c r="F301" s="12">
        <v>36</v>
      </c>
      <c r="G301" s="12"/>
      <c r="H301" s="12"/>
      <c r="I301" s="12"/>
      <c r="J301" s="12"/>
      <c r="K301" s="12"/>
      <c r="L301" s="12"/>
      <c r="M301" s="74" t="str">
        <f t="shared" si="134"/>
        <v/>
      </c>
      <c r="N301" s="83" t="s">
        <v>103</v>
      </c>
      <c r="O301" s="83" t="s">
        <v>103</v>
      </c>
      <c r="P301" s="83"/>
      <c r="Q301" s="83"/>
      <c r="R301" s="83"/>
      <c r="S301" s="83"/>
      <c r="T301" s="83"/>
      <c r="U301" s="83"/>
      <c r="V301" s="5" t="str">
        <f t="shared" si="135"/>
        <v/>
      </c>
      <c r="W301" s="41"/>
      <c r="X301" s="41"/>
      <c r="Y301" s="41"/>
      <c r="Z301" s="41"/>
      <c r="AA301" s="41"/>
      <c r="AB301" s="41"/>
      <c r="AC301" s="41"/>
      <c r="AD301" s="41"/>
      <c r="AE301" s="5" t="str">
        <f t="shared" si="136"/>
        <v/>
      </c>
      <c r="AF301" s="41"/>
      <c r="AG301" s="41"/>
      <c r="AH301" s="41"/>
      <c r="AI301" s="41"/>
      <c r="AJ301" s="41"/>
      <c r="AK301" s="41"/>
      <c r="AL301" s="41"/>
      <c r="AM301" s="41"/>
      <c r="AN301" s="41">
        <f t="shared" si="143"/>
        <v>22.727272727272727</v>
      </c>
      <c r="AO301" s="41">
        <v>924</v>
      </c>
      <c r="AP301" s="110" t="s">
        <v>103</v>
      </c>
      <c r="AQ301" s="111" t="s">
        <v>103</v>
      </c>
      <c r="AR301" s="126" t="str">
        <f t="shared" si="137"/>
        <v/>
      </c>
      <c r="AS301" s="126" t="str">
        <f t="shared" si="138"/>
        <v/>
      </c>
      <c r="AT301" s="127">
        <v>924</v>
      </c>
      <c r="AU301" s="128">
        <v>2.48</v>
      </c>
      <c r="AV301" s="129" t="s">
        <v>103</v>
      </c>
      <c r="AW301" s="126" t="str">
        <f t="shared" si="139"/>
        <v/>
      </c>
      <c r="AX301" s="126" t="str">
        <f t="shared" si="140"/>
        <v/>
      </c>
      <c r="AY301" s="64" t="str">
        <f t="shared" si="141"/>
        <v/>
      </c>
      <c r="AZ301" s="97">
        <v>79.75</v>
      </c>
      <c r="BA301" s="68">
        <v>62.8</v>
      </c>
      <c r="BB301" s="68">
        <v>33.1</v>
      </c>
      <c r="BC301" s="68">
        <v>1362</v>
      </c>
      <c r="BD301" s="68"/>
      <c r="BE301" s="15"/>
      <c r="BF301" s="5">
        <f t="shared" si="142"/>
        <v>6774</v>
      </c>
      <c r="BG301" s="42">
        <v>840</v>
      </c>
      <c r="BH301" s="42">
        <v>5934</v>
      </c>
      <c r="BI301" s="42"/>
      <c r="BJ301" s="42"/>
      <c r="BK301" s="42"/>
      <c r="BL301" s="42"/>
      <c r="BM301" s="15"/>
    </row>
    <row r="302" spans="1:65" outlineLevel="5" x14ac:dyDescent="0.3">
      <c r="A302" s="22">
        <f t="shared" si="112"/>
        <v>9</v>
      </c>
      <c r="B302" s="9">
        <f t="shared" si="128"/>
        <v>43718</v>
      </c>
      <c r="C302" s="51">
        <v>362425</v>
      </c>
      <c r="D302" s="64">
        <f t="shared" si="133"/>
        <v>35</v>
      </c>
      <c r="E302" s="12">
        <v>35</v>
      </c>
      <c r="F302" s="12">
        <v>35</v>
      </c>
      <c r="G302" s="12"/>
      <c r="H302" s="12"/>
      <c r="I302" s="12"/>
      <c r="J302" s="12"/>
      <c r="K302" s="12"/>
      <c r="L302" s="12"/>
      <c r="M302" s="74">
        <f t="shared" si="134"/>
        <v>7.2</v>
      </c>
      <c r="N302" s="83">
        <v>7.25</v>
      </c>
      <c r="O302" s="83">
        <v>7.23</v>
      </c>
      <c r="P302" s="83"/>
      <c r="Q302" s="83"/>
      <c r="R302" s="83"/>
      <c r="S302" s="83"/>
      <c r="T302" s="83"/>
      <c r="U302" s="83"/>
      <c r="V302" s="5" t="str">
        <f t="shared" si="135"/>
        <v/>
      </c>
      <c r="W302" s="41"/>
      <c r="X302" s="41"/>
      <c r="Y302" s="41"/>
      <c r="Z302" s="41"/>
      <c r="AA302" s="41"/>
      <c r="AB302" s="41"/>
      <c r="AC302" s="41"/>
      <c r="AD302" s="41"/>
      <c r="AE302" s="5" t="str">
        <f t="shared" si="136"/>
        <v/>
      </c>
      <c r="AF302" s="41"/>
      <c r="AG302" s="41"/>
      <c r="AH302" s="41"/>
      <c r="AI302" s="41"/>
      <c r="AJ302" s="41"/>
      <c r="AK302" s="41"/>
      <c r="AL302" s="41"/>
      <c r="AM302" s="41"/>
      <c r="AN302" s="41">
        <f t="shared" si="143"/>
        <v>18.276762402088774</v>
      </c>
      <c r="AO302" s="41">
        <v>1149</v>
      </c>
      <c r="AP302" s="110">
        <v>3.27</v>
      </c>
      <c r="AQ302" s="111">
        <v>2.4300000000000002</v>
      </c>
      <c r="AR302" s="126">
        <f t="shared" si="137"/>
        <v>74.311926605504595</v>
      </c>
      <c r="AS302" s="126">
        <f t="shared" si="138"/>
        <v>25.688073394495405</v>
      </c>
      <c r="AT302" s="127">
        <v>1149</v>
      </c>
      <c r="AU302" s="128">
        <v>2.39</v>
      </c>
      <c r="AV302" s="129">
        <v>1.59</v>
      </c>
      <c r="AW302" s="126">
        <f t="shared" si="139"/>
        <v>66.527196652719667</v>
      </c>
      <c r="AX302" s="126">
        <f t="shared" si="140"/>
        <v>33.472803347280333</v>
      </c>
      <c r="AY302" s="64">
        <f t="shared" si="141"/>
        <v>31.296296296296322</v>
      </c>
      <c r="AZ302" s="97">
        <v>79.86</v>
      </c>
      <c r="BA302" s="68"/>
      <c r="BB302" s="68"/>
      <c r="BC302" s="68"/>
      <c r="BD302" s="68"/>
      <c r="BE302" s="15"/>
      <c r="BF302" s="5">
        <f t="shared" si="142"/>
        <v>5826</v>
      </c>
      <c r="BG302" s="42">
        <v>2476</v>
      </c>
      <c r="BH302" s="42">
        <v>3350</v>
      </c>
      <c r="BI302" s="42"/>
      <c r="BJ302" s="42"/>
      <c r="BK302" s="42"/>
      <c r="BL302" s="42"/>
      <c r="BM302" s="15"/>
    </row>
    <row r="303" spans="1:65" outlineLevel="5" x14ac:dyDescent="0.3">
      <c r="A303" s="22">
        <f t="shared" si="112"/>
        <v>9</v>
      </c>
      <c r="B303" s="9">
        <f t="shared" si="128"/>
        <v>43719</v>
      </c>
      <c r="C303" s="51">
        <v>363020</v>
      </c>
      <c r="D303" s="64">
        <f t="shared" si="133"/>
        <v>35</v>
      </c>
      <c r="E303" s="12">
        <v>36</v>
      </c>
      <c r="F303" s="12">
        <v>34</v>
      </c>
      <c r="G303" s="12"/>
      <c r="H303" s="12"/>
      <c r="I303" s="12"/>
      <c r="J303" s="12"/>
      <c r="K303" s="12"/>
      <c r="L303" s="12"/>
      <c r="M303" s="74" t="str">
        <f t="shared" si="134"/>
        <v/>
      </c>
      <c r="N303" s="83" t="s">
        <v>103</v>
      </c>
      <c r="O303" s="83" t="s">
        <v>103</v>
      </c>
      <c r="P303" s="83"/>
      <c r="Q303" s="83"/>
      <c r="R303" s="83"/>
      <c r="S303" s="83"/>
      <c r="T303" s="83"/>
      <c r="U303" s="83"/>
      <c r="V303" s="5" t="str">
        <f t="shared" si="135"/>
        <v/>
      </c>
      <c r="W303" s="41"/>
      <c r="X303" s="41"/>
      <c r="Y303" s="41"/>
      <c r="Z303" s="41"/>
      <c r="AA303" s="41"/>
      <c r="AB303" s="41"/>
      <c r="AC303" s="41"/>
      <c r="AD303" s="41"/>
      <c r="AE303" s="5" t="str">
        <f t="shared" si="136"/>
        <v/>
      </c>
      <c r="AF303" s="41"/>
      <c r="AG303" s="41"/>
      <c r="AH303" s="41"/>
      <c r="AI303" s="41"/>
      <c r="AJ303" s="41"/>
      <c r="AK303" s="41"/>
      <c r="AL303" s="41"/>
      <c r="AM303" s="41"/>
      <c r="AN303" s="41">
        <f t="shared" si="143"/>
        <v>21.428571428571427</v>
      </c>
      <c r="AO303" s="41">
        <v>980</v>
      </c>
      <c r="AP303" s="110" t="s">
        <v>103</v>
      </c>
      <c r="AQ303" s="111" t="s">
        <v>103</v>
      </c>
      <c r="AR303" s="126" t="str">
        <f t="shared" si="137"/>
        <v/>
      </c>
      <c r="AS303" s="126" t="str">
        <f t="shared" si="138"/>
        <v/>
      </c>
      <c r="AT303" s="127">
        <v>980</v>
      </c>
      <c r="AU303" s="128">
        <v>2.4</v>
      </c>
      <c r="AV303" s="129" t="s">
        <v>103</v>
      </c>
      <c r="AW303" s="126" t="str">
        <f t="shared" si="139"/>
        <v/>
      </c>
      <c r="AX303" s="126" t="str">
        <f t="shared" si="140"/>
        <v/>
      </c>
      <c r="AY303" s="64" t="str">
        <f t="shared" si="141"/>
        <v/>
      </c>
      <c r="AZ303" s="97">
        <v>79.62</v>
      </c>
      <c r="BA303" s="68"/>
      <c r="BB303" s="68"/>
      <c r="BC303" s="68"/>
      <c r="BD303" s="68"/>
      <c r="BE303" s="15"/>
      <c r="BF303" s="5">
        <f t="shared" si="142"/>
        <v>6738</v>
      </c>
      <c r="BG303" s="42">
        <v>3551</v>
      </c>
      <c r="BH303" s="42">
        <v>3187</v>
      </c>
      <c r="BI303" s="42"/>
      <c r="BJ303" s="42"/>
      <c r="BK303" s="42"/>
      <c r="BL303" s="42"/>
      <c r="BM303" s="15"/>
    </row>
    <row r="304" spans="1:65" outlineLevel="5" x14ac:dyDescent="0.3">
      <c r="A304" s="22">
        <f t="shared" si="112"/>
        <v>9</v>
      </c>
      <c r="B304" s="9">
        <f t="shared" si="128"/>
        <v>43720</v>
      </c>
      <c r="C304" s="51">
        <v>363421</v>
      </c>
      <c r="D304" s="64">
        <f t="shared" si="133"/>
        <v>36</v>
      </c>
      <c r="E304" s="12">
        <v>36</v>
      </c>
      <c r="F304" s="12">
        <v>36</v>
      </c>
      <c r="G304" s="12"/>
      <c r="H304" s="12"/>
      <c r="I304" s="12"/>
      <c r="J304" s="12"/>
      <c r="K304" s="12"/>
      <c r="L304" s="12"/>
      <c r="M304" s="74" t="str">
        <f t="shared" si="134"/>
        <v/>
      </c>
      <c r="N304" s="83" t="s">
        <v>103</v>
      </c>
      <c r="O304" s="83" t="s">
        <v>103</v>
      </c>
      <c r="P304" s="83"/>
      <c r="Q304" s="83"/>
      <c r="R304" s="83"/>
      <c r="S304" s="83"/>
      <c r="T304" s="83"/>
      <c r="U304" s="83"/>
      <c r="V304" s="5" t="str">
        <f t="shared" si="135"/>
        <v/>
      </c>
      <c r="W304" s="41"/>
      <c r="X304" s="41"/>
      <c r="Y304" s="41"/>
      <c r="Z304" s="41"/>
      <c r="AA304" s="41"/>
      <c r="AB304" s="41"/>
      <c r="AC304" s="41"/>
      <c r="AD304" s="41"/>
      <c r="AE304" s="5" t="str">
        <f t="shared" si="136"/>
        <v/>
      </c>
      <c r="AF304" s="41"/>
      <c r="AG304" s="41"/>
      <c r="AH304" s="41"/>
      <c r="AI304" s="41"/>
      <c r="AJ304" s="41"/>
      <c r="AK304" s="41"/>
      <c r="AL304" s="41"/>
      <c r="AM304" s="41"/>
      <c r="AN304" s="41">
        <f t="shared" si="143"/>
        <v>20.388349514563107</v>
      </c>
      <c r="AO304" s="41">
        <v>1030</v>
      </c>
      <c r="AP304" s="110" t="s">
        <v>103</v>
      </c>
      <c r="AQ304" s="111" t="s">
        <v>103</v>
      </c>
      <c r="AR304" s="126" t="str">
        <f t="shared" si="137"/>
        <v/>
      </c>
      <c r="AS304" s="126" t="str">
        <f t="shared" si="138"/>
        <v/>
      </c>
      <c r="AT304" s="127">
        <v>1030</v>
      </c>
      <c r="AU304" s="128" t="s">
        <v>103</v>
      </c>
      <c r="AV304" s="129" t="s">
        <v>103</v>
      </c>
      <c r="AW304" s="126" t="str">
        <f t="shared" si="139"/>
        <v/>
      </c>
      <c r="AX304" s="126" t="str">
        <f t="shared" si="140"/>
        <v/>
      </c>
      <c r="AY304" s="64" t="str">
        <f t="shared" si="141"/>
        <v/>
      </c>
      <c r="AZ304" s="97" t="s">
        <v>103</v>
      </c>
      <c r="BA304" s="68"/>
      <c r="BB304" s="68"/>
      <c r="BC304" s="68"/>
      <c r="BD304" s="68"/>
      <c r="BE304" s="15"/>
      <c r="BF304" s="5">
        <f t="shared" si="142"/>
        <v>7796</v>
      </c>
      <c r="BG304" s="42">
        <v>3064</v>
      </c>
      <c r="BH304" s="42">
        <v>4732</v>
      </c>
      <c r="BI304" s="42"/>
      <c r="BJ304" s="42"/>
      <c r="BK304" s="42"/>
      <c r="BL304" s="42"/>
      <c r="BM304" s="15"/>
    </row>
    <row r="305" spans="1:65" outlineLevel="5" x14ac:dyDescent="0.3">
      <c r="A305" s="22">
        <f t="shared" si="112"/>
        <v>9</v>
      </c>
      <c r="B305" s="9">
        <f t="shared" si="128"/>
        <v>43721</v>
      </c>
      <c r="C305" s="51">
        <v>358628</v>
      </c>
      <c r="D305" s="64">
        <f t="shared" si="133"/>
        <v>35.5</v>
      </c>
      <c r="E305" s="12">
        <v>35</v>
      </c>
      <c r="F305" s="12">
        <v>36</v>
      </c>
      <c r="G305" s="12"/>
      <c r="H305" s="12"/>
      <c r="I305" s="12"/>
      <c r="J305" s="12"/>
      <c r="K305" s="12"/>
      <c r="L305" s="12"/>
      <c r="M305" s="74" t="str">
        <f t="shared" si="134"/>
        <v/>
      </c>
      <c r="N305" s="83" t="s">
        <v>103</v>
      </c>
      <c r="O305" s="83" t="s">
        <v>103</v>
      </c>
      <c r="P305" s="83"/>
      <c r="Q305" s="83"/>
      <c r="R305" s="83"/>
      <c r="S305" s="83"/>
      <c r="T305" s="83"/>
      <c r="U305" s="83"/>
      <c r="V305" s="5" t="str">
        <f t="shared" si="135"/>
        <v/>
      </c>
      <c r="W305" s="41"/>
      <c r="X305" s="41"/>
      <c r="Y305" s="41"/>
      <c r="Z305" s="41"/>
      <c r="AA305" s="41"/>
      <c r="AB305" s="41"/>
      <c r="AC305" s="41"/>
      <c r="AD305" s="41"/>
      <c r="AE305" s="5" t="str">
        <f t="shared" si="136"/>
        <v/>
      </c>
      <c r="AF305" s="41"/>
      <c r="AG305" s="41"/>
      <c r="AH305" s="41"/>
      <c r="AI305" s="41"/>
      <c r="AJ305" s="41"/>
      <c r="AK305" s="41"/>
      <c r="AL305" s="41"/>
      <c r="AM305" s="41"/>
      <c r="AN305" s="41">
        <f t="shared" si="143"/>
        <v>23.153252480705621</v>
      </c>
      <c r="AO305" s="41">
        <v>907</v>
      </c>
      <c r="AP305" s="110" t="s">
        <v>103</v>
      </c>
      <c r="AQ305" s="111" t="s">
        <v>103</v>
      </c>
      <c r="AR305" s="126" t="str">
        <f t="shared" si="137"/>
        <v/>
      </c>
      <c r="AS305" s="126" t="str">
        <f t="shared" si="138"/>
        <v/>
      </c>
      <c r="AT305" s="127">
        <v>907</v>
      </c>
      <c r="AU305" s="128" t="s">
        <v>103</v>
      </c>
      <c r="AV305" s="129" t="s">
        <v>103</v>
      </c>
      <c r="AW305" s="126" t="str">
        <f t="shared" si="139"/>
        <v/>
      </c>
      <c r="AX305" s="126" t="str">
        <f t="shared" si="140"/>
        <v/>
      </c>
      <c r="AY305" s="64" t="str">
        <f t="shared" si="141"/>
        <v/>
      </c>
      <c r="AZ305" s="97" t="s">
        <v>103</v>
      </c>
      <c r="BA305" s="68"/>
      <c r="BB305" s="68"/>
      <c r="BC305" s="68"/>
      <c r="BD305" s="68"/>
      <c r="BE305" s="15"/>
      <c r="BF305" s="5">
        <f t="shared" si="142"/>
        <v>7257</v>
      </c>
      <c r="BG305" s="42">
        <v>1909</v>
      </c>
      <c r="BH305" s="42">
        <v>5348</v>
      </c>
      <c r="BI305" s="42"/>
      <c r="BJ305" s="42"/>
      <c r="BK305" s="42"/>
      <c r="BL305" s="42"/>
      <c r="BM305" s="15"/>
    </row>
    <row r="306" spans="1:65" outlineLevel="5" x14ac:dyDescent="0.3">
      <c r="A306" s="22">
        <f t="shared" si="112"/>
        <v>9</v>
      </c>
      <c r="B306" s="9">
        <f t="shared" si="128"/>
        <v>43722</v>
      </c>
      <c r="C306" s="51">
        <v>330611</v>
      </c>
      <c r="D306" s="64">
        <f t="shared" si="133"/>
        <v>37</v>
      </c>
      <c r="E306" s="12">
        <v>37</v>
      </c>
      <c r="F306" s="12">
        <v>37</v>
      </c>
      <c r="G306" s="12"/>
      <c r="H306" s="12"/>
      <c r="I306" s="12"/>
      <c r="J306" s="12"/>
      <c r="K306" s="12"/>
      <c r="L306" s="12"/>
      <c r="M306" s="74" t="str">
        <f t="shared" si="134"/>
        <v/>
      </c>
      <c r="N306" s="83" t="s">
        <v>103</v>
      </c>
      <c r="O306" s="83" t="s">
        <v>103</v>
      </c>
      <c r="P306" s="83"/>
      <c r="Q306" s="83"/>
      <c r="R306" s="83"/>
      <c r="S306" s="83"/>
      <c r="T306" s="83"/>
      <c r="U306" s="83"/>
      <c r="V306" s="5" t="str">
        <f t="shared" si="135"/>
        <v/>
      </c>
      <c r="W306" s="41"/>
      <c r="X306" s="41"/>
      <c r="Y306" s="41"/>
      <c r="Z306" s="41"/>
      <c r="AA306" s="41"/>
      <c r="AB306" s="41"/>
      <c r="AC306" s="41"/>
      <c r="AD306" s="41"/>
      <c r="AE306" s="5" t="str">
        <f t="shared" si="136"/>
        <v/>
      </c>
      <c r="AF306" s="41"/>
      <c r="AG306" s="41"/>
      <c r="AH306" s="41"/>
      <c r="AI306" s="41"/>
      <c r="AJ306" s="41"/>
      <c r="AK306" s="41"/>
      <c r="AL306" s="41"/>
      <c r="AM306" s="41"/>
      <c r="AN306" s="41">
        <f t="shared" si="143"/>
        <v>21.852237252861602</v>
      </c>
      <c r="AO306" s="41">
        <v>961</v>
      </c>
      <c r="AP306" s="110" t="s">
        <v>103</v>
      </c>
      <c r="AQ306" s="111" t="s">
        <v>103</v>
      </c>
      <c r="AR306" s="126" t="str">
        <f t="shared" si="137"/>
        <v/>
      </c>
      <c r="AS306" s="126" t="str">
        <f t="shared" si="138"/>
        <v/>
      </c>
      <c r="AT306" s="127">
        <v>961</v>
      </c>
      <c r="AU306" s="128" t="s">
        <v>103</v>
      </c>
      <c r="AV306" s="129" t="s">
        <v>103</v>
      </c>
      <c r="AW306" s="126" t="str">
        <f t="shared" si="139"/>
        <v/>
      </c>
      <c r="AX306" s="126" t="str">
        <f t="shared" si="140"/>
        <v/>
      </c>
      <c r="AY306" s="64" t="str">
        <f t="shared" si="141"/>
        <v/>
      </c>
      <c r="AZ306" s="97" t="s">
        <v>103</v>
      </c>
      <c r="BA306" s="68"/>
      <c r="BB306" s="68"/>
      <c r="BC306" s="68"/>
      <c r="BD306" s="68"/>
      <c r="BE306" s="15"/>
      <c r="BF306" s="5">
        <f t="shared" si="142"/>
        <v>6217</v>
      </c>
      <c r="BG306" s="42">
        <v>4629</v>
      </c>
      <c r="BH306" s="42">
        <v>1588</v>
      </c>
      <c r="BI306" s="42"/>
      <c r="BJ306" s="42"/>
      <c r="BK306" s="42"/>
      <c r="BL306" s="42"/>
      <c r="BM306" s="15"/>
    </row>
    <row r="307" spans="1:65" outlineLevel="5" x14ac:dyDescent="0.3">
      <c r="A307" s="22">
        <f t="shared" ref="A307:A378" si="144">MONTH(B307)</f>
        <v>9</v>
      </c>
      <c r="B307" s="9">
        <f t="shared" si="128"/>
        <v>43723</v>
      </c>
      <c r="C307" s="51">
        <v>347505</v>
      </c>
      <c r="D307" s="64">
        <f t="shared" si="133"/>
        <v>37</v>
      </c>
      <c r="E307" s="12">
        <v>37</v>
      </c>
      <c r="F307" s="12">
        <v>37</v>
      </c>
      <c r="G307" s="12"/>
      <c r="H307" s="12"/>
      <c r="I307" s="12"/>
      <c r="J307" s="12"/>
      <c r="K307" s="12"/>
      <c r="L307" s="12"/>
      <c r="M307" s="74" t="str">
        <f t="shared" si="134"/>
        <v/>
      </c>
      <c r="N307" s="83" t="s">
        <v>103</v>
      </c>
      <c r="O307" s="83" t="s">
        <v>103</v>
      </c>
      <c r="P307" s="83"/>
      <c r="Q307" s="83"/>
      <c r="R307" s="83"/>
      <c r="S307" s="83"/>
      <c r="T307" s="83"/>
      <c r="U307" s="83"/>
      <c r="V307" s="5" t="str">
        <f t="shared" si="135"/>
        <v/>
      </c>
      <c r="W307" s="41"/>
      <c r="X307" s="41"/>
      <c r="Y307" s="41"/>
      <c r="Z307" s="41"/>
      <c r="AA307" s="41"/>
      <c r="AB307" s="41"/>
      <c r="AC307" s="41"/>
      <c r="AD307" s="41"/>
      <c r="AE307" s="5" t="str">
        <f t="shared" si="136"/>
        <v/>
      </c>
      <c r="AF307" s="41"/>
      <c r="AG307" s="41"/>
      <c r="AH307" s="41"/>
      <c r="AI307" s="41"/>
      <c r="AJ307" s="41"/>
      <c r="AK307" s="41"/>
      <c r="AL307" s="41"/>
      <c r="AM307" s="41"/>
      <c r="AN307" s="41">
        <f t="shared" si="143"/>
        <v>23.863636363636363</v>
      </c>
      <c r="AO307" s="41">
        <v>880</v>
      </c>
      <c r="AP307" s="110" t="s">
        <v>103</v>
      </c>
      <c r="AQ307" s="111" t="s">
        <v>103</v>
      </c>
      <c r="AR307" s="126" t="str">
        <f t="shared" si="137"/>
        <v/>
      </c>
      <c r="AS307" s="126" t="str">
        <f t="shared" si="138"/>
        <v/>
      </c>
      <c r="AT307" s="127">
        <v>880</v>
      </c>
      <c r="AU307" s="128" t="s">
        <v>103</v>
      </c>
      <c r="AV307" s="129" t="s">
        <v>103</v>
      </c>
      <c r="AW307" s="126" t="str">
        <f t="shared" si="139"/>
        <v/>
      </c>
      <c r="AX307" s="126" t="str">
        <f t="shared" si="140"/>
        <v/>
      </c>
      <c r="AY307" s="64" t="str">
        <f t="shared" si="141"/>
        <v/>
      </c>
      <c r="AZ307" s="97" t="s">
        <v>103</v>
      </c>
      <c r="BA307" s="68"/>
      <c r="BB307" s="68"/>
      <c r="BC307" s="68"/>
      <c r="BD307" s="68"/>
      <c r="BE307" s="15"/>
      <c r="BF307" s="5">
        <f t="shared" si="142"/>
        <v>6875</v>
      </c>
      <c r="BG307" s="42">
        <v>1673</v>
      </c>
      <c r="BH307" s="42">
        <v>5202</v>
      </c>
      <c r="BI307" s="42"/>
      <c r="BJ307" s="42"/>
      <c r="BK307" s="42"/>
      <c r="BL307" s="42"/>
      <c r="BM307" s="15"/>
    </row>
    <row r="308" spans="1:65" outlineLevel="5" x14ac:dyDescent="0.3">
      <c r="A308" s="22">
        <f t="shared" si="144"/>
        <v>9</v>
      </c>
      <c r="B308" s="9">
        <f t="shared" si="128"/>
        <v>43724</v>
      </c>
      <c r="C308" s="51">
        <v>348605</v>
      </c>
      <c r="D308" s="64">
        <f t="shared" si="133"/>
        <v>36.5</v>
      </c>
      <c r="E308" s="12">
        <v>37</v>
      </c>
      <c r="F308" s="12">
        <v>36</v>
      </c>
      <c r="G308" s="12"/>
      <c r="H308" s="12"/>
      <c r="I308" s="12"/>
      <c r="J308" s="12"/>
      <c r="K308" s="12"/>
      <c r="L308" s="12"/>
      <c r="M308" s="74" t="str">
        <f t="shared" si="134"/>
        <v/>
      </c>
      <c r="N308" s="83" t="s">
        <v>103</v>
      </c>
      <c r="O308" s="83" t="s">
        <v>103</v>
      </c>
      <c r="P308" s="83"/>
      <c r="Q308" s="83"/>
      <c r="R308" s="83"/>
      <c r="S308" s="83"/>
      <c r="T308" s="83"/>
      <c r="U308" s="83"/>
      <c r="V308" s="5" t="str">
        <f t="shared" si="135"/>
        <v/>
      </c>
      <c r="W308" s="41"/>
      <c r="X308" s="41"/>
      <c r="Y308" s="41"/>
      <c r="Z308" s="41"/>
      <c r="AA308" s="41"/>
      <c r="AB308" s="41"/>
      <c r="AC308" s="41"/>
      <c r="AD308" s="41"/>
      <c r="AE308" s="5" t="str">
        <f t="shared" si="136"/>
        <v/>
      </c>
      <c r="AF308" s="41"/>
      <c r="AG308" s="41"/>
      <c r="AH308" s="41"/>
      <c r="AI308" s="41"/>
      <c r="AJ308" s="41"/>
      <c r="AK308" s="41"/>
      <c r="AL308" s="41"/>
      <c r="AM308" s="41"/>
      <c r="AN308" s="41">
        <f t="shared" si="143"/>
        <v>20.874751491053679</v>
      </c>
      <c r="AO308" s="41">
        <v>1006</v>
      </c>
      <c r="AP308" s="110" t="s">
        <v>103</v>
      </c>
      <c r="AQ308" s="111" t="s">
        <v>103</v>
      </c>
      <c r="AR308" s="126" t="str">
        <f t="shared" si="137"/>
        <v/>
      </c>
      <c r="AS308" s="126" t="str">
        <f t="shared" si="138"/>
        <v/>
      </c>
      <c r="AT308" s="127">
        <v>1006</v>
      </c>
      <c r="AU308" s="128">
        <v>2.4</v>
      </c>
      <c r="AV308" s="129" t="s">
        <v>103</v>
      </c>
      <c r="AW308" s="126" t="str">
        <f t="shared" si="139"/>
        <v/>
      </c>
      <c r="AX308" s="126" t="str">
        <f t="shared" si="140"/>
        <v/>
      </c>
      <c r="AY308" s="64" t="str">
        <f t="shared" si="141"/>
        <v/>
      </c>
      <c r="AZ308" s="97">
        <v>80.22</v>
      </c>
      <c r="BA308" s="68"/>
      <c r="BB308" s="68"/>
      <c r="BC308" s="68"/>
      <c r="BD308" s="68"/>
      <c r="BE308" s="15"/>
      <c r="BF308" s="5">
        <f t="shared" si="142"/>
        <v>7265</v>
      </c>
      <c r="BG308" s="42">
        <v>0</v>
      </c>
      <c r="BH308" s="42">
        <v>7265</v>
      </c>
      <c r="BI308" s="42"/>
      <c r="BJ308" s="42"/>
      <c r="BK308" s="42"/>
      <c r="BL308" s="42"/>
      <c r="BM308" s="15"/>
    </row>
    <row r="309" spans="1:65" outlineLevel="5" x14ac:dyDescent="0.3">
      <c r="A309" s="22">
        <f t="shared" si="144"/>
        <v>9</v>
      </c>
      <c r="B309" s="9">
        <f t="shared" si="128"/>
        <v>43725</v>
      </c>
      <c r="C309" s="51">
        <v>334541</v>
      </c>
      <c r="D309" s="64">
        <f t="shared" si="133"/>
        <v>36.5</v>
      </c>
      <c r="E309" s="12">
        <v>37</v>
      </c>
      <c r="F309" s="12">
        <v>36</v>
      </c>
      <c r="G309" s="12"/>
      <c r="H309" s="12"/>
      <c r="I309" s="12"/>
      <c r="J309" s="12"/>
      <c r="K309" s="12"/>
      <c r="L309" s="12"/>
      <c r="M309" s="74">
        <f t="shared" si="134"/>
        <v>7.2</v>
      </c>
      <c r="N309" s="83">
        <v>7.17</v>
      </c>
      <c r="O309" s="83">
        <v>7.23</v>
      </c>
      <c r="P309" s="83"/>
      <c r="Q309" s="83"/>
      <c r="R309" s="83"/>
      <c r="S309" s="83"/>
      <c r="T309" s="83"/>
      <c r="U309" s="83"/>
      <c r="V309" s="5" t="str">
        <f t="shared" si="135"/>
        <v/>
      </c>
      <c r="W309" s="41"/>
      <c r="X309" s="41"/>
      <c r="Y309" s="41"/>
      <c r="Z309" s="41"/>
      <c r="AA309" s="41"/>
      <c r="AB309" s="41"/>
      <c r="AC309" s="41"/>
      <c r="AD309" s="41"/>
      <c r="AE309" s="5" t="str">
        <f t="shared" si="136"/>
        <v/>
      </c>
      <c r="AF309" s="41"/>
      <c r="AG309" s="41"/>
      <c r="AH309" s="41"/>
      <c r="AI309" s="41"/>
      <c r="AJ309" s="41"/>
      <c r="AK309" s="41"/>
      <c r="AL309" s="41"/>
      <c r="AM309" s="41"/>
      <c r="AN309" s="41">
        <f t="shared" si="143"/>
        <v>24.221453287197232</v>
      </c>
      <c r="AO309" s="41">
        <v>867</v>
      </c>
      <c r="AP309" s="110">
        <v>3.48</v>
      </c>
      <c r="AQ309" s="111">
        <v>2.69</v>
      </c>
      <c r="AR309" s="126">
        <f t="shared" si="137"/>
        <v>77.298850574712645</v>
      </c>
      <c r="AS309" s="126">
        <f t="shared" si="138"/>
        <v>22.701149425287355</v>
      </c>
      <c r="AT309" s="127">
        <v>867</v>
      </c>
      <c r="AU309" s="128">
        <v>2.41</v>
      </c>
      <c r="AV309" s="129">
        <v>1.58</v>
      </c>
      <c r="AW309" s="126">
        <f t="shared" si="139"/>
        <v>65.560165975103729</v>
      </c>
      <c r="AX309" s="126">
        <f t="shared" si="140"/>
        <v>34.439834024896271</v>
      </c>
      <c r="AY309" s="64">
        <f t="shared" si="141"/>
        <v>44.094593989340282</v>
      </c>
      <c r="AZ309" s="97">
        <v>80.17</v>
      </c>
      <c r="BA309" s="68"/>
      <c r="BB309" s="68"/>
      <c r="BC309" s="68"/>
      <c r="BD309" s="68"/>
      <c r="BE309" s="15"/>
      <c r="BF309" s="5">
        <f t="shared" si="142"/>
        <v>8012</v>
      </c>
      <c r="BG309" s="42">
        <v>1107</v>
      </c>
      <c r="BH309" s="42">
        <v>6905</v>
      </c>
      <c r="BI309" s="42"/>
      <c r="BJ309" s="42"/>
      <c r="BK309" s="42"/>
      <c r="BL309" s="42"/>
      <c r="BM309" s="15"/>
    </row>
    <row r="310" spans="1:65" outlineLevel="5" x14ac:dyDescent="0.3">
      <c r="A310" s="22">
        <f t="shared" si="144"/>
        <v>9</v>
      </c>
      <c r="B310" s="9">
        <f t="shared" si="128"/>
        <v>43726</v>
      </c>
      <c r="C310" s="51">
        <v>331800</v>
      </c>
      <c r="D310" s="64">
        <f t="shared" si="133"/>
        <v>36.5</v>
      </c>
      <c r="E310" s="12">
        <v>36</v>
      </c>
      <c r="F310" s="12">
        <v>37</v>
      </c>
      <c r="G310" s="12"/>
      <c r="H310" s="12"/>
      <c r="I310" s="12"/>
      <c r="J310" s="12"/>
      <c r="K310" s="12"/>
      <c r="L310" s="12"/>
      <c r="M310" s="74" t="str">
        <f t="shared" si="134"/>
        <v/>
      </c>
      <c r="N310" s="83" t="s">
        <v>103</v>
      </c>
      <c r="O310" s="83" t="s">
        <v>103</v>
      </c>
      <c r="P310" s="83"/>
      <c r="Q310" s="83"/>
      <c r="R310" s="83"/>
      <c r="S310" s="83"/>
      <c r="T310" s="83"/>
      <c r="U310" s="83"/>
      <c r="V310" s="5" t="str">
        <f t="shared" si="135"/>
        <v/>
      </c>
      <c r="W310" s="41"/>
      <c r="X310" s="41"/>
      <c r="Y310" s="41"/>
      <c r="Z310" s="41"/>
      <c r="AA310" s="41"/>
      <c r="AB310" s="41"/>
      <c r="AC310" s="41"/>
      <c r="AD310" s="41"/>
      <c r="AE310" s="5" t="str">
        <f t="shared" si="136"/>
        <v/>
      </c>
      <c r="AF310" s="41"/>
      <c r="AG310" s="41"/>
      <c r="AH310" s="41"/>
      <c r="AI310" s="41"/>
      <c r="AJ310" s="41"/>
      <c r="AK310" s="41"/>
      <c r="AL310" s="41"/>
      <c r="AM310" s="41"/>
      <c r="AN310" s="41">
        <f t="shared" si="143"/>
        <v>25.766871165644172</v>
      </c>
      <c r="AO310" s="41">
        <v>815</v>
      </c>
      <c r="AP310" s="110" t="s">
        <v>103</v>
      </c>
      <c r="AQ310" s="111" t="s">
        <v>103</v>
      </c>
      <c r="AR310" s="126" t="str">
        <f t="shared" si="137"/>
        <v/>
      </c>
      <c r="AS310" s="126" t="str">
        <f t="shared" si="138"/>
        <v/>
      </c>
      <c r="AT310" s="127">
        <v>815</v>
      </c>
      <c r="AU310" s="128">
        <v>2.46</v>
      </c>
      <c r="AV310" s="129" t="s">
        <v>103</v>
      </c>
      <c r="AW310" s="126" t="str">
        <f t="shared" si="139"/>
        <v/>
      </c>
      <c r="AX310" s="126" t="str">
        <f t="shared" si="140"/>
        <v/>
      </c>
      <c r="AY310" s="64" t="str">
        <f t="shared" si="141"/>
        <v/>
      </c>
      <c r="AZ310" s="97">
        <v>80.42</v>
      </c>
      <c r="BA310" s="68"/>
      <c r="BB310" s="68"/>
      <c r="BC310" s="68"/>
      <c r="BD310" s="68"/>
      <c r="BE310" s="15"/>
      <c r="BF310" s="5">
        <f t="shared" si="142"/>
        <v>7742</v>
      </c>
      <c r="BG310" s="42">
        <v>2730</v>
      </c>
      <c r="BH310" s="42">
        <v>5012</v>
      </c>
      <c r="BI310" s="42"/>
      <c r="BJ310" s="42"/>
      <c r="BK310" s="42"/>
      <c r="BL310" s="42"/>
      <c r="BM310" s="15"/>
    </row>
    <row r="311" spans="1:65" outlineLevel="5" x14ac:dyDescent="0.3">
      <c r="A311" s="22">
        <f t="shared" si="144"/>
        <v>9</v>
      </c>
      <c r="B311" s="9">
        <f t="shared" si="128"/>
        <v>43727</v>
      </c>
      <c r="C311" s="51">
        <v>320477</v>
      </c>
      <c r="D311" s="64">
        <f t="shared" si="133"/>
        <v>37</v>
      </c>
      <c r="E311" s="12">
        <v>37</v>
      </c>
      <c r="F311" s="12">
        <v>37</v>
      </c>
      <c r="G311" s="12"/>
      <c r="H311" s="12"/>
      <c r="I311" s="12"/>
      <c r="J311" s="12"/>
      <c r="K311" s="12"/>
      <c r="L311" s="12"/>
      <c r="M311" s="74" t="str">
        <f t="shared" si="134"/>
        <v/>
      </c>
      <c r="N311" s="83" t="s">
        <v>103</v>
      </c>
      <c r="O311" s="83" t="s">
        <v>103</v>
      </c>
      <c r="P311" s="83"/>
      <c r="Q311" s="83"/>
      <c r="R311" s="83"/>
      <c r="S311" s="83"/>
      <c r="T311" s="83"/>
      <c r="U311" s="83"/>
      <c r="V311" s="5" t="str">
        <f t="shared" si="135"/>
        <v/>
      </c>
      <c r="W311" s="41"/>
      <c r="X311" s="41"/>
      <c r="Y311" s="41"/>
      <c r="Z311" s="41"/>
      <c r="AA311" s="41"/>
      <c r="AB311" s="41"/>
      <c r="AC311" s="41"/>
      <c r="AD311" s="41"/>
      <c r="AE311" s="5" t="str">
        <f t="shared" si="136"/>
        <v/>
      </c>
      <c r="AF311" s="41"/>
      <c r="AG311" s="41"/>
      <c r="AH311" s="41"/>
      <c r="AI311" s="41"/>
      <c r="AJ311" s="41"/>
      <c r="AK311" s="41"/>
      <c r="AL311" s="41"/>
      <c r="AM311" s="41"/>
      <c r="AN311" s="41">
        <f t="shared" si="143"/>
        <v>19.886363636363637</v>
      </c>
      <c r="AO311" s="41">
        <v>1056</v>
      </c>
      <c r="AP311" s="110" t="s">
        <v>103</v>
      </c>
      <c r="AQ311" s="111" t="s">
        <v>103</v>
      </c>
      <c r="AR311" s="126" t="str">
        <f t="shared" si="137"/>
        <v/>
      </c>
      <c r="AS311" s="126" t="str">
        <f t="shared" si="138"/>
        <v/>
      </c>
      <c r="AT311" s="127">
        <v>1056</v>
      </c>
      <c r="AU311" s="128">
        <v>2.4500000000000002</v>
      </c>
      <c r="AV311" s="129" t="s">
        <v>103</v>
      </c>
      <c r="AW311" s="126" t="str">
        <f t="shared" si="139"/>
        <v/>
      </c>
      <c r="AX311" s="126" t="str">
        <f t="shared" si="140"/>
        <v/>
      </c>
      <c r="AY311" s="64" t="str">
        <f t="shared" si="141"/>
        <v/>
      </c>
      <c r="AZ311" s="97">
        <v>80.349999999999994</v>
      </c>
      <c r="BA311" s="68"/>
      <c r="BB311" s="68"/>
      <c r="BC311" s="68"/>
      <c r="BD311" s="68"/>
      <c r="BE311" s="15"/>
      <c r="BF311" s="5">
        <f t="shared" si="142"/>
        <v>7459</v>
      </c>
      <c r="BG311" s="42">
        <v>997</v>
      </c>
      <c r="BH311" s="42">
        <v>6462</v>
      </c>
      <c r="BI311" s="42"/>
      <c r="BJ311" s="42"/>
      <c r="BK311" s="42"/>
      <c r="BL311" s="42"/>
      <c r="BM311" s="15"/>
    </row>
    <row r="312" spans="1:65" outlineLevel="5" x14ac:dyDescent="0.3">
      <c r="A312" s="22">
        <f t="shared" si="144"/>
        <v>9</v>
      </c>
      <c r="B312" s="9">
        <f t="shared" si="128"/>
        <v>43728</v>
      </c>
      <c r="C312" s="51">
        <v>317455</v>
      </c>
      <c r="D312" s="64">
        <f t="shared" si="133"/>
        <v>36</v>
      </c>
      <c r="E312" s="12">
        <v>36</v>
      </c>
      <c r="F312" s="12">
        <v>36</v>
      </c>
      <c r="G312" s="12"/>
      <c r="H312" s="12"/>
      <c r="I312" s="12"/>
      <c r="J312" s="12"/>
      <c r="K312" s="12"/>
      <c r="L312" s="12"/>
      <c r="M312" s="74" t="str">
        <f t="shared" si="134"/>
        <v/>
      </c>
      <c r="N312" s="83" t="s">
        <v>103</v>
      </c>
      <c r="O312" s="83" t="s">
        <v>103</v>
      </c>
      <c r="P312" s="83"/>
      <c r="Q312" s="83"/>
      <c r="R312" s="83"/>
      <c r="S312" s="83"/>
      <c r="T312" s="83"/>
      <c r="U312" s="83"/>
      <c r="V312" s="5" t="str">
        <f t="shared" si="135"/>
        <v/>
      </c>
      <c r="W312" s="41"/>
      <c r="X312" s="41"/>
      <c r="Y312" s="41"/>
      <c r="Z312" s="41"/>
      <c r="AA312" s="41"/>
      <c r="AB312" s="41"/>
      <c r="AC312" s="41"/>
      <c r="AD312" s="41"/>
      <c r="AE312" s="5" t="str">
        <f t="shared" si="136"/>
        <v/>
      </c>
      <c r="AF312" s="41"/>
      <c r="AG312" s="41"/>
      <c r="AH312" s="41"/>
      <c r="AI312" s="41"/>
      <c r="AJ312" s="41"/>
      <c r="AK312" s="41"/>
      <c r="AL312" s="41"/>
      <c r="AM312" s="41"/>
      <c r="AN312" s="41">
        <f t="shared" si="143"/>
        <v>19.886363636363637</v>
      </c>
      <c r="AO312" s="41">
        <v>1056</v>
      </c>
      <c r="AP312" s="110" t="s">
        <v>103</v>
      </c>
      <c r="AQ312" s="111" t="s">
        <v>103</v>
      </c>
      <c r="AR312" s="126" t="str">
        <f t="shared" si="137"/>
        <v/>
      </c>
      <c r="AS312" s="126" t="str">
        <f t="shared" si="138"/>
        <v/>
      </c>
      <c r="AT312" s="127">
        <v>1056</v>
      </c>
      <c r="AU312" s="128">
        <v>2.38</v>
      </c>
      <c r="AV312" s="129" t="s">
        <v>103</v>
      </c>
      <c r="AW312" s="126" t="str">
        <f t="shared" si="139"/>
        <v/>
      </c>
      <c r="AX312" s="126" t="str">
        <f t="shared" si="140"/>
        <v/>
      </c>
      <c r="AY312" s="64" t="str">
        <f t="shared" si="141"/>
        <v/>
      </c>
      <c r="AZ312" s="97">
        <v>80.34</v>
      </c>
      <c r="BA312" s="68"/>
      <c r="BB312" s="68"/>
      <c r="BC312" s="68"/>
      <c r="BD312" s="68"/>
      <c r="BE312" s="15"/>
      <c r="BF312" s="5">
        <f t="shared" si="142"/>
        <v>7697</v>
      </c>
      <c r="BG312" s="42">
        <v>2488</v>
      </c>
      <c r="BH312" s="42">
        <v>5209</v>
      </c>
      <c r="BI312" s="42"/>
      <c r="BJ312" s="42"/>
      <c r="BK312" s="42"/>
      <c r="BL312" s="42"/>
      <c r="BM312" s="15"/>
    </row>
    <row r="313" spans="1:65" outlineLevel="5" x14ac:dyDescent="0.3">
      <c r="A313" s="22">
        <f t="shared" si="144"/>
        <v>9</v>
      </c>
      <c r="B313" s="9">
        <f t="shared" si="128"/>
        <v>43729</v>
      </c>
      <c r="C313" s="51">
        <v>349512</v>
      </c>
      <c r="D313" s="64">
        <f t="shared" si="133"/>
        <v>36.5</v>
      </c>
      <c r="E313" s="12">
        <v>37</v>
      </c>
      <c r="F313" s="12">
        <v>36</v>
      </c>
      <c r="G313" s="12"/>
      <c r="H313" s="12"/>
      <c r="I313" s="12"/>
      <c r="J313" s="12"/>
      <c r="K313" s="12"/>
      <c r="L313" s="12"/>
      <c r="M313" s="74" t="str">
        <f t="shared" si="134"/>
        <v/>
      </c>
      <c r="N313" s="83" t="s">
        <v>103</v>
      </c>
      <c r="O313" s="83" t="s">
        <v>103</v>
      </c>
      <c r="P313" s="83"/>
      <c r="Q313" s="83"/>
      <c r="R313" s="83"/>
      <c r="S313" s="83"/>
      <c r="T313" s="83"/>
      <c r="U313" s="83"/>
      <c r="V313" s="5" t="str">
        <f t="shared" si="135"/>
        <v/>
      </c>
      <c r="W313" s="41"/>
      <c r="X313" s="41"/>
      <c r="Y313" s="41"/>
      <c r="Z313" s="41"/>
      <c r="AA313" s="41"/>
      <c r="AB313" s="41"/>
      <c r="AC313" s="41"/>
      <c r="AD313" s="41"/>
      <c r="AE313" s="5" t="str">
        <f t="shared" si="136"/>
        <v/>
      </c>
      <c r="AF313" s="41"/>
      <c r="AG313" s="41"/>
      <c r="AH313" s="41"/>
      <c r="AI313" s="41"/>
      <c r="AJ313" s="41"/>
      <c r="AK313" s="41"/>
      <c r="AL313" s="41"/>
      <c r="AM313" s="41"/>
      <c r="AN313" s="41">
        <f t="shared" si="143"/>
        <v>26.582278481012658</v>
      </c>
      <c r="AO313" s="41">
        <v>790</v>
      </c>
      <c r="AP313" s="110" t="s">
        <v>103</v>
      </c>
      <c r="AQ313" s="111" t="s">
        <v>103</v>
      </c>
      <c r="AR313" s="126" t="str">
        <f t="shared" si="137"/>
        <v/>
      </c>
      <c r="AS313" s="126" t="str">
        <f t="shared" si="138"/>
        <v/>
      </c>
      <c r="AT313" s="127">
        <v>790</v>
      </c>
      <c r="AU313" s="128" t="s">
        <v>103</v>
      </c>
      <c r="AV313" s="129" t="s">
        <v>103</v>
      </c>
      <c r="AW313" s="126" t="str">
        <f t="shared" si="139"/>
        <v/>
      </c>
      <c r="AX313" s="126" t="str">
        <f t="shared" si="140"/>
        <v/>
      </c>
      <c r="AY313" s="64" t="str">
        <f t="shared" si="141"/>
        <v/>
      </c>
      <c r="AZ313" s="97" t="s">
        <v>103</v>
      </c>
      <c r="BA313" s="68"/>
      <c r="BB313" s="68"/>
      <c r="BC313" s="68"/>
      <c r="BD313" s="68"/>
      <c r="BE313" s="15"/>
      <c r="BF313" s="5">
        <f t="shared" si="142"/>
        <v>7359</v>
      </c>
      <c r="BG313" s="42">
        <v>0</v>
      </c>
      <c r="BH313" s="42">
        <v>7359</v>
      </c>
      <c r="BI313" s="42"/>
      <c r="BJ313" s="42"/>
      <c r="BK313" s="42"/>
      <c r="BL313" s="42"/>
      <c r="BM313" s="15"/>
    </row>
    <row r="314" spans="1:65" outlineLevel="5" x14ac:dyDescent="0.3">
      <c r="A314" s="22">
        <f t="shared" si="144"/>
        <v>9</v>
      </c>
      <c r="B314" s="9">
        <f t="shared" si="128"/>
        <v>43730</v>
      </c>
      <c r="C314" s="51">
        <v>386047</v>
      </c>
      <c r="D314" s="64">
        <f t="shared" si="133"/>
        <v>36</v>
      </c>
      <c r="E314" s="12">
        <v>36</v>
      </c>
      <c r="F314" s="12">
        <v>36</v>
      </c>
      <c r="G314" s="12"/>
      <c r="H314" s="12"/>
      <c r="I314" s="12"/>
      <c r="J314" s="12"/>
      <c r="K314" s="12"/>
      <c r="L314" s="12"/>
      <c r="M314" s="74" t="str">
        <f t="shared" si="134"/>
        <v/>
      </c>
      <c r="N314" s="83" t="s">
        <v>103</v>
      </c>
      <c r="O314" s="83" t="s">
        <v>103</v>
      </c>
      <c r="P314" s="83"/>
      <c r="Q314" s="83"/>
      <c r="R314" s="83"/>
      <c r="S314" s="83"/>
      <c r="T314" s="83"/>
      <c r="U314" s="83"/>
      <c r="V314" s="5" t="str">
        <f t="shared" si="135"/>
        <v/>
      </c>
      <c r="W314" s="41"/>
      <c r="X314" s="41"/>
      <c r="Y314" s="41"/>
      <c r="Z314" s="41"/>
      <c r="AA314" s="41"/>
      <c r="AB314" s="41"/>
      <c r="AC314" s="41"/>
      <c r="AD314" s="41"/>
      <c r="AE314" s="5" t="str">
        <f t="shared" si="136"/>
        <v/>
      </c>
      <c r="AF314" s="41"/>
      <c r="AG314" s="41"/>
      <c r="AH314" s="41"/>
      <c r="AI314" s="41"/>
      <c r="AJ314" s="41"/>
      <c r="AK314" s="41"/>
      <c r="AL314" s="41"/>
      <c r="AM314" s="41"/>
      <c r="AN314" s="41">
        <f t="shared" si="143"/>
        <v>24.447031431897557</v>
      </c>
      <c r="AO314" s="41">
        <v>859</v>
      </c>
      <c r="AP314" s="110" t="s">
        <v>103</v>
      </c>
      <c r="AQ314" s="111" t="s">
        <v>103</v>
      </c>
      <c r="AR314" s="126" t="str">
        <f t="shared" si="137"/>
        <v/>
      </c>
      <c r="AS314" s="126" t="str">
        <f t="shared" si="138"/>
        <v/>
      </c>
      <c r="AT314" s="127">
        <v>859</v>
      </c>
      <c r="AU314" s="128" t="s">
        <v>103</v>
      </c>
      <c r="AV314" s="129" t="s">
        <v>103</v>
      </c>
      <c r="AW314" s="126" t="str">
        <f t="shared" si="139"/>
        <v/>
      </c>
      <c r="AX314" s="126" t="str">
        <f t="shared" si="140"/>
        <v/>
      </c>
      <c r="AY314" s="64" t="str">
        <f t="shared" si="141"/>
        <v/>
      </c>
      <c r="AZ314" s="97" t="s">
        <v>103</v>
      </c>
      <c r="BA314" s="68"/>
      <c r="BB314" s="68"/>
      <c r="BC314" s="68"/>
      <c r="BD314" s="68"/>
      <c r="BE314" s="15"/>
      <c r="BF314" s="5">
        <f t="shared" si="142"/>
        <v>6340</v>
      </c>
      <c r="BG314" s="42">
        <v>0</v>
      </c>
      <c r="BH314" s="42">
        <v>6340</v>
      </c>
      <c r="BI314" s="42"/>
      <c r="BJ314" s="42"/>
      <c r="BK314" s="42"/>
      <c r="BL314" s="42"/>
      <c r="BM314" s="15"/>
    </row>
    <row r="315" spans="1:65" outlineLevel="5" x14ac:dyDescent="0.3">
      <c r="A315" s="22">
        <f t="shared" si="144"/>
        <v>9</v>
      </c>
      <c r="B315" s="9">
        <f t="shared" si="128"/>
        <v>43731</v>
      </c>
      <c r="C315" s="51">
        <v>385977</v>
      </c>
      <c r="D315" s="64">
        <f t="shared" si="133"/>
        <v>35.5</v>
      </c>
      <c r="E315" s="12">
        <v>36</v>
      </c>
      <c r="F315" s="12">
        <v>35</v>
      </c>
      <c r="G315" s="12"/>
      <c r="H315" s="12"/>
      <c r="I315" s="12"/>
      <c r="J315" s="12"/>
      <c r="K315" s="12"/>
      <c r="L315" s="12"/>
      <c r="M315" s="74" t="str">
        <f t="shared" si="134"/>
        <v/>
      </c>
      <c r="N315" s="83" t="s">
        <v>103</v>
      </c>
      <c r="O315" s="83" t="s">
        <v>103</v>
      </c>
      <c r="P315" s="83"/>
      <c r="Q315" s="83"/>
      <c r="R315" s="83"/>
      <c r="S315" s="83"/>
      <c r="T315" s="83"/>
      <c r="U315" s="83"/>
      <c r="V315" s="5" t="str">
        <f t="shared" si="135"/>
        <v/>
      </c>
      <c r="W315" s="41"/>
      <c r="X315" s="41"/>
      <c r="Y315" s="41"/>
      <c r="Z315" s="41"/>
      <c r="AA315" s="41"/>
      <c r="AB315" s="41"/>
      <c r="AC315" s="41"/>
      <c r="AD315" s="41"/>
      <c r="AE315" s="5" t="str">
        <f t="shared" si="136"/>
        <v/>
      </c>
      <c r="AF315" s="41"/>
      <c r="AG315" s="41"/>
      <c r="AH315" s="41"/>
      <c r="AI315" s="41"/>
      <c r="AJ315" s="41"/>
      <c r="AK315" s="41"/>
      <c r="AL315" s="41"/>
      <c r="AM315" s="41"/>
      <c r="AN315" s="41">
        <f t="shared" si="143"/>
        <v>24.881516587677726</v>
      </c>
      <c r="AO315" s="41">
        <v>844</v>
      </c>
      <c r="AP315" s="110" t="s">
        <v>103</v>
      </c>
      <c r="AQ315" s="111" t="s">
        <v>103</v>
      </c>
      <c r="AR315" s="126" t="str">
        <f t="shared" si="137"/>
        <v/>
      </c>
      <c r="AS315" s="126" t="str">
        <f t="shared" si="138"/>
        <v/>
      </c>
      <c r="AT315" s="127">
        <v>844</v>
      </c>
      <c r="AU315" s="128">
        <v>2.21</v>
      </c>
      <c r="AV315" s="129" t="s">
        <v>103</v>
      </c>
      <c r="AW315" s="126" t="str">
        <f t="shared" si="139"/>
        <v/>
      </c>
      <c r="AX315" s="126" t="str">
        <f t="shared" si="140"/>
        <v/>
      </c>
      <c r="AY315" s="64" t="str">
        <f t="shared" si="141"/>
        <v/>
      </c>
      <c r="AZ315" s="97">
        <v>80.94</v>
      </c>
      <c r="BA315" s="68"/>
      <c r="BB315" s="68"/>
      <c r="BC315" s="68"/>
      <c r="BD315" s="68"/>
      <c r="BE315" s="15"/>
      <c r="BF315" s="5">
        <f t="shared" si="142"/>
        <v>6916</v>
      </c>
      <c r="BG315" s="42">
        <v>2892</v>
      </c>
      <c r="BH315" s="42">
        <v>4024</v>
      </c>
      <c r="BI315" s="42"/>
      <c r="BJ315" s="42"/>
      <c r="BK315" s="42"/>
      <c r="BL315" s="42"/>
      <c r="BM315" s="15"/>
    </row>
    <row r="316" spans="1:65" outlineLevel="5" x14ac:dyDescent="0.3">
      <c r="A316" s="22">
        <f t="shared" si="144"/>
        <v>9</v>
      </c>
      <c r="B316" s="9">
        <f t="shared" si="128"/>
        <v>43732</v>
      </c>
      <c r="C316" s="51">
        <v>382670</v>
      </c>
      <c r="D316" s="64">
        <f t="shared" si="133"/>
        <v>35</v>
      </c>
      <c r="E316" s="12">
        <v>34</v>
      </c>
      <c r="F316" s="12">
        <v>36</v>
      </c>
      <c r="G316" s="12"/>
      <c r="H316" s="12"/>
      <c r="I316" s="12"/>
      <c r="J316" s="12"/>
      <c r="K316" s="12"/>
      <c r="L316" s="12"/>
      <c r="M316" s="74">
        <f t="shared" si="134"/>
        <v>7.2</v>
      </c>
      <c r="N316" s="83">
        <v>7.15</v>
      </c>
      <c r="O316" s="83">
        <v>7.22</v>
      </c>
      <c r="P316" s="83"/>
      <c r="Q316" s="83"/>
      <c r="R316" s="83"/>
      <c r="S316" s="83"/>
      <c r="T316" s="83"/>
      <c r="U316" s="83"/>
      <c r="V316" s="5" t="str">
        <f t="shared" si="135"/>
        <v/>
      </c>
      <c r="W316" s="41"/>
      <c r="X316" s="41"/>
      <c r="Y316" s="41"/>
      <c r="Z316" s="41"/>
      <c r="AA316" s="41"/>
      <c r="AB316" s="41"/>
      <c r="AC316" s="41"/>
      <c r="AD316" s="41"/>
      <c r="AE316" s="5" t="str">
        <f t="shared" si="136"/>
        <v/>
      </c>
      <c r="AF316" s="41"/>
      <c r="AG316" s="41"/>
      <c r="AH316" s="41"/>
      <c r="AI316" s="41"/>
      <c r="AJ316" s="41"/>
      <c r="AK316" s="41"/>
      <c r="AL316" s="41"/>
      <c r="AM316" s="41"/>
      <c r="AN316" s="41">
        <f t="shared" si="143"/>
        <v>22.556390977443609</v>
      </c>
      <c r="AO316" s="41">
        <v>931</v>
      </c>
      <c r="AP316" s="110">
        <v>3.24</v>
      </c>
      <c r="AQ316" s="111">
        <v>2.4</v>
      </c>
      <c r="AR316" s="126">
        <f t="shared" si="137"/>
        <v>74.074074074074076</v>
      </c>
      <c r="AS316" s="126">
        <f t="shared" si="138"/>
        <v>25.925925925925924</v>
      </c>
      <c r="AT316" s="127">
        <v>931</v>
      </c>
      <c r="AU316" s="128">
        <v>2.38</v>
      </c>
      <c r="AV316" s="129">
        <v>1.48</v>
      </c>
      <c r="AW316" s="126">
        <f t="shared" si="139"/>
        <v>62.184873949579831</v>
      </c>
      <c r="AX316" s="126">
        <f t="shared" si="140"/>
        <v>37.815126050420169</v>
      </c>
      <c r="AY316" s="64">
        <f t="shared" si="141"/>
        <v>42.44444444444445</v>
      </c>
      <c r="AZ316" s="97">
        <v>80.17</v>
      </c>
      <c r="BA316" s="68"/>
      <c r="BB316" s="68"/>
      <c r="BC316" s="68"/>
      <c r="BD316" s="68"/>
      <c r="BE316" s="15"/>
      <c r="BF316" s="5">
        <f t="shared" si="142"/>
        <v>7622</v>
      </c>
      <c r="BG316" s="42">
        <v>5126</v>
      </c>
      <c r="BH316" s="42">
        <v>2496</v>
      </c>
      <c r="BI316" s="42"/>
      <c r="BJ316" s="42"/>
      <c r="BK316" s="42"/>
      <c r="BL316" s="42"/>
      <c r="BM316" s="15"/>
    </row>
    <row r="317" spans="1:65" outlineLevel="5" x14ac:dyDescent="0.3">
      <c r="A317" s="22">
        <f t="shared" si="144"/>
        <v>9</v>
      </c>
      <c r="B317" s="9">
        <f t="shared" si="128"/>
        <v>43733</v>
      </c>
      <c r="C317" s="51">
        <v>375195</v>
      </c>
      <c r="D317" s="64">
        <f t="shared" si="133"/>
        <v>36.5</v>
      </c>
      <c r="E317" s="12">
        <v>37</v>
      </c>
      <c r="F317" s="12">
        <v>36</v>
      </c>
      <c r="G317" s="12"/>
      <c r="H317" s="12"/>
      <c r="I317" s="12"/>
      <c r="J317" s="12"/>
      <c r="K317" s="12"/>
      <c r="L317" s="12"/>
      <c r="M317" s="74" t="str">
        <f t="shared" si="134"/>
        <v/>
      </c>
      <c r="N317" s="83" t="s">
        <v>103</v>
      </c>
      <c r="O317" s="83" t="s">
        <v>103</v>
      </c>
      <c r="P317" s="83"/>
      <c r="Q317" s="83"/>
      <c r="R317" s="83"/>
      <c r="S317" s="83"/>
      <c r="T317" s="83"/>
      <c r="U317" s="83"/>
      <c r="V317" s="5" t="str">
        <f t="shared" si="135"/>
        <v/>
      </c>
      <c r="W317" s="41"/>
      <c r="X317" s="41"/>
      <c r="Y317" s="41"/>
      <c r="Z317" s="41"/>
      <c r="AA317" s="41"/>
      <c r="AB317" s="41"/>
      <c r="AC317" s="41"/>
      <c r="AD317" s="41"/>
      <c r="AE317" s="5" t="str">
        <f t="shared" si="136"/>
        <v/>
      </c>
      <c r="AF317" s="41"/>
      <c r="AG317" s="41"/>
      <c r="AH317" s="41"/>
      <c r="AI317" s="41"/>
      <c r="AJ317" s="41"/>
      <c r="AK317" s="41"/>
      <c r="AL317" s="41"/>
      <c r="AM317" s="41"/>
      <c r="AN317" s="41">
        <f t="shared" si="143"/>
        <v>20.289855072463769</v>
      </c>
      <c r="AO317" s="41">
        <v>1035</v>
      </c>
      <c r="AP317" s="110" t="s">
        <v>103</v>
      </c>
      <c r="AQ317" s="111" t="s">
        <v>103</v>
      </c>
      <c r="AR317" s="126" t="str">
        <f t="shared" si="137"/>
        <v/>
      </c>
      <c r="AS317" s="126" t="str">
        <f t="shared" si="138"/>
        <v/>
      </c>
      <c r="AT317" s="127">
        <v>1035</v>
      </c>
      <c r="AU317" s="128">
        <v>2.3199999999999998</v>
      </c>
      <c r="AV317" s="129" t="s">
        <v>103</v>
      </c>
      <c r="AW317" s="126" t="str">
        <f t="shared" si="139"/>
        <v/>
      </c>
      <c r="AX317" s="126" t="str">
        <f t="shared" si="140"/>
        <v/>
      </c>
      <c r="AY317" s="64" t="str">
        <f t="shared" si="141"/>
        <v/>
      </c>
      <c r="AZ317" s="97">
        <v>80.38</v>
      </c>
      <c r="BA317" s="68"/>
      <c r="BB317" s="68"/>
      <c r="BC317" s="68"/>
      <c r="BD317" s="68"/>
      <c r="BE317" s="15"/>
      <c r="BF317" s="5">
        <f t="shared" si="142"/>
        <v>7672</v>
      </c>
      <c r="BG317" s="42">
        <v>4796</v>
      </c>
      <c r="BH317" s="42">
        <v>2876</v>
      </c>
      <c r="BI317" s="42"/>
      <c r="BJ317" s="42"/>
      <c r="BK317" s="42"/>
      <c r="BL317" s="42"/>
      <c r="BM317" s="15"/>
    </row>
    <row r="318" spans="1:65" outlineLevel="5" x14ac:dyDescent="0.3">
      <c r="A318" s="22">
        <f t="shared" si="144"/>
        <v>9</v>
      </c>
      <c r="B318" s="9">
        <f t="shared" si="128"/>
        <v>43734</v>
      </c>
      <c r="C318" s="51">
        <v>380385</v>
      </c>
      <c r="D318" s="64">
        <f t="shared" si="133"/>
        <v>37</v>
      </c>
      <c r="E318" s="12">
        <v>37</v>
      </c>
      <c r="F318" s="12">
        <v>37</v>
      </c>
      <c r="G318" s="12"/>
      <c r="H318" s="12"/>
      <c r="I318" s="12"/>
      <c r="J318" s="12"/>
      <c r="K318" s="12"/>
      <c r="L318" s="12"/>
      <c r="M318" s="74" t="str">
        <f t="shared" si="134"/>
        <v/>
      </c>
      <c r="N318" s="83" t="s">
        <v>103</v>
      </c>
      <c r="O318" s="83" t="s">
        <v>103</v>
      </c>
      <c r="P318" s="83"/>
      <c r="Q318" s="83"/>
      <c r="R318" s="83"/>
      <c r="S318" s="83"/>
      <c r="T318" s="83"/>
      <c r="U318" s="83"/>
      <c r="V318" s="5" t="str">
        <f t="shared" si="135"/>
        <v/>
      </c>
      <c r="W318" s="41"/>
      <c r="X318" s="41"/>
      <c r="Y318" s="41"/>
      <c r="Z318" s="41"/>
      <c r="AA318" s="41"/>
      <c r="AB318" s="41"/>
      <c r="AC318" s="41"/>
      <c r="AD318" s="41"/>
      <c r="AE318" s="5" t="str">
        <f t="shared" si="136"/>
        <v/>
      </c>
      <c r="AF318" s="41"/>
      <c r="AG318" s="41"/>
      <c r="AH318" s="41"/>
      <c r="AI318" s="41"/>
      <c r="AJ318" s="41"/>
      <c r="AK318" s="41"/>
      <c r="AL318" s="41"/>
      <c r="AM318" s="41"/>
      <c r="AN318" s="41">
        <f t="shared" si="143"/>
        <v>22.128556375131719</v>
      </c>
      <c r="AO318" s="41">
        <v>949</v>
      </c>
      <c r="AP318" s="110" t="s">
        <v>103</v>
      </c>
      <c r="AQ318" s="111" t="s">
        <v>103</v>
      </c>
      <c r="AR318" s="126" t="str">
        <f t="shared" si="137"/>
        <v/>
      </c>
      <c r="AS318" s="126" t="str">
        <f t="shared" si="138"/>
        <v/>
      </c>
      <c r="AT318" s="127">
        <v>949</v>
      </c>
      <c r="AU318" s="128">
        <v>2.2999999999999998</v>
      </c>
      <c r="AV318" s="129" t="s">
        <v>103</v>
      </c>
      <c r="AW318" s="126" t="str">
        <f t="shared" si="139"/>
        <v/>
      </c>
      <c r="AX318" s="126" t="str">
        <f t="shared" si="140"/>
        <v/>
      </c>
      <c r="AY318" s="64" t="str">
        <f t="shared" si="141"/>
        <v/>
      </c>
      <c r="AZ318" s="97">
        <v>80.25</v>
      </c>
      <c r="BA318" s="68"/>
      <c r="BB318" s="68"/>
      <c r="BC318" s="68"/>
      <c r="BD318" s="68"/>
      <c r="BE318" s="15"/>
      <c r="BF318" s="5">
        <f t="shared" si="142"/>
        <v>8268</v>
      </c>
      <c r="BG318" s="42">
        <v>1804</v>
      </c>
      <c r="BH318" s="42">
        <v>6464</v>
      </c>
      <c r="BI318" s="42"/>
      <c r="BJ318" s="42"/>
      <c r="BK318" s="42"/>
      <c r="BL318" s="42"/>
      <c r="BM318" s="15"/>
    </row>
    <row r="319" spans="1:65" outlineLevel="5" x14ac:dyDescent="0.3">
      <c r="A319" s="22">
        <f t="shared" si="144"/>
        <v>9</v>
      </c>
      <c r="B319" s="9">
        <f t="shared" si="128"/>
        <v>43735</v>
      </c>
      <c r="C319" s="51">
        <v>375588</v>
      </c>
      <c r="D319" s="64">
        <f t="shared" si="133"/>
        <v>36</v>
      </c>
      <c r="E319" s="12">
        <v>36</v>
      </c>
      <c r="F319" s="12">
        <v>36</v>
      </c>
      <c r="G319" s="12"/>
      <c r="H319" s="12"/>
      <c r="I319" s="12"/>
      <c r="J319" s="12"/>
      <c r="K319" s="12"/>
      <c r="L319" s="12"/>
      <c r="M319" s="74" t="str">
        <f t="shared" si="134"/>
        <v/>
      </c>
      <c r="N319" s="83" t="s">
        <v>103</v>
      </c>
      <c r="O319" s="83" t="s">
        <v>103</v>
      </c>
      <c r="P319" s="83"/>
      <c r="Q319" s="83"/>
      <c r="R319" s="83"/>
      <c r="S319" s="83"/>
      <c r="T319" s="83"/>
      <c r="U319" s="83"/>
      <c r="V319" s="5" t="str">
        <f t="shared" si="135"/>
        <v/>
      </c>
      <c r="W319" s="41"/>
      <c r="X319" s="41"/>
      <c r="Y319" s="41"/>
      <c r="Z319" s="41"/>
      <c r="AA319" s="41"/>
      <c r="AB319" s="41"/>
      <c r="AC319" s="41"/>
      <c r="AD319" s="41"/>
      <c r="AE319" s="5" t="str">
        <f t="shared" si="136"/>
        <v/>
      </c>
      <c r="AF319" s="41"/>
      <c r="AG319" s="41"/>
      <c r="AH319" s="41"/>
      <c r="AI319" s="41"/>
      <c r="AJ319" s="41"/>
      <c r="AK319" s="41"/>
      <c r="AL319" s="41"/>
      <c r="AM319" s="41"/>
      <c r="AN319" s="41">
        <f t="shared" si="143"/>
        <v>20.348837209302324</v>
      </c>
      <c r="AO319" s="41">
        <v>1032</v>
      </c>
      <c r="AP319" s="110" t="s">
        <v>103</v>
      </c>
      <c r="AQ319" s="111" t="s">
        <v>103</v>
      </c>
      <c r="AR319" s="126" t="str">
        <f t="shared" si="137"/>
        <v/>
      </c>
      <c r="AS319" s="126" t="str">
        <f t="shared" si="138"/>
        <v/>
      </c>
      <c r="AT319" s="127">
        <v>1032</v>
      </c>
      <c r="AU319" s="128">
        <v>2.33</v>
      </c>
      <c r="AV319" s="129" t="s">
        <v>103</v>
      </c>
      <c r="AW319" s="126" t="str">
        <f t="shared" si="139"/>
        <v/>
      </c>
      <c r="AX319" s="126" t="str">
        <f t="shared" si="140"/>
        <v/>
      </c>
      <c r="AY319" s="64" t="str">
        <f t="shared" si="141"/>
        <v/>
      </c>
      <c r="AZ319" s="97">
        <v>80.34</v>
      </c>
      <c r="BA319" s="68"/>
      <c r="BB319" s="68"/>
      <c r="BC319" s="68"/>
      <c r="BD319" s="68"/>
      <c r="BE319" s="15"/>
      <c r="BF319" s="5">
        <f t="shared" si="142"/>
        <v>8817</v>
      </c>
      <c r="BG319" s="42">
        <v>0</v>
      </c>
      <c r="BH319" s="42">
        <v>8817</v>
      </c>
      <c r="BI319" s="42"/>
      <c r="BJ319" s="42"/>
      <c r="BK319" s="42"/>
      <c r="BL319" s="42"/>
      <c r="BM319" s="15"/>
    </row>
    <row r="320" spans="1:65" outlineLevel="5" x14ac:dyDescent="0.3">
      <c r="A320" s="22">
        <f t="shared" si="144"/>
        <v>9</v>
      </c>
      <c r="B320" s="9">
        <f t="shared" si="128"/>
        <v>43736</v>
      </c>
      <c r="C320" s="51">
        <v>381542</v>
      </c>
      <c r="D320" s="64">
        <f t="shared" si="133"/>
        <v>35.5</v>
      </c>
      <c r="E320" s="12">
        <v>35</v>
      </c>
      <c r="F320" s="12">
        <v>36</v>
      </c>
      <c r="G320" s="12"/>
      <c r="H320" s="12"/>
      <c r="I320" s="12"/>
      <c r="J320" s="12"/>
      <c r="K320" s="12"/>
      <c r="L320" s="12"/>
      <c r="M320" s="74" t="str">
        <f t="shared" si="134"/>
        <v/>
      </c>
      <c r="N320" s="83" t="s">
        <v>103</v>
      </c>
      <c r="O320" s="83" t="s">
        <v>103</v>
      </c>
      <c r="P320" s="83"/>
      <c r="Q320" s="83"/>
      <c r="R320" s="83"/>
      <c r="S320" s="83"/>
      <c r="T320" s="83"/>
      <c r="U320" s="83"/>
      <c r="V320" s="5" t="str">
        <f t="shared" si="135"/>
        <v/>
      </c>
      <c r="W320" s="41"/>
      <c r="X320" s="41"/>
      <c r="Y320" s="41"/>
      <c r="Z320" s="41"/>
      <c r="AA320" s="41"/>
      <c r="AB320" s="41"/>
      <c r="AC320" s="41"/>
      <c r="AD320" s="41"/>
      <c r="AE320" s="5" t="str">
        <f t="shared" si="136"/>
        <v/>
      </c>
      <c r="AF320" s="41"/>
      <c r="AG320" s="41"/>
      <c r="AH320" s="41"/>
      <c r="AI320" s="41"/>
      <c r="AJ320" s="41"/>
      <c r="AK320" s="41"/>
      <c r="AL320" s="41"/>
      <c r="AM320" s="41"/>
      <c r="AN320" s="41">
        <f t="shared" si="143"/>
        <v>21.341463414634145</v>
      </c>
      <c r="AO320" s="41">
        <v>984</v>
      </c>
      <c r="AP320" s="110" t="s">
        <v>103</v>
      </c>
      <c r="AQ320" s="111" t="s">
        <v>103</v>
      </c>
      <c r="AR320" s="126" t="str">
        <f t="shared" si="137"/>
        <v/>
      </c>
      <c r="AS320" s="126" t="str">
        <f t="shared" si="138"/>
        <v/>
      </c>
      <c r="AT320" s="127">
        <v>984</v>
      </c>
      <c r="AU320" s="128" t="s">
        <v>103</v>
      </c>
      <c r="AV320" s="129" t="s">
        <v>103</v>
      </c>
      <c r="AW320" s="126" t="str">
        <f t="shared" si="139"/>
        <v/>
      </c>
      <c r="AX320" s="126" t="str">
        <f t="shared" si="140"/>
        <v/>
      </c>
      <c r="AY320" s="64" t="str">
        <f t="shared" si="141"/>
        <v/>
      </c>
      <c r="AZ320" s="97" t="s">
        <v>103</v>
      </c>
      <c r="BA320" s="68"/>
      <c r="BB320" s="68"/>
      <c r="BC320" s="68"/>
      <c r="BD320" s="68"/>
      <c r="BE320" s="15"/>
      <c r="BF320" s="5">
        <f t="shared" si="142"/>
        <v>8938</v>
      </c>
      <c r="BG320" s="42">
        <v>2078</v>
      </c>
      <c r="BH320" s="42">
        <v>6860</v>
      </c>
      <c r="BI320" s="42"/>
      <c r="BJ320" s="42"/>
      <c r="BK320" s="42"/>
      <c r="BL320" s="42"/>
      <c r="BM320" s="15"/>
    </row>
    <row r="321" spans="1:65" outlineLevel="5" x14ac:dyDescent="0.3">
      <c r="A321" s="22">
        <f t="shared" si="144"/>
        <v>9</v>
      </c>
      <c r="B321" s="9">
        <f t="shared" si="128"/>
        <v>43737</v>
      </c>
      <c r="C321" s="51">
        <v>380319</v>
      </c>
      <c r="D321" s="64">
        <f t="shared" si="133"/>
        <v>36</v>
      </c>
      <c r="E321" s="12">
        <v>36</v>
      </c>
      <c r="F321" s="12">
        <v>36</v>
      </c>
      <c r="G321" s="12"/>
      <c r="H321" s="12"/>
      <c r="I321" s="12"/>
      <c r="J321" s="12"/>
      <c r="K321" s="12"/>
      <c r="L321" s="12"/>
      <c r="M321" s="74" t="str">
        <f t="shared" si="134"/>
        <v/>
      </c>
      <c r="N321" s="83" t="s">
        <v>103</v>
      </c>
      <c r="O321" s="83" t="s">
        <v>103</v>
      </c>
      <c r="P321" s="83"/>
      <c r="Q321" s="83"/>
      <c r="R321" s="83"/>
      <c r="S321" s="83"/>
      <c r="T321" s="83"/>
      <c r="U321" s="83"/>
      <c r="V321" s="5" t="str">
        <f t="shared" si="135"/>
        <v/>
      </c>
      <c r="W321" s="41"/>
      <c r="X321" s="41"/>
      <c r="Y321" s="41"/>
      <c r="Z321" s="41"/>
      <c r="AA321" s="41"/>
      <c r="AB321" s="41"/>
      <c r="AC321" s="41"/>
      <c r="AD321" s="41"/>
      <c r="AE321" s="5" t="str">
        <f t="shared" si="136"/>
        <v/>
      </c>
      <c r="AF321" s="41"/>
      <c r="AG321" s="41"/>
      <c r="AH321" s="41"/>
      <c r="AI321" s="41"/>
      <c r="AJ321" s="41"/>
      <c r="AK321" s="41"/>
      <c r="AL321" s="41"/>
      <c r="AM321" s="41"/>
      <c r="AN321" s="41">
        <f t="shared" si="143"/>
        <v>23.463687150837988</v>
      </c>
      <c r="AO321" s="41">
        <v>895</v>
      </c>
      <c r="AP321" s="110" t="s">
        <v>103</v>
      </c>
      <c r="AQ321" s="111" t="s">
        <v>103</v>
      </c>
      <c r="AR321" s="126" t="str">
        <f t="shared" si="137"/>
        <v/>
      </c>
      <c r="AS321" s="126" t="str">
        <f t="shared" si="138"/>
        <v/>
      </c>
      <c r="AT321" s="127">
        <v>895</v>
      </c>
      <c r="AU321" s="128" t="s">
        <v>103</v>
      </c>
      <c r="AV321" s="129" t="s">
        <v>103</v>
      </c>
      <c r="AW321" s="126" t="str">
        <f t="shared" si="139"/>
        <v/>
      </c>
      <c r="AX321" s="126" t="str">
        <f t="shared" si="140"/>
        <v/>
      </c>
      <c r="AY321" s="64" t="str">
        <f t="shared" si="141"/>
        <v/>
      </c>
      <c r="AZ321" s="97" t="s">
        <v>103</v>
      </c>
      <c r="BA321" s="68"/>
      <c r="BB321" s="68"/>
      <c r="BC321" s="68"/>
      <c r="BD321" s="68"/>
      <c r="BE321" s="15"/>
      <c r="BF321" s="5">
        <f t="shared" si="142"/>
        <v>8718</v>
      </c>
      <c r="BG321" s="42">
        <v>4222</v>
      </c>
      <c r="BH321" s="42">
        <v>4496</v>
      </c>
      <c r="BI321" s="42"/>
      <c r="BJ321" s="42"/>
      <c r="BK321" s="42"/>
      <c r="BL321" s="42"/>
      <c r="BM321" s="15"/>
    </row>
    <row r="322" spans="1:65" ht="17.25" outlineLevel="5" thickBot="1" x14ac:dyDescent="0.35">
      <c r="A322" s="31">
        <f t="shared" si="144"/>
        <v>9</v>
      </c>
      <c r="B322" s="32">
        <f t="shared" si="128"/>
        <v>43738</v>
      </c>
      <c r="C322" s="51">
        <v>378939</v>
      </c>
      <c r="D322" s="64">
        <f t="shared" si="133"/>
        <v>37.5</v>
      </c>
      <c r="E322" s="12">
        <v>37</v>
      </c>
      <c r="F322" s="12">
        <v>38</v>
      </c>
      <c r="G322" s="12"/>
      <c r="H322" s="12"/>
      <c r="I322" s="12"/>
      <c r="J322" s="12"/>
      <c r="K322" s="12"/>
      <c r="L322" s="12"/>
      <c r="M322" s="74" t="str">
        <f t="shared" si="134"/>
        <v/>
      </c>
      <c r="N322" s="83" t="s">
        <v>103</v>
      </c>
      <c r="O322" s="83" t="s">
        <v>103</v>
      </c>
      <c r="P322" s="83"/>
      <c r="Q322" s="83"/>
      <c r="R322" s="83"/>
      <c r="S322" s="83"/>
      <c r="T322" s="83"/>
      <c r="U322" s="83"/>
      <c r="V322" s="5" t="str">
        <f t="shared" si="135"/>
        <v/>
      </c>
      <c r="W322" s="41"/>
      <c r="X322" s="41"/>
      <c r="Y322" s="41"/>
      <c r="Z322" s="41"/>
      <c r="AA322" s="41"/>
      <c r="AB322" s="41"/>
      <c r="AC322" s="41"/>
      <c r="AD322" s="41"/>
      <c r="AE322" s="5" t="str">
        <f t="shared" si="136"/>
        <v/>
      </c>
      <c r="AF322" s="41"/>
      <c r="AG322" s="41"/>
      <c r="AH322" s="41"/>
      <c r="AI322" s="41"/>
      <c r="AJ322" s="41"/>
      <c r="AK322" s="41"/>
      <c r="AL322" s="41"/>
      <c r="AM322" s="41"/>
      <c r="AN322" s="41">
        <f t="shared" si="143"/>
        <v>19.444444444444443</v>
      </c>
      <c r="AO322" s="41">
        <v>1080</v>
      </c>
      <c r="AP322" s="110" t="s">
        <v>103</v>
      </c>
      <c r="AQ322" s="111" t="s">
        <v>103</v>
      </c>
      <c r="AR322" s="126" t="str">
        <f t="shared" si="137"/>
        <v/>
      </c>
      <c r="AS322" s="126" t="str">
        <f t="shared" si="138"/>
        <v/>
      </c>
      <c r="AT322" s="127">
        <v>1080</v>
      </c>
      <c r="AU322" s="128">
        <v>2.29</v>
      </c>
      <c r="AV322" s="129" t="s">
        <v>103</v>
      </c>
      <c r="AW322" s="126" t="str">
        <f t="shared" si="139"/>
        <v/>
      </c>
      <c r="AX322" s="126" t="str">
        <f t="shared" si="140"/>
        <v/>
      </c>
      <c r="AY322" s="64" t="str">
        <f t="shared" si="141"/>
        <v/>
      </c>
      <c r="AZ322" s="97">
        <v>80.16</v>
      </c>
      <c r="BA322" s="68"/>
      <c r="BB322" s="68"/>
      <c r="BC322" s="68"/>
      <c r="BD322" s="68"/>
      <c r="BE322" s="15"/>
      <c r="BF322" s="5">
        <f t="shared" si="142"/>
        <v>8527</v>
      </c>
      <c r="BG322" s="42">
        <v>1988</v>
      </c>
      <c r="BH322" s="42">
        <v>6539</v>
      </c>
      <c r="BI322" s="42"/>
      <c r="BJ322" s="42"/>
      <c r="BK322" s="42"/>
      <c r="BL322" s="42"/>
      <c r="BM322" s="15"/>
    </row>
    <row r="323" spans="1:65" outlineLevel="4" x14ac:dyDescent="0.3">
      <c r="A323" s="156" t="s">
        <v>43</v>
      </c>
      <c r="B323" s="157"/>
      <c r="C323" s="50">
        <f t="shared" ref="C323:BM323" si="145">SUBTOTAL(4,C293:C322)</f>
        <v>386047</v>
      </c>
      <c r="D323" s="60">
        <f t="shared" si="145"/>
        <v>37.5</v>
      </c>
      <c r="E323" s="28">
        <f t="shared" si="145"/>
        <v>37</v>
      </c>
      <c r="F323" s="28">
        <f t="shared" si="145"/>
        <v>38</v>
      </c>
      <c r="G323" s="28">
        <f t="shared" si="145"/>
        <v>0</v>
      </c>
      <c r="H323" s="28">
        <f t="shared" si="145"/>
        <v>0</v>
      </c>
      <c r="I323" s="28">
        <f t="shared" si="145"/>
        <v>0</v>
      </c>
      <c r="J323" s="28">
        <f t="shared" si="145"/>
        <v>0</v>
      </c>
      <c r="K323" s="28">
        <f t="shared" si="145"/>
        <v>0</v>
      </c>
      <c r="L323" s="28">
        <f t="shared" si="145"/>
        <v>0</v>
      </c>
      <c r="M323" s="71">
        <f t="shared" si="145"/>
        <v>7.3</v>
      </c>
      <c r="N323" s="82">
        <f t="shared" si="145"/>
        <v>7.27</v>
      </c>
      <c r="O323" s="82">
        <f t="shared" si="145"/>
        <v>7.24</v>
      </c>
      <c r="P323" s="82">
        <f t="shared" si="145"/>
        <v>0</v>
      </c>
      <c r="Q323" s="82">
        <f t="shared" si="145"/>
        <v>0</v>
      </c>
      <c r="R323" s="82">
        <f t="shared" si="145"/>
        <v>0</v>
      </c>
      <c r="S323" s="82">
        <f t="shared" si="145"/>
        <v>0</v>
      </c>
      <c r="T323" s="82">
        <f t="shared" si="145"/>
        <v>0</v>
      </c>
      <c r="U323" s="82">
        <f t="shared" si="145"/>
        <v>0</v>
      </c>
      <c r="V323" s="29">
        <f t="shared" si="145"/>
        <v>0</v>
      </c>
      <c r="W323" s="39">
        <f t="shared" si="145"/>
        <v>0</v>
      </c>
      <c r="X323" s="39">
        <f t="shared" si="145"/>
        <v>0</v>
      </c>
      <c r="Y323" s="39">
        <f t="shared" si="145"/>
        <v>0</v>
      </c>
      <c r="Z323" s="39">
        <f t="shared" si="145"/>
        <v>0</v>
      </c>
      <c r="AA323" s="39">
        <f t="shared" si="145"/>
        <v>0</v>
      </c>
      <c r="AB323" s="39">
        <f t="shared" si="145"/>
        <v>0</v>
      </c>
      <c r="AC323" s="39">
        <f t="shared" si="145"/>
        <v>0</v>
      </c>
      <c r="AD323" s="39">
        <f t="shared" si="145"/>
        <v>0</v>
      </c>
      <c r="AE323" s="29">
        <f t="shared" si="145"/>
        <v>0</v>
      </c>
      <c r="AF323" s="39">
        <f t="shared" si="145"/>
        <v>0</v>
      </c>
      <c r="AG323" s="39">
        <f t="shared" si="145"/>
        <v>0</v>
      </c>
      <c r="AH323" s="39">
        <f t="shared" si="145"/>
        <v>0</v>
      </c>
      <c r="AI323" s="39">
        <f t="shared" si="145"/>
        <v>0</v>
      </c>
      <c r="AJ323" s="39">
        <f t="shared" si="145"/>
        <v>0</v>
      </c>
      <c r="AK323" s="39">
        <f t="shared" si="145"/>
        <v>0</v>
      </c>
      <c r="AL323" s="39">
        <f t="shared" si="145"/>
        <v>0</v>
      </c>
      <c r="AM323" s="39">
        <f t="shared" si="145"/>
        <v>0</v>
      </c>
      <c r="AN323" s="39">
        <f>SUBTOTAL(4,AN293:AN322)</f>
        <v>26.582278481012658</v>
      </c>
      <c r="AO323" s="39">
        <f t="shared" ref="AO323:AX323" si="146">SUBTOTAL(4,AO293:AO322)</f>
        <v>1149</v>
      </c>
      <c r="AP323" s="104">
        <f t="shared" si="146"/>
        <v>3.48</v>
      </c>
      <c r="AQ323" s="105">
        <f t="shared" si="146"/>
        <v>2.69</v>
      </c>
      <c r="AR323" s="106">
        <f t="shared" si="146"/>
        <v>77.298850574712645</v>
      </c>
      <c r="AS323" s="106">
        <f t="shared" si="146"/>
        <v>27.899686520376179</v>
      </c>
      <c r="AT323" s="107">
        <f t="shared" si="146"/>
        <v>1149</v>
      </c>
      <c r="AU323" s="108">
        <f t="shared" si="146"/>
        <v>2.48</v>
      </c>
      <c r="AV323" s="109">
        <f t="shared" si="146"/>
        <v>1.59</v>
      </c>
      <c r="AW323" s="106">
        <f t="shared" si="146"/>
        <v>66.527196652719667</v>
      </c>
      <c r="AX323" s="106">
        <f t="shared" si="146"/>
        <v>37.815126050420169</v>
      </c>
      <c r="AY323" s="60">
        <f t="shared" si="145"/>
        <v>44.094593989340282</v>
      </c>
      <c r="AZ323" s="96">
        <f t="shared" si="145"/>
        <v>80.94</v>
      </c>
      <c r="BA323" s="67">
        <f t="shared" si="145"/>
        <v>62.8</v>
      </c>
      <c r="BB323" s="67">
        <f t="shared" si="145"/>
        <v>33.1</v>
      </c>
      <c r="BC323" s="67">
        <f t="shared" si="145"/>
        <v>1362</v>
      </c>
      <c r="BD323" s="67">
        <f t="shared" si="145"/>
        <v>0</v>
      </c>
      <c r="BE323" s="27">
        <f t="shared" si="145"/>
        <v>0</v>
      </c>
      <c r="BF323" s="29">
        <f t="shared" si="145"/>
        <v>8938</v>
      </c>
      <c r="BG323" s="39">
        <f t="shared" si="145"/>
        <v>5126</v>
      </c>
      <c r="BH323" s="40">
        <f t="shared" si="145"/>
        <v>8817</v>
      </c>
      <c r="BI323" s="40">
        <f t="shared" si="145"/>
        <v>0</v>
      </c>
      <c r="BJ323" s="40">
        <f t="shared" si="145"/>
        <v>0</v>
      </c>
      <c r="BK323" s="40">
        <f t="shared" si="145"/>
        <v>0</v>
      </c>
      <c r="BL323" s="40">
        <f t="shared" si="145"/>
        <v>0</v>
      </c>
      <c r="BM323" s="27">
        <f t="shared" si="145"/>
        <v>0</v>
      </c>
    </row>
    <row r="324" spans="1:65" outlineLevel="3" x14ac:dyDescent="0.3">
      <c r="A324" s="158" t="s">
        <v>32</v>
      </c>
      <c r="B324" s="159"/>
      <c r="C324" s="51">
        <f t="shared" ref="C324:BM324" si="147">SUBTOTAL(5,C293:C322)</f>
        <v>317455</v>
      </c>
      <c r="D324" s="61">
        <f t="shared" si="147"/>
        <v>35</v>
      </c>
      <c r="E324" s="12">
        <f t="shared" si="147"/>
        <v>34</v>
      </c>
      <c r="F324" s="12">
        <f t="shared" si="147"/>
        <v>34</v>
      </c>
      <c r="G324" s="12">
        <f t="shared" si="147"/>
        <v>0</v>
      </c>
      <c r="H324" s="12">
        <f t="shared" si="147"/>
        <v>0</v>
      </c>
      <c r="I324" s="12">
        <f t="shared" si="147"/>
        <v>0</v>
      </c>
      <c r="J324" s="12">
        <f t="shared" si="147"/>
        <v>0</v>
      </c>
      <c r="K324" s="12">
        <f t="shared" si="147"/>
        <v>0</v>
      </c>
      <c r="L324" s="12">
        <f t="shared" si="147"/>
        <v>0</v>
      </c>
      <c r="M324" s="72">
        <f t="shared" si="147"/>
        <v>7.2</v>
      </c>
      <c r="N324" s="83">
        <f t="shared" si="147"/>
        <v>7.15</v>
      </c>
      <c r="O324" s="83">
        <f t="shared" si="147"/>
        <v>7.22</v>
      </c>
      <c r="P324" s="83">
        <f t="shared" si="147"/>
        <v>0</v>
      </c>
      <c r="Q324" s="83">
        <f t="shared" si="147"/>
        <v>0</v>
      </c>
      <c r="R324" s="83">
        <f t="shared" si="147"/>
        <v>0</v>
      </c>
      <c r="S324" s="83">
        <f t="shared" si="147"/>
        <v>0</v>
      </c>
      <c r="T324" s="83">
        <f t="shared" si="147"/>
        <v>0</v>
      </c>
      <c r="U324" s="83">
        <f t="shared" si="147"/>
        <v>0</v>
      </c>
      <c r="V324" s="6">
        <f t="shared" si="147"/>
        <v>0</v>
      </c>
      <c r="W324" s="41">
        <f t="shared" si="147"/>
        <v>0</v>
      </c>
      <c r="X324" s="41">
        <f t="shared" si="147"/>
        <v>0</v>
      </c>
      <c r="Y324" s="41">
        <f t="shared" si="147"/>
        <v>0</v>
      </c>
      <c r="Z324" s="41">
        <f t="shared" si="147"/>
        <v>0</v>
      </c>
      <c r="AA324" s="41">
        <f t="shared" si="147"/>
        <v>0</v>
      </c>
      <c r="AB324" s="41">
        <f t="shared" si="147"/>
        <v>0</v>
      </c>
      <c r="AC324" s="41">
        <f t="shared" si="147"/>
        <v>0</v>
      </c>
      <c r="AD324" s="41">
        <f t="shared" si="147"/>
        <v>0</v>
      </c>
      <c r="AE324" s="6">
        <f t="shared" si="147"/>
        <v>0</v>
      </c>
      <c r="AF324" s="41">
        <f t="shared" si="147"/>
        <v>0</v>
      </c>
      <c r="AG324" s="41">
        <f t="shared" si="147"/>
        <v>0</v>
      </c>
      <c r="AH324" s="41">
        <f t="shared" si="147"/>
        <v>0</v>
      </c>
      <c r="AI324" s="41">
        <f t="shared" si="147"/>
        <v>0</v>
      </c>
      <c r="AJ324" s="41">
        <f t="shared" si="147"/>
        <v>0</v>
      </c>
      <c r="AK324" s="41">
        <f t="shared" si="147"/>
        <v>0</v>
      </c>
      <c r="AL324" s="41">
        <f t="shared" si="147"/>
        <v>0</v>
      </c>
      <c r="AM324" s="41">
        <f t="shared" si="147"/>
        <v>0</v>
      </c>
      <c r="AN324" s="41">
        <f>SUBTOTAL(5,AN293:AN322)</f>
        <v>18.276762402088774</v>
      </c>
      <c r="AO324" s="41">
        <f t="shared" ref="AO324:AX324" si="148">SUBTOTAL(5,AO293:AO322)</f>
        <v>790</v>
      </c>
      <c r="AP324" s="110">
        <f t="shared" si="148"/>
        <v>3.19</v>
      </c>
      <c r="AQ324" s="111">
        <f t="shared" si="148"/>
        <v>2.2999999999999998</v>
      </c>
      <c r="AR324" s="112">
        <f t="shared" si="148"/>
        <v>72.100313479623821</v>
      </c>
      <c r="AS324" s="112">
        <f t="shared" si="148"/>
        <v>22.701149425287355</v>
      </c>
      <c r="AT324" s="113">
        <f t="shared" si="148"/>
        <v>790</v>
      </c>
      <c r="AU324" s="114">
        <f t="shared" si="148"/>
        <v>2.21</v>
      </c>
      <c r="AV324" s="115">
        <f t="shared" si="148"/>
        <v>1.48</v>
      </c>
      <c r="AW324" s="112">
        <f t="shared" si="148"/>
        <v>62.184873949579831</v>
      </c>
      <c r="AX324" s="112">
        <f t="shared" si="148"/>
        <v>33.472803347280333</v>
      </c>
      <c r="AY324" s="61">
        <f t="shared" si="147"/>
        <v>30.439958592132509</v>
      </c>
      <c r="AZ324" s="97">
        <f t="shared" si="147"/>
        <v>79.62</v>
      </c>
      <c r="BA324" s="68">
        <f t="shared" si="147"/>
        <v>62.8</v>
      </c>
      <c r="BB324" s="68">
        <f t="shared" si="147"/>
        <v>33.1</v>
      </c>
      <c r="BC324" s="68">
        <f t="shared" si="147"/>
        <v>1362</v>
      </c>
      <c r="BD324" s="68">
        <f t="shared" si="147"/>
        <v>0</v>
      </c>
      <c r="BE324" s="15">
        <f t="shared" si="147"/>
        <v>0</v>
      </c>
      <c r="BF324" s="6">
        <f t="shared" si="147"/>
        <v>5742</v>
      </c>
      <c r="BG324" s="41">
        <f t="shared" si="147"/>
        <v>0</v>
      </c>
      <c r="BH324" s="42">
        <f t="shared" si="147"/>
        <v>1588</v>
      </c>
      <c r="BI324" s="42">
        <f t="shared" si="147"/>
        <v>0</v>
      </c>
      <c r="BJ324" s="42">
        <f t="shared" si="147"/>
        <v>0</v>
      </c>
      <c r="BK324" s="42">
        <f t="shared" si="147"/>
        <v>0</v>
      </c>
      <c r="BL324" s="42">
        <f t="shared" si="147"/>
        <v>0</v>
      </c>
      <c r="BM324" s="15">
        <f t="shared" si="147"/>
        <v>0</v>
      </c>
    </row>
    <row r="325" spans="1:65" outlineLevel="2" x14ac:dyDescent="0.3">
      <c r="A325" s="158" t="s">
        <v>21</v>
      </c>
      <c r="B325" s="159"/>
      <c r="C325" s="51">
        <f>IFERROR(SUBTOTAL(1,C293:C322),"")</f>
        <v>356961.5</v>
      </c>
      <c r="D325" s="61">
        <f t="shared" ref="D325:BM325" si="149">IFERROR(SUBTOTAL(1,D293:D322),"")</f>
        <v>36.133333333333333</v>
      </c>
      <c r="E325" s="12">
        <f t="shared" si="149"/>
        <v>36.1</v>
      </c>
      <c r="F325" s="12">
        <f t="shared" si="149"/>
        <v>36.166666666666664</v>
      </c>
      <c r="G325" s="12" t="str">
        <f t="shared" si="149"/>
        <v/>
      </c>
      <c r="H325" s="12" t="str">
        <f t="shared" si="149"/>
        <v/>
      </c>
      <c r="I325" s="12" t="str">
        <f t="shared" si="149"/>
        <v/>
      </c>
      <c r="J325" s="12" t="str">
        <f t="shared" si="149"/>
        <v/>
      </c>
      <c r="K325" s="12" t="str">
        <f t="shared" si="149"/>
        <v/>
      </c>
      <c r="L325" s="12" t="str">
        <f t="shared" si="149"/>
        <v/>
      </c>
      <c r="M325" s="72">
        <f t="shared" si="149"/>
        <v>7.2249999999999996</v>
      </c>
      <c r="N325" s="83">
        <f t="shared" si="149"/>
        <v>7.2099999999999991</v>
      </c>
      <c r="O325" s="83">
        <f t="shared" si="149"/>
        <v>7.23</v>
      </c>
      <c r="P325" s="83" t="str">
        <f t="shared" si="149"/>
        <v/>
      </c>
      <c r="Q325" s="83" t="str">
        <f t="shared" si="149"/>
        <v/>
      </c>
      <c r="R325" s="83" t="str">
        <f t="shared" si="149"/>
        <v/>
      </c>
      <c r="S325" s="83" t="str">
        <f t="shared" si="149"/>
        <v/>
      </c>
      <c r="T325" s="83" t="str">
        <f t="shared" si="149"/>
        <v/>
      </c>
      <c r="U325" s="83" t="str">
        <f t="shared" si="149"/>
        <v/>
      </c>
      <c r="V325" s="6" t="str">
        <f t="shared" si="149"/>
        <v/>
      </c>
      <c r="W325" s="41" t="str">
        <f t="shared" si="149"/>
        <v/>
      </c>
      <c r="X325" s="41" t="str">
        <f t="shared" si="149"/>
        <v/>
      </c>
      <c r="Y325" s="41" t="str">
        <f t="shared" si="149"/>
        <v/>
      </c>
      <c r="Z325" s="41" t="str">
        <f t="shared" si="149"/>
        <v/>
      </c>
      <c r="AA325" s="41" t="str">
        <f t="shared" si="149"/>
        <v/>
      </c>
      <c r="AB325" s="41" t="str">
        <f t="shared" si="149"/>
        <v/>
      </c>
      <c r="AC325" s="41" t="str">
        <f t="shared" si="149"/>
        <v/>
      </c>
      <c r="AD325" s="41" t="str">
        <f t="shared" si="149"/>
        <v/>
      </c>
      <c r="AE325" s="6" t="str">
        <f t="shared" si="149"/>
        <v/>
      </c>
      <c r="AF325" s="41" t="str">
        <f t="shared" si="149"/>
        <v/>
      </c>
      <c r="AG325" s="41" t="str">
        <f t="shared" si="149"/>
        <v/>
      </c>
      <c r="AH325" s="41" t="str">
        <f t="shared" si="149"/>
        <v/>
      </c>
      <c r="AI325" s="41" t="str">
        <f t="shared" si="149"/>
        <v/>
      </c>
      <c r="AJ325" s="41" t="str">
        <f t="shared" si="149"/>
        <v/>
      </c>
      <c r="AK325" s="41" t="str">
        <f t="shared" si="149"/>
        <v/>
      </c>
      <c r="AL325" s="41" t="str">
        <f t="shared" si="149"/>
        <v/>
      </c>
      <c r="AM325" s="41" t="str">
        <f t="shared" si="149"/>
        <v/>
      </c>
      <c r="AN325" s="41">
        <f>IFERROR(SUBTOTAL(1,AN293:AN322),"")</f>
        <v>22.025654708721842</v>
      </c>
      <c r="AO325" s="41">
        <f t="shared" si="149"/>
        <v>962.23333333333335</v>
      </c>
      <c r="AP325" s="110">
        <f t="shared" si="149"/>
        <v>3.2949999999999999</v>
      </c>
      <c r="AQ325" s="111">
        <f t="shared" si="149"/>
        <v>2.4550000000000001</v>
      </c>
      <c r="AR325" s="112">
        <f t="shared" si="149"/>
        <v>74.446291183478792</v>
      </c>
      <c r="AS325" s="112">
        <f t="shared" si="149"/>
        <v>25.553708816521215</v>
      </c>
      <c r="AT325" s="113">
        <f t="shared" si="149"/>
        <v>962.23333333333335</v>
      </c>
      <c r="AU325" s="114">
        <f t="shared" si="149"/>
        <v>2.3689473684210522</v>
      </c>
      <c r="AV325" s="115">
        <f t="shared" si="149"/>
        <v>1.54</v>
      </c>
      <c r="AW325" s="112">
        <f t="shared" si="149"/>
        <v>64.631888931584854</v>
      </c>
      <c r="AX325" s="112">
        <f t="shared" si="149"/>
        <v>35.368111068415153</v>
      </c>
      <c r="AY325" s="61">
        <f t="shared" si="149"/>
        <v>37.068823330553393</v>
      </c>
      <c r="AZ325" s="97">
        <f t="shared" si="149"/>
        <v>80.202631578947361</v>
      </c>
      <c r="BA325" s="68">
        <f t="shared" si="149"/>
        <v>62.8</v>
      </c>
      <c r="BB325" s="68">
        <f t="shared" si="149"/>
        <v>33.1</v>
      </c>
      <c r="BC325" s="68">
        <f t="shared" si="149"/>
        <v>1362</v>
      </c>
      <c r="BD325" s="68" t="str">
        <f t="shared" si="149"/>
        <v/>
      </c>
      <c r="BE325" s="15" t="str">
        <f>IFERROR(SUBTOTAL(1,BE293:BE322),"")</f>
        <v/>
      </c>
      <c r="BF325" s="6">
        <f t="shared" si="149"/>
        <v>7277.0666666666666</v>
      </c>
      <c r="BG325" s="41">
        <f t="shared" si="149"/>
        <v>1941.9333333333334</v>
      </c>
      <c r="BH325" s="42">
        <f t="shared" si="149"/>
        <v>5335.1333333333332</v>
      </c>
      <c r="BI325" s="42" t="str">
        <f t="shared" si="149"/>
        <v/>
      </c>
      <c r="BJ325" s="42" t="str">
        <f t="shared" si="149"/>
        <v/>
      </c>
      <c r="BK325" s="42" t="str">
        <f t="shared" si="149"/>
        <v/>
      </c>
      <c r="BL325" s="42" t="str">
        <f t="shared" si="149"/>
        <v/>
      </c>
      <c r="BM325" s="15" t="str">
        <f t="shared" si="149"/>
        <v/>
      </c>
    </row>
    <row r="326" spans="1:65" ht="17.25" outlineLevel="1" thickBot="1" x14ac:dyDescent="0.35">
      <c r="A326" s="160" t="s">
        <v>52</v>
      </c>
      <c r="B326" s="161"/>
      <c r="C326" s="52">
        <f>SUBTOTAL(9,C293:C322)</f>
        <v>10708845</v>
      </c>
      <c r="D326" s="62"/>
      <c r="E326" s="30"/>
      <c r="F326" s="30"/>
      <c r="G326" s="30"/>
      <c r="H326" s="30"/>
      <c r="I326" s="30"/>
      <c r="J326" s="30"/>
      <c r="K326" s="30"/>
      <c r="L326" s="30"/>
      <c r="M326" s="73"/>
      <c r="N326" s="84"/>
      <c r="O326" s="84"/>
      <c r="P326" s="84"/>
      <c r="Q326" s="84"/>
      <c r="R326" s="84"/>
      <c r="S326" s="84"/>
      <c r="T326" s="84"/>
      <c r="U326" s="84"/>
      <c r="V326" s="93"/>
      <c r="W326" s="94"/>
      <c r="X326" s="94"/>
      <c r="Y326" s="94"/>
      <c r="Z326" s="94"/>
      <c r="AA326" s="94"/>
      <c r="AB326" s="94"/>
      <c r="AC326" s="94"/>
      <c r="AD326" s="94"/>
      <c r="AE326" s="93"/>
      <c r="AF326" s="94"/>
      <c r="AG326" s="94"/>
      <c r="AH326" s="94"/>
      <c r="AI326" s="94"/>
      <c r="AJ326" s="94"/>
      <c r="AK326" s="94"/>
      <c r="AL326" s="94"/>
      <c r="AM326" s="94"/>
      <c r="AN326" s="94"/>
      <c r="AO326" s="43">
        <f>SUBTOTAL(9,AO293:AO322)</f>
        <v>28867</v>
      </c>
      <c r="AP326" s="116"/>
      <c r="AQ326" s="117"/>
      <c r="AR326" s="118"/>
      <c r="AS326" s="118"/>
      <c r="AT326" s="119">
        <f>SUBTOTAL(9,AT293:AT322)</f>
        <v>28867</v>
      </c>
      <c r="AU326" s="120"/>
      <c r="AV326" s="121"/>
      <c r="AW326" s="118"/>
      <c r="AX326" s="118"/>
      <c r="AY326" s="62"/>
      <c r="AZ326" s="98"/>
      <c r="BA326" s="69"/>
      <c r="BB326" s="69"/>
      <c r="BC326" s="69"/>
      <c r="BD326" s="69"/>
      <c r="BE326" s="16">
        <f>SUBTOTAL(9,BE293:BE322)</f>
        <v>0</v>
      </c>
      <c r="BF326" s="7">
        <f t="shared" ref="BF326:BM326" si="150">SUBTOTAL(9,BF293:BF322)</f>
        <v>218312</v>
      </c>
      <c r="BG326" s="43">
        <f t="shared" si="150"/>
        <v>58258</v>
      </c>
      <c r="BH326" s="44">
        <f t="shared" si="150"/>
        <v>160054</v>
      </c>
      <c r="BI326" s="44">
        <f t="shared" si="150"/>
        <v>0</v>
      </c>
      <c r="BJ326" s="44">
        <f t="shared" si="150"/>
        <v>0</v>
      </c>
      <c r="BK326" s="44">
        <f t="shared" si="150"/>
        <v>0</v>
      </c>
      <c r="BL326" s="44">
        <f t="shared" si="150"/>
        <v>0</v>
      </c>
      <c r="BM326" s="16">
        <f t="shared" si="150"/>
        <v>0</v>
      </c>
    </row>
    <row r="327" spans="1:65" outlineLevel="5" x14ac:dyDescent="0.3">
      <c r="A327" s="21">
        <f t="shared" si="144"/>
        <v>10</v>
      </c>
      <c r="B327" s="33">
        <f>B322+1</f>
        <v>43739</v>
      </c>
      <c r="C327" s="51">
        <v>379806</v>
      </c>
      <c r="D327" s="64">
        <f t="shared" ref="D327:D357" si="151">IFERROR(ROUND(AVERAGE(E327:L327),1),"")</f>
        <v>36.5</v>
      </c>
      <c r="E327" s="12">
        <v>36</v>
      </c>
      <c r="F327" s="12">
        <v>37</v>
      </c>
      <c r="G327" s="12"/>
      <c r="H327" s="12"/>
      <c r="I327" s="12"/>
      <c r="J327" s="12"/>
      <c r="K327" s="12"/>
      <c r="L327" s="12"/>
      <c r="M327" s="74">
        <f t="shared" ref="M327:M357" si="152">IFERROR(ROUND(AVERAGE(N327:U327),1),"")</f>
        <v>7.2</v>
      </c>
      <c r="N327" s="83">
        <v>7.11</v>
      </c>
      <c r="O327" s="83">
        <v>7.2</v>
      </c>
      <c r="P327" s="83"/>
      <c r="Q327" s="83"/>
      <c r="R327" s="83"/>
      <c r="S327" s="83"/>
      <c r="T327" s="83"/>
      <c r="U327" s="83"/>
      <c r="V327" s="5" t="str">
        <f t="shared" ref="V327:V357" si="153">IFERROR(ROUND(AVERAGE(W327:AD327),1),"")</f>
        <v/>
      </c>
      <c r="W327" s="41"/>
      <c r="X327" s="41"/>
      <c r="Y327" s="41"/>
      <c r="Z327" s="41"/>
      <c r="AA327" s="41"/>
      <c r="AB327" s="41"/>
      <c r="AC327" s="41"/>
      <c r="AD327" s="41"/>
      <c r="AE327" s="5" t="str">
        <f t="shared" ref="AE327:AE357" si="154">IFERROR(ROUND(AVERAGE(AF327:AM327),1),"")</f>
        <v/>
      </c>
      <c r="AF327" s="41"/>
      <c r="AG327" s="41"/>
      <c r="AH327" s="41"/>
      <c r="AI327" s="41"/>
      <c r="AJ327" s="41"/>
      <c r="AK327" s="41"/>
      <c r="AL327" s="41"/>
      <c r="AM327" s="41"/>
      <c r="AN327" s="41">
        <f>21000/AO327</f>
        <v>25.51640340218712</v>
      </c>
      <c r="AO327" s="41">
        <v>823</v>
      </c>
      <c r="AP327" s="110">
        <v>3.15</v>
      </c>
      <c r="AQ327" s="111">
        <v>2.4</v>
      </c>
      <c r="AR327" s="126">
        <f t="shared" ref="AR327:AR357" si="155">IFERROR(AQ327/AP327*100,"")</f>
        <v>76.19047619047619</v>
      </c>
      <c r="AS327" s="126">
        <f t="shared" ref="AS327:AS357" si="156">IFERROR(100-AR327,"")</f>
        <v>23.80952380952381</v>
      </c>
      <c r="AT327" s="127">
        <v>823</v>
      </c>
      <c r="AU327" s="128">
        <v>2.3199999999999998</v>
      </c>
      <c r="AV327" s="129">
        <v>1.6</v>
      </c>
      <c r="AW327" s="126">
        <f t="shared" ref="AW327:AW357" si="157">IFERROR(AV327/AU327*100,"")</f>
        <v>68.965517241379317</v>
      </c>
      <c r="AX327" s="126">
        <f t="shared" ref="AX327:AX357" si="158">IFERROR(100-AW327,"")</f>
        <v>31.034482758620683</v>
      </c>
      <c r="AY327" s="64">
        <f t="shared" ref="AY327:AY357" si="159">IFERROR((1-((AW327*AS327)/(AX327*AR327)))*100,"")</f>
        <v>30.555555555555525</v>
      </c>
      <c r="AZ327" s="97">
        <v>80.209999999999994</v>
      </c>
      <c r="BA327" s="68"/>
      <c r="BB327" s="68"/>
      <c r="BC327" s="68"/>
      <c r="BD327" s="68"/>
      <c r="BE327" s="15"/>
      <c r="BF327" s="5">
        <f t="shared" ref="BF327:BF357" si="160">IF(SUM(BG327:BM327)=0,"",SUM(BG327:BM327))</f>
        <v>10293</v>
      </c>
      <c r="BG327" s="41">
        <v>503</v>
      </c>
      <c r="BH327" s="42">
        <v>9790</v>
      </c>
      <c r="BI327" s="42"/>
      <c r="BJ327" s="42"/>
      <c r="BK327" s="42"/>
      <c r="BL327" s="42"/>
      <c r="BM327" s="15"/>
    </row>
    <row r="328" spans="1:65" outlineLevel="5" x14ac:dyDescent="0.3">
      <c r="A328" s="22">
        <f t="shared" si="144"/>
        <v>10</v>
      </c>
      <c r="B328" s="9">
        <f t="shared" si="128"/>
        <v>43740</v>
      </c>
      <c r="C328" s="51">
        <v>363345</v>
      </c>
      <c r="D328" s="64">
        <f t="shared" si="151"/>
        <v>36</v>
      </c>
      <c r="E328" s="12">
        <v>36</v>
      </c>
      <c r="F328" s="12">
        <v>36</v>
      </c>
      <c r="G328" s="12"/>
      <c r="H328" s="12"/>
      <c r="I328" s="12"/>
      <c r="J328" s="12"/>
      <c r="K328" s="12"/>
      <c r="L328" s="12"/>
      <c r="M328" s="74" t="str">
        <f t="shared" si="152"/>
        <v/>
      </c>
      <c r="N328" s="83" t="s">
        <v>103</v>
      </c>
      <c r="O328" s="83" t="s">
        <v>103</v>
      </c>
      <c r="P328" s="83"/>
      <c r="Q328" s="83"/>
      <c r="R328" s="83"/>
      <c r="S328" s="83"/>
      <c r="T328" s="83"/>
      <c r="U328" s="83"/>
      <c r="V328" s="5" t="str">
        <f t="shared" si="153"/>
        <v/>
      </c>
      <c r="W328" s="41"/>
      <c r="X328" s="41"/>
      <c r="Y328" s="41"/>
      <c r="Z328" s="41"/>
      <c r="AA328" s="41"/>
      <c r="AB328" s="41"/>
      <c r="AC328" s="41"/>
      <c r="AD328" s="41"/>
      <c r="AE328" s="5" t="str">
        <f t="shared" si="154"/>
        <v/>
      </c>
      <c r="AF328" s="41"/>
      <c r="AG328" s="41"/>
      <c r="AH328" s="41"/>
      <c r="AI328" s="41"/>
      <c r="AJ328" s="41"/>
      <c r="AK328" s="41"/>
      <c r="AL328" s="41"/>
      <c r="AM328" s="41"/>
      <c r="AN328" s="41">
        <f t="shared" ref="AN328:AN357" si="161">21000/AO328</f>
        <v>29.871977240398294</v>
      </c>
      <c r="AO328" s="41">
        <v>703</v>
      </c>
      <c r="AP328" s="110" t="s">
        <v>103</v>
      </c>
      <c r="AQ328" s="111" t="s">
        <v>103</v>
      </c>
      <c r="AR328" s="126" t="str">
        <f t="shared" si="155"/>
        <v/>
      </c>
      <c r="AS328" s="126" t="str">
        <f t="shared" si="156"/>
        <v/>
      </c>
      <c r="AT328" s="127">
        <v>703</v>
      </c>
      <c r="AU328" s="128">
        <v>2.33</v>
      </c>
      <c r="AV328" s="129" t="s">
        <v>103</v>
      </c>
      <c r="AW328" s="126" t="str">
        <f t="shared" si="157"/>
        <v/>
      </c>
      <c r="AX328" s="126" t="str">
        <f t="shared" si="158"/>
        <v/>
      </c>
      <c r="AY328" s="64" t="str">
        <f t="shared" si="159"/>
        <v/>
      </c>
      <c r="AZ328" s="97">
        <v>80.260000000000005</v>
      </c>
      <c r="BA328" s="68"/>
      <c r="BB328" s="68"/>
      <c r="BC328" s="68"/>
      <c r="BD328" s="68"/>
      <c r="BE328" s="15"/>
      <c r="BF328" s="5">
        <f t="shared" si="160"/>
        <v>9542</v>
      </c>
      <c r="BG328" s="41">
        <v>2637</v>
      </c>
      <c r="BH328" s="42">
        <v>6905</v>
      </c>
      <c r="BI328" s="42"/>
      <c r="BJ328" s="42"/>
      <c r="BK328" s="42"/>
      <c r="BL328" s="42"/>
      <c r="BM328" s="15"/>
    </row>
    <row r="329" spans="1:65" outlineLevel="5" x14ac:dyDescent="0.3">
      <c r="A329" s="22">
        <f t="shared" si="144"/>
        <v>10</v>
      </c>
      <c r="B329" s="9">
        <f t="shared" si="128"/>
        <v>43741</v>
      </c>
      <c r="C329" s="51">
        <v>363946</v>
      </c>
      <c r="D329" s="64">
        <f t="shared" si="151"/>
        <v>36.5</v>
      </c>
      <c r="E329" s="12">
        <v>37</v>
      </c>
      <c r="F329" s="12">
        <v>36</v>
      </c>
      <c r="G329" s="12"/>
      <c r="H329" s="12"/>
      <c r="I329" s="12"/>
      <c r="J329" s="12"/>
      <c r="K329" s="12"/>
      <c r="L329" s="12"/>
      <c r="M329" s="74" t="str">
        <f t="shared" si="152"/>
        <v/>
      </c>
      <c r="N329" s="83" t="s">
        <v>103</v>
      </c>
      <c r="O329" s="83" t="s">
        <v>103</v>
      </c>
      <c r="P329" s="83"/>
      <c r="Q329" s="83"/>
      <c r="R329" s="83"/>
      <c r="S329" s="83"/>
      <c r="T329" s="83"/>
      <c r="U329" s="83"/>
      <c r="V329" s="5" t="str">
        <f t="shared" si="153"/>
        <v/>
      </c>
      <c r="W329" s="41"/>
      <c r="X329" s="41"/>
      <c r="Y329" s="41"/>
      <c r="Z329" s="41"/>
      <c r="AA329" s="41"/>
      <c r="AB329" s="41"/>
      <c r="AC329" s="41"/>
      <c r="AD329" s="41"/>
      <c r="AE329" s="5" t="str">
        <f t="shared" si="154"/>
        <v/>
      </c>
      <c r="AF329" s="41"/>
      <c r="AG329" s="41"/>
      <c r="AH329" s="41"/>
      <c r="AI329" s="41"/>
      <c r="AJ329" s="41"/>
      <c r="AK329" s="41"/>
      <c r="AL329" s="41"/>
      <c r="AM329" s="41"/>
      <c r="AN329" s="41">
        <f t="shared" si="161"/>
        <v>20.172910662824208</v>
      </c>
      <c r="AO329" s="41">
        <v>1041</v>
      </c>
      <c r="AP329" s="110" t="s">
        <v>103</v>
      </c>
      <c r="AQ329" s="111" t="s">
        <v>103</v>
      </c>
      <c r="AR329" s="126" t="str">
        <f t="shared" si="155"/>
        <v/>
      </c>
      <c r="AS329" s="126" t="str">
        <f t="shared" si="156"/>
        <v/>
      </c>
      <c r="AT329" s="127">
        <v>1041</v>
      </c>
      <c r="AU329" s="128" t="s">
        <v>103</v>
      </c>
      <c r="AV329" s="129" t="s">
        <v>103</v>
      </c>
      <c r="AW329" s="126" t="str">
        <f t="shared" si="157"/>
        <v/>
      </c>
      <c r="AX329" s="126" t="str">
        <f t="shared" si="158"/>
        <v/>
      </c>
      <c r="AY329" s="64" t="str">
        <f t="shared" si="159"/>
        <v/>
      </c>
      <c r="AZ329" s="97" t="s">
        <v>103</v>
      </c>
      <c r="BA329" s="68"/>
      <c r="BB329" s="68"/>
      <c r="BC329" s="68"/>
      <c r="BD329" s="68"/>
      <c r="BE329" s="15"/>
      <c r="BF329" s="5">
        <f t="shared" si="160"/>
        <v>10551</v>
      </c>
      <c r="BG329" s="41">
        <v>1273</v>
      </c>
      <c r="BH329" s="42">
        <v>9278</v>
      </c>
      <c r="BI329" s="42"/>
      <c r="BJ329" s="42"/>
      <c r="BK329" s="42"/>
      <c r="BL329" s="42"/>
      <c r="BM329" s="15"/>
    </row>
    <row r="330" spans="1:65" outlineLevel="5" x14ac:dyDescent="0.3">
      <c r="A330" s="22">
        <f t="shared" si="144"/>
        <v>10</v>
      </c>
      <c r="B330" s="9">
        <f t="shared" si="128"/>
        <v>43742</v>
      </c>
      <c r="C330" s="51">
        <v>380671</v>
      </c>
      <c r="D330" s="64">
        <f t="shared" si="151"/>
        <v>37</v>
      </c>
      <c r="E330" s="12">
        <v>37</v>
      </c>
      <c r="F330" s="12">
        <v>37</v>
      </c>
      <c r="G330" s="12"/>
      <c r="H330" s="12"/>
      <c r="I330" s="12"/>
      <c r="J330" s="12"/>
      <c r="K330" s="12"/>
      <c r="L330" s="12"/>
      <c r="M330" s="74" t="str">
        <f t="shared" si="152"/>
        <v/>
      </c>
      <c r="N330" s="83" t="s">
        <v>103</v>
      </c>
      <c r="O330" s="83" t="s">
        <v>103</v>
      </c>
      <c r="P330" s="83"/>
      <c r="Q330" s="83"/>
      <c r="R330" s="83"/>
      <c r="S330" s="83"/>
      <c r="T330" s="83"/>
      <c r="U330" s="83"/>
      <c r="V330" s="5" t="str">
        <f t="shared" si="153"/>
        <v/>
      </c>
      <c r="W330" s="41"/>
      <c r="X330" s="41"/>
      <c r="Y330" s="41"/>
      <c r="Z330" s="41"/>
      <c r="AA330" s="41"/>
      <c r="AB330" s="41"/>
      <c r="AC330" s="41"/>
      <c r="AD330" s="41"/>
      <c r="AE330" s="5" t="str">
        <f t="shared" si="154"/>
        <v/>
      </c>
      <c r="AF330" s="41"/>
      <c r="AG330" s="41"/>
      <c r="AH330" s="41"/>
      <c r="AI330" s="41"/>
      <c r="AJ330" s="41"/>
      <c r="AK330" s="41"/>
      <c r="AL330" s="41"/>
      <c r="AM330" s="41"/>
      <c r="AN330" s="41">
        <f t="shared" si="161"/>
        <v>23.102310231023104</v>
      </c>
      <c r="AO330" s="41">
        <v>909</v>
      </c>
      <c r="AP330" s="110" t="s">
        <v>103</v>
      </c>
      <c r="AQ330" s="111" t="s">
        <v>103</v>
      </c>
      <c r="AR330" s="126" t="str">
        <f t="shared" si="155"/>
        <v/>
      </c>
      <c r="AS330" s="126" t="str">
        <f t="shared" si="156"/>
        <v/>
      </c>
      <c r="AT330" s="127">
        <v>909</v>
      </c>
      <c r="AU330" s="128">
        <v>2.29</v>
      </c>
      <c r="AV330" s="129" t="s">
        <v>103</v>
      </c>
      <c r="AW330" s="126" t="str">
        <f t="shared" si="157"/>
        <v/>
      </c>
      <c r="AX330" s="126" t="str">
        <f t="shared" si="158"/>
        <v/>
      </c>
      <c r="AY330" s="64" t="str">
        <f t="shared" si="159"/>
        <v/>
      </c>
      <c r="AZ330" s="97">
        <v>80.150000000000006</v>
      </c>
      <c r="BA330" s="68"/>
      <c r="BB330" s="68"/>
      <c r="BC330" s="68"/>
      <c r="BD330" s="68"/>
      <c r="BE330" s="15"/>
      <c r="BF330" s="5">
        <f t="shared" si="160"/>
        <v>9528</v>
      </c>
      <c r="BG330" s="41">
        <v>2519</v>
      </c>
      <c r="BH330" s="42">
        <v>7009</v>
      </c>
      <c r="BI330" s="42"/>
      <c r="BJ330" s="42"/>
      <c r="BK330" s="42"/>
      <c r="BL330" s="42"/>
      <c r="BM330" s="15"/>
    </row>
    <row r="331" spans="1:65" outlineLevel="5" x14ac:dyDescent="0.3">
      <c r="A331" s="22">
        <f t="shared" si="144"/>
        <v>10</v>
      </c>
      <c r="B331" s="9">
        <f t="shared" si="128"/>
        <v>43743</v>
      </c>
      <c r="C331" s="51">
        <v>362328</v>
      </c>
      <c r="D331" s="64">
        <f t="shared" si="151"/>
        <v>37</v>
      </c>
      <c r="E331" s="12">
        <v>37</v>
      </c>
      <c r="F331" s="12">
        <v>37</v>
      </c>
      <c r="G331" s="12"/>
      <c r="H331" s="12"/>
      <c r="I331" s="12"/>
      <c r="J331" s="12"/>
      <c r="K331" s="12"/>
      <c r="L331" s="12"/>
      <c r="M331" s="74" t="str">
        <f t="shared" si="152"/>
        <v/>
      </c>
      <c r="N331" s="83" t="s">
        <v>103</v>
      </c>
      <c r="O331" s="83" t="s">
        <v>103</v>
      </c>
      <c r="P331" s="83"/>
      <c r="Q331" s="83"/>
      <c r="R331" s="83"/>
      <c r="S331" s="83"/>
      <c r="T331" s="83"/>
      <c r="U331" s="83"/>
      <c r="V331" s="5" t="str">
        <f t="shared" si="153"/>
        <v/>
      </c>
      <c r="W331" s="41"/>
      <c r="X331" s="41"/>
      <c r="Y331" s="41"/>
      <c r="Z331" s="41"/>
      <c r="AA331" s="41"/>
      <c r="AB331" s="41"/>
      <c r="AC331" s="41"/>
      <c r="AD331" s="41"/>
      <c r="AE331" s="5" t="str">
        <f t="shared" si="154"/>
        <v/>
      </c>
      <c r="AF331" s="41"/>
      <c r="AG331" s="41"/>
      <c r="AH331" s="41"/>
      <c r="AI331" s="41"/>
      <c r="AJ331" s="41"/>
      <c r="AK331" s="41"/>
      <c r="AL331" s="41"/>
      <c r="AM331" s="41"/>
      <c r="AN331" s="41">
        <f t="shared" si="161"/>
        <v>20</v>
      </c>
      <c r="AO331" s="41">
        <v>1050</v>
      </c>
      <c r="AP331" s="110" t="s">
        <v>103</v>
      </c>
      <c r="AQ331" s="111" t="s">
        <v>103</v>
      </c>
      <c r="AR331" s="126" t="str">
        <f t="shared" si="155"/>
        <v/>
      </c>
      <c r="AS331" s="126" t="str">
        <f t="shared" si="156"/>
        <v/>
      </c>
      <c r="AT331" s="127">
        <v>1050</v>
      </c>
      <c r="AU331" s="128" t="s">
        <v>103</v>
      </c>
      <c r="AV331" s="129" t="s">
        <v>103</v>
      </c>
      <c r="AW331" s="126" t="str">
        <f t="shared" si="157"/>
        <v/>
      </c>
      <c r="AX331" s="126" t="str">
        <f t="shared" si="158"/>
        <v/>
      </c>
      <c r="AY331" s="64" t="str">
        <f t="shared" si="159"/>
        <v/>
      </c>
      <c r="AZ331" s="97" t="s">
        <v>103</v>
      </c>
      <c r="BA331" s="68"/>
      <c r="BB331" s="68"/>
      <c r="BC331" s="68"/>
      <c r="BD331" s="68"/>
      <c r="BE331" s="15"/>
      <c r="BF331" s="5">
        <f t="shared" si="160"/>
        <v>8663</v>
      </c>
      <c r="BG331" s="41">
        <v>1791</v>
      </c>
      <c r="BH331" s="42">
        <v>6872</v>
      </c>
      <c r="BI331" s="42"/>
      <c r="BJ331" s="42"/>
      <c r="BK331" s="42"/>
      <c r="BL331" s="42"/>
      <c r="BM331" s="15"/>
    </row>
    <row r="332" spans="1:65" outlineLevel="5" x14ac:dyDescent="0.3">
      <c r="A332" s="22">
        <f t="shared" si="144"/>
        <v>10</v>
      </c>
      <c r="B332" s="9">
        <f t="shared" si="128"/>
        <v>43744</v>
      </c>
      <c r="C332" s="51">
        <v>365220</v>
      </c>
      <c r="D332" s="64">
        <f t="shared" si="151"/>
        <v>37</v>
      </c>
      <c r="E332" s="12">
        <v>37</v>
      </c>
      <c r="F332" s="12">
        <v>37</v>
      </c>
      <c r="G332" s="12"/>
      <c r="H332" s="12"/>
      <c r="I332" s="12"/>
      <c r="J332" s="12"/>
      <c r="K332" s="12"/>
      <c r="L332" s="12"/>
      <c r="M332" s="74" t="str">
        <f t="shared" si="152"/>
        <v/>
      </c>
      <c r="N332" s="83" t="s">
        <v>103</v>
      </c>
      <c r="O332" s="83" t="s">
        <v>103</v>
      </c>
      <c r="P332" s="83"/>
      <c r="Q332" s="83"/>
      <c r="R332" s="83"/>
      <c r="S332" s="83"/>
      <c r="T332" s="83"/>
      <c r="U332" s="83"/>
      <c r="V332" s="5" t="str">
        <f t="shared" si="153"/>
        <v/>
      </c>
      <c r="W332" s="41"/>
      <c r="X332" s="41"/>
      <c r="Y332" s="41"/>
      <c r="Z332" s="41"/>
      <c r="AA332" s="41"/>
      <c r="AB332" s="41"/>
      <c r="AC332" s="41"/>
      <c r="AD332" s="41"/>
      <c r="AE332" s="5" t="str">
        <f t="shared" si="154"/>
        <v/>
      </c>
      <c r="AF332" s="41"/>
      <c r="AG332" s="41"/>
      <c r="AH332" s="41"/>
      <c r="AI332" s="41"/>
      <c r="AJ332" s="41"/>
      <c r="AK332" s="41"/>
      <c r="AL332" s="41"/>
      <c r="AM332" s="41"/>
      <c r="AN332" s="41">
        <f t="shared" si="161"/>
        <v>20.192307692307693</v>
      </c>
      <c r="AO332" s="41">
        <v>1040</v>
      </c>
      <c r="AP332" s="110" t="s">
        <v>103</v>
      </c>
      <c r="AQ332" s="111" t="s">
        <v>103</v>
      </c>
      <c r="AR332" s="126" t="str">
        <f t="shared" si="155"/>
        <v/>
      </c>
      <c r="AS332" s="126" t="str">
        <f t="shared" si="156"/>
        <v/>
      </c>
      <c r="AT332" s="127">
        <v>1040</v>
      </c>
      <c r="AU332" s="128" t="s">
        <v>103</v>
      </c>
      <c r="AV332" s="129" t="s">
        <v>103</v>
      </c>
      <c r="AW332" s="126" t="str">
        <f t="shared" si="157"/>
        <v/>
      </c>
      <c r="AX332" s="126" t="str">
        <f t="shared" si="158"/>
        <v/>
      </c>
      <c r="AY332" s="64" t="str">
        <f t="shared" si="159"/>
        <v/>
      </c>
      <c r="AZ332" s="97" t="s">
        <v>103</v>
      </c>
      <c r="BA332" s="68"/>
      <c r="BB332" s="68"/>
      <c r="BC332" s="68"/>
      <c r="BD332" s="68"/>
      <c r="BE332" s="15"/>
      <c r="BF332" s="5">
        <f t="shared" si="160"/>
        <v>8136</v>
      </c>
      <c r="BG332" s="41">
        <v>2291</v>
      </c>
      <c r="BH332" s="42">
        <v>5845</v>
      </c>
      <c r="BI332" s="42"/>
      <c r="BJ332" s="42"/>
      <c r="BK332" s="42"/>
      <c r="BL332" s="42"/>
      <c r="BM332" s="15"/>
    </row>
    <row r="333" spans="1:65" outlineLevel="5" x14ac:dyDescent="0.3">
      <c r="A333" s="22">
        <f t="shared" si="144"/>
        <v>10</v>
      </c>
      <c r="B333" s="9">
        <f t="shared" si="128"/>
        <v>43745</v>
      </c>
      <c r="C333" s="51">
        <v>384104</v>
      </c>
      <c r="D333" s="64">
        <f t="shared" si="151"/>
        <v>36.5</v>
      </c>
      <c r="E333" s="12">
        <v>36</v>
      </c>
      <c r="F333" s="12">
        <v>37</v>
      </c>
      <c r="G333" s="12"/>
      <c r="H333" s="12"/>
      <c r="I333" s="12"/>
      <c r="J333" s="12"/>
      <c r="K333" s="12"/>
      <c r="L333" s="12"/>
      <c r="M333" s="74" t="str">
        <f t="shared" si="152"/>
        <v/>
      </c>
      <c r="N333" s="83" t="s">
        <v>103</v>
      </c>
      <c r="O333" s="83" t="s">
        <v>103</v>
      </c>
      <c r="P333" s="83"/>
      <c r="Q333" s="83"/>
      <c r="R333" s="83"/>
      <c r="S333" s="83"/>
      <c r="T333" s="83"/>
      <c r="U333" s="83"/>
      <c r="V333" s="5" t="str">
        <f t="shared" si="153"/>
        <v/>
      </c>
      <c r="W333" s="41"/>
      <c r="X333" s="41"/>
      <c r="Y333" s="41"/>
      <c r="Z333" s="41"/>
      <c r="AA333" s="41"/>
      <c r="AB333" s="41"/>
      <c r="AC333" s="41"/>
      <c r="AD333" s="41"/>
      <c r="AE333" s="5" t="str">
        <f t="shared" si="154"/>
        <v/>
      </c>
      <c r="AF333" s="41"/>
      <c r="AG333" s="41"/>
      <c r="AH333" s="41"/>
      <c r="AI333" s="41"/>
      <c r="AJ333" s="41"/>
      <c r="AK333" s="41"/>
      <c r="AL333" s="41"/>
      <c r="AM333" s="41"/>
      <c r="AN333" s="41">
        <f t="shared" si="161"/>
        <v>23.569023569023567</v>
      </c>
      <c r="AO333" s="41">
        <v>891</v>
      </c>
      <c r="AP333" s="110" t="s">
        <v>103</v>
      </c>
      <c r="AQ333" s="111" t="s">
        <v>103</v>
      </c>
      <c r="AR333" s="126" t="str">
        <f t="shared" si="155"/>
        <v/>
      </c>
      <c r="AS333" s="126" t="str">
        <f t="shared" si="156"/>
        <v/>
      </c>
      <c r="AT333" s="127">
        <v>891</v>
      </c>
      <c r="AU333" s="128">
        <v>2.2599999999999998</v>
      </c>
      <c r="AV333" s="129" t="s">
        <v>103</v>
      </c>
      <c r="AW333" s="126" t="str">
        <f t="shared" si="157"/>
        <v/>
      </c>
      <c r="AX333" s="126" t="str">
        <f t="shared" si="158"/>
        <v/>
      </c>
      <c r="AY333" s="64" t="str">
        <f t="shared" si="159"/>
        <v/>
      </c>
      <c r="AZ333" s="97">
        <v>80.2</v>
      </c>
      <c r="BA333" s="68"/>
      <c r="BB333" s="68"/>
      <c r="BC333" s="68"/>
      <c r="BD333" s="68"/>
      <c r="BE333" s="15"/>
      <c r="BF333" s="5">
        <f t="shared" si="160"/>
        <v>8142</v>
      </c>
      <c r="BG333" s="41">
        <v>464</v>
      </c>
      <c r="BH333" s="42">
        <v>7678</v>
      </c>
      <c r="BI333" s="42"/>
      <c r="BJ333" s="42"/>
      <c r="BK333" s="42"/>
      <c r="BL333" s="42"/>
      <c r="BM333" s="15"/>
    </row>
    <row r="334" spans="1:65" outlineLevel="5" x14ac:dyDescent="0.3">
      <c r="A334" s="22">
        <f t="shared" si="144"/>
        <v>10</v>
      </c>
      <c r="B334" s="9">
        <f t="shared" si="128"/>
        <v>43746</v>
      </c>
      <c r="C334" s="51">
        <v>385208</v>
      </c>
      <c r="D334" s="64">
        <f t="shared" si="151"/>
        <v>36</v>
      </c>
      <c r="E334" s="12">
        <v>36</v>
      </c>
      <c r="F334" s="12">
        <v>36</v>
      </c>
      <c r="G334" s="12"/>
      <c r="H334" s="12"/>
      <c r="I334" s="12"/>
      <c r="J334" s="12"/>
      <c r="K334" s="12"/>
      <c r="L334" s="12"/>
      <c r="M334" s="74">
        <f t="shared" si="152"/>
        <v>7.2</v>
      </c>
      <c r="N334" s="83">
        <v>7.19</v>
      </c>
      <c r="O334" s="83">
        <v>7.23</v>
      </c>
      <c r="P334" s="83"/>
      <c r="Q334" s="83"/>
      <c r="R334" s="83"/>
      <c r="S334" s="83"/>
      <c r="T334" s="83"/>
      <c r="U334" s="83"/>
      <c r="V334" s="5" t="str">
        <f t="shared" si="153"/>
        <v/>
      </c>
      <c r="W334" s="41"/>
      <c r="X334" s="41"/>
      <c r="Y334" s="41"/>
      <c r="Z334" s="41"/>
      <c r="AA334" s="41"/>
      <c r="AB334" s="41"/>
      <c r="AC334" s="41"/>
      <c r="AD334" s="41"/>
      <c r="AE334" s="5" t="str">
        <f t="shared" si="154"/>
        <v/>
      </c>
      <c r="AF334" s="41"/>
      <c r="AG334" s="41"/>
      <c r="AH334" s="41"/>
      <c r="AI334" s="41"/>
      <c r="AJ334" s="41"/>
      <c r="AK334" s="41"/>
      <c r="AL334" s="41"/>
      <c r="AM334" s="41"/>
      <c r="AN334" s="41">
        <f t="shared" si="161"/>
        <v>28.532608695652176</v>
      </c>
      <c r="AO334" s="41">
        <v>736</v>
      </c>
      <c r="AP334" s="110">
        <v>3.12</v>
      </c>
      <c r="AQ334" s="111">
        <v>2.25</v>
      </c>
      <c r="AR334" s="126">
        <f t="shared" si="155"/>
        <v>72.115384615384613</v>
      </c>
      <c r="AS334" s="126">
        <f t="shared" si="156"/>
        <v>27.884615384615387</v>
      </c>
      <c r="AT334" s="127">
        <v>736</v>
      </c>
      <c r="AU334" s="128">
        <v>2.2799999999999998</v>
      </c>
      <c r="AV334" s="129">
        <v>1.36</v>
      </c>
      <c r="AW334" s="126">
        <f t="shared" si="157"/>
        <v>59.649122807017548</v>
      </c>
      <c r="AX334" s="126">
        <f t="shared" si="158"/>
        <v>40.350877192982452</v>
      </c>
      <c r="AY334" s="64">
        <f t="shared" si="159"/>
        <v>42.840579710144908</v>
      </c>
      <c r="AZ334" s="97">
        <v>80.19</v>
      </c>
      <c r="BA334" s="68"/>
      <c r="BB334" s="68"/>
      <c r="BC334" s="68"/>
      <c r="BD334" s="68"/>
      <c r="BE334" s="15"/>
      <c r="BF334" s="5">
        <f t="shared" si="160"/>
        <v>9023</v>
      </c>
      <c r="BG334" s="41">
        <v>5506</v>
      </c>
      <c r="BH334" s="42">
        <v>3517</v>
      </c>
      <c r="BI334" s="42"/>
      <c r="BJ334" s="42"/>
      <c r="BK334" s="42"/>
      <c r="BL334" s="42"/>
      <c r="BM334" s="15"/>
    </row>
    <row r="335" spans="1:65" outlineLevel="5" x14ac:dyDescent="0.3">
      <c r="A335" s="22">
        <f t="shared" si="144"/>
        <v>10</v>
      </c>
      <c r="B335" s="9">
        <f t="shared" si="128"/>
        <v>43747</v>
      </c>
      <c r="C335" s="51">
        <v>378005</v>
      </c>
      <c r="D335" s="64">
        <f t="shared" si="151"/>
        <v>37</v>
      </c>
      <c r="E335" s="12">
        <v>38</v>
      </c>
      <c r="F335" s="12">
        <v>36</v>
      </c>
      <c r="G335" s="12"/>
      <c r="H335" s="12"/>
      <c r="I335" s="12"/>
      <c r="J335" s="12"/>
      <c r="K335" s="12"/>
      <c r="L335" s="12"/>
      <c r="M335" s="74" t="str">
        <f t="shared" si="152"/>
        <v/>
      </c>
      <c r="N335" s="83" t="s">
        <v>103</v>
      </c>
      <c r="O335" s="83" t="s">
        <v>103</v>
      </c>
      <c r="P335" s="83"/>
      <c r="Q335" s="83"/>
      <c r="R335" s="83"/>
      <c r="S335" s="83"/>
      <c r="T335" s="83"/>
      <c r="U335" s="83"/>
      <c r="V335" s="5" t="str">
        <f t="shared" si="153"/>
        <v/>
      </c>
      <c r="W335" s="41"/>
      <c r="X335" s="41"/>
      <c r="Y335" s="41"/>
      <c r="Z335" s="41"/>
      <c r="AA335" s="41"/>
      <c r="AB335" s="41"/>
      <c r="AC335" s="41"/>
      <c r="AD335" s="41"/>
      <c r="AE335" s="5" t="str">
        <f t="shared" si="154"/>
        <v/>
      </c>
      <c r="AF335" s="41"/>
      <c r="AG335" s="41"/>
      <c r="AH335" s="41"/>
      <c r="AI335" s="41"/>
      <c r="AJ335" s="41"/>
      <c r="AK335" s="41"/>
      <c r="AL335" s="41"/>
      <c r="AM335" s="41"/>
      <c r="AN335" s="41">
        <f t="shared" si="161"/>
        <v>28.571428571428573</v>
      </c>
      <c r="AO335" s="41">
        <v>735</v>
      </c>
      <c r="AP335" s="110" t="s">
        <v>103</v>
      </c>
      <c r="AQ335" s="111" t="s">
        <v>103</v>
      </c>
      <c r="AR335" s="126" t="str">
        <f t="shared" si="155"/>
        <v/>
      </c>
      <c r="AS335" s="126" t="str">
        <f t="shared" si="156"/>
        <v/>
      </c>
      <c r="AT335" s="127">
        <v>735</v>
      </c>
      <c r="AU335" s="128" t="s">
        <v>103</v>
      </c>
      <c r="AV335" s="129" t="s">
        <v>103</v>
      </c>
      <c r="AW335" s="126" t="str">
        <f t="shared" si="157"/>
        <v/>
      </c>
      <c r="AX335" s="126" t="str">
        <f t="shared" si="158"/>
        <v/>
      </c>
      <c r="AY335" s="64" t="str">
        <f t="shared" si="159"/>
        <v/>
      </c>
      <c r="AZ335" s="97" t="s">
        <v>103</v>
      </c>
      <c r="BA335" s="68"/>
      <c r="BB335" s="68"/>
      <c r="BC335" s="68"/>
      <c r="BD335" s="68"/>
      <c r="BE335" s="15"/>
      <c r="BF335" s="5">
        <f t="shared" si="160"/>
        <v>9652</v>
      </c>
      <c r="BG335" s="41">
        <v>2685</v>
      </c>
      <c r="BH335" s="42">
        <v>6967</v>
      </c>
      <c r="BI335" s="42"/>
      <c r="BJ335" s="42"/>
      <c r="BK335" s="42"/>
      <c r="BL335" s="42"/>
      <c r="BM335" s="15"/>
    </row>
    <row r="336" spans="1:65" outlineLevel="5" x14ac:dyDescent="0.3">
      <c r="A336" s="22">
        <f t="shared" si="144"/>
        <v>10</v>
      </c>
      <c r="B336" s="9">
        <f t="shared" si="128"/>
        <v>43748</v>
      </c>
      <c r="C336" s="51">
        <v>368847</v>
      </c>
      <c r="D336" s="64">
        <f t="shared" si="151"/>
        <v>37</v>
      </c>
      <c r="E336" s="12">
        <v>37</v>
      </c>
      <c r="F336" s="12">
        <v>37</v>
      </c>
      <c r="G336" s="12"/>
      <c r="H336" s="12"/>
      <c r="I336" s="12"/>
      <c r="J336" s="12"/>
      <c r="K336" s="12"/>
      <c r="L336" s="12"/>
      <c r="M336" s="74" t="str">
        <f t="shared" si="152"/>
        <v/>
      </c>
      <c r="N336" s="83" t="s">
        <v>103</v>
      </c>
      <c r="O336" s="83" t="s">
        <v>103</v>
      </c>
      <c r="P336" s="83"/>
      <c r="Q336" s="83"/>
      <c r="R336" s="83"/>
      <c r="S336" s="83"/>
      <c r="T336" s="83"/>
      <c r="U336" s="83"/>
      <c r="V336" s="5" t="str">
        <f t="shared" si="153"/>
        <v/>
      </c>
      <c r="W336" s="41"/>
      <c r="X336" s="41"/>
      <c r="Y336" s="41"/>
      <c r="Z336" s="41"/>
      <c r="AA336" s="41"/>
      <c r="AB336" s="41"/>
      <c r="AC336" s="41"/>
      <c r="AD336" s="41"/>
      <c r="AE336" s="5" t="str">
        <f t="shared" si="154"/>
        <v/>
      </c>
      <c r="AF336" s="41"/>
      <c r="AG336" s="41"/>
      <c r="AH336" s="41"/>
      <c r="AI336" s="41"/>
      <c r="AJ336" s="41"/>
      <c r="AK336" s="41"/>
      <c r="AL336" s="41"/>
      <c r="AM336" s="41"/>
      <c r="AN336" s="41">
        <f t="shared" si="161"/>
        <v>26.515151515151516</v>
      </c>
      <c r="AO336" s="41">
        <v>792</v>
      </c>
      <c r="AP336" s="110" t="s">
        <v>103</v>
      </c>
      <c r="AQ336" s="111" t="s">
        <v>103</v>
      </c>
      <c r="AR336" s="126" t="str">
        <f t="shared" si="155"/>
        <v/>
      </c>
      <c r="AS336" s="126" t="str">
        <f t="shared" si="156"/>
        <v/>
      </c>
      <c r="AT336" s="127">
        <v>792</v>
      </c>
      <c r="AU336" s="128">
        <v>2.27</v>
      </c>
      <c r="AV336" s="129" t="s">
        <v>103</v>
      </c>
      <c r="AW336" s="126" t="str">
        <f t="shared" si="157"/>
        <v/>
      </c>
      <c r="AX336" s="126" t="str">
        <f t="shared" si="158"/>
        <v/>
      </c>
      <c r="AY336" s="64" t="str">
        <f t="shared" si="159"/>
        <v/>
      </c>
      <c r="AZ336" s="97">
        <v>80.23</v>
      </c>
      <c r="BA336" s="68">
        <v>63.4</v>
      </c>
      <c r="BB336" s="68">
        <v>33.5</v>
      </c>
      <c r="BC336" s="68">
        <v>4</v>
      </c>
      <c r="BD336" s="68"/>
      <c r="BE336" s="15"/>
      <c r="BF336" s="5">
        <f t="shared" si="160"/>
        <v>10139</v>
      </c>
      <c r="BG336" s="41">
        <v>0</v>
      </c>
      <c r="BH336" s="42">
        <v>10139</v>
      </c>
      <c r="BI336" s="42"/>
      <c r="BJ336" s="42"/>
      <c r="BK336" s="42"/>
      <c r="BL336" s="42"/>
      <c r="BM336" s="15"/>
    </row>
    <row r="337" spans="1:65" outlineLevel="5" x14ac:dyDescent="0.3">
      <c r="A337" s="22">
        <f t="shared" si="144"/>
        <v>10</v>
      </c>
      <c r="B337" s="9">
        <f t="shared" si="128"/>
        <v>43749</v>
      </c>
      <c r="C337" s="51">
        <v>366559</v>
      </c>
      <c r="D337" s="64">
        <f t="shared" si="151"/>
        <v>36.5</v>
      </c>
      <c r="E337" s="12">
        <v>37</v>
      </c>
      <c r="F337" s="12">
        <v>36</v>
      </c>
      <c r="G337" s="12"/>
      <c r="H337" s="12"/>
      <c r="I337" s="12"/>
      <c r="J337" s="12"/>
      <c r="K337" s="12"/>
      <c r="L337" s="12"/>
      <c r="M337" s="74" t="str">
        <f t="shared" si="152"/>
        <v/>
      </c>
      <c r="N337" s="83" t="s">
        <v>103</v>
      </c>
      <c r="O337" s="83" t="s">
        <v>103</v>
      </c>
      <c r="P337" s="83"/>
      <c r="Q337" s="83"/>
      <c r="R337" s="83"/>
      <c r="S337" s="83"/>
      <c r="T337" s="83"/>
      <c r="U337" s="83"/>
      <c r="V337" s="5" t="str">
        <f t="shared" si="153"/>
        <v/>
      </c>
      <c r="W337" s="41"/>
      <c r="X337" s="41"/>
      <c r="Y337" s="41"/>
      <c r="Z337" s="41"/>
      <c r="AA337" s="41"/>
      <c r="AB337" s="41"/>
      <c r="AC337" s="41"/>
      <c r="AD337" s="41"/>
      <c r="AE337" s="5" t="str">
        <f t="shared" si="154"/>
        <v/>
      </c>
      <c r="AF337" s="41"/>
      <c r="AG337" s="41"/>
      <c r="AH337" s="41"/>
      <c r="AI337" s="41"/>
      <c r="AJ337" s="41"/>
      <c r="AK337" s="41"/>
      <c r="AL337" s="41"/>
      <c r="AM337" s="41"/>
      <c r="AN337" s="41">
        <f t="shared" si="161"/>
        <v>21.516393442622952</v>
      </c>
      <c r="AO337" s="41">
        <v>976</v>
      </c>
      <c r="AP337" s="110" t="s">
        <v>103</v>
      </c>
      <c r="AQ337" s="111" t="s">
        <v>103</v>
      </c>
      <c r="AR337" s="126" t="str">
        <f t="shared" si="155"/>
        <v/>
      </c>
      <c r="AS337" s="126" t="str">
        <f t="shared" si="156"/>
        <v/>
      </c>
      <c r="AT337" s="127">
        <v>976</v>
      </c>
      <c r="AU337" s="128">
        <v>2.29</v>
      </c>
      <c r="AV337" s="129" t="s">
        <v>103</v>
      </c>
      <c r="AW337" s="126" t="str">
        <f t="shared" si="157"/>
        <v/>
      </c>
      <c r="AX337" s="126" t="str">
        <f t="shared" si="158"/>
        <v/>
      </c>
      <c r="AY337" s="64" t="str">
        <f t="shared" si="159"/>
        <v/>
      </c>
      <c r="AZ337" s="97">
        <v>80.25</v>
      </c>
      <c r="BA337" s="68"/>
      <c r="BB337" s="68"/>
      <c r="BC337" s="68"/>
      <c r="BD337" s="68"/>
      <c r="BE337" s="15"/>
      <c r="BF337" s="5">
        <f t="shared" si="160"/>
        <v>9816</v>
      </c>
      <c r="BG337" s="41">
        <v>2660</v>
      </c>
      <c r="BH337" s="42">
        <v>7156</v>
      </c>
      <c r="BI337" s="42"/>
      <c r="BJ337" s="42"/>
      <c r="BK337" s="42"/>
      <c r="BL337" s="42"/>
      <c r="BM337" s="15"/>
    </row>
    <row r="338" spans="1:65" outlineLevel="5" x14ac:dyDescent="0.3">
      <c r="A338" s="22">
        <f t="shared" si="144"/>
        <v>10</v>
      </c>
      <c r="B338" s="9">
        <f t="shared" si="128"/>
        <v>43750</v>
      </c>
      <c r="C338" s="51">
        <v>373830</v>
      </c>
      <c r="D338" s="64">
        <f t="shared" si="151"/>
        <v>37</v>
      </c>
      <c r="E338" s="12">
        <v>37</v>
      </c>
      <c r="F338" s="12">
        <v>37</v>
      </c>
      <c r="G338" s="12"/>
      <c r="H338" s="12"/>
      <c r="I338" s="12"/>
      <c r="J338" s="12"/>
      <c r="K338" s="12"/>
      <c r="L338" s="12"/>
      <c r="M338" s="74" t="str">
        <f t="shared" si="152"/>
        <v/>
      </c>
      <c r="N338" s="83" t="s">
        <v>103</v>
      </c>
      <c r="O338" s="83" t="s">
        <v>103</v>
      </c>
      <c r="P338" s="83"/>
      <c r="Q338" s="83"/>
      <c r="R338" s="83"/>
      <c r="S338" s="83"/>
      <c r="T338" s="83"/>
      <c r="U338" s="83"/>
      <c r="V338" s="5" t="str">
        <f t="shared" si="153"/>
        <v/>
      </c>
      <c r="W338" s="41"/>
      <c r="X338" s="41"/>
      <c r="Y338" s="41"/>
      <c r="Z338" s="41"/>
      <c r="AA338" s="41"/>
      <c r="AB338" s="41"/>
      <c r="AC338" s="41"/>
      <c r="AD338" s="41"/>
      <c r="AE338" s="5" t="str">
        <f t="shared" si="154"/>
        <v/>
      </c>
      <c r="AF338" s="41"/>
      <c r="AG338" s="41"/>
      <c r="AH338" s="41"/>
      <c r="AI338" s="41"/>
      <c r="AJ338" s="41"/>
      <c r="AK338" s="41"/>
      <c r="AL338" s="41"/>
      <c r="AM338" s="41"/>
      <c r="AN338" s="41">
        <f t="shared" si="161"/>
        <v>26.785714285714285</v>
      </c>
      <c r="AO338" s="41">
        <v>784</v>
      </c>
      <c r="AP338" s="110" t="s">
        <v>103</v>
      </c>
      <c r="AQ338" s="111" t="s">
        <v>103</v>
      </c>
      <c r="AR338" s="126" t="str">
        <f t="shared" si="155"/>
        <v/>
      </c>
      <c r="AS338" s="126" t="str">
        <f t="shared" si="156"/>
        <v/>
      </c>
      <c r="AT338" s="127">
        <v>784</v>
      </c>
      <c r="AU338" s="128" t="s">
        <v>103</v>
      </c>
      <c r="AV338" s="129" t="s">
        <v>103</v>
      </c>
      <c r="AW338" s="126" t="str">
        <f t="shared" si="157"/>
        <v/>
      </c>
      <c r="AX338" s="126" t="str">
        <f t="shared" si="158"/>
        <v/>
      </c>
      <c r="AY338" s="64" t="str">
        <f t="shared" si="159"/>
        <v/>
      </c>
      <c r="AZ338" s="97" t="s">
        <v>103</v>
      </c>
      <c r="BA338" s="68"/>
      <c r="BB338" s="68"/>
      <c r="BC338" s="68"/>
      <c r="BD338" s="68"/>
      <c r="BE338" s="15"/>
      <c r="BF338" s="5">
        <f t="shared" si="160"/>
        <v>10117</v>
      </c>
      <c r="BG338" s="41">
        <v>2032</v>
      </c>
      <c r="BH338" s="42">
        <v>8085</v>
      </c>
      <c r="BI338" s="42"/>
      <c r="BJ338" s="42"/>
      <c r="BK338" s="42"/>
      <c r="BL338" s="42"/>
      <c r="BM338" s="15"/>
    </row>
    <row r="339" spans="1:65" outlineLevel="5" x14ac:dyDescent="0.3">
      <c r="A339" s="22">
        <f t="shared" si="144"/>
        <v>10</v>
      </c>
      <c r="B339" s="9">
        <f t="shared" si="128"/>
        <v>43751</v>
      </c>
      <c r="C339" s="51">
        <v>349701</v>
      </c>
      <c r="D339" s="64">
        <f t="shared" si="151"/>
        <v>36.5</v>
      </c>
      <c r="E339" s="12">
        <v>36</v>
      </c>
      <c r="F339" s="12">
        <v>37</v>
      </c>
      <c r="G339" s="12"/>
      <c r="H339" s="12"/>
      <c r="I339" s="12"/>
      <c r="J339" s="12"/>
      <c r="K339" s="12"/>
      <c r="L339" s="12"/>
      <c r="M339" s="74" t="str">
        <f t="shared" si="152"/>
        <v/>
      </c>
      <c r="N339" s="83" t="s">
        <v>103</v>
      </c>
      <c r="O339" s="83" t="s">
        <v>103</v>
      </c>
      <c r="P339" s="83"/>
      <c r="Q339" s="83"/>
      <c r="R339" s="83"/>
      <c r="S339" s="83"/>
      <c r="T339" s="83"/>
      <c r="U339" s="83"/>
      <c r="V339" s="5" t="str">
        <f t="shared" si="153"/>
        <v/>
      </c>
      <c r="W339" s="41"/>
      <c r="X339" s="41"/>
      <c r="Y339" s="41"/>
      <c r="Z339" s="41"/>
      <c r="AA339" s="41"/>
      <c r="AB339" s="41"/>
      <c r="AC339" s="41"/>
      <c r="AD339" s="41"/>
      <c r="AE339" s="5" t="str">
        <f t="shared" si="154"/>
        <v/>
      </c>
      <c r="AF339" s="41"/>
      <c r="AG339" s="41"/>
      <c r="AH339" s="41"/>
      <c r="AI339" s="41"/>
      <c r="AJ339" s="41"/>
      <c r="AK339" s="41"/>
      <c r="AL339" s="41"/>
      <c r="AM339" s="41"/>
      <c r="AN339" s="41">
        <f t="shared" si="161"/>
        <v>18.229166666666668</v>
      </c>
      <c r="AO339" s="41">
        <v>1152</v>
      </c>
      <c r="AP339" s="110" t="s">
        <v>103</v>
      </c>
      <c r="AQ339" s="111" t="s">
        <v>103</v>
      </c>
      <c r="AR339" s="126" t="str">
        <f t="shared" si="155"/>
        <v/>
      </c>
      <c r="AS339" s="126" t="str">
        <f t="shared" si="156"/>
        <v/>
      </c>
      <c r="AT339" s="127">
        <v>1152</v>
      </c>
      <c r="AU339" s="128" t="s">
        <v>103</v>
      </c>
      <c r="AV339" s="129" t="s">
        <v>103</v>
      </c>
      <c r="AW339" s="126" t="str">
        <f t="shared" si="157"/>
        <v/>
      </c>
      <c r="AX339" s="126" t="str">
        <f t="shared" si="158"/>
        <v/>
      </c>
      <c r="AY339" s="64" t="str">
        <f t="shared" si="159"/>
        <v/>
      </c>
      <c r="AZ339" s="97" t="s">
        <v>103</v>
      </c>
      <c r="BA339" s="68"/>
      <c r="BB339" s="68"/>
      <c r="BC339" s="68"/>
      <c r="BD339" s="68"/>
      <c r="BE339" s="15"/>
      <c r="BF339" s="5">
        <f t="shared" si="160"/>
        <v>9544</v>
      </c>
      <c r="BG339" s="41">
        <v>3234</v>
      </c>
      <c r="BH339" s="42">
        <v>6310</v>
      </c>
      <c r="BI339" s="42"/>
      <c r="BJ339" s="42"/>
      <c r="BK339" s="42"/>
      <c r="BL339" s="42"/>
      <c r="BM339" s="15"/>
    </row>
    <row r="340" spans="1:65" outlineLevel="5" x14ac:dyDescent="0.3">
      <c r="A340" s="22">
        <f t="shared" si="144"/>
        <v>10</v>
      </c>
      <c r="B340" s="9">
        <f t="shared" si="128"/>
        <v>43752</v>
      </c>
      <c r="C340" s="51">
        <v>352501</v>
      </c>
      <c r="D340" s="64">
        <f t="shared" si="151"/>
        <v>36.5</v>
      </c>
      <c r="E340" s="12">
        <v>37</v>
      </c>
      <c r="F340" s="12">
        <v>36</v>
      </c>
      <c r="G340" s="12"/>
      <c r="H340" s="12"/>
      <c r="I340" s="12"/>
      <c r="J340" s="12"/>
      <c r="K340" s="12"/>
      <c r="L340" s="12"/>
      <c r="M340" s="74" t="str">
        <f t="shared" si="152"/>
        <v/>
      </c>
      <c r="N340" s="83" t="s">
        <v>103</v>
      </c>
      <c r="O340" s="83" t="s">
        <v>103</v>
      </c>
      <c r="P340" s="83"/>
      <c r="Q340" s="83"/>
      <c r="R340" s="83"/>
      <c r="S340" s="83"/>
      <c r="T340" s="83"/>
      <c r="U340" s="83"/>
      <c r="V340" s="5" t="str">
        <f t="shared" si="153"/>
        <v/>
      </c>
      <c r="W340" s="41"/>
      <c r="X340" s="41"/>
      <c r="Y340" s="41"/>
      <c r="Z340" s="41"/>
      <c r="AA340" s="41"/>
      <c r="AB340" s="41"/>
      <c r="AC340" s="41"/>
      <c r="AD340" s="41"/>
      <c r="AE340" s="5" t="str">
        <f t="shared" si="154"/>
        <v/>
      </c>
      <c r="AF340" s="41"/>
      <c r="AG340" s="41"/>
      <c r="AH340" s="41"/>
      <c r="AI340" s="41"/>
      <c r="AJ340" s="41"/>
      <c r="AK340" s="41"/>
      <c r="AL340" s="41"/>
      <c r="AM340" s="41"/>
      <c r="AN340" s="41">
        <f t="shared" si="161"/>
        <v>18.229166666666668</v>
      </c>
      <c r="AO340" s="41">
        <v>1152</v>
      </c>
      <c r="AP340" s="110" t="s">
        <v>103</v>
      </c>
      <c r="AQ340" s="111" t="s">
        <v>103</v>
      </c>
      <c r="AR340" s="126" t="str">
        <f t="shared" si="155"/>
        <v/>
      </c>
      <c r="AS340" s="126" t="str">
        <f t="shared" si="156"/>
        <v/>
      </c>
      <c r="AT340" s="127">
        <v>1152</v>
      </c>
      <c r="AU340" s="128">
        <v>2.42</v>
      </c>
      <c r="AV340" s="129" t="s">
        <v>103</v>
      </c>
      <c r="AW340" s="126" t="str">
        <f t="shared" si="157"/>
        <v/>
      </c>
      <c r="AX340" s="126" t="str">
        <f t="shared" si="158"/>
        <v/>
      </c>
      <c r="AY340" s="64" t="str">
        <f t="shared" si="159"/>
        <v/>
      </c>
      <c r="AZ340" s="97">
        <v>80.56</v>
      </c>
      <c r="BA340" s="68"/>
      <c r="BB340" s="68"/>
      <c r="BC340" s="68"/>
      <c r="BD340" s="68"/>
      <c r="BE340" s="15"/>
      <c r="BF340" s="5">
        <f t="shared" si="160"/>
        <v>9775</v>
      </c>
      <c r="BG340" s="41">
        <v>1120</v>
      </c>
      <c r="BH340" s="42">
        <v>8655</v>
      </c>
      <c r="BI340" s="42"/>
      <c r="BJ340" s="42"/>
      <c r="BK340" s="42"/>
      <c r="BL340" s="42"/>
      <c r="BM340" s="15"/>
    </row>
    <row r="341" spans="1:65" outlineLevel="5" x14ac:dyDescent="0.3">
      <c r="A341" s="22">
        <f t="shared" si="144"/>
        <v>10</v>
      </c>
      <c r="B341" s="9">
        <f t="shared" si="128"/>
        <v>43753</v>
      </c>
      <c r="C341" s="51">
        <v>338675</v>
      </c>
      <c r="D341" s="64">
        <f t="shared" si="151"/>
        <v>36.5</v>
      </c>
      <c r="E341" s="12">
        <v>37</v>
      </c>
      <c r="F341" s="12">
        <v>36</v>
      </c>
      <c r="G341" s="12"/>
      <c r="H341" s="12"/>
      <c r="I341" s="12"/>
      <c r="J341" s="12"/>
      <c r="K341" s="12"/>
      <c r="L341" s="12"/>
      <c r="M341" s="74" t="str">
        <f t="shared" si="152"/>
        <v/>
      </c>
      <c r="N341" s="83" t="s">
        <v>103</v>
      </c>
      <c r="O341" s="83" t="s">
        <v>103</v>
      </c>
      <c r="P341" s="83"/>
      <c r="Q341" s="83"/>
      <c r="R341" s="83"/>
      <c r="S341" s="83"/>
      <c r="T341" s="83"/>
      <c r="U341" s="83"/>
      <c r="V341" s="5" t="str">
        <f t="shared" si="153"/>
        <v/>
      </c>
      <c r="W341" s="41"/>
      <c r="X341" s="41"/>
      <c r="Y341" s="41"/>
      <c r="Z341" s="41"/>
      <c r="AA341" s="41"/>
      <c r="AB341" s="41"/>
      <c r="AC341" s="41"/>
      <c r="AD341" s="41"/>
      <c r="AE341" s="5" t="str">
        <f t="shared" si="154"/>
        <v/>
      </c>
      <c r="AF341" s="41"/>
      <c r="AG341" s="41"/>
      <c r="AH341" s="41"/>
      <c r="AI341" s="41"/>
      <c r="AJ341" s="41"/>
      <c r="AK341" s="41"/>
      <c r="AL341" s="41"/>
      <c r="AM341" s="41"/>
      <c r="AN341" s="41">
        <f t="shared" si="161"/>
        <v>24.618991793669402</v>
      </c>
      <c r="AO341" s="41">
        <v>853</v>
      </c>
      <c r="AP341" s="110" t="s">
        <v>103</v>
      </c>
      <c r="AQ341" s="111" t="s">
        <v>103</v>
      </c>
      <c r="AR341" s="126" t="str">
        <f t="shared" si="155"/>
        <v/>
      </c>
      <c r="AS341" s="126" t="str">
        <f t="shared" si="156"/>
        <v/>
      </c>
      <c r="AT341" s="127">
        <v>853</v>
      </c>
      <c r="AU341" s="128">
        <v>2.4900000000000002</v>
      </c>
      <c r="AV341" s="129" t="s">
        <v>103</v>
      </c>
      <c r="AW341" s="126" t="str">
        <f t="shared" si="157"/>
        <v/>
      </c>
      <c r="AX341" s="126" t="str">
        <f t="shared" si="158"/>
        <v/>
      </c>
      <c r="AY341" s="64" t="str">
        <f t="shared" si="159"/>
        <v/>
      </c>
      <c r="AZ341" s="97">
        <v>82.53</v>
      </c>
      <c r="BA341" s="68"/>
      <c r="BB341" s="68"/>
      <c r="BC341" s="68"/>
      <c r="BD341" s="68"/>
      <c r="BE341" s="15"/>
      <c r="BF341" s="5">
        <f t="shared" si="160"/>
        <v>8578</v>
      </c>
      <c r="BG341" s="41">
        <v>2888</v>
      </c>
      <c r="BH341" s="42">
        <v>5690</v>
      </c>
      <c r="BI341" s="42"/>
      <c r="BJ341" s="42"/>
      <c r="BK341" s="42"/>
      <c r="BL341" s="42"/>
      <c r="BM341" s="15"/>
    </row>
    <row r="342" spans="1:65" outlineLevel="5" x14ac:dyDescent="0.3">
      <c r="A342" s="22">
        <f t="shared" si="144"/>
        <v>10</v>
      </c>
      <c r="B342" s="9">
        <f t="shared" si="128"/>
        <v>43754</v>
      </c>
      <c r="C342" s="51">
        <v>326485</v>
      </c>
      <c r="D342" s="64">
        <f t="shared" si="151"/>
        <v>37</v>
      </c>
      <c r="E342" s="12">
        <v>37</v>
      </c>
      <c r="F342" s="12">
        <v>37</v>
      </c>
      <c r="G342" s="12"/>
      <c r="H342" s="12"/>
      <c r="I342" s="12"/>
      <c r="J342" s="12"/>
      <c r="K342" s="12"/>
      <c r="L342" s="12"/>
      <c r="M342" s="74">
        <f t="shared" si="152"/>
        <v>7.1</v>
      </c>
      <c r="N342" s="83">
        <v>7.05</v>
      </c>
      <c r="O342" s="83">
        <v>7.2</v>
      </c>
      <c r="P342" s="83"/>
      <c r="Q342" s="83"/>
      <c r="R342" s="83"/>
      <c r="S342" s="83"/>
      <c r="T342" s="83"/>
      <c r="U342" s="83"/>
      <c r="V342" s="5" t="str">
        <f t="shared" si="153"/>
        <v/>
      </c>
      <c r="W342" s="41"/>
      <c r="X342" s="41"/>
      <c r="Y342" s="41"/>
      <c r="Z342" s="41"/>
      <c r="AA342" s="41"/>
      <c r="AB342" s="41"/>
      <c r="AC342" s="41"/>
      <c r="AD342" s="41"/>
      <c r="AE342" s="5" t="str">
        <f t="shared" si="154"/>
        <v/>
      </c>
      <c r="AF342" s="41"/>
      <c r="AG342" s="41"/>
      <c r="AH342" s="41"/>
      <c r="AI342" s="41"/>
      <c r="AJ342" s="41"/>
      <c r="AK342" s="41"/>
      <c r="AL342" s="41"/>
      <c r="AM342" s="41"/>
      <c r="AN342" s="41">
        <f t="shared" si="161"/>
        <v>24.911032028469752</v>
      </c>
      <c r="AO342" s="41">
        <v>843</v>
      </c>
      <c r="AP342" s="110">
        <v>3.51</v>
      </c>
      <c r="AQ342" s="111">
        <v>2.74</v>
      </c>
      <c r="AR342" s="126">
        <f t="shared" si="155"/>
        <v>78.062678062678074</v>
      </c>
      <c r="AS342" s="126">
        <f t="shared" si="156"/>
        <v>21.937321937321926</v>
      </c>
      <c r="AT342" s="127">
        <v>843</v>
      </c>
      <c r="AU342" s="128">
        <v>2.5499999999999998</v>
      </c>
      <c r="AV342" s="129">
        <v>1.71</v>
      </c>
      <c r="AW342" s="126">
        <f t="shared" si="157"/>
        <v>67.058823529411768</v>
      </c>
      <c r="AX342" s="126">
        <f t="shared" si="158"/>
        <v>32.941176470588232</v>
      </c>
      <c r="AY342" s="64">
        <f t="shared" si="159"/>
        <v>42.791970802919742</v>
      </c>
      <c r="AZ342" s="97">
        <v>83.08</v>
      </c>
      <c r="BA342" s="68"/>
      <c r="BB342" s="68"/>
      <c r="BC342" s="68"/>
      <c r="BD342" s="68"/>
      <c r="BE342" s="15"/>
      <c r="BF342" s="5">
        <f t="shared" si="160"/>
        <v>8810</v>
      </c>
      <c r="BG342" s="41">
        <v>5205</v>
      </c>
      <c r="BH342" s="42">
        <v>3605</v>
      </c>
      <c r="BI342" s="42"/>
      <c r="BJ342" s="42"/>
      <c r="BK342" s="42"/>
      <c r="BL342" s="42"/>
      <c r="BM342" s="15"/>
    </row>
    <row r="343" spans="1:65" outlineLevel="5" x14ac:dyDescent="0.3">
      <c r="A343" s="22">
        <f t="shared" si="144"/>
        <v>10</v>
      </c>
      <c r="B343" s="9">
        <f t="shared" si="128"/>
        <v>43755</v>
      </c>
      <c r="C343" s="51">
        <v>330928</v>
      </c>
      <c r="D343" s="64">
        <f t="shared" si="151"/>
        <v>37</v>
      </c>
      <c r="E343" s="12">
        <v>37</v>
      </c>
      <c r="F343" s="12">
        <v>37</v>
      </c>
      <c r="G343" s="12"/>
      <c r="H343" s="12"/>
      <c r="I343" s="12"/>
      <c r="J343" s="12"/>
      <c r="K343" s="12"/>
      <c r="L343" s="12"/>
      <c r="M343" s="74" t="str">
        <f t="shared" si="152"/>
        <v/>
      </c>
      <c r="N343" s="83" t="s">
        <v>103</v>
      </c>
      <c r="O343" s="83" t="s">
        <v>103</v>
      </c>
      <c r="P343" s="83"/>
      <c r="Q343" s="83"/>
      <c r="R343" s="83"/>
      <c r="S343" s="83"/>
      <c r="T343" s="83"/>
      <c r="U343" s="83"/>
      <c r="V343" s="5" t="str">
        <f t="shared" si="153"/>
        <v/>
      </c>
      <c r="W343" s="41"/>
      <c r="X343" s="41"/>
      <c r="Y343" s="41"/>
      <c r="Z343" s="41"/>
      <c r="AA343" s="41"/>
      <c r="AB343" s="41"/>
      <c r="AC343" s="41"/>
      <c r="AD343" s="41"/>
      <c r="AE343" s="5" t="str">
        <f t="shared" si="154"/>
        <v/>
      </c>
      <c r="AF343" s="41"/>
      <c r="AG343" s="41"/>
      <c r="AH343" s="41"/>
      <c r="AI343" s="41"/>
      <c r="AJ343" s="41"/>
      <c r="AK343" s="41"/>
      <c r="AL343" s="41"/>
      <c r="AM343" s="41"/>
      <c r="AN343" s="41">
        <f t="shared" si="161"/>
        <v>26.25</v>
      </c>
      <c r="AO343" s="41">
        <v>800</v>
      </c>
      <c r="AP343" s="110" t="s">
        <v>103</v>
      </c>
      <c r="AQ343" s="111" t="s">
        <v>103</v>
      </c>
      <c r="AR343" s="126" t="str">
        <f t="shared" si="155"/>
        <v/>
      </c>
      <c r="AS343" s="126" t="str">
        <f t="shared" si="156"/>
        <v/>
      </c>
      <c r="AT343" s="127">
        <v>800</v>
      </c>
      <c r="AU343" s="128">
        <v>2.4700000000000002</v>
      </c>
      <c r="AV343" s="129" t="s">
        <v>103</v>
      </c>
      <c r="AW343" s="126" t="str">
        <f t="shared" si="157"/>
        <v/>
      </c>
      <c r="AX343" s="126" t="str">
        <f t="shared" si="158"/>
        <v/>
      </c>
      <c r="AY343" s="64" t="str">
        <f t="shared" si="159"/>
        <v/>
      </c>
      <c r="AZ343" s="97">
        <v>82.68</v>
      </c>
      <c r="BA343" s="68"/>
      <c r="BB343" s="68"/>
      <c r="BC343" s="68"/>
      <c r="BD343" s="68"/>
      <c r="BE343" s="15"/>
      <c r="BF343" s="5">
        <f t="shared" si="160"/>
        <v>8336</v>
      </c>
      <c r="BG343" s="41">
        <v>3437</v>
      </c>
      <c r="BH343" s="42">
        <v>4899</v>
      </c>
      <c r="BI343" s="42"/>
      <c r="BJ343" s="42"/>
      <c r="BK343" s="42"/>
      <c r="BL343" s="42"/>
      <c r="BM343" s="15"/>
    </row>
    <row r="344" spans="1:65" outlineLevel="5" x14ac:dyDescent="0.3">
      <c r="A344" s="22">
        <f t="shared" si="144"/>
        <v>10</v>
      </c>
      <c r="B344" s="9">
        <f t="shared" si="128"/>
        <v>43756</v>
      </c>
      <c r="C344" s="51">
        <v>357762</v>
      </c>
      <c r="D344" s="64">
        <f t="shared" si="151"/>
        <v>36.5</v>
      </c>
      <c r="E344" s="12">
        <v>37</v>
      </c>
      <c r="F344" s="12">
        <v>36</v>
      </c>
      <c r="G344" s="12"/>
      <c r="H344" s="12"/>
      <c r="I344" s="12"/>
      <c r="J344" s="12"/>
      <c r="K344" s="12"/>
      <c r="L344" s="12"/>
      <c r="M344" s="74" t="str">
        <f t="shared" si="152"/>
        <v/>
      </c>
      <c r="N344" s="83" t="s">
        <v>103</v>
      </c>
      <c r="O344" s="83" t="s">
        <v>103</v>
      </c>
      <c r="P344" s="83"/>
      <c r="Q344" s="83"/>
      <c r="R344" s="83"/>
      <c r="S344" s="83"/>
      <c r="T344" s="83"/>
      <c r="U344" s="83"/>
      <c r="V344" s="5" t="str">
        <f t="shared" si="153"/>
        <v/>
      </c>
      <c r="W344" s="41"/>
      <c r="X344" s="41"/>
      <c r="Y344" s="41"/>
      <c r="Z344" s="41"/>
      <c r="AA344" s="41"/>
      <c r="AB344" s="41"/>
      <c r="AC344" s="41"/>
      <c r="AD344" s="41"/>
      <c r="AE344" s="5" t="str">
        <f t="shared" si="154"/>
        <v/>
      </c>
      <c r="AF344" s="41"/>
      <c r="AG344" s="41"/>
      <c r="AH344" s="41"/>
      <c r="AI344" s="41"/>
      <c r="AJ344" s="41"/>
      <c r="AK344" s="41"/>
      <c r="AL344" s="41"/>
      <c r="AM344" s="41"/>
      <c r="AN344" s="41">
        <f t="shared" si="161"/>
        <v>22.459893048128343</v>
      </c>
      <c r="AO344" s="41">
        <v>935</v>
      </c>
      <c r="AP344" s="110" t="s">
        <v>103</v>
      </c>
      <c r="AQ344" s="111" t="s">
        <v>103</v>
      </c>
      <c r="AR344" s="126" t="str">
        <f t="shared" si="155"/>
        <v/>
      </c>
      <c r="AS344" s="126" t="str">
        <f t="shared" si="156"/>
        <v/>
      </c>
      <c r="AT344" s="127">
        <v>935</v>
      </c>
      <c r="AU344" s="128">
        <v>2.42</v>
      </c>
      <c r="AV344" s="129" t="s">
        <v>103</v>
      </c>
      <c r="AW344" s="126" t="str">
        <f t="shared" si="157"/>
        <v/>
      </c>
      <c r="AX344" s="126" t="str">
        <f t="shared" si="158"/>
        <v/>
      </c>
      <c r="AY344" s="64" t="str">
        <f t="shared" si="159"/>
        <v/>
      </c>
      <c r="AZ344" s="97">
        <v>82.19</v>
      </c>
      <c r="BA344" s="68"/>
      <c r="BB344" s="68"/>
      <c r="BC344" s="68"/>
      <c r="BD344" s="68"/>
      <c r="BE344" s="15"/>
      <c r="BF344" s="5">
        <f t="shared" si="160"/>
        <v>7967</v>
      </c>
      <c r="BG344" s="41">
        <v>0</v>
      </c>
      <c r="BH344" s="42">
        <v>7967</v>
      </c>
      <c r="BI344" s="42"/>
      <c r="BJ344" s="42"/>
      <c r="BK344" s="42"/>
      <c r="BL344" s="42"/>
      <c r="BM344" s="15"/>
    </row>
    <row r="345" spans="1:65" outlineLevel="5" x14ac:dyDescent="0.3">
      <c r="A345" s="22">
        <f t="shared" si="144"/>
        <v>10</v>
      </c>
      <c r="B345" s="9">
        <f t="shared" si="128"/>
        <v>43757</v>
      </c>
      <c r="C345" s="51">
        <v>363904</v>
      </c>
      <c r="D345" s="64">
        <f t="shared" si="151"/>
        <v>36.5</v>
      </c>
      <c r="E345" s="12">
        <v>36</v>
      </c>
      <c r="F345" s="12">
        <v>37</v>
      </c>
      <c r="G345" s="12"/>
      <c r="H345" s="12"/>
      <c r="I345" s="12"/>
      <c r="J345" s="12"/>
      <c r="K345" s="12"/>
      <c r="L345" s="12"/>
      <c r="M345" s="74" t="str">
        <f t="shared" si="152"/>
        <v/>
      </c>
      <c r="N345" s="83" t="s">
        <v>103</v>
      </c>
      <c r="O345" s="83" t="s">
        <v>103</v>
      </c>
      <c r="P345" s="83"/>
      <c r="Q345" s="83"/>
      <c r="R345" s="83"/>
      <c r="S345" s="83"/>
      <c r="T345" s="83"/>
      <c r="U345" s="83"/>
      <c r="V345" s="5" t="str">
        <f t="shared" si="153"/>
        <v/>
      </c>
      <c r="W345" s="41"/>
      <c r="X345" s="41"/>
      <c r="Y345" s="41"/>
      <c r="Z345" s="41"/>
      <c r="AA345" s="41"/>
      <c r="AB345" s="41"/>
      <c r="AC345" s="41"/>
      <c r="AD345" s="41"/>
      <c r="AE345" s="5" t="str">
        <f t="shared" si="154"/>
        <v/>
      </c>
      <c r="AF345" s="41"/>
      <c r="AG345" s="41"/>
      <c r="AH345" s="41"/>
      <c r="AI345" s="41"/>
      <c r="AJ345" s="41"/>
      <c r="AK345" s="41"/>
      <c r="AL345" s="41"/>
      <c r="AM345" s="41"/>
      <c r="AN345" s="41">
        <f t="shared" si="161"/>
        <v>22.151898734177216</v>
      </c>
      <c r="AO345" s="41">
        <v>948</v>
      </c>
      <c r="AP345" s="110" t="s">
        <v>103</v>
      </c>
      <c r="AQ345" s="111" t="s">
        <v>103</v>
      </c>
      <c r="AR345" s="126" t="str">
        <f t="shared" si="155"/>
        <v/>
      </c>
      <c r="AS345" s="126" t="str">
        <f t="shared" si="156"/>
        <v/>
      </c>
      <c r="AT345" s="127">
        <v>948</v>
      </c>
      <c r="AU345" s="128" t="s">
        <v>103</v>
      </c>
      <c r="AV345" s="129" t="s">
        <v>103</v>
      </c>
      <c r="AW345" s="126" t="str">
        <f t="shared" si="157"/>
        <v/>
      </c>
      <c r="AX345" s="126" t="str">
        <f t="shared" si="158"/>
        <v/>
      </c>
      <c r="AY345" s="64" t="str">
        <f t="shared" si="159"/>
        <v/>
      </c>
      <c r="AZ345" s="97" t="s">
        <v>103</v>
      </c>
      <c r="BA345" s="68"/>
      <c r="BB345" s="68"/>
      <c r="BC345" s="68"/>
      <c r="BD345" s="68"/>
      <c r="BE345" s="15"/>
      <c r="BF345" s="5">
        <f t="shared" si="160"/>
        <v>9305</v>
      </c>
      <c r="BG345" s="41">
        <v>4762</v>
      </c>
      <c r="BH345" s="42">
        <v>4543</v>
      </c>
      <c r="BI345" s="42"/>
      <c r="BJ345" s="42"/>
      <c r="BK345" s="42"/>
      <c r="BL345" s="42"/>
      <c r="BM345" s="15"/>
    </row>
    <row r="346" spans="1:65" outlineLevel="5" x14ac:dyDescent="0.3">
      <c r="A346" s="22">
        <f t="shared" si="144"/>
        <v>10</v>
      </c>
      <c r="B346" s="9">
        <f t="shared" si="128"/>
        <v>43758</v>
      </c>
      <c r="C346" s="51">
        <v>372567</v>
      </c>
      <c r="D346" s="64">
        <f t="shared" si="151"/>
        <v>37</v>
      </c>
      <c r="E346" s="12">
        <v>37</v>
      </c>
      <c r="F346" s="12">
        <v>37</v>
      </c>
      <c r="G346" s="12"/>
      <c r="H346" s="12"/>
      <c r="I346" s="12"/>
      <c r="J346" s="12"/>
      <c r="K346" s="12"/>
      <c r="L346" s="12"/>
      <c r="M346" s="74" t="str">
        <f t="shared" si="152"/>
        <v/>
      </c>
      <c r="N346" s="83" t="s">
        <v>103</v>
      </c>
      <c r="O346" s="83" t="s">
        <v>103</v>
      </c>
      <c r="P346" s="83"/>
      <c r="Q346" s="83"/>
      <c r="R346" s="83"/>
      <c r="S346" s="83"/>
      <c r="T346" s="83"/>
      <c r="U346" s="83"/>
      <c r="V346" s="5" t="str">
        <f t="shared" si="153"/>
        <v/>
      </c>
      <c r="W346" s="41"/>
      <c r="X346" s="41"/>
      <c r="Y346" s="41"/>
      <c r="Z346" s="41"/>
      <c r="AA346" s="41"/>
      <c r="AB346" s="41"/>
      <c r="AC346" s="41"/>
      <c r="AD346" s="41"/>
      <c r="AE346" s="5" t="str">
        <f t="shared" si="154"/>
        <v/>
      </c>
      <c r="AF346" s="41"/>
      <c r="AG346" s="41"/>
      <c r="AH346" s="41"/>
      <c r="AI346" s="41"/>
      <c r="AJ346" s="41"/>
      <c r="AK346" s="41"/>
      <c r="AL346" s="41"/>
      <c r="AM346" s="41"/>
      <c r="AN346" s="41">
        <f t="shared" si="161"/>
        <v>26.683608640406607</v>
      </c>
      <c r="AO346" s="41">
        <v>787</v>
      </c>
      <c r="AP346" s="110" t="s">
        <v>103</v>
      </c>
      <c r="AQ346" s="111" t="s">
        <v>103</v>
      </c>
      <c r="AR346" s="126" t="str">
        <f t="shared" si="155"/>
        <v/>
      </c>
      <c r="AS346" s="126" t="str">
        <f t="shared" si="156"/>
        <v/>
      </c>
      <c r="AT346" s="127">
        <v>787</v>
      </c>
      <c r="AU346" s="128" t="s">
        <v>103</v>
      </c>
      <c r="AV346" s="129" t="s">
        <v>103</v>
      </c>
      <c r="AW346" s="126" t="str">
        <f t="shared" si="157"/>
        <v/>
      </c>
      <c r="AX346" s="126" t="str">
        <f t="shared" si="158"/>
        <v/>
      </c>
      <c r="AY346" s="64" t="str">
        <f t="shared" si="159"/>
        <v/>
      </c>
      <c r="AZ346" s="97" t="s">
        <v>103</v>
      </c>
      <c r="BA346" s="68"/>
      <c r="BB346" s="68"/>
      <c r="BC346" s="68"/>
      <c r="BD346" s="68"/>
      <c r="BE346" s="15"/>
      <c r="BF346" s="5">
        <f t="shared" si="160"/>
        <v>8996</v>
      </c>
      <c r="BG346" s="41">
        <v>5227</v>
      </c>
      <c r="BH346" s="42">
        <v>3769</v>
      </c>
      <c r="BI346" s="42"/>
      <c r="BJ346" s="42"/>
      <c r="BK346" s="42"/>
      <c r="BL346" s="42"/>
      <c r="BM346" s="15"/>
    </row>
    <row r="347" spans="1:65" outlineLevel="5" x14ac:dyDescent="0.3">
      <c r="A347" s="22">
        <f t="shared" si="144"/>
        <v>10</v>
      </c>
      <c r="B347" s="9">
        <f t="shared" si="128"/>
        <v>43759</v>
      </c>
      <c r="C347" s="51">
        <v>335808</v>
      </c>
      <c r="D347" s="64">
        <f t="shared" si="151"/>
        <v>36.5</v>
      </c>
      <c r="E347" s="12">
        <v>37</v>
      </c>
      <c r="F347" s="12">
        <v>36</v>
      </c>
      <c r="G347" s="12"/>
      <c r="H347" s="12"/>
      <c r="I347" s="12"/>
      <c r="J347" s="12"/>
      <c r="K347" s="12"/>
      <c r="L347" s="12"/>
      <c r="M347" s="74" t="str">
        <f t="shared" si="152"/>
        <v/>
      </c>
      <c r="N347" s="83" t="s">
        <v>103</v>
      </c>
      <c r="O347" s="83" t="s">
        <v>103</v>
      </c>
      <c r="P347" s="83"/>
      <c r="Q347" s="83"/>
      <c r="R347" s="83"/>
      <c r="S347" s="83"/>
      <c r="T347" s="83"/>
      <c r="U347" s="83"/>
      <c r="V347" s="5" t="str">
        <f t="shared" si="153"/>
        <v/>
      </c>
      <c r="W347" s="41"/>
      <c r="X347" s="41"/>
      <c r="Y347" s="41"/>
      <c r="Z347" s="41"/>
      <c r="AA347" s="41"/>
      <c r="AB347" s="41"/>
      <c r="AC347" s="41"/>
      <c r="AD347" s="41"/>
      <c r="AE347" s="5" t="str">
        <f t="shared" si="154"/>
        <v/>
      </c>
      <c r="AF347" s="41"/>
      <c r="AG347" s="41"/>
      <c r="AH347" s="41"/>
      <c r="AI347" s="41"/>
      <c r="AJ347" s="41"/>
      <c r="AK347" s="41"/>
      <c r="AL347" s="41"/>
      <c r="AM347" s="41"/>
      <c r="AN347" s="41">
        <f t="shared" si="161"/>
        <v>17.617449664429529</v>
      </c>
      <c r="AO347" s="41">
        <v>1192</v>
      </c>
      <c r="AP347" s="110" t="s">
        <v>103</v>
      </c>
      <c r="AQ347" s="111" t="s">
        <v>103</v>
      </c>
      <c r="AR347" s="126" t="str">
        <f t="shared" si="155"/>
        <v/>
      </c>
      <c r="AS347" s="126" t="str">
        <f t="shared" si="156"/>
        <v/>
      </c>
      <c r="AT347" s="127">
        <v>1192</v>
      </c>
      <c r="AU347" s="128">
        <v>2.39</v>
      </c>
      <c r="AV347" s="129" t="s">
        <v>103</v>
      </c>
      <c r="AW347" s="126" t="str">
        <f t="shared" si="157"/>
        <v/>
      </c>
      <c r="AX347" s="126" t="str">
        <f t="shared" si="158"/>
        <v/>
      </c>
      <c r="AY347" s="64" t="str">
        <f t="shared" si="159"/>
        <v/>
      </c>
      <c r="AZ347" s="97">
        <v>82.04</v>
      </c>
      <c r="BA347" s="68"/>
      <c r="BB347" s="68"/>
      <c r="BC347" s="68"/>
      <c r="BD347" s="68"/>
      <c r="BE347" s="15"/>
      <c r="BF347" s="5">
        <f t="shared" si="160"/>
        <v>8715</v>
      </c>
      <c r="BG347" s="41">
        <v>2503</v>
      </c>
      <c r="BH347" s="42">
        <v>6212</v>
      </c>
      <c r="BI347" s="42"/>
      <c r="BJ347" s="42"/>
      <c r="BK347" s="42"/>
      <c r="BL347" s="42"/>
      <c r="BM347" s="15"/>
    </row>
    <row r="348" spans="1:65" outlineLevel="5" x14ac:dyDescent="0.3">
      <c r="A348" s="22">
        <f t="shared" si="144"/>
        <v>10</v>
      </c>
      <c r="B348" s="9">
        <f t="shared" si="128"/>
        <v>43760</v>
      </c>
      <c r="C348" s="51">
        <v>325802</v>
      </c>
      <c r="D348" s="64">
        <f t="shared" si="151"/>
        <v>37</v>
      </c>
      <c r="E348" s="12">
        <v>38</v>
      </c>
      <c r="F348" s="12">
        <v>36</v>
      </c>
      <c r="G348" s="12"/>
      <c r="H348" s="12"/>
      <c r="I348" s="12"/>
      <c r="J348" s="12"/>
      <c r="K348" s="12"/>
      <c r="L348" s="12"/>
      <c r="M348" s="74" t="str">
        <f t="shared" si="152"/>
        <v/>
      </c>
      <c r="N348" s="83" t="s">
        <v>103</v>
      </c>
      <c r="O348" s="83" t="s">
        <v>103</v>
      </c>
      <c r="P348" s="83"/>
      <c r="Q348" s="83"/>
      <c r="R348" s="83"/>
      <c r="S348" s="83"/>
      <c r="T348" s="83"/>
      <c r="U348" s="83"/>
      <c r="V348" s="5" t="str">
        <f t="shared" si="153"/>
        <v/>
      </c>
      <c r="W348" s="41"/>
      <c r="X348" s="41"/>
      <c r="Y348" s="41"/>
      <c r="Z348" s="41"/>
      <c r="AA348" s="41"/>
      <c r="AB348" s="41"/>
      <c r="AC348" s="41"/>
      <c r="AD348" s="41"/>
      <c r="AE348" s="5" t="str">
        <f t="shared" si="154"/>
        <v/>
      </c>
      <c r="AF348" s="41"/>
      <c r="AG348" s="41"/>
      <c r="AH348" s="41"/>
      <c r="AI348" s="41"/>
      <c r="AJ348" s="41"/>
      <c r="AK348" s="41"/>
      <c r="AL348" s="41"/>
      <c r="AM348" s="41"/>
      <c r="AN348" s="41">
        <f t="shared" si="161"/>
        <v>17.948717948717949</v>
      </c>
      <c r="AO348" s="41">
        <v>1170</v>
      </c>
      <c r="AP348" s="110" t="s">
        <v>103</v>
      </c>
      <c r="AQ348" s="111" t="s">
        <v>103</v>
      </c>
      <c r="AR348" s="126" t="str">
        <f t="shared" si="155"/>
        <v/>
      </c>
      <c r="AS348" s="126" t="str">
        <f t="shared" si="156"/>
        <v/>
      </c>
      <c r="AT348" s="127">
        <v>1170</v>
      </c>
      <c r="AU348" s="128">
        <v>2.36</v>
      </c>
      <c r="AV348" s="129" t="s">
        <v>103</v>
      </c>
      <c r="AW348" s="126" t="str">
        <f t="shared" si="157"/>
        <v/>
      </c>
      <c r="AX348" s="126" t="str">
        <f t="shared" si="158"/>
        <v/>
      </c>
      <c r="AY348" s="64" t="str">
        <f t="shared" si="159"/>
        <v/>
      </c>
      <c r="AZ348" s="97">
        <v>81.900000000000006</v>
      </c>
      <c r="BA348" s="68"/>
      <c r="BB348" s="68"/>
      <c r="BC348" s="68"/>
      <c r="BD348" s="68"/>
      <c r="BE348" s="15"/>
      <c r="BF348" s="5">
        <f t="shared" si="160"/>
        <v>8844</v>
      </c>
      <c r="BG348" s="41">
        <v>1434</v>
      </c>
      <c r="BH348" s="42">
        <v>7410</v>
      </c>
      <c r="BI348" s="42"/>
      <c r="BJ348" s="42"/>
      <c r="BK348" s="42"/>
      <c r="BL348" s="42"/>
      <c r="BM348" s="15"/>
    </row>
    <row r="349" spans="1:65" outlineLevel="5" x14ac:dyDescent="0.3">
      <c r="A349" s="22">
        <f t="shared" si="144"/>
        <v>10</v>
      </c>
      <c r="B349" s="9">
        <f t="shared" si="128"/>
        <v>43761</v>
      </c>
      <c r="C349" s="51">
        <v>335382</v>
      </c>
      <c r="D349" s="64">
        <f t="shared" si="151"/>
        <v>35.5</v>
      </c>
      <c r="E349" s="12">
        <v>36</v>
      </c>
      <c r="F349" s="12">
        <v>35</v>
      </c>
      <c r="G349" s="12"/>
      <c r="H349" s="12"/>
      <c r="I349" s="12"/>
      <c r="J349" s="12"/>
      <c r="K349" s="12"/>
      <c r="L349" s="12"/>
      <c r="M349" s="74">
        <f t="shared" si="152"/>
        <v>7.2</v>
      </c>
      <c r="N349" s="83">
        <v>7.13</v>
      </c>
      <c r="O349" s="83">
        <v>7.3</v>
      </c>
      <c r="P349" s="83"/>
      <c r="Q349" s="83"/>
      <c r="R349" s="83"/>
      <c r="S349" s="83"/>
      <c r="T349" s="83"/>
      <c r="U349" s="83"/>
      <c r="V349" s="5" t="str">
        <f t="shared" si="153"/>
        <v/>
      </c>
      <c r="W349" s="41"/>
      <c r="X349" s="41"/>
      <c r="Y349" s="41"/>
      <c r="Z349" s="41"/>
      <c r="AA349" s="41"/>
      <c r="AB349" s="41"/>
      <c r="AC349" s="41"/>
      <c r="AD349" s="41"/>
      <c r="AE349" s="5" t="str">
        <f t="shared" si="154"/>
        <v/>
      </c>
      <c r="AF349" s="41"/>
      <c r="AG349" s="41"/>
      <c r="AH349" s="41"/>
      <c r="AI349" s="41"/>
      <c r="AJ349" s="41"/>
      <c r="AK349" s="41"/>
      <c r="AL349" s="41"/>
      <c r="AM349" s="41"/>
      <c r="AN349" s="41">
        <f t="shared" si="161"/>
        <v>20.23121387283237</v>
      </c>
      <c r="AO349" s="41">
        <v>1038</v>
      </c>
      <c r="AP349" s="110">
        <v>3.14</v>
      </c>
      <c r="AQ349" s="111">
        <v>2.4300000000000002</v>
      </c>
      <c r="AR349" s="126">
        <f t="shared" si="155"/>
        <v>77.388535031847141</v>
      </c>
      <c r="AS349" s="126">
        <f t="shared" si="156"/>
        <v>22.611464968152859</v>
      </c>
      <c r="AT349" s="127">
        <v>1038</v>
      </c>
      <c r="AU349" s="128">
        <v>2.34</v>
      </c>
      <c r="AV349" s="129">
        <v>1.52</v>
      </c>
      <c r="AW349" s="126">
        <f t="shared" si="157"/>
        <v>64.957264957264954</v>
      </c>
      <c r="AX349" s="126">
        <f t="shared" si="158"/>
        <v>35.042735042735046</v>
      </c>
      <c r="AY349" s="64">
        <f t="shared" si="159"/>
        <v>45.839606544213616</v>
      </c>
      <c r="AZ349" s="97">
        <v>81.7</v>
      </c>
      <c r="BA349" s="68"/>
      <c r="BB349" s="68"/>
      <c r="BC349" s="68"/>
      <c r="BD349" s="68"/>
      <c r="BE349" s="15"/>
      <c r="BF349" s="5">
        <f t="shared" si="160"/>
        <v>8672</v>
      </c>
      <c r="BG349" s="41">
        <v>763</v>
      </c>
      <c r="BH349" s="42">
        <v>7909</v>
      </c>
      <c r="BI349" s="42"/>
      <c r="BJ349" s="42"/>
      <c r="BK349" s="42"/>
      <c r="BL349" s="42"/>
      <c r="BM349" s="15"/>
    </row>
    <row r="350" spans="1:65" outlineLevel="5" x14ac:dyDescent="0.3">
      <c r="A350" s="22">
        <f t="shared" si="144"/>
        <v>10</v>
      </c>
      <c r="B350" s="9">
        <f t="shared" si="128"/>
        <v>43762</v>
      </c>
      <c r="C350" s="51">
        <v>331683</v>
      </c>
      <c r="D350" s="64">
        <f t="shared" si="151"/>
        <v>35.5</v>
      </c>
      <c r="E350" s="12">
        <v>35</v>
      </c>
      <c r="F350" s="12">
        <v>36</v>
      </c>
      <c r="G350" s="12"/>
      <c r="H350" s="12"/>
      <c r="I350" s="12"/>
      <c r="J350" s="12"/>
      <c r="K350" s="12"/>
      <c r="L350" s="12"/>
      <c r="M350" s="74" t="str">
        <f t="shared" si="152"/>
        <v/>
      </c>
      <c r="N350" s="83" t="s">
        <v>103</v>
      </c>
      <c r="O350" s="83" t="s">
        <v>103</v>
      </c>
      <c r="P350" s="83"/>
      <c r="Q350" s="83"/>
      <c r="R350" s="83"/>
      <c r="S350" s="83"/>
      <c r="T350" s="83"/>
      <c r="U350" s="83"/>
      <c r="V350" s="5" t="str">
        <f t="shared" si="153"/>
        <v/>
      </c>
      <c r="W350" s="41"/>
      <c r="X350" s="41"/>
      <c r="Y350" s="41"/>
      <c r="Z350" s="41"/>
      <c r="AA350" s="41"/>
      <c r="AB350" s="41"/>
      <c r="AC350" s="41"/>
      <c r="AD350" s="41"/>
      <c r="AE350" s="5" t="str">
        <f t="shared" si="154"/>
        <v/>
      </c>
      <c r="AF350" s="41"/>
      <c r="AG350" s="41"/>
      <c r="AH350" s="41"/>
      <c r="AI350" s="41"/>
      <c r="AJ350" s="41"/>
      <c r="AK350" s="41"/>
      <c r="AL350" s="41"/>
      <c r="AM350" s="41"/>
      <c r="AN350" s="41">
        <f t="shared" si="161"/>
        <v>18.421052631578949</v>
      </c>
      <c r="AO350" s="41">
        <v>1140</v>
      </c>
      <c r="AP350" s="110" t="s">
        <v>103</v>
      </c>
      <c r="AQ350" s="111" t="s">
        <v>103</v>
      </c>
      <c r="AR350" s="126" t="str">
        <f t="shared" si="155"/>
        <v/>
      </c>
      <c r="AS350" s="126" t="str">
        <f t="shared" si="156"/>
        <v/>
      </c>
      <c r="AT350" s="127">
        <v>1140</v>
      </c>
      <c r="AU350" s="128">
        <v>2.3199999999999998</v>
      </c>
      <c r="AV350" s="129" t="s">
        <v>103</v>
      </c>
      <c r="AW350" s="126" t="str">
        <f t="shared" si="157"/>
        <v/>
      </c>
      <c r="AX350" s="126" t="str">
        <f t="shared" si="158"/>
        <v/>
      </c>
      <c r="AY350" s="64" t="str">
        <f t="shared" si="159"/>
        <v/>
      </c>
      <c r="AZ350" s="97">
        <v>81.93</v>
      </c>
      <c r="BA350" s="68"/>
      <c r="BB350" s="68"/>
      <c r="BC350" s="68"/>
      <c r="BD350" s="68"/>
      <c r="BE350" s="15"/>
      <c r="BF350" s="5">
        <f t="shared" si="160"/>
        <v>9694</v>
      </c>
      <c r="BG350" s="41">
        <v>4394</v>
      </c>
      <c r="BH350" s="42">
        <v>5300</v>
      </c>
      <c r="BI350" s="42"/>
      <c r="BJ350" s="42"/>
      <c r="BK350" s="42"/>
      <c r="BL350" s="42"/>
      <c r="BM350" s="15"/>
    </row>
    <row r="351" spans="1:65" outlineLevel="5" x14ac:dyDescent="0.3">
      <c r="A351" s="22">
        <f t="shared" si="144"/>
        <v>10</v>
      </c>
      <c r="B351" s="9">
        <f t="shared" si="128"/>
        <v>43763</v>
      </c>
      <c r="C351" s="51">
        <v>314821</v>
      </c>
      <c r="D351" s="64">
        <f t="shared" si="151"/>
        <v>36</v>
      </c>
      <c r="E351" s="12">
        <v>36</v>
      </c>
      <c r="F351" s="12">
        <v>36</v>
      </c>
      <c r="G351" s="12"/>
      <c r="H351" s="12"/>
      <c r="I351" s="12"/>
      <c r="J351" s="12"/>
      <c r="K351" s="12"/>
      <c r="L351" s="12"/>
      <c r="M351" s="74" t="str">
        <f t="shared" si="152"/>
        <v/>
      </c>
      <c r="N351" s="83" t="s">
        <v>103</v>
      </c>
      <c r="O351" s="83" t="s">
        <v>103</v>
      </c>
      <c r="P351" s="83"/>
      <c r="Q351" s="83"/>
      <c r="R351" s="83"/>
      <c r="S351" s="83"/>
      <c r="T351" s="83"/>
      <c r="U351" s="83"/>
      <c r="V351" s="5" t="str">
        <f t="shared" si="153"/>
        <v/>
      </c>
      <c r="W351" s="41"/>
      <c r="X351" s="41"/>
      <c r="Y351" s="41"/>
      <c r="Z351" s="41"/>
      <c r="AA351" s="41"/>
      <c r="AB351" s="41"/>
      <c r="AC351" s="41"/>
      <c r="AD351" s="41"/>
      <c r="AE351" s="5" t="str">
        <f t="shared" si="154"/>
        <v/>
      </c>
      <c r="AF351" s="41"/>
      <c r="AG351" s="41"/>
      <c r="AH351" s="41"/>
      <c r="AI351" s="41"/>
      <c r="AJ351" s="41"/>
      <c r="AK351" s="41"/>
      <c r="AL351" s="41"/>
      <c r="AM351" s="41"/>
      <c r="AN351" s="41">
        <f t="shared" si="161"/>
        <v>20.608439646712462</v>
      </c>
      <c r="AO351" s="41">
        <v>1019</v>
      </c>
      <c r="AP351" s="110" t="s">
        <v>103</v>
      </c>
      <c r="AQ351" s="111" t="s">
        <v>103</v>
      </c>
      <c r="AR351" s="126" t="str">
        <f t="shared" si="155"/>
        <v/>
      </c>
      <c r="AS351" s="126" t="str">
        <f t="shared" si="156"/>
        <v/>
      </c>
      <c r="AT351" s="127">
        <v>1019</v>
      </c>
      <c r="AU351" s="128">
        <v>2.31</v>
      </c>
      <c r="AV351" s="129" t="s">
        <v>103</v>
      </c>
      <c r="AW351" s="126" t="str">
        <f t="shared" si="157"/>
        <v/>
      </c>
      <c r="AX351" s="126" t="str">
        <f t="shared" si="158"/>
        <v/>
      </c>
      <c r="AY351" s="64" t="str">
        <f t="shared" si="159"/>
        <v/>
      </c>
      <c r="AZ351" s="97">
        <v>82.31</v>
      </c>
      <c r="BA351" s="68"/>
      <c r="BB351" s="68"/>
      <c r="BC351" s="68"/>
      <c r="BD351" s="68"/>
      <c r="BE351" s="15"/>
      <c r="BF351" s="5">
        <f t="shared" si="160"/>
        <v>10130</v>
      </c>
      <c r="BG351" s="41">
        <v>5226</v>
      </c>
      <c r="BH351" s="42">
        <v>4904</v>
      </c>
      <c r="BI351" s="42"/>
      <c r="BJ351" s="42"/>
      <c r="BK351" s="42"/>
      <c r="BL351" s="42"/>
      <c r="BM351" s="15"/>
    </row>
    <row r="352" spans="1:65" outlineLevel="5" x14ac:dyDescent="0.3">
      <c r="A352" s="22">
        <f t="shared" si="144"/>
        <v>10</v>
      </c>
      <c r="B352" s="9">
        <f t="shared" ref="B352:B415" si="162">B351+1</f>
        <v>43764</v>
      </c>
      <c r="C352" s="51">
        <v>315550</v>
      </c>
      <c r="D352" s="64">
        <f t="shared" si="151"/>
        <v>36</v>
      </c>
      <c r="E352" s="12">
        <v>36</v>
      </c>
      <c r="F352" s="12">
        <v>36</v>
      </c>
      <c r="G352" s="12"/>
      <c r="H352" s="12"/>
      <c r="I352" s="12"/>
      <c r="J352" s="12"/>
      <c r="K352" s="12"/>
      <c r="L352" s="12"/>
      <c r="M352" s="74" t="str">
        <f t="shared" si="152"/>
        <v/>
      </c>
      <c r="N352" s="83" t="s">
        <v>103</v>
      </c>
      <c r="O352" s="83" t="s">
        <v>103</v>
      </c>
      <c r="P352" s="83"/>
      <c r="Q352" s="83"/>
      <c r="R352" s="83"/>
      <c r="S352" s="83"/>
      <c r="T352" s="83"/>
      <c r="U352" s="83"/>
      <c r="V352" s="5" t="str">
        <f t="shared" si="153"/>
        <v/>
      </c>
      <c r="W352" s="41"/>
      <c r="X352" s="41"/>
      <c r="Y352" s="41"/>
      <c r="Z352" s="41"/>
      <c r="AA352" s="41"/>
      <c r="AB352" s="41"/>
      <c r="AC352" s="41"/>
      <c r="AD352" s="41"/>
      <c r="AE352" s="5" t="str">
        <f t="shared" si="154"/>
        <v/>
      </c>
      <c r="AF352" s="41"/>
      <c r="AG352" s="41"/>
      <c r="AH352" s="41"/>
      <c r="AI352" s="41"/>
      <c r="AJ352" s="41"/>
      <c r="AK352" s="41"/>
      <c r="AL352" s="41"/>
      <c r="AM352" s="41"/>
      <c r="AN352" s="41">
        <f t="shared" si="161"/>
        <v>21.582733812949641</v>
      </c>
      <c r="AO352" s="41">
        <v>973</v>
      </c>
      <c r="AP352" s="110" t="s">
        <v>103</v>
      </c>
      <c r="AQ352" s="111" t="s">
        <v>103</v>
      </c>
      <c r="AR352" s="126" t="str">
        <f t="shared" si="155"/>
        <v/>
      </c>
      <c r="AS352" s="126" t="str">
        <f t="shared" si="156"/>
        <v/>
      </c>
      <c r="AT352" s="127">
        <v>973</v>
      </c>
      <c r="AU352" s="128" t="s">
        <v>103</v>
      </c>
      <c r="AV352" s="129" t="s">
        <v>103</v>
      </c>
      <c r="AW352" s="126" t="str">
        <f t="shared" si="157"/>
        <v/>
      </c>
      <c r="AX352" s="126" t="str">
        <f t="shared" si="158"/>
        <v/>
      </c>
      <c r="AY352" s="64" t="str">
        <f t="shared" si="159"/>
        <v/>
      </c>
      <c r="AZ352" s="97" t="s">
        <v>103</v>
      </c>
      <c r="BA352" s="68"/>
      <c r="BB352" s="68"/>
      <c r="BC352" s="68"/>
      <c r="BD352" s="68"/>
      <c r="BE352" s="15"/>
      <c r="BF352" s="5">
        <f t="shared" si="160"/>
        <v>9351</v>
      </c>
      <c r="BG352" s="41">
        <v>2387</v>
      </c>
      <c r="BH352" s="42">
        <v>6964</v>
      </c>
      <c r="BI352" s="42"/>
      <c r="BJ352" s="42"/>
      <c r="BK352" s="42"/>
      <c r="BL352" s="42"/>
      <c r="BM352" s="15"/>
    </row>
    <row r="353" spans="1:65" outlineLevel="5" x14ac:dyDescent="0.3">
      <c r="A353" s="22">
        <f t="shared" si="144"/>
        <v>10</v>
      </c>
      <c r="B353" s="9">
        <f t="shared" si="162"/>
        <v>43765</v>
      </c>
      <c r="C353" s="51">
        <v>336184</v>
      </c>
      <c r="D353" s="64">
        <f t="shared" si="151"/>
        <v>35</v>
      </c>
      <c r="E353" s="12">
        <v>35</v>
      </c>
      <c r="F353" s="12">
        <v>35</v>
      </c>
      <c r="G353" s="12"/>
      <c r="H353" s="12"/>
      <c r="I353" s="12"/>
      <c r="J353" s="12"/>
      <c r="K353" s="12"/>
      <c r="L353" s="12"/>
      <c r="M353" s="74" t="str">
        <f t="shared" si="152"/>
        <v/>
      </c>
      <c r="N353" s="83" t="s">
        <v>103</v>
      </c>
      <c r="O353" s="83" t="s">
        <v>103</v>
      </c>
      <c r="P353" s="83"/>
      <c r="Q353" s="83"/>
      <c r="R353" s="83"/>
      <c r="S353" s="83"/>
      <c r="T353" s="83"/>
      <c r="U353" s="83"/>
      <c r="V353" s="5" t="str">
        <f t="shared" si="153"/>
        <v/>
      </c>
      <c r="W353" s="41"/>
      <c r="X353" s="41"/>
      <c r="Y353" s="41"/>
      <c r="Z353" s="41"/>
      <c r="AA353" s="41"/>
      <c r="AB353" s="41"/>
      <c r="AC353" s="41"/>
      <c r="AD353" s="41"/>
      <c r="AE353" s="5" t="str">
        <f t="shared" si="154"/>
        <v/>
      </c>
      <c r="AF353" s="41"/>
      <c r="AG353" s="41"/>
      <c r="AH353" s="41"/>
      <c r="AI353" s="41"/>
      <c r="AJ353" s="41"/>
      <c r="AK353" s="41"/>
      <c r="AL353" s="41"/>
      <c r="AM353" s="41"/>
      <c r="AN353" s="41">
        <f t="shared" si="161"/>
        <v>22.850924918389556</v>
      </c>
      <c r="AO353" s="41">
        <v>919</v>
      </c>
      <c r="AP353" s="110" t="s">
        <v>103</v>
      </c>
      <c r="AQ353" s="111" t="s">
        <v>103</v>
      </c>
      <c r="AR353" s="126" t="str">
        <f t="shared" si="155"/>
        <v/>
      </c>
      <c r="AS353" s="126" t="str">
        <f t="shared" si="156"/>
        <v/>
      </c>
      <c r="AT353" s="127">
        <v>919</v>
      </c>
      <c r="AU353" s="128" t="s">
        <v>103</v>
      </c>
      <c r="AV353" s="129" t="s">
        <v>103</v>
      </c>
      <c r="AW353" s="126" t="str">
        <f t="shared" si="157"/>
        <v/>
      </c>
      <c r="AX353" s="126" t="str">
        <f t="shared" si="158"/>
        <v/>
      </c>
      <c r="AY353" s="64" t="str">
        <f t="shared" si="159"/>
        <v/>
      </c>
      <c r="AZ353" s="97" t="s">
        <v>103</v>
      </c>
      <c r="BA353" s="68"/>
      <c r="BB353" s="68"/>
      <c r="BC353" s="68"/>
      <c r="BD353" s="68"/>
      <c r="BE353" s="15"/>
      <c r="BF353" s="5">
        <f t="shared" si="160"/>
        <v>8453</v>
      </c>
      <c r="BG353" s="41">
        <v>3368</v>
      </c>
      <c r="BH353" s="42">
        <v>5085</v>
      </c>
      <c r="BI353" s="42"/>
      <c r="BJ353" s="42"/>
      <c r="BK353" s="42"/>
      <c r="BL353" s="42"/>
      <c r="BM353" s="15"/>
    </row>
    <row r="354" spans="1:65" outlineLevel="5" x14ac:dyDescent="0.3">
      <c r="A354" s="22">
        <f t="shared" si="144"/>
        <v>10</v>
      </c>
      <c r="B354" s="9">
        <f t="shared" si="162"/>
        <v>43766</v>
      </c>
      <c r="C354" s="51">
        <v>328509</v>
      </c>
      <c r="D354" s="64">
        <f t="shared" si="151"/>
        <v>36</v>
      </c>
      <c r="E354" s="12">
        <v>36</v>
      </c>
      <c r="F354" s="12">
        <v>36</v>
      </c>
      <c r="G354" s="12"/>
      <c r="H354" s="12"/>
      <c r="I354" s="12"/>
      <c r="J354" s="12"/>
      <c r="K354" s="12"/>
      <c r="L354" s="12"/>
      <c r="M354" s="74" t="str">
        <f t="shared" si="152"/>
        <v/>
      </c>
      <c r="N354" s="83" t="s">
        <v>103</v>
      </c>
      <c r="O354" s="83" t="s">
        <v>103</v>
      </c>
      <c r="P354" s="83"/>
      <c r="Q354" s="83"/>
      <c r="R354" s="83"/>
      <c r="S354" s="83"/>
      <c r="T354" s="83"/>
      <c r="U354" s="83"/>
      <c r="V354" s="5" t="str">
        <f t="shared" si="153"/>
        <v/>
      </c>
      <c r="W354" s="41"/>
      <c r="X354" s="41"/>
      <c r="Y354" s="41"/>
      <c r="Z354" s="41"/>
      <c r="AA354" s="41"/>
      <c r="AB354" s="41"/>
      <c r="AC354" s="41"/>
      <c r="AD354" s="41"/>
      <c r="AE354" s="5" t="str">
        <f t="shared" si="154"/>
        <v/>
      </c>
      <c r="AF354" s="41"/>
      <c r="AG354" s="41"/>
      <c r="AH354" s="41"/>
      <c r="AI354" s="41"/>
      <c r="AJ354" s="41"/>
      <c r="AK354" s="41"/>
      <c r="AL354" s="41"/>
      <c r="AM354" s="41"/>
      <c r="AN354" s="41">
        <f t="shared" si="161"/>
        <v>21.649484536082475</v>
      </c>
      <c r="AO354" s="41">
        <v>970</v>
      </c>
      <c r="AP354" s="110" t="s">
        <v>103</v>
      </c>
      <c r="AQ354" s="111" t="s">
        <v>103</v>
      </c>
      <c r="AR354" s="126" t="str">
        <f t="shared" si="155"/>
        <v/>
      </c>
      <c r="AS354" s="126" t="str">
        <f t="shared" si="156"/>
        <v/>
      </c>
      <c r="AT354" s="127">
        <v>970</v>
      </c>
      <c r="AU354" s="128">
        <v>2.2400000000000002</v>
      </c>
      <c r="AV354" s="129" t="s">
        <v>103</v>
      </c>
      <c r="AW354" s="126" t="str">
        <f t="shared" si="157"/>
        <v/>
      </c>
      <c r="AX354" s="126" t="str">
        <f t="shared" si="158"/>
        <v/>
      </c>
      <c r="AY354" s="64" t="str">
        <f t="shared" si="159"/>
        <v/>
      </c>
      <c r="AZ354" s="97">
        <v>81.93</v>
      </c>
      <c r="BA354" s="68"/>
      <c r="BB354" s="68"/>
      <c r="BC354" s="68"/>
      <c r="BD354" s="68"/>
      <c r="BE354" s="15"/>
      <c r="BF354" s="5">
        <f t="shared" si="160"/>
        <v>8465</v>
      </c>
      <c r="BG354" s="41">
        <v>5175</v>
      </c>
      <c r="BH354" s="42">
        <v>3290</v>
      </c>
      <c r="BI354" s="42"/>
      <c r="BJ354" s="42"/>
      <c r="BK354" s="42"/>
      <c r="BL354" s="42"/>
      <c r="BM354" s="15"/>
    </row>
    <row r="355" spans="1:65" outlineLevel="5" x14ac:dyDescent="0.3">
      <c r="A355" s="22">
        <f t="shared" si="144"/>
        <v>10</v>
      </c>
      <c r="B355" s="9">
        <f t="shared" si="162"/>
        <v>43767</v>
      </c>
      <c r="C355" s="51">
        <v>301786</v>
      </c>
      <c r="D355" s="64">
        <f t="shared" si="151"/>
        <v>36</v>
      </c>
      <c r="E355" s="12">
        <v>36</v>
      </c>
      <c r="F355" s="12">
        <v>36</v>
      </c>
      <c r="G355" s="12"/>
      <c r="H355" s="12"/>
      <c r="I355" s="12"/>
      <c r="J355" s="12"/>
      <c r="K355" s="12"/>
      <c r="L355" s="12"/>
      <c r="M355" s="74">
        <f t="shared" si="152"/>
        <v>7.1</v>
      </c>
      <c r="N355" s="83">
        <v>7.11</v>
      </c>
      <c r="O355" s="83">
        <v>7.11</v>
      </c>
      <c r="P355" s="83"/>
      <c r="Q355" s="83"/>
      <c r="R355" s="83"/>
      <c r="S355" s="83"/>
      <c r="T355" s="83"/>
      <c r="U355" s="83"/>
      <c r="V355" s="5" t="str">
        <f t="shared" si="153"/>
        <v/>
      </c>
      <c r="W355" s="41"/>
      <c r="X355" s="41"/>
      <c r="Y355" s="41"/>
      <c r="Z355" s="41"/>
      <c r="AA355" s="41"/>
      <c r="AB355" s="41"/>
      <c r="AC355" s="41"/>
      <c r="AD355" s="41"/>
      <c r="AE355" s="5" t="str">
        <f t="shared" si="154"/>
        <v/>
      </c>
      <c r="AF355" s="41"/>
      <c r="AG355" s="41"/>
      <c r="AH355" s="41"/>
      <c r="AI355" s="41"/>
      <c r="AJ355" s="41"/>
      <c r="AK355" s="41"/>
      <c r="AL355" s="41"/>
      <c r="AM355" s="41"/>
      <c r="AN355" s="41">
        <f t="shared" si="161"/>
        <v>18.617021276595743</v>
      </c>
      <c r="AO355" s="41">
        <v>1128</v>
      </c>
      <c r="AP355" s="110">
        <v>3.23</v>
      </c>
      <c r="AQ355" s="111">
        <v>2.4</v>
      </c>
      <c r="AR355" s="126">
        <f t="shared" si="155"/>
        <v>74.303405572755423</v>
      </c>
      <c r="AS355" s="126">
        <f t="shared" si="156"/>
        <v>25.696594427244577</v>
      </c>
      <c r="AT355" s="127">
        <v>1128</v>
      </c>
      <c r="AU355" s="128">
        <v>1.88</v>
      </c>
      <c r="AV355" s="129">
        <v>1.18</v>
      </c>
      <c r="AW355" s="126">
        <f t="shared" si="157"/>
        <v>62.765957446808507</v>
      </c>
      <c r="AX355" s="126">
        <f t="shared" si="158"/>
        <v>37.234042553191493</v>
      </c>
      <c r="AY355" s="64">
        <f t="shared" si="159"/>
        <v>41.702380952380977</v>
      </c>
      <c r="AZ355" s="97">
        <v>81.510000000000005</v>
      </c>
      <c r="BA355" s="68"/>
      <c r="BB355" s="68"/>
      <c r="BC355" s="68"/>
      <c r="BD355" s="68"/>
      <c r="BE355" s="15"/>
      <c r="BF355" s="5">
        <f t="shared" si="160"/>
        <v>9010</v>
      </c>
      <c r="BG355" s="41">
        <v>5149</v>
      </c>
      <c r="BH355" s="42">
        <v>3861</v>
      </c>
      <c r="BI355" s="42"/>
      <c r="BJ355" s="42"/>
      <c r="BK355" s="42"/>
      <c r="BL355" s="42"/>
      <c r="BM355" s="15"/>
    </row>
    <row r="356" spans="1:65" outlineLevel="5" x14ac:dyDescent="0.3">
      <c r="A356" s="22">
        <f t="shared" si="144"/>
        <v>10</v>
      </c>
      <c r="B356" s="9">
        <f t="shared" si="162"/>
        <v>43768</v>
      </c>
      <c r="C356" s="51">
        <v>321448</v>
      </c>
      <c r="D356" s="64">
        <f t="shared" si="151"/>
        <v>36.5</v>
      </c>
      <c r="E356" s="12">
        <v>37</v>
      </c>
      <c r="F356" s="12">
        <v>36</v>
      </c>
      <c r="G356" s="12"/>
      <c r="H356" s="12"/>
      <c r="I356" s="12"/>
      <c r="J356" s="12"/>
      <c r="K356" s="12"/>
      <c r="L356" s="12"/>
      <c r="M356" s="74" t="str">
        <f t="shared" si="152"/>
        <v/>
      </c>
      <c r="N356" s="83" t="s">
        <v>103</v>
      </c>
      <c r="O356" s="83" t="s">
        <v>103</v>
      </c>
      <c r="P356" s="83"/>
      <c r="Q356" s="83"/>
      <c r="R356" s="83"/>
      <c r="S356" s="83"/>
      <c r="T356" s="83"/>
      <c r="U356" s="83"/>
      <c r="V356" s="5" t="str">
        <f t="shared" si="153"/>
        <v/>
      </c>
      <c r="W356" s="41"/>
      <c r="X356" s="41"/>
      <c r="Y356" s="41"/>
      <c r="Z356" s="41"/>
      <c r="AA356" s="41"/>
      <c r="AB356" s="41"/>
      <c r="AC356" s="41"/>
      <c r="AD356" s="41"/>
      <c r="AE356" s="5" t="str">
        <f t="shared" si="154"/>
        <v/>
      </c>
      <c r="AF356" s="41"/>
      <c r="AG356" s="41"/>
      <c r="AH356" s="41"/>
      <c r="AI356" s="41"/>
      <c r="AJ356" s="41"/>
      <c r="AK356" s="41"/>
      <c r="AL356" s="41"/>
      <c r="AM356" s="41"/>
      <c r="AN356" s="41">
        <f t="shared" si="161"/>
        <v>18.617021276595743</v>
      </c>
      <c r="AO356" s="41">
        <v>1128</v>
      </c>
      <c r="AP356" s="110" t="s">
        <v>103</v>
      </c>
      <c r="AQ356" s="111" t="s">
        <v>103</v>
      </c>
      <c r="AR356" s="126" t="str">
        <f t="shared" si="155"/>
        <v/>
      </c>
      <c r="AS356" s="126" t="str">
        <f t="shared" si="156"/>
        <v/>
      </c>
      <c r="AT356" s="127">
        <v>1128</v>
      </c>
      <c r="AU356" s="128">
        <v>2.0299999999999998</v>
      </c>
      <c r="AV356" s="129" t="s">
        <v>103</v>
      </c>
      <c r="AW356" s="126" t="str">
        <f t="shared" si="157"/>
        <v/>
      </c>
      <c r="AX356" s="126" t="str">
        <f t="shared" si="158"/>
        <v/>
      </c>
      <c r="AY356" s="64" t="str">
        <f t="shared" si="159"/>
        <v/>
      </c>
      <c r="AZ356" s="97">
        <v>81.75</v>
      </c>
      <c r="BA356" s="68"/>
      <c r="BB356" s="68"/>
      <c r="BC356" s="68"/>
      <c r="BD356" s="68"/>
      <c r="BE356" s="15"/>
      <c r="BF356" s="5">
        <f t="shared" si="160"/>
        <v>8334</v>
      </c>
      <c r="BG356" s="41">
        <v>2524</v>
      </c>
      <c r="BH356" s="42">
        <v>5810</v>
      </c>
      <c r="BI356" s="42"/>
      <c r="BJ356" s="42"/>
      <c r="BK356" s="42"/>
      <c r="BL356" s="42"/>
      <c r="BM356" s="15"/>
    </row>
    <row r="357" spans="1:65" ht="17.25" outlineLevel="5" thickBot="1" x14ac:dyDescent="0.35">
      <c r="A357" s="31">
        <f t="shared" si="144"/>
        <v>10</v>
      </c>
      <c r="B357" s="32">
        <f t="shared" si="162"/>
        <v>43769</v>
      </c>
      <c r="C357" s="51">
        <v>315601</v>
      </c>
      <c r="D357" s="64">
        <f t="shared" si="151"/>
        <v>36</v>
      </c>
      <c r="E357" s="12">
        <v>37</v>
      </c>
      <c r="F357" s="12">
        <v>35</v>
      </c>
      <c r="G357" s="12"/>
      <c r="H357" s="12"/>
      <c r="I357" s="12"/>
      <c r="J357" s="12"/>
      <c r="K357" s="12"/>
      <c r="L357" s="12"/>
      <c r="M357" s="74" t="str">
        <f t="shared" si="152"/>
        <v/>
      </c>
      <c r="N357" s="83" t="s">
        <v>103</v>
      </c>
      <c r="O357" s="83" t="s">
        <v>103</v>
      </c>
      <c r="P357" s="83"/>
      <c r="Q357" s="83"/>
      <c r="R357" s="83"/>
      <c r="S357" s="83"/>
      <c r="T357" s="83"/>
      <c r="U357" s="83"/>
      <c r="V357" s="5" t="str">
        <f t="shared" si="153"/>
        <v/>
      </c>
      <c r="W357" s="41"/>
      <c r="X357" s="41"/>
      <c r="Y357" s="41"/>
      <c r="Z357" s="41"/>
      <c r="AA357" s="41"/>
      <c r="AB357" s="41"/>
      <c r="AC357" s="41"/>
      <c r="AD357" s="41"/>
      <c r="AE357" s="5" t="str">
        <f t="shared" si="154"/>
        <v/>
      </c>
      <c r="AF357" s="41"/>
      <c r="AG357" s="41"/>
      <c r="AH357" s="41"/>
      <c r="AI357" s="41"/>
      <c r="AJ357" s="41"/>
      <c r="AK357" s="41"/>
      <c r="AL357" s="41"/>
      <c r="AM357" s="41"/>
      <c r="AN357" s="41">
        <f t="shared" si="161"/>
        <v>18.534863195057369</v>
      </c>
      <c r="AO357" s="41">
        <v>1133</v>
      </c>
      <c r="AP357" s="110" t="s">
        <v>103</v>
      </c>
      <c r="AQ357" s="111" t="s">
        <v>103</v>
      </c>
      <c r="AR357" s="126" t="str">
        <f t="shared" si="155"/>
        <v/>
      </c>
      <c r="AS357" s="126" t="str">
        <f t="shared" si="156"/>
        <v/>
      </c>
      <c r="AT357" s="127">
        <v>1133</v>
      </c>
      <c r="AU357" s="128">
        <v>2.15</v>
      </c>
      <c r="AV357" s="129" t="s">
        <v>103</v>
      </c>
      <c r="AW357" s="126" t="str">
        <f t="shared" si="157"/>
        <v/>
      </c>
      <c r="AX357" s="126" t="str">
        <f t="shared" si="158"/>
        <v/>
      </c>
      <c r="AY357" s="64" t="str">
        <f t="shared" si="159"/>
        <v/>
      </c>
      <c r="AZ357" s="97">
        <v>81.05</v>
      </c>
      <c r="BA357" s="68"/>
      <c r="BB357" s="68"/>
      <c r="BC357" s="68"/>
      <c r="BD357" s="68"/>
      <c r="BE357" s="15"/>
      <c r="BF357" s="5">
        <f t="shared" si="160"/>
        <v>8845</v>
      </c>
      <c r="BG357" s="41">
        <v>0</v>
      </c>
      <c r="BH357" s="42">
        <v>8845</v>
      </c>
      <c r="BI357" s="42"/>
      <c r="BJ357" s="42"/>
      <c r="BK357" s="42"/>
      <c r="BL357" s="42"/>
      <c r="BM357" s="15"/>
    </row>
    <row r="358" spans="1:65" outlineLevel="4" x14ac:dyDescent="0.3">
      <c r="A358" s="156" t="s">
        <v>48</v>
      </c>
      <c r="B358" s="157"/>
      <c r="C358" s="50">
        <f t="shared" ref="C358:BM358" si="163">SUBTOTAL(4,C327:C357)</f>
        <v>385208</v>
      </c>
      <c r="D358" s="60">
        <f t="shared" si="163"/>
        <v>37</v>
      </c>
      <c r="E358" s="28">
        <f t="shared" si="163"/>
        <v>38</v>
      </c>
      <c r="F358" s="28">
        <f t="shared" si="163"/>
        <v>37</v>
      </c>
      <c r="G358" s="28">
        <f t="shared" si="163"/>
        <v>0</v>
      </c>
      <c r="H358" s="28">
        <f t="shared" si="163"/>
        <v>0</v>
      </c>
      <c r="I358" s="28">
        <f t="shared" si="163"/>
        <v>0</v>
      </c>
      <c r="J358" s="28">
        <f t="shared" si="163"/>
        <v>0</v>
      </c>
      <c r="K358" s="28">
        <f t="shared" si="163"/>
        <v>0</v>
      </c>
      <c r="L358" s="28">
        <f t="shared" si="163"/>
        <v>0</v>
      </c>
      <c r="M358" s="71">
        <f t="shared" si="163"/>
        <v>7.2</v>
      </c>
      <c r="N358" s="82">
        <f t="shared" si="163"/>
        <v>7.19</v>
      </c>
      <c r="O358" s="82">
        <f t="shared" si="163"/>
        <v>7.3</v>
      </c>
      <c r="P358" s="82">
        <f t="shared" si="163"/>
        <v>0</v>
      </c>
      <c r="Q358" s="82">
        <f t="shared" si="163"/>
        <v>0</v>
      </c>
      <c r="R358" s="82">
        <f t="shared" si="163"/>
        <v>0</v>
      </c>
      <c r="S358" s="82">
        <f t="shared" si="163"/>
        <v>0</v>
      </c>
      <c r="T358" s="82">
        <f t="shared" si="163"/>
        <v>0</v>
      </c>
      <c r="U358" s="82">
        <f t="shared" si="163"/>
        <v>0</v>
      </c>
      <c r="V358" s="29">
        <f t="shared" si="163"/>
        <v>0</v>
      </c>
      <c r="W358" s="39">
        <f t="shared" si="163"/>
        <v>0</v>
      </c>
      <c r="X358" s="39">
        <f t="shared" si="163"/>
        <v>0</v>
      </c>
      <c r="Y358" s="39">
        <f t="shared" si="163"/>
        <v>0</v>
      </c>
      <c r="Z358" s="39">
        <f t="shared" si="163"/>
        <v>0</v>
      </c>
      <c r="AA358" s="39">
        <f t="shared" si="163"/>
        <v>0</v>
      </c>
      <c r="AB358" s="39">
        <f t="shared" si="163"/>
        <v>0</v>
      </c>
      <c r="AC358" s="39">
        <f t="shared" si="163"/>
        <v>0</v>
      </c>
      <c r="AD358" s="39">
        <f t="shared" si="163"/>
        <v>0</v>
      </c>
      <c r="AE358" s="29">
        <f t="shared" si="163"/>
        <v>0</v>
      </c>
      <c r="AF358" s="39">
        <f t="shared" si="163"/>
        <v>0</v>
      </c>
      <c r="AG358" s="39">
        <f t="shared" si="163"/>
        <v>0</v>
      </c>
      <c r="AH358" s="39">
        <f t="shared" si="163"/>
        <v>0</v>
      </c>
      <c r="AI358" s="39">
        <f t="shared" si="163"/>
        <v>0</v>
      </c>
      <c r="AJ358" s="39">
        <f t="shared" si="163"/>
        <v>0</v>
      </c>
      <c r="AK358" s="39">
        <f t="shared" si="163"/>
        <v>0</v>
      </c>
      <c r="AL358" s="39">
        <f t="shared" si="163"/>
        <v>0</v>
      </c>
      <c r="AM358" s="39">
        <f t="shared" si="163"/>
        <v>0</v>
      </c>
      <c r="AN358" s="39">
        <f t="shared" si="163"/>
        <v>29.871977240398294</v>
      </c>
      <c r="AO358" s="39">
        <f t="shared" si="163"/>
        <v>1192</v>
      </c>
      <c r="AP358" s="104">
        <f t="shared" si="163"/>
        <v>3.51</v>
      </c>
      <c r="AQ358" s="105">
        <f t="shared" si="163"/>
        <v>2.74</v>
      </c>
      <c r="AR358" s="106">
        <f t="shared" si="163"/>
        <v>78.062678062678074</v>
      </c>
      <c r="AS358" s="106">
        <f t="shared" si="163"/>
        <v>27.884615384615387</v>
      </c>
      <c r="AT358" s="107">
        <f t="shared" si="163"/>
        <v>1192</v>
      </c>
      <c r="AU358" s="108">
        <f t="shared" si="163"/>
        <v>2.5499999999999998</v>
      </c>
      <c r="AV358" s="109">
        <f t="shared" si="163"/>
        <v>1.71</v>
      </c>
      <c r="AW358" s="106">
        <f t="shared" si="163"/>
        <v>68.965517241379317</v>
      </c>
      <c r="AX358" s="106">
        <f t="shared" si="163"/>
        <v>40.350877192982452</v>
      </c>
      <c r="AY358" s="60">
        <f t="shared" si="163"/>
        <v>45.839606544213616</v>
      </c>
      <c r="AZ358" s="96">
        <f t="shared" si="163"/>
        <v>83.08</v>
      </c>
      <c r="BA358" s="67">
        <f t="shared" si="163"/>
        <v>63.4</v>
      </c>
      <c r="BB358" s="67">
        <f t="shared" si="163"/>
        <v>33.5</v>
      </c>
      <c r="BC358" s="67">
        <f t="shared" si="163"/>
        <v>4</v>
      </c>
      <c r="BD358" s="67">
        <f t="shared" si="163"/>
        <v>0</v>
      </c>
      <c r="BE358" s="27">
        <f t="shared" si="163"/>
        <v>0</v>
      </c>
      <c r="BF358" s="29">
        <f t="shared" si="163"/>
        <v>10551</v>
      </c>
      <c r="BG358" s="39">
        <f t="shared" si="163"/>
        <v>5506</v>
      </c>
      <c r="BH358" s="40">
        <f t="shared" si="163"/>
        <v>10139</v>
      </c>
      <c r="BI358" s="40">
        <f t="shared" si="163"/>
        <v>0</v>
      </c>
      <c r="BJ358" s="40">
        <f t="shared" si="163"/>
        <v>0</v>
      </c>
      <c r="BK358" s="40">
        <f t="shared" si="163"/>
        <v>0</v>
      </c>
      <c r="BL358" s="40">
        <f t="shared" si="163"/>
        <v>0</v>
      </c>
      <c r="BM358" s="27">
        <f t="shared" si="163"/>
        <v>0</v>
      </c>
    </row>
    <row r="359" spans="1:65" outlineLevel="3" x14ac:dyDescent="0.3">
      <c r="A359" s="158" t="s">
        <v>49</v>
      </c>
      <c r="B359" s="159"/>
      <c r="C359" s="51">
        <f t="shared" ref="C359:BM359" si="164">SUBTOTAL(5,C327:C357)</f>
        <v>301786</v>
      </c>
      <c r="D359" s="61">
        <f t="shared" si="164"/>
        <v>35</v>
      </c>
      <c r="E359" s="12">
        <f t="shared" si="164"/>
        <v>35</v>
      </c>
      <c r="F359" s="12">
        <f t="shared" si="164"/>
        <v>35</v>
      </c>
      <c r="G359" s="12">
        <f t="shared" si="164"/>
        <v>0</v>
      </c>
      <c r="H359" s="12">
        <f t="shared" si="164"/>
        <v>0</v>
      </c>
      <c r="I359" s="12">
        <f t="shared" si="164"/>
        <v>0</v>
      </c>
      <c r="J359" s="12">
        <f t="shared" si="164"/>
        <v>0</v>
      </c>
      <c r="K359" s="12">
        <f t="shared" si="164"/>
        <v>0</v>
      </c>
      <c r="L359" s="12">
        <f t="shared" si="164"/>
        <v>0</v>
      </c>
      <c r="M359" s="72">
        <f t="shared" si="164"/>
        <v>7.1</v>
      </c>
      <c r="N359" s="83">
        <f t="shared" si="164"/>
        <v>7.05</v>
      </c>
      <c r="O359" s="83">
        <f t="shared" si="164"/>
        <v>7.11</v>
      </c>
      <c r="P359" s="83">
        <f t="shared" si="164"/>
        <v>0</v>
      </c>
      <c r="Q359" s="83">
        <f t="shared" si="164"/>
        <v>0</v>
      </c>
      <c r="R359" s="83">
        <f t="shared" si="164"/>
        <v>0</v>
      </c>
      <c r="S359" s="83">
        <f t="shared" si="164"/>
        <v>0</v>
      </c>
      <c r="T359" s="83">
        <f t="shared" si="164"/>
        <v>0</v>
      </c>
      <c r="U359" s="83">
        <f t="shared" si="164"/>
        <v>0</v>
      </c>
      <c r="V359" s="6">
        <f t="shared" si="164"/>
        <v>0</v>
      </c>
      <c r="W359" s="41">
        <f t="shared" si="164"/>
        <v>0</v>
      </c>
      <c r="X359" s="41">
        <f t="shared" si="164"/>
        <v>0</v>
      </c>
      <c r="Y359" s="41">
        <f t="shared" si="164"/>
        <v>0</v>
      </c>
      <c r="Z359" s="41">
        <f t="shared" si="164"/>
        <v>0</v>
      </c>
      <c r="AA359" s="41">
        <f t="shared" si="164"/>
        <v>0</v>
      </c>
      <c r="AB359" s="41">
        <f t="shared" si="164"/>
        <v>0</v>
      </c>
      <c r="AC359" s="41">
        <f t="shared" si="164"/>
        <v>0</v>
      </c>
      <c r="AD359" s="41">
        <f t="shared" si="164"/>
        <v>0</v>
      </c>
      <c r="AE359" s="6">
        <f t="shared" si="164"/>
        <v>0</v>
      </c>
      <c r="AF359" s="41">
        <f t="shared" si="164"/>
        <v>0</v>
      </c>
      <c r="AG359" s="41">
        <f t="shared" si="164"/>
        <v>0</v>
      </c>
      <c r="AH359" s="41">
        <f t="shared" si="164"/>
        <v>0</v>
      </c>
      <c r="AI359" s="41">
        <f t="shared" si="164"/>
        <v>0</v>
      </c>
      <c r="AJ359" s="41">
        <f t="shared" si="164"/>
        <v>0</v>
      </c>
      <c r="AK359" s="41">
        <f t="shared" si="164"/>
        <v>0</v>
      </c>
      <c r="AL359" s="41">
        <f t="shared" si="164"/>
        <v>0</v>
      </c>
      <c r="AM359" s="41">
        <f t="shared" si="164"/>
        <v>0</v>
      </c>
      <c r="AN359" s="41">
        <f t="shared" si="164"/>
        <v>17.617449664429529</v>
      </c>
      <c r="AO359" s="41">
        <f t="shared" si="164"/>
        <v>703</v>
      </c>
      <c r="AP359" s="110">
        <f t="shared" si="164"/>
        <v>3.12</v>
      </c>
      <c r="AQ359" s="111">
        <f t="shared" si="164"/>
        <v>2.25</v>
      </c>
      <c r="AR359" s="112">
        <f t="shared" si="164"/>
        <v>72.115384615384613</v>
      </c>
      <c r="AS359" s="112">
        <f t="shared" si="164"/>
        <v>21.937321937321926</v>
      </c>
      <c r="AT359" s="113">
        <f t="shared" si="164"/>
        <v>703</v>
      </c>
      <c r="AU359" s="114">
        <f t="shared" si="164"/>
        <v>1.88</v>
      </c>
      <c r="AV359" s="115">
        <f t="shared" si="164"/>
        <v>1.18</v>
      </c>
      <c r="AW359" s="112">
        <f t="shared" si="164"/>
        <v>59.649122807017548</v>
      </c>
      <c r="AX359" s="112">
        <f t="shared" si="164"/>
        <v>31.034482758620683</v>
      </c>
      <c r="AY359" s="61">
        <f t="shared" si="164"/>
        <v>30.555555555555525</v>
      </c>
      <c r="AZ359" s="97">
        <f t="shared" si="164"/>
        <v>80.150000000000006</v>
      </c>
      <c r="BA359" s="68">
        <f t="shared" si="164"/>
        <v>63.4</v>
      </c>
      <c r="BB359" s="68">
        <f t="shared" si="164"/>
        <v>33.5</v>
      </c>
      <c r="BC359" s="68">
        <f t="shared" si="164"/>
        <v>4</v>
      </c>
      <c r="BD359" s="68">
        <f t="shared" si="164"/>
        <v>0</v>
      </c>
      <c r="BE359" s="15">
        <f t="shared" si="164"/>
        <v>0</v>
      </c>
      <c r="BF359" s="6">
        <f t="shared" si="164"/>
        <v>7967</v>
      </c>
      <c r="BG359" s="41">
        <f t="shared" si="164"/>
        <v>0</v>
      </c>
      <c r="BH359" s="42">
        <f t="shared" si="164"/>
        <v>3290</v>
      </c>
      <c r="BI359" s="42">
        <f t="shared" si="164"/>
        <v>0</v>
      </c>
      <c r="BJ359" s="42">
        <f t="shared" si="164"/>
        <v>0</v>
      </c>
      <c r="BK359" s="42">
        <f t="shared" si="164"/>
        <v>0</v>
      </c>
      <c r="BL359" s="42">
        <f t="shared" si="164"/>
        <v>0</v>
      </c>
      <c r="BM359" s="15">
        <f t="shared" si="164"/>
        <v>0</v>
      </c>
    </row>
    <row r="360" spans="1:65" outlineLevel="2" x14ac:dyDescent="0.3">
      <c r="A360" s="158" t="s">
        <v>50</v>
      </c>
      <c r="B360" s="159"/>
      <c r="C360" s="51">
        <f>IFERROR(SUBTOTAL(1,C327:C357),"")</f>
        <v>349256.96774193546</v>
      </c>
      <c r="D360" s="61">
        <f t="shared" ref="D360:BM360" si="165">IFERROR(SUBTOTAL(1,D327:D357),"")</f>
        <v>36.435483870967744</v>
      </c>
      <c r="E360" s="12">
        <f t="shared" si="165"/>
        <v>36.58064516129032</v>
      </c>
      <c r="F360" s="12">
        <f t="shared" si="165"/>
        <v>36.29032258064516</v>
      </c>
      <c r="G360" s="12" t="str">
        <f t="shared" si="165"/>
        <v/>
      </c>
      <c r="H360" s="12" t="str">
        <f t="shared" si="165"/>
        <v/>
      </c>
      <c r="I360" s="12" t="str">
        <f t="shared" si="165"/>
        <v/>
      </c>
      <c r="J360" s="12" t="str">
        <f t="shared" si="165"/>
        <v/>
      </c>
      <c r="K360" s="12" t="str">
        <f t="shared" si="165"/>
        <v/>
      </c>
      <c r="L360" s="12" t="str">
        <f t="shared" si="165"/>
        <v/>
      </c>
      <c r="M360" s="72">
        <f t="shared" si="165"/>
        <v>7.1599999999999993</v>
      </c>
      <c r="N360" s="83">
        <f t="shared" si="165"/>
        <v>7.1180000000000003</v>
      </c>
      <c r="O360" s="83">
        <f t="shared" si="165"/>
        <v>7.2080000000000002</v>
      </c>
      <c r="P360" s="83" t="str">
        <f t="shared" si="165"/>
        <v/>
      </c>
      <c r="Q360" s="83" t="str">
        <f t="shared" si="165"/>
        <v/>
      </c>
      <c r="R360" s="83" t="str">
        <f t="shared" si="165"/>
        <v/>
      </c>
      <c r="S360" s="83" t="str">
        <f t="shared" si="165"/>
        <v/>
      </c>
      <c r="T360" s="83" t="str">
        <f t="shared" si="165"/>
        <v/>
      </c>
      <c r="U360" s="83" t="str">
        <f t="shared" si="165"/>
        <v/>
      </c>
      <c r="V360" s="6" t="str">
        <f t="shared" si="165"/>
        <v/>
      </c>
      <c r="W360" s="41" t="str">
        <f t="shared" si="165"/>
        <v/>
      </c>
      <c r="X360" s="41" t="str">
        <f t="shared" si="165"/>
        <v/>
      </c>
      <c r="Y360" s="41" t="str">
        <f t="shared" si="165"/>
        <v/>
      </c>
      <c r="Z360" s="41" t="str">
        <f t="shared" si="165"/>
        <v/>
      </c>
      <c r="AA360" s="41" t="str">
        <f t="shared" si="165"/>
        <v/>
      </c>
      <c r="AB360" s="41" t="str">
        <f t="shared" si="165"/>
        <v/>
      </c>
      <c r="AC360" s="41" t="str">
        <f t="shared" si="165"/>
        <v/>
      </c>
      <c r="AD360" s="41" t="str">
        <f t="shared" si="165"/>
        <v/>
      </c>
      <c r="AE360" s="6" t="str">
        <f t="shared" si="165"/>
        <v/>
      </c>
      <c r="AF360" s="41" t="str">
        <f t="shared" si="165"/>
        <v/>
      </c>
      <c r="AG360" s="41" t="str">
        <f t="shared" si="165"/>
        <v/>
      </c>
      <c r="AH360" s="41" t="str">
        <f t="shared" si="165"/>
        <v/>
      </c>
      <c r="AI360" s="41" t="str">
        <f t="shared" si="165"/>
        <v/>
      </c>
      <c r="AJ360" s="41" t="str">
        <f t="shared" si="165"/>
        <v/>
      </c>
      <c r="AK360" s="41" t="str">
        <f t="shared" si="165"/>
        <v/>
      </c>
      <c r="AL360" s="41" t="str">
        <f t="shared" si="165"/>
        <v/>
      </c>
      <c r="AM360" s="41" t="str">
        <f t="shared" si="165"/>
        <v/>
      </c>
      <c r="AN360" s="41">
        <f t="shared" si="165"/>
        <v>22.4051261182729</v>
      </c>
      <c r="AO360" s="41">
        <f t="shared" si="165"/>
        <v>960</v>
      </c>
      <c r="AP360" s="110">
        <f t="shared" si="165"/>
        <v>3.2299999999999995</v>
      </c>
      <c r="AQ360" s="111">
        <f t="shared" si="165"/>
        <v>2.444</v>
      </c>
      <c r="AR360" s="112">
        <f t="shared" si="165"/>
        <v>75.612095894628283</v>
      </c>
      <c r="AS360" s="112">
        <f t="shared" si="165"/>
        <v>24.38790410537171</v>
      </c>
      <c r="AT360" s="113">
        <f t="shared" si="165"/>
        <v>960</v>
      </c>
      <c r="AU360" s="114">
        <f t="shared" si="165"/>
        <v>2.3052380952380958</v>
      </c>
      <c r="AV360" s="115">
        <f t="shared" si="165"/>
        <v>1.4739999999999998</v>
      </c>
      <c r="AW360" s="112">
        <f t="shared" si="165"/>
        <v>64.679337196376409</v>
      </c>
      <c r="AX360" s="112">
        <f t="shared" si="165"/>
        <v>35.320662803623584</v>
      </c>
      <c r="AY360" s="61">
        <f t="shared" si="165"/>
        <v>40.74601871304295</v>
      </c>
      <c r="AZ360" s="97">
        <f t="shared" si="165"/>
        <v>81.364285714285714</v>
      </c>
      <c r="BA360" s="68">
        <f t="shared" si="165"/>
        <v>63.4</v>
      </c>
      <c r="BB360" s="68">
        <f t="shared" si="165"/>
        <v>33.5</v>
      </c>
      <c r="BC360" s="68">
        <f t="shared" si="165"/>
        <v>4</v>
      </c>
      <c r="BD360" s="68" t="str">
        <f t="shared" si="165"/>
        <v/>
      </c>
      <c r="BE360" s="15" t="str">
        <f>IFERROR(SUBTOTAL(1,BE327:BE357),"")</f>
        <v/>
      </c>
      <c r="BF360" s="6">
        <f t="shared" si="165"/>
        <v>9142.7741935483864</v>
      </c>
      <c r="BG360" s="41">
        <f t="shared" si="165"/>
        <v>2682.483870967742</v>
      </c>
      <c r="BH360" s="42">
        <f t="shared" si="165"/>
        <v>6460.2903225806449</v>
      </c>
      <c r="BI360" s="42" t="str">
        <f t="shared" si="165"/>
        <v/>
      </c>
      <c r="BJ360" s="42" t="str">
        <f t="shared" si="165"/>
        <v/>
      </c>
      <c r="BK360" s="42" t="str">
        <f t="shared" si="165"/>
        <v/>
      </c>
      <c r="BL360" s="42" t="str">
        <f t="shared" si="165"/>
        <v/>
      </c>
      <c r="BM360" s="15" t="str">
        <f t="shared" si="165"/>
        <v/>
      </c>
    </row>
    <row r="361" spans="1:65" ht="17.25" outlineLevel="1" thickBot="1" x14ac:dyDescent="0.35">
      <c r="A361" s="160" t="s">
        <v>51</v>
      </c>
      <c r="B361" s="161"/>
      <c r="C361" s="52">
        <f>SUBTOTAL(9,C327:C357)</f>
        <v>10826966</v>
      </c>
      <c r="D361" s="62"/>
      <c r="E361" s="30"/>
      <c r="F361" s="30"/>
      <c r="G361" s="30"/>
      <c r="H361" s="30"/>
      <c r="I361" s="30"/>
      <c r="J361" s="30"/>
      <c r="K361" s="30"/>
      <c r="L361" s="30"/>
      <c r="M361" s="73"/>
      <c r="N361" s="84"/>
      <c r="O361" s="84"/>
      <c r="P361" s="84"/>
      <c r="Q361" s="84"/>
      <c r="R361" s="84"/>
      <c r="S361" s="84"/>
      <c r="T361" s="84"/>
      <c r="U361" s="84"/>
      <c r="V361" s="93"/>
      <c r="W361" s="94"/>
      <c r="X361" s="94"/>
      <c r="Y361" s="94"/>
      <c r="Z361" s="94"/>
      <c r="AA361" s="94"/>
      <c r="AB361" s="94"/>
      <c r="AC361" s="94"/>
      <c r="AD361" s="94"/>
      <c r="AE361" s="93"/>
      <c r="AF361" s="94"/>
      <c r="AG361" s="94"/>
      <c r="AH361" s="94"/>
      <c r="AI361" s="94"/>
      <c r="AJ361" s="94"/>
      <c r="AK361" s="94"/>
      <c r="AL361" s="94"/>
      <c r="AM361" s="94"/>
      <c r="AN361" s="94"/>
      <c r="AO361" s="43">
        <f>SUBTOTAL(9,AO327:AO357)</f>
        <v>29760</v>
      </c>
      <c r="AP361" s="116"/>
      <c r="AQ361" s="117"/>
      <c r="AR361" s="118"/>
      <c r="AS361" s="118"/>
      <c r="AT361" s="119">
        <f>SUBTOTAL(9,AT327:AT357)</f>
        <v>29760</v>
      </c>
      <c r="AU361" s="120"/>
      <c r="AV361" s="121"/>
      <c r="AW361" s="118"/>
      <c r="AX361" s="118"/>
      <c r="AY361" s="62"/>
      <c r="AZ361" s="98"/>
      <c r="BA361" s="69"/>
      <c r="BB361" s="69"/>
      <c r="BC361" s="69"/>
      <c r="BD361" s="69"/>
      <c r="BE361" s="16">
        <f>SUBTOTAL(9,BE327:BE357)</f>
        <v>0</v>
      </c>
      <c r="BF361" s="7">
        <f t="shared" ref="BF361:BM361" si="166">SUBTOTAL(9,BF327:BF357)</f>
        <v>283426</v>
      </c>
      <c r="BG361" s="43">
        <f t="shared" si="166"/>
        <v>83157</v>
      </c>
      <c r="BH361" s="44">
        <f t="shared" si="166"/>
        <v>200269</v>
      </c>
      <c r="BI361" s="44">
        <f t="shared" si="166"/>
        <v>0</v>
      </c>
      <c r="BJ361" s="44">
        <f t="shared" si="166"/>
        <v>0</v>
      </c>
      <c r="BK361" s="44">
        <f t="shared" si="166"/>
        <v>0</v>
      </c>
      <c r="BL361" s="44">
        <f t="shared" si="166"/>
        <v>0</v>
      </c>
      <c r="BM361" s="16">
        <f t="shared" si="166"/>
        <v>0</v>
      </c>
    </row>
    <row r="362" spans="1:65" outlineLevel="5" x14ac:dyDescent="0.3">
      <c r="A362" s="21">
        <f t="shared" si="144"/>
        <v>11</v>
      </c>
      <c r="B362" s="33">
        <f>B357+1</f>
        <v>43770</v>
      </c>
      <c r="C362" s="51">
        <v>307547</v>
      </c>
      <c r="D362" s="64">
        <f t="shared" ref="D362:D391" si="167">IFERROR(ROUND(AVERAGE(E362:L362),1),"")</f>
        <v>35</v>
      </c>
      <c r="E362" s="12">
        <v>36</v>
      </c>
      <c r="F362" s="12">
        <v>34</v>
      </c>
      <c r="G362" s="12"/>
      <c r="H362" s="12"/>
      <c r="I362" s="12"/>
      <c r="J362" s="12"/>
      <c r="K362" s="12"/>
      <c r="L362" s="12"/>
      <c r="M362" s="74" t="str">
        <f t="shared" ref="M362:M391" si="168">IFERROR(ROUND(AVERAGE(N362:U362),1),"")</f>
        <v/>
      </c>
      <c r="N362" s="83" t="s">
        <v>103</v>
      </c>
      <c r="O362" s="83" t="s">
        <v>103</v>
      </c>
      <c r="P362" s="83"/>
      <c r="Q362" s="83"/>
      <c r="R362" s="83"/>
      <c r="S362" s="83"/>
      <c r="T362" s="83"/>
      <c r="U362" s="83"/>
      <c r="V362" s="5" t="str">
        <f t="shared" ref="V362:V391" si="169">IFERROR(ROUND(AVERAGE(W362:AD362),1),"")</f>
        <v/>
      </c>
      <c r="W362" s="41"/>
      <c r="X362" s="41"/>
      <c r="Y362" s="41"/>
      <c r="Z362" s="41"/>
      <c r="AA362" s="41"/>
      <c r="AB362" s="41"/>
      <c r="AC362" s="41"/>
      <c r="AD362" s="41"/>
      <c r="AE362" s="5" t="str">
        <f t="shared" ref="AE362:AE391" si="170">IFERROR(ROUND(AVERAGE(AF362:AM362),1),"")</f>
        <v/>
      </c>
      <c r="AF362" s="41"/>
      <c r="AG362" s="41"/>
      <c r="AH362" s="41"/>
      <c r="AI362" s="41"/>
      <c r="AJ362" s="41"/>
      <c r="AK362" s="41"/>
      <c r="AL362" s="41"/>
      <c r="AM362" s="41"/>
      <c r="AN362" s="41">
        <f>21000/AO362</f>
        <v>19.038984587488667</v>
      </c>
      <c r="AO362" s="41">
        <v>1103</v>
      </c>
      <c r="AP362" s="110" t="s">
        <v>103</v>
      </c>
      <c r="AQ362" s="111" t="s">
        <v>103</v>
      </c>
      <c r="AR362" s="126" t="str">
        <f t="shared" ref="AR362:AR391" si="171">IFERROR(AQ362/AP362*100,"")</f>
        <v/>
      </c>
      <c r="AS362" s="126" t="str">
        <f t="shared" ref="AS362:AS391" si="172">IFERROR(100-AR362,"")</f>
        <v/>
      </c>
      <c r="AT362" s="127">
        <v>1103</v>
      </c>
      <c r="AU362" s="128">
        <v>2.2000000000000002</v>
      </c>
      <c r="AV362" s="129" t="s">
        <v>103</v>
      </c>
      <c r="AW362" s="126" t="str">
        <f t="shared" ref="AW362:AW391" si="173">IFERROR(AV362/AU362*100,"")</f>
        <v/>
      </c>
      <c r="AX362" s="126" t="str">
        <f t="shared" ref="AX362:AX391" si="174">IFERROR(100-AW362,"")</f>
        <v/>
      </c>
      <c r="AY362" s="64" t="str">
        <f t="shared" ref="AY362:AY391" si="175">IFERROR((1-((AW362*AS362)/(AX362*AR362)))*100,"")</f>
        <v/>
      </c>
      <c r="AZ362" s="97">
        <v>81.41</v>
      </c>
      <c r="BA362" s="68"/>
      <c r="BB362" s="68"/>
      <c r="BC362" s="68"/>
      <c r="BD362" s="68"/>
      <c r="BE362" s="15"/>
      <c r="BF362" s="5">
        <f t="shared" ref="BF362:BF391" si="176">IF(SUM(BG362:BM362)=0,"",SUM(BG362:BM362))</f>
        <v>9611</v>
      </c>
      <c r="BG362" s="41">
        <v>2773</v>
      </c>
      <c r="BH362" s="42">
        <v>6838</v>
      </c>
      <c r="BI362" s="42"/>
      <c r="BJ362" s="42"/>
      <c r="BK362" s="42"/>
      <c r="BL362" s="42"/>
      <c r="BM362" s="15"/>
    </row>
    <row r="363" spans="1:65" outlineLevel="5" x14ac:dyDescent="0.3">
      <c r="A363" s="22">
        <f t="shared" si="144"/>
        <v>11</v>
      </c>
      <c r="B363" s="9">
        <f t="shared" si="162"/>
        <v>43771</v>
      </c>
      <c r="C363" s="51">
        <v>305726</v>
      </c>
      <c r="D363" s="64">
        <f t="shared" si="167"/>
        <v>35.5</v>
      </c>
      <c r="E363" s="12">
        <v>35</v>
      </c>
      <c r="F363" s="12">
        <v>36</v>
      </c>
      <c r="G363" s="12"/>
      <c r="H363" s="12"/>
      <c r="I363" s="12"/>
      <c r="J363" s="12"/>
      <c r="K363" s="12"/>
      <c r="L363" s="12"/>
      <c r="M363" s="74" t="str">
        <f t="shared" si="168"/>
        <v/>
      </c>
      <c r="N363" s="83" t="s">
        <v>103</v>
      </c>
      <c r="O363" s="83" t="s">
        <v>103</v>
      </c>
      <c r="P363" s="83"/>
      <c r="Q363" s="83"/>
      <c r="R363" s="83"/>
      <c r="S363" s="83"/>
      <c r="T363" s="83"/>
      <c r="U363" s="83"/>
      <c r="V363" s="5" t="str">
        <f t="shared" si="169"/>
        <v/>
      </c>
      <c r="W363" s="41"/>
      <c r="X363" s="41"/>
      <c r="Y363" s="41"/>
      <c r="Z363" s="41"/>
      <c r="AA363" s="41"/>
      <c r="AB363" s="41"/>
      <c r="AC363" s="41"/>
      <c r="AD363" s="41"/>
      <c r="AE363" s="5" t="str">
        <f t="shared" si="170"/>
        <v/>
      </c>
      <c r="AF363" s="41"/>
      <c r="AG363" s="41"/>
      <c r="AH363" s="41"/>
      <c r="AI363" s="41"/>
      <c r="AJ363" s="41"/>
      <c r="AK363" s="41"/>
      <c r="AL363" s="41"/>
      <c r="AM363" s="41"/>
      <c r="AN363" s="41">
        <f t="shared" ref="AN363:AN391" si="177">21000/AO363</f>
        <v>20.916334661354583</v>
      </c>
      <c r="AO363" s="41">
        <v>1004</v>
      </c>
      <c r="AP363" s="110" t="s">
        <v>103</v>
      </c>
      <c r="AQ363" s="111" t="s">
        <v>103</v>
      </c>
      <c r="AR363" s="126" t="str">
        <f t="shared" si="171"/>
        <v/>
      </c>
      <c r="AS363" s="126" t="str">
        <f t="shared" si="172"/>
        <v/>
      </c>
      <c r="AT363" s="127">
        <v>1004</v>
      </c>
      <c r="AU363" s="128" t="s">
        <v>103</v>
      </c>
      <c r="AV363" s="129" t="s">
        <v>103</v>
      </c>
      <c r="AW363" s="126" t="str">
        <f t="shared" si="173"/>
        <v/>
      </c>
      <c r="AX363" s="126" t="str">
        <f t="shared" si="174"/>
        <v/>
      </c>
      <c r="AY363" s="64" t="str">
        <f t="shared" si="175"/>
        <v/>
      </c>
      <c r="AZ363" s="97" t="s">
        <v>103</v>
      </c>
      <c r="BA363" s="68"/>
      <c r="BB363" s="68"/>
      <c r="BC363" s="68"/>
      <c r="BD363" s="68"/>
      <c r="BE363" s="15"/>
      <c r="BF363" s="5">
        <f t="shared" si="176"/>
        <v>9226</v>
      </c>
      <c r="BG363" s="41">
        <v>5308</v>
      </c>
      <c r="BH363" s="42">
        <v>3918</v>
      </c>
      <c r="BI363" s="42"/>
      <c r="BJ363" s="42"/>
      <c r="BK363" s="42"/>
      <c r="BL363" s="42"/>
      <c r="BM363" s="15"/>
    </row>
    <row r="364" spans="1:65" outlineLevel="5" x14ac:dyDescent="0.3">
      <c r="A364" s="22">
        <f t="shared" si="144"/>
        <v>11</v>
      </c>
      <c r="B364" s="9">
        <f t="shared" si="162"/>
        <v>43772</v>
      </c>
      <c r="C364" s="51">
        <v>306763</v>
      </c>
      <c r="D364" s="64">
        <f t="shared" si="167"/>
        <v>36</v>
      </c>
      <c r="E364" s="12">
        <v>36</v>
      </c>
      <c r="F364" s="12">
        <v>36</v>
      </c>
      <c r="G364" s="12"/>
      <c r="H364" s="12"/>
      <c r="I364" s="12"/>
      <c r="J364" s="12"/>
      <c r="K364" s="12"/>
      <c r="L364" s="12"/>
      <c r="M364" s="74" t="str">
        <f t="shared" si="168"/>
        <v/>
      </c>
      <c r="N364" s="83" t="s">
        <v>103</v>
      </c>
      <c r="O364" s="83" t="s">
        <v>103</v>
      </c>
      <c r="P364" s="83"/>
      <c r="Q364" s="83"/>
      <c r="R364" s="83"/>
      <c r="S364" s="83"/>
      <c r="T364" s="83"/>
      <c r="U364" s="83"/>
      <c r="V364" s="5" t="str">
        <f t="shared" si="169"/>
        <v/>
      </c>
      <c r="W364" s="41"/>
      <c r="X364" s="41"/>
      <c r="Y364" s="41"/>
      <c r="Z364" s="41"/>
      <c r="AA364" s="41"/>
      <c r="AB364" s="41"/>
      <c r="AC364" s="41"/>
      <c r="AD364" s="41"/>
      <c r="AE364" s="5" t="str">
        <f t="shared" si="170"/>
        <v/>
      </c>
      <c r="AF364" s="41"/>
      <c r="AG364" s="41"/>
      <c r="AH364" s="41"/>
      <c r="AI364" s="41"/>
      <c r="AJ364" s="41"/>
      <c r="AK364" s="41"/>
      <c r="AL364" s="41"/>
      <c r="AM364" s="41"/>
      <c r="AN364" s="41">
        <f t="shared" si="177"/>
        <v>20.771513353115726</v>
      </c>
      <c r="AO364" s="41">
        <v>1011</v>
      </c>
      <c r="AP364" s="110" t="s">
        <v>103</v>
      </c>
      <c r="AQ364" s="111" t="s">
        <v>103</v>
      </c>
      <c r="AR364" s="126" t="str">
        <f t="shared" si="171"/>
        <v/>
      </c>
      <c r="AS364" s="126" t="str">
        <f t="shared" si="172"/>
        <v/>
      </c>
      <c r="AT364" s="127">
        <v>1011</v>
      </c>
      <c r="AU364" s="128" t="s">
        <v>103</v>
      </c>
      <c r="AV364" s="129" t="s">
        <v>103</v>
      </c>
      <c r="AW364" s="126" t="str">
        <f t="shared" si="173"/>
        <v/>
      </c>
      <c r="AX364" s="126" t="str">
        <f t="shared" si="174"/>
        <v/>
      </c>
      <c r="AY364" s="64" t="str">
        <f t="shared" si="175"/>
        <v/>
      </c>
      <c r="AZ364" s="97" t="s">
        <v>103</v>
      </c>
      <c r="BA364" s="68"/>
      <c r="BB364" s="68"/>
      <c r="BC364" s="68"/>
      <c r="BD364" s="68"/>
      <c r="BE364" s="15"/>
      <c r="BF364" s="5">
        <f t="shared" si="176"/>
        <v>9702</v>
      </c>
      <c r="BG364" s="41">
        <v>5489</v>
      </c>
      <c r="BH364" s="42">
        <v>4213</v>
      </c>
      <c r="BI364" s="42"/>
      <c r="BJ364" s="42"/>
      <c r="BK364" s="42"/>
      <c r="BL364" s="42"/>
      <c r="BM364" s="15"/>
    </row>
    <row r="365" spans="1:65" outlineLevel="5" x14ac:dyDescent="0.3">
      <c r="A365" s="22">
        <f t="shared" si="144"/>
        <v>11</v>
      </c>
      <c r="B365" s="9">
        <f t="shared" si="162"/>
        <v>43773</v>
      </c>
      <c r="C365" s="51">
        <v>321378</v>
      </c>
      <c r="D365" s="64">
        <f t="shared" si="167"/>
        <v>36</v>
      </c>
      <c r="E365" s="12">
        <v>37</v>
      </c>
      <c r="F365" s="12">
        <v>35</v>
      </c>
      <c r="G365" s="12"/>
      <c r="H365" s="12"/>
      <c r="I365" s="12"/>
      <c r="J365" s="12"/>
      <c r="K365" s="12"/>
      <c r="L365" s="12"/>
      <c r="M365" s="74" t="str">
        <f t="shared" si="168"/>
        <v/>
      </c>
      <c r="N365" s="83" t="s">
        <v>103</v>
      </c>
      <c r="O365" s="83" t="s">
        <v>103</v>
      </c>
      <c r="P365" s="83"/>
      <c r="Q365" s="83"/>
      <c r="R365" s="83"/>
      <c r="S365" s="83"/>
      <c r="T365" s="83"/>
      <c r="U365" s="83"/>
      <c r="V365" s="5" t="str">
        <f t="shared" si="169"/>
        <v/>
      </c>
      <c r="W365" s="41"/>
      <c r="X365" s="41"/>
      <c r="Y365" s="41"/>
      <c r="Z365" s="41"/>
      <c r="AA365" s="41"/>
      <c r="AB365" s="41"/>
      <c r="AC365" s="41"/>
      <c r="AD365" s="41"/>
      <c r="AE365" s="5" t="str">
        <f t="shared" si="170"/>
        <v/>
      </c>
      <c r="AF365" s="41"/>
      <c r="AG365" s="41"/>
      <c r="AH365" s="41"/>
      <c r="AI365" s="41"/>
      <c r="AJ365" s="41"/>
      <c r="AK365" s="41"/>
      <c r="AL365" s="41"/>
      <c r="AM365" s="41"/>
      <c r="AN365" s="41">
        <f t="shared" si="177"/>
        <v>19.607843137254903</v>
      </c>
      <c r="AO365" s="41">
        <v>1071</v>
      </c>
      <c r="AP365" s="110" t="s">
        <v>103</v>
      </c>
      <c r="AQ365" s="111" t="s">
        <v>103</v>
      </c>
      <c r="AR365" s="126" t="str">
        <f t="shared" si="171"/>
        <v/>
      </c>
      <c r="AS365" s="126" t="str">
        <f t="shared" si="172"/>
        <v/>
      </c>
      <c r="AT365" s="127">
        <v>1071</v>
      </c>
      <c r="AU365" s="128">
        <v>2.23</v>
      </c>
      <c r="AV365" s="129" t="s">
        <v>103</v>
      </c>
      <c r="AW365" s="126" t="str">
        <f t="shared" si="173"/>
        <v/>
      </c>
      <c r="AX365" s="126" t="str">
        <f t="shared" si="174"/>
        <v/>
      </c>
      <c r="AY365" s="64" t="str">
        <f t="shared" si="175"/>
        <v/>
      </c>
      <c r="AZ365" s="97">
        <v>81.89</v>
      </c>
      <c r="BA365" s="68"/>
      <c r="BB365" s="68"/>
      <c r="BC365" s="68"/>
      <c r="BD365" s="68"/>
      <c r="BE365" s="15"/>
      <c r="BF365" s="5">
        <f t="shared" si="176"/>
        <v>8990</v>
      </c>
      <c r="BG365" s="41">
        <v>5486</v>
      </c>
      <c r="BH365" s="42">
        <v>3504</v>
      </c>
      <c r="BI365" s="42"/>
      <c r="BJ365" s="42"/>
      <c r="BK365" s="42"/>
      <c r="BL365" s="42"/>
      <c r="BM365" s="15"/>
    </row>
    <row r="366" spans="1:65" outlineLevel="5" x14ac:dyDescent="0.3">
      <c r="A366" s="22">
        <f t="shared" si="144"/>
        <v>11</v>
      </c>
      <c r="B366" s="9">
        <f t="shared" si="162"/>
        <v>43774</v>
      </c>
      <c r="C366" s="51">
        <v>304944</v>
      </c>
      <c r="D366" s="64">
        <f t="shared" si="167"/>
        <v>37</v>
      </c>
      <c r="E366" s="12">
        <v>37</v>
      </c>
      <c r="F366" s="12">
        <v>37</v>
      </c>
      <c r="G366" s="12"/>
      <c r="H366" s="12"/>
      <c r="I366" s="12"/>
      <c r="J366" s="12"/>
      <c r="K366" s="12"/>
      <c r="L366" s="12"/>
      <c r="M366" s="74">
        <f t="shared" si="168"/>
        <v>7.3</v>
      </c>
      <c r="N366" s="83">
        <v>7.17</v>
      </c>
      <c r="O366" s="83">
        <v>7.52</v>
      </c>
      <c r="P366" s="83"/>
      <c r="Q366" s="83"/>
      <c r="R366" s="83"/>
      <c r="S366" s="83"/>
      <c r="T366" s="83"/>
      <c r="U366" s="83"/>
      <c r="V366" s="5" t="str">
        <f t="shared" si="169"/>
        <v/>
      </c>
      <c r="W366" s="41"/>
      <c r="X366" s="41"/>
      <c r="Y366" s="41"/>
      <c r="Z366" s="41"/>
      <c r="AA366" s="41"/>
      <c r="AB366" s="41"/>
      <c r="AC366" s="41"/>
      <c r="AD366" s="41"/>
      <c r="AE366" s="5" t="str">
        <f t="shared" si="170"/>
        <v/>
      </c>
      <c r="AF366" s="41"/>
      <c r="AG366" s="41"/>
      <c r="AH366" s="41"/>
      <c r="AI366" s="41"/>
      <c r="AJ366" s="41"/>
      <c r="AK366" s="41"/>
      <c r="AL366" s="41"/>
      <c r="AM366" s="41"/>
      <c r="AN366" s="41">
        <f t="shared" si="177"/>
        <v>18.072289156626507</v>
      </c>
      <c r="AO366" s="41">
        <v>1162</v>
      </c>
      <c r="AP366" s="110">
        <v>3.02</v>
      </c>
      <c r="AQ366" s="111">
        <v>2.33</v>
      </c>
      <c r="AR366" s="126">
        <f t="shared" si="171"/>
        <v>77.152317880794712</v>
      </c>
      <c r="AS366" s="126">
        <f t="shared" si="172"/>
        <v>22.847682119205288</v>
      </c>
      <c r="AT366" s="127">
        <v>1162</v>
      </c>
      <c r="AU366" s="128">
        <v>2.2799999999999998</v>
      </c>
      <c r="AV366" s="129">
        <v>1.46</v>
      </c>
      <c r="AW366" s="126">
        <f t="shared" si="173"/>
        <v>64.035087719298247</v>
      </c>
      <c r="AX366" s="126">
        <f t="shared" si="174"/>
        <v>35.964912280701753</v>
      </c>
      <c r="AY366" s="64">
        <f t="shared" si="175"/>
        <v>47.273107924212312</v>
      </c>
      <c r="AZ366" s="97">
        <v>82.05</v>
      </c>
      <c r="BA366" s="68"/>
      <c r="BB366" s="68"/>
      <c r="BC366" s="68"/>
      <c r="BD366" s="68"/>
      <c r="BE366" s="15"/>
      <c r="BF366" s="5">
        <f t="shared" si="176"/>
        <v>10039</v>
      </c>
      <c r="BG366" s="41">
        <v>5304</v>
      </c>
      <c r="BH366" s="42">
        <v>4735</v>
      </c>
      <c r="BI366" s="42"/>
      <c r="BJ366" s="42"/>
      <c r="BK366" s="42"/>
      <c r="BL366" s="42"/>
      <c r="BM366" s="15"/>
    </row>
    <row r="367" spans="1:65" outlineLevel="5" x14ac:dyDescent="0.3">
      <c r="A367" s="22">
        <f t="shared" si="144"/>
        <v>11</v>
      </c>
      <c r="B367" s="9">
        <f t="shared" si="162"/>
        <v>43775</v>
      </c>
      <c r="C367" s="51">
        <v>286674</v>
      </c>
      <c r="D367" s="64">
        <f t="shared" si="167"/>
        <v>37</v>
      </c>
      <c r="E367" s="12">
        <v>37</v>
      </c>
      <c r="F367" s="12">
        <v>37</v>
      </c>
      <c r="G367" s="12"/>
      <c r="H367" s="12"/>
      <c r="I367" s="12"/>
      <c r="J367" s="12"/>
      <c r="K367" s="12"/>
      <c r="L367" s="12"/>
      <c r="M367" s="74" t="str">
        <f t="shared" si="168"/>
        <v/>
      </c>
      <c r="N367" s="83" t="s">
        <v>103</v>
      </c>
      <c r="O367" s="83" t="s">
        <v>103</v>
      </c>
      <c r="P367" s="83"/>
      <c r="Q367" s="83"/>
      <c r="R367" s="83"/>
      <c r="S367" s="83"/>
      <c r="T367" s="83"/>
      <c r="U367" s="83"/>
      <c r="V367" s="5" t="str">
        <f t="shared" si="169"/>
        <v/>
      </c>
      <c r="W367" s="41"/>
      <c r="X367" s="41"/>
      <c r="Y367" s="41"/>
      <c r="Z367" s="41"/>
      <c r="AA367" s="41"/>
      <c r="AB367" s="41"/>
      <c r="AC367" s="41"/>
      <c r="AD367" s="41"/>
      <c r="AE367" s="5" t="str">
        <f t="shared" si="170"/>
        <v/>
      </c>
      <c r="AF367" s="41"/>
      <c r="AG367" s="41"/>
      <c r="AH367" s="41"/>
      <c r="AI367" s="41"/>
      <c r="AJ367" s="41"/>
      <c r="AK367" s="41"/>
      <c r="AL367" s="41"/>
      <c r="AM367" s="41"/>
      <c r="AN367" s="41">
        <f t="shared" si="177"/>
        <v>15.350877192982455</v>
      </c>
      <c r="AO367" s="41">
        <v>1368</v>
      </c>
      <c r="AP367" s="110" t="s">
        <v>103</v>
      </c>
      <c r="AQ367" s="111" t="s">
        <v>103</v>
      </c>
      <c r="AR367" s="126" t="str">
        <f t="shared" si="171"/>
        <v/>
      </c>
      <c r="AS367" s="126" t="str">
        <f t="shared" si="172"/>
        <v/>
      </c>
      <c r="AT367" s="127">
        <v>1368</v>
      </c>
      <c r="AU367" s="128">
        <v>2.2599999999999998</v>
      </c>
      <c r="AV367" s="129" t="s">
        <v>103</v>
      </c>
      <c r="AW367" s="126" t="str">
        <f t="shared" si="173"/>
        <v/>
      </c>
      <c r="AX367" s="126" t="str">
        <f t="shared" si="174"/>
        <v/>
      </c>
      <c r="AY367" s="64" t="str">
        <f t="shared" si="175"/>
        <v/>
      </c>
      <c r="AZ367" s="97">
        <v>82.13</v>
      </c>
      <c r="BA367" s="68">
        <v>64.3</v>
      </c>
      <c r="BB367" s="68">
        <v>34.9</v>
      </c>
      <c r="BC367" s="68">
        <v>29</v>
      </c>
      <c r="BD367" s="68"/>
      <c r="BE367" s="15"/>
      <c r="BF367" s="5">
        <f t="shared" si="176"/>
        <v>10180</v>
      </c>
      <c r="BG367" s="41">
        <v>2454</v>
      </c>
      <c r="BH367" s="42">
        <v>7726</v>
      </c>
      <c r="BI367" s="42"/>
      <c r="BJ367" s="42"/>
      <c r="BK367" s="42"/>
      <c r="BL367" s="42"/>
      <c r="BM367" s="15"/>
    </row>
    <row r="368" spans="1:65" outlineLevel="5" x14ac:dyDescent="0.3">
      <c r="A368" s="22">
        <f t="shared" si="144"/>
        <v>11</v>
      </c>
      <c r="B368" s="9">
        <f t="shared" si="162"/>
        <v>43776</v>
      </c>
      <c r="C368" s="51">
        <v>293732</v>
      </c>
      <c r="D368" s="64">
        <f t="shared" si="167"/>
        <v>36</v>
      </c>
      <c r="E368" s="12">
        <v>36</v>
      </c>
      <c r="F368" s="12">
        <v>36</v>
      </c>
      <c r="G368" s="12"/>
      <c r="H368" s="12"/>
      <c r="I368" s="12"/>
      <c r="J368" s="12"/>
      <c r="K368" s="12"/>
      <c r="L368" s="12"/>
      <c r="M368" s="74" t="str">
        <f t="shared" si="168"/>
        <v/>
      </c>
      <c r="N368" s="83" t="s">
        <v>103</v>
      </c>
      <c r="O368" s="83" t="s">
        <v>103</v>
      </c>
      <c r="P368" s="83"/>
      <c r="Q368" s="83"/>
      <c r="R368" s="83"/>
      <c r="S368" s="83"/>
      <c r="T368" s="83"/>
      <c r="U368" s="83"/>
      <c r="V368" s="5" t="str">
        <f t="shared" si="169"/>
        <v/>
      </c>
      <c r="W368" s="41"/>
      <c r="X368" s="41"/>
      <c r="Y368" s="41"/>
      <c r="Z368" s="41"/>
      <c r="AA368" s="41"/>
      <c r="AB368" s="41"/>
      <c r="AC368" s="41"/>
      <c r="AD368" s="41"/>
      <c r="AE368" s="5" t="str">
        <f t="shared" si="170"/>
        <v/>
      </c>
      <c r="AF368" s="41"/>
      <c r="AG368" s="41"/>
      <c r="AH368" s="41"/>
      <c r="AI368" s="41"/>
      <c r="AJ368" s="41"/>
      <c r="AK368" s="41"/>
      <c r="AL368" s="41"/>
      <c r="AM368" s="41"/>
      <c r="AN368" s="41">
        <f t="shared" si="177"/>
        <v>15.671641791044776</v>
      </c>
      <c r="AO368" s="41">
        <v>1340</v>
      </c>
      <c r="AP368" s="110" t="s">
        <v>103</v>
      </c>
      <c r="AQ368" s="111" t="s">
        <v>103</v>
      </c>
      <c r="AR368" s="126" t="str">
        <f t="shared" si="171"/>
        <v/>
      </c>
      <c r="AS368" s="126" t="str">
        <f t="shared" si="172"/>
        <v/>
      </c>
      <c r="AT368" s="127">
        <v>1340</v>
      </c>
      <c r="AU368" s="128">
        <v>2.25</v>
      </c>
      <c r="AV368" s="129" t="s">
        <v>103</v>
      </c>
      <c r="AW368" s="126" t="str">
        <f t="shared" si="173"/>
        <v/>
      </c>
      <c r="AX368" s="126" t="str">
        <f t="shared" si="174"/>
        <v/>
      </c>
      <c r="AY368" s="64" t="str">
        <f t="shared" si="175"/>
        <v/>
      </c>
      <c r="AZ368" s="97">
        <v>82.09</v>
      </c>
      <c r="BA368" s="68"/>
      <c r="BB368" s="68"/>
      <c r="BC368" s="68"/>
      <c r="BD368" s="68"/>
      <c r="BE368" s="15"/>
      <c r="BF368" s="5">
        <f t="shared" si="176"/>
        <v>11037</v>
      </c>
      <c r="BG368" s="41">
        <v>3216</v>
      </c>
      <c r="BH368" s="42">
        <v>7821</v>
      </c>
      <c r="BI368" s="42"/>
      <c r="BJ368" s="42"/>
      <c r="BK368" s="42"/>
      <c r="BL368" s="42"/>
      <c r="BM368" s="15"/>
    </row>
    <row r="369" spans="1:65" outlineLevel="5" x14ac:dyDescent="0.3">
      <c r="A369" s="22">
        <f t="shared" si="144"/>
        <v>11</v>
      </c>
      <c r="B369" s="9">
        <f t="shared" si="162"/>
        <v>43777</v>
      </c>
      <c r="C369" s="51">
        <v>319639</v>
      </c>
      <c r="D369" s="64">
        <f t="shared" si="167"/>
        <v>36</v>
      </c>
      <c r="E369" s="12">
        <v>36</v>
      </c>
      <c r="F369" s="12">
        <v>36</v>
      </c>
      <c r="G369" s="12"/>
      <c r="H369" s="12"/>
      <c r="I369" s="12"/>
      <c r="J369" s="12"/>
      <c r="K369" s="12"/>
      <c r="L369" s="12"/>
      <c r="M369" s="74" t="str">
        <f t="shared" si="168"/>
        <v/>
      </c>
      <c r="N369" s="83" t="s">
        <v>103</v>
      </c>
      <c r="O369" s="83" t="s">
        <v>103</v>
      </c>
      <c r="P369" s="83"/>
      <c r="Q369" s="83"/>
      <c r="R369" s="83"/>
      <c r="S369" s="83"/>
      <c r="T369" s="83"/>
      <c r="U369" s="83"/>
      <c r="V369" s="5" t="str">
        <f t="shared" si="169"/>
        <v/>
      </c>
      <c r="W369" s="41"/>
      <c r="X369" s="41"/>
      <c r="Y369" s="41"/>
      <c r="Z369" s="41"/>
      <c r="AA369" s="41"/>
      <c r="AB369" s="41"/>
      <c r="AC369" s="41"/>
      <c r="AD369" s="41"/>
      <c r="AE369" s="5" t="str">
        <f t="shared" si="170"/>
        <v/>
      </c>
      <c r="AF369" s="41"/>
      <c r="AG369" s="41"/>
      <c r="AH369" s="41"/>
      <c r="AI369" s="41"/>
      <c r="AJ369" s="41"/>
      <c r="AK369" s="41"/>
      <c r="AL369" s="41"/>
      <c r="AM369" s="41"/>
      <c r="AN369" s="41">
        <f t="shared" si="177"/>
        <v>22.604951560818083</v>
      </c>
      <c r="AO369" s="41">
        <v>929</v>
      </c>
      <c r="AP369" s="110" t="s">
        <v>103</v>
      </c>
      <c r="AQ369" s="111" t="s">
        <v>103</v>
      </c>
      <c r="AR369" s="126" t="str">
        <f t="shared" si="171"/>
        <v/>
      </c>
      <c r="AS369" s="126" t="str">
        <f t="shared" si="172"/>
        <v/>
      </c>
      <c r="AT369" s="127">
        <v>929</v>
      </c>
      <c r="AU369" s="128">
        <v>2.29</v>
      </c>
      <c r="AV369" s="129" t="s">
        <v>103</v>
      </c>
      <c r="AW369" s="126" t="str">
        <f t="shared" si="173"/>
        <v/>
      </c>
      <c r="AX369" s="126" t="str">
        <f t="shared" si="174"/>
        <v/>
      </c>
      <c r="AY369" s="64" t="str">
        <f t="shared" si="175"/>
        <v/>
      </c>
      <c r="AZ369" s="97">
        <v>82.3</v>
      </c>
      <c r="BA369" s="68"/>
      <c r="BB369" s="68"/>
      <c r="BC369" s="68"/>
      <c r="BD369" s="68"/>
      <c r="BE369" s="15"/>
      <c r="BF369" s="5">
        <f t="shared" si="176"/>
        <v>9800</v>
      </c>
      <c r="BG369" s="41">
        <v>4989</v>
      </c>
      <c r="BH369" s="42">
        <v>4811</v>
      </c>
      <c r="BI369" s="42"/>
      <c r="BJ369" s="42"/>
      <c r="BK369" s="42"/>
      <c r="BL369" s="42"/>
      <c r="BM369" s="15"/>
    </row>
    <row r="370" spans="1:65" outlineLevel="5" x14ac:dyDescent="0.3">
      <c r="A370" s="22">
        <f t="shared" si="144"/>
        <v>11</v>
      </c>
      <c r="B370" s="9">
        <f t="shared" si="162"/>
        <v>43778</v>
      </c>
      <c r="C370" s="51">
        <v>286768</v>
      </c>
      <c r="D370" s="64">
        <f t="shared" si="167"/>
        <v>36.5</v>
      </c>
      <c r="E370" s="12">
        <v>37</v>
      </c>
      <c r="F370" s="12">
        <v>36</v>
      </c>
      <c r="G370" s="12"/>
      <c r="H370" s="12"/>
      <c r="I370" s="12"/>
      <c r="J370" s="12"/>
      <c r="K370" s="12"/>
      <c r="L370" s="12"/>
      <c r="M370" s="74" t="str">
        <f t="shared" si="168"/>
        <v/>
      </c>
      <c r="N370" s="83" t="s">
        <v>103</v>
      </c>
      <c r="O370" s="83" t="s">
        <v>103</v>
      </c>
      <c r="P370" s="83"/>
      <c r="Q370" s="83"/>
      <c r="R370" s="83"/>
      <c r="S370" s="83"/>
      <c r="T370" s="83"/>
      <c r="U370" s="83"/>
      <c r="V370" s="5" t="str">
        <f t="shared" si="169"/>
        <v/>
      </c>
      <c r="W370" s="41"/>
      <c r="X370" s="41"/>
      <c r="Y370" s="41"/>
      <c r="Z370" s="41"/>
      <c r="AA370" s="41"/>
      <c r="AB370" s="41"/>
      <c r="AC370" s="41"/>
      <c r="AD370" s="41"/>
      <c r="AE370" s="5" t="str">
        <f t="shared" si="170"/>
        <v/>
      </c>
      <c r="AF370" s="41"/>
      <c r="AG370" s="41"/>
      <c r="AH370" s="41"/>
      <c r="AI370" s="41"/>
      <c r="AJ370" s="41"/>
      <c r="AK370" s="41"/>
      <c r="AL370" s="41"/>
      <c r="AM370" s="41"/>
      <c r="AN370" s="41">
        <f t="shared" si="177"/>
        <v>26.217228464419474</v>
      </c>
      <c r="AO370" s="41">
        <v>801</v>
      </c>
      <c r="AP370" s="110" t="s">
        <v>103</v>
      </c>
      <c r="AQ370" s="111" t="s">
        <v>103</v>
      </c>
      <c r="AR370" s="126" t="str">
        <f t="shared" si="171"/>
        <v/>
      </c>
      <c r="AS370" s="126" t="str">
        <f t="shared" si="172"/>
        <v/>
      </c>
      <c r="AT370" s="127">
        <v>801</v>
      </c>
      <c r="AU370" s="128" t="s">
        <v>103</v>
      </c>
      <c r="AV370" s="129" t="s">
        <v>103</v>
      </c>
      <c r="AW370" s="126" t="str">
        <f t="shared" si="173"/>
        <v/>
      </c>
      <c r="AX370" s="126" t="str">
        <f t="shared" si="174"/>
        <v/>
      </c>
      <c r="AY370" s="64" t="str">
        <f t="shared" si="175"/>
        <v/>
      </c>
      <c r="AZ370" s="97" t="s">
        <v>103</v>
      </c>
      <c r="BA370" s="68"/>
      <c r="BB370" s="68"/>
      <c r="BC370" s="68"/>
      <c r="BD370" s="68"/>
      <c r="BE370" s="15"/>
      <c r="BF370" s="5">
        <f t="shared" si="176"/>
        <v>8836</v>
      </c>
      <c r="BG370" s="41">
        <v>4988</v>
      </c>
      <c r="BH370" s="42">
        <v>3848</v>
      </c>
      <c r="BI370" s="42"/>
      <c r="BJ370" s="42"/>
      <c r="BK370" s="42"/>
      <c r="BL370" s="42"/>
      <c r="BM370" s="15"/>
    </row>
    <row r="371" spans="1:65" outlineLevel="5" x14ac:dyDescent="0.3">
      <c r="A371" s="22">
        <f t="shared" si="144"/>
        <v>11</v>
      </c>
      <c r="B371" s="9">
        <f t="shared" si="162"/>
        <v>43779</v>
      </c>
      <c r="C371" s="51">
        <v>306760</v>
      </c>
      <c r="D371" s="64">
        <f t="shared" si="167"/>
        <v>37</v>
      </c>
      <c r="E371" s="12">
        <v>37</v>
      </c>
      <c r="F371" s="12">
        <v>37</v>
      </c>
      <c r="G371" s="12"/>
      <c r="H371" s="12"/>
      <c r="I371" s="12"/>
      <c r="J371" s="12"/>
      <c r="K371" s="12"/>
      <c r="L371" s="12"/>
      <c r="M371" s="74" t="str">
        <f t="shared" si="168"/>
        <v/>
      </c>
      <c r="N371" s="83" t="s">
        <v>103</v>
      </c>
      <c r="O371" s="83" t="s">
        <v>103</v>
      </c>
      <c r="P371" s="83"/>
      <c r="Q371" s="83"/>
      <c r="R371" s="83"/>
      <c r="S371" s="83"/>
      <c r="T371" s="83"/>
      <c r="U371" s="83"/>
      <c r="V371" s="5" t="str">
        <f t="shared" si="169"/>
        <v/>
      </c>
      <c r="W371" s="41"/>
      <c r="X371" s="41"/>
      <c r="Y371" s="41"/>
      <c r="Z371" s="41"/>
      <c r="AA371" s="41"/>
      <c r="AB371" s="41"/>
      <c r="AC371" s="41"/>
      <c r="AD371" s="41"/>
      <c r="AE371" s="5" t="str">
        <f t="shared" si="170"/>
        <v/>
      </c>
      <c r="AF371" s="41"/>
      <c r="AG371" s="41"/>
      <c r="AH371" s="41"/>
      <c r="AI371" s="41"/>
      <c r="AJ371" s="41"/>
      <c r="AK371" s="41"/>
      <c r="AL371" s="41"/>
      <c r="AM371" s="41"/>
      <c r="AN371" s="41">
        <f t="shared" si="177"/>
        <v>29.247910863509748</v>
      </c>
      <c r="AO371" s="41">
        <v>718</v>
      </c>
      <c r="AP371" s="110" t="s">
        <v>103</v>
      </c>
      <c r="AQ371" s="111" t="s">
        <v>103</v>
      </c>
      <c r="AR371" s="126" t="str">
        <f t="shared" si="171"/>
        <v/>
      </c>
      <c r="AS371" s="126" t="str">
        <f t="shared" si="172"/>
        <v/>
      </c>
      <c r="AT371" s="127">
        <v>0</v>
      </c>
      <c r="AU371" s="128" t="s">
        <v>103</v>
      </c>
      <c r="AV371" s="129" t="s">
        <v>103</v>
      </c>
      <c r="AW371" s="126" t="str">
        <f t="shared" si="173"/>
        <v/>
      </c>
      <c r="AX371" s="126" t="str">
        <f t="shared" si="174"/>
        <v/>
      </c>
      <c r="AY371" s="64" t="str">
        <f t="shared" si="175"/>
        <v/>
      </c>
      <c r="AZ371" s="97" t="s">
        <v>103</v>
      </c>
      <c r="BA371" s="68"/>
      <c r="BB371" s="68"/>
      <c r="BC371" s="68"/>
      <c r="BD371" s="68"/>
      <c r="BE371" s="15"/>
      <c r="BF371" s="5">
        <f t="shared" si="176"/>
        <v>8516</v>
      </c>
      <c r="BG371" s="41">
        <v>3356</v>
      </c>
      <c r="BH371" s="42">
        <v>5160</v>
      </c>
      <c r="BI371" s="42"/>
      <c r="BJ371" s="42"/>
      <c r="BK371" s="42"/>
      <c r="BL371" s="42"/>
      <c r="BM371" s="15"/>
    </row>
    <row r="372" spans="1:65" outlineLevel="5" x14ac:dyDescent="0.3">
      <c r="A372" s="22">
        <f t="shared" si="144"/>
        <v>11</v>
      </c>
      <c r="B372" s="9">
        <f t="shared" si="162"/>
        <v>43780</v>
      </c>
      <c r="C372" s="51">
        <v>311092</v>
      </c>
      <c r="D372" s="64">
        <f t="shared" si="167"/>
        <v>36</v>
      </c>
      <c r="E372" s="12">
        <v>36</v>
      </c>
      <c r="F372" s="12">
        <v>36</v>
      </c>
      <c r="G372" s="12"/>
      <c r="H372" s="12"/>
      <c r="I372" s="12"/>
      <c r="J372" s="12"/>
      <c r="K372" s="12"/>
      <c r="L372" s="12"/>
      <c r="M372" s="74" t="str">
        <f t="shared" si="168"/>
        <v/>
      </c>
      <c r="N372" s="83" t="s">
        <v>103</v>
      </c>
      <c r="O372" s="83" t="s">
        <v>103</v>
      </c>
      <c r="P372" s="83"/>
      <c r="Q372" s="83"/>
      <c r="R372" s="83"/>
      <c r="S372" s="83"/>
      <c r="T372" s="83"/>
      <c r="U372" s="83"/>
      <c r="V372" s="5" t="str">
        <f t="shared" si="169"/>
        <v/>
      </c>
      <c r="W372" s="41"/>
      <c r="X372" s="41"/>
      <c r="Y372" s="41"/>
      <c r="Z372" s="41"/>
      <c r="AA372" s="41"/>
      <c r="AB372" s="41"/>
      <c r="AC372" s="41"/>
      <c r="AD372" s="41"/>
      <c r="AE372" s="5" t="str">
        <f t="shared" si="170"/>
        <v/>
      </c>
      <c r="AF372" s="41"/>
      <c r="AG372" s="41"/>
      <c r="AH372" s="41"/>
      <c r="AI372" s="41"/>
      <c r="AJ372" s="41"/>
      <c r="AK372" s="41"/>
      <c r="AL372" s="41"/>
      <c r="AM372" s="41"/>
      <c r="AN372" s="41">
        <f t="shared" si="177"/>
        <v>24</v>
      </c>
      <c r="AO372" s="41">
        <v>875</v>
      </c>
      <c r="AP372" s="110" t="s">
        <v>103</v>
      </c>
      <c r="AQ372" s="111" t="s">
        <v>103</v>
      </c>
      <c r="AR372" s="126" t="str">
        <f t="shared" si="171"/>
        <v/>
      </c>
      <c r="AS372" s="126" t="str">
        <f t="shared" si="172"/>
        <v/>
      </c>
      <c r="AT372" s="127">
        <v>875</v>
      </c>
      <c r="AU372" s="128">
        <v>2.25</v>
      </c>
      <c r="AV372" s="129" t="s">
        <v>103</v>
      </c>
      <c r="AW372" s="126" t="str">
        <f t="shared" si="173"/>
        <v/>
      </c>
      <c r="AX372" s="126" t="str">
        <f t="shared" si="174"/>
        <v/>
      </c>
      <c r="AY372" s="64" t="str">
        <f t="shared" si="175"/>
        <v/>
      </c>
      <c r="AZ372" s="97">
        <v>82.18</v>
      </c>
      <c r="BA372" s="68"/>
      <c r="BB372" s="68"/>
      <c r="BC372" s="68"/>
      <c r="BD372" s="68"/>
      <c r="BE372" s="15"/>
      <c r="BF372" s="5">
        <f t="shared" si="176"/>
        <v>7899</v>
      </c>
      <c r="BG372" s="41">
        <v>0</v>
      </c>
      <c r="BH372" s="42">
        <v>7899</v>
      </c>
      <c r="BI372" s="42"/>
      <c r="BJ372" s="42"/>
      <c r="BK372" s="42"/>
      <c r="BL372" s="42"/>
      <c r="BM372" s="15"/>
    </row>
    <row r="373" spans="1:65" outlineLevel="5" x14ac:dyDescent="0.3">
      <c r="A373" s="22">
        <f t="shared" si="144"/>
        <v>11</v>
      </c>
      <c r="B373" s="9">
        <f t="shared" si="162"/>
        <v>43781</v>
      </c>
      <c r="C373" s="51">
        <v>311303</v>
      </c>
      <c r="D373" s="64">
        <f t="shared" si="167"/>
        <v>36</v>
      </c>
      <c r="E373" s="12">
        <v>36</v>
      </c>
      <c r="F373" s="12">
        <v>36</v>
      </c>
      <c r="G373" s="12"/>
      <c r="H373" s="12"/>
      <c r="I373" s="12"/>
      <c r="J373" s="12"/>
      <c r="K373" s="12"/>
      <c r="L373" s="12"/>
      <c r="M373" s="74" t="str">
        <f t="shared" si="168"/>
        <v/>
      </c>
      <c r="N373" s="83" t="s">
        <v>103</v>
      </c>
      <c r="O373" s="83" t="s">
        <v>103</v>
      </c>
      <c r="P373" s="83"/>
      <c r="Q373" s="83"/>
      <c r="R373" s="83"/>
      <c r="S373" s="83"/>
      <c r="T373" s="83"/>
      <c r="U373" s="83"/>
      <c r="V373" s="5" t="str">
        <f t="shared" si="169"/>
        <v/>
      </c>
      <c r="W373" s="41"/>
      <c r="X373" s="41"/>
      <c r="Y373" s="41"/>
      <c r="Z373" s="41"/>
      <c r="AA373" s="41"/>
      <c r="AB373" s="41"/>
      <c r="AC373" s="41"/>
      <c r="AD373" s="41"/>
      <c r="AE373" s="5" t="str">
        <f t="shared" si="170"/>
        <v/>
      </c>
      <c r="AF373" s="41"/>
      <c r="AG373" s="41"/>
      <c r="AH373" s="41"/>
      <c r="AI373" s="41"/>
      <c r="AJ373" s="41"/>
      <c r="AK373" s="41"/>
      <c r="AL373" s="41"/>
      <c r="AM373" s="41"/>
      <c r="AN373" s="41">
        <f t="shared" si="177"/>
        <v>23.702031602708804</v>
      </c>
      <c r="AO373" s="41">
        <v>886</v>
      </c>
      <c r="AP373" s="110" t="s">
        <v>103</v>
      </c>
      <c r="AQ373" s="111" t="s">
        <v>103</v>
      </c>
      <c r="AR373" s="126" t="str">
        <f t="shared" si="171"/>
        <v/>
      </c>
      <c r="AS373" s="126" t="str">
        <f t="shared" si="172"/>
        <v/>
      </c>
      <c r="AT373" s="127">
        <v>886</v>
      </c>
      <c r="AU373" s="128">
        <v>2.39</v>
      </c>
      <c r="AV373" s="129" t="s">
        <v>103</v>
      </c>
      <c r="AW373" s="126" t="str">
        <f t="shared" si="173"/>
        <v/>
      </c>
      <c r="AX373" s="126" t="str">
        <f t="shared" si="174"/>
        <v/>
      </c>
      <c r="AY373" s="64" t="str">
        <f t="shared" si="175"/>
        <v/>
      </c>
      <c r="AZ373" s="97">
        <v>82.62</v>
      </c>
      <c r="BA373" s="68"/>
      <c r="BB373" s="68"/>
      <c r="BC373" s="68"/>
      <c r="BD373" s="68"/>
      <c r="BE373" s="15"/>
      <c r="BF373" s="5">
        <f t="shared" si="176"/>
        <v>8197</v>
      </c>
      <c r="BG373" s="41">
        <v>302</v>
      </c>
      <c r="BH373" s="42">
        <v>7895</v>
      </c>
      <c r="BI373" s="42"/>
      <c r="BJ373" s="42"/>
      <c r="BK373" s="42"/>
      <c r="BL373" s="42"/>
      <c r="BM373" s="15"/>
    </row>
    <row r="374" spans="1:65" outlineLevel="5" x14ac:dyDescent="0.3">
      <c r="A374" s="22">
        <f t="shared" si="144"/>
        <v>11</v>
      </c>
      <c r="B374" s="9">
        <f t="shared" si="162"/>
        <v>43782</v>
      </c>
      <c r="C374" s="51">
        <v>305517</v>
      </c>
      <c r="D374" s="64">
        <f t="shared" si="167"/>
        <v>35.5</v>
      </c>
      <c r="E374" s="12">
        <v>36</v>
      </c>
      <c r="F374" s="12">
        <v>35</v>
      </c>
      <c r="G374" s="12"/>
      <c r="H374" s="12"/>
      <c r="I374" s="12"/>
      <c r="J374" s="12"/>
      <c r="K374" s="12"/>
      <c r="L374" s="12"/>
      <c r="M374" s="74">
        <f t="shared" si="168"/>
        <v>7</v>
      </c>
      <c r="N374" s="83">
        <v>6.99</v>
      </c>
      <c r="O374" s="83">
        <v>7.04</v>
      </c>
      <c r="P374" s="83"/>
      <c r="Q374" s="83"/>
      <c r="R374" s="83"/>
      <c r="S374" s="83"/>
      <c r="T374" s="83"/>
      <c r="U374" s="83"/>
      <c r="V374" s="5" t="str">
        <f t="shared" si="169"/>
        <v/>
      </c>
      <c r="W374" s="41"/>
      <c r="X374" s="41"/>
      <c r="Y374" s="41"/>
      <c r="Z374" s="41"/>
      <c r="AA374" s="41"/>
      <c r="AB374" s="41"/>
      <c r="AC374" s="41"/>
      <c r="AD374" s="41"/>
      <c r="AE374" s="5" t="str">
        <f t="shared" si="170"/>
        <v/>
      </c>
      <c r="AF374" s="41"/>
      <c r="AG374" s="41"/>
      <c r="AH374" s="41"/>
      <c r="AI374" s="41"/>
      <c r="AJ374" s="41"/>
      <c r="AK374" s="41"/>
      <c r="AL374" s="41"/>
      <c r="AM374" s="41"/>
      <c r="AN374" s="41">
        <f t="shared" si="177"/>
        <v>21.671826625386998</v>
      </c>
      <c r="AO374" s="41">
        <v>969</v>
      </c>
      <c r="AP374" s="110">
        <v>3.2</v>
      </c>
      <c r="AQ374" s="111">
        <v>2.36</v>
      </c>
      <c r="AR374" s="126">
        <f t="shared" si="171"/>
        <v>73.75</v>
      </c>
      <c r="AS374" s="126">
        <f t="shared" si="172"/>
        <v>26.25</v>
      </c>
      <c r="AT374" s="127">
        <v>969</v>
      </c>
      <c r="AU374" s="128">
        <v>2.81</v>
      </c>
      <c r="AV374" s="129">
        <v>1.77</v>
      </c>
      <c r="AW374" s="126">
        <f t="shared" si="173"/>
        <v>62.989323843416365</v>
      </c>
      <c r="AX374" s="126">
        <f t="shared" si="174"/>
        <v>37.010676156583635</v>
      </c>
      <c r="AY374" s="64">
        <f t="shared" si="175"/>
        <v>39.423076923076941</v>
      </c>
      <c r="AZ374" s="97">
        <v>83.9</v>
      </c>
      <c r="BA374" s="68"/>
      <c r="BB374" s="68"/>
      <c r="BC374" s="68"/>
      <c r="BD374" s="68"/>
      <c r="BE374" s="15"/>
      <c r="BF374" s="5">
        <f t="shared" si="176"/>
        <v>8705</v>
      </c>
      <c r="BG374" s="41">
        <v>4732</v>
      </c>
      <c r="BH374" s="42">
        <v>3973</v>
      </c>
      <c r="BI374" s="42"/>
      <c r="BJ374" s="42"/>
      <c r="BK374" s="42"/>
      <c r="BL374" s="42"/>
      <c r="BM374" s="15"/>
    </row>
    <row r="375" spans="1:65" outlineLevel="5" x14ac:dyDescent="0.3">
      <c r="A375" s="22">
        <f t="shared" si="144"/>
        <v>11</v>
      </c>
      <c r="B375" s="9">
        <f t="shared" si="162"/>
        <v>43783</v>
      </c>
      <c r="C375" s="51">
        <v>276679</v>
      </c>
      <c r="D375" s="64">
        <f t="shared" si="167"/>
        <v>35.5</v>
      </c>
      <c r="E375" s="12">
        <v>35</v>
      </c>
      <c r="F375" s="12">
        <v>36</v>
      </c>
      <c r="G375" s="12"/>
      <c r="H375" s="12"/>
      <c r="I375" s="12"/>
      <c r="J375" s="12"/>
      <c r="K375" s="12"/>
      <c r="L375" s="12"/>
      <c r="M375" s="74" t="str">
        <f t="shared" si="168"/>
        <v/>
      </c>
      <c r="N375" s="83" t="s">
        <v>103</v>
      </c>
      <c r="O375" s="83" t="s">
        <v>103</v>
      </c>
      <c r="P375" s="83"/>
      <c r="Q375" s="83"/>
      <c r="R375" s="83"/>
      <c r="S375" s="83"/>
      <c r="T375" s="83"/>
      <c r="U375" s="83"/>
      <c r="V375" s="5" t="str">
        <f t="shared" si="169"/>
        <v/>
      </c>
      <c r="W375" s="41"/>
      <c r="X375" s="41"/>
      <c r="Y375" s="41"/>
      <c r="Z375" s="41"/>
      <c r="AA375" s="41"/>
      <c r="AB375" s="41"/>
      <c r="AC375" s="41"/>
      <c r="AD375" s="41"/>
      <c r="AE375" s="5" t="str">
        <f t="shared" si="170"/>
        <v/>
      </c>
      <c r="AF375" s="41"/>
      <c r="AG375" s="41"/>
      <c r="AH375" s="41"/>
      <c r="AI375" s="41"/>
      <c r="AJ375" s="41"/>
      <c r="AK375" s="41"/>
      <c r="AL375" s="41"/>
      <c r="AM375" s="41"/>
      <c r="AN375" s="41">
        <f t="shared" si="177"/>
        <v>13.852242744063325</v>
      </c>
      <c r="AO375" s="41">
        <v>1516</v>
      </c>
      <c r="AP375" s="110" t="s">
        <v>103</v>
      </c>
      <c r="AQ375" s="111" t="s">
        <v>103</v>
      </c>
      <c r="AR375" s="126" t="str">
        <f t="shared" si="171"/>
        <v/>
      </c>
      <c r="AS375" s="126" t="str">
        <f t="shared" si="172"/>
        <v/>
      </c>
      <c r="AT375" s="127">
        <v>1516</v>
      </c>
      <c r="AU375" s="128">
        <v>2.39</v>
      </c>
      <c r="AV375" s="129" t="s">
        <v>103</v>
      </c>
      <c r="AW375" s="126" t="str">
        <f t="shared" si="173"/>
        <v/>
      </c>
      <c r="AX375" s="126" t="str">
        <f t="shared" si="174"/>
        <v/>
      </c>
      <c r="AY375" s="64" t="str">
        <f t="shared" si="175"/>
        <v/>
      </c>
      <c r="AZ375" s="97">
        <v>79.5</v>
      </c>
      <c r="BA375" s="68"/>
      <c r="BB375" s="68"/>
      <c r="BC375" s="68"/>
      <c r="BD375" s="68"/>
      <c r="BE375" s="15"/>
      <c r="BF375" s="5">
        <f t="shared" si="176"/>
        <v>9194</v>
      </c>
      <c r="BG375" s="41">
        <v>4640</v>
      </c>
      <c r="BH375" s="42">
        <v>4554</v>
      </c>
      <c r="BI375" s="42"/>
      <c r="BJ375" s="42"/>
      <c r="BK375" s="42"/>
      <c r="BL375" s="42"/>
      <c r="BM375" s="15"/>
    </row>
    <row r="376" spans="1:65" outlineLevel="5" x14ac:dyDescent="0.3">
      <c r="A376" s="22">
        <f t="shared" si="144"/>
        <v>11</v>
      </c>
      <c r="B376" s="9">
        <f t="shared" si="162"/>
        <v>43784</v>
      </c>
      <c r="C376" s="51">
        <v>279550</v>
      </c>
      <c r="D376" s="64">
        <f t="shared" si="167"/>
        <v>35.5</v>
      </c>
      <c r="E376" s="12">
        <v>36</v>
      </c>
      <c r="F376" s="12">
        <v>35</v>
      </c>
      <c r="G376" s="12"/>
      <c r="H376" s="12"/>
      <c r="I376" s="12"/>
      <c r="J376" s="12"/>
      <c r="K376" s="12"/>
      <c r="L376" s="12"/>
      <c r="M376" s="74" t="str">
        <f t="shared" si="168"/>
        <v/>
      </c>
      <c r="N376" s="83" t="s">
        <v>103</v>
      </c>
      <c r="O376" s="83" t="s">
        <v>103</v>
      </c>
      <c r="P376" s="83"/>
      <c r="Q376" s="83"/>
      <c r="R376" s="83"/>
      <c r="S376" s="83"/>
      <c r="T376" s="83"/>
      <c r="U376" s="83"/>
      <c r="V376" s="5" t="str">
        <f t="shared" si="169"/>
        <v/>
      </c>
      <c r="W376" s="41"/>
      <c r="X376" s="41"/>
      <c r="Y376" s="41"/>
      <c r="Z376" s="41"/>
      <c r="AA376" s="41"/>
      <c r="AB376" s="41"/>
      <c r="AC376" s="41"/>
      <c r="AD376" s="41"/>
      <c r="AE376" s="5" t="str">
        <f t="shared" si="170"/>
        <v/>
      </c>
      <c r="AF376" s="41"/>
      <c r="AG376" s="41"/>
      <c r="AH376" s="41"/>
      <c r="AI376" s="41"/>
      <c r="AJ376" s="41"/>
      <c r="AK376" s="41"/>
      <c r="AL376" s="41"/>
      <c r="AM376" s="41"/>
      <c r="AN376" s="41">
        <f t="shared" si="177"/>
        <v>15.567086730911786</v>
      </c>
      <c r="AO376" s="41">
        <v>1349</v>
      </c>
      <c r="AP376" s="110" t="s">
        <v>103</v>
      </c>
      <c r="AQ376" s="111" t="s">
        <v>103</v>
      </c>
      <c r="AR376" s="126" t="str">
        <f t="shared" si="171"/>
        <v/>
      </c>
      <c r="AS376" s="126" t="str">
        <f t="shared" si="172"/>
        <v/>
      </c>
      <c r="AT376" s="127">
        <v>1349</v>
      </c>
      <c r="AU376" s="128">
        <v>2.35</v>
      </c>
      <c r="AV376" s="129" t="s">
        <v>103</v>
      </c>
      <c r="AW376" s="126" t="str">
        <f t="shared" si="173"/>
        <v/>
      </c>
      <c r="AX376" s="126" t="str">
        <f t="shared" si="174"/>
        <v/>
      </c>
      <c r="AY376" s="64" t="str">
        <f t="shared" si="175"/>
        <v/>
      </c>
      <c r="AZ376" s="97">
        <v>80.680000000000007</v>
      </c>
      <c r="BA376" s="68"/>
      <c r="BB376" s="68"/>
      <c r="BC376" s="68"/>
      <c r="BD376" s="68"/>
      <c r="BE376" s="15"/>
      <c r="BF376" s="5">
        <f t="shared" si="176"/>
        <v>9459</v>
      </c>
      <c r="BG376" s="41">
        <v>5341</v>
      </c>
      <c r="BH376" s="42">
        <v>4118</v>
      </c>
      <c r="BI376" s="42"/>
      <c r="BJ376" s="42"/>
      <c r="BK376" s="42"/>
      <c r="BL376" s="42"/>
      <c r="BM376" s="15"/>
    </row>
    <row r="377" spans="1:65" outlineLevel="5" x14ac:dyDescent="0.3">
      <c r="A377" s="22">
        <f t="shared" si="144"/>
        <v>11</v>
      </c>
      <c r="B377" s="9">
        <f t="shared" si="162"/>
        <v>43785</v>
      </c>
      <c r="C377" s="51">
        <v>300452</v>
      </c>
      <c r="D377" s="64">
        <f t="shared" si="167"/>
        <v>36.5</v>
      </c>
      <c r="E377" s="12">
        <v>36</v>
      </c>
      <c r="F377" s="12">
        <v>37</v>
      </c>
      <c r="G377" s="12"/>
      <c r="H377" s="12"/>
      <c r="I377" s="12"/>
      <c r="J377" s="12"/>
      <c r="K377" s="12"/>
      <c r="L377" s="12"/>
      <c r="M377" s="74" t="str">
        <f t="shared" si="168"/>
        <v/>
      </c>
      <c r="N377" s="83" t="s">
        <v>103</v>
      </c>
      <c r="O377" s="83" t="s">
        <v>103</v>
      </c>
      <c r="P377" s="83"/>
      <c r="Q377" s="83"/>
      <c r="R377" s="83"/>
      <c r="S377" s="83"/>
      <c r="T377" s="83"/>
      <c r="U377" s="83"/>
      <c r="V377" s="5" t="str">
        <f t="shared" si="169"/>
        <v/>
      </c>
      <c r="W377" s="41"/>
      <c r="X377" s="41"/>
      <c r="Y377" s="41"/>
      <c r="Z377" s="41"/>
      <c r="AA377" s="41"/>
      <c r="AB377" s="41"/>
      <c r="AC377" s="41"/>
      <c r="AD377" s="41"/>
      <c r="AE377" s="5" t="str">
        <f t="shared" si="170"/>
        <v/>
      </c>
      <c r="AF377" s="41"/>
      <c r="AG377" s="41"/>
      <c r="AH377" s="41"/>
      <c r="AI377" s="41"/>
      <c r="AJ377" s="41"/>
      <c r="AK377" s="41"/>
      <c r="AL377" s="41"/>
      <c r="AM377" s="41"/>
      <c r="AN377" s="41">
        <f t="shared" si="177"/>
        <v>20.874751491053679</v>
      </c>
      <c r="AO377" s="41">
        <v>1006</v>
      </c>
      <c r="AP377" s="110" t="s">
        <v>103</v>
      </c>
      <c r="AQ377" s="111" t="s">
        <v>103</v>
      </c>
      <c r="AR377" s="126" t="str">
        <f t="shared" si="171"/>
        <v/>
      </c>
      <c r="AS377" s="126" t="str">
        <f t="shared" si="172"/>
        <v/>
      </c>
      <c r="AT377" s="127">
        <v>1006</v>
      </c>
      <c r="AU377" s="128" t="s">
        <v>103</v>
      </c>
      <c r="AV377" s="129" t="s">
        <v>103</v>
      </c>
      <c r="AW377" s="126" t="str">
        <f t="shared" si="173"/>
        <v/>
      </c>
      <c r="AX377" s="126" t="str">
        <f t="shared" si="174"/>
        <v/>
      </c>
      <c r="AY377" s="64" t="str">
        <f t="shared" si="175"/>
        <v/>
      </c>
      <c r="AZ377" s="97" t="s">
        <v>103</v>
      </c>
      <c r="BA377" s="68"/>
      <c r="BB377" s="68"/>
      <c r="BC377" s="68"/>
      <c r="BD377" s="68"/>
      <c r="BE377" s="15"/>
      <c r="BF377" s="5">
        <f t="shared" si="176"/>
        <v>9398</v>
      </c>
      <c r="BG377" s="41">
        <v>5106</v>
      </c>
      <c r="BH377" s="42">
        <v>4292</v>
      </c>
      <c r="BI377" s="42"/>
      <c r="BJ377" s="42"/>
      <c r="BK377" s="42"/>
      <c r="BL377" s="42"/>
      <c r="BM377" s="15"/>
    </row>
    <row r="378" spans="1:65" outlineLevel="5" x14ac:dyDescent="0.3">
      <c r="A378" s="22">
        <f t="shared" si="144"/>
        <v>11</v>
      </c>
      <c r="B378" s="9">
        <f t="shared" si="162"/>
        <v>43786</v>
      </c>
      <c r="C378" s="51">
        <v>302900</v>
      </c>
      <c r="D378" s="64">
        <f t="shared" si="167"/>
        <v>36.5</v>
      </c>
      <c r="E378" s="12">
        <v>37</v>
      </c>
      <c r="F378" s="12">
        <v>36</v>
      </c>
      <c r="G378" s="12"/>
      <c r="H378" s="12"/>
      <c r="I378" s="12"/>
      <c r="J378" s="12"/>
      <c r="K378" s="12"/>
      <c r="L378" s="12"/>
      <c r="M378" s="74" t="str">
        <f t="shared" si="168"/>
        <v/>
      </c>
      <c r="N378" s="83" t="s">
        <v>103</v>
      </c>
      <c r="O378" s="83" t="s">
        <v>103</v>
      </c>
      <c r="P378" s="83"/>
      <c r="Q378" s="83"/>
      <c r="R378" s="83"/>
      <c r="S378" s="83"/>
      <c r="T378" s="83"/>
      <c r="U378" s="83"/>
      <c r="V378" s="5" t="str">
        <f t="shared" si="169"/>
        <v/>
      </c>
      <c r="W378" s="41"/>
      <c r="X378" s="41"/>
      <c r="Y378" s="41"/>
      <c r="Z378" s="41"/>
      <c r="AA378" s="41"/>
      <c r="AB378" s="41"/>
      <c r="AC378" s="41"/>
      <c r="AD378" s="41"/>
      <c r="AE378" s="5" t="str">
        <f t="shared" si="170"/>
        <v/>
      </c>
      <c r="AF378" s="41"/>
      <c r="AG378" s="41"/>
      <c r="AH378" s="41"/>
      <c r="AI378" s="41"/>
      <c r="AJ378" s="41"/>
      <c r="AK378" s="41"/>
      <c r="AL378" s="41"/>
      <c r="AM378" s="41"/>
      <c r="AN378" s="41">
        <f t="shared" si="177"/>
        <v>20.750988142292488</v>
      </c>
      <c r="AO378" s="41">
        <v>1012</v>
      </c>
      <c r="AP378" s="110" t="s">
        <v>103</v>
      </c>
      <c r="AQ378" s="111" t="s">
        <v>103</v>
      </c>
      <c r="AR378" s="126" t="str">
        <f t="shared" si="171"/>
        <v/>
      </c>
      <c r="AS378" s="126" t="str">
        <f t="shared" si="172"/>
        <v/>
      </c>
      <c r="AT378" s="127">
        <v>1012</v>
      </c>
      <c r="AU378" s="128" t="s">
        <v>103</v>
      </c>
      <c r="AV378" s="129" t="s">
        <v>103</v>
      </c>
      <c r="AW378" s="126" t="str">
        <f t="shared" si="173"/>
        <v/>
      </c>
      <c r="AX378" s="126" t="str">
        <f t="shared" si="174"/>
        <v/>
      </c>
      <c r="AY378" s="64" t="str">
        <f t="shared" si="175"/>
        <v/>
      </c>
      <c r="AZ378" s="97" t="s">
        <v>103</v>
      </c>
      <c r="BA378" s="68"/>
      <c r="BB378" s="68"/>
      <c r="BC378" s="68"/>
      <c r="BD378" s="68"/>
      <c r="BE378" s="15"/>
      <c r="BF378" s="5">
        <f t="shared" si="176"/>
        <v>9639</v>
      </c>
      <c r="BG378" s="41">
        <v>1139</v>
      </c>
      <c r="BH378" s="42">
        <v>8500</v>
      </c>
      <c r="BI378" s="42"/>
      <c r="BJ378" s="42"/>
      <c r="BK378" s="42"/>
      <c r="BL378" s="42"/>
      <c r="BM378" s="15"/>
    </row>
    <row r="379" spans="1:65" outlineLevel="5" x14ac:dyDescent="0.3">
      <c r="A379" s="22">
        <f t="shared" ref="A379:A426" si="178">MONTH(B379)</f>
        <v>11</v>
      </c>
      <c r="B379" s="9">
        <f t="shared" si="162"/>
        <v>43787</v>
      </c>
      <c r="C379" s="51">
        <v>353667</v>
      </c>
      <c r="D379" s="64">
        <f t="shared" si="167"/>
        <v>36</v>
      </c>
      <c r="E379" s="12">
        <v>36</v>
      </c>
      <c r="F379" s="12">
        <v>36</v>
      </c>
      <c r="G379" s="12"/>
      <c r="H379" s="12"/>
      <c r="I379" s="12"/>
      <c r="J379" s="12"/>
      <c r="K379" s="12"/>
      <c r="L379" s="12"/>
      <c r="M379" s="74" t="str">
        <f t="shared" si="168"/>
        <v/>
      </c>
      <c r="N379" s="83" t="s">
        <v>103</v>
      </c>
      <c r="O379" s="83" t="s">
        <v>103</v>
      </c>
      <c r="P379" s="83"/>
      <c r="Q379" s="83"/>
      <c r="R379" s="83"/>
      <c r="S379" s="83"/>
      <c r="T379" s="83"/>
      <c r="U379" s="83"/>
      <c r="V379" s="5" t="str">
        <f t="shared" si="169"/>
        <v/>
      </c>
      <c r="W379" s="41"/>
      <c r="X379" s="41"/>
      <c r="Y379" s="41"/>
      <c r="Z379" s="41"/>
      <c r="AA379" s="41"/>
      <c r="AB379" s="41"/>
      <c r="AC379" s="41"/>
      <c r="AD379" s="41"/>
      <c r="AE379" s="5" t="str">
        <f t="shared" si="170"/>
        <v/>
      </c>
      <c r="AF379" s="41"/>
      <c r="AG379" s="41"/>
      <c r="AH379" s="41"/>
      <c r="AI379" s="41"/>
      <c r="AJ379" s="41"/>
      <c r="AK379" s="41"/>
      <c r="AL379" s="41"/>
      <c r="AM379" s="41"/>
      <c r="AN379" s="41">
        <f t="shared" si="177"/>
        <v>20.329138431752177</v>
      </c>
      <c r="AO379" s="41">
        <v>1033</v>
      </c>
      <c r="AP379" s="110" t="s">
        <v>103</v>
      </c>
      <c r="AQ379" s="111" t="s">
        <v>103</v>
      </c>
      <c r="AR379" s="126" t="str">
        <f t="shared" si="171"/>
        <v/>
      </c>
      <c r="AS379" s="126" t="str">
        <f t="shared" si="172"/>
        <v/>
      </c>
      <c r="AT379" s="127">
        <v>1033</v>
      </c>
      <c r="AU379" s="128">
        <v>2.46</v>
      </c>
      <c r="AV379" s="129" t="s">
        <v>103</v>
      </c>
      <c r="AW379" s="126" t="str">
        <f t="shared" si="173"/>
        <v/>
      </c>
      <c r="AX379" s="126" t="str">
        <f t="shared" si="174"/>
        <v/>
      </c>
      <c r="AY379" s="64" t="str">
        <f t="shared" si="175"/>
        <v/>
      </c>
      <c r="AZ379" s="97">
        <v>81.08</v>
      </c>
      <c r="BA379" s="68"/>
      <c r="BB379" s="68"/>
      <c r="BC379" s="68"/>
      <c r="BD379" s="68"/>
      <c r="BE379" s="15"/>
      <c r="BF379" s="5">
        <f t="shared" si="176"/>
        <v>10352</v>
      </c>
      <c r="BG379" s="41">
        <v>5342</v>
      </c>
      <c r="BH379" s="42">
        <v>5010</v>
      </c>
      <c r="BI379" s="42"/>
      <c r="BJ379" s="42"/>
      <c r="BK379" s="42"/>
      <c r="BL379" s="42"/>
      <c r="BM379" s="15"/>
    </row>
    <row r="380" spans="1:65" outlineLevel="5" x14ac:dyDescent="0.3">
      <c r="A380" s="22">
        <f t="shared" si="178"/>
        <v>11</v>
      </c>
      <c r="B380" s="9">
        <f t="shared" si="162"/>
        <v>43788</v>
      </c>
      <c r="C380" s="51">
        <v>297484</v>
      </c>
      <c r="D380" s="64">
        <f t="shared" si="167"/>
        <v>36</v>
      </c>
      <c r="E380" s="12">
        <v>36</v>
      </c>
      <c r="F380" s="12">
        <v>36</v>
      </c>
      <c r="G380" s="12"/>
      <c r="H380" s="12"/>
      <c r="I380" s="12"/>
      <c r="J380" s="12"/>
      <c r="K380" s="12"/>
      <c r="L380" s="12"/>
      <c r="M380" s="74">
        <f t="shared" si="168"/>
        <v>7.1</v>
      </c>
      <c r="N380" s="83">
        <v>7.05</v>
      </c>
      <c r="O380" s="83">
        <v>7.16</v>
      </c>
      <c r="P380" s="83"/>
      <c r="Q380" s="83"/>
      <c r="R380" s="83"/>
      <c r="S380" s="83"/>
      <c r="T380" s="83"/>
      <c r="U380" s="83"/>
      <c r="V380" s="5" t="str">
        <f t="shared" si="169"/>
        <v/>
      </c>
      <c r="W380" s="41"/>
      <c r="X380" s="41"/>
      <c r="Y380" s="41"/>
      <c r="Z380" s="41"/>
      <c r="AA380" s="41"/>
      <c r="AB380" s="41"/>
      <c r="AC380" s="41"/>
      <c r="AD380" s="41"/>
      <c r="AE380" s="5" t="str">
        <f t="shared" si="170"/>
        <v/>
      </c>
      <c r="AF380" s="41"/>
      <c r="AG380" s="41"/>
      <c r="AH380" s="41"/>
      <c r="AI380" s="41"/>
      <c r="AJ380" s="41"/>
      <c r="AK380" s="41"/>
      <c r="AL380" s="41"/>
      <c r="AM380" s="41"/>
      <c r="AN380" s="41">
        <f t="shared" si="177"/>
        <v>21.897810218978101</v>
      </c>
      <c r="AO380" s="41">
        <v>959</v>
      </c>
      <c r="AP380" s="110">
        <v>3.22</v>
      </c>
      <c r="AQ380" s="111">
        <v>2.44</v>
      </c>
      <c r="AR380" s="126">
        <f t="shared" si="171"/>
        <v>75.776397515527947</v>
      </c>
      <c r="AS380" s="126">
        <f t="shared" si="172"/>
        <v>24.223602484472053</v>
      </c>
      <c r="AT380" s="127">
        <v>959</v>
      </c>
      <c r="AU380" s="128">
        <v>2.39</v>
      </c>
      <c r="AV380" s="129">
        <v>1.51</v>
      </c>
      <c r="AW380" s="126">
        <f t="shared" si="173"/>
        <v>63.179916317991626</v>
      </c>
      <c r="AX380" s="126">
        <f t="shared" si="174"/>
        <v>36.820083682008374</v>
      </c>
      <c r="AY380" s="64">
        <f t="shared" si="175"/>
        <v>45.147168405365136</v>
      </c>
      <c r="AZ380" s="97">
        <v>81.209999999999994</v>
      </c>
      <c r="BA380" s="68"/>
      <c r="BB380" s="68"/>
      <c r="BC380" s="68"/>
      <c r="BD380" s="68"/>
      <c r="BE380" s="15"/>
      <c r="BF380" s="5">
        <f t="shared" si="176"/>
        <v>10028</v>
      </c>
      <c r="BG380" s="41">
        <v>5167</v>
      </c>
      <c r="BH380" s="42">
        <v>4861</v>
      </c>
      <c r="BI380" s="42"/>
      <c r="BJ380" s="42"/>
      <c r="BK380" s="42"/>
      <c r="BL380" s="42"/>
      <c r="BM380" s="15"/>
    </row>
    <row r="381" spans="1:65" outlineLevel="5" x14ac:dyDescent="0.3">
      <c r="A381" s="22">
        <f t="shared" si="178"/>
        <v>11</v>
      </c>
      <c r="B381" s="9">
        <f t="shared" si="162"/>
        <v>43789</v>
      </c>
      <c r="C381" s="51">
        <v>312351</v>
      </c>
      <c r="D381" s="64">
        <f t="shared" si="167"/>
        <v>36</v>
      </c>
      <c r="E381" s="12">
        <v>36</v>
      </c>
      <c r="F381" s="12">
        <v>36</v>
      </c>
      <c r="G381" s="12"/>
      <c r="H381" s="12"/>
      <c r="I381" s="12"/>
      <c r="J381" s="12"/>
      <c r="K381" s="12"/>
      <c r="L381" s="12"/>
      <c r="M381" s="74" t="str">
        <f t="shared" si="168"/>
        <v/>
      </c>
      <c r="N381" s="83" t="s">
        <v>103</v>
      </c>
      <c r="O381" s="83" t="s">
        <v>103</v>
      </c>
      <c r="P381" s="83"/>
      <c r="Q381" s="83"/>
      <c r="R381" s="83"/>
      <c r="S381" s="83"/>
      <c r="T381" s="83"/>
      <c r="U381" s="83"/>
      <c r="V381" s="5" t="str">
        <f t="shared" si="169"/>
        <v/>
      </c>
      <c r="W381" s="41"/>
      <c r="X381" s="41"/>
      <c r="Y381" s="41"/>
      <c r="Z381" s="41"/>
      <c r="AA381" s="41"/>
      <c r="AB381" s="41"/>
      <c r="AC381" s="41"/>
      <c r="AD381" s="41"/>
      <c r="AE381" s="5" t="str">
        <f t="shared" si="170"/>
        <v/>
      </c>
      <c r="AF381" s="41"/>
      <c r="AG381" s="41"/>
      <c r="AH381" s="41"/>
      <c r="AI381" s="41"/>
      <c r="AJ381" s="41"/>
      <c r="AK381" s="41"/>
      <c r="AL381" s="41"/>
      <c r="AM381" s="41"/>
      <c r="AN381" s="41">
        <f t="shared" si="177"/>
        <v>21.472392638036808</v>
      </c>
      <c r="AO381" s="41">
        <v>978</v>
      </c>
      <c r="AP381" s="110" t="s">
        <v>103</v>
      </c>
      <c r="AQ381" s="111" t="s">
        <v>103</v>
      </c>
      <c r="AR381" s="126" t="str">
        <f t="shared" si="171"/>
        <v/>
      </c>
      <c r="AS381" s="126" t="str">
        <f t="shared" si="172"/>
        <v/>
      </c>
      <c r="AT381" s="127">
        <v>978</v>
      </c>
      <c r="AU381" s="128">
        <v>2.5</v>
      </c>
      <c r="AV381" s="129" t="s">
        <v>103</v>
      </c>
      <c r="AW381" s="126" t="str">
        <f t="shared" si="173"/>
        <v/>
      </c>
      <c r="AX381" s="126" t="str">
        <f t="shared" si="174"/>
        <v/>
      </c>
      <c r="AY381" s="64" t="str">
        <f t="shared" si="175"/>
        <v/>
      </c>
      <c r="AZ381" s="97">
        <v>81.349999999999994</v>
      </c>
      <c r="BA381" s="68"/>
      <c r="BB381" s="68"/>
      <c r="BC381" s="68"/>
      <c r="BD381" s="68"/>
      <c r="BE381" s="15"/>
      <c r="BF381" s="5">
        <f t="shared" si="176"/>
        <v>9064</v>
      </c>
      <c r="BG381" s="41">
        <v>2706</v>
      </c>
      <c r="BH381" s="42">
        <v>6358</v>
      </c>
      <c r="BI381" s="42"/>
      <c r="BJ381" s="42"/>
      <c r="BK381" s="42"/>
      <c r="BL381" s="42"/>
      <c r="BM381" s="15"/>
    </row>
    <row r="382" spans="1:65" outlineLevel="5" x14ac:dyDescent="0.3">
      <c r="A382" s="22">
        <f t="shared" si="178"/>
        <v>11</v>
      </c>
      <c r="B382" s="9">
        <f t="shared" si="162"/>
        <v>43790</v>
      </c>
      <c r="C382" s="51">
        <v>292406</v>
      </c>
      <c r="D382" s="64">
        <f t="shared" si="167"/>
        <v>36</v>
      </c>
      <c r="E382" s="12">
        <v>36</v>
      </c>
      <c r="F382" s="12">
        <v>36</v>
      </c>
      <c r="G382" s="12"/>
      <c r="H382" s="12"/>
      <c r="I382" s="12"/>
      <c r="J382" s="12"/>
      <c r="K382" s="12"/>
      <c r="L382" s="12"/>
      <c r="M382" s="74" t="str">
        <f t="shared" si="168"/>
        <v/>
      </c>
      <c r="N382" s="83" t="s">
        <v>103</v>
      </c>
      <c r="O382" s="83" t="s">
        <v>103</v>
      </c>
      <c r="P382" s="83"/>
      <c r="Q382" s="83"/>
      <c r="R382" s="83"/>
      <c r="S382" s="83"/>
      <c r="T382" s="83"/>
      <c r="U382" s="83"/>
      <c r="V382" s="5" t="str">
        <f t="shared" si="169"/>
        <v/>
      </c>
      <c r="W382" s="41"/>
      <c r="X382" s="41"/>
      <c r="Y382" s="41"/>
      <c r="Z382" s="41"/>
      <c r="AA382" s="41"/>
      <c r="AB382" s="41"/>
      <c r="AC382" s="41"/>
      <c r="AD382" s="41"/>
      <c r="AE382" s="5" t="str">
        <f t="shared" si="170"/>
        <v/>
      </c>
      <c r="AF382" s="41"/>
      <c r="AG382" s="41"/>
      <c r="AH382" s="41"/>
      <c r="AI382" s="41"/>
      <c r="AJ382" s="41"/>
      <c r="AK382" s="41"/>
      <c r="AL382" s="41"/>
      <c r="AM382" s="41"/>
      <c r="AN382" s="41">
        <f t="shared" si="177"/>
        <v>21.852237252861602</v>
      </c>
      <c r="AO382" s="41">
        <v>961</v>
      </c>
      <c r="AP382" s="110" t="s">
        <v>103</v>
      </c>
      <c r="AQ382" s="111" t="s">
        <v>103</v>
      </c>
      <c r="AR382" s="126" t="str">
        <f t="shared" si="171"/>
        <v/>
      </c>
      <c r="AS382" s="126" t="str">
        <f t="shared" si="172"/>
        <v/>
      </c>
      <c r="AT382" s="127">
        <v>638</v>
      </c>
      <c r="AU382" s="128">
        <v>2.4300000000000002</v>
      </c>
      <c r="AV382" s="129" t="s">
        <v>103</v>
      </c>
      <c r="AW382" s="126" t="str">
        <f t="shared" si="173"/>
        <v/>
      </c>
      <c r="AX382" s="126" t="str">
        <f t="shared" si="174"/>
        <v/>
      </c>
      <c r="AY382" s="64" t="str">
        <f t="shared" si="175"/>
        <v/>
      </c>
      <c r="AZ382" s="97">
        <v>80.290000000000006</v>
      </c>
      <c r="BA382" s="68"/>
      <c r="BB382" s="68"/>
      <c r="BC382" s="68"/>
      <c r="BD382" s="68"/>
      <c r="BE382" s="15"/>
      <c r="BF382" s="5">
        <f t="shared" si="176"/>
        <v>9191</v>
      </c>
      <c r="BG382" s="41">
        <v>2104</v>
      </c>
      <c r="BH382" s="42">
        <v>7087</v>
      </c>
      <c r="BI382" s="42"/>
      <c r="BJ382" s="42"/>
      <c r="BK382" s="42"/>
      <c r="BL382" s="42"/>
      <c r="BM382" s="15"/>
    </row>
    <row r="383" spans="1:65" outlineLevel="5" x14ac:dyDescent="0.3">
      <c r="A383" s="22">
        <f t="shared" si="178"/>
        <v>11</v>
      </c>
      <c r="B383" s="9">
        <f t="shared" si="162"/>
        <v>43791</v>
      </c>
      <c r="C383" s="51">
        <v>275592</v>
      </c>
      <c r="D383" s="64">
        <f t="shared" si="167"/>
        <v>35</v>
      </c>
      <c r="E383" s="12">
        <v>35</v>
      </c>
      <c r="F383" s="12">
        <v>35</v>
      </c>
      <c r="G383" s="12"/>
      <c r="H383" s="12"/>
      <c r="I383" s="12"/>
      <c r="J383" s="12"/>
      <c r="K383" s="12"/>
      <c r="L383" s="12"/>
      <c r="M383" s="74" t="str">
        <f t="shared" si="168"/>
        <v/>
      </c>
      <c r="N383" s="83" t="s">
        <v>103</v>
      </c>
      <c r="O383" s="83" t="s">
        <v>103</v>
      </c>
      <c r="P383" s="83"/>
      <c r="Q383" s="83"/>
      <c r="R383" s="83"/>
      <c r="S383" s="83"/>
      <c r="T383" s="83"/>
      <c r="U383" s="83"/>
      <c r="V383" s="5" t="str">
        <f t="shared" si="169"/>
        <v/>
      </c>
      <c r="W383" s="41"/>
      <c r="X383" s="41"/>
      <c r="Y383" s="41"/>
      <c r="Z383" s="41"/>
      <c r="AA383" s="41"/>
      <c r="AB383" s="41"/>
      <c r="AC383" s="41"/>
      <c r="AD383" s="41"/>
      <c r="AE383" s="5" t="str">
        <f t="shared" si="170"/>
        <v/>
      </c>
      <c r="AF383" s="41"/>
      <c r="AG383" s="41"/>
      <c r="AH383" s="41"/>
      <c r="AI383" s="41"/>
      <c r="AJ383" s="41"/>
      <c r="AK383" s="41"/>
      <c r="AL383" s="41"/>
      <c r="AM383" s="41"/>
      <c r="AN383" s="41">
        <f t="shared" si="177"/>
        <v>22.925764192139738</v>
      </c>
      <c r="AO383" s="41">
        <v>916</v>
      </c>
      <c r="AP383" s="110" t="s">
        <v>103</v>
      </c>
      <c r="AQ383" s="111" t="s">
        <v>103</v>
      </c>
      <c r="AR383" s="126" t="str">
        <f t="shared" si="171"/>
        <v/>
      </c>
      <c r="AS383" s="126" t="str">
        <f t="shared" si="172"/>
        <v/>
      </c>
      <c r="AT383" s="127">
        <v>648</v>
      </c>
      <c r="AU383" s="128">
        <v>2.48</v>
      </c>
      <c r="AV383" s="129" t="s">
        <v>103</v>
      </c>
      <c r="AW383" s="126" t="str">
        <f t="shared" si="173"/>
        <v/>
      </c>
      <c r="AX383" s="126" t="str">
        <f t="shared" si="174"/>
        <v/>
      </c>
      <c r="AY383" s="64" t="str">
        <f t="shared" si="175"/>
        <v/>
      </c>
      <c r="AZ383" s="97">
        <v>80.13</v>
      </c>
      <c r="BA383" s="68"/>
      <c r="BB383" s="68"/>
      <c r="BC383" s="68"/>
      <c r="BD383" s="68"/>
      <c r="BE383" s="15"/>
      <c r="BF383" s="5">
        <f t="shared" si="176"/>
        <v>9166</v>
      </c>
      <c r="BG383" s="41">
        <v>3363</v>
      </c>
      <c r="BH383" s="42">
        <v>5803</v>
      </c>
      <c r="BI383" s="42"/>
      <c r="BJ383" s="42"/>
      <c r="BK383" s="42"/>
      <c r="BL383" s="42"/>
      <c r="BM383" s="15"/>
    </row>
    <row r="384" spans="1:65" outlineLevel="5" x14ac:dyDescent="0.3">
      <c r="A384" s="22">
        <f t="shared" si="178"/>
        <v>11</v>
      </c>
      <c r="B384" s="9">
        <f t="shared" si="162"/>
        <v>43792</v>
      </c>
      <c r="C384" s="51">
        <v>300114</v>
      </c>
      <c r="D384" s="64">
        <f t="shared" si="167"/>
        <v>35.5</v>
      </c>
      <c r="E384" s="12">
        <v>36</v>
      </c>
      <c r="F384" s="12">
        <v>35</v>
      </c>
      <c r="G384" s="12"/>
      <c r="H384" s="12"/>
      <c r="I384" s="12"/>
      <c r="J384" s="12"/>
      <c r="K384" s="12"/>
      <c r="L384" s="12"/>
      <c r="M384" s="74" t="str">
        <f t="shared" si="168"/>
        <v/>
      </c>
      <c r="N384" s="83" t="s">
        <v>103</v>
      </c>
      <c r="O384" s="83" t="s">
        <v>103</v>
      </c>
      <c r="P384" s="83"/>
      <c r="Q384" s="83"/>
      <c r="R384" s="83"/>
      <c r="S384" s="83"/>
      <c r="T384" s="83"/>
      <c r="U384" s="83"/>
      <c r="V384" s="5" t="str">
        <f t="shared" si="169"/>
        <v/>
      </c>
      <c r="W384" s="41"/>
      <c r="X384" s="41"/>
      <c r="Y384" s="41"/>
      <c r="Z384" s="41"/>
      <c r="AA384" s="41"/>
      <c r="AB384" s="41"/>
      <c r="AC384" s="41"/>
      <c r="AD384" s="41"/>
      <c r="AE384" s="5" t="str">
        <f t="shared" si="170"/>
        <v/>
      </c>
      <c r="AF384" s="41"/>
      <c r="AG384" s="41"/>
      <c r="AH384" s="41"/>
      <c r="AI384" s="41"/>
      <c r="AJ384" s="41"/>
      <c r="AK384" s="41"/>
      <c r="AL384" s="41"/>
      <c r="AM384" s="41"/>
      <c r="AN384" s="41">
        <f t="shared" si="177"/>
        <v>20.428015564202333</v>
      </c>
      <c r="AO384" s="41">
        <v>1028</v>
      </c>
      <c r="AP384" s="110" t="s">
        <v>103</v>
      </c>
      <c r="AQ384" s="111" t="s">
        <v>103</v>
      </c>
      <c r="AR384" s="126" t="str">
        <f t="shared" si="171"/>
        <v/>
      </c>
      <c r="AS384" s="126" t="str">
        <f t="shared" si="172"/>
        <v/>
      </c>
      <c r="AT384" s="127">
        <v>758</v>
      </c>
      <c r="AU384" s="128" t="s">
        <v>103</v>
      </c>
      <c r="AV384" s="129" t="s">
        <v>103</v>
      </c>
      <c r="AW384" s="126" t="str">
        <f t="shared" si="173"/>
        <v/>
      </c>
      <c r="AX384" s="126" t="str">
        <f t="shared" si="174"/>
        <v/>
      </c>
      <c r="AY384" s="64" t="str">
        <f t="shared" si="175"/>
        <v/>
      </c>
      <c r="AZ384" s="97" t="s">
        <v>103</v>
      </c>
      <c r="BA384" s="68"/>
      <c r="BB384" s="68"/>
      <c r="BC384" s="68"/>
      <c r="BD384" s="68"/>
      <c r="BE384" s="15"/>
      <c r="BF384" s="5">
        <f t="shared" si="176"/>
        <v>10356</v>
      </c>
      <c r="BG384" s="41">
        <v>5397</v>
      </c>
      <c r="BH384" s="42">
        <v>4959</v>
      </c>
      <c r="BI384" s="42"/>
      <c r="BJ384" s="42"/>
      <c r="BK384" s="42"/>
      <c r="BL384" s="42"/>
      <c r="BM384" s="15"/>
    </row>
    <row r="385" spans="1:65" outlineLevel="5" x14ac:dyDescent="0.3">
      <c r="A385" s="22">
        <f t="shared" si="178"/>
        <v>11</v>
      </c>
      <c r="B385" s="9">
        <f t="shared" si="162"/>
        <v>43793</v>
      </c>
      <c r="C385" s="51">
        <v>300669</v>
      </c>
      <c r="D385" s="64">
        <f t="shared" si="167"/>
        <v>36</v>
      </c>
      <c r="E385" s="12">
        <v>36</v>
      </c>
      <c r="F385" s="12">
        <v>36</v>
      </c>
      <c r="G385" s="12"/>
      <c r="H385" s="12"/>
      <c r="I385" s="12"/>
      <c r="J385" s="12"/>
      <c r="K385" s="12"/>
      <c r="L385" s="12"/>
      <c r="M385" s="74" t="str">
        <f t="shared" si="168"/>
        <v/>
      </c>
      <c r="N385" s="83" t="s">
        <v>103</v>
      </c>
      <c r="O385" s="83" t="s">
        <v>103</v>
      </c>
      <c r="P385" s="83"/>
      <c r="Q385" s="83"/>
      <c r="R385" s="83"/>
      <c r="S385" s="83"/>
      <c r="T385" s="83"/>
      <c r="U385" s="83"/>
      <c r="V385" s="5" t="str">
        <f t="shared" si="169"/>
        <v/>
      </c>
      <c r="W385" s="41"/>
      <c r="X385" s="41"/>
      <c r="Y385" s="41"/>
      <c r="Z385" s="41"/>
      <c r="AA385" s="41"/>
      <c r="AB385" s="41"/>
      <c r="AC385" s="41"/>
      <c r="AD385" s="41"/>
      <c r="AE385" s="5" t="str">
        <f t="shared" si="170"/>
        <v/>
      </c>
      <c r="AF385" s="41"/>
      <c r="AG385" s="41"/>
      <c r="AH385" s="41"/>
      <c r="AI385" s="41"/>
      <c r="AJ385" s="41"/>
      <c r="AK385" s="41"/>
      <c r="AL385" s="41"/>
      <c r="AM385" s="41"/>
      <c r="AN385" s="41">
        <f t="shared" si="177"/>
        <v>23.648648648648649</v>
      </c>
      <c r="AO385" s="41">
        <v>888</v>
      </c>
      <c r="AP385" s="110" t="s">
        <v>103</v>
      </c>
      <c r="AQ385" s="111" t="s">
        <v>103</v>
      </c>
      <c r="AR385" s="126" t="str">
        <f t="shared" si="171"/>
        <v/>
      </c>
      <c r="AS385" s="126" t="str">
        <f t="shared" si="172"/>
        <v/>
      </c>
      <c r="AT385" s="127">
        <v>693</v>
      </c>
      <c r="AU385" s="128" t="s">
        <v>103</v>
      </c>
      <c r="AV385" s="129" t="s">
        <v>103</v>
      </c>
      <c r="AW385" s="126" t="str">
        <f t="shared" si="173"/>
        <v/>
      </c>
      <c r="AX385" s="126" t="str">
        <f t="shared" si="174"/>
        <v/>
      </c>
      <c r="AY385" s="64" t="str">
        <f t="shared" si="175"/>
        <v/>
      </c>
      <c r="AZ385" s="97" t="s">
        <v>103</v>
      </c>
      <c r="BA385" s="68"/>
      <c r="BB385" s="68"/>
      <c r="BC385" s="68"/>
      <c r="BD385" s="68"/>
      <c r="BE385" s="15"/>
      <c r="BF385" s="5">
        <f t="shared" si="176"/>
        <v>10353</v>
      </c>
      <c r="BG385" s="41">
        <v>5462</v>
      </c>
      <c r="BH385" s="42">
        <v>4891</v>
      </c>
      <c r="BI385" s="42"/>
      <c r="BJ385" s="42"/>
      <c r="BK385" s="42"/>
      <c r="BL385" s="42"/>
      <c r="BM385" s="15"/>
    </row>
    <row r="386" spans="1:65" outlineLevel="5" x14ac:dyDescent="0.3">
      <c r="A386" s="22">
        <f t="shared" si="178"/>
        <v>11</v>
      </c>
      <c r="B386" s="9">
        <f t="shared" si="162"/>
        <v>43794</v>
      </c>
      <c r="C386" s="51">
        <v>301269</v>
      </c>
      <c r="D386" s="64">
        <f t="shared" si="167"/>
        <v>36.5</v>
      </c>
      <c r="E386" s="12">
        <v>37</v>
      </c>
      <c r="F386" s="12">
        <v>36</v>
      </c>
      <c r="G386" s="12"/>
      <c r="H386" s="12"/>
      <c r="I386" s="12"/>
      <c r="J386" s="12"/>
      <c r="K386" s="12"/>
      <c r="L386" s="12"/>
      <c r="M386" s="74" t="str">
        <f t="shared" si="168"/>
        <v/>
      </c>
      <c r="N386" s="83" t="s">
        <v>103</v>
      </c>
      <c r="O386" s="83" t="s">
        <v>103</v>
      </c>
      <c r="P386" s="83"/>
      <c r="Q386" s="83"/>
      <c r="R386" s="83"/>
      <c r="S386" s="83"/>
      <c r="T386" s="83"/>
      <c r="U386" s="83"/>
      <c r="V386" s="5" t="str">
        <f t="shared" si="169"/>
        <v/>
      </c>
      <c r="W386" s="41"/>
      <c r="X386" s="41"/>
      <c r="Y386" s="41"/>
      <c r="Z386" s="41"/>
      <c r="AA386" s="41"/>
      <c r="AB386" s="41"/>
      <c r="AC386" s="41"/>
      <c r="AD386" s="41"/>
      <c r="AE386" s="5" t="str">
        <f t="shared" si="170"/>
        <v/>
      </c>
      <c r="AF386" s="41"/>
      <c r="AG386" s="41"/>
      <c r="AH386" s="41"/>
      <c r="AI386" s="41"/>
      <c r="AJ386" s="41"/>
      <c r="AK386" s="41"/>
      <c r="AL386" s="41"/>
      <c r="AM386" s="41"/>
      <c r="AN386" s="41">
        <f t="shared" si="177"/>
        <v>20.547945205479451</v>
      </c>
      <c r="AO386" s="41">
        <v>1022</v>
      </c>
      <c r="AP386" s="110" t="s">
        <v>103</v>
      </c>
      <c r="AQ386" s="111" t="s">
        <v>103</v>
      </c>
      <c r="AR386" s="126" t="str">
        <f t="shared" si="171"/>
        <v/>
      </c>
      <c r="AS386" s="126" t="str">
        <f t="shared" si="172"/>
        <v/>
      </c>
      <c r="AT386" s="127">
        <v>903</v>
      </c>
      <c r="AU386" s="128">
        <v>2.41</v>
      </c>
      <c r="AV386" s="129" t="s">
        <v>103</v>
      </c>
      <c r="AW386" s="126" t="str">
        <f t="shared" si="173"/>
        <v/>
      </c>
      <c r="AX386" s="126" t="str">
        <f t="shared" si="174"/>
        <v/>
      </c>
      <c r="AY386" s="64" t="str">
        <f t="shared" si="175"/>
        <v/>
      </c>
      <c r="AZ386" s="97">
        <v>80.42</v>
      </c>
      <c r="BA386" s="68"/>
      <c r="BB386" s="68"/>
      <c r="BC386" s="68"/>
      <c r="BD386" s="68"/>
      <c r="BE386" s="15"/>
      <c r="BF386" s="5">
        <f t="shared" si="176"/>
        <v>10172</v>
      </c>
      <c r="BG386" s="41">
        <v>5291</v>
      </c>
      <c r="BH386" s="42">
        <v>4881</v>
      </c>
      <c r="BI386" s="42"/>
      <c r="BJ386" s="42"/>
      <c r="BK386" s="42"/>
      <c r="BL386" s="42"/>
      <c r="BM386" s="15"/>
    </row>
    <row r="387" spans="1:65" outlineLevel="5" x14ac:dyDescent="0.3">
      <c r="A387" s="22">
        <f t="shared" si="178"/>
        <v>11</v>
      </c>
      <c r="B387" s="9">
        <f t="shared" si="162"/>
        <v>43795</v>
      </c>
      <c r="C387" s="51">
        <v>286855</v>
      </c>
      <c r="D387" s="64">
        <f t="shared" si="167"/>
        <v>36</v>
      </c>
      <c r="E387" s="12">
        <v>36</v>
      </c>
      <c r="F387" s="12">
        <v>36</v>
      </c>
      <c r="G387" s="12"/>
      <c r="H387" s="12"/>
      <c r="I387" s="12"/>
      <c r="J387" s="12"/>
      <c r="K387" s="12"/>
      <c r="L387" s="12"/>
      <c r="M387" s="74">
        <f t="shared" si="168"/>
        <v>7.1</v>
      </c>
      <c r="N387" s="83">
        <v>7.02</v>
      </c>
      <c r="O387" s="83">
        <v>7.09</v>
      </c>
      <c r="P387" s="83"/>
      <c r="Q387" s="83"/>
      <c r="R387" s="83"/>
      <c r="S387" s="83"/>
      <c r="T387" s="83"/>
      <c r="U387" s="83"/>
      <c r="V387" s="5" t="str">
        <f t="shared" si="169"/>
        <v/>
      </c>
      <c r="W387" s="41"/>
      <c r="X387" s="41"/>
      <c r="Y387" s="41"/>
      <c r="Z387" s="41"/>
      <c r="AA387" s="41"/>
      <c r="AB387" s="41"/>
      <c r="AC387" s="41"/>
      <c r="AD387" s="41"/>
      <c r="AE387" s="5" t="str">
        <f t="shared" si="170"/>
        <v/>
      </c>
      <c r="AF387" s="41"/>
      <c r="AG387" s="41"/>
      <c r="AH387" s="41"/>
      <c r="AI387" s="41"/>
      <c r="AJ387" s="41"/>
      <c r="AK387" s="41"/>
      <c r="AL387" s="41"/>
      <c r="AM387" s="41"/>
      <c r="AN387" s="41">
        <f t="shared" si="177"/>
        <v>17.617449664429529</v>
      </c>
      <c r="AO387" s="41">
        <v>1192</v>
      </c>
      <c r="AP387" s="110">
        <v>3.01</v>
      </c>
      <c r="AQ387" s="111">
        <v>2.37</v>
      </c>
      <c r="AR387" s="126">
        <f t="shared" si="171"/>
        <v>78.737541528239205</v>
      </c>
      <c r="AS387" s="126">
        <f t="shared" si="172"/>
        <v>21.262458471760795</v>
      </c>
      <c r="AT387" s="127">
        <v>1004</v>
      </c>
      <c r="AU387" s="128">
        <v>2.38</v>
      </c>
      <c r="AV387" s="129">
        <v>1.53</v>
      </c>
      <c r="AW387" s="126">
        <f t="shared" si="173"/>
        <v>64.285714285714292</v>
      </c>
      <c r="AX387" s="126">
        <f t="shared" si="174"/>
        <v>35.714285714285708</v>
      </c>
      <c r="AY387" s="64">
        <f t="shared" si="175"/>
        <v>51.392405063291122</v>
      </c>
      <c r="AZ387" s="97">
        <v>80.650000000000006</v>
      </c>
      <c r="BA387" s="68"/>
      <c r="BB387" s="68"/>
      <c r="BC387" s="68"/>
      <c r="BD387" s="68"/>
      <c r="BE387" s="15"/>
      <c r="BF387" s="5">
        <f t="shared" si="176"/>
        <v>9755</v>
      </c>
      <c r="BG387" s="41">
        <v>3765</v>
      </c>
      <c r="BH387" s="42">
        <v>5990</v>
      </c>
      <c r="BI387" s="42"/>
      <c r="BJ387" s="42"/>
      <c r="BK387" s="42"/>
      <c r="BL387" s="42"/>
      <c r="BM387" s="15"/>
    </row>
    <row r="388" spans="1:65" outlineLevel="5" x14ac:dyDescent="0.3">
      <c r="A388" s="22">
        <f t="shared" si="178"/>
        <v>11</v>
      </c>
      <c r="B388" s="9">
        <f t="shared" si="162"/>
        <v>43796</v>
      </c>
      <c r="C388" s="51">
        <v>291246</v>
      </c>
      <c r="D388" s="64">
        <f t="shared" si="167"/>
        <v>36</v>
      </c>
      <c r="E388" s="12">
        <v>36</v>
      </c>
      <c r="F388" s="12">
        <v>36</v>
      </c>
      <c r="G388" s="12"/>
      <c r="H388" s="12"/>
      <c r="I388" s="12"/>
      <c r="J388" s="12"/>
      <c r="K388" s="12"/>
      <c r="L388" s="12"/>
      <c r="M388" s="74" t="str">
        <f t="shared" si="168"/>
        <v/>
      </c>
      <c r="N388" s="83" t="s">
        <v>103</v>
      </c>
      <c r="O388" s="83" t="s">
        <v>103</v>
      </c>
      <c r="P388" s="83"/>
      <c r="Q388" s="83"/>
      <c r="R388" s="83"/>
      <c r="S388" s="83"/>
      <c r="T388" s="83"/>
      <c r="U388" s="83"/>
      <c r="V388" s="5" t="str">
        <f t="shared" si="169"/>
        <v/>
      </c>
      <c r="W388" s="41"/>
      <c r="X388" s="41"/>
      <c r="Y388" s="41"/>
      <c r="Z388" s="41"/>
      <c r="AA388" s="41"/>
      <c r="AB388" s="41"/>
      <c r="AC388" s="41"/>
      <c r="AD388" s="41"/>
      <c r="AE388" s="5" t="str">
        <f t="shared" si="170"/>
        <v/>
      </c>
      <c r="AF388" s="41"/>
      <c r="AG388" s="41"/>
      <c r="AH388" s="41"/>
      <c r="AI388" s="41"/>
      <c r="AJ388" s="41"/>
      <c r="AK388" s="41"/>
      <c r="AL388" s="41"/>
      <c r="AM388" s="41"/>
      <c r="AN388" s="41">
        <f t="shared" si="177"/>
        <v>16.457680250783699</v>
      </c>
      <c r="AO388" s="41">
        <v>1276</v>
      </c>
      <c r="AP388" s="110" t="s">
        <v>103</v>
      </c>
      <c r="AQ388" s="111" t="s">
        <v>103</v>
      </c>
      <c r="AR388" s="126" t="str">
        <f t="shared" si="171"/>
        <v/>
      </c>
      <c r="AS388" s="126" t="str">
        <f t="shared" si="172"/>
        <v/>
      </c>
      <c r="AT388" s="127">
        <v>1041</v>
      </c>
      <c r="AU388" s="128">
        <v>2.4300000000000002</v>
      </c>
      <c r="AV388" s="129" t="s">
        <v>103</v>
      </c>
      <c r="AW388" s="126" t="str">
        <f t="shared" si="173"/>
        <v/>
      </c>
      <c r="AX388" s="126" t="str">
        <f t="shared" si="174"/>
        <v/>
      </c>
      <c r="AY388" s="64" t="str">
        <f t="shared" si="175"/>
        <v/>
      </c>
      <c r="AZ388" s="97">
        <v>80.31</v>
      </c>
      <c r="BA388" s="68"/>
      <c r="BB388" s="68"/>
      <c r="BC388" s="68"/>
      <c r="BD388" s="68"/>
      <c r="BE388" s="15"/>
      <c r="BF388" s="5">
        <f t="shared" si="176"/>
        <v>11016</v>
      </c>
      <c r="BG388" s="41">
        <v>5310</v>
      </c>
      <c r="BH388" s="42">
        <v>5706</v>
      </c>
      <c r="BI388" s="42"/>
      <c r="BJ388" s="42"/>
      <c r="BK388" s="42"/>
      <c r="BL388" s="42"/>
      <c r="BM388" s="15"/>
    </row>
    <row r="389" spans="1:65" outlineLevel="5" x14ac:dyDescent="0.3">
      <c r="A389" s="22">
        <f t="shared" si="178"/>
        <v>11</v>
      </c>
      <c r="B389" s="9">
        <f t="shared" si="162"/>
        <v>43797</v>
      </c>
      <c r="C389" s="51">
        <v>301105</v>
      </c>
      <c r="D389" s="64">
        <f t="shared" si="167"/>
        <v>36</v>
      </c>
      <c r="E389" s="12">
        <v>36</v>
      </c>
      <c r="F389" s="12">
        <v>36</v>
      </c>
      <c r="G389" s="12"/>
      <c r="H389" s="12"/>
      <c r="I389" s="12"/>
      <c r="J389" s="12"/>
      <c r="K389" s="12"/>
      <c r="L389" s="12"/>
      <c r="M389" s="74" t="str">
        <f t="shared" si="168"/>
        <v/>
      </c>
      <c r="N389" s="83" t="s">
        <v>103</v>
      </c>
      <c r="O389" s="83" t="s">
        <v>103</v>
      </c>
      <c r="P389" s="83"/>
      <c r="Q389" s="83"/>
      <c r="R389" s="83"/>
      <c r="S389" s="83"/>
      <c r="T389" s="83"/>
      <c r="U389" s="83"/>
      <c r="V389" s="5" t="str">
        <f t="shared" si="169"/>
        <v/>
      </c>
      <c r="W389" s="41"/>
      <c r="X389" s="41"/>
      <c r="Y389" s="41"/>
      <c r="Z389" s="41"/>
      <c r="AA389" s="41"/>
      <c r="AB389" s="41"/>
      <c r="AC389" s="41"/>
      <c r="AD389" s="41"/>
      <c r="AE389" s="5" t="str">
        <f t="shared" si="170"/>
        <v/>
      </c>
      <c r="AF389" s="41"/>
      <c r="AG389" s="41"/>
      <c r="AH389" s="41"/>
      <c r="AI389" s="41"/>
      <c r="AJ389" s="41"/>
      <c r="AK389" s="41"/>
      <c r="AL389" s="41"/>
      <c r="AM389" s="41"/>
      <c r="AN389" s="41">
        <f t="shared" si="177"/>
        <v>16.216216216216218</v>
      </c>
      <c r="AO389" s="41">
        <v>1295</v>
      </c>
      <c r="AP389" s="110" t="s">
        <v>103</v>
      </c>
      <c r="AQ389" s="111" t="s">
        <v>103</v>
      </c>
      <c r="AR389" s="126" t="str">
        <f t="shared" si="171"/>
        <v/>
      </c>
      <c r="AS389" s="126" t="str">
        <f t="shared" si="172"/>
        <v/>
      </c>
      <c r="AT389" s="127">
        <v>1234</v>
      </c>
      <c r="AU389" s="128">
        <v>2.37</v>
      </c>
      <c r="AV389" s="129" t="s">
        <v>103</v>
      </c>
      <c r="AW389" s="126" t="str">
        <f t="shared" si="173"/>
        <v/>
      </c>
      <c r="AX389" s="126" t="str">
        <f t="shared" si="174"/>
        <v/>
      </c>
      <c r="AY389" s="64" t="str">
        <f t="shared" si="175"/>
        <v/>
      </c>
      <c r="AZ389" s="97">
        <v>80.48</v>
      </c>
      <c r="BA389" s="68"/>
      <c r="BB389" s="68"/>
      <c r="BC389" s="68"/>
      <c r="BD389" s="68"/>
      <c r="BE389" s="15"/>
      <c r="BF389" s="5">
        <f t="shared" si="176"/>
        <v>10608</v>
      </c>
      <c r="BG389" s="41">
        <v>5269</v>
      </c>
      <c r="BH389" s="42">
        <v>5339</v>
      </c>
      <c r="BI389" s="42"/>
      <c r="BJ389" s="42"/>
      <c r="BK389" s="42"/>
      <c r="BL389" s="42"/>
      <c r="BM389" s="15"/>
    </row>
    <row r="390" spans="1:65" outlineLevel="5" x14ac:dyDescent="0.3">
      <c r="A390" s="22">
        <f t="shared" si="178"/>
        <v>11</v>
      </c>
      <c r="B390" s="9">
        <f t="shared" si="162"/>
        <v>43798</v>
      </c>
      <c r="C390" s="51">
        <v>294478</v>
      </c>
      <c r="D390" s="64">
        <f t="shared" si="167"/>
        <v>35.5</v>
      </c>
      <c r="E390" s="12">
        <v>36</v>
      </c>
      <c r="F390" s="12">
        <v>35</v>
      </c>
      <c r="G390" s="12"/>
      <c r="H390" s="12"/>
      <c r="I390" s="12"/>
      <c r="J390" s="12"/>
      <c r="K390" s="12"/>
      <c r="L390" s="12"/>
      <c r="M390" s="74" t="str">
        <f t="shared" si="168"/>
        <v/>
      </c>
      <c r="N390" s="83" t="s">
        <v>103</v>
      </c>
      <c r="O390" s="83" t="s">
        <v>103</v>
      </c>
      <c r="P390" s="83"/>
      <c r="Q390" s="83"/>
      <c r="R390" s="83"/>
      <c r="S390" s="83"/>
      <c r="T390" s="83"/>
      <c r="U390" s="83"/>
      <c r="V390" s="5" t="str">
        <f t="shared" si="169"/>
        <v/>
      </c>
      <c r="W390" s="41"/>
      <c r="X390" s="41"/>
      <c r="Y390" s="41"/>
      <c r="Z390" s="41"/>
      <c r="AA390" s="41"/>
      <c r="AB390" s="41"/>
      <c r="AC390" s="41"/>
      <c r="AD390" s="41"/>
      <c r="AE390" s="5" t="str">
        <f t="shared" si="170"/>
        <v/>
      </c>
      <c r="AF390" s="41"/>
      <c r="AG390" s="41"/>
      <c r="AH390" s="41"/>
      <c r="AI390" s="41"/>
      <c r="AJ390" s="41"/>
      <c r="AK390" s="41"/>
      <c r="AL390" s="41"/>
      <c r="AM390" s="41"/>
      <c r="AN390" s="41">
        <f t="shared" si="177"/>
        <v>16.055045871559631</v>
      </c>
      <c r="AO390" s="41">
        <v>1308</v>
      </c>
      <c r="AP390" s="110" t="s">
        <v>103</v>
      </c>
      <c r="AQ390" s="111" t="s">
        <v>103</v>
      </c>
      <c r="AR390" s="126" t="str">
        <f t="shared" si="171"/>
        <v/>
      </c>
      <c r="AS390" s="126" t="str">
        <f t="shared" si="172"/>
        <v/>
      </c>
      <c r="AT390" s="127">
        <v>1152</v>
      </c>
      <c r="AU390" s="128">
        <v>2.34</v>
      </c>
      <c r="AV390" s="129" t="s">
        <v>103</v>
      </c>
      <c r="AW390" s="126" t="str">
        <f t="shared" si="173"/>
        <v/>
      </c>
      <c r="AX390" s="126" t="str">
        <f t="shared" si="174"/>
        <v/>
      </c>
      <c r="AY390" s="64" t="str">
        <f t="shared" si="175"/>
        <v/>
      </c>
      <c r="AZ390" s="97">
        <v>80.31</v>
      </c>
      <c r="BA390" s="68"/>
      <c r="BB390" s="68"/>
      <c r="BC390" s="68"/>
      <c r="BD390" s="68"/>
      <c r="BE390" s="15"/>
      <c r="BF390" s="5">
        <f t="shared" si="176"/>
        <v>9914</v>
      </c>
      <c r="BG390" s="41">
        <v>4480</v>
      </c>
      <c r="BH390" s="42">
        <v>5434</v>
      </c>
      <c r="BI390" s="42"/>
      <c r="BJ390" s="42"/>
      <c r="BK390" s="42"/>
      <c r="BL390" s="42"/>
      <c r="BM390" s="15"/>
    </row>
    <row r="391" spans="1:65" ht="17.25" outlineLevel="5" thickBot="1" x14ac:dyDescent="0.35">
      <c r="A391" s="31">
        <f t="shared" si="178"/>
        <v>11</v>
      </c>
      <c r="B391" s="32">
        <f t="shared" si="162"/>
        <v>43799</v>
      </c>
      <c r="C391" s="51">
        <v>297840</v>
      </c>
      <c r="D391" s="64">
        <f t="shared" si="167"/>
        <v>36</v>
      </c>
      <c r="E391" s="12">
        <v>36</v>
      </c>
      <c r="F391" s="12">
        <v>36</v>
      </c>
      <c r="G391" s="12"/>
      <c r="H391" s="12"/>
      <c r="I391" s="12"/>
      <c r="J391" s="12"/>
      <c r="K391" s="12"/>
      <c r="L391" s="12"/>
      <c r="M391" s="74" t="str">
        <f t="shared" si="168"/>
        <v/>
      </c>
      <c r="N391" s="83" t="s">
        <v>103</v>
      </c>
      <c r="O391" s="83" t="s">
        <v>103</v>
      </c>
      <c r="P391" s="83"/>
      <c r="Q391" s="83"/>
      <c r="R391" s="83"/>
      <c r="S391" s="83"/>
      <c r="T391" s="83"/>
      <c r="U391" s="83"/>
      <c r="V391" s="5" t="str">
        <f t="shared" si="169"/>
        <v/>
      </c>
      <c r="W391" s="41"/>
      <c r="X391" s="41"/>
      <c r="Y391" s="41"/>
      <c r="Z391" s="41"/>
      <c r="AA391" s="41"/>
      <c r="AB391" s="41"/>
      <c r="AC391" s="41"/>
      <c r="AD391" s="41"/>
      <c r="AE391" s="5" t="str">
        <f t="shared" si="170"/>
        <v/>
      </c>
      <c r="AF391" s="41"/>
      <c r="AG391" s="41"/>
      <c r="AH391" s="41"/>
      <c r="AI391" s="41"/>
      <c r="AJ391" s="41"/>
      <c r="AK391" s="41"/>
      <c r="AL391" s="41"/>
      <c r="AM391" s="41"/>
      <c r="AN391" s="41">
        <f t="shared" si="177"/>
        <v>15.765765765765765</v>
      </c>
      <c r="AO391" s="41">
        <v>1332</v>
      </c>
      <c r="AP391" s="110" t="s">
        <v>103</v>
      </c>
      <c r="AQ391" s="111" t="s">
        <v>103</v>
      </c>
      <c r="AR391" s="126" t="str">
        <f t="shared" si="171"/>
        <v/>
      </c>
      <c r="AS391" s="126" t="str">
        <f t="shared" si="172"/>
        <v/>
      </c>
      <c r="AT391" s="127">
        <v>1188</v>
      </c>
      <c r="AU391" s="128" t="s">
        <v>103</v>
      </c>
      <c r="AV391" s="129" t="s">
        <v>103</v>
      </c>
      <c r="AW391" s="126" t="str">
        <f t="shared" si="173"/>
        <v/>
      </c>
      <c r="AX391" s="126" t="str">
        <f t="shared" si="174"/>
        <v/>
      </c>
      <c r="AY391" s="64" t="str">
        <f t="shared" si="175"/>
        <v/>
      </c>
      <c r="AZ391" s="97" t="s">
        <v>103</v>
      </c>
      <c r="BA391" s="68"/>
      <c r="BB391" s="68"/>
      <c r="BC391" s="68"/>
      <c r="BD391" s="68"/>
      <c r="BE391" s="15"/>
      <c r="BF391" s="5">
        <f t="shared" si="176"/>
        <v>9369</v>
      </c>
      <c r="BG391" s="41">
        <v>5218</v>
      </c>
      <c r="BH391" s="42">
        <v>4151</v>
      </c>
      <c r="BI391" s="42"/>
      <c r="BJ391" s="42"/>
      <c r="BK391" s="42"/>
      <c r="BL391" s="42"/>
      <c r="BM391" s="15"/>
    </row>
    <row r="392" spans="1:65" outlineLevel="4" x14ac:dyDescent="0.3">
      <c r="A392" s="156" t="s">
        <v>44</v>
      </c>
      <c r="B392" s="157"/>
      <c r="C392" s="50">
        <f t="shared" ref="C392:BM392" si="179">SUBTOTAL(4,C362:C391)</f>
        <v>353667</v>
      </c>
      <c r="D392" s="60">
        <f t="shared" si="179"/>
        <v>37</v>
      </c>
      <c r="E392" s="28">
        <f t="shared" si="179"/>
        <v>37</v>
      </c>
      <c r="F392" s="28">
        <f t="shared" si="179"/>
        <v>37</v>
      </c>
      <c r="G392" s="28">
        <f t="shared" si="179"/>
        <v>0</v>
      </c>
      <c r="H392" s="28">
        <f t="shared" si="179"/>
        <v>0</v>
      </c>
      <c r="I392" s="28">
        <f t="shared" si="179"/>
        <v>0</v>
      </c>
      <c r="J392" s="28">
        <f t="shared" si="179"/>
        <v>0</v>
      </c>
      <c r="K392" s="28">
        <f t="shared" si="179"/>
        <v>0</v>
      </c>
      <c r="L392" s="28">
        <f t="shared" si="179"/>
        <v>0</v>
      </c>
      <c r="M392" s="71">
        <f t="shared" si="179"/>
        <v>7.3</v>
      </c>
      <c r="N392" s="82">
        <f t="shared" si="179"/>
        <v>7.17</v>
      </c>
      <c r="O392" s="82">
        <f t="shared" si="179"/>
        <v>7.52</v>
      </c>
      <c r="P392" s="82">
        <f t="shared" si="179"/>
        <v>0</v>
      </c>
      <c r="Q392" s="82">
        <f t="shared" si="179"/>
        <v>0</v>
      </c>
      <c r="R392" s="82">
        <f t="shared" si="179"/>
        <v>0</v>
      </c>
      <c r="S392" s="82">
        <f t="shared" si="179"/>
        <v>0</v>
      </c>
      <c r="T392" s="82">
        <f t="shared" si="179"/>
        <v>0</v>
      </c>
      <c r="U392" s="82">
        <f t="shared" si="179"/>
        <v>0</v>
      </c>
      <c r="V392" s="29">
        <f t="shared" si="179"/>
        <v>0</v>
      </c>
      <c r="W392" s="39">
        <f t="shared" si="179"/>
        <v>0</v>
      </c>
      <c r="X392" s="39">
        <f t="shared" si="179"/>
        <v>0</v>
      </c>
      <c r="Y392" s="39">
        <f t="shared" si="179"/>
        <v>0</v>
      </c>
      <c r="Z392" s="39">
        <f t="shared" si="179"/>
        <v>0</v>
      </c>
      <c r="AA392" s="39">
        <f t="shared" si="179"/>
        <v>0</v>
      </c>
      <c r="AB392" s="39">
        <f t="shared" si="179"/>
        <v>0</v>
      </c>
      <c r="AC392" s="39">
        <f t="shared" si="179"/>
        <v>0</v>
      </c>
      <c r="AD392" s="39">
        <f t="shared" si="179"/>
        <v>0</v>
      </c>
      <c r="AE392" s="29">
        <f t="shared" si="179"/>
        <v>0</v>
      </c>
      <c r="AF392" s="39">
        <f t="shared" si="179"/>
        <v>0</v>
      </c>
      <c r="AG392" s="39">
        <f t="shared" si="179"/>
        <v>0</v>
      </c>
      <c r="AH392" s="39">
        <f t="shared" si="179"/>
        <v>0</v>
      </c>
      <c r="AI392" s="39">
        <f t="shared" si="179"/>
        <v>0</v>
      </c>
      <c r="AJ392" s="39">
        <f t="shared" si="179"/>
        <v>0</v>
      </c>
      <c r="AK392" s="39">
        <f t="shared" si="179"/>
        <v>0</v>
      </c>
      <c r="AL392" s="39">
        <f t="shared" si="179"/>
        <v>0</v>
      </c>
      <c r="AM392" s="39">
        <f t="shared" si="179"/>
        <v>0</v>
      </c>
      <c r="AN392" s="39">
        <f t="shared" si="179"/>
        <v>29.247910863509748</v>
      </c>
      <c r="AO392" s="39">
        <f t="shared" si="179"/>
        <v>1516</v>
      </c>
      <c r="AP392" s="104">
        <f t="shared" si="179"/>
        <v>3.22</v>
      </c>
      <c r="AQ392" s="105">
        <f t="shared" si="179"/>
        <v>2.44</v>
      </c>
      <c r="AR392" s="106">
        <f t="shared" si="179"/>
        <v>78.737541528239205</v>
      </c>
      <c r="AS392" s="106">
        <f t="shared" si="179"/>
        <v>26.25</v>
      </c>
      <c r="AT392" s="107">
        <f t="shared" si="179"/>
        <v>1516</v>
      </c>
      <c r="AU392" s="108">
        <f t="shared" si="179"/>
        <v>2.81</v>
      </c>
      <c r="AV392" s="109">
        <f t="shared" si="179"/>
        <v>1.77</v>
      </c>
      <c r="AW392" s="106">
        <f t="shared" si="179"/>
        <v>64.285714285714292</v>
      </c>
      <c r="AX392" s="106">
        <f t="shared" si="179"/>
        <v>37.010676156583635</v>
      </c>
      <c r="AY392" s="60">
        <f t="shared" si="179"/>
        <v>51.392405063291122</v>
      </c>
      <c r="AZ392" s="96">
        <f t="shared" si="179"/>
        <v>83.9</v>
      </c>
      <c r="BA392" s="67">
        <f t="shared" si="179"/>
        <v>64.3</v>
      </c>
      <c r="BB392" s="67">
        <f t="shared" si="179"/>
        <v>34.9</v>
      </c>
      <c r="BC392" s="67">
        <f t="shared" si="179"/>
        <v>29</v>
      </c>
      <c r="BD392" s="67">
        <f t="shared" si="179"/>
        <v>0</v>
      </c>
      <c r="BE392" s="27">
        <f t="shared" si="179"/>
        <v>0</v>
      </c>
      <c r="BF392" s="29">
        <f t="shared" si="179"/>
        <v>11037</v>
      </c>
      <c r="BG392" s="39">
        <f t="shared" si="179"/>
        <v>5489</v>
      </c>
      <c r="BH392" s="40">
        <f t="shared" si="179"/>
        <v>8500</v>
      </c>
      <c r="BI392" s="40">
        <f t="shared" si="179"/>
        <v>0</v>
      </c>
      <c r="BJ392" s="40">
        <f t="shared" si="179"/>
        <v>0</v>
      </c>
      <c r="BK392" s="40">
        <f t="shared" si="179"/>
        <v>0</v>
      </c>
      <c r="BL392" s="40">
        <f t="shared" si="179"/>
        <v>0</v>
      </c>
      <c r="BM392" s="27">
        <f t="shared" si="179"/>
        <v>0</v>
      </c>
    </row>
    <row r="393" spans="1:65" outlineLevel="3" x14ac:dyDescent="0.3">
      <c r="A393" s="158" t="s">
        <v>33</v>
      </c>
      <c r="B393" s="159"/>
      <c r="C393" s="51">
        <f t="shared" ref="C393:BM393" si="180">SUBTOTAL(5,C362:C391)</f>
        <v>275592</v>
      </c>
      <c r="D393" s="61">
        <f t="shared" si="180"/>
        <v>35</v>
      </c>
      <c r="E393" s="12">
        <f t="shared" si="180"/>
        <v>35</v>
      </c>
      <c r="F393" s="12">
        <f t="shared" si="180"/>
        <v>34</v>
      </c>
      <c r="G393" s="12">
        <f t="shared" si="180"/>
        <v>0</v>
      </c>
      <c r="H393" s="12">
        <f t="shared" si="180"/>
        <v>0</v>
      </c>
      <c r="I393" s="12">
        <f t="shared" si="180"/>
        <v>0</v>
      </c>
      <c r="J393" s="12">
        <f t="shared" si="180"/>
        <v>0</v>
      </c>
      <c r="K393" s="12">
        <f t="shared" si="180"/>
        <v>0</v>
      </c>
      <c r="L393" s="12">
        <f t="shared" si="180"/>
        <v>0</v>
      </c>
      <c r="M393" s="72">
        <f t="shared" si="180"/>
        <v>7</v>
      </c>
      <c r="N393" s="83">
        <f t="shared" si="180"/>
        <v>6.99</v>
      </c>
      <c r="O393" s="83">
        <f t="shared" si="180"/>
        <v>7.04</v>
      </c>
      <c r="P393" s="83">
        <f t="shared" si="180"/>
        <v>0</v>
      </c>
      <c r="Q393" s="83">
        <f t="shared" si="180"/>
        <v>0</v>
      </c>
      <c r="R393" s="83">
        <f t="shared" si="180"/>
        <v>0</v>
      </c>
      <c r="S393" s="83">
        <f t="shared" si="180"/>
        <v>0</v>
      </c>
      <c r="T393" s="83">
        <f t="shared" si="180"/>
        <v>0</v>
      </c>
      <c r="U393" s="83">
        <f t="shared" si="180"/>
        <v>0</v>
      </c>
      <c r="V393" s="6">
        <f t="shared" si="180"/>
        <v>0</v>
      </c>
      <c r="W393" s="41">
        <f t="shared" si="180"/>
        <v>0</v>
      </c>
      <c r="X393" s="41">
        <f t="shared" si="180"/>
        <v>0</v>
      </c>
      <c r="Y393" s="41">
        <f t="shared" si="180"/>
        <v>0</v>
      </c>
      <c r="Z393" s="41">
        <f t="shared" si="180"/>
        <v>0</v>
      </c>
      <c r="AA393" s="41">
        <f t="shared" si="180"/>
        <v>0</v>
      </c>
      <c r="AB393" s="41">
        <f t="shared" si="180"/>
        <v>0</v>
      </c>
      <c r="AC393" s="41">
        <f t="shared" si="180"/>
        <v>0</v>
      </c>
      <c r="AD393" s="41">
        <f t="shared" si="180"/>
        <v>0</v>
      </c>
      <c r="AE393" s="6">
        <f t="shared" si="180"/>
        <v>0</v>
      </c>
      <c r="AF393" s="41">
        <f t="shared" si="180"/>
        <v>0</v>
      </c>
      <c r="AG393" s="41">
        <f t="shared" si="180"/>
        <v>0</v>
      </c>
      <c r="AH393" s="41">
        <f t="shared" si="180"/>
        <v>0</v>
      </c>
      <c r="AI393" s="41">
        <f t="shared" si="180"/>
        <v>0</v>
      </c>
      <c r="AJ393" s="41">
        <f t="shared" si="180"/>
        <v>0</v>
      </c>
      <c r="AK393" s="41">
        <f t="shared" si="180"/>
        <v>0</v>
      </c>
      <c r="AL393" s="41">
        <f t="shared" si="180"/>
        <v>0</v>
      </c>
      <c r="AM393" s="41">
        <f t="shared" si="180"/>
        <v>0</v>
      </c>
      <c r="AN393" s="41">
        <f t="shared" si="180"/>
        <v>13.852242744063325</v>
      </c>
      <c r="AO393" s="41">
        <f t="shared" si="180"/>
        <v>718</v>
      </c>
      <c r="AP393" s="110">
        <f t="shared" si="180"/>
        <v>3.01</v>
      </c>
      <c r="AQ393" s="111">
        <f t="shared" si="180"/>
        <v>2.33</v>
      </c>
      <c r="AR393" s="112">
        <f t="shared" si="180"/>
        <v>73.75</v>
      </c>
      <c r="AS393" s="112">
        <f t="shared" si="180"/>
        <v>21.262458471760795</v>
      </c>
      <c r="AT393" s="113">
        <f t="shared" si="180"/>
        <v>0</v>
      </c>
      <c r="AU393" s="114">
        <f t="shared" si="180"/>
        <v>2.2000000000000002</v>
      </c>
      <c r="AV393" s="115">
        <f t="shared" si="180"/>
        <v>1.46</v>
      </c>
      <c r="AW393" s="112">
        <f t="shared" si="180"/>
        <v>62.989323843416365</v>
      </c>
      <c r="AX393" s="112">
        <f t="shared" si="180"/>
        <v>35.714285714285708</v>
      </c>
      <c r="AY393" s="61">
        <f t="shared" si="180"/>
        <v>39.423076923076941</v>
      </c>
      <c r="AZ393" s="97">
        <f t="shared" si="180"/>
        <v>79.5</v>
      </c>
      <c r="BA393" s="68">
        <f t="shared" si="180"/>
        <v>64.3</v>
      </c>
      <c r="BB393" s="68">
        <f t="shared" si="180"/>
        <v>34.9</v>
      </c>
      <c r="BC393" s="68">
        <f t="shared" si="180"/>
        <v>29</v>
      </c>
      <c r="BD393" s="68">
        <f t="shared" si="180"/>
        <v>0</v>
      </c>
      <c r="BE393" s="15">
        <f t="shared" si="180"/>
        <v>0</v>
      </c>
      <c r="BF393" s="6">
        <f t="shared" si="180"/>
        <v>7899</v>
      </c>
      <c r="BG393" s="41">
        <f t="shared" si="180"/>
        <v>0</v>
      </c>
      <c r="BH393" s="42">
        <f t="shared" si="180"/>
        <v>3504</v>
      </c>
      <c r="BI393" s="42">
        <f t="shared" si="180"/>
        <v>0</v>
      </c>
      <c r="BJ393" s="42">
        <f t="shared" si="180"/>
        <v>0</v>
      </c>
      <c r="BK393" s="42">
        <f t="shared" si="180"/>
        <v>0</v>
      </c>
      <c r="BL393" s="42">
        <f t="shared" si="180"/>
        <v>0</v>
      </c>
      <c r="BM393" s="15">
        <f t="shared" si="180"/>
        <v>0</v>
      </c>
    </row>
    <row r="394" spans="1:65" outlineLevel="2" x14ac:dyDescent="0.3">
      <c r="A394" s="158" t="s">
        <v>22</v>
      </c>
      <c r="B394" s="159"/>
      <c r="C394" s="51">
        <f>IFERROR(SUBTOTAL(1,C362:C391),"")</f>
        <v>301083.33333333331</v>
      </c>
      <c r="D394" s="61">
        <f t="shared" ref="D394:BM394" si="181">IFERROR(SUBTOTAL(1,D362:D391),"")</f>
        <v>36</v>
      </c>
      <c r="E394" s="12">
        <f t="shared" si="181"/>
        <v>36.133333333333333</v>
      </c>
      <c r="F394" s="12">
        <f t="shared" si="181"/>
        <v>35.866666666666667</v>
      </c>
      <c r="G394" s="12" t="str">
        <f t="shared" si="181"/>
        <v/>
      </c>
      <c r="H394" s="12" t="str">
        <f t="shared" si="181"/>
        <v/>
      </c>
      <c r="I394" s="12" t="str">
        <f t="shared" si="181"/>
        <v/>
      </c>
      <c r="J394" s="12" t="str">
        <f t="shared" si="181"/>
        <v/>
      </c>
      <c r="K394" s="12" t="str">
        <f t="shared" si="181"/>
        <v/>
      </c>
      <c r="L394" s="12" t="str">
        <f t="shared" si="181"/>
        <v/>
      </c>
      <c r="M394" s="72">
        <f t="shared" si="181"/>
        <v>7.125</v>
      </c>
      <c r="N394" s="83">
        <f t="shared" si="181"/>
        <v>7.0575000000000001</v>
      </c>
      <c r="O394" s="83">
        <f t="shared" si="181"/>
        <v>7.2024999999999997</v>
      </c>
      <c r="P394" s="83" t="str">
        <f t="shared" si="181"/>
        <v/>
      </c>
      <c r="Q394" s="83" t="str">
        <f t="shared" si="181"/>
        <v/>
      </c>
      <c r="R394" s="83" t="str">
        <f t="shared" si="181"/>
        <v/>
      </c>
      <c r="S394" s="83" t="str">
        <f t="shared" si="181"/>
        <v/>
      </c>
      <c r="T394" s="83" t="str">
        <f t="shared" si="181"/>
        <v/>
      </c>
      <c r="U394" s="83" t="str">
        <f t="shared" si="181"/>
        <v/>
      </c>
      <c r="V394" s="6" t="str">
        <f t="shared" si="181"/>
        <v/>
      </c>
      <c r="W394" s="41" t="str">
        <f t="shared" si="181"/>
        <v/>
      </c>
      <c r="X394" s="41" t="str">
        <f t="shared" si="181"/>
        <v/>
      </c>
      <c r="Y394" s="41" t="str">
        <f t="shared" si="181"/>
        <v/>
      </c>
      <c r="Z394" s="41" t="str">
        <f t="shared" si="181"/>
        <v/>
      </c>
      <c r="AA394" s="41" t="str">
        <f t="shared" si="181"/>
        <v/>
      </c>
      <c r="AB394" s="41" t="str">
        <f t="shared" si="181"/>
        <v/>
      </c>
      <c r="AC394" s="41" t="str">
        <f t="shared" si="181"/>
        <v/>
      </c>
      <c r="AD394" s="41" t="str">
        <f t="shared" si="181"/>
        <v/>
      </c>
      <c r="AE394" s="6" t="str">
        <f t="shared" si="181"/>
        <v/>
      </c>
      <c r="AF394" s="41" t="str">
        <f t="shared" si="181"/>
        <v/>
      </c>
      <c r="AG394" s="41" t="str">
        <f t="shared" si="181"/>
        <v/>
      </c>
      <c r="AH394" s="41" t="str">
        <f t="shared" si="181"/>
        <v/>
      </c>
      <c r="AI394" s="41" t="str">
        <f t="shared" si="181"/>
        <v/>
      </c>
      <c r="AJ394" s="41" t="str">
        <f t="shared" si="181"/>
        <v/>
      </c>
      <c r="AK394" s="41" t="str">
        <f t="shared" si="181"/>
        <v/>
      </c>
      <c r="AL394" s="41" t="str">
        <f t="shared" si="181"/>
        <v/>
      </c>
      <c r="AM394" s="41" t="str">
        <f t="shared" si="181"/>
        <v/>
      </c>
      <c r="AN394" s="41">
        <f t="shared" si="181"/>
        <v>20.10442040086286</v>
      </c>
      <c r="AO394" s="41">
        <f t="shared" si="181"/>
        <v>1076.9333333333334</v>
      </c>
      <c r="AP394" s="110">
        <f t="shared" si="181"/>
        <v>3.1125000000000003</v>
      </c>
      <c r="AQ394" s="111">
        <f t="shared" si="181"/>
        <v>2.375</v>
      </c>
      <c r="AR394" s="112">
        <f t="shared" si="181"/>
        <v>76.35406423114047</v>
      </c>
      <c r="AS394" s="112">
        <f t="shared" si="181"/>
        <v>23.645935768859534</v>
      </c>
      <c r="AT394" s="113">
        <f t="shared" si="181"/>
        <v>987.7</v>
      </c>
      <c r="AU394" s="114">
        <f t="shared" si="181"/>
        <v>2.375714285714285</v>
      </c>
      <c r="AV394" s="115">
        <f t="shared" si="181"/>
        <v>1.5675000000000001</v>
      </c>
      <c r="AW394" s="112">
        <f t="shared" si="181"/>
        <v>63.622510541605138</v>
      </c>
      <c r="AX394" s="112">
        <f t="shared" si="181"/>
        <v>36.377489458394862</v>
      </c>
      <c r="AY394" s="61">
        <f t="shared" si="181"/>
        <v>45.808939578986383</v>
      </c>
      <c r="AZ394" s="97">
        <f t="shared" si="181"/>
        <v>81.284761904761908</v>
      </c>
      <c r="BA394" s="68">
        <f t="shared" si="181"/>
        <v>64.3</v>
      </c>
      <c r="BB394" s="68">
        <f t="shared" si="181"/>
        <v>34.9</v>
      </c>
      <c r="BC394" s="68">
        <f t="shared" si="181"/>
        <v>29</v>
      </c>
      <c r="BD394" s="68" t="str">
        <f t="shared" si="181"/>
        <v/>
      </c>
      <c r="BE394" s="15" t="str">
        <f>IFERROR(SUBTOTAL(1,BE362:BE391),"")</f>
        <v/>
      </c>
      <c r="BF394" s="6">
        <f t="shared" si="181"/>
        <v>9592.4</v>
      </c>
      <c r="BG394" s="41">
        <f t="shared" si="181"/>
        <v>4116.5666666666666</v>
      </c>
      <c r="BH394" s="42">
        <f t="shared" si="181"/>
        <v>5475.833333333333</v>
      </c>
      <c r="BI394" s="42" t="str">
        <f t="shared" si="181"/>
        <v/>
      </c>
      <c r="BJ394" s="42" t="str">
        <f t="shared" si="181"/>
        <v/>
      </c>
      <c r="BK394" s="42" t="str">
        <f t="shared" si="181"/>
        <v/>
      </c>
      <c r="BL394" s="42" t="str">
        <f t="shared" si="181"/>
        <v/>
      </c>
      <c r="BM394" s="15" t="str">
        <f t="shared" si="181"/>
        <v/>
      </c>
    </row>
    <row r="395" spans="1:65" ht="17.25" outlineLevel="1" thickBot="1" x14ac:dyDescent="0.35">
      <c r="A395" s="160" t="s">
        <v>47</v>
      </c>
      <c r="B395" s="161"/>
      <c r="C395" s="52">
        <f>SUBTOTAL(9,C362:C391)</f>
        <v>9032500</v>
      </c>
      <c r="D395" s="62"/>
      <c r="E395" s="30"/>
      <c r="F395" s="30"/>
      <c r="G395" s="30"/>
      <c r="H395" s="30"/>
      <c r="I395" s="30"/>
      <c r="J395" s="30"/>
      <c r="K395" s="30"/>
      <c r="L395" s="30"/>
      <c r="M395" s="73"/>
      <c r="N395" s="84"/>
      <c r="O395" s="84"/>
      <c r="P395" s="84"/>
      <c r="Q395" s="84"/>
      <c r="R395" s="84"/>
      <c r="S395" s="84"/>
      <c r="T395" s="84"/>
      <c r="U395" s="84"/>
      <c r="V395" s="93"/>
      <c r="W395" s="94"/>
      <c r="X395" s="94"/>
      <c r="Y395" s="94"/>
      <c r="Z395" s="94"/>
      <c r="AA395" s="94"/>
      <c r="AB395" s="94"/>
      <c r="AC395" s="94"/>
      <c r="AD395" s="94"/>
      <c r="AE395" s="93"/>
      <c r="AF395" s="94"/>
      <c r="AG395" s="94"/>
      <c r="AH395" s="94"/>
      <c r="AI395" s="94"/>
      <c r="AJ395" s="94"/>
      <c r="AK395" s="94"/>
      <c r="AL395" s="94"/>
      <c r="AM395" s="94"/>
      <c r="AN395" s="94"/>
      <c r="AO395" s="43">
        <f>SUBTOTAL(9,AO362:AO391)</f>
        <v>32308</v>
      </c>
      <c r="AP395" s="116"/>
      <c r="AQ395" s="117"/>
      <c r="AR395" s="118"/>
      <c r="AS395" s="118"/>
      <c r="AT395" s="119">
        <f>SUBTOTAL(9,AT362:AT391)</f>
        <v>29631</v>
      </c>
      <c r="AU395" s="120"/>
      <c r="AV395" s="121"/>
      <c r="AW395" s="118"/>
      <c r="AX395" s="118"/>
      <c r="AY395" s="62"/>
      <c r="AZ395" s="98"/>
      <c r="BA395" s="69"/>
      <c r="BB395" s="69"/>
      <c r="BC395" s="69"/>
      <c r="BD395" s="69"/>
      <c r="BE395" s="16">
        <f>SUBTOTAL(9,BE362:BE391)</f>
        <v>0</v>
      </c>
      <c r="BF395" s="7">
        <f t="shared" ref="BF395:BM395" si="182">SUBTOTAL(9,BF362:BF391)</f>
        <v>287772</v>
      </c>
      <c r="BG395" s="43">
        <f t="shared" si="182"/>
        <v>123497</v>
      </c>
      <c r="BH395" s="44">
        <f t="shared" si="182"/>
        <v>164275</v>
      </c>
      <c r="BI395" s="44">
        <f t="shared" si="182"/>
        <v>0</v>
      </c>
      <c r="BJ395" s="44">
        <f t="shared" si="182"/>
        <v>0</v>
      </c>
      <c r="BK395" s="44">
        <f t="shared" si="182"/>
        <v>0</v>
      </c>
      <c r="BL395" s="44">
        <f t="shared" si="182"/>
        <v>0</v>
      </c>
      <c r="BM395" s="16">
        <f t="shared" si="182"/>
        <v>0</v>
      </c>
    </row>
    <row r="396" spans="1:65" outlineLevel="5" x14ac:dyDescent="0.3">
      <c r="A396" s="21">
        <f t="shared" si="178"/>
        <v>12</v>
      </c>
      <c r="B396" s="33">
        <f>B391+1</f>
        <v>43800</v>
      </c>
      <c r="C396" s="51">
        <v>291348</v>
      </c>
      <c r="D396" s="64">
        <f t="shared" ref="D396:D426" si="183">IFERROR(ROUND(AVERAGE(E396:L396),1),"")</f>
        <v>35.5</v>
      </c>
      <c r="E396" s="12">
        <v>36</v>
      </c>
      <c r="F396" s="12">
        <v>35</v>
      </c>
      <c r="G396" s="12"/>
      <c r="H396" s="12"/>
      <c r="I396" s="12"/>
      <c r="J396" s="12"/>
      <c r="K396" s="12"/>
      <c r="L396" s="12"/>
      <c r="M396" s="74" t="str">
        <f t="shared" ref="M396:M426" si="184">IFERROR(ROUND(AVERAGE(N396:U396),1),"")</f>
        <v/>
      </c>
      <c r="N396" s="83" t="s">
        <v>103</v>
      </c>
      <c r="O396" s="83" t="s">
        <v>103</v>
      </c>
      <c r="P396" s="83"/>
      <c r="Q396" s="83"/>
      <c r="R396" s="83"/>
      <c r="S396" s="83"/>
      <c r="T396" s="83"/>
      <c r="U396" s="83"/>
      <c r="V396" s="5" t="str">
        <f t="shared" ref="V396:V426" si="185">IFERROR(ROUND(AVERAGE(W396:AD396),1),"")</f>
        <v/>
      </c>
      <c r="W396" s="41"/>
      <c r="X396" s="41"/>
      <c r="Y396" s="41"/>
      <c r="Z396" s="41"/>
      <c r="AA396" s="41"/>
      <c r="AB396" s="41"/>
      <c r="AC396" s="41"/>
      <c r="AD396" s="41"/>
      <c r="AE396" s="5" t="str">
        <f t="shared" ref="AE396:AE426" si="186">IFERROR(ROUND(AVERAGE(AF396:AM396),1),"")</f>
        <v/>
      </c>
      <c r="AF396" s="41"/>
      <c r="AG396" s="41"/>
      <c r="AH396" s="41"/>
      <c r="AI396" s="41"/>
      <c r="AJ396" s="41"/>
      <c r="AK396" s="41"/>
      <c r="AL396" s="41"/>
      <c r="AM396" s="41"/>
      <c r="AN396" s="41">
        <f>21000/AO396</f>
        <v>16.393442622950818</v>
      </c>
      <c r="AO396" s="41">
        <v>1281</v>
      </c>
      <c r="AP396" s="110" t="s">
        <v>103</v>
      </c>
      <c r="AQ396" s="111" t="s">
        <v>103</v>
      </c>
      <c r="AR396" s="126" t="str">
        <f t="shared" ref="AR396:AR426" si="187">IFERROR(AQ396/AP396*100,"")</f>
        <v/>
      </c>
      <c r="AS396" s="126" t="str">
        <f t="shared" ref="AS396:AS426" si="188">IFERROR(100-AR396,"")</f>
        <v/>
      </c>
      <c r="AT396" s="127">
        <v>1103</v>
      </c>
      <c r="AU396" s="128" t="s">
        <v>103</v>
      </c>
      <c r="AV396" s="129" t="s">
        <v>103</v>
      </c>
      <c r="AW396" s="126" t="str">
        <f t="shared" ref="AW396:AW426" si="189">IFERROR(AV396/AU396*100,"")</f>
        <v/>
      </c>
      <c r="AX396" s="126" t="str">
        <f t="shared" ref="AX396:AX426" si="190">IFERROR(100-AW396,"")</f>
        <v/>
      </c>
      <c r="AY396" s="64" t="str">
        <f t="shared" ref="AY396:AY426" si="191">IFERROR((1-((AW396*AS396)/(AX396*AR396)))*100,"")</f>
        <v/>
      </c>
      <c r="AZ396" s="97" t="s">
        <v>103</v>
      </c>
      <c r="BA396" s="68"/>
      <c r="BB396" s="68"/>
      <c r="BC396" s="68"/>
      <c r="BD396" s="68"/>
      <c r="BE396" s="15"/>
      <c r="BF396" s="5">
        <f t="shared" ref="BF396:BF426" si="192">IF(SUM(BG396:BM396)=0,"",SUM(BG396:BM396))</f>
        <v>10289</v>
      </c>
      <c r="BG396" s="41">
        <v>5350</v>
      </c>
      <c r="BH396" s="42">
        <v>4939</v>
      </c>
      <c r="BI396" s="42"/>
      <c r="BJ396" s="42"/>
      <c r="BK396" s="42"/>
      <c r="BL396" s="42"/>
      <c r="BM396" s="15"/>
    </row>
    <row r="397" spans="1:65" outlineLevel="5" x14ac:dyDescent="0.3">
      <c r="A397" s="22">
        <f t="shared" si="178"/>
        <v>12</v>
      </c>
      <c r="B397" s="9">
        <f t="shared" si="162"/>
        <v>43801</v>
      </c>
      <c r="C397" s="51">
        <v>362808</v>
      </c>
      <c r="D397" s="64">
        <f t="shared" si="183"/>
        <v>35.5</v>
      </c>
      <c r="E397" s="12">
        <v>35</v>
      </c>
      <c r="F397" s="12">
        <v>36</v>
      </c>
      <c r="G397" s="12"/>
      <c r="H397" s="12"/>
      <c r="I397" s="12"/>
      <c r="J397" s="12"/>
      <c r="K397" s="12"/>
      <c r="L397" s="12"/>
      <c r="M397" s="74" t="str">
        <f t="shared" si="184"/>
        <v/>
      </c>
      <c r="N397" s="83" t="s">
        <v>103</v>
      </c>
      <c r="O397" s="83" t="s">
        <v>103</v>
      </c>
      <c r="P397" s="83"/>
      <c r="Q397" s="83"/>
      <c r="R397" s="83"/>
      <c r="S397" s="83"/>
      <c r="T397" s="83"/>
      <c r="U397" s="83"/>
      <c r="V397" s="5" t="str">
        <f t="shared" si="185"/>
        <v/>
      </c>
      <c r="W397" s="41"/>
      <c r="X397" s="41"/>
      <c r="Y397" s="41"/>
      <c r="Z397" s="41"/>
      <c r="AA397" s="41"/>
      <c r="AB397" s="41"/>
      <c r="AC397" s="41"/>
      <c r="AD397" s="41"/>
      <c r="AE397" s="5" t="str">
        <f t="shared" si="186"/>
        <v/>
      </c>
      <c r="AF397" s="41"/>
      <c r="AG397" s="41"/>
      <c r="AH397" s="41"/>
      <c r="AI397" s="41"/>
      <c r="AJ397" s="41"/>
      <c r="AK397" s="41"/>
      <c r="AL397" s="41"/>
      <c r="AM397" s="41"/>
      <c r="AN397" s="41">
        <f t="shared" ref="AN397:AN426" si="193">21000/AO397</f>
        <v>21.319796954314722</v>
      </c>
      <c r="AO397" s="41">
        <v>985</v>
      </c>
      <c r="AP397" s="110" t="s">
        <v>103</v>
      </c>
      <c r="AQ397" s="111" t="s">
        <v>103</v>
      </c>
      <c r="AR397" s="126" t="str">
        <f t="shared" si="187"/>
        <v/>
      </c>
      <c r="AS397" s="126" t="str">
        <f t="shared" si="188"/>
        <v/>
      </c>
      <c r="AT397" s="127">
        <v>754</v>
      </c>
      <c r="AU397" s="128">
        <v>2.31</v>
      </c>
      <c r="AV397" s="129" t="s">
        <v>103</v>
      </c>
      <c r="AW397" s="126" t="str">
        <f t="shared" si="189"/>
        <v/>
      </c>
      <c r="AX397" s="126" t="str">
        <f t="shared" si="190"/>
        <v/>
      </c>
      <c r="AY397" s="64" t="str">
        <f t="shared" si="191"/>
        <v/>
      </c>
      <c r="AZ397" s="97">
        <v>80.13</v>
      </c>
      <c r="BA397" s="68"/>
      <c r="BB397" s="68"/>
      <c r="BC397" s="68"/>
      <c r="BD397" s="68"/>
      <c r="BE397" s="15"/>
      <c r="BF397" s="5">
        <f t="shared" si="192"/>
        <v>9891</v>
      </c>
      <c r="BG397" s="41">
        <v>5216</v>
      </c>
      <c r="BH397" s="42">
        <v>4675</v>
      </c>
      <c r="BI397" s="42"/>
      <c r="BJ397" s="42"/>
      <c r="BK397" s="42"/>
      <c r="BL397" s="42"/>
      <c r="BM397" s="15"/>
    </row>
    <row r="398" spans="1:65" outlineLevel="5" x14ac:dyDescent="0.3">
      <c r="A398" s="22">
        <f t="shared" si="178"/>
        <v>12</v>
      </c>
      <c r="B398" s="9">
        <f t="shared" si="162"/>
        <v>43802</v>
      </c>
      <c r="C398" s="51">
        <v>330488</v>
      </c>
      <c r="D398" s="64">
        <f t="shared" si="183"/>
        <v>36</v>
      </c>
      <c r="E398" s="12">
        <v>36</v>
      </c>
      <c r="F398" s="12">
        <v>36</v>
      </c>
      <c r="G398" s="12"/>
      <c r="H398" s="12"/>
      <c r="I398" s="12"/>
      <c r="J398" s="12"/>
      <c r="K398" s="12"/>
      <c r="L398" s="12"/>
      <c r="M398" s="74">
        <f t="shared" si="184"/>
        <v>7.1</v>
      </c>
      <c r="N398" s="83">
        <v>7.08</v>
      </c>
      <c r="O398" s="83">
        <v>7.12</v>
      </c>
      <c r="P398" s="83"/>
      <c r="Q398" s="83"/>
      <c r="R398" s="83"/>
      <c r="S398" s="83"/>
      <c r="T398" s="83"/>
      <c r="U398" s="83"/>
      <c r="V398" s="5" t="str">
        <f t="shared" si="185"/>
        <v/>
      </c>
      <c r="W398" s="41"/>
      <c r="X398" s="41"/>
      <c r="Y398" s="41"/>
      <c r="Z398" s="41"/>
      <c r="AA398" s="41"/>
      <c r="AB398" s="41"/>
      <c r="AC398" s="41"/>
      <c r="AD398" s="41"/>
      <c r="AE398" s="5" t="str">
        <f t="shared" si="186"/>
        <v/>
      </c>
      <c r="AF398" s="41"/>
      <c r="AG398" s="41"/>
      <c r="AH398" s="41"/>
      <c r="AI398" s="41"/>
      <c r="AJ398" s="41"/>
      <c r="AK398" s="41"/>
      <c r="AL398" s="41"/>
      <c r="AM398" s="41"/>
      <c r="AN398" s="41">
        <f t="shared" si="193"/>
        <v>22.105263157894736</v>
      </c>
      <c r="AO398" s="41">
        <v>950</v>
      </c>
      <c r="AP398" s="110">
        <v>3.09</v>
      </c>
      <c r="AQ398" s="111">
        <v>2.31</v>
      </c>
      <c r="AR398" s="126">
        <f t="shared" si="187"/>
        <v>74.757281553398059</v>
      </c>
      <c r="AS398" s="126">
        <f t="shared" si="188"/>
        <v>25.242718446601941</v>
      </c>
      <c r="AT398" s="127">
        <v>706</v>
      </c>
      <c r="AU398" s="128">
        <v>2.42</v>
      </c>
      <c r="AV398" s="129">
        <v>1.49</v>
      </c>
      <c r="AW398" s="126">
        <f t="shared" si="189"/>
        <v>61.570247933884303</v>
      </c>
      <c r="AX398" s="126">
        <f t="shared" si="190"/>
        <v>38.429752066115697</v>
      </c>
      <c r="AY398" s="64">
        <f t="shared" si="191"/>
        <v>45.901410417539438</v>
      </c>
      <c r="AZ398" s="97">
        <v>80.55</v>
      </c>
      <c r="BA398" s="68"/>
      <c r="BB398" s="68"/>
      <c r="BC398" s="68"/>
      <c r="BD398" s="68"/>
      <c r="BE398" s="15"/>
      <c r="BF398" s="5">
        <f t="shared" si="192"/>
        <v>8949</v>
      </c>
      <c r="BG398" s="41">
        <v>5214</v>
      </c>
      <c r="BH398" s="42">
        <v>3735</v>
      </c>
      <c r="BI398" s="42"/>
      <c r="BJ398" s="42"/>
      <c r="BK398" s="42"/>
      <c r="BL398" s="42"/>
      <c r="BM398" s="15"/>
    </row>
    <row r="399" spans="1:65" outlineLevel="5" x14ac:dyDescent="0.3">
      <c r="A399" s="22">
        <f t="shared" si="178"/>
        <v>12</v>
      </c>
      <c r="B399" s="9">
        <f t="shared" si="162"/>
        <v>43803</v>
      </c>
      <c r="C399" s="51">
        <v>303964</v>
      </c>
      <c r="D399" s="64">
        <f t="shared" si="183"/>
        <v>35.5</v>
      </c>
      <c r="E399" s="12">
        <v>35</v>
      </c>
      <c r="F399" s="12">
        <v>36</v>
      </c>
      <c r="G399" s="12"/>
      <c r="H399" s="12"/>
      <c r="I399" s="12"/>
      <c r="J399" s="12"/>
      <c r="K399" s="12"/>
      <c r="L399" s="12"/>
      <c r="M399" s="74" t="str">
        <f t="shared" si="184"/>
        <v/>
      </c>
      <c r="N399" s="83" t="s">
        <v>103</v>
      </c>
      <c r="O399" s="83" t="s">
        <v>103</v>
      </c>
      <c r="P399" s="83"/>
      <c r="Q399" s="83"/>
      <c r="R399" s="83"/>
      <c r="S399" s="83"/>
      <c r="T399" s="83"/>
      <c r="U399" s="83"/>
      <c r="V399" s="5" t="str">
        <f t="shared" si="185"/>
        <v/>
      </c>
      <c r="W399" s="41"/>
      <c r="X399" s="41"/>
      <c r="Y399" s="41"/>
      <c r="Z399" s="41"/>
      <c r="AA399" s="41"/>
      <c r="AB399" s="41"/>
      <c r="AC399" s="41"/>
      <c r="AD399" s="41"/>
      <c r="AE399" s="5" t="str">
        <f t="shared" si="186"/>
        <v/>
      </c>
      <c r="AF399" s="41"/>
      <c r="AG399" s="41"/>
      <c r="AH399" s="41"/>
      <c r="AI399" s="41"/>
      <c r="AJ399" s="41"/>
      <c r="AK399" s="41"/>
      <c r="AL399" s="41"/>
      <c r="AM399" s="41"/>
      <c r="AN399" s="41">
        <f t="shared" si="193"/>
        <v>21.604938271604937</v>
      </c>
      <c r="AO399" s="41">
        <v>972</v>
      </c>
      <c r="AP399" s="110" t="s">
        <v>103</v>
      </c>
      <c r="AQ399" s="111" t="s">
        <v>103</v>
      </c>
      <c r="AR399" s="126" t="str">
        <f t="shared" si="187"/>
        <v/>
      </c>
      <c r="AS399" s="126" t="str">
        <f t="shared" si="188"/>
        <v/>
      </c>
      <c r="AT399" s="127">
        <v>858</v>
      </c>
      <c r="AU399" s="128">
        <v>2.39</v>
      </c>
      <c r="AV399" s="129" t="s">
        <v>103</v>
      </c>
      <c r="AW399" s="126" t="str">
        <f t="shared" si="189"/>
        <v/>
      </c>
      <c r="AX399" s="126" t="str">
        <f t="shared" si="190"/>
        <v/>
      </c>
      <c r="AY399" s="64" t="str">
        <f t="shared" si="191"/>
        <v/>
      </c>
      <c r="AZ399" s="97">
        <v>80.459999999999994</v>
      </c>
      <c r="BA399" s="68">
        <v>63.8</v>
      </c>
      <c r="BB399" s="68">
        <v>34.9</v>
      </c>
      <c r="BC399" s="68">
        <v>387</v>
      </c>
      <c r="BD399" s="68"/>
      <c r="BE399" s="15"/>
      <c r="BF399" s="5">
        <f t="shared" si="192"/>
        <v>9182</v>
      </c>
      <c r="BG399" s="41">
        <v>5423</v>
      </c>
      <c r="BH399" s="42">
        <v>3759</v>
      </c>
      <c r="BI399" s="42"/>
      <c r="BJ399" s="42"/>
      <c r="BK399" s="42"/>
      <c r="BL399" s="42"/>
      <c r="BM399" s="15"/>
    </row>
    <row r="400" spans="1:65" outlineLevel="5" x14ac:dyDescent="0.3">
      <c r="A400" s="22">
        <f t="shared" si="178"/>
        <v>12</v>
      </c>
      <c r="B400" s="9">
        <f t="shared" si="162"/>
        <v>43804</v>
      </c>
      <c r="C400" s="51">
        <v>298292</v>
      </c>
      <c r="D400" s="64">
        <f t="shared" si="183"/>
        <v>35.5</v>
      </c>
      <c r="E400" s="12">
        <v>36</v>
      </c>
      <c r="F400" s="12">
        <v>35</v>
      </c>
      <c r="G400" s="12"/>
      <c r="H400" s="12"/>
      <c r="I400" s="12"/>
      <c r="J400" s="12"/>
      <c r="K400" s="12"/>
      <c r="L400" s="12"/>
      <c r="M400" s="74" t="str">
        <f t="shared" si="184"/>
        <v/>
      </c>
      <c r="N400" s="83" t="s">
        <v>103</v>
      </c>
      <c r="O400" s="83" t="s">
        <v>103</v>
      </c>
      <c r="P400" s="83"/>
      <c r="Q400" s="83"/>
      <c r="R400" s="83"/>
      <c r="S400" s="83"/>
      <c r="T400" s="83"/>
      <c r="U400" s="83"/>
      <c r="V400" s="5" t="str">
        <f t="shared" si="185"/>
        <v/>
      </c>
      <c r="W400" s="41"/>
      <c r="X400" s="41"/>
      <c r="Y400" s="41"/>
      <c r="Z400" s="41"/>
      <c r="AA400" s="41"/>
      <c r="AB400" s="41"/>
      <c r="AC400" s="41"/>
      <c r="AD400" s="41"/>
      <c r="AE400" s="5" t="str">
        <f t="shared" si="186"/>
        <v/>
      </c>
      <c r="AF400" s="41"/>
      <c r="AG400" s="41"/>
      <c r="AH400" s="41"/>
      <c r="AI400" s="41"/>
      <c r="AJ400" s="41"/>
      <c r="AK400" s="41"/>
      <c r="AL400" s="41"/>
      <c r="AM400" s="41"/>
      <c r="AN400" s="41">
        <f t="shared" si="193"/>
        <v>18.453427065026361</v>
      </c>
      <c r="AO400" s="41">
        <v>1138</v>
      </c>
      <c r="AP400" s="110" t="s">
        <v>103</v>
      </c>
      <c r="AQ400" s="111" t="s">
        <v>103</v>
      </c>
      <c r="AR400" s="126" t="str">
        <f t="shared" si="187"/>
        <v/>
      </c>
      <c r="AS400" s="126" t="str">
        <f t="shared" si="188"/>
        <v/>
      </c>
      <c r="AT400" s="127">
        <v>876</v>
      </c>
      <c r="AU400" s="128">
        <v>2.34</v>
      </c>
      <c r="AV400" s="129" t="s">
        <v>103</v>
      </c>
      <c r="AW400" s="126" t="str">
        <f t="shared" si="189"/>
        <v/>
      </c>
      <c r="AX400" s="126" t="str">
        <f t="shared" si="190"/>
        <v/>
      </c>
      <c r="AY400" s="64" t="str">
        <f t="shared" si="191"/>
        <v/>
      </c>
      <c r="AZ400" s="97">
        <v>80.33</v>
      </c>
      <c r="BA400" s="68"/>
      <c r="BB400" s="68"/>
      <c r="BC400" s="68"/>
      <c r="BD400" s="68"/>
      <c r="BE400" s="15"/>
      <c r="BF400" s="5">
        <f t="shared" si="192"/>
        <v>9248</v>
      </c>
      <c r="BG400" s="41">
        <v>4881</v>
      </c>
      <c r="BH400" s="42">
        <v>4367</v>
      </c>
      <c r="BI400" s="42"/>
      <c r="BJ400" s="42"/>
      <c r="BK400" s="42"/>
      <c r="BL400" s="42"/>
      <c r="BM400" s="15"/>
    </row>
    <row r="401" spans="1:65" outlineLevel="5" x14ac:dyDescent="0.3">
      <c r="A401" s="22">
        <f t="shared" si="178"/>
        <v>12</v>
      </c>
      <c r="B401" s="9">
        <f t="shared" si="162"/>
        <v>43805</v>
      </c>
      <c r="C401" s="51">
        <v>305861</v>
      </c>
      <c r="D401" s="64">
        <f t="shared" si="183"/>
        <v>36</v>
      </c>
      <c r="E401" s="12">
        <v>36</v>
      </c>
      <c r="F401" s="12">
        <v>36</v>
      </c>
      <c r="G401" s="12"/>
      <c r="H401" s="12"/>
      <c r="I401" s="12"/>
      <c r="J401" s="12"/>
      <c r="K401" s="12"/>
      <c r="L401" s="12"/>
      <c r="M401" s="74" t="str">
        <f t="shared" si="184"/>
        <v/>
      </c>
      <c r="N401" s="83" t="s">
        <v>103</v>
      </c>
      <c r="O401" s="83" t="s">
        <v>103</v>
      </c>
      <c r="P401" s="83"/>
      <c r="Q401" s="83"/>
      <c r="R401" s="83"/>
      <c r="S401" s="83"/>
      <c r="T401" s="83"/>
      <c r="U401" s="83"/>
      <c r="V401" s="5" t="str">
        <f t="shared" si="185"/>
        <v/>
      </c>
      <c r="W401" s="41"/>
      <c r="X401" s="41"/>
      <c r="Y401" s="41"/>
      <c r="Z401" s="41"/>
      <c r="AA401" s="41"/>
      <c r="AB401" s="41"/>
      <c r="AC401" s="41"/>
      <c r="AD401" s="41"/>
      <c r="AE401" s="5" t="str">
        <f t="shared" si="186"/>
        <v/>
      </c>
      <c r="AF401" s="41"/>
      <c r="AG401" s="41"/>
      <c r="AH401" s="41"/>
      <c r="AI401" s="41"/>
      <c r="AJ401" s="41"/>
      <c r="AK401" s="41"/>
      <c r="AL401" s="41"/>
      <c r="AM401" s="41"/>
      <c r="AN401" s="41">
        <f t="shared" si="193"/>
        <v>21.9435736677116</v>
      </c>
      <c r="AO401" s="41">
        <v>957</v>
      </c>
      <c r="AP401" s="110" t="s">
        <v>103</v>
      </c>
      <c r="AQ401" s="111" t="s">
        <v>103</v>
      </c>
      <c r="AR401" s="126" t="str">
        <f t="shared" si="187"/>
        <v/>
      </c>
      <c r="AS401" s="126" t="str">
        <f t="shared" si="188"/>
        <v/>
      </c>
      <c r="AT401" s="127">
        <v>775</v>
      </c>
      <c r="AU401" s="128">
        <v>2.31</v>
      </c>
      <c r="AV401" s="129" t="s">
        <v>103</v>
      </c>
      <c r="AW401" s="126" t="str">
        <f t="shared" si="189"/>
        <v/>
      </c>
      <c r="AX401" s="126" t="str">
        <f t="shared" si="190"/>
        <v/>
      </c>
      <c r="AY401" s="64" t="str">
        <f t="shared" si="191"/>
        <v/>
      </c>
      <c r="AZ401" s="97">
        <v>80.459999999999994</v>
      </c>
      <c r="BA401" s="68"/>
      <c r="BB401" s="68"/>
      <c r="BC401" s="68"/>
      <c r="BD401" s="68"/>
      <c r="BE401" s="15"/>
      <c r="BF401" s="5">
        <f t="shared" si="192"/>
        <v>9785</v>
      </c>
      <c r="BG401" s="41">
        <v>5252</v>
      </c>
      <c r="BH401" s="42">
        <v>4533</v>
      </c>
      <c r="BI401" s="42"/>
      <c r="BJ401" s="42"/>
      <c r="BK401" s="42"/>
      <c r="BL401" s="42"/>
      <c r="BM401" s="15"/>
    </row>
    <row r="402" spans="1:65" outlineLevel="5" x14ac:dyDescent="0.3">
      <c r="A402" s="22">
        <f t="shared" si="178"/>
        <v>12</v>
      </c>
      <c r="B402" s="9">
        <f t="shared" si="162"/>
        <v>43806</v>
      </c>
      <c r="C402" s="51">
        <v>307872</v>
      </c>
      <c r="D402" s="64">
        <f t="shared" si="183"/>
        <v>36</v>
      </c>
      <c r="E402" s="12">
        <v>35</v>
      </c>
      <c r="F402" s="12">
        <v>37</v>
      </c>
      <c r="G402" s="12"/>
      <c r="H402" s="12"/>
      <c r="I402" s="12"/>
      <c r="J402" s="12"/>
      <c r="K402" s="12"/>
      <c r="L402" s="12"/>
      <c r="M402" s="74" t="str">
        <f t="shared" si="184"/>
        <v/>
      </c>
      <c r="N402" s="83" t="s">
        <v>103</v>
      </c>
      <c r="O402" s="83" t="s">
        <v>103</v>
      </c>
      <c r="P402" s="83"/>
      <c r="Q402" s="83"/>
      <c r="R402" s="83"/>
      <c r="S402" s="83"/>
      <c r="T402" s="83"/>
      <c r="U402" s="83"/>
      <c r="V402" s="5" t="str">
        <f t="shared" si="185"/>
        <v/>
      </c>
      <c r="W402" s="41"/>
      <c r="X402" s="41"/>
      <c r="Y402" s="41"/>
      <c r="Z402" s="41"/>
      <c r="AA402" s="41"/>
      <c r="AB402" s="41"/>
      <c r="AC402" s="41"/>
      <c r="AD402" s="41"/>
      <c r="AE402" s="5" t="str">
        <f t="shared" si="186"/>
        <v/>
      </c>
      <c r="AF402" s="41"/>
      <c r="AG402" s="41"/>
      <c r="AH402" s="41"/>
      <c r="AI402" s="41"/>
      <c r="AJ402" s="41"/>
      <c r="AK402" s="41"/>
      <c r="AL402" s="41"/>
      <c r="AM402" s="41"/>
      <c r="AN402" s="41">
        <f t="shared" si="193"/>
        <v>29.288702928870293</v>
      </c>
      <c r="AO402" s="41">
        <v>717</v>
      </c>
      <c r="AP402" s="110" t="s">
        <v>103</v>
      </c>
      <c r="AQ402" s="111" t="s">
        <v>103</v>
      </c>
      <c r="AR402" s="126" t="str">
        <f t="shared" si="187"/>
        <v/>
      </c>
      <c r="AS402" s="126" t="str">
        <f t="shared" si="188"/>
        <v/>
      </c>
      <c r="AT402" s="127">
        <v>547</v>
      </c>
      <c r="AU402" s="128" t="s">
        <v>103</v>
      </c>
      <c r="AV402" s="129" t="s">
        <v>103</v>
      </c>
      <c r="AW402" s="126" t="str">
        <f t="shared" si="189"/>
        <v/>
      </c>
      <c r="AX402" s="126" t="str">
        <f t="shared" si="190"/>
        <v/>
      </c>
      <c r="AY402" s="64" t="str">
        <f t="shared" si="191"/>
        <v/>
      </c>
      <c r="AZ402" s="97" t="s">
        <v>103</v>
      </c>
      <c r="BA402" s="68"/>
      <c r="BB402" s="68"/>
      <c r="BC402" s="68"/>
      <c r="BD402" s="68"/>
      <c r="BE402" s="15"/>
      <c r="BF402" s="5">
        <f t="shared" si="192"/>
        <v>8032</v>
      </c>
      <c r="BG402" s="41">
        <v>5266</v>
      </c>
      <c r="BH402" s="42">
        <v>2766</v>
      </c>
      <c r="BI402" s="42"/>
      <c r="BJ402" s="42"/>
      <c r="BK402" s="42"/>
      <c r="BL402" s="42"/>
      <c r="BM402" s="15"/>
    </row>
    <row r="403" spans="1:65" outlineLevel="5" x14ac:dyDescent="0.3">
      <c r="A403" s="22">
        <f t="shared" si="178"/>
        <v>12</v>
      </c>
      <c r="B403" s="9">
        <f t="shared" si="162"/>
        <v>43807</v>
      </c>
      <c r="C403" s="51">
        <v>288224</v>
      </c>
      <c r="D403" s="64">
        <f t="shared" si="183"/>
        <v>36</v>
      </c>
      <c r="E403" s="12">
        <v>36</v>
      </c>
      <c r="F403" s="12">
        <v>36</v>
      </c>
      <c r="G403" s="12"/>
      <c r="H403" s="12"/>
      <c r="I403" s="12"/>
      <c r="J403" s="12"/>
      <c r="K403" s="12"/>
      <c r="L403" s="12"/>
      <c r="M403" s="74" t="str">
        <f t="shared" si="184"/>
        <v/>
      </c>
      <c r="N403" s="83" t="s">
        <v>103</v>
      </c>
      <c r="O403" s="83" t="s">
        <v>103</v>
      </c>
      <c r="P403" s="83"/>
      <c r="Q403" s="83"/>
      <c r="R403" s="83"/>
      <c r="S403" s="83"/>
      <c r="T403" s="83"/>
      <c r="U403" s="83"/>
      <c r="V403" s="5" t="str">
        <f t="shared" si="185"/>
        <v/>
      </c>
      <c r="W403" s="41"/>
      <c r="X403" s="41"/>
      <c r="Y403" s="41"/>
      <c r="Z403" s="41"/>
      <c r="AA403" s="41"/>
      <c r="AB403" s="41"/>
      <c r="AC403" s="41"/>
      <c r="AD403" s="41"/>
      <c r="AE403" s="5" t="str">
        <f t="shared" si="186"/>
        <v/>
      </c>
      <c r="AF403" s="41"/>
      <c r="AG403" s="41"/>
      <c r="AH403" s="41"/>
      <c r="AI403" s="41"/>
      <c r="AJ403" s="41"/>
      <c r="AK403" s="41"/>
      <c r="AL403" s="41"/>
      <c r="AM403" s="41"/>
      <c r="AN403" s="41">
        <f t="shared" si="193"/>
        <v>25.485436893203882</v>
      </c>
      <c r="AO403" s="41">
        <v>824</v>
      </c>
      <c r="AP403" s="110" t="s">
        <v>103</v>
      </c>
      <c r="AQ403" s="111" t="s">
        <v>103</v>
      </c>
      <c r="AR403" s="126" t="str">
        <f t="shared" si="187"/>
        <v/>
      </c>
      <c r="AS403" s="126" t="str">
        <f t="shared" si="188"/>
        <v/>
      </c>
      <c r="AT403" s="127">
        <v>607</v>
      </c>
      <c r="AU403" s="128" t="s">
        <v>103</v>
      </c>
      <c r="AV403" s="129" t="s">
        <v>103</v>
      </c>
      <c r="AW403" s="126" t="str">
        <f t="shared" si="189"/>
        <v/>
      </c>
      <c r="AX403" s="126" t="str">
        <f t="shared" si="190"/>
        <v/>
      </c>
      <c r="AY403" s="64" t="str">
        <f t="shared" si="191"/>
        <v/>
      </c>
      <c r="AZ403" s="97" t="s">
        <v>103</v>
      </c>
      <c r="BA403" s="68"/>
      <c r="BB403" s="68"/>
      <c r="BC403" s="68"/>
      <c r="BD403" s="68"/>
      <c r="BE403" s="15"/>
      <c r="BF403" s="5">
        <f t="shared" si="192"/>
        <v>7579</v>
      </c>
      <c r="BG403" s="41">
        <v>5213</v>
      </c>
      <c r="BH403" s="42">
        <v>2366</v>
      </c>
      <c r="BI403" s="42"/>
      <c r="BJ403" s="42"/>
      <c r="BK403" s="42"/>
      <c r="BL403" s="42"/>
      <c r="BM403" s="15"/>
    </row>
    <row r="404" spans="1:65" outlineLevel="5" x14ac:dyDescent="0.3">
      <c r="A404" s="22">
        <f t="shared" si="178"/>
        <v>12</v>
      </c>
      <c r="B404" s="9">
        <f t="shared" si="162"/>
        <v>43808</v>
      </c>
      <c r="C404" s="51">
        <v>297792</v>
      </c>
      <c r="D404" s="64">
        <f t="shared" si="183"/>
        <v>36</v>
      </c>
      <c r="E404" s="12">
        <v>36</v>
      </c>
      <c r="F404" s="12">
        <v>36</v>
      </c>
      <c r="G404" s="12"/>
      <c r="H404" s="12"/>
      <c r="I404" s="12"/>
      <c r="J404" s="12"/>
      <c r="K404" s="12"/>
      <c r="L404" s="12"/>
      <c r="M404" s="74" t="str">
        <f t="shared" si="184"/>
        <v/>
      </c>
      <c r="N404" s="83" t="s">
        <v>103</v>
      </c>
      <c r="O404" s="83" t="s">
        <v>103</v>
      </c>
      <c r="P404" s="83"/>
      <c r="Q404" s="83"/>
      <c r="R404" s="83"/>
      <c r="S404" s="83"/>
      <c r="T404" s="83"/>
      <c r="U404" s="83"/>
      <c r="V404" s="5" t="str">
        <f t="shared" si="185"/>
        <v/>
      </c>
      <c r="W404" s="41"/>
      <c r="X404" s="41"/>
      <c r="Y404" s="41"/>
      <c r="Z404" s="41"/>
      <c r="AA404" s="41"/>
      <c r="AB404" s="41"/>
      <c r="AC404" s="41"/>
      <c r="AD404" s="41"/>
      <c r="AE404" s="5" t="str">
        <f t="shared" si="186"/>
        <v/>
      </c>
      <c r="AF404" s="41"/>
      <c r="AG404" s="41"/>
      <c r="AH404" s="41"/>
      <c r="AI404" s="41"/>
      <c r="AJ404" s="41"/>
      <c r="AK404" s="41"/>
      <c r="AL404" s="41"/>
      <c r="AM404" s="41"/>
      <c r="AN404" s="41">
        <f t="shared" si="193"/>
        <v>24.447031431897557</v>
      </c>
      <c r="AO404" s="41">
        <v>859</v>
      </c>
      <c r="AP404" s="110" t="s">
        <v>103</v>
      </c>
      <c r="AQ404" s="111" t="s">
        <v>103</v>
      </c>
      <c r="AR404" s="126" t="str">
        <f t="shared" si="187"/>
        <v/>
      </c>
      <c r="AS404" s="126" t="str">
        <f t="shared" si="188"/>
        <v/>
      </c>
      <c r="AT404" s="127">
        <v>640</v>
      </c>
      <c r="AU404" s="128">
        <v>2.25</v>
      </c>
      <c r="AV404" s="129" t="s">
        <v>103</v>
      </c>
      <c r="AW404" s="126" t="str">
        <f t="shared" si="189"/>
        <v/>
      </c>
      <c r="AX404" s="126" t="str">
        <f t="shared" si="190"/>
        <v/>
      </c>
      <c r="AY404" s="64" t="str">
        <f t="shared" si="191"/>
        <v/>
      </c>
      <c r="AZ404" s="97">
        <v>80.16</v>
      </c>
      <c r="BA404" s="68"/>
      <c r="BB404" s="68"/>
      <c r="BC404" s="68"/>
      <c r="BD404" s="68"/>
      <c r="BE404" s="15"/>
      <c r="BF404" s="5">
        <f t="shared" si="192"/>
        <v>8689</v>
      </c>
      <c r="BG404" s="41">
        <v>5267</v>
      </c>
      <c r="BH404" s="42">
        <v>3422</v>
      </c>
      <c r="BI404" s="42"/>
      <c r="BJ404" s="42"/>
      <c r="BK404" s="42"/>
      <c r="BL404" s="42"/>
      <c r="BM404" s="15"/>
    </row>
    <row r="405" spans="1:65" outlineLevel="5" x14ac:dyDescent="0.3">
      <c r="A405" s="22">
        <f t="shared" si="178"/>
        <v>12</v>
      </c>
      <c r="B405" s="9">
        <f t="shared" si="162"/>
        <v>43809</v>
      </c>
      <c r="C405" s="51">
        <v>305463</v>
      </c>
      <c r="D405" s="64">
        <f t="shared" si="183"/>
        <v>36.5</v>
      </c>
      <c r="E405" s="12">
        <v>37</v>
      </c>
      <c r="F405" s="12">
        <v>36</v>
      </c>
      <c r="G405" s="12"/>
      <c r="H405" s="12"/>
      <c r="I405" s="12"/>
      <c r="J405" s="12"/>
      <c r="K405" s="12"/>
      <c r="L405" s="12"/>
      <c r="M405" s="74">
        <f t="shared" si="184"/>
        <v>7.1</v>
      </c>
      <c r="N405" s="83">
        <v>7.05</v>
      </c>
      <c r="O405" s="83">
        <v>7.16</v>
      </c>
      <c r="P405" s="83"/>
      <c r="Q405" s="83"/>
      <c r="R405" s="83"/>
      <c r="S405" s="83"/>
      <c r="T405" s="83"/>
      <c r="U405" s="83"/>
      <c r="V405" s="5" t="str">
        <f t="shared" si="185"/>
        <v/>
      </c>
      <c r="W405" s="41"/>
      <c r="X405" s="41"/>
      <c r="Y405" s="41"/>
      <c r="Z405" s="41"/>
      <c r="AA405" s="41"/>
      <c r="AB405" s="41"/>
      <c r="AC405" s="41"/>
      <c r="AD405" s="41"/>
      <c r="AE405" s="5" t="str">
        <f t="shared" si="186"/>
        <v/>
      </c>
      <c r="AF405" s="41"/>
      <c r="AG405" s="41"/>
      <c r="AH405" s="41"/>
      <c r="AI405" s="41"/>
      <c r="AJ405" s="41"/>
      <c r="AK405" s="41"/>
      <c r="AL405" s="41"/>
      <c r="AM405" s="41"/>
      <c r="AN405" s="41">
        <f t="shared" si="193"/>
        <v>28.88583218707015</v>
      </c>
      <c r="AO405" s="41">
        <v>727</v>
      </c>
      <c r="AP405" s="110">
        <v>3.2</v>
      </c>
      <c r="AQ405" s="111">
        <v>2.44</v>
      </c>
      <c r="AR405" s="126">
        <f t="shared" si="187"/>
        <v>76.25</v>
      </c>
      <c r="AS405" s="126">
        <f t="shared" si="188"/>
        <v>23.75</v>
      </c>
      <c r="AT405" s="127">
        <v>624</v>
      </c>
      <c r="AU405" s="128">
        <v>2.34</v>
      </c>
      <c r="AV405" s="129">
        <v>1.5</v>
      </c>
      <c r="AW405" s="126">
        <f t="shared" si="189"/>
        <v>64.102564102564102</v>
      </c>
      <c r="AX405" s="126">
        <f t="shared" si="190"/>
        <v>35.897435897435898</v>
      </c>
      <c r="AY405" s="64">
        <f t="shared" si="191"/>
        <v>44.379391100702584</v>
      </c>
      <c r="AZ405" s="97">
        <v>80.3</v>
      </c>
      <c r="BA405" s="68">
        <v>64.400000000000006</v>
      </c>
      <c r="BB405" s="68">
        <v>34.9</v>
      </c>
      <c r="BC405" s="68">
        <v>479</v>
      </c>
      <c r="BD405" s="68"/>
      <c r="BE405" s="15"/>
      <c r="BF405" s="5">
        <f t="shared" si="192"/>
        <v>8112</v>
      </c>
      <c r="BG405" s="41">
        <v>5227</v>
      </c>
      <c r="BH405" s="42">
        <v>2885</v>
      </c>
      <c r="BI405" s="42"/>
      <c r="BJ405" s="42"/>
      <c r="BK405" s="42"/>
      <c r="BL405" s="42"/>
      <c r="BM405" s="15"/>
    </row>
    <row r="406" spans="1:65" outlineLevel="5" x14ac:dyDescent="0.3">
      <c r="A406" s="22">
        <f t="shared" si="178"/>
        <v>12</v>
      </c>
      <c r="B406" s="9">
        <f t="shared" si="162"/>
        <v>43810</v>
      </c>
      <c r="C406" s="51">
        <v>305988</v>
      </c>
      <c r="D406" s="64">
        <f t="shared" si="183"/>
        <v>37</v>
      </c>
      <c r="E406" s="12">
        <v>37</v>
      </c>
      <c r="F406" s="12">
        <v>37</v>
      </c>
      <c r="G406" s="12"/>
      <c r="H406" s="12"/>
      <c r="I406" s="12"/>
      <c r="J406" s="12"/>
      <c r="K406" s="12"/>
      <c r="L406" s="12"/>
      <c r="M406" s="74" t="str">
        <f t="shared" si="184"/>
        <v/>
      </c>
      <c r="N406" s="83" t="s">
        <v>103</v>
      </c>
      <c r="O406" s="83" t="s">
        <v>103</v>
      </c>
      <c r="P406" s="83"/>
      <c r="Q406" s="83"/>
      <c r="R406" s="83"/>
      <c r="S406" s="83"/>
      <c r="T406" s="83"/>
      <c r="U406" s="83"/>
      <c r="V406" s="5" t="str">
        <f t="shared" si="185"/>
        <v/>
      </c>
      <c r="W406" s="41"/>
      <c r="X406" s="41"/>
      <c r="Y406" s="41"/>
      <c r="Z406" s="41"/>
      <c r="AA406" s="41"/>
      <c r="AB406" s="41"/>
      <c r="AC406" s="41"/>
      <c r="AD406" s="41"/>
      <c r="AE406" s="5" t="str">
        <f t="shared" si="186"/>
        <v/>
      </c>
      <c r="AF406" s="41"/>
      <c r="AG406" s="41"/>
      <c r="AH406" s="41"/>
      <c r="AI406" s="41"/>
      <c r="AJ406" s="41"/>
      <c r="AK406" s="41"/>
      <c r="AL406" s="41"/>
      <c r="AM406" s="41"/>
      <c r="AN406" s="41">
        <f t="shared" si="193"/>
        <v>26.348808030112924</v>
      </c>
      <c r="AO406" s="41">
        <v>797</v>
      </c>
      <c r="AP406" s="110" t="s">
        <v>103</v>
      </c>
      <c r="AQ406" s="111" t="s">
        <v>103</v>
      </c>
      <c r="AR406" s="126" t="str">
        <f t="shared" si="187"/>
        <v/>
      </c>
      <c r="AS406" s="126" t="str">
        <f t="shared" si="188"/>
        <v/>
      </c>
      <c r="AT406" s="127">
        <v>599</v>
      </c>
      <c r="AU406" s="128">
        <v>2.31</v>
      </c>
      <c r="AV406" s="129" t="s">
        <v>103</v>
      </c>
      <c r="AW406" s="126" t="str">
        <f t="shared" si="189"/>
        <v/>
      </c>
      <c r="AX406" s="126" t="str">
        <f t="shared" si="190"/>
        <v/>
      </c>
      <c r="AY406" s="64" t="str">
        <f t="shared" si="191"/>
        <v/>
      </c>
      <c r="AZ406" s="97">
        <v>80.28</v>
      </c>
      <c r="BA406" s="68"/>
      <c r="BB406" s="68"/>
      <c r="BC406" s="68"/>
      <c r="BD406" s="68"/>
      <c r="BE406" s="15"/>
      <c r="BF406" s="5">
        <f t="shared" si="192"/>
        <v>9401</v>
      </c>
      <c r="BG406" s="41">
        <v>5272</v>
      </c>
      <c r="BH406" s="42">
        <v>4129</v>
      </c>
      <c r="BI406" s="42"/>
      <c r="BJ406" s="42"/>
      <c r="BK406" s="42"/>
      <c r="BL406" s="42"/>
      <c r="BM406" s="15"/>
    </row>
    <row r="407" spans="1:65" outlineLevel="5" x14ac:dyDescent="0.3">
      <c r="A407" s="22">
        <f t="shared" si="178"/>
        <v>12</v>
      </c>
      <c r="B407" s="9">
        <f t="shared" si="162"/>
        <v>43811</v>
      </c>
      <c r="C407" s="51">
        <v>279809</v>
      </c>
      <c r="D407" s="64">
        <f t="shared" si="183"/>
        <v>37</v>
      </c>
      <c r="E407" s="12">
        <v>37</v>
      </c>
      <c r="F407" s="12">
        <v>37</v>
      </c>
      <c r="G407" s="12"/>
      <c r="H407" s="12"/>
      <c r="I407" s="12"/>
      <c r="J407" s="12"/>
      <c r="K407" s="12"/>
      <c r="L407" s="12"/>
      <c r="M407" s="74" t="str">
        <f t="shared" si="184"/>
        <v/>
      </c>
      <c r="N407" s="83" t="s">
        <v>103</v>
      </c>
      <c r="O407" s="83" t="s">
        <v>103</v>
      </c>
      <c r="P407" s="83"/>
      <c r="Q407" s="83"/>
      <c r="R407" s="83"/>
      <c r="S407" s="83"/>
      <c r="T407" s="83"/>
      <c r="U407" s="83"/>
      <c r="V407" s="5" t="str">
        <f t="shared" si="185"/>
        <v/>
      </c>
      <c r="W407" s="41"/>
      <c r="X407" s="41"/>
      <c r="Y407" s="41"/>
      <c r="Z407" s="41"/>
      <c r="AA407" s="41"/>
      <c r="AB407" s="41"/>
      <c r="AC407" s="41"/>
      <c r="AD407" s="41"/>
      <c r="AE407" s="5" t="str">
        <f t="shared" si="186"/>
        <v/>
      </c>
      <c r="AF407" s="41"/>
      <c r="AG407" s="41"/>
      <c r="AH407" s="41"/>
      <c r="AI407" s="41"/>
      <c r="AJ407" s="41"/>
      <c r="AK407" s="41"/>
      <c r="AL407" s="41"/>
      <c r="AM407" s="41"/>
      <c r="AN407" s="41">
        <f t="shared" si="193"/>
        <v>28.263795423956932</v>
      </c>
      <c r="AO407" s="41">
        <v>743</v>
      </c>
      <c r="AP407" s="110" t="s">
        <v>103</v>
      </c>
      <c r="AQ407" s="111" t="s">
        <v>103</v>
      </c>
      <c r="AR407" s="126" t="str">
        <f t="shared" si="187"/>
        <v/>
      </c>
      <c r="AS407" s="126" t="str">
        <f t="shared" si="188"/>
        <v/>
      </c>
      <c r="AT407" s="127">
        <v>561</v>
      </c>
      <c r="AU407" s="128">
        <v>2.33</v>
      </c>
      <c r="AV407" s="129" t="s">
        <v>103</v>
      </c>
      <c r="AW407" s="126" t="str">
        <f t="shared" si="189"/>
        <v/>
      </c>
      <c r="AX407" s="126" t="str">
        <f t="shared" si="190"/>
        <v/>
      </c>
      <c r="AY407" s="64" t="str">
        <f t="shared" si="191"/>
        <v/>
      </c>
      <c r="AZ407" s="97">
        <v>80.349999999999994</v>
      </c>
      <c r="BA407" s="68"/>
      <c r="BB407" s="68"/>
      <c r="BC407" s="68"/>
      <c r="BD407" s="68"/>
      <c r="BE407" s="15"/>
      <c r="BF407" s="5">
        <f t="shared" si="192"/>
        <v>8906</v>
      </c>
      <c r="BG407" s="41">
        <v>5327</v>
      </c>
      <c r="BH407" s="42">
        <v>3579</v>
      </c>
      <c r="BI407" s="42"/>
      <c r="BJ407" s="42"/>
      <c r="BK407" s="42"/>
      <c r="BL407" s="42"/>
      <c r="BM407" s="15"/>
    </row>
    <row r="408" spans="1:65" outlineLevel="5" x14ac:dyDescent="0.3">
      <c r="A408" s="22">
        <f t="shared" si="178"/>
        <v>12</v>
      </c>
      <c r="B408" s="9">
        <f t="shared" si="162"/>
        <v>43812</v>
      </c>
      <c r="C408" s="51">
        <v>295837</v>
      </c>
      <c r="D408" s="64">
        <f t="shared" si="183"/>
        <v>37.5</v>
      </c>
      <c r="E408" s="12">
        <v>38</v>
      </c>
      <c r="F408" s="12">
        <v>37</v>
      </c>
      <c r="G408" s="12"/>
      <c r="H408" s="12"/>
      <c r="I408" s="12"/>
      <c r="J408" s="12"/>
      <c r="K408" s="12"/>
      <c r="L408" s="12"/>
      <c r="M408" s="74" t="str">
        <f t="shared" si="184"/>
        <v/>
      </c>
      <c r="N408" s="83" t="s">
        <v>103</v>
      </c>
      <c r="O408" s="83" t="s">
        <v>103</v>
      </c>
      <c r="P408" s="83"/>
      <c r="Q408" s="83"/>
      <c r="R408" s="83"/>
      <c r="S408" s="83"/>
      <c r="T408" s="83"/>
      <c r="U408" s="83"/>
      <c r="V408" s="5" t="str">
        <f t="shared" si="185"/>
        <v/>
      </c>
      <c r="W408" s="41"/>
      <c r="X408" s="41"/>
      <c r="Y408" s="41"/>
      <c r="Z408" s="41"/>
      <c r="AA408" s="41"/>
      <c r="AB408" s="41"/>
      <c r="AC408" s="41"/>
      <c r="AD408" s="41"/>
      <c r="AE408" s="5" t="str">
        <f t="shared" si="186"/>
        <v/>
      </c>
      <c r="AF408" s="41"/>
      <c r="AG408" s="41"/>
      <c r="AH408" s="41"/>
      <c r="AI408" s="41"/>
      <c r="AJ408" s="41"/>
      <c r="AK408" s="41"/>
      <c r="AL408" s="41"/>
      <c r="AM408" s="41"/>
      <c r="AN408" s="41">
        <f t="shared" si="193"/>
        <v>25.609756097560975</v>
      </c>
      <c r="AO408" s="41">
        <v>820</v>
      </c>
      <c r="AP408" s="110" t="s">
        <v>103</v>
      </c>
      <c r="AQ408" s="111" t="s">
        <v>103</v>
      </c>
      <c r="AR408" s="126" t="str">
        <f t="shared" si="187"/>
        <v/>
      </c>
      <c r="AS408" s="126" t="str">
        <f t="shared" si="188"/>
        <v/>
      </c>
      <c r="AT408" s="127">
        <v>644</v>
      </c>
      <c r="AU408" s="128">
        <v>2.35</v>
      </c>
      <c r="AV408" s="129" t="s">
        <v>103</v>
      </c>
      <c r="AW408" s="126" t="str">
        <f t="shared" si="189"/>
        <v/>
      </c>
      <c r="AX408" s="126" t="str">
        <f t="shared" si="190"/>
        <v/>
      </c>
      <c r="AY408" s="64" t="str">
        <f t="shared" si="191"/>
        <v/>
      </c>
      <c r="AZ408" s="97">
        <v>80.319999999999993</v>
      </c>
      <c r="BA408" s="68"/>
      <c r="BB408" s="68"/>
      <c r="BC408" s="68"/>
      <c r="BD408" s="68"/>
      <c r="BE408" s="15"/>
      <c r="BF408" s="5">
        <f t="shared" si="192"/>
        <v>9221</v>
      </c>
      <c r="BG408" s="41">
        <v>5026</v>
      </c>
      <c r="BH408" s="42">
        <v>4195</v>
      </c>
      <c r="BI408" s="42"/>
      <c r="BJ408" s="42"/>
      <c r="BK408" s="42"/>
      <c r="BL408" s="42"/>
      <c r="BM408" s="15"/>
    </row>
    <row r="409" spans="1:65" outlineLevel="5" x14ac:dyDescent="0.3">
      <c r="A409" s="22">
        <f t="shared" si="178"/>
        <v>12</v>
      </c>
      <c r="B409" s="9">
        <f t="shared" si="162"/>
        <v>43813</v>
      </c>
      <c r="C409" s="51">
        <v>306498</v>
      </c>
      <c r="D409" s="64">
        <f t="shared" si="183"/>
        <v>37</v>
      </c>
      <c r="E409" s="12">
        <v>37</v>
      </c>
      <c r="F409" s="12">
        <v>37</v>
      </c>
      <c r="G409" s="12"/>
      <c r="H409" s="12"/>
      <c r="I409" s="12"/>
      <c r="J409" s="12"/>
      <c r="K409" s="12"/>
      <c r="L409" s="12"/>
      <c r="M409" s="74" t="str">
        <f t="shared" si="184"/>
        <v/>
      </c>
      <c r="N409" s="83" t="s">
        <v>103</v>
      </c>
      <c r="O409" s="83" t="s">
        <v>103</v>
      </c>
      <c r="P409" s="83"/>
      <c r="Q409" s="83"/>
      <c r="R409" s="83"/>
      <c r="S409" s="83"/>
      <c r="T409" s="83"/>
      <c r="U409" s="83"/>
      <c r="V409" s="5" t="str">
        <f t="shared" si="185"/>
        <v/>
      </c>
      <c r="W409" s="41"/>
      <c r="X409" s="41"/>
      <c r="Y409" s="41"/>
      <c r="Z409" s="41"/>
      <c r="AA409" s="41"/>
      <c r="AB409" s="41"/>
      <c r="AC409" s="41"/>
      <c r="AD409" s="41"/>
      <c r="AE409" s="5" t="str">
        <f t="shared" si="186"/>
        <v/>
      </c>
      <c r="AF409" s="41"/>
      <c r="AG409" s="41"/>
      <c r="AH409" s="41"/>
      <c r="AI409" s="41"/>
      <c r="AJ409" s="41"/>
      <c r="AK409" s="41"/>
      <c r="AL409" s="41"/>
      <c r="AM409" s="41"/>
      <c r="AN409" s="41">
        <f t="shared" si="193"/>
        <v>24.940617577197148</v>
      </c>
      <c r="AO409" s="41">
        <v>842</v>
      </c>
      <c r="AP409" s="110" t="s">
        <v>103</v>
      </c>
      <c r="AQ409" s="111" t="s">
        <v>103</v>
      </c>
      <c r="AR409" s="126" t="str">
        <f t="shared" si="187"/>
        <v/>
      </c>
      <c r="AS409" s="126" t="str">
        <f t="shared" si="188"/>
        <v/>
      </c>
      <c r="AT409" s="127">
        <v>647</v>
      </c>
      <c r="AU409" s="128" t="s">
        <v>103</v>
      </c>
      <c r="AV409" s="129" t="s">
        <v>103</v>
      </c>
      <c r="AW409" s="126" t="str">
        <f t="shared" si="189"/>
        <v/>
      </c>
      <c r="AX409" s="126" t="str">
        <f t="shared" si="190"/>
        <v/>
      </c>
      <c r="AY409" s="64" t="str">
        <f t="shared" si="191"/>
        <v/>
      </c>
      <c r="AZ409" s="97" t="s">
        <v>103</v>
      </c>
      <c r="BA409" s="68"/>
      <c r="BB409" s="68"/>
      <c r="BC409" s="68"/>
      <c r="BD409" s="68"/>
      <c r="BE409" s="15"/>
      <c r="BF409" s="5">
        <f t="shared" si="192"/>
        <v>9510</v>
      </c>
      <c r="BG409" s="41">
        <v>5267</v>
      </c>
      <c r="BH409" s="42">
        <v>4243</v>
      </c>
      <c r="BI409" s="42"/>
      <c r="BJ409" s="42"/>
      <c r="BK409" s="42"/>
      <c r="BL409" s="42"/>
      <c r="BM409" s="15"/>
    </row>
    <row r="410" spans="1:65" outlineLevel="5" x14ac:dyDescent="0.3">
      <c r="A410" s="22">
        <f t="shared" si="178"/>
        <v>12</v>
      </c>
      <c r="B410" s="9">
        <f t="shared" si="162"/>
        <v>43814</v>
      </c>
      <c r="C410" s="51">
        <v>302116</v>
      </c>
      <c r="D410" s="64">
        <f t="shared" si="183"/>
        <v>37.5</v>
      </c>
      <c r="E410" s="12">
        <v>38</v>
      </c>
      <c r="F410" s="12">
        <v>37</v>
      </c>
      <c r="G410" s="12"/>
      <c r="H410" s="12"/>
      <c r="I410" s="12"/>
      <c r="J410" s="12"/>
      <c r="K410" s="12"/>
      <c r="L410" s="12"/>
      <c r="M410" s="74" t="str">
        <f t="shared" si="184"/>
        <v/>
      </c>
      <c r="N410" s="83" t="s">
        <v>103</v>
      </c>
      <c r="O410" s="83" t="s">
        <v>103</v>
      </c>
      <c r="P410" s="83"/>
      <c r="Q410" s="83"/>
      <c r="R410" s="83"/>
      <c r="S410" s="83"/>
      <c r="T410" s="83"/>
      <c r="U410" s="83"/>
      <c r="V410" s="5" t="str">
        <f t="shared" si="185"/>
        <v/>
      </c>
      <c r="W410" s="41"/>
      <c r="X410" s="41"/>
      <c r="Y410" s="41"/>
      <c r="Z410" s="41"/>
      <c r="AA410" s="41"/>
      <c r="AB410" s="41"/>
      <c r="AC410" s="41"/>
      <c r="AD410" s="41"/>
      <c r="AE410" s="5" t="str">
        <f t="shared" si="186"/>
        <v/>
      </c>
      <c r="AF410" s="41"/>
      <c r="AG410" s="41"/>
      <c r="AH410" s="41"/>
      <c r="AI410" s="41"/>
      <c r="AJ410" s="41"/>
      <c r="AK410" s="41"/>
      <c r="AL410" s="41"/>
      <c r="AM410" s="41"/>
      <c r="AN410" s="41">
        <f t="shared" si="193"/>
        <v>19.830028328611899</v>
      </c>
      <c r="AO410" s="41">
        <v>1059</v>
      </c>
      <c r="AP410" s="110" t="s">
        <v>103</v>
      </c>
      <c r="AQ410" s="111" t="s">
        <v>103</v>
      </c>
      <c r="AR410" s="126" t="str">
        <f t="shared" si="187"/>
        <v/>
      </c>
      <c r="AS410" s="126" t="str">
        <f t="shared" si="188"/>
        <v/>
      </c>
      <c r="AT410" s="127">
        <v>882</v>
      </c>
      <c r="AU410" s="128" t="s">
        <v>103</v>
      </c>
      <c r="AV410" s="129" t="s">
        <v>103</v>
      </c>
      <c r="AW410" s="126" t="str">
        <f t="shared" si="189"/>
        <v/>
      </c>
      <c r="AX410" s="126" t="str">
        <f t="shared" si="190"/>
        <v/>
      </c>
      <c r="AY410" s="64" t="str">
        <f t="shared" si="191"/>
        <v/>
      </c>
      <c r="AZ410" s="97" t="s">
        <v>103</v>
      </c>
      <c r="BA410" s="68"/>
      <c r="BB410" s="68"/>
      <c r="BC410" s="68"/>
      <c r="BD410" s="68"/>
      <c r="BE410" s="15"/>
      <c r="BF410" s="5">
        <f t="shared" si="192"/>
        <v>9215</v>
      </c>
      <c r="BG410" s="41">
        <v>3511</v>
      </c>
      <c r="BH410" s="42">
        <v>5704</v>
      </c>
      <c r="BI410" s="42"/>
      <c r="BJ410" s="42"/>
      <c r="BK410" s="42"/>
      <c r="BL410" s="42"/>
      <c r="BM410" s="15"/>
    </row>
    <row r="411" spans="1:65" outlineLevel="5" x14ac:dyDescent="0.3">
      <c r="A411" s="22">
        <f t="shared" si="178"/>
        <v>12</v>
      </c>
      <c r="B411" s="9">
        <f t="shared" si="162"/>
        <v>43815</v>
      </c>
      <c r="C411" s="51">
        <v>299389</v>
      </c>
      <c r="D411" s="64">
        <f t="shared" si="183"/>
        <v>37</v>
      </c>
      <c r="E411" s="12">
        <v>37</v>
      </c>
      <c r="F411" s="12">
        <v>37</v>
      </c>
      <c r="G411" s="12"/>
      <c r="H411" s="12"/>
      <c r="I411" s="12"/>
      <c r="J411" s="12"/>
      <c r="K411" s="12"/>
      <c r="L411" s="12"/>
      <c r="M411" s="74" t="str">
        <f t="shared" si="184"/>
        <v/>
      </c>
      <c r="N411" s="83" t="s">
        <v>103</v>
      </c>
      <c r="O411" s="83" t="s">
        <v>103</v>
      </c>
      <c r="P411" s="83"/>
      <c r="Q411" s="83"/>
      <c r="R411" s="83"/>
      <c r="S411" s="83"/>
      <c r="T411" s="83"/>
      <c r="U411" s="83"/>
      <c r="V411" s="5" t="str">
        <f t="shared" si="185"/>
        <v/>
      </c>
      <c r="W411" s="41"/>
      <c r="X411" s="41"/>
      <c r="Y411" s="41"/>
      <c r="Z411" s="41"/>
      <c r="AA411" s="41"/>
      <c r="AB411" s="41"/>
      <c r="AC411" s="41"/>
      <c r="AD411" s="41"/>
      <c r="AE411" s="5" t="str">
        <f t="shared" si="186"/>
        <v/>
      </c>
      <c r="AF411" s="41"/>
      <c r="AG411" s="41"/>
      <c r="AH411" s="41"/>
      <c r="AI411" s="41"/>
      <c r="AJ411" s="41"/>
      <c r="AK411" s="41"/>
      <c r="AL411" s="41"/>
      <c r="AM411" s="41"/>
      <c r="AN411" s="41">
        <f t="shared" si="193"/>
        <v>20.812685827552031</v>
      </c>
      <c r="AO411" s="41">
        <v>1009</v>
      </c>
      <c r="AP411" s="110" t="s">
        <v>103</v>
      </c>
      <c r="AQ411" s="111" t="s">
        <v>103</v>
      </c>
      <c r="AR411" s="126" t="str">
        <f t="shared" si="187"/>
        <v/>
      </c>
      <c r="AS411" s="126" t="str">
        <f t="shared" si="188"/>
        <v/>
      </c>
      <c r="AT411" s="127">
        <v>771</v>
      </c>
      <c r="AU411" s="128">
        <v>2.46</v>
      </c>
      <c r="AV411" s="129" t="s">
        <v>103</v>
      </c>
      <c r="AW411" s="126" t="str">
        <f t="shared" si="189"/>
        <v/>
      </c>
      <c r="AX411" s="126" t="str">
        <f t="shared" si="190"/>
        <v/>
      </c>
      <c r="AY411" s="64" t="str">
        <f t="shared" si="191"/>
        <v/>
      </c>
      <c r="AZ411" s="97">
        <v>79.98</v>
      </c>
      <c r="BA411" s="68"/>
      <c r="BB411" s="68"/>
      <c r="BC411" s="68"/>
      <c r="BD411" s="68"/>
      <c r="BE411" s="15"/>
      <c r="BF411" s="5">
        <f t="shared" si="192"/>
        <v>9978</v>
      </c>
      <c r="BG411" s="41">
        <v>4175</v>
      </c>
      <c r="BH411" s="42">
        <v>5803</v>
      </c>
      <c r="BI411" s="42"/>
      <c r="BJ411" s="42"/>
      <c r="BK411" s="42"/>
      <c r="BL411" s="42"/>
      <c r="BM411" s="15"/>
    </row>
    <row r="412" spans="1:65" outlineLevel="5" x14ac:dyDescent="0.3">
      <c r="A412" s="22">
        <f t="shared" si="178"/>
        <v>12</v>
      </c>
      <c r="B412" s="9">
        <f t="shared" si="162"/>
        <v>43816</v>
      </c>
      <c r="C412" s="51">
        <v>288004</v>
      </c>
      <c r="D412" s="64">
        <f t="shared" si="183"/>
        <v>36</v>
      </c>
      <c r="E412" s="12">
        <v>36</v>
      </c>
      <c r="F412" s="12">
        <v>36</v>
      </c>
      <c r="G412" s="12"/>
      <c r="H412" s="12"/>
      <c r="I412" s="12"/>
      <c r="J412" s="12"/>
      <c r="K412" s="12"/>
      <c r="L412" s="12"/>
      <c r="M412" s="74">
        <f t="shared" si="184"/>
        <v>7.1</v>
      </c>
      <c r="N412" s="83">
        <v>7.13</v>
      </c>
      <c r="O412" s="83">
        <v>7.05</v>
      </c>
      <c r="P412" s="83"/>
      <c r="Q412" s="83"/>
      <c r="R412" s="83"/>
      <c r="S412" s="83"/>
      <c r="T412" s="83"/>
      <c r="U412" s="83"/>
      <c r="V412" s="5" t="str">
        <f t="shared" si="185"/>
        <v/>
      </c>
      <c r="W412" s="41"/>
      <c r="X412" s="41"/>
      <c r="Y412" s="41"/>
      <c r="Z412" s="41"/>
      <c r="AA412" s="41"/>
      <c r="AB412" s="41"/>
      <c r="AC412" s="41"/>
      <c r="AD412" s="41"/>
      <c r="AE412" s="5" t="str">
        <f t="shared" si="186"/>
        <v/>
      </c>
      <c r="AF412" s="41"/>
      <c r="AG412" s="41"/>
      <c r="AH412" s="41"/>
      <c r="AI412" s="41"/>
      <c r="AJ412" s="41"/>
      <c r="AK412" s="41"/>
      <c r="AL412" s="41"/>
      <c r="AM412" s="41"/>
      <c r="AN412" s="41">
        <f t="shared" si="193"/>
        <v>18.485915492957748</v>
      </c>
      <c r="AO412" s="41">
        <v>1136</v>
      </c>
      <c r="AP412" s="110">
        <v>4.33</v>
      </c>
      <c r="AQ412" s="111">
        <v>3.33</v>
      </c>
      <c r="AR412" s="126">
        <f t="shared" si="187"/>
        <v>76.905311778290994</v>
      </c>
      <c r="AS412" s="126">
        <f t="shared" si="188"/>
        <v>23.094688221709006</v>
      </c>
      <c r="AT412" s="127">
        <v>743</v>
      </c>
      <c r="AU412" s="128">
        <v>3.12</v>
      </c>
      <c r="AV412" s="129">
        <v>2.02</v>
      </c>
      <c r="AW412" s="126">
        <f t="shared" si="189"/>
        <v>64.743589743589752</v>
      </c>
      <c r="AX412" s="126">
        <f t="shared" si="190"/>
        <v>35.256410256410248</v>
      </c>
      <c r="AY412" s="64">
        <f t="shared" si="191"/>
        <v>44.853944853944839</v>
      </c>
      <c r="AZ412" s="97">
        <v>79.83</v>
      </c>
      <c r="BA412" s="68">
        <v>64.099999999999994</v>
      </c>
      <c r="BB412" s="68">
        <v>34.700000000000003</v>
      </c>
      <c r="BC412" s="68">
        <v>695</v>
      </c>
      <c r="BD412" s="68"/>
      <c r="BE412" s="15"/>
      <c r="BF412" s="5">
        <f t="shared" si="192"/>
        <v>9940</v>
      </c>
      <c r="BG412" s="41">
        <v>4582</v>
      </c>
      <c r="BH412" s="42">
        <v>5358</v>
      </c>
      <c r="BI412" s="42"/>
      <c r="BJ412" s="42"/>
      <c r="BK412" s="42"/>
      <c r="BL412" s="42"/>
      <c r="BM412" s="15"/>
    </row>
    <row r="413" spans="1:65" outlineLevel="5" x14ac:dyDescent="0.3">
      <c r="A413" s="22">
        <f t="shared" si="178"/>
        <v>12</v>
      </c>
      <c r="B413" s="9">
        <f t="shared" si="162"/>
        <v>43817</v>
      </c>
      <c r="C413" s="51">
        <v>295591</v>
      </c>
      <c r="D413" s="64">
        <f t="shared" si="183"/>
        <v>36.5</v>
      </c>
      <c r="E413" s="12">
        <v>36</v>
      </c>
      <c r="F413" s="12">
        <v>37</v>
      </c>
      <c r="G413" s="12"/>
      <c r="H413" s="12"/>
      <c r="I413" s="12"/>
      <c r="J413" s="12"/>
      <c r="K413" s="12"/>
      <c r="L413" s="12"/>
      <c r="M413" s="74" t="str">
        <f t="shared" si="184"/>
        <v/>
      </c>
      <c r="N413" s="83" t="s">
        <v>103</v>
      </c>
      <c r="O413" s="83" t="s">
        <v>103</v>
      </c>
      <c r="P413" s="83"/>
      <c r="Q413" s="83"/>
      <c r="R413" s="83"/>
      <c r="S413" s="83"/>
      <c r="T413" s="83"/>
      <c r="U413" s="83"/>
      <c r="V413" s="5" t="str">
        <f t="shared" si="185"/>
        <v/>
      </c>
      <c r="W413" s="41"/>
      <c r="X413" s="41"/>
      <c r="Y413" s="41"/>
      <c r="Z413" s="41"/>
      <c r="AA413" s="41"/>
      <c r="AB413" s="41"/>
      <c r="AC413" s="41"/>
      <c r="AD413" s="41"/>
      <c r="AE413" s="5" t="str">
        <f t="shared" si="186"/>
        <v/>
      </c>
      <c r="AF413" s="41"/>
      <c r="AG413" s="41"/>
      <c r="AH413" s="41"/>
      <c r="AI413" s="41"/>
      <c r="AJ413" s="41"/>
      <c r="AK413" s="41"/>
      <c r="AL413" s="41"/>
      <c r="AM413" s="41"/>
      <c r="AN413" s="41">
        <f t="shared" si="193"/>
        <v>20.095693779904305</v>
      </c>
      <c r="AO413" s="41">
        <v>1045</v>
      </c>
      <c r="AP413" s="110" t="s">
        <v>103</v>
      </c>
      <c r="AQ413" s="111" t="s">
        <v>103</v>
      </c>
      <c r="AR413" s="126" t="str">
        <f t="shared" si="187"/>
        <v/>
      </c>
      <c r="AS413" s="126" t="str">
        <f t="shared" si="188"/>
        <v/>
      </c>
      <c r="AT413" s="127">
        <v>688</v>
      </c>
      <c r="AU413" s="128">
        <v>2.87</v>
      </c>
      <c r="AV413" s="129" t="s">
        <v>103</v>
      </c>
      <c r="AW413" s="126" t="str">
        <f t="shared" si="189"/>
        <v/>
      </c>
      <c r="AX413" s="126" t="str">
        <f t="shared" si="190"/>
        <v/>
      </c>
      <c r="AY413" s="64" t="str">
        <f t="shared" si="191"/>
        <v/>
      </c>
      <c r="AZ413" s="97">
        <v>80.010000000000005</v>
      </c>
      <c r="BA413" s="68"/>
      <c r="BB413" s="68"/>
      <c r="BC413" s="68"/>
      <c r="BD413" s="68"/>
      <c r="BE413" s="15"/>
      <c r="BF413" s="5">
        <f t="shared" si="192"/>
        <v>11131</v>
      </c>
      <c r="BG413" s="41">
        <v>4279</v>
      </c>
      <c r="BH413" s="42">
        <v>6852</v>
      </c>
      <c r="BI413" s="42"/>
      <c r="BJ413" s="42"/>
      <c r="BK413" s="42"/>
      <c r="BL413" s="42"/>
      <c r="BM413" s="15"/>
    </row>
    <row r="414" spans="1:65" outlineLevel="5" x14ac:dyDescent="0.3">
      <c r="A414" s="22">
        <f t="shared" si="178"/>
        <v>12</v>
      </c>
      <c r="B414" s="9">
        <f t="shared" si="162"/>
        <v>43818</v>
      </c>
      <c r="C414" s="51">
        <v>276843</v>
      </c>
      <c r="D414" s="64">
        <f t="shared" si="183"/>
        <v>36.5</v>
      </c>
      <c r="E414" s="12">
        <v>37</v>
      </c>
      <c r="F414" s="12">
        <v>36</v>
      </c>
      <c r="G414" s="12"/>
      <c r="H414" s="12"/>
      <c r="I414" s="12"/>
      <c r="J414" s="12"/>
      <c r="K414" s="12"/>
      <c r="L414" s="12"/>
      <c r="M414" s="74" t="str">
        <f t="shared" si="184"/>
        <v/>
      </c>
      <c r="N414" s="83" t="s">
        <v>103</v>
      </c>
      <c r="O414" s="83" t="s">
        <v>103</v>
      </c>
      <c r="P414" s="83"/>
      <c r="Q414" s="83"/>
      <c r="R414" s="83"/>
      <c r="S414" s="83"/>
      <c r="T414" s="83"/>
      <c r="U414" s="83"/>
      <c r="V414" s="5" t="str">
        <f t="shared" si="185"/>
        <v/>
      </c>
      <c r="W414" s="41"/>
      <c r="X414" s="41"/>
      <c r="Y414" s="41"/>
      <c r="Z414" s="41"/>
      <c r="AA414" s="41"/>
      <c r="AB414" s="41"/>
      <c r="AC414" s="41"/>
      <c r="AD414" s="41"/>
      <c r="AE414" s="5" t="str">
        <f t="shared" si="186"/>
        <v/>
      </c>
      <c r="AF414" s="41"/>
      <c r="AG414" s="41"/>
      <c r="AH414" s="41"/>
      <c r="AI414" s="41"/>
      <c r="AJ414" s="41"/>
      <c r="AK414" s="41"/>
      <c r="AL414" s="41"/>
      <c r="AM414" s="41"/>
      <c r="AN414" s="41">
        <f t="shared" si="193"/>
        <v>20.669291338582678</v>
      </c>
      <c r="AO414" s="41">
        <v>1016</v>
      </c>
      <c r="AP414" s="110" t="s">
        <v>103</v>
      </c>
      <c r="AQ414" s="111" t="s">
        <v>103</v>
      </c>
      <c r="AR414" s="126" t="str">
        <f t="shared" si="187"/>
        <v/>
      </c>
      <c r="AS414" s="126" t="str">
        <f t="shared" si="188"/>
        <v/>
      </c>
      <c r="AT414" s="127">
        <v>668</v>
      </c>
      <c r="AU414" s="128">
        <v>2.71</v>
      </c>
      <c r="AV414" s="129" t="s">
        <v>103</v>
      </c>
      <c r="AW414" s="126" t="str">
        <f t="shared" si="189"/>
        <v/>
      </c>
      <c r="AX414" s="126" t="str">
        <f t="shared" si="190"/>
        <v/>
      </c>
      <c r="AY414" s="64" t="str">
        <f t="shared" si="191"/>
        <v/>
      </c>
      <c r="AZ414" s="97">
        <v>80.08</v>
      </c>
      <c r="BA414" s="68"/>
      <c r="BB414" s="68"/>
      <c r="BC414" s="68"/>
      <c r="BD414" s="68"/>
      <c r="BE414" s="15"/>
      <c r="BF414" s="5">
        <f t="shared" si="192"/>
        <v>11689</v>
      </c>
      <c r="BG414" s="41">
        <v>5339</v>
      </c>
      <c r="BH414" s="42">
        <v>6350</v>
      </c>
      <c r="BI414" s="42"/>
      <c r="BJ414" s="42"/>
      <c r="BK414" s="42"/>
      <c r="BL414" s="42"/>
      <c r="BM414" s="15"/>
    </row>
    <row r="415" spans="1:65" outlineLevel="5" x14ac:dyDescent="0.3">
      <c r="A415" s="22">
        <f t="shared" si="178"/>
        <v>12</v>
      </c>
      <c r="B415" s="9">
        <f t="shared" si="162"/>
        <v>43819</v>
      </c>
      <c r="C415" s="51">
        <v>290521</v>
      </c>
      <c r="D415" s="64">
        <f t="shared" si="183"/>
        <v>36.5</v>
      </c>
      <c r="E415" s="12">
        <v>36</v>
      </c>
      <c r="F415" s="12">
        <v>37</v>
      </c>
      <c r="G415" s="12"/>
      <c r="H415" s="12"/>
      <c r="I415" s="12"/>
      <c r="J415" s="12"/>
      <c r="K415" s="12"/>
      <c r="L415" s="12"/>
      <c r="M415" s="74" t="str">
        <f t="shared" si="184"/>
        <v/>
      </c>
      <c r="N415" s="83" t="s">
        <v>103</v>
      </c>
      <c r="O415" s="83" t="s">
        <v>103</v>
      </c>
      <c r="P415" s="83"/>
      <c r="Q415" s="83"/>
      <c r="R415" s="83"/>
      <c r="S415" s="83"/>
      <c r="T415" s="83"/>
      <c r="U415" s="83"/>
      <c r="V415" s="5" t="str">
        <f t="shared" si="185"/>
        <v/>
      </c>
      <c r="W415" s="41"/>
      <c r="X415" s="41"/>
      <c r="Y415" s="41"/>
      <c r="Z415" s="41"/>
      <c r="AA415" s="41"/>
      <c r="AB415" s="41"/>
      <c r="AC415" s="41"/>
      <c r="AD415" s="41"/>
      <c r="AE415" s="5" t="str">
        <f t="shared" si="186"/>
        <v/>
      </c>
      <c r="AF415" s="41"/>
      <c r="AG415" s="41"/>
      <c r="AH415" s="41"/>
      <c r="AI415" s="41"/>
      <c r="AJ415" s="41"/>
      <c r="AK415" s="41"/>
      <c r="AL415" s="41"/>
      <c r="AM415" s="41"/>
      <c r="AN415" s="41">
        <f t="shared" si="193"/>
        <v>21.49437052200614</v>
      </c>
      <c r="AO415" s="41">
        <v>977</v>
      </c>
      <c r="AP415" s="110" t="s">
        <v>103</v>
      </c>
      <c r="AQ415" s="111" t="s">
        <v>103</v>
      </c>
      <c r="AR415" s="126" t="str">
        <f t="shared" si="187"/>
        <v/>
      </c>
      <c r="AS415" s="126" t="str">
        <f t="shared" si="188"/>
        <v/>
      </c>
      <c r="AT415" s="127">
        <v>710</v>
      </c>
      <c r="AU415" s="128">
        <v>2.68</v>
      </c>
      <c r="AV415" s="129" t="s">
        <v>103</v>
      </c>
      <c r="AW415" s="126" t="str">
        <f t="shared" si="189"/>
        <v/>
      </c>
      <c r="AX415" s="126" t="str">
        <f t="shared" si="190"/>
        <v/>
      </c>
      <c r="AY415" s="64" t="str">
        <f t="shared" si="191"/>
        <v/>
      </c>
      <c r="AZ415" s="97">
        <v>79.97</v>
      </c>
      <c r="BA415" s="68"/>
      <c r="BB415" s="68"/>
      <c r="BC415" s="68"/>
      <c r="BD415" s="68"/>
      <c r="BE415" s="15"/>
      <c r="BF415" s="5">
        <f t="shared" si="192"/>
        <v>10250</v>
      </c>
      <c r="BG415" s="41">
        <v>5207</v>
      </c>
      <c r="BH415" s="42">
        <v>5043</v>
      </c>
      <c r="BI415" s="42"/>
      <c r="BJ415" s="42"/>
      <c r="BK415" s="42"/>
      <c r="BL415" s="42"/>
      <c r="BM415" s="15"/>
    </row>
    <row r="416" spans="1:65" outlineLevel="5" x14ac:dyDescent="0.3">
      <c r="A416" s="22">
        <f t="shared" si="178"/>
        <v>12</v>
      </c>
      <c r="B416" s="9">
        <f t="shared" ref="B416:B426" si="194">B415+1</f>
        <v>43820</v>
      </c>
      <c r="C416" s="51">
        <v>283120</v>
      </c>
      <c r="D416" s="64">
        <f t="shared" si="183"/>
        <v>36.5</v>
      </c>
      <c r="E416" s="12">
        <v>37</v>
      </c>
      <c r="F416" s="12">
        <v>36</v>
      </c>
      <c r="G416" s="12"/>
      <c r="H416" s="12"/>
      <c r="I416" s="12"/>
      <c r="J416" s="12"/>
      <c r="K416" s="12"/>
      <c r="L416" s="12"/>
      <c r="M416" s="74" t="str">
        <f t="shared" si="184"/>
        <v/>
      </c>
      <c r="N416" s="83" t="s">
        <v>103</v>
      </c>
      <c r="O416" s="83" t="s">
        <v>103</v>
      </c>
      <c r="P416" s="83"/>
      <c r="Q416" s="83"/>
      <c r="R416" s="83"/>
      <c r="S416" s="83"/>
      <c r="T416" s="83"/>
      <c r="U416" s="83"/>
      <c r="V416" s="5" t="str">
        <f t="shared" si="185"/>
        <v/>
      </c>
      <c r="W416" s="41"/>
      <c r="X416" s="41"/>
      <c r="Y416" s="41"/>
      <c r="Z416" s="41"/>
      <c r="AA416" s="41"/>
      <c r="AB416" s="41"/>
      <c r="AC416" s="41"/>
      <c r="AD416" s="41"/>
      <c r="AE416" s="5" t="str">
        <f t="shared" si="186"/>
        <v/>
      </c>
      <c r="AF416" s="41"/>
      <c r="AG416" s="41"/>
      <c r="AH416" s="41"/>
      <c r="AI416" s="41"/>
      <c r="AJ416" s="41"/>
      <c r="AK416" s="41"/>
      <c r="AL416" s="41"/>
      <c r="AM416" s="41"/>
      <c r="AN416" s="41">
        <f t="shared" si="193"/>
        <v>17.617449664429529</v>
      </c>
      <c r="AO416" s="41">
        <v>1192</v>
      </c>
      <c r="AP416" s="110" t="s">
        <v>103</v>
      </c>
      <c r="AQ416" s="111" t="s">
        <v>103</v>
      </c>
      <c r="AR416" s="126" t="str">
        <f t="shared" si="187"/>
        <v/>
      </c>
      <c r="AS416" s="126" t="str">
        <f t="shared" si="188"/>
        <v/>
      </c>
      <c r="AT416" s="127">
        <v>786</v>
      </c>
      <c r="AU416" s="128" t="s">
        <v>103</v>
      </c>
      <c r="AV416" s="129" t="s">
        <v>103</v>
      </c>
      <c r="AW416" s="126" t="str">
        <f t="shared" si="189"/>
        <v/>
      </c>
      <c r="AX416" s="126" t="str">
        <f t="shared" si="190"/>
        <v/>
      </c>
      <c r="AY416" s="64" t="str">
        <f t="shared" si="191"/>
        <v/>
      </c>
      <c r="AZ416" s="97" t="s">
        <v>103</v>
      </c>
      <c r="BA416" s="68"/>
      <c r="BB416" s="68"/>
      <c r="BC416" s="68"/>
      <c r="BD416" s="68"/>
      <c r="BE416" s="15"/>
      <c r="BF416" s="5">
        <f t="shared" si="192"/>
        <v>11791</v>
      </c>
      <c r="BG416" s="41">
        <v>5323</v>
      </c>
      <c r="BH416" s="42">
        <v>6468</v>
      </c>
      <c r="BI416" s="42"/>
      <c r="BJ416" s="42"/>
      <c r="BK416" s="42"/>
      <c r="BL416" s="42"/>
      <c r="BM416" s="15"/>
    </row>
    <row r="417" spans="1:65" outlineLevel="5" x14ac:dyDescent="0.3">
      <c r="A417" s="22">
        <f t="shared" si="178"/>
        <v>12</v>
      </c>
      <c r="B417" s="9">
        <f t="shared" si="194"/>
        <v>43821</v>
      </c>
      <c r="C417" s="51">
        <v>300172</v>
      </c>
      <c r="D417" s="64">
        <f t="shared" si="183"/>
        <v>35</v>
      </c>
      <c r="E417" s="12">
        <v>35</v>
      </c>
      <c r="F417" s="12">
        <v>35</v>
      </c>
      <c r="G417" s="12"/>
      <c r="H417" s="12"/>
      <c r="I417" s="12"/>
      <c r="J417" s="12"/>
      <c r="K417" s="12"/>
      <c r="L417" s="12"/>
      <c r="M417" s="74" t="str">
        <f t="shared" si="184"/>
        <v/>
      </c>
      <c r="N417" s="83" t="s">
        <v>103</v>
      </c>
      <c r="O417" s="83" t="s">
        <v>103</v>
      </c>
      <c r="P417" s="83"/>
      <c r="Q417" s="83"/>
      <c r="R417" s="83"/>
      <c r="S417" s="83"/>
      <c r="T417" s="83"/>
      <c r="U417" s="83"/>
      <c r="V417" s="5" t="str">
        <f t="shared" si="185"/>
        <v/>
      </c>
      <c r="W417" s="41"/>
      <c r="X417" s="41"/>
      <c r="Y417" s="41"/>
      <c r="Z417" s="41"/>
      <c r="AA417" s="41"/>
      <c r="AB417" s="41"/>
      <c r="AC417" s="41"/>
      <c r="AD417" s="41"/>
      <c r="AE417" s="5" t="str">
        <f t="shared" si="186"/>
        <v/>
      </c>
      <c r="AF417" s="41"/>
      <c r="AG417" s="41"/>
      <c r="AH417" s="41"/>
      <c r="AI417" s="41"/>
      <c r="AJ417" s="41"/>
      <c r="AK417" s="41"/>
      <c r="AL417" s="41"/>
      <c r="AM417" s="41"/>
      <c r="AN417" s="41">
        <f t="shared" si="193"/>
        <v>19.17808219178082</v>
      </c>
      <c r="AO417" s="41">
        <v>1095</v>
      </c>
      <c r="AP417" s="110" t="s">
        <v>103</v>
      </c>
      <c r="AQ417" s="111" t="s">
        <v>103</v>
      </c>
      <c r="AR417" s="126" t="str">
        <f t="shared" si="187"/>
        <v/>
      </c>
      <c r="AS417" s="126" t="str">
        <f t="shared" si="188"/>
        <v/>
      </c>
      <c r="AT417" s="127">
        <v>645</v>
      </c>
      <c r="AU417" s="128" t="s">
        <v>103</v>
      </c>
      <c r="AV417" s="129" t="s">
        <v>103</v>
      </c>
      <c r="AW417" s="126" t="str">
        <f t="shared" si="189"/>
        <v/>
      </c>
      <c r="AX417" s="126" t="str">
        <f t="shared" si="190"/>
        <v/>
      </c>
      <c r="AY417" s="64" t="str">
        <f t="shared" si="191"/>
        <v/>
      </c>
      <c r="AZ417" s="97" t="s">
        <v>103</v>
      </c>
      <c r="BA417" s="68"/>
      <c r="BB417" s="68"/>
      <c r="BC417" s="68"/>
      <c r="BD417" s="68"/>
      <c r="BE417" s="15"/>
      <c r="BF417" s="5">
        <f t="shared" si="192"/>
        <v>11582</v>
      </c>
      <c r="BG417" s="41">
        <v>5245</v>
      </c>
      <c r="BH417" s="42">
        <v>6337</v>
      </c>
      <c r="BI417" s="42"/>
      <c r="BJ417" s="42"/>
      <c r="BK417" s="42"/>
      <c r="BL417" s="42"/>
      <c r="BM417" s="15"/>
    </row>
    <row r="418" spans="1:65" outlineLevel="5" x14ac:dyDescent="0.3">
      <c r="A418" s="22">
        <f t="shared" si="178"/>
        <v>12</v>
      </c>
      <c r="B418" s="9">
        <f t="shared" si="194"/>
        <v>43822</v>
      </c>
      <c r="C418" s="51">
        <v>289042</v>
      </c>
      <c r="D418" s="64">
        <f t="shared" si="183"/>
        <v>36.5</v>
      </c>
      <c r="E418" s="12">
        <v>37</v>
      </c>
      <c r="F418" s="12">
        <v>36</v>
      </c>
      <c r="G418" s="12"/>
      <c r="H418" s="12"/>
      <c r="I418" s="12"/>
      <c r="J418" s="12"/>
      <c r="K418" s="12"/>
      <c r="L418" s="12"/>
      <c r="M418" s="74" t="str">
        <f t="shared" si="184"/>
        <v/>
      </c>
      <c r="N418" s="83" t="s">
        <v>103</v>
      </c>
      <c r="O418" s="83" t="s">
        <v>103</v>
      </c>
      <c r="P418" s="83"/>
      <c r="Q418" s="83"/>
      <c r="R418" s="83"/>
      <c r="S418" s="83"/>
      <c r="T418" s="83"/>
      <c r="U418" s="83"/>
      <c r="V418" s="5" t="str">
        <f t="shared" si="185"/>
        <v/>
      </c>
      <c r="W418" s="41"/>
      <c r="X418" s="41"/>
      <c r="Y418" s="41"/>
      <c r="Z418" s="41"/>
      <c r="AA418" s="41"/>
      <c r="AB418" s="41"/>
      <c r="AC418" s="41"/>
      <c r="AD418" s="41"/>
      <c r="AE418" s="5" t="str">
        <f t="shared" si="186"/>
        <v/>
      </c>
      <c r="AF418" s="41"/>
      <c r="AG418" s="41"/>
      <c r="AH418" s="41"/>
      <c r="AI418" s="41"/>
      <c r="AJ418" s="41"/>
      <c r="AK418" s="41"/>
      <c r="AL418" s="41"/>
      <c r="AM418" s="41"/>
      <c r="AN418" s="41">
        <f t="shared" si="193"/>
        <v>23.333333333333332</v>
      </c>
      <c r="AO418" s="41">
        <v>900</v>
      </c>
      <c r="AP418" s="110" t="s">
        <v>103</v>
      </c>
      <c r="AQ418" s="111" t="s">
        <v>103</v>
      </c>
      <c r="AR418" s="126" t="str">
        <f t="shared" si="187"/>
        <v/>
      </c>
      <c r="AS418" s="126" t="str">
        <f t="shared" si="188"/>
        <v/>
      </c>
      <c r="AT418" s="127">
        <v>581</v>
      </c>
      <c r="AU418" s="128">
        <v>2.5299999999999998</v>
      </c>
      <c r="AV418" s="129" t="s">
        <v>103</v>
      </c>
      <c r="AW418" s="126" t="str">
        <f t="shared" si="189"/>
        <v/>
      </c>
      <c r="AX418" s="126" t="str">
        <f t="shared" si="190"/>
        <v/>
      </c>
      <c r="AY418" s="64" t="str">
        <f t="shared" si="191"/>
        <v/>
      </c>
      <c r="AZ418" s="97">
        <v>80.52</v>
      </c>
      <c r="BA418" s="68"/>
      <c r="BB418" s="68"/>
      <c r="BC418" s="68"/>
      <c r="BD418" s="68"/>
      <c r="BE418" s="15"/>
      <c r="BF418" s="5">
        <f t="shared" si="192"/>
        <v>9895</v>
      </c>
      <c r="BG418" s="41">
        <v>5150</v>
      </c>
      <c r="BH418" s="42">
        <v>4745</v>
      </c>
      <c r="BI418" s="42"/>
      <c r="BJ418" s="42"/>
      <c r="BK418" s="42"/>
      <c r="BL418" s="42"/>
      <c r="BM418" s="15"/>
    </row>
    <row r="419" spans="1:65" outlineLevel="5" x14ac:dyDescent="0.3">
      <c r="A419" s="22">
        <f t="shared" si="178"/>
        <v>12</v>
      </c>
      <c r="B419" s="9">
        <f t="shared" si="194"/>
        <v>43823</v>
      </c>
      <c r="C419" s="51">
        <v>273324</v>
      </c>
      <c r="D419" s="64">
        <f t="shared" si="183"/>
        <v>36.5</v>
      </c>
      <c r="E419" s="12">
        <v>37</v>
      </c>
      <c r="F419" s="12">
        <v>36</v>
      </c>
      <c r="G419" s="12"/>
      <c r="H419" s="12"/>
      <c r="I419" s="12"/>
      <c r="J419" s="12"/>
      <c r="K419" s="12"/>
      <c r="L419" s="12"/>
      <c r="M419" s="74">
        <f t="shared" si="184"/>
        <v>7.2</v>
      </c>
      <c r="N419" s="83">
        <v>7.24</v>
      </c>
      <c r="O419" s="83">
        <v>7.25</v>
      </c>
      <c r="P419" s="83"/>
      <c r="Q419" s="83"/>
      <c r="R419" s="83"/>
      <c r="S419" s="83"/>
      <c r="T419" s="83"/>
      <c r="U419" s="83"/>
      <c r="V419" s="5" t="str">
        <f t="shared" si="185"/>
        <v/>
      </c>
      <c r="W419" s="41"/>
      <c r="X419" s="41"/>
      <c r="Y419" s="41"/>
      <c r="Z419" s="41"/>
      <c r="AA419" s="41"/>
      <c r="AB419" s="41"/>
      <c r="AC419" s="41"/>
      <c r="AD419" s="41"/>
      <c r="AE419" s="5" t="str">
        <f t="shared" si="186"/>
        <v/>
      </c>
      <c r="AF419" s="41"/>
      <c r="AG419" s="41"/>
      <c r="AH419" s="41"/>
      <c r="AI419" s="41"/>
      <c r="AJ419" s="41"/>
      <c r="AK419" s="41"/>
      <c r="AL419" s="41"/>
      <c r="AM419" s="41"/>
      <c r="AN419" s="41">
        <f t="shared" si="193"/>
        <v>23.48993288590604</v>
      </c>
      <c r="AO419" s="41">
        <v>894</v>
      </c>
      <c r="AP419" s="110">
        <v>3.57</v>
      </c>
      <c r="AQ419" s="111">
        <v>2.84</v>
      </c>
      <c r="AR419" s="126">
        <f t="shared" si="187"/>
        <v>79.551820728291318</v>
      </c>
      <c r="AS419" s="126">
        <f t="shared" si="188"/>
        <v>20.448179271708682</v>
      </c>
      <c r="AT419" s="127">
        <v>650</v>
      </c>
      <c r="AU419" s="128">
        <v>2.46</v>
      </c>
      <c r="AV419" s="129">
        <v>1.71</v>
      </c>
      <c r="AW419" s="126">
        <f t="shared" si="189"/>
        <v>69.512195121951208</v>
      </c>
      <c r="AX419" s="126">
        <f t="shared" si="190"/>
        <v>30.487804878048792</v>
      </c>
      <c r="AY419" s="64">
        <f t="shared" si="191"/>
        <v>41.394366197183139</v>
      </c>
      <c r="AZ419" s="97">
        <v>80.86</v>
      </c>
      <c r="BA419" s="68"/>
      <c r="BB419" s="68"/>
      <c r="BC419" s="68"/>
      <c r="BD419" s="68"/>
      <c r="BE419" s="15"/>
      <c r="BF419" s="5">
        <f t="shared" si="192"/>
        <v>10622</v>
      </c>
      <c r="BG419" s="41">
        <v>4665</v>
      </c>
      <c r="BH419" s="42">
        <v>5957</v>
      </c>
      <c r="BI419" s="42"/>
      <c r="BJ419" s="42"/>
      <c r="BK419" s="42"/>
      <c r="BL419" s="42"/>
      <c r="BM419" s="15"/>
    </row>
    <row r="420" spans="1:65" outlineLevel="5" x14ac:dyDescent="0.3">
      <c r="A420" s="22">
        <f t="shared" si="178"/>
        <v>12</v>
      </c>
      <c r="B420" s="9">
        <f t="shared" si="194"/>
        <v>43824</v>
      </c>
      <c r="C420" s="51">
        <v>275868</v>
      </c>
      <c r="D420" s="64">
        <f t="shared" si="183"/>
        <v>37</v>
      </c>
      <c r="E420" s="12">
        <v>37</v>
      </c>
      <c r="F420" s="12">
        <v>37</v>
      </c>
      <c r="G420" s="12"/>
      <c r="H420" s="12"/>
      <c r="I420" s="12"/>
      <c r="J420" s="12"/>
      <c r="K420" s="12"/>
      <c r="L420" s="12"/>
      <c r="M420" s="74" t="str">
        <f t="shared" si="184"/>
        <v/>
      </c>
      <c r="N420" s="83" t="s">
        <v>103</v>
      </c>
      <c r="O420" s="83" t="s">
        <v>103</v>
      </c>
      <c r="P420" s="83"/>
      <c r="Q420" s="83"/>
      <c r="R420" s="83"/>
      <c r="S420" s="83"/>
      <c r="T420" s="83"/>
      <c r="U420" s="83"/>
      <c r="V420" s="5" t="str">
        <f t="shared" si="185"/>
        <v/>
      </c>
      <c r="W420" s="41"/>
      <c r="X420" s="41"/>
      <c r="Y420" s="41"/>
      <c r="Z420" s="41"/>
      <c r="AA420" s="41"/>
      <c r="AB420" s="41"/>
      <c r="AC420" s="41"/>
      <c r="AD420" s="41"/>
      <c r="AE420" s="5" t="str">
        <f t="shared" si="186"/>
        <v/>
      </c>
      <c r="AF420" s="41"/>
      <c r="AG420" s="41"/>
      <c r="AH420" s="41"/>
      <c r="AI420" s="41"/>
      <c r="AJ420" s="41"/>
      <c r="AK420" s="41"/>
      <c r="AL420" s="41"/>
      <c r="AM420" s="41"/>
      <c r="AN420" s="41">
        <f t="shared" si="193"/>
        <v>25.990099009900991</v>
      </c>
      <c r="AO420" s="41">
        <v>808</v>
      </c>
      <c r="AP420" s="110" t="s">
        <v>103</v>
      </c>
      <c r="AQ420" s="111" t="s">
        <v>103</v>
      </c>
      <c r="AR420" s="126" t="str">
        <f t="shared" si="187"/>
        <v/>
      </c>
      <c r="AS420" s="126" t="str">
        <f t="shared" si="188"/>
        <v/>
      </c>
      <c r="AT420" s="127">
        <v>476</v>
      </c>
      <c r="AU420" s="128" t="s">
        <v>103</v>
      </c>
      <c r="AV420" s="129" t="s">
        <v>103</v>
      </c>
      <c r="AW420" s="126" t="str">
        <f t="shared" si="189"/>
        <v/>
      </c>
      <c r="AX420" s="126" t="str">
        <f t="shared" si="190"/>
        <v/>
      </c>
      <c r="AY420" s="64" t="str">
        <f t="shared" si="191"/>
        <v/>
      </c>
      <c r="AZ420" s="97" t="s">
        <v>103</v>
      </c>
      <c r="BA420" s="68"/>
      <c r="BB420" s="68"/>
      <c r="BC420" s="68"/>
      <c r="BD420" s="68"/>
      <c r="BE420" s="15"/>
      <c r="BF420" s="5">
        <f t="shared" si="192"/>
        <v>12909</v>
      </c>
      <c r="BG420" s="41">
        <v>9177</v>
      </c>
      <c r="BH420" s="42">
        <v>3732</v>
      </c>
      <c r="BI420" s="42"/>
      <c r="BJ420" s="42"/>
      <c r="BK420" s="42"/>
      <c r="BL420" s="42"/>
      <c r="BM420" s="15"/>
    </row>
    <row r="421" spans="1:65" outlineLevel="5" x14ac:dyDescent="0.3">
      <c r="A421" s="22">
        <f t="shared" si="178"/>
        <v>12</v>
      </c>
      <c r="B421" s="9">
        <f t="shared" si="194"/>
        <v>43825</v>
      </c>
      <c r="C421" s="51">
        <v>286523</v>
      </c>
      <c r="D421" s="64">
        <f t="shared" si="183"/>
        <v>36</v>
      </c>
      <c r="E421" s="12">
        <v>36</v>
      </c>
      <c r="F421" s="12">
        <v>36</v>
      </c>
      <c r="G421" s="12"/>
      <c r="H421" s="12"/>
      <c r="I421" s="12"/>
      <c r="J421" s="12"/>
      <c r="K421" s="12"/>
      <c r="L421" s="12"/>
      <c r="M421" s="74" t="str">
        <f t="shared" si="184"/>
        <v/>
      </c>
      <c r="N421" s="83" t="s">
        <v>103</v>
      </c>
      <c r="O421" s="83" t="s">
        <v>103</v>
      </c>
      <c r="P421" s="83"/>
      <c r="Q421" s="83"/>
      <c r="R421" s="83"/>
      <c r="S421" s="83"/>
      <c r="T421" s="83"/>
      <c r="U421" s="83"/>
      <c r="V421" s="5" t="str">
        <f t="shared" si="185"/>
        <v/>
      </c>
      <c r="W421" s="41"/>
      <c r="X421" s="41"/>
      <c r="Y421" s="41"/>
      <c r="Z421" s="41"/>
      <c r="AA421" s="41"/>
      <c r="AB421" s="41"/>
      <c r="AC421" s="41"/>
      <c r="AD421" s="41"/>
      <c r="AE421" s="5" t="str">
        <f t="shared" si="186"/>
        <v/>
      </c>
      <c r="AF421" s="41"/>
      <c r="AG421" s="41"/>
      <c r="AH421" s="41"/>
      <c r="AI421" s="41"/>
      <c r="AJ421" s="41"/>
      <c r="AK421" s="41"/>
      <c r="AL421" s="41"/>
      <c r="AM421" s="41"/>
      <c r="AN421" s="41">
        <f t="shared" si="193"/>
        <v>26.649746192893399</v>
      </c>
      <c r="AO421" s="41">
        <v>788</v>
      </c>
      <c r="AP421" s="110" t="s">
        <v>103</v>
      </c>
      <c r="AQ421" s="111" t="s">
        <v>103</v>
      </c>
      <c r="AR421" s="126" t="str">
        <f t="shared" si="187"/>
        <v/>
      </c>
      <c r="AS421" s="126" t="str">
        <f t="shared" si="188"/>
        <v/>
      </c>
      <c r="AT421" s="127">
        <v>658</v>
      </c>
      <c r="AU421" s="128">
        <v>2.52</v>
      </c>
      <c r="AV421" s="129" t="s">
        <v>103</v>
      </c>
      <c r="AW421" s="126" t="str">
        <f t="shared" si="189"/>
        <v/>
      </c>
      <c r="AX421" s="126" t="str">
        <f t="shared" si="190"/>
        <v/>
      </c>
      <c r="AY421" s="64" t="str">
        <f t="shared" si="191"/>
        <v/>
      </c>
      <c r="AZ421" s="97">
        <v>80.38</v>
      </c>
      <c r="BA421" s="68"/>
      <c r="BB421" s="68"/>
      <c r="BC421" s="68"/>
      <c r="BD421" s="68"/>
      <c r="BE421" s="15"/>
      <c r="BF421" s="5">
        <f t="shared" si="192"/>
        <v>8949</v>
      </c>
      <c r="BG421" s="41">
        <v>4204</v>
      </c>
      <c r="BH421" s="42">
        <v>4745</v>
      </c>
      <c r="BI421" s="42"/>
      <c r="BJ421" s="42"/>
      <c r="BK421" s="42"/>
      <c r="BL421" s="42"/>
      <c r="BM421" s="15"/>
    </row>
    <row r="422" spans="1:65" outlineLevel="5" x14ac:dyDescent="0.3">
      <c r="A422" s="22">
        <f t="shared" si="178"/>
        <v>12</v>
      </c>
      <c r="B422" s="9">
        <f t="shared" si="194"/>
        <v>43826</v>
      </c>
      <c r="C422" s="51">
        <v>272677</v>
      </c>
      <c r="D422" s="64">
        <f t="shared" si="183"/>
        <v>37</v>
      </c>
      <c r="E422" s="12">
        <v>37</v>
      </c>
      <c r="F422" s="12">
        <v>37</v>
      </c>
      <c r="G422" s="12"/>
      <c r="H422" s="12"/>
      <c r="I422" s="12"/>
      <c r="J422" s="12"/>
      <c r="K422" s="12"/>
      <c r="L422" s="12"/>
      <c r="M422" s="74" t="str">
        <f t="shared" si="184"/>
        <v/>
      </c>
      <c r="N422" s="83" t="s">
        <v>103</v>
      </c>
      <c r="O422" s="83" t="s">
        <v>103</v>
      </c>
      <c r="P422" s="83"/>
      <c r="Q422" s="83"/>
      <c r="R422" s="83"/>
      <c r="S422" s="83"/>
      <c r="T422" s="83"/>
      <c r="U422" s="83"/>
      <c r="V422" s="5" t="str">
        <f t="shared" si="185"/>
        <v/>
      </c>
      <c r="W422" s="41"/>
      <c r="X422" s="41"/>
      <c r="Y422" s="41"/>
      <c r="Z422" s="41"/>
      <c r="AA422" s="41"/>
      <c r="AB422" s="41"/>
      <c r="AC422" s="41"/>
      <c r="AD422" s="41"/>
      <c r="AE422" s="5" t="str">
        <f t="shared" si="186"/>
        <v/>
      </c>
      <c r="AF422" s="41"/>
      <c r="AG422" s="41"/>
      <c r="AH422" s="41"/>
      <c r="AI422" s="41"/>
      <c r="AJ422" s="41"/>
      <c r="AK422" s="41"/>
      <c r="AL422" s="41"/>
      <c r="AM422" s="41"/>
      <c r="AN422" s="41">
        <f t="shared" si="193"/>
        <v>20.568070519098924</v>
      </c>
      <c r="AO422" s="41">
        <v>1021</v>
      </c>
      <c r="AP422" s="110" t="s">
        <v>103</v>
      </c>
      <c r="AQ422" s="111" t="s">
        <v>103</v>
      </c>
      <c r="AR422" s="126" t="str">
        <f t="shared" si="187"/>
        <v/>
      </c>
      <c r="AS422" s="126" t="str">
        <f t="shared" si="188"/>
        <v/>
      </c>
      <c r="AT422" s="127">
        <v>792</v>
      </c>
      <c r="AU422" s="128">
        <v>2.42</v>
      </c>
      <c r="AV422" s="129" t="s">
        <v>103</v>
      </c>
      <c r="AW422" s="126" t="str">
        <f t="shared" si="189"/>
        <v/>
      </c>
      <c r="AX422" s="126" t="str">
        <f t="shared" si="190"/>
        <v/>
      </c>
      <c r="AY422" s="64" t="str">
        <f t="shared" si="191"/>
        <v/>
      </c>
      <c r="AZ422" s="97">
        <v>80.680000000000007</v>
      </c>
      <c r="BA422" s="68">
        <v>63.7</v>
      </c>
      <c r="BB422" s="68">
        <v>35.6</v>
      </c>
      <c r="BC422" s="68">
        <v>1552</v>
      </c>
      <c r="BD422" s="68"/>
      <c r="BE422" s="15"/>
      <c r="BF422" s="5">
        <f t="shared" si="192"/>
        <v>9409</v>
      </c>
      <c r="BG422" s="41">
        <v>4661</v>
      </c>
      <c r="BH422" s="42">
        <v>4748</v>
      </c>
      <c r="BI422" s="42"/>
      <c r="BJ422" s="42"/>
      <c r="BK422" s="42"/>
      <c r="BL422" s="42"/>
      <c r="BM422" s="15"/>
    </row>
    <row r="423" spans="1:65" outlineLevel="5" x14ac:dyDescent="0.3">
      <c r="A423" s="22">
        <f t="shared" si="178"/>
        <v>12</v>
      </c>
      <c r="B423" s="9">
        <f t="shared" si="194"/>
        <v>43827</v>
      </c>
      <c r="C423" s="51">
        <v>292852</v>
      </c>
      <c r="D423" s="64">
        <f t="shared" si="183"/>
        <v>37</v>
      </c>
      <c r="E423" s="12">
        <v>37</v>
      </c>
      <c r="F423" s="12">
        <v>37</v>
      </c>
      <c r="G423" s="12"/>
      <c r="H423" s="12"/>
      <c r="I423" s="12"/>
      <c r="J423" s="12"/>
      <c r="K423" s="12"/>
      <c r="L423" s="12"/>
      <c r="M423" s="74" t="str">
        <f t="shared" si="184"/>
        <v/>
      </c>
      <c r="N423" s="83" t="s">
        <v>103</v>
      </c>
      <c r="O423" s="83" t="s">
        <v>103</v>
      </c>
      <c r="P423" s="83"/>
      <c r="Q423" s="83"/>
      <c r="R423" s="83"/>
      <c r="S423" s="83"/>
      <c r="T423" s="83"/>
      <c r="U423" s="83"/>
      <c r="V423" s="5" t="str">
        <f t="shared" si="185"/>
        <v/>
      </c>
      <c r="W423" s="41"/>
      <c r="X423" s="41"/>
      <c r="Y423" s="41"/>
      <c r="Z423" s="41"/>
      <c r="AA423" s="41"/>
      <c r="AB423" s="41"/>
      <c r="AC423" s="41"/>
      <c r="AD423" s="41"/>
      <c r="AE423" s="5" t="str">
        <f t="shared" si="186"/>
        <v/>
      </c>
      <c r="AF423" s="41"/>
      <c r="AG423" s="41"/>
      <c r="AH423" s="41"/>
      <c r="AI423" s="41"/>
      <c r="AJ423" s="41"/>
      <c r="AK423" s="41"/>
      <c r="AL423" s="41"/>
      <c r="AM423" s="41"/>
      <c r="AN423" s="41">
        <f t="shared" si="193"/>
        <v>19.534883720930232</v>
      </c>
      <c r="AO423" s="41">
        <v>1075</v>
      </c>
      <c r="AP423" s="110" t="s">
        <v>103</v>
      </c>
      <c r="AQ423" s="111" t="s">
        <v>103</v>
      </c>
      <c r="AR423" s="126" t="str">
        <f t="shared" si="187"/>
        <v/>
      </c>
      <c r="AS423" s="126" t="str">
        <f t="shared" si="188"/>
        <v/>
      </c>
      <c r="AT423" s="127">
        <v>926</v>
      </c>
      <c r="AU423" s="128" t="s">
        <v>103</v>
      </c>
      <c r="AV423" s="129" t="s">
        <v>103</v>
      </c>
      <c r="AW423" s="126" t="str">
        <f t="shared" si="189"/>
        <v/>
      </c>
      <c r="AX423" s="126" t="str">
        <f t="shared" si="190"/>
        <v/>
      </c>
      <c r="AY423" s="64" t="str">
        <f t="shared" si="191"/>
        <v/>
      </c>
      <c r="AZ423" s="97" t="s">
        <v>103</v>
      </c>
      <c r="BA423" s="68"/>
      <c r="BB423" s="68"/>
      <c r="BC423" s="68"/>
      <c r="BD423" s="68"/>
      <c r="BE423" s="15"/>
      <c r="BF423" s="5">
        <f t="shared" si="192"/>
        <v>10204</v>
      </c>
      <c r="BG423" s="41">
        <v>4113</v>
      </c>
      <c r="BH423" s="42">
        <v>6091</v>
      </c>
      <c r="BI423" s="42"/>
      <c r="BJ423" s="42"/>
      <c r="BK423" s="42"/>
      <c r="BL423" s="42"/>
      <c r="BM423" s="15"/>
    </row>
    <row r="424" spans="1:65" outlineLevel="5" x14ac:dyDescent="0.3">
      <c r="A424" s="22">
        <f t="shared" si="178"/>
        <v>12</v>
      </c>
      <c r="B424" s="9">
        <f t="shared" si="194"/>
        <v>43828</v>
      </c>
      <c r="C424" s="51">
        <v>283939</v>
      </c>
      <c r="D424" s="64">
        <f t="shared" si="183"/>
        <v>37</v>
      </c>
      <c r="E424" s="12">
        <v>37</v>
      </c>
      <c r="F424" s="12">
        <v>37</v>
      </c>
      <c r="G424" s="12"/>
      <c r="H424" s="12"/>
      <c r="I424" s="12"/>
      <c r="J424" s="12"/>
      <c r="K424" s="12"/>
      <c r="L424" s="12"/>
      <c r="M424" s="74" t="str">
        <f t="shared" si="184"/>
        <v/>
      </c>
      <c r="N424" s="83" t="s">
        <v>103</v>
      </c>
      <c r="O424" s="83" t="s">
        <v>103</v>
      </c>
      <c r="P424" s="83"/>
      <c r="Q424" s="83"/>
      <c r="R424" s="83"/>
      <c r="S424" s="83"/>
      <c r="T424" s="83"/>
      <c r="U424" s="83"/>
      <c r="V424" s="5" t="str">
        <f t="shared" si="185"/>
        <v/>
      </c>
      <c r="W424" s="41"/>
      <c r="X424" s="41"/>
      <c r="Y424" s="41"/>
      <c r="Z424" s="41"/>
      <c r="AA424" s="41"/>
      <c r="AB424" s="41"/>
      <c r="AC424" s="41"/>
      <c r="AD424" s="41"/>
      <c r="AE424" s="5" t="str">
        <f t="shared" si="186"/>
        <v/>
      </c>
      <c r="AF424" s="41"/>
      <c r="AG424" s="41"/>
      <c r="AH424" s="41"/>
      <c r="AI424" s="41"/>
      <c r="AJ424" s="41"/>
      <c r="AK424" s="41"/>
      <c r="AL424" s="41"/>
      <c r="AM424" s="41"/>
      <c r="AN424" s="41">
        <f t="shared" si="193"/>
        <v>19.830028328611899</v>
      </c>
      <c r="AO424" s="41">
        <v>1059</v>
      </c>
      <c r="AP424" s="110" t="s">
        <v>103</v>
      </c>
      <c r="AQ424" s="111" t="s">
        <v>103</v>
      </c>
      <c r="AR424" s="126" t="str">
        <f t="shared" si="187"/>
        <v/>
      </c>
      <c r="AS424" s="126" t="str">
        <f t="shared" si="188"/>
        <v/>
      </c>
      <c r="AT424" s="127">
        <v>725</v>
      </c>
      <c r="AU424" s="128" t="s">
        <v>103</v>
      </c>
      <c r="AV424" s="129" t="s">
        <v>103</v>
      </c>
      <c r="AW424" s="126" t="str">
        <f t="shared" si="189"/>
        <v/>
      </c>
      <c r="AX424" s="126" t="str">
        <f t="shared" si="190"/>
        <v/>
      </c>
      <c r="AY424" s="64" t="str">
        <f t="shared" si="191"/>
        <v/>
      </c>
      <c r="AZ424" s="97" t="s">
        <v>103</v>
      </c>
      <c r="BA424" s="68"/>
      <c r="BB424" s="68"/>
      <c r="BC424" s="68"/>
      <c r="BD424" s="68"/>
      <c r="BE424" s="15"/>
      <c r="BF424" s="5">
        <f t="shared" si="192"/>
        <v>10321</v>
      </c>
      <c r="BG424" s="41">
        <v>4154</v>
      </c>
      <c r="BH424" s="42">
        <v>6167</v>
      </c>
      <c r="BI424" s="42"/>
      <c r="BJ424" s="42"/>
      <c r="BK424" s="42"/>
      <c r="BL424" s="42"/>
      <c r="BM424" s="15"/>
    </row>
    <row r="425" spans="1:65" outlineLevel="5" x14ac:dyDescent="0.3">
      <c r="A425" s="22">
        <f t="shared" si="178"/>
        <v>12</v>
      </c>
      <c r="B425" s="9">
        <f t="shared" si="194"/>
        <v>43829</v>
      </c>
      <c r="C425" s="51">
        <v>322443</v>
      </c>
      <c r="D425" s="64">
        <f t="shared" si="183"/>
        <v>37</v>
      </c>
      <c r="E425" s="12">
        <v>37</v>
      </c>
      <c r="F425" s="12">
        <v>37</v>
      </c>
      <c r="G425" s="12"/>
      <c r="H425" s="12"/>
      <c r="I425" s="12"/>
      <c r="J425" s="12"/>
      <c r="K425" s="12"/>
      <c r="L425" s="12"/>
      <c r="M425" s="74" t="str">
        <f t="shared" si="184"/>
        <v/>
      </c>
      <c r="N425" s="83" t="s">
        <v>103</v>
      </c>
      <c r="O425" s="83" t="s">
        <v>103</v>
      </c>
      <c r="P425" s="83"/>
      <c r="Q425" s="83"/>
      <c r="R425" s="83"/>
      <c r="S425" s="83"/>
      <c r="T425" s="83"/>
      <c r="U425" s="83"/>
      <c r="V425" s="5" t="str">
        <f t="shared" si="185"/>
        <v/>
      </c>
      <c r="W425" s="41"/>
      <c r="X425" s="41"/>
      <c r="Y425" s="41"/>
      <c r="Z425" s="41"/>
      <c r="AA425" s="41"/>
      <c r="AB425" s="41"/>
      <c r="AC425" s="41"/>
      <c r="AD425" s="41"/>
      <c r="AE425" s="5" t="str">
        <f t="shared" si="186"/>
        <v/>
      </c>
      <c r="AF425" s="41"/>
      <c r="AG425" s="41"/>
      <c r="AH425" s="41"/>
      <c r="AI425" s="41"/>
      <c r="AJ425" s="41"/>
      <c r="AK425" s="41"/>
      <c r="AL425" s="41"/>
      <c r="AM425" s="41"/>
      <c r="AN425" s="41">
        <f t="shared" si="193"/>
        <v>20.812685827552031</v>
      </c>
      <c r="AO425" s="41">
        <v>1009</v>
      </c>
      <c r="AP425" s="110" t="s">
        <v>103</v>
      </c>
      <c r="AQ425" s="111" t="s">
        <v>103</v>
      </c>
      <c r="AR425" s="126" t="str">
        <f t="shared" si="187"/>
        <v/>
      </c>
      <c r="AS425" s="126" t="str">
        <f t="shared" si="188"/>
        <v/>
      </c>
      <c r="AT425" s="127">
        <v>874</v>
      </c>
      <c r="AU425" s="128">
        <v>2.35</v>
      </c>
      <c r="AV425" s="129" t="s">
        <v>103</v>
      </c>
      <c r="AW425" s="126" t="str">
        <f t="shared" si="189"/>
        <v/>
      </c>
      <c r="AX425" s="126" t="str">
        <f t="shared" si="190"/>
        <v/>
      </c>
      <c r="AY425" s="64" t="str">
        <f t="shared" si="191"/>
        <v/>
      </c>
      <c r="AZ425" s="97">
        <v>80.260000000000005</v>
      </c>
      <c r="BA425" s="68"/>
      <c r="BB425" s="68"/>
      <c r="BC425" s="68"/>
      <c r="BD425" s="68"/>
      <c r="BE425" s="15"/>
      <c r="BF425" s="5">
        <f t="shared" si="192"/>
        <v>10210</v>
      </c>
      <c r="BG425" s="41">
        <v>3830</v>
      </c>
      <c r="BH425" s="42">
        <v>6380</v>
      </c>
      <c r="BI425" s="42"/>
      <c r="BJ425" s="42"/>
      <c r="BK425" s="42"/>
      <c r="BL425" s="42"/>
      <c r="BM425" s="15"/>
    </row>
    <row r="426" spans="1:65" ht="17.25" outlineLevel="5" thickBot="1" x14ac:dyDescent="0.35">
      <c r="A426" s="23">
        <f t="shared" si="178"/>
        <v>12</v>
      </c>
      <c r="B426" s="10">
        <f t="shared" si="194"/>
        <v>43830</v>
      </c>
      <c r="C426" s="52">
        <v>287824</v>
      </c>
      <c r="D426" s="64">
        <f t="shared" si="183"/>
        <v>37</v>
      </c>
      <c r="E426" s="13">
        <v>37</v>
      </c>
      <c r="F426" s="13">
        <v>37</v>
      </c>
      <c r="G426" s="13"/>
      <c r="H426" s="13"/>
      <c r="I426" s="13"/>
      <c r="J426" s="13"/>
      <c r="K426" s="13"/>
      <c r="L426" s="13"/>
      <c r="M426" s="74">
        <f t="shared" si="184"/>
        <v>7.2</v>
      </c>
      <c r="N426" s="88">
        <v>7.2</v>
      </c>
      <c r="O426" s="88">
        <v>7.22</v>
      </c>
      <c r="P426" s="88"/>
      <c r="Q426" s="88"/>
      <c r="R426" s="88"/>
      <c r="S426" s="88"/>
      <c r="T426" s="88"/>
      <c r="U426" s="88"/>
      <c r="V426" s="5" t="str">
        <f t="shared" si="185"/>
        <v/>
      </c>
      <c r="W426" s="43"/>
      <c r="X426" s="43"/>
      <c r="Y426" s="43"/>
      <c r="Z426" s="43"/>
      <c r="AA426" s="43"/>
      <c r="AB426" s="43"/>
      <c r="AC426" s="43"/>
      <c r="AD426" s="43"/>
      <c r="AE426" s="5" t="str">
        <f t="shared" si="186"/>
        <v/>
      </c>
      <c r="AF426" s="43"/>
      <c r="AG426" s="43"/>
      <c r="AH426" s="43"/>
      <c r="AI426" s="43"/>
      <c r="AJ426" s="43"/>
      <c r="AK426" s="43"/>
      <c r="AL426" s="43"/>
      <c r="AM426" s="43"/>
      <c r="AN426" s="41">
        <f t="shared" si="193"/>
        <v>17.045454545454547</v>
      </c>
      <c r="AO426" s="43">
        <v>1232</v>
      </c>
      <c r="AP426" s="134">
        <v>3.6</v>
      </c>
      <c r="AQ426" s="135">
        <v>2.76</v>
      </c>
      <c r="AR426" s="126">
        <f t="shared" si="187"/>
        <v>76.666666666666657</v>
      </c>
      <c r="AS426" s="126">
        <f t="shared" si="188"/>
        <v>23.333333333333343</v>
      </c>
      <c r="AT426" s="127">
        <v>1181</v>
      </c>
      <c r="AU426" s="128">
        <v>2.48</v>
      </c>
      <c r="AV426" s="129">
        <v>1.59</v>
      </c>
      <c r="AW426" s="126">
        <f t="shared" si="189"/>
        <v>64.112903225806448</v>
      </c>
      <c r="AX426" s="126">
        <f t="shared" si="190"/>
        <v>35.887096774193552</v>
      </c>
      <c r="AY426" s="64">
        <f t="shared" si="191"/>
        <v>45.627747923790885</v>
      </c>
      <c r="AZ426" s="99">
        <v>80.86</v>
      </c>
      <c r="BA426" s="77"/>
      <c r="BB426" s="77"/>
      <c r="BC426" s="77"/>
      <c r="BD426" s="77"/>
      <c r="BE426" s="16"/>
      <c r="BF426" s="5">
        <f t="shared" si="192"/>
        <v>10624</v>
      </c>
      <c r="BG426" s="43">
        <v>4770</v>
      </c>
      <c r="BH426" s="44">
        <v>5854</v>
      </c>
      <c r="BI426" s="44"/>
      <c r="BJ426" s="44"/>
      <c r="BK426" s="44"/>
      <c r="BL426" s="44"/>
      <c r="BM426" s="16"/>
    </row>
    <row r="427" spans="1:65" outlineLevel="4" x14ac:dyDescent="0.3">
      <c r="A427" s="156" t="s">
        <v>45</v>
      </c>
      <c r="B427" s="157"/>
      <c r="C427" s="50">
        <f t="shared" ref="C427:BM427" si="195">SUBTOTAL(4,C396:C426)</f>
        <v>362808</v>
      </c>
      <c r="D427" s="60">
        <f t="shared" si="195"/>
        <v>37.5</v>
      </c>
      <c r="E427" s="28">
        <f t="shared" si="195"/>
        <v>38</v>
      </c>
      <c r="F427" s="28">
        <f t="shared" si="195"/>
        <v>37</v>
      </c>
      <c r="G427" s="28">
        <f t="shared" si="195"/>
        <v>0</v>
      </c>
      <c r="H427" s="28">
        <f t="shared" si="195"/>
        <v>0</v>
      </c>
      <c r="I427" s="28">
        <f t="shared" si="195"/>
        <v>0</v>
      </c>
      <c r="J427" s="28">
        <f t="shared" si="195"/>
        <v>0</v>
      </c>
      <c r="K427" s="28">
        <f t="shared" si="195"/>
        <v>0</v>
      </c>
      <c r="L427" s="28">
        <f t="shared" si="195"/>
        <v>0</v>
      </c>
      <c r="M427" s="71">
        <f t="shared" si="195"/>
        <v>7.2</v>
      </c>
      <c r="N427" s="82">
        <f t="shared" si="195"/>
        <v>7.24</v>
      </c>
      <c r="O427" s="82">
        <f t="shared" si="195"/>
        <v>7.25</v>
      </c>
      <c r="P427" s="82">
        <f t="shared" si="195"/>
        <v>0</v>
      </c>
      <c r="Q427" s="82">
        <f t="shared" si="195"/>
        <v>0</v>
      </c>
      <c r="R427" s="82">
        <f t="shared" si="195"/>
        <v>0</v>
      </c>
      <c r="S427" s="82">
        <f t="shared" si="195"/>
        <v>0</v>
      </c>
      <c r="T427" s="82">
        <f t="shared" si="195"/>
        <v>0</v>
      </c>
      <c r="U427" s="82">
        <f t="shared" si="195"/>
        <v>0</v>
      </c>
      <c r="V427" s="29">
        <f t="shared" si="195"/>
        <v>0</v>
      </c>
      <c r="W427" s="39">
        <f t="shared" si="195"/>
        <v>0</v>
      </c>
      <c r="X427" s="39">
        <f t="shared" si="195"/>
        <v>0</v>
      </c>
      <c r="Y427" s="39">
        <f t="shared" si="195"/>
        <v>0</v>
      </c>
      <c r="Z427" s="39">
        <f t="shared" si="195"/>
        <v>0</v>
      </c>
      <c r="AA427" s="39">
        <f t="shared" si="195"/>
        <v>0</v>
      </c>
      <c r="AB427" s="39">
        <f t="shared" si="195"/>
        <v>0</v>
      </c>
      <c r="AC427" s="39">
        <f t="shared" si="195"/>
        <v>0</v>
      </c>
      <c r="AD427" s="39">
        <f t="shared" si="195"/>
        <v>0</v>
      </c>
      <c r="AE427" s="29">
        <f t="shared" si="195"/>
        <v>0</v>
      </c>
      <c r="AF427" s="39">
        <f t="shared" si="195"/>
        <v>0</v>
      </c>
      <c r="AG427" s="39">
        <f t="shared" si="195"/>
        <v>0</v>
      </c>
      <c r="AH427" s="39">
        <f t="shared" si="195"/>
        <v>0</v>
      </c>
      <c r="AI427" s="39">
        <f t="shared" si="195"/>
        <v>0</v>
      </c>
      <c r="AJ427" s="39">
        <f t="shared" si="195"/>
        <v>0</v>
      </c>
      <c r="AK427" s="39">
        <f t="shared" si="195"/>
        <v>0</v>
      </c>
      <c r="AL427" s="39">
        <f t="shared" si="195"/>
        <v>0</v>
      </c>
      <c r="AM427" s="39">
        <f t="shared" si="195"/>
        <v>0</v>
      </c>
      <c r="AN427" s="39">
        <f t="shared" si="195"/>
        <v>29.288702928870293</v>
      </c>
      <c r="AO427" s="39">
        <f t="shared" si="195"/>
        <v>1281</v>
      </c>
      <c r="AP427" s="104">
        <f t="shared" si="195"/>
        <v>4.33</v>
      </c>
      <c r="AQ427" s="105">
        <f t="shared" si="195"/>
        <v>3.33</v>
      </c>
      <c r="AR427" s="106">
        <f t="shared" si="195"/>
        <v>79.551820728291318</v>
      </c>
      <c r="AS427" s="106">
        <f t="shared" si="195"/>
        <v>25.242718446601941</v>
      </c>
      <c r="AT427" s="107">
        <f t="shared" si="195"/>
        <v>1181</v>
      </c>
      <c r="AU427" s="108">
        <f t="shared" si="195"/>
        <v>3.12</v>
      </c>
      <c r="AV427" s="109">
        <f t="shared" si="195"/>
        <v>2.02</v>
      </c>
      <c r="AW427" s="106">
        <f t="shared" si="195"/>
        <v>69.512195121951208</v>
      </c>
      <c r="AX427" s="106">
        <f t="shared" si="195"/>
        <v>38.429752066115697</v>
      </c>
      <c r="AY427" s="60">
        <f t="shared" si="195"/>
        <v>45.901410417539438</v>
      </c>
      <c r="AZ427" s="96">
        <f t="shared" si="195"/>
        <v>80.86</v>
      </c>
      <c r="BA427" s="67">
        <f t="shared" si="195"/>
        <v>64.400000000000006</v>
      </c>
      <c r="BB427" s="67">
        <f t="shared" si="195"/>
        <v>35.6</v>
      </c>
      <c r="BC427" s="67">
        <f t="shared" si="195"/>
        <v>1552</v>
      </c>
      <c r="BD427" s="67">
        <f t="shared" si="195"/>
        <v>0</v>
      </c>
      <c r="BE427" s="27">
        <f t="shared" si="195"/>
        <v>0</v>
      </c>
      <c r="BF427" s="29">
        <f t="shared" si="195"/>
        <v>12909</v>
      </c>
      <c r="BG427" s="39">
        <f t="shared" si="195"/>
        <v>9177</v>
      </c>
      <c r="BH427" s="40">
        <f t="shared" si="195"/>
        <v>6852</v>
      </c>
      <c r="BI427" s="40">
        <f t="shared" si="195"/>
        <v>0</v>
      </c>
      <c r="BJ427" s="40">
        <f t="shared" si="195"/>
        <v>0</v>
      </c>
      <c r="BK427" s="40">
        <f t="shared" si="195"/>
        <v>0</v>
      </c>
      <c r="BL427" s="40">
        <f t="shared" si="195"/>
        <v>0</v>
      </c>
      <c r="BM427" s="27">
        <f t="shared" si="195"/>
        <v>0</v>
      </c>
    </row>
    <row r="428" spans="1:65" outlineLevel="3" x14ac:dyDescent="0.3">
      <c r="A428" s="158" t="s">
        <v>34</v>
      </c>
      <c r="B428" s="159"/>
      <c r="C428" s="51">
        <f t="shared" ref="C428:BM428" si="196">SUBTOTAL(5,C396:C426)</f>
        <v>272677</v>
      </c>
      <c r="D428" s="61">
        <f t="shared" si="196"/>
        <v>35</v>
      </c>
      <c r="E428" s="12">
        <f t="shared" si="196"/>
        <v>35</v>
      </c>
      <c r="F428" s="12">
        <f t="shared" si="196"/>
        <v>35</v>
      </c>
      <c r="G428" s="12">
        <f t="shared" si="196"/>
        <v>0</v>
      </c>
      <c r="H428" s="12">
        <f t="shared" si="196"/>
        <v>0</v>
      </c>
      <c r="I428" s="12">
        <f t="shared" si="196"/>
        <v>0</v>
      </c>
      <c r="J428" s="12">
        <f t="shared" si="196"/>
        <v>0</v>
      </c>
      <c r="K428" s="12">
        <f t="shared" si="196"/>
        <v>0</v>
      </c>
      <c r="L428" s="12">
        <f t="shared" si="196"/>
        <v>0</v>
      </c>
      <c r="M428" s="72">
        <f t="shared" si="196"/>
        <v>7.1</v>
      </c>
      <c r="N428" s="83">
        <f t="shared" si="196"/>
        <v>7.05</v>
      </c>
      <c r="O428" s="83">
        <f t="shared" si="196"/>
        <v>7.05</v>
      </c>
      <c r="P428" s="83">
        <f t="shared" si="196"/>
        <v>0</v>
      </c>
      <c r="Q428" s="83">
        <f t="shared" si="196"/>
        <v>0</v>
      </c>
      <c r="R428" s="83">
        <f t="shared" si="196"/>
        <v>0</v>
      </c>
      <c r="S428" s="83">
        <f t="shared" si="196"/>
        <v>0</v>
      </c>
      <c r="T428" s="83">
        <f t="shared" si="196"/>
        <v>0</v>
      </c>
      <c r="U428" s="83">
        <f t="shared" si="196"/>
        <v>0</v>
      </c>
      <c r="V428" s="6">
        <f t="shared" si="196"/>
        <v>0</v>
      </c>
      <c r="W428" s="41">
        <f t="shared" si="196"/>
        <v>0</v>
      </c>
      <c r="X428" s="41">
        <f t="shared" si="196"/>
        <v>0</v>
      </c>
      <c r="Y428" s="41">
        <f t="shared" si="196"/>
        <v>0</v>
      </c>
      <c r="Z428" s="41">
        <f t="shared" si="196"/>
        <v>0</v>
      </c>
      <c r="AA428" s="41">
        <f t="shared" si="196"/>
        <v>0</v>
      </c>
      <c r="AB428" s="41">
        <f t="shared" si="196"/>
        <v>0</v>
      </c>
      <c r="AC428" s="41">
        <f t="shared" si="196"/>
        <v>0</v>
      </c>
      <c r="AD428" s="41">
        <f t="shared" si="196"/>
        <v>0</v>
      </c>
      <c r="AE428" s="6">
        <f t="shared" si="196"/>
        <v>0</v>
      </c>
      <c r="AF428" s="41">
        <f t="shared" si="196"/>
        <v>0</v>
      </c>
      <c r="AG428" s="41">
        <f t="shared" si="196"/>
        <v>0</v>
      </c>
      <c r="AH428" s="41">
        <f t="shared" si="196"/>
        <v>0</v>
      </c>
      <c r="AI428" s="41">
        <f t="shared" si="196"/>
        <v>0</v>
      </c>
      <c r="AJ428" s="41">
        <f t="shared" si="196"/>
        <v>0</v>
      </c>
      <c r="AK428" s="41">
        <f t="shared" si="196"/>
        <v>0</v>
      </c>
      <c r="AL428" s="41">
        <f t="shared" si="196"/>
        <v>0</v>
      </c>
      <c r="AM428" s="41">
        <f t="shared" si="196"/>
        <v>0</v>
      </c>
      <c r="AN428" s="41">
        <f t="shared" si="196"/>
        <v>16.393442622950818</v>
      </c>
      <c r="AO428" s="41">
        <f t="shared" si="196"/>
        <v>717</v>
      </c>
      <c r="AP428" s="110">
        <f t="shared" si="196"/>
        <v>3.09</v>
      </c>
      <c r="AQ428" s="111">
        <f t="shared" si="196"/>
        <v>2.31</v>
      </c>
      <c r="AR428" s="112">
        <f t="shared" si="196"/>
        <v>74.757281553398059</v>
      </c>
      <c r="AS428" s="112">
        <f t="shared" si="196"/>
        <v>20.448179271708682</v>
      </c>
      <c r="AT428" s="113">
        <f t="shared" si="196"/>
        <v>476</v>
      </c>
      <c r="AU428" s="114">
        <f t="shared" si="196"/>
        <v>2.25</v>
      </c>
      <c r="AV428" s="115">
        <f t="shared" si="196"/>
        <v>1.49</v>
      </c>
      <c r="AW428" s="112">
        <f t="shared" si="196"/>
        <v>61.570247933884303</v>
      </c>
      <c r="AX428" s="112">
        <f t="shared" si="196"/>
        <v>30.487804878048792</v>
      </c>
      <c r="AY428" s="61">
        <f t="shared" si="196"/>
        <v>41.394366197183139</v>
      </c>
      <c r="AZ428" s="97">
        <f t="shared" si="196"/>
        <v>79.83</v>
      </c>
      <c r="BA428" s="68">
        <f t="shared" si="196"/>
        <v>63.7</v>
      </c>
      <c r="BB428" s="68">
        <f t="shared" si="196"/>
        <v>34.700000000000003</v>
      </c>
      <c r="BC428" s="68">
        <f t="shared" si="196"/>
        <v>387</v>
      </c>
      <c r="BD428" s="68">
        <f t="shared" si="196"/>
        <v>0</v>
      </c>
      <c r="BE428" s="15">
        <f t="shared" si="196"/>
        <v>0</v>
      </c>
      <c r="BF428" s="6">
        <f t="shared" si="196"/>
        <v>7579</v>
      </c>
      <c r="BG428" s="41">
        <f t="shared" si="196"/>
        <v>3511</v>
      </c>
      <c r="BH428" s="42">
        <f t="shared" si="196"/>
        <v>2366</v>
      </c>
      <c r="BI428" s="42">
        <f t="shared" si="196"/>
        <v>0</v>
      </c>
      <c r="BJ428" s="42">
        <f t="shared" si="196"/>
        <v>0</v>
      </c>
      <c r="BK428" s="42">
        <f t="shared" si="196"/>
        <v>0</v>
      </c>
      <c r="BL428" s="42">
        <f t="shared" si="196"/>
        <v>0</v>
      </c>
      <c r="BM428" s="15">
        <f t="shared" si="196"/>
        <v>0</v>
      </c>
    </row>
    <row r="429" spans="1:65" outlineLevel="2" x14ac:dyDescent="0.3">
      <c r="A429" s="158" t="s">
        <v>23</v>
      </c>
      <c r="B429" s="159"/>
      <c r="C429" s="51">
        <f>IFERROR(SUBTOTAL(1,C396:C426),"")</f>
        <v>296790.06451612903</v>
      </c>
      <c r="D429" s="61">
        <f t="shared" ref="D429:BM429" si="197">IFERROR(SUBTOTAL(1,D396:D426),"")</f>
        <v>36.435483870967744</v>
      </c>
      <c r="E429" s="12">
        <f t="shared" si="197"/>
        <v>36.483870967741936</v>
      </c>
      <c r="F429" s="12">
        <f t="shared" si="197"/>
        <v>36.387096774193552</v>
      </c>
      <c r="G429" s="12" t="str">
        <f t="shared" si="197"/>
        <v/>
      </c>
      <c r="H429" s="12" t="str">
        <f t="shared" si="197"/>
        <v/>
      </c>
      <c r="I429" s="12" t="str">
        <f t="shared" si="197"/>
        <v/>
      </c>
      <c r="J429" s="12" t="str">
        <f t="shared" si="197"/>
        <v/>
      </c>
      <c r="K429" s="12" t="str">
        <f t="shared" si="197"/>
        <v/>
      </c>
      <c r="L429" s="12" t="str">
        <f t="shared" si="197"/>
        <v/>
      </c>
      <c r="M429" s="72">
        <f t="shared" si="197"/>
        <v>7.1399999999999988</v>
      </c>
      <c r="N429" s="83">
        <f t="shared" si="197"/>
        <v>7.1400000000000006</v>
      </c>
      <c r="O429" s="83">
        <f t="shared" si="197"/>
        <v>7.160000000000001</v>
      </c>
      <c r="P429" s="83" t="str">
        <f t="shared" si="197"/>
        <v/>
      </c>
      <c r="Q429" s="83" t="str">
        <f t="shared" si="197"/>
        <v/>
      </c>
      <c r="R429" s="83" t="str">
        <f t="shared" si="197"/>
        <v/>
      </c>
      <c r="S429" s="83" t="str">
        <f t="shared" si="197"/>
        <v/>
      </c>
      <c r="T429" s="83" t="str">
        <f t="shared" si="197"/>
        <v/>
      </c>
      <c r="U429" s="83" t="str">
        <f t="shared" si="197"/>
        <v/>
      </c>
      <c r="V429" s="6" t="str">
        <f t="shared" si="197"/>
        <v/>
      </c>
      <c r="W429" s="41" t="str">
        <f t="shared" si="197"/>
        <v/>
      </c>
      <c r="X429" s="41" t="str">
        <f t="shared" si="197"/>
        <v/>
      </c>
      <c r="Y429" s="41" t="str">
        <f t="shared" si="197"/>
        <v/>
      </c>
      <c r="Z429" s="41" t="str">
        <f t="shared" si="197"/>
        <v/>
      </c>
      <c r="AA429" s="41" t="str">
        <f t="shared" si="197"/>
        <v/>
      </c>
      <c r="AB429" s="41" t="str">
        <f t="shared" si="197"/>
        <v/>
      </c>
      <c r="AC429" s="41" t="str">
        <f t="shared" si="197"/>
        <v/>
      </c>
      <c r="AD429" s="41" t="str">
        <f t="shared" si="197"/>
        <v/>
      </c>
      <c r="AE429" s="6" t="str">
        <f t="shared" si="197"/>
        <v/>
      </c>
      <c r="AF429" s="41" t="str">
        <f t="shared" si="197"/>
        <v/>
      </c>
      <c r="AG429" s="41" t="str">
        <f t="shared" si="197"/>
        <v/>
      </c>
      <c r="AH429" s="41" t="str">
        <f t="shared" si="197"/>
        <v/>
      </c>
      <c r="AI429" s="41" t="str">
        <f t="shared" si="197"/>
        <v/>
      </c>
      <c r="AJ429" s="41" t="str">
        <f t="shared" si="197"/>
        <v/>
      </c>
      <c r="AK429" s="41" t="str">
        <f t="shared" si="197"/>
        <v/>
      </c>
      <c r="AL429" s="41" t="str">
        <f t="shared" si="197"/>
        <v/>
      </c>
      <c r="AM429" s="41" t="str">
        <f t="shared" si="197"/>
        <v/>
      </c>
      <c r="AN429" s="41">
        <f t="shared" si="197"/>
        <v>22.275102381254182</v>
      </c>
      <c r="AO429" s="41">
        <f t="shared" si="197"/>
        <v>965.38709677419354</v>
      </c>
      <c r="AP429" s="110">
        <f t="shared" si="197"/>
        <v>3.5580000000000007</v>
      </c>
      <c r="AQ429" s="111">
        <f t="shared" si="197"/>
        <v>2.7359999999999998</v>
      </c>
      <c r="AR429" s="112">
        <f t="shared" si="197"/>
        <v>76.826216145329411</v>
      </c>
      <c r="AS429" s="112">
        <f t="shared" si="197"/>
        <v>23.173783854670596</v>
      </c>
      <c r="AT429" s="113">
        <f t="shared" si="197"/>
        <v>732.16129032258061</v>
      </c>
      <c r="AU429" s="114">
        <f t="shared" si="197"/>
        <v>2.4738095238095243</v>
      </c>
      <c r="AV429" s="115">
        <f t="shared" si="197"/>
        <v>1.6620000000000001</v>
      </c>
      <c r="AW429" s="112">
        <f t="shared" si="197"/>
        <v>64.808300025559163</v>
      </c>
      <c r="AX429" s="112">
        <f t="shared" si="197"/>
        <v>35.191699974440837</v>
      </c>
      <c r="AY429" s="61">
        <f t="shared" si="197"/>
        <v>44.431372098632167</v>
      </c>
      <c r="AZ429" s="97">
        <f t="shared" si="197"/>
        <v>80.322380952380939</v>
      </c>
      <c r="BA429" s="68">
        <f t="shared" si="197"/>
        <v>64</v>
      </c>
      <c r="BB429" s="68">
        <f t="shared" si="197"/>
        <v>35.024999999999999</v>
      </c>
      <c r="BC429" s="68">
        <f t="shared" si="197"/>
        <v>778.25</v>
      </c>
      <c r="BD429" s="68" t="str">
        <f t="shared" si="197"/>
        <v/>
      </c>
      <c r="BE429" s="15" t="str">
        <f>IFERROR(SUBTOTAL(1,BE396:BE426),"")</f>
        <v/>
      </c>
      <c r="BF429" s="6">
        <f t="shared" si="197"/>
        <v>9855.2580645161288</v>
      </c>
      <c r="BG429" s="41">
        <f t="shared" si="197"/>
        <v>5018.9032258064517</v>
      </c>
      <c r="BH429" s="42">
        <f t="shared" si="197"/>
        <v>4836.3548387096771</v>
      </c>
      <c r="BI429" s="42" t="str">
        <f t="shared" si="197"/>
        <v/>
      </c>
      <c r="BJ429" s="42" t="str">
        <f t="shared" si="197"/>
        <v/>
      </c>
      <c r="BK429" s="42" t="str">
        <f t="shared" si="197"/>
        <v/>
      </c>
      <c r="BL429" s="42" t="str">
        <f t="shared" si="197"/>
        <v/>
      </c>
      <c r="BM429" s="15" t="str">
        <f t="shared" si="197"/>
        <v/>
      </c>
    </row>
    <row r="430" spans="1:65" ht="17.25" outlineLevel="1" thickBot="1" x14ac:dyDescent="0.35">
      <c r="A430" s="160" t="s">
        <v>46</v>
      </c>
      <c r="B430" s="161"/>
      <c r="C430" s="52">
        <f>SUBTOTAL(9,C396:C426)</f>
        <v>9200492</v>
      </c>
      <c r="D430" s="62"/>
      <c r="E430" s="30"/>
      <c r="F430" s="30"/>
      <c r="G430" s="30"/>
      <c r="H430" s="30"/>
      <c r="I430" s="30"/>
      <c r="J430" s="30"/>
      <c r="K430" s="30"/>
      <c r="L430" s="30"/>
      <c r="M430" s="73"/>
      <c r="N430" s="84"/>
      <c r="O430" s="84"/>
      <c r="P430" s="84"/>
      <c r="Q430" s="84"/>
      <c r="R430" s="84"/>
      <c r="S430" s="84"/>
      <c r="T430" s="84"/>
      <c r="U430" s="84"/>
      <c r="V430" s="93"/>
      <c r="W430" s="94"/>
      <c r="X430" s="94"/>
      <c r="Y430" s="94"/>
      <c r="Z430" s="94"/>
      <c r="AA430" s="94"/>
      <c r="AB430" s="94"/>
      <c r="AC430" s="94"/>
      <c r="AD430" s="94"/>
      <c r="AE430" s="93"/>
      <c r="AF430" s="94"/>
      <c r="AG430" s="94"/>
      <c r="AH430" s="94"/>
      <c r="AI430" s="94"/>
      <c r="AJ430" s="94"/>
      <c r="AK430" s="94"/>
      <c r="AL430" s="94"/>
      <c r="AM430" s="94"/>
      <c r="AN430" s="94"/>
      <c r="AO430" s="43">
        <f>SUBTOTAL(9,AO396:AO426)</f>
        <v>29927</v>
      </c>
      <c r="AP430" s="116"/>
      <c r="AQ430" s="117"/>
      <c r="AR430" s="118"/>
      <c r="AS430" s="118"/>
      <c r="AT430" s="119">
        <f>SUBTOTAL(9,AT396:AT426)</f>
        <v>22697</v>
      </c>
      <c r="AU430" s="120"/>
      <c r="AV430" s="121"/>
      <c r="AW430" s="118"/>
      <c r="AX430" s="118"/>
      <c r="AY430" s="62"/>
      <c r="AZ430" s="98"/>
      <c r="BA430" s="69"/>
      <c r="BB430" s="69"/>
      <c r="BC430" s="69"/>
      <c r="BD430" s="69"/>
      <c r="BE430" s="16">
        <f>SUBTOTAL(9,BE396:BE426)</f>
        <v>0</v>
      </c>
      <c r="BF430" s="7">
        <f t="shared" ref="BF430:BM430" si="198">SUBTOTAL(9,BF396:BF426)</f>
        <v>305513</v>
      </c>
      <c r="BG430" s="43">
        <f t="shared" si="198"/>
        <v>155586</v>
      </c>
      <c r="BH430" s="44">
        <f t="shared" si="198"/>
        <v>149927</v>
      </c>
      <c r="BI430" s="44">
        <f t="shared" si="198"/>
        <v>0</v>
      </c>
      <c r="BJ430" s="44">
        <f t="shared" si="198"/>
        <v>0</v>
      </c>
      <c r="BK430" s="44">
        <f t="shared" si="198"/>
        <v>0</v>
      </c>
      <c r="BL430" s="44">
        <f t="shared" si="198"/>
        <v>0</v>
      </c>
      <c r="BM430" s="16">
        <f t="shared" si="198"/>
        <v>0</v>
      </c>
    </row>
    <row r="431" spans="1:65" outlineLevel="1" x14ac:dyDescent="0.3">
      <c r="A431" s="24"/>
      <c r="B431" s="24"/>
      <c r="C431" s="17"/>
      <c r="D431" s="18"/>
      <c r="E431" s="18"/>
      <c r="F431" s="18"/>
      <c r="G431" s="18"/>
      <c r="H431" s="18"/>
      <c r="I431" s="18"/>
      <c r="J431" s="18"/>
      <c r="K431" s="18"/>
      <c r="L431" s="18"/>
      <c r="M431" s="54"/>
      <c r="N431" s="54"/>
      <c r="O431" s="54"/>
      <c r="P431" s="54"/>
      <c r="Q431" s="54"/>
      <c r="R431" s="54"/>
      <c r="S431" s="54"/>
      <c r="T431" s="54"/>
      <c r="U431" s="54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22"/>
      <c r="AQ431" s="122"/>
      <c r="AR431" s="122"/>
      <c r="AS431" s="122"/>
      <c r="AT431" s="136"/>
      <c r="AU431" s="137"/>
      <c r="AV431" s="137"/>
      <c r="AW431" s="122"/>
      <c r="AX431" s="122"/>
      <c r="AY431" s="18"/>
      <c r="AZ431" s="54"/>
      <c r="BA431" s="54"/>
      <c r="BB431" s="54"/>
      <c r="BC431" s="54"/>
      <c r="BD431" s="54"/>
      <c r="BE431" s="17"/>
      <c r="BF431" s="17"/>
      <c r="BG431" s="17"/>
      <c r="BH431" s="17"/>
      <c r="BI431" s="17"/>
      <c r="BJ431" s="17"/>
      <c r="BK431" s="17"/>
      <c r="BL431" s="17"/>
      <c r="BM431" s="17"/>
    </row>
  </sheetData>
  <mergeCells count="112">
    <mergeCell ref="BI6:BI7"/>
    <mergeCell ref="BJ6:BJ7"/>
    <mergeCell ref="BK6:BK7"/>
    <mergeCell ref="BL6:BL7"/>
    <mergeCell ref="BM6:BM7"/>
    <mergeCell ref="A8:B8"/>
    <mergeCell ref="AZ6:AZ7"/>
    <mergeCell ref="BA6:BD6"/>
    <mergeCell ref="BE6:BE7"/>
    <mergeCell ref="BF6:BF7"/>
    <mergeCell ref="BG6:BG7"/>
    <mergeCell ref="BH6:BH7"/>
    <mergeCell ref="AT6:AT7"/>
    <mergeCell ref="AU6:AU7"/>
    <mergeCell ref="AV6:AV7"/>
    <mergeCell ref="AW6:AW7"/>
    <mergeCell ref="AX6:AX7"/>
    <mergeCell ref="AY6:AY7"/>
    <mergeCell ref="AN6:AN7"/>
    <mergeCell ref="AO6:AO7"/>
    <mergeCell ref="AP6:AP7"/>
    <mergeCell ref="AQ6:AQ7"/>
    <mergeCell ref="AR6:AR7"/>
    <mergeCell ref="AS6:AS7"/>
    <mergeCell ref="A6:B7"/>
    <mergeCell ref="C6:C7"/>
    <mergeCell ref="D6:L6"/>
    <mergeCell ref="C15:C16"/>
    <mergeCell ref="D15:L15"/>
    <mergeCell ref="M15:U15"/>
    <mergeCell ref="V15:AD15"/>
    <mergeCell ref="AE15:AM15"/>
    <mergeCell ref="AN15:AN16"/>
    <mergeCell ref="A9:B9"/>
    <mergeCell ref="A10:B10"/>
    <mergeCell ref="A11:B11"/>
    <mergeCell ref="A12:B12"/>
    <mergeCell ref="A15:A16"/>
    <mergeCell ref="B15:B16"/>
    <mergeCell ref="M6:U6"/>
    <mergeCell ref="V6:AD6"/>
    <mergeCell ref="AE6:AM6"/>
    <mergeCell ref="BJ15:BJ16"/>
    <mergeCell ref="BK15:BK16"/>
    <mergeCell ref="BL15:BL16"/>
    <mergeCell ref="BM15:BM16"/>
    <mergeCell ref="A48:B48"/>
    <mergeCell ref="A49:B49"/>
    <mergeCell ref="BA15:BD15"/>
    <mergeCell ref="BE15:BE16"/>
    <mergeCell ref="BF15:BF16"/>
    <mergeCell ref="BG15:BG16"/>
    <mergeCell ref="BH15:BH16"/>
    <mergeCell ref="BI15:BI16"/>
    <mergeCell ref="AU15:AU16"/>
    <mergeCell ref="AV15:AV16"/>
    <mergeCell ref="AW15:AW16"/>
    <mergeCell ref="AX15:AX16"/>
    <mergeCell ref="AY15:AY16"/>
    <mergeCell ref="AZ15:AZ16"/>
    <mergeCell ref="AO15:AO16"/>
    <mergeCell ref="AP15:AP16"/>
    <mergeCell ref="AQ15:AQ16"/>
    <mergeCell ref="AR15:AR16"/>
    <mergeCell ref="AS15:AS16"/>
    <mergeCell ref="AT15:AT16"/>
    <mergeCell ref="A116:B116"/>
    <mergeCell ref="A117:B117"/>
    <mergeCell ref="A118:B118"/>
    <mergeCell ref="A119:B119"/>
    <mergeCell ref="A150:B150"/>
    <mergeCell ref="A151:B151"/>
    <mergeCell ref="A50:B50"/>
    <mergeCell ref="A51:B51"/>
    <mergeCell ref="A81:B81"/>
    <mergeCell ref="A82:B82"/>
    <mergeCell ref="A83:B83"/>
    <mergeCell ref="A84:B84"/>
    <mergeCell ref="A219:B219"/>
    <mergeCell ref="A220:B220"/>
    <mergeCell ref="A221:B221"/>
    <mergeCell ref="A222:B222"/>
    <mergeCell ref="A254:B254"/>
    <mergeCell ref="A255:B255"/>
    <mergeCell ref="A152:B152"/>
    <mergeCell ref="A153:B153"/>
    <mergeCell ref="A185:B185"/>
    <mergeCell ref="A186:B186"/>
    <mergeCell ref="A187:B187"/>
    <mergeCell ref="A188:B188"/>
    <mergeCell ref="A323:B323"/>
    <mergeCell ref="A324:B324"/>
    <mergeCell ref="A325:B325"/>
    <mergeCell ref="A326:B326"/>
    <mergeCell ref="A358:B358"/>
    <mergeCell ref="A359:B359"/>
    <mergeCell ref="A256:B256"/>
    <mergeCell ref="A257:B257"/>
    <mergeCell ref="A289:B289"/>
    <mergeCell ref="A290:B290"/>
    <mergeCell ref="A291:B291"/>
    <mergeCell ref="A292:B292"/>
    <mergeCell ref="A427:B427"/>
    <mergeCell ref="A428:B428"/>
    <mergeCell ref="A429:B429"/>
    <mergeCell ref="A430:B430"/>
    <mergeCell ref="A360:B360"/>
    <mergeCell ref="A361:B361"/>
    <mergeCell ref="A392:B392"/>
    <mergeCell ref="A393:B393"/>
    <mergeCell ref="A394:B394"/>
    <mergeCell ref="A395:B395"/>
  </mergeCells>
  <phoneticPr fontId="1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43" fitToHeight="0" orientation="landscape" horizontalDpi="1200" r:id="rId1"/>
  <rowBreaks count="11" manualBreakCount="11">
    <brk id="51" max="16383" man="1"/>
    <brk id="84" max="16383" man="1"/>
    <brk id="119" max="16383" man="1"/>
    <brk id="153" max="16383" man="1"/>
    <brk id="188" max="16383" man="1"/>
    <brk id="222" max="16383" man="1"/>
    <brk id="257" max="16383" man="1"/>
    <brk id="292" max="16383" man="1"/>
    <brk id="326" max="19" man="1"/>
    <brk id="361" max="16383" man="1"/>
    <brk id="395" max="19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M431"/>
  <sheetViews>
    <sheetView showGridLines="0" zoomScale="55" zoomScaleNormal="55" zoomScaleSheetLayoutView="55" workbookViewId="0">
      <pane xSplit="2" ySplit="16" topLeftCell="C17" activePane="bottomRight" state="frozen"/>
      <selection pane="topRight" activeCell="C1" sqref="C1"/>
      <selection pane="bottomLeft" activeCell="A4" sqref="A4"/>
      <selection pane="bottomRight" activeCell="B17" sqref="B17"/>
    </sheetView>
  </sheetViews>
  <sheetFormatPr defaultRowHeight="16.5" outlineLevelRow="5" outlineLevelCol="1" x14ac:dyDescent="0.3"/>
  <cols>
    <col min="1" max="1" width="6" style="20" bestFit="1" customWidth="1"/>
    <col min="2" max="2" width="11.125" style="2" bestFit="1" customWidth="1"/>
    <col min="3" max="3" width="14.625" style="4" customWidth="1"/>
    <col min="4" max="4" width="9.25" style="3" bestFit="1" customWidth="1"/>
    <col min="5" max="12" width="9.25" style="3" customWidth="1" outlineLevel="1"/>
    <col min="13" max="13" width="9.25" style="53" bestFit="1" customWidth="1"/>
    <col min="14" max="21" width="9.25" style="53" customWidth="1" outlineLevel="1"/>
    <col min="22" max="22" width="9.25" style="4" bestFit="1" customWidth="1"/>
    <col min="23" max="30" width="9.25" style="4" customWidth="1" outlineLevel="1"/>
    <col min="31" max="31" width="14.25" style="4" bestFit="1" customWidth="1"/>
    <col min="32" max="39" width="9.25" style="4" customWidth="1" outlineLevel="1"/>
    <col min="40" max="40" width="13.75" style="4" customWidth="1"/>
    <col min="41" max="41" width="14.625" style="4" customWidth="1"/>
    <col min="42" max="43" width="8.625" style="100" customWidth="1"/>
    <col min="44" max="44" width="10.625" style="100" customWidth="1"/>
    <col min="45" max="45" width="10.625" style="100" bestFit="1" customWidth="1"/>
    <col min="46" max="46" width="14.625" style="101" customWidth="1"/>
    <col min="47" max="48" width="8.625" style="102" customWidth="1"/>
    <col min="49" max="49" width="10.625" style="100" customWidth="1"/>
    <col min="50" max="50" width="10.625" style="100" bestFit="1" customWidth="1"/>
    <col min="51" max="51" width="11.625" style="3" customWidth="1"/>
    <col min="52" max="56" width="11.625" style="53" customWidth="1"/>
    <col min="57" max="57" width="14.625" style="4" customWidth="1"/>
    <col min="58" max="58" width="20.375" style="4" bestFit="1" customWidth="1"/>
    <col min="59" max="59" width="14" style="4" customWidth="1" outlineLevel="1"/>
    <col min="60" max="60" width="20.875" style="4" customWidth="1" outlineLevel="1"/>
    <col min="61" max="61" width="18.875" style="4" customWidth="1" outlineLevel="1"/>
    <col min="62" max="63" width="20.25" style="4" customWidth="1" outlineLevel="1"/>
    <col min="64" max="65" width="20.875" style="4" customWidth="1" outlineLevel="1"/>
  </cols>
  <sheetData>
    <row r="1" spans="1:65" ht="19.5" x14ac:dyDescent="0.3">
      <c r="A1" s="19" t="s">
        <v>106</v>
      </c>
    </row>
    <row r="2" spans="1:65" s="35" customFormat="1" x14ac:dyDescent="0.3">
      <c r="A2" s="138" t="s">
        <v>99</v>
      </c>
      <c r="B2" s="34"/>
      <c r="M2" s="53"/>
      <c r="N2" s="53"/>
      <c r="O2" s="53"/>
      <c r="P2" s="53"/>
      <c r="Q2" s="53"/>
      <c r="R2" s="53"/>
      <c r="S2" s="53"/>
      <c r="T2" s="53"/>
      <c r="U2" s="5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P2" s="100"/>
      <c r="AQ2" s="100"/>
      <c r="AR2" s="100"/>
      <c r="AS2" s="100"/>
      <c r="AT2" s="103"/>
      <c r="AU2" s="103"/>
      <c r="AV2" s="103"/>
      <c r="AW2" s="100"/>
      <c r="AX2" s="100"/>
      <c r="AZ2" s="53"/>
      <c r="BA2" s="53"/>
      <c r="BB2" s="53"/>
      <c r="BC2" s="53"/>
      <c r="BD2" s="53"/>
      <c r="BG2" s="4"/>
      <c r="BH2" s="4"/>
      <c r="BI2" s="4"/>
      <c r="BJ2" s="4"/>
      <c r="BK2" s="4"/>
      <c r="BL2" s="4"/>
      <c r="BM2" s="4"/>
    </row>
    <row r="3" spans="1:65" s="35" customFormat="1" x14ac:dyDescent="0.3">
      <c r="A3" s="139" t="s">
        <v>100</v>
      </c>
      <c r="B3" s="34"/>
      <c r="M3" s="53"/>
      <c r="N3" s="53"/>
      <c r="O3" s="53"/>
      <c r="P3" s="53"/>
      <c r="Q3" s="53"/>
      <c r="R3" s="53"/>
      <c r="S3" s="53"/>
      <c r="T3" s="53"/>
      <c r="U3" s="5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P3" s="100"/>
      <c r="AQ3" s="100"/>
      <c r="AR3" s="100"/>
      <c r="AS3" s="100"/>
      <c r="AT3" s="103"/>
      <c r="AU3" s="103"/>
      <c r="AV3" s="103"/>
      <c r="AW3" s="100"/>
      <c r="AX3" s="100"/>
      <c r="AZ3" s="53"/>
      <c r="BA3" s="53"/>
      <c r="BB3" s="53"/>
      <c r="BC3" s="53"/>
      <c r="BD3" s="53"/>
      <c r="BG3" s="4"/>
      <c r="BH3" s="4"/>
      <c r="BI3" s="4"/>
      <c r="BJ3" s="4"/>
      <c r="BK3" s="4"/>
      <c r="BL3" s="4"/>
      <c r="BM3" s="4"/>
    </row>
    <row r="4" spans="1:65" s="35" customFormat="1" x14ac:dyDescent="0.3">
      <c r="A4" s="140" t="s">
        <v>101</v>
      </c>
      <c r="B4" s="141"/>
      <c r="C4" s="142"/>
      <c r="D4" s="142"/>
      <c r="E4" s="142"/>
      <c r="F4" s="142"/>
      <c r="G4" s="142"/>
      <c r="H4" s="142"/>
      <c r="M4" s="53"/>
      <c r="N4" s="53"/>
      <c r="O4" s="53"/>
      <c r="P4" s="53"/>
      <c r="Q4" s="53"/>
      <c r="R4" s="53"/>
      <c r="S4" s="53"/>
      <c r="T4" s="53"/>
      <c r="U4" s="5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P4" s="100"/>
      <c r="AQ4" s="100"/>
      <c r="AR4" s="100"/>
      <c r="AS4" s="100"/>
      <c r="AT4" s="103"/>
      <c r="AU4" s="103"/>
      <c r="AV4" s="103"/>
      <c r="AW4" s="100"/>
      <c r="AX4" s="100"/>
      <c r="AZ4" s="53"/>
      <c r="BA4" s="53"/>
      <c r="BB4" s="53"/>
      <c r="BC4" s="53"/>
      <c r="BD4" s="53"/>
      <c r="BG4" s="4"/>
      <c r="BH4" s="4"/>
      <c r="BI4" s="4"/>
      <c r="BJ4" s="4"/>
      <c r="BK4" s="4"/>
      <c r="BL4" s="4"/>
      <c r="BM4" s="4"/>
    </row>
    <row r="5" spans="1:65" s="35" customFormat="1" ht="17.25" thickBot="1" x14ac:dyDescent="0.35">
      <c r="A5" s="36"/>
      <c r="B5" s="34"/>
      <c r="M5" s="53"/>
      <c r="N5" s="53"/>
      <c r="O5" s="53"/>
      <c r="P5" s="53"/>
      <c r="Q5" s="53"/>
      <c r="R5" s="53"/>
      <c r="S5" s="53"/>
      <c r="T5" s="53"/>
      <c r="U5" s="53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P5" s="100"/>
      <c r="AQ5" s="100"/>
      <c r="AR5" s="100"/>
      <c r="AS5" s="100"/>
      <c r="AT5" s="103"/>
      <c r="AU5" s="103"/>
      <c r="AV5" s="103"/>
      <c r="AW5" s="100"/>
      <c r="AX5" s="100"/>
      <c r="AZ5" s="53"/>
      <c r="BA5" s="53"/>
      <c r="BB5" s="53"/>
      <c r="BC5" s="53"/>
      <c r="BD5" s="53"/>
      <c r="BG5" s="4"/>
      <c r="BH5" s="4"/>
      <c r="BI5" s="4"/>
      <c r="BJ5" s="4"/>
      <c r="BK5" s="4"/>
      <c r="BL5" s="4"/>
      <c r="BM5" s="4"/>
    </row>
    <row r="6" spans="1:65" s="35" customFormat="1" ht="17.25" customHeight="1" thickBot="1" x14ac:dyDescent="0.35">
      <c r="A6" s="190" t="s">
        <v>61</v>
      </c>
      <c r="B6" s="191"/>
      <c r="C6" s="170" t="s">
        <v>2</v>
      </c>
      <c r="D6" s="194" t="s">
        <v>68</v>
      </c>
      <c r="E6" s="195"/>
      <c r="F6" s="195"/>
      <c r="G6" s="195"/>
      <c r="H6" s="195"/>
      <c r="I6" s="195"/>
      <c r="J6" s="195"/>
      <c r="K6" s="195"/>
      <c r="L6" s="195"/>
      <c r="M6" s="196" t="s">
        <v>77</v>
      </c>
      <c r="N6" s="197"/>
      <c r="O6" s="197"/>
      <c r="P6" s="197"/>
      <c r="Q6" s="197"/>
      <c r="R6" s="197"/>
      <c r="S6" s="197"/>
      <c r="T6" s="197"/>
      <c r="U6" s="197"/>
      <c r="V6" s="174" t="s">
        <v>80</v>
      </c>
      <c r="W6" s="170"/>
      <c r="X6" s="170"/>
      <c r="Y6" s="170"/>
      <c r="Z6" s="170"/>
      <c r="AA6" s="170"/>
      <c r="AB6" s="170"/>
      <c r="AC6" s="170"/>
      <c r="AD6" s="170"/>
      <c r="AE6" s="176" t="s">
        <v>82</v>
      </c>
      <c r="AF6" s="170"/>
      <c r="AG6" s="170"/>
      <c r="AH6" s="170"/>
      <c r="AI6" s="170"/>
      <c r="AJ6" s="170"/>
      <c r="AK6" s="170"/>
      <c r="AL6" s="170"/>
      <c r="AM6" s="170"/>
      <c r="AN6" s="176" t="s">
        <v>67</v>
      </c>
      <c r="AO6" s="174" t="s">
        <v>1</v>
      </c>
      <c r="AP6" s="178" t="s">
        <v>93</v>
      </c>
      <c r="AQ6" s="180" t="s">
        <v>94</v>
      </c>
      <c r="AR6" s="182" t="s">
        <v>95</v>
      </c>
      <c r="AS6" s="182" t="s">
        <v>91</v>
      </c>
      <c r="AT6" s="188" t="s">
        <v>66</v>
      </c>
      <c r="AU6" s="178" t="s">
        <v>96</v>
      </c>
      <c r="AV6" s="180" t="s">
        <v>97</v>
      </c>
      <c r="AW6" s="182" t="s">
        <v>98</v>
      </c>
      <c r="AX6" s="182" t="s">
        <v>92</v>
      </c>
      <c r="AY6" s="184" t="s">
        <v>89</v>
      </c>
      <c r="AZ6" s="186" t="s">
        <v>87</v>
      </c>
      <c r="BA6" s="168" t="s">
        <v>104</v>
      </c>
      <c r="BB6" s="169"/>
      <c r="BC6" s="169"/>
      <c r="BD6" s="169"/>
      <c r="BE6" s="170" t="s">
        <v>102</v>
      </c>
      <c r="BF6" s="172" t="s">
        <v>3</v>
      </c>
      <c r="BG6" s="174" t="s">
        <v>4</v>
      </c>
      <c r="BH6" s="176" t="s">
        <v>7</v>
      </c>
      <c r="BI6" s="176" t="s">
        <v>8</v>
      </c>
      <c r="BJ6" s="176" t="s">
        <v>6</v>
      </c>
      <c r="BK6" s="176" t="s">
        <v>5</v>
      </c>
      <c r="BL6" s="176" t="s">
        <v>9</v>
      </c>
      <c r="BM6" s="166" t="s">
        <v>10</v>
      </c>
    </row>
    <row r="7" spans="1:65" s="1" customFormat="1" ht="35.25" thickBot="1" x14ac:dyDescent="0.35">
      <c r="A7" s="192"/>
      <c r="B7" s="193"/>
      <c r="C7" s="171"/>
      <c r="D7" s="75" t="s">
        <v>78</v>
      </c>
      <c r="E7" s="59" t="s">
        <v>69</v>
      </c>
      <c r="F7" s="58" t="s">
        <v>70</v>
      </c>
      <c r="G7" s="58" t="s">
        <v>71</v>
      </c>
      <c r="H7" s="58" t="s">
        <v>72</v>
      </c>
      <c r="I7" s="58" t="s">
        <v>73</v>
      </c>
      <c r="J7" s="58" t="s">
        <v>74</v>
      </c>
      <c r="K7" s="58" t="s">
        <v>75</v>
      </c>
      <c r="L7" s="58" t="s">
        <v>76</v>
      </c>
      <c r="M7" s="63" t="s">
        <v>79</v>
      </c>
      <c r="N7" s="80" t="s">
        <v>69</v>
      </c>
      <c r="O7" s="81" t="s">
        <v>70</v>
      </c>
      <c r="P7" s="81" t="s">
        <v>71</v>
      </c>
      <c r="Q7" s="81" t="s">
        <v>72</v>
      </c>
      <c r="R7" s="81" t="s">
        <v>73</v>
      </c>
      <c r="S7" s="81" t="s">
        <v>74</v>
      </c>
      <c r="T7" s="81" t="s">
        <v>75</v>
      </c>
      <c r="U7" s="89" t="s">
        <v>76</v>
      </c>
      <c r="V7" s="90" t="s">
        <v>81</v>
      </c>
      <c r="W7" s="91" t="s">
        <v>69</v>
      </c>
      <c r="X7" s="92" t="s">
        <v>70</v>
      </c>
      <c r="Y7" s="92" t="s">
        <v>71</v>
      </c>
      <c r="Z7" s="92" t="s">
        <v>72</v>
      </c>
      <c r="AA7" s="92" t="s">
        <v>73</v>
      </c>
      <c r="AB7" s="92" t="s">
        <v>74</v>
      </c>
      <c r="AC7" s="92" t="s">
        <v>75</v>
      </c>
      <c r="AD7" s="92" t="s">
        <v>76</v>
      </c>
      <c r="AE7" s="90" t="s">
        <v>83</v>
      </c>
      <c r="AF7" s="91" t="s">
        <v>69</v>
      </c>
      <c r="AG7" s="92" t="s">
        <v>70</v>
      </c>
      <c r="AH7" s="92" t="s">
        <v>71</v>
      </c>
      <c r="AI7" s="92" t="s">
        <v>72</v>
      </c>
      <c r="AJ7" s="92" t="s">
        <v>73</v>
      </c>
      <c r="AK7" s="92" t="s">
        <v>74</v>
      </c>
      <c r="AL7" s="92" t="s">
        <v>75</v>
      </c>
      <c r="AM7" s="92" t="s">
        <v>76</v>
      </c>
      <c r="AN7" s="177"/>
      <c r="AO7" s="175"/>
      <c r="AP7" s="179"/>
      <c r="AQ7" s="181"/>
      <c r="AR7" s="183"/>
      <c r="AS7" s="183"/>
      <c r="AT7" s="189"/>
      <c r="AU7" s="179"/>
      <c r="AV7" s="181"/>
      <c r="AW7" s="183"/>
      <c r="AX7" s="183"/>
      <c r="AY7" s="185"/>
      <c r="AZ7" s="187"/>
      <c r="BA7" s="65" t="s">
        <v>84</v>
      </c>
      <c r="BB7" s="65" t="s">
        <v>85</v>
      </c>
      <c r="BC7" s="65" t="s">
        <v>86</v>
      </c>
      <c r="BD7" s="66" t="s">
        <v>90</v>
      </c>
      <c r="BE7" s="171"/>
      <c r="BF7" s="173"/>
      <c r="BG7" s="175"/>
      <c r="BH7" s="177"/>
      <c r="BI7" s="177"/>
      <c r="BJ7" s="177"/>
      <c r="BK7" s="177"/>
      <c r="BL7" s="177"/>
      <c r="BM7" s="167"/>
    </row>
    <row r="8" spans="1:65" x14ac:dyDescent="0.3">
      <c r="A8" s="156" t="s">
        <v>12</v>
      </c>
      <c r="B8" s="157"/>
      <c r="C8" s="50">
        <f t="shared" ref="C8:BM8" si="0">SUBTOTAL(4,C17:C426)</f>
        <v>383990</v>
      </c>
      <c r="D8" s="60">
        <f t="shared" si="0"/>
        <v>38</v>
      </c>
      <c r="E8" s="28">
        <f t="shared" si="0"/>
        <v>38</v>
      </c>
      <c r="F8" s="28">
        <f t="shared" si="0"/>
        <v>38</v>
      </c>
      <c r="G8" s="28">
        <f t="shared" si="0"/>
        <v>0</v>
      </c>
      <c r="H8" s="28">
        <f t="shared" si="0"/>
        <v>0</v>
      </c>
      <c r="I8" s="28">
        <f t="shared" si="0"/>
        <v>0</v>
      </c>
      <c r="J8" s="28">
        <f t="shared" si="0"/>
        <v>0</v>
      </c>
      <c r="K8" s="28">
        <f t="shared" si="0"/>
        <v>0</v>
      </c>
      <c r="L8" s="28">
        <f t="shared" si="0"/>
        <v>0</v>
      </c>
      <c r="M8" s="71">
        <f t="shared" si="0"/>
        <v>7.5</v>
      </c>
      <c r="N8" s="82">
        <f t="shared" si="0"/>
        <v>7.61</v>
      </c>
      <c r="O8" s="82">
        <f t="shared" si="0"/>
        <v>7.52</v>
      </c>
      <c r="P8" s="82">
        <f t="shared" si="0"/>
        <v>0</v>
      </c>
      <c r="Q8" s="82">
        <f t="shared" si="0"/>
        <v>0</v>
      </c>
      <c r="R8" s="82">
        <f t="shared" si="0"/>
        <v>0</v>
      </c>
      <c r="S8" s="82">
        <f t="shared" si="0"/>
        <v>0</v>
      </c>
      <c r="T8" s="82">
        <f t="shared" si="0"/>
        <v>0</v>
      </c>
      <c r="U8" s="82">
        <f t="shared" si="0"/>
        <v>0</v>
      </c>
      <c r="V8" s="29">
        <f t="shared" si="0"/>
        <v>0</v>
      </c>
      <c r="W8" s="39">
        <f t="shared" si="0"/>
        <v>0</v>
      </c>
      <c r="X8" s="39">
        <f t="shared" si="0"/>
        <v>0</v>
      </c>
      <c r="Y8" s="39">
        <f t="shared" si="0"/>
        <v>0</v>
      </c>
      <c r="Z8" s="39">
        <f t="shared" si="0"/>
        <v>0</v>
      </c>
      <c r="AA8" s="39">
        <f t="shared" si="0"/>
        <v>0</v>
      </c>
      <c r="AB8" s="39">
        <f t="shared" si="0"/>
        <v>0</v>
      </c>
      <c r="AC8" s="39">
        <f t="shared" si="0"/>
        <v>0</v>
      </c>
      <c r="AD8" s="39">
        <f t="shared" si="0"/>
        <v>0</v>
      </c>
      <c r="AE8" s="29">
        <f t="shared" si="0"/>
        <v>0</v>
      </c>
      <c r="AF8" s="39">
        <f t="shared" si="0"/>
        <v>0</v>
      </c>
      <c r="AG8" s="39">
        <f t="shared" si="0"/>
        <v>0</v>
      </c>
      <c r="AH8" s="39">
        <f t="shared" si="0"/>
        <v>0</v>
      </c>
      <c r="AI8" s="39">
        <f t="shared" si="0"/>
        <v>0</v>
      </c>
      <c r="AJ8" s="39">
        <f t="shared" si="0"/>
        <v>0</v>
      </c>
      <c r="AK8" s="39">
        <f t="shared" si="0"/>
        <v>0</v>
      </c>
      <c r="AL8" s="39">
        <f t="shared" si="0"/>
        <v>0</v>
      </c>
      <c r="AM8" s="39">
        <f t="shared" si="0"/>
        <v>0</v>
      </c>
      <c r="AN8" s="39">
        <f t="shared" si="0"/>
        <v>36.585365853658537</v>
      </c>
      <c r="AO8" s="39">
        <f t="shared" si="0"/>
        <v>3142</v>
      </c>
      <c r="AP8" s="104">
        <f t="shared" si="0"/>
        <v>4.91</v>
      </c>
      <c r="AQ8" s="105">
        <f t="shared" si="0"/>
        <v>3.8</v>
      </c>
      <c r="AR8" s="106">
        <f t="shared" si="0"/>
        <v>81.4070351758794</v>
      </c>
      <c r="AS8" s="106">
        <f t="shared" si="0"/>
        <v>40.874035989717228</v>
      </c>
      <c r="AT8" s="107">
        <f t="shared" si="0"/>
        <v>11448</v>
      </c>
      <c r="AU8" s="108">
        <f t="shared" si="0"/>
        <v>3.43</v>
      </c>
      <c r="AV8" s="109">
        <f t="shared" si="0"/>
        <v>2.02</v>
      </c>
      <c r="AW8" s="106">
        <f t="shared" si="0"/>
        <v>69.327731092436977</v>
      </c>
      <c r="AX8" s="106">
        <f t="shared" si="0"/>
        <v>100</v>
      </c>
      <c r="AY8" s="60">
        <f t="shared" si="0"/>
        <v>53.098760495801677</v>
      </c>
      <c r="AZ8" s="96">
        <f t="shared" si="0"/>
        <v>82.14</v>
      </c>
      <c r="BA8" s="67">
        <f t="shared" si="0"/>
        <v>65.599999999999994</v>
      </c>
      <c r="BB8" s="67">
        <f t="shared" si="0"/>
        <v>36.4</v>
      </c>
      <c r="BC8" s="67">
        <f t="shared" si="0"/>
        <v>1896</v>
      </c>
      <c r="BD8" s="67">
        <f t="shared" si="0"/>
        <v>0</v>
      </c>
      <c r="BE8" s="27">
        <f t="shared" si="0"/>
        <v>0</v>
      </c>
      <c r="BF8" s="29">
        <f t="shared" si="0"/>
        <v>18002</v>
      </c>
      <c r="BG8" s="39">
        <f t="shared" si="0"/>
        <v>7781</v>
      </c>
      <c r="BH8" s="40">
        <f t="shared" si="0"/>
        <v>13700</v>
      </c>
      <c r="BI8" s="40">
        <f t="shared" si="0"/>
        <v>0</v>
      </c>
      <c r="BJ8" s="40">
        <f t="shared" si="0"/>
        <v>0</v>
      </c>
      <c r="BK8" s="40">
        <f t="shared" si="0"/>
        <v>0</v>
      </c>
      <c r="BL8" s="40">
        <f t="shared" si="0"/>
        <v>0</v>
      </c>
      <c r="BM8" s="27">
        <f t="shared" si="0"/>
        <v>0</v>
      </c>
    </row>
    <row r="9" spans="1:65" x14ac:dyDescent="0.3">
      <c r="A9" s="158" t="s">
        <v>11</v>
      </c>
      <c r="B9" s="159"/>
      <c r="C9" s="51">
        <f t="shared" ref="C9:BM9" si="1">SUBTOTAL(5,C17:C426)</f>
        <v>246789</v>
      </c>
      <c r="D9" s="61">
        <f t="shared" si="1"/>
        <v>33.5</v>
      </c>
      <c r="E9" s="12">
        <f t="shared" si="1"/>
        <v>34</v>
      </c>
      <c r="F9" s="12">
        <f t="shared" si="1"/>
        <v>33</v>
      </c>
      <c r="G9" s="12">
        <f t="shared" si="1"/>
        <v>0</v>
      </c>
      <c r="H9" s="12">
        <f t="shared" si="1"/>
        <v>0</v>
      </c>
      <c r="I9" s="12">
        <f t="shared" si="1"/>
        <v>0</v>
      </c>
      <c r="J9" s="12">
        <f t="shared" si="1"/>
        <v>0</v>
      </c>
      <c r="K9" s="12">
        <f t="shared" si="1"/>
        <v>0</v>
      </c>
      <c r="L9" s="12">
        <f t="shared" si="1"/>
        <v>0</v>
      </c>
      <c r="M9" s="72">
        <f t="shared" si="1"/>
        <v>7.1</v>
      </c>
      <c r="N9" s="83">
        <f t="shared" si="1"/>
        <v>7.11</v>
      </c>
      <c r="O9" s="83">
        <f t="shared" si="1"/>
        <v>7.09</v>
      </c>
      <c r="P9" s="83">
        <f t="shared" si="1"/>
        <v>0</v>
      </c>
      <c r="Q9" s="83">
        <f t="shared" si="1"/>
        <v>0</v>
      </c>
      <c r="R9" s="83">
        <f t="shared" si="1"/>
        <v>0</v>
      </c>
      <c r="S9" s="83">
        <f t="shared" si="1"/>
        <v>0</v>
      </c>
      <c r="T9" s="83">
        <f t="shared" si="1"/>
        <v>0</v>
      </c>
      <c r="U9" s="83">
        <f t="shared" si="1"/>
        <v>0</v>
      </c>
      <c r="V9" s="6">
        <f t="shared" si="1"/>
        <v>0</v>
      </c>
      <c r="W9" s="41">
        <f t="shared" si="1"/>
        <v>0</v>
      </c>
      <c r="X9" s="41">
        <f t="shared" si="1"/>
        <v>0</v>
      </c>
      <c r="Y9" s="41">
        <f t="shared" si="1"/>
        <v>0</v>
      </c>
      <c r="Z9" s="41">
        <f t="shared" si="1"/>
        <v>0</v>
      </c>
      <c r="AA9" s="41">
        <f t="shared" si="1"/>
        <v>0</v>
      </c>
      <c r="AB9" s="41">
        <f t="shared" si="1"/>
        <v>0</v>
      </c>
      <c r="AC9" s="41">
        <f t="shared" si="1"/>
        <v>0</v>
      </c>
      <c r="AD9" s="41">
        <f t="shared" si="1"/>
        <v>0</v>
      </c>
      <c r="AE9" s="6">
        <f t="shared" si="1"/>
        <v>0</v>
      </c>
      <c r="AF9" s="41">
        <f t="shared" si="1"/>
        <v>0</v>
      </c>
      <c r="AG9" s="41">
        <f t="shared" si="1"/>
        <v>0</v>
      </c>
      <c r="AH9" s="41">
        <f t="shared" si="1"/>
        <v>0</v>
      </c>
      <c r="AI9" s="41">
        <f t="shared" si="1"/>
        <v>0</v>
      </c>
      <c r="AJ9" s="41">
        <f t="shared" si="1"/>
        <v>0</v>
      </c>
      <c r="AK9" s="41">
        <f t="shared" si="1"/>
        <v>0</v>
      </c>
      <c r="AL9" s="41">
        <f t="shared" si="1"/>
        <v>0</v>
      </c>
      <c r="AM9" s="41">
        <f t="shared" si="1"/>
        <v>0</v>
      </c>
      <c r="AN9" s="41">
        <f t="shared" si="1"/>
        <v>6.6836409929980904</v>
      </c>
      <c r="AO9" s="41">
        <f t="shared" si="1"/>
        <v>574</v>
      </c>
      <c r="AP9" s="110">
        <f t="shared" si="1"/>
        <v>2.0699999999999998</v>
      </c>
      <c r="AQ9" s="111">
        <f t="shared" si="1"/>
        <v>1.42</v>
      </c>
      <c r="AR9" s="112">
        <f t="shared" si="1"/>
        <v>59.125964010282772</v>
      </c>
      <c r="AS9" s="112">
        <f t="shared" si="1"/>
        <v>18.5929648241206</v>
      </c>
      <c r="AT9" s="113">
        <f t="shared" si="1"/>
        <v>253</v>
      </c>
      <c r="AU9" s="114">
        <f t="shared" si="1"/>
        <v>1.92</v>
      </c>
      <c r="AV9" s="115">
        <f t="shared" si="1"/>
        <v>1.22</v>
      </c>
      <c r="AW9" s="112">
        <f t="shared" si="1"/>
        <v>0</v>
      </c>
      <c r="AX9" s="112">
        <f t="shared" si="1"/>
        <v>30.672268907563023</v>
      </c>
      <c r="AY9" s="61">
        <f t="shared" si="1"/>
        <v>11.513043478260876</v>
      </c>
      <c r="AZ9" s="97">
        <f t="shared" si="1"/>
        <v>74.25</v>
      </c>
      <c r="BA9" s="68">
        <f t="shared" si="1"/>
        <v>55.4</v>
      </c>
      <c r="BB9" s="68">
        <f t="shared" si="1"/>
        <v>33.5</v>
      </c>
      <c r="BC9" s="68">
        <f t="shared" si="1"/>
        <v>1</v>
      </c>
      <c r="BD9" s="68">
        <f t="shared" si="1"/>
        <v>0</v>
      </c>
      <c r="BE9" s="15">
        <f t="shared" si="1"/>
        <v>0</v>
      </c>
      <c r="BF9" s="6">
        <f t="shared" si="1"/>
        <v>304</v>
      </c>
      <c r="BG9" s="41">
        <f t="shared" si="1"/>
        <v>0</v>
      </c>
      <c r="BH9" s="42">
        <f t="shared" si="1"/>
        <v>0</v>
      </c>
      <c r="BI9" s="42">
        <f t="shared" si="1"/>
        <v>0</v>
      </c>
      <c r="BJ9" s="42">
        <f t="shared" si="1"/>
        <v>0</v>
      </c>
      <c r="BK9" s="42">
        <f t="shared" si="1"/>
        <v>0</v>
      </c>
      <c r="BL9" s="42">
        <f t="shared" si="1"/>
        <v>0</v>
      </c>
      <c r="BM9" s="15">
        <f t="shared" si="1"/>
        <v>0</v>
      </c>
    </row>
    <row r="10" spans="1:65" x14ac:dyDescent="0.3">
      <c r="A10" s="158" t="s">
        <v>62</v>
      </c>
      <c r="B10" s="159"/>
      <c r="C10" s="51">
        <f>IFERROR(SUBTOTAL(1,C17:C426),"")</f>
        <v>321016.74316939892</v>
      </c>
      <c r="D10" s="61">
        <f t="shared" ref="D10:BM10" si="2">IFERROR(SUBTOTAL(1,D17:D426),"")</f>
        <v>36.44</v>
      </c>
      <c r="E10" s="12">
        <f t="shared" si="2"/>
        <v>36.287292817679557</v>
      </c>
      <c r="F10" s="12">
        <f t="shared" si="2"/>
        <v>36.259668508287291</v>
      </c>
      <c r="G10" s="12" t="str">
        <f t="shared" si="2"/>
        <v/>
      </c>
      <c r="H10" s="12" t="str">
        <f t="shared" si="2"/>
        <v/>
      </c>
      <c r="I10" s="12" t="str">
        <f t="shared" si="2"/>
        <v/>
      </c>
      <c r="J10" s="12" t="str">
        <f t="shared" si="2"/>
        <v/>
      </c>
      <c r="K10" s="12" t="str">
        <f t="shared" si="2"/>
        <v/>
      </c>
      <c r="L10" s="12" t="str">
        <f t="shared" si="2"/>
        <v/>
      </c>
      <c r="M10" s="72">
        <f t="shared" si="2"/>
        <v>7.2820000000000018</v>
      </c>
      <c r="N10" s="83">
        <f t="shared" si="2"/>
        <v>7.2747999999999999</v>
      </c>
      <c r="O10" s="83">
        <f t="shared" si="2"/>
        <v>7.2838000000000012</v>
      </c>
      <c r="P10" s="83" t="str">
        <f t="shared" si="2"/>
        <v/>
      </c>
      <c r="Q10" s="83" t="str">
        <f t="shared" si="2"/>
        <v/>
      </c>
      <c r="R10" s="83" t="str">
        <f t="shared" si="2"/>
        <v/>
      </c>
      <c r="S10" s="83" t="str">
        <f t="shared" si="2"/>
        <v/>
      </c>
      <c r="T10" s="83" t="str">
        <f t="shared" si="2"/>
        <v/>
      </c>
      <c r="U10" s="83" t="str">
        <f t="shared" si="2"/>
        <v/>
      </c>
      <c r="V10" s="6" t="str">
        <f t="shared" si="2"/>
        <v/>
      </c>
      <c r="W10" s="41" t="str">
        <f t="shared" si="2"/>
        <v/>
      </c>
      <c r="X10" s="41" t="str">
        <f t="shared" si="2"/>
        <v/>
      </c>
      <c r="Y10" s="41" t="str">
        <f t="shared" si="2"/>
        <v/>
      </c>
      <c r="Z10" s="41" t="str">
        <f t="shared" si="2"/>
        <v/>
      </c>
      <c r="AA10" s="41" t="str">
        <f t="shared" si="2"/>
        <v/>
      </c>
      <c r="AB10" s="41" t="str">
        <f t="shared" si="2"/>
        <v/>
      </c>
      <c r="AC10" s="41" t="str">
        <f t="shared" si="2"/>
        <v/>
      </c>
      <c r="AD10" s="41" t="str">
        <f t="shared" si="2"/>
        <v/>
      </c>
      <c r="AE10" s="6" t="str">
        <f t="shared" si="2"/>
        <v/>
      </c>
      <c r="AF10" s="41" t="str">
        <f t="shared" si="2"/>
        <v/>
      </c>
      <c r="AG10" s="41" t="str">
        <f t="shared" si="2"/>
        <v/>
      </c>
      <c r="AH10" s="41" t="str">
        <f t="shared" si="2"/>
        <v/>
      </c>
      <c r="AI10" s="41" t="str">
        <f t="shared" si="2"/>
        <v/>
      </c>
      <c r="AJ10" s="41" t="str">
        <f t="shared" si="2"/>
        <v/>
      </c>
      <c r="AK10" s="41" t="str">
        <f t="shared" si="2"/>
        <v/>
      </c>
      <c r="AL10" s="41" t="str">
        <f t="shared" si="2"/>
        <v/>
      </c>
      <c r="AM10" s="41" t="str">
        <f t="shared" si="2"/>
        <v/>
      </c>
      <c r="AN10" s="41">
        <f t="shared" si="2"/>
        <v>20.892842614323744</v>
      </c>
      <c r="AO10" s="41">
        <f t="shared" si="2"/>
        <v>1025.6010928961748</v>
      </c>
      <c r="AP10" s="110">
        <f t="shared" si="2"/>
        <v>3.5368627450980399</v>
      </c>
      <c r="AQ10" s="111">
        <f t="shared" si="2"/>
        <v>2.6390196078431361</v>
      </c>
      <c r="AR10" s="112">
        <f t="shared" si="2"/>
        <v>74.527459147848589</v>
      </c>
      <c r="AS10" s="112">
        <f t="shared" si="2"/>
        <v>25.472540852151408</v>
      </c>
      <c r="AT10" s="113">
        <f t="shared" si="2"/>
        <v>945.15616438356165</v>
      </c>
      <c r="AU10" s="114">
        <f t="shared" si="2"/>
        <v>2.368016194331982</v>
      </c>
      <c r="AV10" s="115">
        <f t="shared" si="2"/>
        <v>1.5025490196078433</v>
      </c>
      <c r="AW10" s="112">
        <f t="shared" si="2"/>
        <v>61.966421281499642</v>
      </c>
      <c r="AX10" s="112">
        <f t="shared" si="2"/>
        <v>38.033578718500358</v>
      </c>
      <c r="AY10" s="61">
        <f t="shared" si="2"/>
        <v>41.434838169360631</v>
      </c>
      <c r="AZ10" s="97">
        <f t="shared" si="2"/>
        <v>79.249149797570809</v>
      </c>
      <c r="BA10" s="68">
        <f t="shared" si="2"/>
        <v>61.75</v>
      </c>
      <c r="BB10" s="68">
        <f t="shared" si="2"/>
        <v>35.125</v>
      </c>
      <c r="BC10" s="68">
        <f t="shared" si="2"/>
        <v>893.83333333333337</v>
      </c>
      <c r="BD10" s="68" t="str">
        <f t="shared" si="2"/>
        <v/>
      </c>
      <c r="BE10" s="15" t="str">
        <f>IFERROR(SUBTOTAL(1,BE17:BE426),"")</f>
        <v/>
      </c>
      <c r="BF10" s="6">
        <f t="shared" si="2"/>
        <v>11017.60773480663</v>
      </c>
      <c r="BG10" s="41">
        <f t="shared" si="2"/>
        <v>3590.2131147540986</v>
      </c>
      <c r="BH10" s="42">
        <f t="shared" si="2"/>
        <v>7306.9836065573772</v>
      </c>
      <c r="BI10" s="42" t="str">
        <f t="shared" si="2"/>
        <v/>
      </c>
      <c r="BJ10" s="42" t="str">
        <f t="shared" si="2"/>
        <v/>
      </c>
      <c r="BK10" s="42" t="str">
        <f t="shared" si="2"/>
        <v/>
      </c>
      <c r="BL10" s="42" t="str">
        <f t="shared" si="2"/>
        <v/>
      </c>
      <c r="BM10" s="15" t="str">
        <f t="shared" si="2"/>
        <v/>
      </c>
    </row>
    <row r="11" spans="1:65" ht="17.25" thickBot="1" x14ac:dyDescent="0.35">
      <c r="A11" s="160" t="s">
        <v>64</v>
      </c>
      <c r="B11" s="161"/>
      <c r="C11" s="52">
        <f>SUBTOTAL(9,C17:C426)</f>
        <v>117492128</v>
      </c>
      <c r="D11" s="62"/>
      <c r="E11" s="30"/>
      <c r="F11" s="30"/>
      <c r="G11" s="30"/>
      <c r="H11" s="30"/>
      <c r="I11" s="30"/>
      <c r="J11" s="30"/>
      <c r="K11" s="30"/>
      <c r="L11" s="30"/>
      <c r="M11" s="73"/>
      <c r="N11" s="84"/>
      <c r="O11" s="84"/>
      <c r="P11" s="84"/>
      <c r="Q11" s="84"/>
      <c r="R11" s="84"/>
      <c r="S11" s="84"/>
      <c r="T11" s="84"/>
      <c r="U11" s="84"/>
      <c r="V11" s="93"/>
      <c r="W11" s="94"/>
      <c r="X11" s="94"/>
      <c r="Y11" s="94"/>
      <c r="Z11" s="94"/>
      <c r="AA11" s="94"/>
      <c r="AB11" s="94"/>
      <c r="AC11" s="94"/>
      <c r="AD11" s="94"/>
      <c r="AE11" s="93"/>
      <c r="AF11" s="94"/>
      <c r="AG11" s="94"/>
      <c r="AH11" s="94"/>
      <c r="AI11" s="94"/>
      <c r="AJ11" s="94"/>
      <c r="AK11" s="94"/>
      <c r="AL11" s="94"/>
      <c r="AM11" s="94"/>
      <c r="AN11" s="94"/>
      <c r="AO11" s="43">
        <f>SUBTOTAL(9,AO17:AO425)</f>
        <v>374387</v>
      </c>
      <c r="AP11" s="116"/>
      <c r="AQ11" s="117"/>
      <c r="AR11" s="118"/>
      <c r="AS11" s="118"/>
      <c r="AT11" s="119">
        <f>SUBTOTAL(9,AT17:AT425)</f>
        <v>344083</v>
      </c>
      <c r="AU11" s="120"/>
      <c r="AV11" s="121"/>
      <c r="AW11" s="118"/>
      <c r="AX11" s="118"/>
      <c r="AY11" s="62"/>
      <c r="AZ11" s="98"/>
      <c r="BA11" s="69"/>
      <c r="BB11" s="69"/>
      <c r="BC11" s="69"/>
      <c r="BD11" s="69"/>
      <c r="BE11" s="16">
        <f>SUBTOTAL(9,BE17:BE425)</f>
        <v>0</v>
      </c>
      <c r="BF11" s="7">
        <f t="shared" ref="BF11:BM11" si="3">SUBTOTAL(9,BF17:BF425)</f>
        <v>3974643</v>
      </c>
      <c r="BG11" s="43">
        <f>SUBTOTAL(9,BG17:BG426)</f>
        <v>1314018</v>
      </c>
      <c r="BH11" s="44">
        <f>SUBTOTAL(9,BH17:BH426)</f>
        <v>2674356</v>
      </c>
      <c r="BI11" s="44">
        <f t="shared" si="3"/>
        <v>0</v>
      </c>
      <c r="BJ11" s="44">
        <f t="shared" si="3"/>
        <v>0</v>
      </c>
      <c r="BK11" s="44">
        <f t="shared" si="3"/>
        <v>0</v>
      </c>
      <c r="BL11" s="44">
        <f t="shared" si="3"/>
        <v>0</v>
      </c>
      <c r="BM11" s="16">
        <f t="shared" si="3"/>
        <v>0</v>
      </c>
    </row>
    <row r="12" spans="1:65" ht="17.25" thickBot="1" x14ac:dyDescent="0.35">
      <c r="A12" s="160" t="s">
        <v>63</v>
      </c>
      <c r="B12" s="161"/>
      <c r="C12" s="52">
        <f>IFERROR(SUBTOTAL(9,C17:C426)/COUNTA(C17:C47,C52:C80,C85:C115,C120:C149,C154:C184,C189:C218,C223:C253,C258:C288,C293:C322,C327:C357,C362:C391,C396:C426),"")</f>
        <v>321016.74316939892</v>
      </c>
      <c r="D12" s="62"/>
      <c r="E12" s="30"/>
      <c r="F12" s="30"/>
      <c r="G12" s="30"/>
      <c r="H12" s="30"/>
      <c r="I12" s="30"/>
      <c r="J12" s="30"/>
      <c r="K12" s="30"/>
      <c r="L12" s="30"/>
      <c r="M12" s="73"/>
      <c r="N12" s="84"/>
      <c r="O12" s="84"/>
      <c r="P12" s="84"/>
      <c r="Q12" s="84"/>
      <c r="R12" s="84"/>
      <c r="S12" s="84"/>
      <c r="T12" s="84"/>
      <c r="U12" s="84"/>
      <c r="V12" s="93"/>
      <c r="W12" s="94"/>
      <c r="X12" s="94"/>
      <c r="Y12" s="94"/>
      <c r="Z12" s="94"/>
      <c r="AA12" s="94"/>
      <c r="AB12" s="94"/>
      <c r="AC12" s="94"/>
      <c r="AD12" s="94"/>
      <c r="AE12" s="93"/>
      <c r="AF12" s="94"/>
      <c r="AG12" s="94"/>
      <c r="AH12" s="94"/>
      <c r="AI12" s="94"/>
      <c r="AJ12" s="94"/>
      <c r="AK12" s="94"/>
      <c r="AL12" s="94"/>
      <c r="AM12" s="94"/>
      <c r="AN12" s="94"/>
      <c r="AO12" s="43">
        <f>IFERROR(SUBTOTAL(9,AO17:AO426)/COUNTA(AO17:AO47,AO52:AO80,AO85:AO115,AO120:AO149,AO154:AO184,AO189:AO218,AO223:AO253,AO258:AO288,AO293:AO322,AO327:AO357,AO362:AO391,AO396:AO426),"")</f>
        <v>1025.6010928961748</v>
      </c>
      <c r="AP12" s="116"/>
      <c r="AQ12" s="117"/>
      <c r="AR12" s="118"/>
      <c r="AS12" s="118"/>
      <c r="AT12" s="119">
        <f>IFERROR(SUBTOTAL(9,AT17:AT426)/COUNTA(AT17:AT47,AT52:AT80,AT85:AT115,AT120:AT149,AT154:AT184,AT189:AT218,AT223:AT253,AT258:AT288,AT293:AT322,AT327:AT357,AT362:AT391,AT396:AT426),"")</f>
        <v>942.57377049180332</v>
      </c>
      <c r="AU12" s="120"/>
      <c r="AV12" s="121"/>
      <c r="AW12" s="118"/>
      <c r="AX12" s="118"/>
      <c r="AY12" s="62"/>
      <c r="AZ12" s="98"/>
      <c r="BA12" s="69"/>
      <c r="BB12" s="69"/>
      <c r="BC12" s="69"/>
      <c r="BD12" s="69"/>
      <c r="BE12" s="16" t="str">
        <f>IFERROR(SUBTOTAL(9,BE17:BE426)/COUNTA(BE17:BE47,BE52:BE80,BE85:BE115,BE120:BE149,BE154:BE184,BE189:BE218,BE223:BE253,BE258:BE288,BE293:BE322,BE327:BE357,BE362:BE391,BE396:BE426),"")</f>
        <v/>
      </c>
      <c r="BF12" s="79">
        <f>SUBTOTAL(9,BF17:BF426)/COUNTA(BF17:BF47,BF52:BF80,BF85:BF115,BF120:BF149,BF154:BF184,BF189:BF218,BF223:BF253,BF258:BF288,BF293:BF322,BF327:BF357,BF362:BF391,BF396:BF426)</f>
        <v>10897.196721311475</v>
      </c>
      <c r="BG12" s="78">
        <f>IFERROR(SUBTOTAL(9,BG17:BG426)/COUNTA(BG17:BG47,BG52:BG80,BG85:BG115,BG120:BG149,BG154:BG184,BG189:BG218,BG223:BG253,BG258:BG288,BG293:BG322,BG327:BG357,BG362:BG391,BG396:BG426),"")</f>
        <v>3590.2131147540986</v>
      </c>
      <c r="BH12" s="37">
        <f t="shared" ref="BH12:BM12" si="4">IFERROR(SUBTOTAL(9,BH17:BH426)/COUNTA(BH17:BH47,BH52:BH80,BH85:BH115,BH120:BH149,BH154:BH184,BH189:BH218,BH223:BH253,BH258:BH288,BH293:BH322,BH327:BH357,BH362:BH391,BH396:BH426),"")</f>
        <v>7306.9836065573772</v>
      </c>
      <c r="BI12" s="37" t="str">
        <f t="shared" si="4"/>
        <v/>
      </c>
      <c r="BJ12" s="37" t="str">
        <f t="shared" si="4"/>
        <v/>
      </c>
      <c r="BK12" s="37" t="str">
        <f t="shared" si="4"/>
        <v/>
      </c>
      <c r="BL12" s="37" t="str">
        <f t="shared" si="4"/>
        <v/>
      </c>
      <c r="BM12" s="38" t="str">
        <f t="shared" si="4"/>
        <v/>
      </c>
    </row>
    <row r="13" spans="1:65" s="57" customFormat="1" x14ac:dyDescent="0.3">
      <c r="A13" s="56"/>
      <c r="B13" s="56"/>
      <c r="D13" s="55"/>
      <c r="M13" s="85"/>
      <c r="N13" s="54"/>
      <c r="O13" s="54"/>
      <c r="P13" s="54"/>
      <c r="Q13" s="54"/>
      <c r="R13" s="54"/>
      <c r="S13" s="54"/>
      <c r="T13" s="54"/>
      <c r="U13" s="54"/>
      <c r="V13" s="95"/>
      <c r="W13" s="17"/>
      <c r="X13" s="17"/>
      <c r="Y13" s="17"/>
      <c r="Z13" s="17"/>
      <c r="AA13" s="17"/>
      <c r="AB13" s="17"/>
      <c r="AC13" s="17"/>
      <c r="AD13" s="17"/>
      <c r="AE13" s="95"/>
      <c r="AF13" s="17"/>
      <c r="AG13" s="17"/>
      <c r="AH13" s="17"/>
      <c r="AI13" s="17"/>
      <c r="AJ13" s="17"/>
      <c r="AK13" s="17"/>
      <c r="AL13" s="17"/>
      <c r="AM13" s="17"/>
      <c r="AN13" s="95"/>
      <c r="AO13" s="55"/>
      <c r="AP13" s="122"/>
      <c r="AQ13" s="122"/>
      <c r="AR13" s="122"/>
      <c r="AS13" s="122"/>
      <c r="AT13" s="123"/>
      <c r="AU13" s="123"/>
      <c r="AV13" s="123"/>
      <c r="AW13" s="122"/>
      <c r="AX13" s="122"/>
      <c r="AZ13" s="54"/>
      <c r="BA13" s="54"/>
      <c r="BB13" s="54"/>
      <c r="BC13" s="54"/>
      <c r="BD13" s="54"/>
      <c r="BE13" s="55"/>
      <c r="BG13" s="17"/>
      <c r="BH13" s="17"/>
      <c r="BI13" s="17"/>
      <c r="BJ13" s="17"/>
      <c r="BK13" s="17"/>
      <c r="BL13" s="17"/>
      <c r="BM13" s="17"/>
    </row>
    <row r="14" spans="1:65" s="57" customFormat="1" ht="17.25" thickBot="1" x14ac:dyDescent="0.35">
      <c r="A14" s="56"/>
      <c r="B14" s="56"/>
      <c r="M14" s="54"/>
      <c r="N14" s="54"/>
      <c r="O14" s="54"/>
      <c r="P14" s="54"/>
      <c r="Q14" s="54"/>
      <c r="R14" s="54"/>
      <c r="S14" s="54"/>
      <c r="T14" s="54"/>
      <c r="U14" s="54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P14" s="122"/>
      <c r="AQ14" s="122"/>
      <c r="AR14" s="122"/>
      <c r="AS14" s="122"/>
      <c r="AT14" s="123"/>
      <c r="AU14" s="123"/>
      <c r="AV14" s="123"/>
      <c r="AW14" s="122"/>
      <c r="AX14" s="122"/>
      <c r="AZ14" s="54"/>
      <c r="BA14" s="54"/>
      <c r="BB14" s="54"/>
      <c r="BC14" s="54"/>
      <c r="BD14" s="54"/>
      <c r="BG14" s="17"/>
      <c r="BH14" s="17"/>
      <c r="BI14" s="17"/>
      <c r="BJ14" s="17"/>
      <c r="BK14" s="17"/>
      <c r="BL14" s="17"/>
      <c r="BM14" s="17"/>
    </row>
    <row r="15" spans="1:65" s="35" customFormat="1" ht="17.25" customHeight="1" thickBot="1" x14ac:dyDescent="0.35">
      <c r="A15" s="198" t="s">
        <v>0</v>
      </c>
      <c r="B15" s="200" t="s">
        <v>88</v>
      </c>
      <c r="C15" s="170" t="s">
        <v>2</v>
      </c>
      <c r="D15" s="194" t="s">
        <v>68</v>
      </c>
      <c r="E15" s="195"/>
      <c r="F15" s="195"/>
      <c r="G15" s="195"/>
      <c r="H15" s="195"/>
      <c r="I15" s="195"/>
      <c r="J15" s="195"/>
      <c r="K15" s="195"/>
      <c r="L15" s="195"/>
      <c r="M15" s="196" t="s">
        <v>77</v>
      </c>
      <c r="N15" s="197"/>
      <c r="O15" s="197"/>
      <c r="P15" s="197"/>
      <c r="Q15" s="197"/>
      <c r="R15" s="197"/>
      <c r="S15" s="197"/>
      <c r="T15" s="197"/>
      <c r="U15" s="197"/>
      <c r="V15" s="174" t="s">
        <v>80</v>
      </c>
      <c r="W15" s="170"/>
      <c r="X15" s="170"/>
      <c r="Y15" s="170"/>
      <c r="Z15" s="170"/>
      <c r="AA15" s="170"/>
      <c r="AB15" s="170"/>
      <c r="AC15" s="170"/>
      <c r="AD15" s="170"/>
      <c r="AE15" s="176" t="s">
        <v>82</v>
      </c>
      <c r="AF15" s="170"/>
      <c r="AG15" s="170"/>
      <c r="AH15" s="170"/>
      <c r="AI15" s="170"/>
      <c r="AJ15" s="170"/>
      <c r="AK15" s="170"/>
      <c r="AL15" s="170"/>
      <c r="AM15" s="170"/>
      <c r="AN15" s="176" t="s">
        <v>67</v>
      </c>
      <c r="AO15" s="174" t="s">
        <v>1</v>
      </c>
      <c r="AP15" s="178" t="s">
        <v>93</v>
      </c>
      <c r="AQ15" s="180" t="s">
        <v>94</v>
      </c>
      <c r="AR15" s="182" t="s">
        <v>95</v>
      </c>
      <c r="AS15" s="182" t="s">
        <v>91</v>
      </c>
      <c r="AT15" s="188" t="s">
        <v>66</v>
      </c>
      <c r="AU15" s="178" t="s">
        <v>96</v>
      </c>
      <c r="AV15" s="180" t="s">
        <v>97</v>
      </c>
      <c r="AW15" s="182" t="s">
        <v>98</v>
      </c>
      <c r="AX15" s="182" t="s">
        <v>92</v>
      </c>
      <c r="AY15" s="184" t="s">
        <v>89</v>
      </c>
      <c r="AZ15" s="186" t="s">
        <v>87</v>
      </c>
      <c r="BA15" s="168" t="s">
        <v>105</v>
      </c>
      <c r="BB15" s="169"/>
      <c r="BC15" s="169"/>
      <c r="BD15" s="169"/>
      <c r="BE15" s="170" t="s">
        <v>102</v>
      </c>
      <c r="BF15" s="172" t="s">
        <v>3</v>
      </c>
      <c r="BG15" s="174" t="s">
        <v>4</v>
      </c>
      <c r="BH15" s="176" t="s">
        <v>7</v>
      </c>
      <c r="BI15" s="176" t="s">
        <v>8</v>
      </c>
      <c r="BJ15" s="176" t="s">
        <v>6</v>
      </c>
      <c r="BK15" s="176" t="s">
        <v>5</v>
      </c>
      <c r="BL15" s="176" t="s">
        <v>9</v>
      </c>
      <c r="BM15" s="166" t="s">
        <v>10</v>
      </c>
    </row>
    <row r="16" spans="1:65" s="1" customFormat="1" ht="35.25" thickBot="1" x14ac:dyDescent="0.35">
      <c r="A16" s="199"/>
      <c r="B16" s="201"/>
      <c r="C16" s="171"/>
      <c r="D16" s="75" t="s">
        <v>78</v>
      </c>
      <c r="E16" s="59" t="s">
        <v>69</v>
      </c>
      <c r="F16" s="58" t="s">
        <v>70</v>
      </c>
      <c r="G16" s="58" t="s">
        <v>71</v>
      </c>
      <c r="H16" s="58" t="s">
        <v>72</v>
      </c>
      <c r="I16" s="58" t="s">
        <v>73</v>
      </c>
      <c r="J16" s="58" t="s">
        <v>74</v>
      </c>
      <c r="K16" s="58" t="s">
        <v>75</v>
      </c>
      <c r="L16" s="58" t="s">
        <v>76</v>
      </c>
      <c r="M16" s="63" t="s">
        <v>79</v>
      </c>
      <c r="N16" s="80" t="s">
        <v>69</v>
      </c>
      <c r="O16" s="81" t="s">
        <v>70</v>
      </c>
      <c r="P16" s="81" t="s">
        <v>71</v>
      </c>
      <c r="Q16" s="81" t="s">
        <v>72</v>
      </c>
      <c r="R16" s="81" t="s">
        <v>73</v>
      </c>
      <c r="S16" s="81" t="s">
        <v>74</v>
      </c>
      <c r="T16" s="81" t="s">
        <v>75</v>
      </c>
      <c r="U16" s="89" t="s">
        <v>76</v>
      </c>
      <c r="V16" s="90" t="s">
        <v>81</v>
      </c>
      <c r="W16" s="91" t="s">
        <v>69</v>
      </c>
      <c r="X16" s="92" t="s">
        <v>70</v>
      </c>
      <c r="Y16" s="92" t="s">
        <v>71</v>
      </c>
      <c r="Z16" s="92" t="s">
        <v>72</v>
      </c>
      <c r="AA16" s="92" t="s">
        <v>73</v>
      </c>
      <c r="AB16" s="92" t="s">
        <v>74</v>
      </c>
      <c r="AC16" s="92" t="s">
        <v>75</v>
      </c>
      <c r="AD16" s="92" t="s">
        <v>76</v>
      </c>
      <c r="AE16" s="90" t="s">
        <v>83</v>
      </c>
      <c r="AF16" s="91" t="s">
        <v>69</v>
      </c>
      <c r="AG16" s="92" t="s">
        <v>70</v>
      </c>
      <c r="AH16" s="92" t="s">
        <v>71</v>
      </c>
      <c r="AI16" s="92" t="s">
        <v>72</v>
      </c>
      <c r="AJ16" s="92" t="s">
        <v>73</v>
      </c>
      <c r="AK16" s="92" t="s">
        <v>74</v>
      </c>
      <c r="AL16" s="92" t="s">
        <v>75</v>
      </c>
      <c r="AM16" s="92" t="s">
        <v>76</v>
      </c>
      <c r="AN16" s="177"/>
      <c r="AO16" s="175"/>
      <c r="AP16" s="179"/>
      <c r="AQ16" s="181"/>
      <c r="AR16" s="183"/>
      <c r="AS16" s="183"/>
      <c r="AT16" s="189"/>
      <c r="AU16" s="179"/>
      <c r="AV16" s="181"/>
      <c r="AW16" s="183"/>
      <c r="AX16" s="183"/>
      <c r="AY16" s="185"/>
      <c r="AZ16" s="187"/>
      <c r="BA16" s="65" t="s">
        <v>84</v>
      </c>
      <c r="BB16" s="65" t="s">
        <v>85</v>
      </c>
      <c r="BC16" s="65" t="s">
        <v>86</v>
      </c>
      <c r="BD16" s="66" t="s">
        <v>90</v>
      </c>
      <c r="BE16" s="171"/>
      <c r="BF16" s="173"/>
      <c r="BG16" s="175"/>
      <c r="BH16" s="177"/>
      <c r="BI16" s="177"/>
      <c r="BJ16" s="177"/>
      <c r="BK16" s="177"/>
      <c r="BL16" s="177"/>
      <c r="BM16" s="167"/>
    </row>
    <row r="17" spans="1:65" outlineLevel="5" x14ac:dyDescent="0.3">
      <c r="A17" s="21">
        <f>MONTH(B17)</f>
        <v>1</v>
      </c>
      <c r="B17" s="8">
        <v>43831</v>
      </c>
      <c r="C17" s="51">
        <v>268555</v>
      </c>
      <c r="D17" s="64">
        <f>IFERROR(ROUND(AVERAGE(E17:L17),1),"")</f>
        <v>37</v>
      </c>
      <c r="E17" s="12">
        <v>37</v>
      </c>
      <c r="F17" s="12">
        <v>37</v>
      </c>
      <c r="G17" s="12"/>
      <c r="H17" s="12"/>
      <c r="I17" s="11"/>
      <c r="J17" s="11"/>
      <c r="K17" s="11"/>
      <c r="L17" s="11"/>
      <c r="M17" s="74" t="str">
        <f>IFERROR(ROUND(AVERAGE(N17:U17),1),"")</f>
        <v/>
      </c>
      <c r="N17" s="83" t="s">
        <v>103</v>
      </c>
      <c r="O17" s="83" t="s">
        <v>103</v>
      </c>
      <c r="P17" s="83"/>
      <c r="Q17" s="83"/>
      <c r="R17" s="86"/>
      <c r="S17" s="86"/>
      <c r="T17" s="86"/>
      <c r="U17" s="86"/>
      <c r="V17" s="5" t="str">
        <f>IFERROR(ROUND(AVERAGE(W17:AD17),1),"")</f>
        <v/>
      </c>
      <c r="W17" s="45"/>
      <c r="X17" s="45"/>
      <c r="Y17" s="45"/>
      <c r="Z17" s="45"/>
      <c r="AA17" s="45"/>
      <c r="AB17" s="45"/>
      <c r="AC17" s="45"/>
      <c r="AD17" s="45"/>
      <c r="AE17" s="5" t="str">
        <f>IFERROR(ROUND(AVERAGE(AF17:AM17),1),"")</f>
        <v/>
      </c>
      <c r="AF17" s="45"/>
      <c r="AG17" s="45"/>
      <c r="AH17" s="45"/>
      <c r="AI17" s="45"/>
      <c r="AJ17" s="45"/>
      <c r="AK17" s="45"/>
      <c r="AL17" s="45"/>
      <c r="AM17" s="45"/>
      <c r="AN17" s="45">
        <f>21000/AO17</f>
        <v>12.828344532681735</v>
      </c>
      <c r="AO17" s="41">
        <v>1637</v>
      </c>
      <c r="AP17" s="124" t="s">
        <v>103</v>
      </c>
      <c r="AQ17" s="125" t="s">
        <v>103</v>
      </c>
      <c r="AR17" s="126" t="str">
        <f>IFERROR(AQ17/AP17*100,"")</f>
        <v/>
      </c>
      <c r="AS17" s="126" t="str">
        <f>IFERROR(100-AR17,"")</f>
        <v/>
      </c>
      <c r="AT17" s="127">
        <v>1102</v>
      </c>
      <c r="AU17" s="128" t="s">
        <v>103</v>
      </c>
      <c r="AV17" s="129" t="s">
        <v>103</v>
      </c>
      <c r="AW17" s="126" t="str">
        <f>IFERROR(AV17/AU17*100,"")</f>
        <v/>
      </c>
      <c r="AX17" s="126" t="str">
        <f>IFERROR(100-AW17,"")</f>
        <v/>
      </c>
      <c r="AY17" s="64" t="str">
        <f>IFERROR((1-((AW17*AS17)/(AX17*AR17)))*100,"")</f>
        <v/>
      </c>
      <c r="AZ17" s="97" t="s">
        <v>103</v>
      </c>
      <c r="BA17" s="70"/>
      <c r="BB17" s="70"/>
      <c r="BC17" s="70"/>
      <c r="BD17" s="70"/>
      <c r="BE17" s="15"/>
      <c r="BF17" s="5">
        <f>IF(SUM(BG17:BM17)=0,"",SUM(BG17:BM17))</f>
        <v>13101</v>
      </c>
      <c r="BG17" s="42">
        <v>5174</v>
      </c>
      <c r="BH17" s="42">
        <v>7927</v>
      </c>
      <c r="BI17" s="42"/>
      <c r="BJ17" s="42"/>
      <c r="BK17" s="42"/>
      <c r="BL17" s="42"/>
      <c r="BM17" s="14"/>
    </row>
    <row r="18" spans="1:65" outlineLevel="5" x14ac:dyDescent="0.3">
      <c r="A18" s="22">
        <f t="shared" ref="A18:A90" si="5">MONTH(B18)</f>
        <v>1</v>
      </c>
      <c r="B18" s="9">
        <f>B17+1</f>
        <v>43832</v>
      </c>
      <c r="C18" s="51">
        <v>275033</v>
      </c>
      <c r="D18" s="64">
        <f t="shared" ref="D18:D47" si="6">IFERROR(ROUND(AVERAGE(E18:L18),1),"")</f>
        <v>37</v>
      </c>
      <c r="E18" s="12">
        <v>37</v>
      </c>
      <c r="F18" s="12">
        <v>37</v>
      </c>
      <c r="G18" s="12"/>
      <c r="H18" s="12"/>
      <c r="I18" s="12"/>
      <c r="J18" s="12"/>
      <c r="K18" s="12"/>
      <c r="L18" s="12"/>
      <c r="M18" s="74" t="str">
        <f t="shared" ref="M18:M47" si="7">IFERROR(ROUND(AVERAGE(N18:U18),1),"")</f>
        <v/>
      </c>
      <c r="N18" s="83" t="s">
        <v>103</v>
      </c>
      <c r="O18" s="83" t="s">
        <v>103</v>
      </c>
      <c r="P18" s="83"/>
      <c r="Q18" s="83"/>
      <c r="R18" s="83"/>
      <c r="S18" s="83"/>
      <c r="T18" s="83"/>
      <c r="U18" s="83"/>
      <c r="V18" s="5" t="str">
        <f t="shared" ref="V18:V47" si="8">IFERROR(ROUND(AVERAGE(W18:AD18),1),"")</f>
        <v/>
      </c>
      <c r="W18" s="41"/>
      <c r="X18" s="41"/>
      <c r="Y18" s="41"/>
      <c r="Z18" s="41"/>
      <c r="AA18" s="41"/>
      <c r="AB18" s="41"/>
      <c r="AC18" s="41"/>
      <c r="AD18" s="41"/>
      <c r="AE18" s="5" t="str">
        <f t="shared" ref="AE18:AE47" si="9">IFERROR(ROUND(AVERAGE(AF18:AM18),1),"")</f>
        <v/>
      </c>
      <c r="AF18" s="41"/>
      <c r="AG18" s="41"/>
      <c r="AH18" s="41"/>
      <c r="AI18" s="41"/>
      <c r="AJ18" s="41"/>
      <c r="AK18" s="41"/>
      <c r="AL18" s="41"/>
      <c r="AM18" s="41"/>
      <c r="AN18" s="45">
        <f t="shared" ref="AN18:AN47" si="10">21000/AO18</f>
        <v>17.933390264730999</v>
      </c>
      <c r="AO18" s="41">
        <v>1171</v>
      </c>
      <c r="AP18" s="124" t="s">
        <v>103</v>
      </c>
      <c r="AQ18" s="125" t="s">
        <v>103</v>
      </c>
      <c r="AR18" s="126" t="str">
        <f>IFERROR(AQ18/AP18*100,"")</f>
        <v/>
      </c>
      <c r="AS18" s="126" t="str">
        <f>IFERROR(100-AR18,"")</f>
        <v/>
      </c>
      <c r="AT18" s="127">
        <v>942</v>
      </c>
      <c r="AU18" s="128">
        <v>2.63</v>
      </c>
      <c r="AV18" s="129" t="s">
        <v>103</v>
      </c>
      <c r="AW18" s="126" t="str">
        <f>IFERROR(AV18/AU18*100,"")</f>
        <v/>
      </c>
      <c r="AX18" s="126" t="str">
        <f>IFERROR(100-AW18,"")</f>
        <v/>
      </c>
      <c r="AY18" s="64" t="str">
        <f t="shared" ref="AY18:AY47" si="11">IFERROR((1-((AW18*AS18)/(AX18*AR18)))*100,"")</f>
        <v/>
      </c>
      <c r="AZ18" s="97">
        <v>80.180000000000007</v>
      </c>
      <c r="BA18" s="68"/>
      <c r="BB18" s="68"/>
      <c r="BC18" s="68"/>
      <c r="BD18" s="68"/>
      <c r="BE18" s="15"/>
      <c r="BF18" s="5">
        <f t="shared" ref="BF18:BF47" si="12">IF(SUM(BG18:BM18)=0,"",SUM(BG18:BM18))</f>
        <v>8943</v>
      </c>
      <c r="BG18" s="42">
        <v>4908</v>
      </c>
      <c r="BH18" s="42">
        <v>4035</v>
      </c>
      <c r="BI18" s="42"/>
      <c r="BJ18" s="42"/>
      <c r="BK18" s="42"/>
      <c r="BL18" s="42"/>
      <c r="BM18" s="15"/>
    </row>
    <row r="19" spans="1:65" outlineLevel="5" x14ac:dyDescent="0.3">
      <c r="A19" s="22">
        <f t="shared" si="5"/>
        <v>1</v>
      </c>
      <c r="B19" s="9">
        <f t="shared" ref="B19:B80" si="13">B18+1</f>
        <v>43833</v>
      </c>
      <c r="C19" s="51">
        <v>265001</v>
      </c>
      <c r="D19" s="64">
        <f t="shared" si="6"/>
        <v>37</v>
      </c>
      <c r="E19" s="12">
        <v>37</v>
      </c>
      <c r="F19" s="12">
        <v>37</v>
      </c>
      <c r="G19" s="12"/>
      <c r="H19" s="12"/>
      <c r="I19" s="12"/>
      <c r="J19" s="12"/>
      <c r="K19" s="12"/>
      <c r="L19" s="12"/>
      <c r="M19" s="74" t="str">
        <f t="shared" si="7"/>
        <v/>
      </c>
      <c r="N19" s="83" t="s">
        <v>103</v>
      </c>
      <c r="O19" s="83" t="s">
        <v>103</v>
      </c>
      <c r="P19" s="83"/>
      <c r="Q19" s="83"/>
      <c r="R19" s="83"/>
      <c r="S19" s="83"/>
      <c r="T19" s="83"/>
      <c r="U19" s="83"/>
      <c r="V19" s="5" t="str">
        <f t="shared" si="8"/>
        <v/>
      </c>
      <c r="W19" s="41"/>
      <c r="X19" s="41"/>
      <c r="Y19" s="41"/>
      <c r="Z19" s="41"/>
      <c r="AA19" s="41"/>
      <c r="AB19" s="41"/>
      <c r="AC19" s="41"/>
      <c r="AD19" s="41"/>
      <c r="AE19" s="5" t="str">
        <f t="shared" si="9"/>
        <v/>
      </c>
      <c r="AF19" s="41"/>
      <c r="AG19" s="41"/>
      <c r="AH19" s="41"/>
      <c r="AI19" s="41"/>
      <c r="AJ19" s="41"/>
      <c r="AK19" s="41"/>
      <c r="AL19" s="41"/>
      <c r="AM19" s="41"/>
      <c r="AN19" s="45">
        <f t="shared" si="10"/>
        <v>16.826923076923077</v>
      </c>
      <c r="AO19" s="41">
        <v>1248</v>
      </c>
      <c r="AP19" s="124" t="s">
        <v>103</v>
      </c>
      <c r="AQ19" s="125" t="s">
        <v>103</v>
      </c>
      <c r="AR19" s="126" t="str">
        <f>IFERROR(AQ19/AP19*100,"")</f>
        <v/>
      </c>
      <c r="AS19" s="126" t="str">
        <f>IFERROR(100-AR19,"")</f>
        <v/>
      </c>
      <c r="AT19" s="127">
        <v>914</v>
      </c>
      <c r="AU19" s="128">
        <v>2.4500000000000002</v>
      </c>
      <c r="AV19" s="129" t="s">
        <v>103</v>
      </c>
      <c r="AW19" s="126" t="str">
        <f>IFERROR(AV19/AU19*100,"")</f>
        <v/>
      </c>
      <c r="AX19" s="126" t="str">
        <f>IFERROR(100-AW19,"")</f>
        <v/>
      </c>
      <c r="AY19" s="64" t="str">
        <f t="shared" si="11"/>
        <v/>
      </c>
      <c r="AZ19" s="97">
        <v>80.349999999999994</v>
      </c>
      <c r="BA19" s="68"/>
      <c r="BB19" s="68"/>
      <c r="BC19" s="68"/>
      <c r="BD19" s="68"/>
      <c r="BE19" s="15"/>
      <c r="BF19" s="5">
        <f t="shared" si="12"/>
        <v>8827</v>
      </c>
      <c r="BG19" s="42">
        <v>4643</v>
      </c>
      <c r="BH19" s="42">
        <v>4184</v>
      </c>
      <c r="BI19" s="42"/>
      <c r="BJ19" s="42"/>
      <c r="BK19" s="42"/>
      <c r="BL19" s="42"/>
      <c r="BM19" s="15"/>
    </row>
    <row r="20" spans="1:65" outlineLevel="5" x14ac:dyDescent="0.3">
      <c r="A20" s="22">
        <f t="shared" si="5"/>
        <v>1</v>
      </c>
      <c r="B20" s="9">
        <f t="shared" si="13"/>
        <v>43834</v>
      </c>
      <c r="C20" s="51">
        <v>282757</v>
      </c>
      <c r="D20" s="64">
        <f t="shared" si="6"/>
        <v>36</v>
      </c>
      <c r="E20" s="12">
        <v>36</v>
      </c>
      <c r="F20" s="12">
        <v>36</v>
      </c>
      <c r="G20" s="12"/>
      <c r="H20" s="12"/>
      <c r="I20" s="12"/>
      <c r="J20" s="12"/>
      <c r="K20" s="12"/>
      <c r="L20" s="12"/>
      <c r="M20" s="74" t="str">
        <f t="shared" si="7"/>
        <v/>
      </c>
      <c r="N20" s="83" t="s">
        <v>103</v>
      </c>
      <c r="O20" s="83" t="s">
        <v>103</v>
      </c>
      <c r="P20" s="83"/>
      <c r="Q20" s="83"/>
      <c r="R20" s="83"/>
      <c r="S20" s="83"/>
      <c r="T20" s="83"/>
      <c r="U20" s="83"/>
      <c r="V20" s="5" t="str">
        <f t="shared" si="8"/>
        <v/>
      </c>
      <c r="W20" s="41"/>
      <c r="X20" s="41"/>
      <c r="Y20" s="41"/>
      <c r="Z20" s="41"/>
      <c r="AA20" s="41"/>
      <c r="AB20" s="41"/>
      <c r="AC20" s="41"/>
      <c r="AD20" s="41"/>
      <c r="AE20" s="5" t="str">
        <f t="shared" si="9"/>
        <v/>
      </c>
      <c r="AF20" s="41"/>
      <c r="AG20" s="41"/>
      <c r="AH20" s="41"/>
      <c r="AI20" s="41"/>
      <c r="AJ20" s="41"/>
      <c r="AK20" s="41"/>
      <c r="AL20" s="41"/>
      <c r="AM20" s="41"/>
      <c r="AN20" s="45">
        <f t="shared" si="10"/>
        <v>22.082018927444796</v>
      </c>
      <c r="AO20" s="41">
        <v>951</v>
      </c>
      <c r="AP20" s="124" t="s">
        <v>103</v>
      </c>
      <c r="AQ20" s="125" t="s">
        <v>103</v>
      </c>
      <c r="AR20" s="126" t="str">
        <f>IFERROR(AQ20/AP20*100,"")</f>
        <v/>
      </c>
      <c r="AS20" s="126" t="str">
        <f>IFERROR(100-AR20,"")</f>
        <v/>
      </c>
      <c r="AT20" s="127">
        <v>721</v>
      </c>
      <c r="AU20" s="128" t="s">
        <v>103</v>
      </c>
      <c r="AV20" s="129" t="s">
        <v>103</v>
      </c>
      <c r="AW20" s="126" t="str">
        <f>IFERROR(AV20/AU20*100,"")</f>
        <v/>
      </c>
      <c r="AX20" s="126" t="str">
        <f>IFERROR(100-AW20,"")</f>
        <v/>
      </c>
      <c r="AY20" s="64" t="str">
        <f t="shared" si="11"/>
        <v/>
      </c>
      <c r="AZ20" s="97" t="s">
        <v>103</v>
      </c>
      <c r="BA20" s="68"/>
      <c r="BB20" s="68"/>
      <c r="BC20" s="68"/>
      <c r="BD20" s="68"/>
      <c r="BE20" s="15"/>
      <c r="BF20" s="5">
        <f t="shared" si="12"/>
        <v>13979</v>
      </c>
      <c r="BG20" s="42">
        <v>6466</v>
      </c>
      <c r="BH20" s="42">
        <v>7513</v>
      </c>
      <c r="BI20" s="42"/>
      <c r="BJ20" s="42"/>
      <c r="BK20" s="42"/>
      <c r="BL20" s="42"/>
      <c r="BM20" s="15"/>
    </row>
    <row r="21" spans="1:65" outlineLevel="5" x14ac:dyDescent="0.3">
      <c r="A21" s="22">
        <f t="shared" si="5"/>
        <v>1</v>
      </c>
      <c r="B21" s="9">
        <f t="shared" si="13"/>
        <v>43835</v>
      </c>
      <c r="C21" s="51">
        <v>265236</v>
      </c>
      <c r="D21" s="64">
        <f t="shared" si="6"/>
        <v>37</v>
      </c>
      <c r="E21" s="12">
        <v>37</v>
      </c>
      <c r="F21" s="12">
        <v>37</v>
      </c>
      <c r="G21" s="12"/>
      <c r="H21" s="12"/>
      <c r="I21" s="12"/>
      <c r="J21" s="12"/>
      <c r="K21" s="12"/>
      <c r="L21" s="12"/>
      <c r="M21" s="74" t="str">
        <f t="shared" si="7"/>
        <v/>
      </c>
      <c r="N21" s="83" t="s">
        <v>103</v>
      </c>
      <c r="O21" s="83" t="s">
        <v>103</v>
      </c>
      <c r="P21" s="83"/>
      <c r="Q21" s="83"/>
      <c r="R21" s="83"/>
      <c r="S21" s="83"/>
      <c r="T21" s="83"/>
      <c r="U21" s="83"/>
      <c r="V21" s="5" t="str">
        <f t="shared" si="8"/>
        <v/>
      </c>
      <c r="W21" s="41"/>
      <c r="X21" s="41"/>
      <c r="Y21" s="41"/>
      <c r="Z21" s="41"/>
      <c r="AA21" s="41"/>
      <c r="AB21" s="41"/>
      <c r="AC21" s="41"/>
      <c r="AD21" s="41"/>
      <c r="AE21" s="5" t="str">
        <f t="shared" si="9"/>
        <v/>
      </c>
      <c r="AF21" s="41"/>
      <c r="AG21" s="41"/>
      <c r="AH21" s="41"/>
      <c r="AI21" s="41"/>
      <c r="AJ21" s="41"/>
      <c r="AK21" s="41"/>
      <c r="AL21" s="41"/>
      <c r="AM21" s="41"/>
      <c r="AN21" s="45">
        <f t="shared" si="10"/>
        <v>23.890784982935152</v>
      </c>
      <c r="AO21" s="41">
        <v>879</v>
      </c>
      <c r="AP21" s="110" t="s">
        <v>103</v>
      </c>
      <c r="AQ21" s="111" t="s">
        <v>103</v>
      </c>
      <c r="AR21" s="126" t="str">
        <f t="shared" ref="AR21:AR47" si="14">IFERROR(AQ21/AP21*100,"")</f>
        <v/>
      </c>
      <c r="AS21" s="126" t="str">
        <f t="shared" ref="AS21:AS47" si="15">IFERROR(100-AR21,"")</f>
        <v/>
      </c>
      <c r="AT21" s="127">
        <v>671</v>
      </c>
      <c r="AU21" s="114" t="s">
        <v>103</v>
      </c>
      <c r="AV21" s="115" t="s">
        <v>103</v>
      </c>
      <c r="AW21" s="126" t="str">
        <f t="shared" ref="AW21:AW47" si="16">IFERROR(AV21/AU21*100,"")</f>
        <v/>
      </c>
      <c r="AX21" s="126" t="str">
        <f t="shared" ref="AX21:AX47" si="17">IFERROR(100-AW21,"")</f>
        <v/>
      </c>
      <c r="AY21" s="64" t="str">
        <f t="shared" si="11"/>
        <v/>
      </c>
      <c r="AZ21" s="97" t="s">
        <v>103</v>
      </c>
      <c r="BA21" s="68"/>
      <c r="BB21" s="68"/>
      <c r="BC21" s="68"/>
      <c r="BD21" s="68"/>
      <c r="BE21" s="15"/>
      <c r="BF21" s="5">
        <f t="shared" si="12"/>
        <v>11125</v>
      </c>
      <c r="BG21" s="42">
        <v>5313</v>
      </c>
      <c r="BH21" s="42">
        <v>5812</v>
      </c>
      <c r="BI21" s="42"/>
      <c r="BJ21" s="42"/>
      <c r="BK21" s="42"/>
      <c r="BL21" s="42"/>
      <c r="BM21" s="15"/>
    </row>
    <row r="22" spans="1:65" outlineLevel="5" x14ac:dyDescent="0.3">
      <c r="A22" s="22">
        <f t="shared" si="5"/>
        <v>1</v>
      </c>
      <c r="B22" s="9">
        <f t="shared" si="13"/>
        <v>43836</v>
      </c>
      <c r="C22" s="51">
        <v>291463</v>
      </c>
      <c r="D22" s="64">
        <f t="shared" si="6"/>
        <v>36</v>
      </c>
      <c r="E22" s="12">
        <v>37</v>
      </c>
      <c r="F22" s="12">
        <v>35</v>
      </c>
      <c r="G22" s="12"/>
      <c r="H22" s="12"/>
      <c r="I22" s="12"/>
      <c r="J22" s="12"/>
      <c r="K22" s="12"/>
      <c r="L22" s="12"/>
      <c r="M22" s="74" t="str">
        <f t="shared" si="7"/>
        <v/>
      </c>
      <c r="N22" s="83" t="s">
        <v>103</v>
      </c>
      <c r="O22" s="83" t="s">
        <v>103</v>
      </c>
      <c r="P22" s="83"/>
      <c r="Q22" s="83"/>
      <c r="R22" s="83"/>
      <c r="S22" s="83"/>
      <c r="T22" s="83"/>
      <c r="U22" s="83"/>
      <c r="V22" s="5" t="str">
        <f t="shared" si="8"/>
        <v/>
      </c>
      <c r="W22" s="41"/>
      <c r="X22" s="41"/>
      <c r="Y22" s="41"/>
      <c r="Z22" s="41"/>
      <c r="AA22" s="41"/>
      <c r="AB22" s="41"/>
      <c r="AC22" s="41"/>
      <c r="AD22" s="41"/>
      <c r="AE22" s="5" t="str">
        <f t="shared" si="9"/>
        <v/>
      </c>
      <c r="AF22" s="41"/>
      <c r="AG22" s="41"/>
      <c r="AH22" s="41"/>
      <c r="AI22" s="41"/>
      <c r="AJ22" s="41"/>
      <c r="AK22" s="41"/>
      <c r="AL22" s="41"/>
      <c r="AM22" s="41"/>
      <c r="AN22" s="45">
        <f t="shared" si="10"/>
        <v>21.739130434782609</v>
      </c>
      <c r="AO22" s="41">
        <v>966</v>
      </c>
      <c r="AP22" s="110" t="s">
        <v>103</v>
      </c>
      <c r="AQ22" s="111" t="s">
        <v>103</v>
      </c>
      <c r="AR22" s="126" t="str">
        <f t="shared" si="14"/>
        <v/>
      </c>
      <c r="AS22" s="126" t="str">
        <f t="shared" si="15"/>
        <v/>
      </c>
      <c r="AT22" s="127">
        <v>797</v>
      </c>
      <c r="AU22" s="114">
        <v>2.38</v>
      </c>
      <c r="AV22" s="115" t="s">
        <v>103</v>
      </c>
      <c r="AW22" s="126" t="str">
        <f t="shared" si="16"/>
        <v/>
      </c>
      <c r="AX22" s="126" t="str">
        <f t="shared" si="17"/>
        <v/>
      </c>
      <c r="AY22" s="64" t="str">
        <f t="shared" si="11"/>
        <v/>
      </c>
      <c r="AZ22" s="97">
        <v>79.86</v>
      </c>
      <c r="BA22" s="68"/>
      <c r="BB22" s="68"/>
      <c r="BC22" s="68"/>
      <c r="BD22" s="68"/>
      <c r="BE22" s="15"/>
      <c r="BF22" s="5">
        <f t="shared" si="12"/>
        <v>6908</v>
      </c>
      <c r="BG22" s="42">
        <v>3840</v>
      </c>
      <c r="BH22" s="42">
        <v>3068</v>
      </c>
      <c r="BI22" s="42"/>
      <c r="BJ22" s="42"/>
      <c r="BK22" s="42"/>
      <c r="BL22" s="42"/>
      <c r="BM22" s="15"/>
    </row>
    <row r="23" spans="1:65" outlineLevel="5" x14ac:dyDescent="0.3">
      <c r="A23" s="22">
        <f t="shared" si="5"/>
        <v>1</v>
      </c>
      <c r="B23" s="9">
        <f t="shared" si="13"/>
        <v>43837</v>
      </c>
      <c r="C23" s="51">
        <v>274310</v>
      </c>
      <c r="D23" s="64">
        <f t="shared" si="6"/>
        <v>37</v>
      </c>
      <c r="E23" s="12">
        <v>37</v>
      </c>
      <c r="F23" s="12">
        <v>37</v>
      </c>
      <c r="G23" s="12"/>
      <c r="H23" s="12"/>
      <c r="I23" s="12"/>
      <c r="J23" s="12"/>
      <c r="K23" s="12"/>
      <c r="L23" s="12"/>
      <c r="M23" s="74">
        <f t="shared" si="7"/>
        <v>7.2</v>
      </c>
      <c r="N23" s="83">
        <v>7.22</v>
      </c>
      <c r="O23" s="83">
        <v>7.23</v>
      </c>
      <c r="P23" s="83"/>
      <c r="Q23" s="83"/>
      <c r="R23" s="83"/>
      <c r="S23" s="83"/>
      <c r="T23" s="83"/>
      <c r="U23" s="83"/>
      <c r="V23" s="5" t="str">
        <f t="shared" si="8"/>
        <v/>
      </c>
      <c r="W23" s="41"/>
      <c r="X23" s="41"/>
      <c r="Y23" s="41"/>
      <c r="Z23" s="41"/>
      <c r="AA23" s="41"/>
      <c r="AB23" s="41"/>
      <c r="AC23" s="41"/>
      <c r="AD23" s="41"/>
      <c r="AE23" s="5" t="str">
        <f t="shared" si="9"/>
        <v/>
      </c>
      <c r="AF23" s="41"/>
      <c r="AG23" s="41"/>
      <c r="AH23" s="41"/>
      <c r="AI23" s="41"/>
      <c r="AJ23" s="41"/>
      <c r="AK23" s="41"/>
      <c r="AL23" s="41"/>
      <c r="AM23" s="41"/>
      <c r="AN23" s="45">
        <f t="shared" si="10"/>
        <v>21.897810218978101</v>
      </c>
      <c r="AO23" s="41">
        <v>959</v>
      </c>
      <c r="AP23" s="110">
        <v>3.67</v>
      </c>
      <c r="AQ23" s="111">
        <v>2.8</v>
      </c>
      <c r="AR23" s="126">
        <f t="shared" si="14"/>
        <v>76.294277929155314</v>
      </c>
      <c r="AS23" s="126">
        <f t="shared" si="15"/>
        <v>23.705722070844686</v>
      </c>
      <c r="AT23" s="127">
        <v>730</v>
      </c>
      <c r="AU23" s="114">
        <v>2.3199999999999998</v>
      </c>
      <c r="AV23" s="115">
        <v>1.43</v>
      </c>
      <c r="AW23" s="126">
        <f t="shared" si="16"/>
        <v>61.637931034482762</v>
      </c>
      <c r="AX23" s="126">
        <f t="shared" si="17"/>
        <v>38.362068965517238</v>
      </c>
      <c r="AY23" s="64">
        <f t="shared" si="11"/>
        <v>50.076243980738354</v>
      </c>
      <c r="AZ23" s="97">
        <v>80.650000000000006</v>
      </c>
      <c r="BA23" s="68"/>
      <c r="BB23" s="68"/>
      <c r="BC23" s="68"/>
      <c r="BD23" s="68"/>
      <c r="BE23" s="15"/>
      <c r="BF23" s="5">
        <f t="shared" si="12"/>
        <v>7916</v>
      </c>
      <c r="BG23" s="42">
        <v>5066</v>
      </c>
      <c r="BH23" s="42">
        <v>2850</v>
      </c>
      <c r="BI23" s="42"/>
      <c r="BJ23" s="42"/>
      <c r="BK23" s="42"/>
      <c r="BL23" s="42"/>
      <c r="BM23" s="15"/>
    </row>
    <row r="24" spans="1:65" outlineLevel="5" x14ac:dyDescent="0.3">
      <c r="A24" s="22">
        <f t="shared" si="5"/>
        <v>1</v>
      </c>
      <c r="B24" s="9">
        <f t="shared" si="13"/>
        <v>43838</v>
      </c>
      <c r="C24" s="51">
        <v>309833</v>
      </c>
      <c r="D24" s="64">
        <f t="shared" si="6"/>
        <v>37</v>
      </c>
      <c r="E24" s="12">
        <v>37</v>
      </c>
      <c r="F24" s="12">
        <v>37</v>
      </c>
      <c r="G24" s="12"/>
      <c r="H24" s="12"/>
      <c r="I24" s="12"/>
      <c r="J24" s="12"/>
      <c r="K24" s="12"/>
      <c r="L24" s="12"/>
      <c r="M24" s="74" t="str">
        <f t="shared" si="7"/>
        <v/>
      </c>
      <c r="N24" s="83" t="s">
        <v>103</v>
      </c>
      <c r="O24" s="83" t="s">
        <v>103</v>
      </c>
      <c r="P24" s="83"/>
      <c r="Q24" s="83"/>
      <c r="R24" s="83"/>
      <c r="S24" s="83"/>
      <c r="T24" s="83"/>
      <c r="U24" s="83"/>
      <c r="V24" s="5" t="str">
        <f t="shared" si="8"/>
        <v/>
      </c>
      <c r="W24" s="41"/>
      <c r="X24" s="41"/>
      <c r="Y24" s="41"/>
      <c r="Z24" s="41"/>
      <c r="AA24" s="41"/>
      <c r="AB24" s="41"/>
      <c r="AC24" s="41"/>
      <c r="AD24" s="41"/>
      <c r="AE24" s="5" t="str">
        <f t="shared" si="9"/>
        <v/>
      </c>
      <c r="AF24" s="41"/>
      <c r="AG24" s="41"/>
      <c r="AH24" s="41"/>
      <c r="AI24" s="41"/>
      <c r="AJ24" s="41"/>
      <c r="AK24" s="41"/>
      <c r="AL24" s="41"/>
      <c r="AM24" s="41"/>
      <c r="AN24" s="45">
        <f t="shared" si="10"/>
        <v>22.340425531914892</v>
      </c>
      <c r="AO24" s="41">
        <v>940</v>
      </c>
      <c r="AP24" s="110" t="s">
        <v>103</v>
      </c>
      <c r="AQ24" s="111" t="s">
        <v>103</v>
      </c>
      <c r="AR24" s="126" t="str">
        <f t="shared" si="14"/>
        <v/>
      </c>
      <c r="AS24" s="126" t="str">
        <f t="shared" si="15"/>
        <v/>
      </c>
      <c r="AT24" s="127">
        <v>780</v>
      </c>
      <c r="AU24" s="114">
        <v>2.58</v>
      </c>
      <c r="AV24" s="115" t="s">
        <v>103</v>
      </c>
      <c r="AW24" s="126" t="str">
        <f t="shared" si="16"/>
        <v/>
      </c>
      <c r="AX24" s="126" t="str">
        <f t="shared" si="17"/>
        <v/>
      </c>
      <c r="AY24" s="64" t="str">
        <f t="shared" si="11"/>
        <v/>
      </c>
      <c r="AZ24" s="97">
        <v>80.650000000000006</v>
      </c>
      <c r="BA24" s="68"/>
      <c r="BB24" s="68"/>
      <c r="BC24" s="68"/>
      <c r="BD24" s="68"/>
      <c r="BE24" s="15"/>
      <c r="BF24" s="5">
        <f t="shared" si="12"/>
        <v>10529</v>
      </c>
      <c r="BG24" s="42">
        <v>4822</v>
      </c>
      <c r="BH24" s="42">
        <v>5707</v>
      </c>
      <c r="BI24" s="42"/>
      <c r="BJ24" s="42"/>
      <c r="BK24" s="42"/>
      <c r="BL24" s="42"/>
      <c r="BM24" s="15"/>
    </row>
    <row r="25" spans="1:65" outlineLevel="5" x14ac:dyDescent="0.3">
      <c r="A25" s="22">
        <f t="shared" si="5"/>
        <v>1</v>
      </c>
      <c r="B25" s="9">
        <f t="shared" si="13"/>
        <v>43839</v>
      </c>
      <c r="C25" s="51">
        <v>319523</v>
      </c>
      <c r="D25" s="64">
        <f t="shared" si="6"/>
        <v>37</v>
      </c>
      <c r="E25" s="12">
        <v>37</v>
      </c>
      <c r="F25" s="12">
        <v>37</v>
      </c>
      <c r="G25" s="12"/>
      <c r="H25" s="12"/>
      <c r="I25" s="12"/>
      <c r="J25" s="12"/>
      <c r="K25" s="12"/>
      <c r="L25" s="12"/>
      <c r="M25" s="74" t="str">
        <f t="shared" si="7"/>
        <v/>
      </c>
      <c r="N25" s="83" t="s">
        <v>103</v>
      </c>
      <c r="O25" s="83" t="s">
        <v>103</v>
      </c>
      <c r="P25" s="83"/>
      <c r="Q25" s="83"/>
      <c r="R25" s="83"/>
      <c r="S25" s="83"/>
      <c r="T25" s="83"/>
      <c r="U25" s="83"/>
      <c r="V25" s="5" t="str">
        <f t="shared" si="8"/>
        <v/>
      </c>
      <c r="W25" s="41"/>
      <c r="X25" s="41"/>
      <c r="Y25" s="41"/>
      <c r="Z25" s="41"/>
      <c r="AA25" s="41"/>
      <c r="AB25" s="41"/>
      <c r="AC25" s="41"/>
      <c r="AD25" s="41"/>
      <c r="AE25" s="5" t="str">
        <f t="shared" si="9"/>
        <v/>
      </c>
      <c r="AF25" s="41"/>
      <c r="AG25" s="41"/>
      <c r="AH25" s="41"/>
      <c r="AI25" s="41"/>
      <c r="AJ25" s="41"/>
      <c r="AK25" s="41"/>
      <c r="AL25" s="41"/>
      <c r="AM25" s="41"/>
      <c r="AN25" s="45">
        <f t="shared" si="10"/>
        <v>20.527859237536656</v>
      </c>
      <c r="AO25" s="41">
        <v>1023</v>
      </c>
      <c r="AP25" s="110" t="s">
        <v>103</v>
      </c>
      <c r="AQ25" s="111" t="s">
        <v>103</v>
      </c>
      <c r="AR25" s="126" t="str">
        <f t="shared" si="14"/>
        <v/>
      </c>
      <c r="AS25" s="126" t="str">
        <f t="shared" si="15"/>
        <v/>
      </c>
      <c r="AT25" s="127">
        <v>872</v>
      </c>
      <c r="AU25" s="114" t="s">
        <v>103</v>
      </c>
      <c r="AV25" s="115" t="s">
        <v>103</v>
      </c>
      <c r="AW25" s="126" t="str">
        <f t="shared" si="16"/>
        <v/>
      </c>
      <c r="AX25" s="126" t="str">
        <f t="shared" si="17"/>
        <v/>
      </c>
      <c r="AY25" s="64" t="str">
        <f t="shared" si="11"/>
        <v/>
      </c>
      <c r="AZ25" s="97" t="s">
        <v>103</v>
      </c>
      <c r="BA25" s="68"/>
      <c r="BB25" s="68"/>
      <c r="BC25" s="68"/>
      <c r="BD25" s="68"/>
      <c r="BE25" s="15"/>
      <c r="BF25" s="5">
        <f t="shared" si="12"/>
        <v>11870</v>
      </c>
      <c r="BG25" s="42">
        <v>5158</v>
      </c>
      <c r="BH25" s="42">
        <v>6712</v>
      </c>
      <c r="BI25" s="42"/>
      <c r="BJ25" s="42"/>
      <c r="BK25" s="42"/>
      <c r="BL25" s="42"/>
      <c r="BM25" s="15"/>
    </row>
    <row r="26" spans="1:65" outlineLevel="5" x14ac:dyDescent="0.3">
      <c r="A26" s="22">
        <f t="shared" si="5"/>
        <v>1</v>
      </c>
      <c r="B26" s="9">
        <f t="shared" si="13"/>
        <v>43840</v>
      </c>
      <c r="C26" s="51">
        <v>305886</v>
      </c>
      <c r="D26" s="64">
        <f t="shared" si="6"/>
        <v>36</v>
      </c>
      <c r="E26" s="12">
        <v>36</v>
      </c>
      <c r="F26" s="12">
        <v>36</v>
      </c>
      <c r="G26" s="12"/>
      <c r="H26" s="12"/>
      <c r="I26" s="12"/>
      <c r="J26" s="12"/>
      <c r="K26" s="12"/>
      <c r="L26" s="12"/>
      <c r="M26" s="74" t="str">
        <f t="shared" si="7"/>
        <v/>
      </c>
      <c r="N26" s="83" t="s">
        <v>103</v>
      </c>
      <c r="O26" s="83" t="s">
        <v>103</v>
      </c>
      <c r="P26" s="83"/>
      <c r="Q26" s="83"/>
      <c r="R26" s="83"/>
      <c r="S26" s="83"/>
      <c r="T26" s="83"/>
      <c r="U26" s="83"/>
      <c r="V26" s="5" t="str">
        <f t="shared" si="8"/>
        <v/>
      </c>
      <c r="W26" s="41"/>
      <c r="X26" s="41"/>
      <c r="Y26" s="41"/>
      <c r="Z26" s="41"/>
      <c r="AA26" s="41"/>
      <c r="AB26" s="41"/>
      <c r="AC26" s="41"/>
      <c r="AD26" s="41"/>
      <c r="AE26" s="5" t="str">
        <f t="shared" si="9"/>
        <v/>
      </c>
      <c r="AF26" s="41"/>
      <c r="AG26" s="41"/>
      <c r="AH26" s="41"/>
      <c r="AI26" s="41"/>
      <c r="AJ26" s="41"/>
      <c r="AK26" s="41"/>
      <c r="AL26" s="41"/>
      <c r="AM26" s="41"/>
      <c r="AN26" s="45">
        <f t="shared" si="10"/>
        <v>19.021739130434781</v>
      </c>
      <c r="AO26" s="41">
        <v>1104</v>
      </c>
      <c r="AP26" s="110" t="s">
        <v>103</v>
      </c>
      <c r="AQ26" s="111" t="s">
        <v>103</v>
      </c>
      <c r="AR26" s="126" t="str">
        <f t="shared" si="14"/>
        <v/>
      </c>
      <c r="AS26" s="126" t="str">
        <f t="shared" si="15"/>
        <v/>
      </c>
      <c r="AT26" s="127">
        <v>950</v>
      </c>
      <c r="AU26" s="114">
        <v>2.5299999999999998</v>
      </c>
      <c r="AV26" s="115" t="s">
        <v>103</v>
      </c>
      <c r="AW26" s="126" t="str">
        <f t="shared" si="16"/>
        <v/>
      </c>
      <c r="AX26" s="126" t="str">
        <f t="shared" si="17"/>
        <v/>
      </c>
      <c r="AY26" s="64" t="str">
        <f t="shared" si="11"/>
        <v/>
      </c>
      <c r="AZ26" s="97">
        <v>80.34</v>
      </c>
      <c r="BA26" s="68"/>
      <c r="BB26" s="68"/>
      <c r="BC26" s="68"/>
      <c r="BD26" s="68"/>
      <c r="BE26" s="15"/>
      <c r="BF26" s="5">
        <f t="shared" si="12"/>
        <v>8665</v>
      </c>
      <c r="BG26" s="42">
        <v>4749</v>
      </c>
      <c r="BH26" s="42">
        <v>3916</v>
      </c>
      <c r="BI26" s="42"/>
      <c r="BJ26" s="42"/>
      <c r="BK26" s="42"/>
      <c r="BL26" s="42"/>
      <c r="BM26" s="15"/>
    </row>
    <row r="27" spans="1:65" outlineLevel="5" x14ac:dyDescent="0.3">
      <c r="A27" s="22">
        <f t="shared" si="5"/>
        <v>1</v>
      </c>
      <c r="B27" s="9">
        <f t="shared" si="13"/>
        <v>43841</v>
      </c>
      <c r="C27" s="51">
        <v>307745</v>
      </c>
      <c r="D27" s="64">
        <f t="shared" si="6"/>
        <v>36.5</v>
      </c>
      <c r="E27" s="12">
        <v>36</v>
      </c>
      <c r="F27" s="12">
        <v>37</v>
      </c>
      <c r="G27" s="12"/>
      <c r="H27" s="12"/>
      <c r="I27" s="12"/>
      <c r="J27" s="12"/>
      <c r="K27" s="12"/>
      <c r="L27" s="12"/>
      <c r="M27" s="74" t="str">
        <f t="shared" si="7"/>
        <v/>
      </c>
      <c r="N27" s="83" t="s">
        <v>103</v>
      </c>
      <c r="O27" s="83" t="s">
        <v>103</v>
      </c>
      <c r="P27" s="83"/>
      <c r="Q27" s="83"/>
      <c r="R27" s="83"/>
      <c r="S27" s="83"/>
      <c r="T27" s="83"/>
      <c r="U27" s="83"/>
      <c r="V27" s="5" t="str">
        <f t="shared" si="8"/>
        <v/>
      </c>
      <c r="W27" s="41"/>
      <c r="X27" s="41"/>
      <c r="Y27" s="41"/>
      <c r="Z27" s="41"/>
      <c r="AA27" s="41"/>
      <c r="AB27" s="41"/>
      <c r="AC27" s="41"/>
      <c r="AD27" s="41"/>
      <c r="AE27" s="5" t="str">
        <f t="shared" si="9"/>
        <v/>
      </c>
      <c r="AF27" s="41"/>
      <c r="AG27" s="41"/>
      <c r="AH27" s="41"/>
      <c r="AI27" s="41"/>
      <c r="AJ27" s="41"/>
      <c r="AK27" s="41"/>
      <c r="AL27" s="41"/>
      <c r="AM27" s="41"/>
      <c r="AN27" s="45">
        <f t="shared" si="10"/>
        <v>17.766497461928935</v>
      </c>
      <c r="AO27" s="41">
        <v>1182</v>
      </c>
      <c r="AP27" s="110" t="s">
        <v>103</v>
      </c>
      <c r="AQ27" s="111" t="s">
        <v>103</v>
      </c>
      <c r="AR27" s="126" t="str">
        <f t="shared" si="14"/>
        <v/>
      </c>
      <c r="AS27" s="126" t="str">
        <f t="shared" si="15"/>
        <v/>
      </c>
      <c r="AT27" s="127">
        <v>1066</v>
      </c>
      <c r="AU27" s="114" t="s">
        <v>103</v>
      </c>
      <c r="AV27" s="115" t="s">
        <v>103</v>
      </c>
      <c r="AW27" s="126" t="str">
        <f t="shared" si="16"/>
        <v/>
      </c>
      <c r="AX27" s="126" t="str">
        <f t="shared" si="17"/>
        <v/>
      </c>
      <c r="AY27" s="64" t="str">
        <f t="shared" si="11"/>
        <v/>
      </c>
      <c r="AZ27" s="97" t="s">
        <v>103</v>
      </c>
      <c r="BA27" s="68"/>
      <c r="BB27" s="68"/>
      <c r="BC27" s="68"/>
      <c r="BD27" s="68"/>
      <c r="BE27" s="15"/>
      <c r="BF27" s="5">
        <f t="shared" si="12"/>
        <v>9639</v>
      </c>
      <c r="BG27" s="42">
        <v>4529</v>
      </c>
      <c r="BH27" s="42">
        <v>5110</v>
      </c>
      <c r="BI27" s="42"/>
      <c r="BJ27" s="42"/>
      <c r="BK27" s="42"/>
      <c r="BL27" s="42"/>
      <c r="BM27" s="15"/>
    </row>
    <row r="28" spans="1:65" outlineLevel="5" x14ac:dyDescent="0.3">
      <c r="A28" s="22">
        <f t="shared" si="5"/>
        <v>1</v>
      </c>
      <c r="B28" s="9">
        <f t="shared" si="13"/>
        <v>43842</v>
      </c>
      <c r="C28" s="51">
        <v>307998</v>
      </c>
      <c r="D28" s="64">
        <f t="shared" si="6"/>
        <v>36</v>
      </c>
      <c r="E28" s="12">
        <v>36</v>
      </c>
      <c r="F28" s="12">
        <v>36</v>
      </c>
      <c r="G28" s="12"/>
      <c r="H28" s="12"/>
      <c r="I28" s="12"/>
      <c r="J28" s="12"/>
      <c r="K28" s="12"/>
      <c r="L28" s="12"/>
      <c r="M28" s="74" t="str">
        <f t="shared" si="7"/>
        <v/>
      </c>
      <c r="N28" s="83" t="s">
        <v>103</v>
      </c>
      <c r="O28" s="83" t="s">
        <v>103</v>
      </c>
      <c r="P28" s="83"/>
      <c r="Q28" s="83"/>
      <c r="R28" s="83"/>
      <c r="S28" s="83"/>
      <c r="T28" s="83"/>
      <c r="U28" s="83"/>
      <c r="V28" s="5" t="str">
        <f t="shared" si="8"/>
        <v/>
      </c>
      <c r="W28" s="41"/>
      <c r="X28" s="41"/>
      <c r="Y28" s="41"/>
      <c r="Z28" s="41"/>
      <c r="AA28" s="41"/>
      <c r="AB28" s="41"/>
      <c r="AC28" s="41"/>
      <c r="AD28" s="41"/>
      <c r="AE28" s="5" t="str">
        <f t="shared" si="9"/>
        <v/>
      </c>
      <c r="AF28" s="41"/>
      <c r="AG28" s="41"/>
      <c r="AH28" s="41"/>
      <c r="AI28" s="41"/>
      <c r="AJ28" s="41"/>
      <c r="AK28" s="41"/>
      <c r="AL28" s="41"/>
      <c r="AM28" s="41"/>
      <c r="AN28" s="45">
        <f t="shared" si="10"/>
        <v>16.813450760608486</v>
      </c>
      <c r="AO28" s="41">
        <v>1249</v>
      </c>
      <c r="AP28" s="110" t="s">
        <v>103</v>
      </c>
      <c r="AQ28" s="111" t="s">
        <v>103</v>
      </c>
      <c r="AR28" s="126" t="str">
        <f t="shared" si="14"/>
        <v/>
      </c>
      <c r="AS28" s="126" t="str">
        <f t="shared" si="15"/>
        <v/>
      </c>
      <c r="AT28" s="127">
        <v>1198</v>
      </c>
      <c r="AU28" s="114" t="s">
        <v>103</v>
      </c>
      <c r="AV28" s="115" t="s">
        <v>103</v>
      </c>
      <c r="AW28" s="126" t="str">
        <f t="shared" si="16"/>
        <v/>
      </c>
      <c r="AX28" s="126" t="str">
        <f t="shared" si="17"/>
        <v/>
      </c>
      <c r="AY28" s="64" t="str">
        <f t="shared" si="11"/>
        <v/>
      </c>
      <c r="AZ28" s="97" t="s">
        <v>103</v>
      </c>
      <c r="BA28" s="68"/>
      <c r="BB28" s="68"/>
      <c r="BC28" s="68"/>
      <c r="BD28" s="68"/>
      <c r="BE28" s="15"/>
      <c r="BF28" s="5">
        <f t="shared" si="12"/>
        <v>9612</v>
      </c>
      <c r="BG28" s="42">
        <v>5307</v>
      </c>
      <c r="BH28" s="42">
        <v>4305</v>
      </c>
      <c r="BI28" s="42"/>
      <c r="BJ28" s="42"/>
      <c r="BK28" s="42"/>
      <c r="BL28" s="42"/>
      <c r="BM28" s="15"/>
    </row>
    <row r="29" spans="1:65" outlineLevel="5" x14ac:dyDescent="0.3">
      <c r="A29" s="22">
        <f t="shared" si="5"/>
        <v>1</v>
      </c>
      <c r="B29" s="9">
        <f t="shared" si="13"/>
        <v>43843</v>
      </c>
      <c r="C29" s="51">
        <v>282368</v>
      </c>
      <c r="D29" s="64">
        <f t="shared" si="6"/>
        <v>36</v>
      </c>
      <c r="E29" s="12">
        <v>36</v>
      </c>
      <c r="F29" s="12">
        <v>36</v>
      </c>
      <c r="G29" s="12"/>
      <c r="H29" s="12"/>
      <c r="I29" s="12"/>
      <c r="J29" s="12"/>
      <c r="K29" s="12"/>
      <c r="L29" s="12"/>
      <c r="M29" s="74" t="str">
        <f t="shared" si="7"/>
        <v/>
      </c>
      <c r="N29" s="83" t="s">
        <v>103</v>
      </c>
      <c r="O29" s="83" t="s">
        <v>103</v>
      </c>
      <c r="P29" s="83"/>
      <c r="Q29" s="83"/>
      <c r="R29" s="83"/>
      <c r="S29" s="83"/>
      <c r="T29" s="83"/>
      <c r="U29" s="83"/>
      <c r="V29" s="5" t="str">
        <f t="shared" si="8"/>
        <v/>
      </c>
      <c r="W29" s="41"/>
      <c r="X29" s="41"/>
      <c r="Y29" s="41"/>
      <c r="Z29" s="41"/>
      <c r="AA29" s="41"/>
      <c r="AB29" s="41"/>
      <c r="AC29" s="41"/>
      <c r="AD29" s="41"/>
      <c r="AE29" s="5" t="str">
        <f t="shared" si="9"/>
        <v/>
      </c>
      <c r="AF29" s="41"/>
      <c r="AG29" s="41"/>
      <c r="AH29" s="41"/>
      <c r="AI29" s="41"/>
      <c r="AJ29" s="41"/>
      <c r="AK29" s="41"/>
      <c r="AL29" s="41"/>
      <c r="AM29" s="41"/>
      <c r="AN29" s="45">
        <f t="shared" si="10"/>
        <v>15.625</v>
      </c>
      <c r="AO29" s="41">
        <v>1344</v>
      </c>
      <c r="AP29" s="110" t="s">
        <v>103</v>
      </c>
      <c r="AQ29" s="111" t="s">
        <v>103</v>
      </c>
      <c r="AR29" s="126" t="str">
        <f t="shared" si="14"/>
        <v/>
      </c>
      <c r="AS29" s="126" t="str">
        <f t="shared" si="15"/>
        <v/>
      </c>
      <c r="AT29" s="127">
        <v>1044</v>
      </c>
      <c r="AU29" s="114">
        <v>2.34</v>
      </c>
      <c r="AV29" s="115" t="s">
        <v>103</v>
      </c>
      <c r="AW29" s="126" t="str">
        <f t="shared" si="16"/>
        <v/>
      </c>
      <c r="AX29" s="126" t="str">
        <f t="shared" si="17"/>
        <v/>
      </c>
      <c r="AY29" s="64" t="str">
        <f t="shared" si="11"/>
        <v/>
      </c>
      <c r="AZ29" s="97">
        <v>80.42</v>
      </c>
      <c r="BA29" s="68"/>
      <c r="BB29" s="68"/>
      <c r="BC29" s="68"/>
      <c r="BD29" s="68"/>
      <c r="BE29" s="15"/>
      <c r="BF29" s="5">
        <f t="shared" si="12"/>
        <v>10798</v>
      </c>
      <c r="BG29" s="42">
        <v>5009</v>
      </c>
      <c r="BH29" s="42">
        <v>5789</v>
      </c>
      <c r="BI29" s="42"/>
      <c r="BJ29" s="42"/>
      <c r="BK29" s="42"/>
      <c r="BL29" s="42"/>
      <c r="BM29" s="15"/>
    </row>
    <row r="30" spans="1:65" outlineLevel="5" x14ac:dyDescent="0.3">
      <c r="A30" s="22">
        <f t="shared" si="5"/>
        <v>1</v>
      </c>
      <c r="B30" s="9">
        <f t="shared" si="13"/>
        <v>43844</v>
      </c>
      <c r="C30" s="51">
        <v>278358</v>
      </c>
      <c r="D30" s="64">
        <f t="shared" si="6"/>
        <v>36</v>
      </c>
      <c r="E30" s="12">
        <v>36</v>
      </c>
      <c r="F30" s="12">
        <v>36</v>
      </c>
      <c r="G30" s="12"/>
      <c r="H30" s="12"/>
      <c r="I30" s="12"/>
      <c r="J30" s="12"/>
      <c r="K30" s="12"/>
      <c r="L30" s="12"/>
      <c r="M30" s="74">
        <f t="shared" si="7"/>
        <v>7.2</v>
      </c>
      <c r="N30" s="83">
        <v>7.21</v>
      </c>
      <c r="O30" s="83">
        <v>7.2</v>
      </c>
      <c r="P30" s="83"/>
      <c r="Q30" s="83"/>
      <c r="R30" s="83"/>
      <c r="S30" s="83"/>
      <c r="T30" s="83"/>
      <c r="U30" s="83"/>
      <c r="V30" s="5" t="str">
        <f t="shared" si="8"/>
        <v/>
      </c>
      <c r="W30" s="41"/>
      <c r="X30" s="41"/>
      <c r="Y30" s="41"/>
      <c r="Z30" s="41"/>
      <c r="AA30" s="41"/>
      <c r="AB30" s="41"/>
      <c r="AC30" s="41"/>
      <c r="AD30" s="41"/>
      <c r="AE30" s="5" t="str">
        <f t="shared" si="9"/>
        <v/>
      </c>
      <c r="AF30" s="41"/>
      <c r="AG30" s="41"/>
      <c r="AH30" s="41"/>
      <c r="AI30" s="41"/>
      <c r="AJ30" s="41"/>
      <c r="AK30" s="41"/>
      <c r="AL30" s="41"/>
      <c r="AM30" s="41"/>
      <c r="AN30" s="45">
        <f t="shared" si="10"/>
        <v>17.441860465116278</v>
      </c>
      <c r="AO30" s="41">
        <v>1204</v>
      </c>
      <c r="AP30" s="110">
        <v>3.56</v>
      </c>
      <c r="AQ30" s="111">
        <v>2.62</v>
      </c>
      <c r="AR30" s="126">
        <f t="shared" si="14"/>
        <v>73.595505617977537</v>
      </c>
      <c r="AS30" s="126">
        <f t="shared" si="15"/>
        <v>26.404494382022463</v>
      </c>
      <c r="AT30" s="127">
        <v>972</v>
      </c>
      <c r="AU30" s="114">
        <v>2.2599999999999998</v>
      </c>
      <c r="AV30" s="115">
        <v>1.41</v>
      </c>
      <c r="AW30" s="126">
        <f t="shared" si="16"/>
        <v>62.389380530973447</v>
      </c>
      <c r="AX30" s="126">
        <f t="shared" si="17"/>
        <v>37.610619469026553</v>
      </c>
      <c r="AY30" s="64">
        <f t="shared" si="11"/>
        <v>40.484957341715344</v>
      </c>
      <c r="AZ30" s="97">
        <v>80.319999999999993</v>
      </c>
      <c r="BA30" s="68"/>
      <c r="BB30" s="68"/>
      <c r="BC30" s="68"/>
      <c r="BD30" s="68"/>
      <c r="BE30" s="15"/>
      <c r="BF30" s="5">
        <f t="shared" si="12"/>
        <v>11681</v>
      </c>
      <c r="BG30" s="42">
        <v>5297</v>
      </c>
      <c r="BH30" s="42">
        <v>6384</v>
      </c>
      <c r="BI30" s="42"/>
      <c r="BJ30" s="42"/>
      <c r="BK30" s="42"/>
      <c r="BL30" s="42"/>
      <c r="BM30" s="15"/>
    </row>
    <row r="31" spans="1:65" outlineLevel="5" x14ac:dyDescent="0.3">
      <c r="A31" s="22">
        <f t="shared" si="5"/>
        <v>1</v>
      </c>
      <c r="B31" s="9">
        <f t="shared" si="13"/>
        <v>43845</v>
      </c>
      <c r="C31" s="51">
        <v>291892</v>
      </c>
      <c r="D31" s="64">
        <f t="shared" si="6"/>
        <v>36</v>
      </c>
      <c r="E31" s="12">
        <v>36</v>
      </c>
      <c r="F31" s="12">
        <v>36</v>
      </c>
      <c r="G31" s="12"/>
      <c r="H31" s="12"/>
      <c r="I31" s="12"/>
      <c r="J31" s="12"/>
      <c r="K31" s="12"/>
      <c r="L31" s="12"/>
      <c r="M31" s="74" t="str">
        <f t="shared" si="7"/>
        <v/>
      </c>
      <c r="N31" s="83" t="s">
        <v>103</v>
      </c>
      <c r="O31" s="83" t="s">
        <v>103</v>
      </c>
      <c r="P31" s="83"/>
      <c r="Q31" s="83"/>
      <c r="R31" s="83"/>
      <c r="S31" s="83"/>
      <c r="T31" s="83"/>
      <c r="U31" s="83"/>
      <c r="V31" s="5" t="str">
        <f t="shared" si="8"/>
        <v/>
      </c>
      <c r="W31" s="41"/>
      <c r="X31" s="41"/>
      <c r="Y31" s="41"/>
      <c r="Z31" s="41"/>
      <c r="AA31" s="41"/>
      <c r="AB31" s="41"/>
      <c r="AC31" s="41"/>
      <c r="AD31" s="41"/>
      <c r="AE31" s="5" t="str">
        <f t="shared" si="9"/>
        <v/>
      </c>
      <c r="AF31" s="41"/>
      <c r="AG31" s="41"/>
      <c r="AH31" s="41"/>
      <c r="AI31" s="41"/>
      <c r="AJ31" s="41"/>
      <c r="AK31" s="41"/>
      <c r="AL31" s="41"/>
      <c r="AM31" s="41"/>
      <c r="AN31" s="45">
        <f t="shared" si="10"/>
        <v>16.8</v>
      </c>
      <c r="AO31" s="41">
        <v>1250</v>
      </c>
      <c r="AP31" s="110" t="s">
        <v>103</v>
      </c>
      <c r="AQ31" s="111" t="s">
        <v>103</v>
      </c>
      <c r="AR31" s="126" t="str">
        <f t="shared" si="14"/>
        <v/>
      </c>
      <c r="AS31" s="126" t="str">
        <f t="shared" si="15"/>
        <v/>
      </c>
      <c r="AT31" s="127">
        <v>1124</v>
      </c>
      <c r="AU31" s="114">
        <v>2.16</v>
      </c>
      <c r="AV31" s="115" t="s">
        <v>103</v>
      </c>
      <c r="AW31" s="126" t="str">
        <f t="shared" si="16"/>
        <v/>
      </c>
      <c r="AX31" s="126" t="str">
        <f t="shared" si="17"/>
        <v/>
      </c>
      <c r="AY31" s="64" t="str">
        <f t="shared" si="11"/>
        <v/>
      </c>
      <c r="AZ31" s="97">
        <v>80.290000000000006</v>
      </c>
      <c r="BA31" s="68"/>
      <c r="BB31" s="68"/>
      <c r="BC31" s="68"/>
      <c r="BD31" s="68"/>
      <c r="BE31" s="15"/>
      <c r="BF31" s="5">
        <f t="shared" si="12"/>
        <v>10664</v>
      </c>
      <c r="BG31" s="42">
        <v>5533</v>
      </c>
      <c r="BH31" s="42">
        <v>5131</v>
      </c>
      <c r="BI31" s="42"/>
      <c r="BJ31" s="42"/>
      <c r="BK31" s="42"/>
      <c r="BL31" s="42"/>
      <c r="BM31" s="15"/>
    </row>
    <row r="32" spans="1:65" outlineLevel="5" x14ac:dyDescent="0.3">
      <c r="A32" s="22">
        <f t="shared" si="5"/>
        <v>1</v>
      </c>
      <c r="B32" s="9">
        <f t="shared" si="13"/>
        <v>43846</v>
      </c>
      <c r="C32" s="51">
        <v>284407</v>
      </c>
      <c r="D32" s="64">
        <f t="shared" si="6"/>
        <v>36</v>
      </c>
      <c r="E32" s="12">
        <v>35</v>
      </c>
      <c r="F32" s="12">
        <v>37</v>
      </c>
      <c r="G32" s="12"/>
      <c r="H32" s="12"/>
      <c r="I32" s="12"/>
      <c r="J32" s="12"/>
      <c r="K32" s="12"/>
      <c r="L32" s="12"/>
      <c r="M32" s="74" t="str">
        <f t="shared" si="7"/>
        <v/>
      </c>
      <c r="N32" s="83" t="s">
        <v>103</v>
      </c>
      <c r="O32" s="83" t="s">
        <v>103</v>
      </c>
      <c r="P32" s="83"/>
      <c r="Q32" s="83"/>
      <c r="R32" s="83"/>
      <c r="S32" s="83"/>
      <c r="T32" s="83"/>
      <c r="U32" s="83"/>
      <c r="V32" s="5" t="str">
        <f t="shared" si="8"/>
        <v/>
      </c>
      <c r="W32" s="41"/>
      <c r="X32" s="41"/>
      <c r="Y32" s="41"/>
      <c r="Z32" s="41"/>
      <c r="AA32" s="41"/>
      <c r="AB32" s="41"/>
      <c r="AC32" s="41"/>
      <c r="AD32" s="41"/>
      <c r="AE32" s="5" t="str">
        <f t="shared" si="9"/>
        <v/>
      </c>
      <c r="AF32" s="41"/>
      <c r="AG32" s="41"/>
      <c r="AH32" s="41"/>
      <c r="AI32" s="41"/>
      <c r="AJ32" s="41"/>
      <c r="AK32" s="41"/>
      <c r="AL32" s="41"/>
      <c r="AM32" s="41"/>
      <c r="AN32" s="45">
        <f t="shared" si="10"/>
        <v>16.342412451361866</v>
      </c>
      <c r="AO32" s="41">
        <v>1285</v>
      </c>
      <c r="AP32" s="110" t="s">
        <v>103</v>
      </c>
      <c r="AQ32" s="111" t="s">
        <v>103</v>
      </c>
      <c r="AR32" s="126" t="str">
        <f t="shared" si="14"/>
        <v/>
      </c>
      <c r="AS32" s="126" t="str">
        <f t="shared" si="15"/>
        <v/>
      </c>
      <c r="AT32" s="127">
        <v>1160</v>
      </c>
      <c r="AU32" s="114">
        <v>2.1800000000000002</v>
      </c>
      <c r="AV32" s="115" t="s">
        <v>103</v>
      </c>
      <c r="AW32" s="126" t="str">
        <f t="shared" si="16"/>
        <v/>
      </c>
      <c r="AX32" s="126" t="str">
        <f t="shared" si="17"/>
        <v/>
      </c>
      <c r="AY32" s="64" t="str">
        <f t="shared" si="11"/>
        <v/>
      </c>
      <c r="AZ32" s="97">
        <v>80.41</v>
      </c>
      <c r="BA32" s="68"/>
      <c r="BB32" s="68"/>
      <c r="BC32" s="68"/>
      <c r="BD32" s="68"/>
      <c r="BE32" s="15"/>
      <c r="BF32" s="5">
        <f t="shared" si="12"/>
        <v>10959</v>
      </c>
      <c r="BG32" s="42">
        <v>4834</v>
      </c>
      <c r="BH32" s="42">
        <v>6125</v>
      </c>
      <c r="BI32" s="42"/>
      <c r="BJ32" s="42"/>
      <c r="BK32" s="42"/>
      <c r="BL32" s="42"/>
      <c r="BM32" s="15"/>
    </row>
    <row r="33" spans="1:65" outlineLevel="5" x14ac:dyDescent="0.3">
      <c r="A33" s="22">
        <f t="shared" si="5"/>
        <v>1</v>
      </c>
      <c r="B33" s="9">
        <f t="shared" si="13"/>
        <v>43847</v>
      </c>
      <c r="C33" s="51">
        <v>273746</v>
      </c>
      <c r="D33" s="64">
        <f t="shared" si="6"/>
        <v>36</v>
      </c>
      <c r="E33" s="12">
        <v>36</v>
      </c>
      <c r="F33" s="12">
        <v>36</v>
      </c>
      <c r="G33" s="12"/>
      <c r="H33" s="12"/>
      <c r="I33" s="12"/>
      <c r="J33" s="12"/>
      <c r="K33" s="12"/>
      <c r="L33" s="12"/>
      <c r="M33" s="74" t="str">
        <f t="shared" si="7"/>
        <v/>
      </c>
      <c r="N33" s="83" t="s">
        <v>103</v>
      </c>
      <c r="O33" s="83" t="s">
        <v>103</v>
      </c>
      <c r="P33" s="83"/>
      <c r="Q33" s="83"/>
      <c r="R33" s="83"/>
      <c r="S33" s="83"/>
      <c r="T33" s="83"/>
      <c r="U33" s="83"/>
      <c r="V33" s="5" t="str">
        <f t="shared" si="8"/>
        <v/>
      </c>
      <c r="W33" s="41"/>
      <c r="X33" s="41"/>
      <c r="Y33" s="41"/>
      <c r="Z33" s="41"/>
      <c r="AA33" s="41"/>
      <c r="AB33" s="41"/>
      <c r="AC33" s="41"/>
      <c r="AD33" s="41"/>
      <c r="AE33" s="5" t="str">
        <f t="shared" si="9"/>
        <v/>
      </c>
      <c r="AF33" s="41"/>
      <c r="AG33" s="41"/>
      <c r="AH33" s="41"/>
      <c r="AI33" s="41"/>
      <c r="AJ33" s="41"/>
      <c r="AK33" s="41"/>
      <c r="AL33" s="41"/>
      <c r="AM33" s="41"/>
      <c r="AN33" s="45">
        <f t="shared" si="10"/>
        <v>15.861027190332326</v>
      </c>
      <c r="AO33" s="41">
        <v>1324</v>
      </c>
      <c r="AP33" s="110" t="s">
        <v>103</v>
      </c>
      <c r="AQ33" s="111" t="s">
        <v>103</v>
      </c>
      <c r="AR33" s="126" t="str">
        <f t="shared" si="14"/>
        <v/>
      </c>
      <c r="AS33" s="126" t="str">
        <f t="shared" si="15"/>
        <v/>
      </c>
      <c r="AT33" s="127">
        <v>1077</v>
      </c>
      <c r="AU33" s="114">
        <v>2.1800000000000002</v>
      </c>
      <c r="AV33" s="115" t="s">
        <v>103</v>
      </c>
      <c r="AW33" s="126" t="str">
        <f t="shared" si="16"/>
        <v/>
      </c>
      <c r="AX33" s="126" t="str">
        <f t="shared" si="17"/>
        <v/>
      </c>
      <c r="AY33" s="64" t="str">
        <f t="shared" si="11"/>
        <v/>
      </c>
      <c r="AZ33" s="97">
        <v>80.42</v>
      </c>
      <c r="BA33" s="68"/>
      <c r="BB33" s="68"/>
      <c r="BC33" s="68"/>
      <c r="BD33" s="68"/>
      <c r="BE33" s="15"/>
      <c r="BF33" s="5">
        <f t="shared" si="12"/>
        <v>11588</v>
      </c>
      <c r="BG33" s="42">
        <v>5097</v>
      </c>
      <c r="BH33" s="42">
        <v>6491</v>
      </c>
      <c r="BI33" s="42"/>
      <c r="BJ33" s="42"/>
      <c r="BK33" s="42"/>
      <c r="BL33" s="42"/>
      <c r="BM33" s="15"/>
    </row>
    <row r="34" spans="1:65" outlineLevel="5" x14ac:dyDescent="0.3">
      <c r="A34" s="22">
        <f t="shared" si="5"/>
        <v>1</v>
      </c>
      <c r="B34" s="9">
        <f t="shared" si="13"/>
        <v>43848</v>
      </c>
      <c r="C34" s="51">
        <v>303216</v>
      </c>
      <c r="D34" s="64">
        <f t="shared" si="6"/>
        <v>36</v>
      </c>
      <c r="E34" s="12">
        <v>36</v>
      </c>
      <c r="F34" s="12">
        <v>36</v>
      </c>
      <c r="G34" s="12"/>
      <c r="H34" s="12"/>
      <c r="I34" s="12"/>
      <c r="J34" s="12"/>
      <c r="K34" s="12"/>
      <c r="L34" s="12"/>
      <c r="M34" s="74" t="str">
        <f t="shared" si="7"/>
        <v/>
      </c>
      <c r="N34" s="83" t="s">
        <v>103</v>
      </c>
      <c r="O34" s="83" t="s">
        <v>103</v>
      </c>
      <c r="P34" s="83"/>
      <c r="Q34" s="83"/>
      <c r="R34" s="83"/>
      <c r="S34" s="83"/>
      <c r="T34" s="83"/>
      <c r="U34" s="83"/>
      <c r="V34" s="5" t="str">
        <f t="shared" si="8"/>
        <v/>
      </c>
      <c r="W34" s="41"/>
      <c r="X34" s="41"/>
      <c r="Y34" s="41"/>
      <c r="Z34" s="41"/>
      <c r="AA34" s="41"/>
      <c r="AB34" s="41"/>
      <c r="AC34" s="41"/>
      <c r="AD34" s="41"/>
      <c r="AE34" s="5" t="str">
        <f t="shared" si="9"/>
        <v/>
      </c>
      <c r="AF34" s="41"/>
      <c r="AG34" s="41"/>
      <c r="AH34" s="41"/>
      <c r="AI34" s="41"/>
      <c r="AJ34" s="41"/>
      <c r="AK34" s="41"/>
      <c r="AL34" s="41"/>
      <c r="AM34" s="41"/>
      <c r="AN34" s="45">
        <f t="shared" si="10"/>
        <v>21.169354838709676</v>
      </c>
      <c r="AO34" s="41">
        <v>992</v>
      </c>
      <c r="AP34" s="110" t="s">
        <v>103</v>
      </c>
      <c r="AQ34" s="111" t="s">
        <v>103</v>
      </c>
      <c r="AR34" s="126" t="str">
        <f t="shared" si="14"/>
        <v/>
      </c>
      <c r="AS34" s="126" t="str">
        <f t="shared" si="15"/>
        <v/>
      </c>
      <c r="AT34" s="127">
        <v>918</v>
      </c>
      <c r="AU34" s="114" t="s">
        <v>103</v>
      </c>
      <c r="AV34" s="115" t="s">
        <v>103</v>
      </c>
      <c r="AW34" s="126" t="str">
        <f t="shared" si="16"/>
        <v/>
      </c>
      <c r="AX34" s="126" t="str">
        <f t="shared" si="17"/>
        <v/>
      </c>
      <c r="AY34" s="64" t="str">
        <f t="shared" si="11"/>
        <v/>
      </c>
      <c r="AZ34" s="97" t="s">
        <v>103</v>
      </c>
      <c r="BA34" s="68"/>
      <c r="BB34" s="68"/>
      <c r="BC34" s="68"/>
      <c r="BD34" s="68"/>
      <c r="BE34" s="15"/>
      <c r="BF34" s="5">
        <f t="shared" si="12"/>
        <v>9215</v>
      </c>
      <c r="BG34" s="42">
        <v>5033</v>
      </c>
      <c r="BH34" s="42">
        <v>4182</v>
      </c>
      <c r="BI34" s="42"/>
      <c r="BJ34" s="42"/>
      <c r="BK34" s="42"/>
      <c r="BL34" s="42"/>
      <c r="BM34" s="15"/>
    </row>
    <row r="35" spans="1:65" outlineLevel="5" x14ac:dyDescent="0.3">
      <c r="A35" s="22">
        <f t="shared" si="5"/>
        <v>1</v>
      </c>
      <c r="B35" s="9">
        <f t="shared" si="13"/>
        <v>43849</v>
      </c>
      <c r="C35" s="51">
        <v>298712</v>
      </c>
      <c r="D35" s="64">
        <f t="shared" si="6"/>
        <v>36.5</v>
      </c>
      <c r="E35" s="12">
        <v>36</v>
      </c>
      <c r="F35" s="12">
        <v>37</v>
      </c>
      <c r="G35" s="12"/>
      <c r="H35" s="12"/>
      <c r="I35" s="12"/>
      <c r="J35" s="12"/>
      <c r="K35" s="12"/>
      <c r="L35" s="12"/>
      <c r="M35" s="74" t="str">
        <f t="shared" si="7"/>
        <v/>
      </c>
      <c r="N35" s="83" t="s">
        <v>103</v>
      </c>
      <c r="O35" s="83" t="s">
        <v>103</v>
      </c>
      <c r="P35" s="83"/>
      <c r="Q35" s="83"/>
      <c r="R35" s="83"/>
      <c r="S35" s="83"/>
      <c r="T35" s="83"/>
      <c r="U35" s="83"/>
      <c r="V35" s="5" t="str">
        <f t="shared" si="8"/>
        <v/>
      </c>
      <c r="W35" s="41"/>
      <c r="X35" s="41"/>
      <c r="Y35" s="41"/>
      <c r="Z35" s="41"/>
      <c r="AA35" s="41"/>
      <c r="AB35" s="41"/>
      <c r="AC35" s="41"/>
      <c r="AD35" s="41"/>
      <c r="AE35" s="5" t="str">
        <f t="shared" si="9"/>
        <v/>
      </c>
      <c r="AF35" s="41"/>
      <c r="AG35" s="41"/>
      <c r="AH35" s="41"/>
      <c r="AI35" s="41"/>
      <c r="AJ35" s="41"/>
      <c r="AK35" s="41"/>
      <c r="AL35" s="41"/>
      <c r="AM35" s="41"/>
      <c r="AN35" s="45">
        <f t="shared" si="10"/>
        <v>18.485915492957748</v>
      </c>
      <c r="AO35" s="41">
        <v>1136</v>
      </c>
      <c r="AP35" s="110" t="s">
        <v>103</v>
      </c>
      <c r="AQ35" s="111" t="s">
        <v>103</v>
      </c>
      <c r="AR35" s="126" t="str">
        <f t="shared" si="14"/>
        <v/>
      </c>
      <c r="AS35" s="126" t="str">
        <f t="shared" si="15"/>
        <v/>
      </c>
      <c r="AT35" s="127">
        <v>923</v>
      </c>
      <c r="AU35" s="114" t="s">
        <v>103</v>
      </c>
      <c r="AV35" s="115" t="s">
        <v>103</v>
      </c>
      <c r="AW35" s="126" t="str">
        <f t="shared" si="16"/>
        <v/>
      </c>
      <c r="AX35" s="126" t="str">
        <f t="shared" si="17"/>
        <v/>
      </c>
      <c r="AY35" s="64" t="str">
        <f t="shared" si="11"/>
        <v/>
      </c>
      <c r="AZ35" s="97" t="s">
        <v>103</v>
      </c>
      <c r="BA35" s="68"/>
      <c r="BB35" s="68"/>
      <c r="BC35" s="68"/>
      <c r="BD35" s="68"/>
      <c r="BE35" s="15"/>
      <c r="BF35" s="5">
        <f t="shared" si="12"/>
        <v>10078</v>
      </c>
      <c r="BG35" s="42">
        <v>5346</v>
      </c>
      <c r="BH35" s="42">
        <v>4732</v>
      </c>
      <c r="BI35" s="42"/>
      <c r="BJ35" s="42"/>
      <c r="BK35" s="42"/>
      <c r="BL35" s="42"/>
      <c r="BM35" s="15"/>
    </row>
    <row r="36" spans="1:65" outlineLevel="5" x14ac:dyDescent="0.3">
      <c r="A36" s="22">
        <f t="shared" si="5"/>
        <v>1</v>
      </c>
      <c r="B36" s="9">
        <f t="shared" si="13"/>
        <v>43850</v>
      </c>
      <c r="C36" s="51">
        <v>288523</v>
      </c>
      <c r="D36" s="64">
        <f t="shared" si="6"/>
        <v>36.5</v>
      </c>
      <c r="E36" s="12">
        <v>36</v>
      </c>
      <c r="F36" s="12">
        <v>37</v>
      </c>
      <c r="G36" s="12"/>
      <c r="H36" s="12"/>
      <c r="I36" s="12"/>
      <c r="J36" s="12"/>
      <c r="K36" s="12"/>
      <c r="L36" s="12"/>
      <c r="M36" s="74" t="str">
        <f t="shared" si="7"/>
        <v/>
      </c>
      <c r="N36" s="83" t="s">
        <v>103</v>
      </c>
      <c r="O36" s="83" t="s">
        <v>103</v>
      </c>
      <c r="P36" s="83"/>
      <c r="Q36" s="83"/>
      <c r="R36" s="83"/>
      <c r="S36" s="83"/>
      <c r="T36" s="83"/>
      <c r="U36" s="83"/>
      <c r="V36" s="5" t="str">
        <f t="shared" si="8"/>
        <v/>
      </c>
      <c r="W36" s="41"/>
      <c r="X36" s="41"/>
      <c r="Y36" s="41"/>
      <c r="Z36" s="41"/>
      <c r="AA36" s="41"/>
      <c r="AB36" s="41"/>
      <c r="AC36" s="41"/>
      <c r="AD36" s="41"/>
      <c r="AE36" s="5" t="str">
        <f t="shared" si="9"/>
        <v/>
      </c>
      <c r="AF36" s="41"/>
      <c r="AG36" s="41"/>
      <c r="AH36" s="41"/>
      <c r="AI36" s="41"/>
      <c r="AJ36" s="41"/>
      <c r="AK36" s="41"/>
      <c r="AL36" s="41"/>
      <c r="AM36" s="41"/>
      <c r="AN36" s="45">
        <f t="shared" si="10"/>
        <v>19.718309859154928</v>
      </c>
      <c r="AO36" s="41">
        <v>1065</v>
      </c>
      <c r="AP36" s="110" t="s">
        <v>103</v>
      </c>
      <c r="AQ36" s="111" t="s">
        <v>103</v>
      </c>
      <c r="AR36" s="126" t="str">
        <f t="shared" si="14"/>
        <v/>
      </c>
      <c r="AS36" s="126" t="str">
        <f t="shared" si="15"/>
        <v/>
      </c>
      <c r="AT36" s="127">
        <v>931</v>
      </c>
      <c r="AU36" s="114">
        <v>2.21</v>
      </c>
      <c r="AV36" s="115" t="s">
        <v>103</v>
      </c>
      <c r="AW36" s="126" t="str">
        <f t="shared" si="16"/>
        <v/>
      </c>
      <c r="AX36" s="126" t="str">
        <f t="shared" si="17"/>
        <v/>
      </c>
      <c r="AY36" s="64" t="str">
        <f t="shared" si="11"/>
        <v/>
      </c>
      <c r="AZ36" s="97">
        <v>80.42</v>
      </c>
      <c r="BA36" s="68"/>
      <c r="BB36" s="68"/>
      <c r="BC36" s="68"/>
      <c r="BD36" s="68"/>
      <c r="BE36" s="15"/>
      <c r="BF36" s="5">
        <f t="shared" si="12"/>
        <v>9629</v>
      </c>
      <c r="BG36" s="42">
        <v>5138</v>
      </c>
      <c r="BH36" s="42">
        <v>4491</v>
      </c>
      <c r="BI36" s="42"/>
      <c r="BJ36" s="42"/>
      <c r="BK36" s="42"/>
      <c r="BL36" s="42"/>
      <c r="BM36" s="15"/>
    </row>
    <row r="37" spans="1:65" outlineLevel="5" x14ac:dyDescent="0.3">
      <c r="A37" s="22">
        <f t="shared" si="5"/>
        <v>1</v>
      </c>
      <c r="B37" s="9">
        <f t="shared" si="13"/>
        <v>43851</v>
      </c>
      <c r="C37" s="51">
        <v>253796</v>
      </c>
      <c r="D37" s="64">
        <f t="shared" si="6"/>
        <v>37</v>
      </c>
      <c r="E37" s="12">
        <v>37</v>
      </c>
      <c r="F37" s="12">
        <v>37</v>
      </c>
      <c r="G37" s="12"/>
      <c r="H37" s="12"/>
      <c r="I37" s="12"/>
      <c r="J37" s="12"/>
      <c r="K37" s="12"/>
      <c r="L37" s="12"/>
      <c r="M37" s="74" t="str">
        <f t="shared" si="7"/>
        <v/>
      </c>
      <c r="N37" s="83" t="s">
        <v>103</v>
      </c>
      <c r="O37" s="83" t="s">
        <v>103</v>
      </c>
      <c r="P37" s="83"/>
      <c r="Q37" s="83"/>
      <c r="R37" s="83"/>
      <c r="S37" s="83"/>
      <c r="T37" s="83"/>
      <c r="U37" s="83"/>
      <c r="V37" s="5" t="str">
        <f t="shared" si="8"/>
        <v/>
      </c>
      <c r="W37" s="41"/>
      <c r="X37" s="41"/>
      <c r="Y37" s="41"/>
      <c r="Z37" s="41"/>
      <c r="AA37" s="41"/>
      <c r="AB37" s="41"/>
      <c r="AC37" s="41"/>
      <c r="AD37" s="41"/>
      <c r="AE37" s="5" t="str">
        <f t="shared" si="9"/>
        <v/>
      </c>
      <c r="AF37" s="41"/>
      <c r="AG37" s="41"/>
      <c r="AH37" s="41"/>
      <c r="AI37" s="41"/>
      <c r="AJ37" s="41"/>
      <c r="AK37" s="41"/>
      <c r="AL37" s="41"/>
      <c r="AM37" s="41"/>
      <c r="AN37" s="45">
        <f t="shared" si="10"/>
        <v>19.553072625698324</v>
      </c>
      <c r="AO37" s="41">
        <v>1074</v>
      </c>
      <c r="AP37" s="110" t="s">
        <v>103</v>
      </c>
      <c r="AQ37" s="111" t="s">
        <v>103</v>
      </c>
      <c r="AR37" s="126" t="str">
        <f t="shared" si="14"/>
        <v/>
      </c>
      <c r="AS37" s="126" t="str">
        <f t="shared" si="15"/>
        <v/>
      </c>
      <c r="AT37" s="127">
        <v>963</v>
      </c>
      <c r="AU37" s="114">
        <v>2.12</v>
      </c>
      <c r="AV37" s="115" t="s">
        <v>103</v>
      </c>
      <c r="AW37" s="126" t="str">
        <f t="shared" si="16"/>
        <v/>
      </c>
      <c r="AX37" s="126" t="str">
        <f t="shared" si="17"/>
        <v/>
      </c>
      <c r="AY37" s="64" t="str">
        <f t="shared" si="11"/>
        <v/>
      </c>
      <c r="AZ37" s="97">
        <v>80.37</v>
      </c>
      <c r="BA37" s="68"/>
      <c r="BB37" s="68"/>
      <c r="BC37" s="68"/>
      <c r="BD37" s="68"/>
      <c r="BE37" s="15"/>
      <c r="BF37" s="5">
        <f t="shared" si="12"/>
        <v>11307</v>
      </c>
      <c r="BG37" s="42">
        <v>5390</v>
      </c>
      <c r="BH37" s="42">
        <v>5917</v>
      </c>
      <c r="BI37" s="42"/>
      <c r="BJ37" s="42"/>
      <c r="BK37" s="42"/>
      <c r="BL37" s="42"/>
      <c r="BM37" s="15"/>
    </row>
    <row r="38" spans="1:65" outlineLevel="5" x14ac:dyDescent="0.3">
      <c r="A38" s="22">
        <f t="shared" si="5"/>
        <v>1</v>
      </c>
      <c r="B38" s="9">
        <f t="shared" si="13"/>
        <v>43852</v>
      </c>
      <c r="C38" s="51">
        <v>286072</v>
      </c>
      <c r="D38" s="64">
        <f t="shared" si="6"/>
        <v>36.5</v>
      </c>
      <c r="E38" s="12">
        <v>37</v>
      </c>
      <c r="F38" s="12">
        <v>36</v>
      </c>
      <c r="G38" s="12"/>
      <c r="H38" s="12"/>
      <c r="I38" s="12"/>
      <c r="J38" s="12"/>
      <c r="K38" s="12"/>
      <c r="L38" s="12"/>
      <c r="M38" s="74">
        <f t="shared" si="7"/>
        <v>7.2</v>
      </c>
      <c r="N38" s="83">
        <v>7.26</v>
      </c>
      <c r="O38" s="83">
        <v>7.23</v>
      </c>
      <c r="P38" s="83"/>
      <c r="Q38" s="83"/>
      <c r="R38" s="83"/>
      <c r="S38" s="83"/>
      <c r="T38" s="83"/>
      <c r="U38" s="83"/>
      <c r="V38" s="5" t="str">
        <f t="shared" si="8"/>
        <v/>
      </c>
      <c r="W38" s="41"/>
      <c r="X38" s="41"/>
      <c r="Y38" s="41"/>
      <c r="Z38" s="41"/>
      <c r="AA38" s="41"/>
      <c r="AB38" s="41"/>
      <c r="AC38" s="41"/>
      <c r="AD38" s="41"/>
      <c r="AE38" s="5" t="str">
        <f t="shared" si="9"/>
        <v/>
      </c>
      <c r="AF38" s="41"/>
      <c r="AG38" s="41"/>
      <c r="AH38" s="41"/>
      <c r="AI38" s="41"/>
      <c r="AJ38" s="41"/>
      <c r="AK38" s="41"/>
      <c r="AL38" s="41"/>
      <c r="AM38" s="41"/>
      <c r="AN38" s="45">
        <f t="shared" si="10"/>
        <v>16.393442622950818</v>
      </c>
      <c r="AO38" s="41">
        <v>1281</v>
      </c>
      <c r="AP38" s="110">
        <v>3.46</v>
      </c>
      <c r="AQ38" s="111">
        <v>2.64</v>
      </c>
      <c r="AR38" s="126">
        <f t="shared" si="14"/>
        <v>76.30057803468209</v>
      </c>
      <c r="AS38" s="126">
        <f t="shared" si="15"/>
        <v>23.69942196531791</v>
      </c>
      <c r="AT38" s="127">
        <v>1138</v>
      </c>
      <c r="AU38" s="114">
        <v>2.16</v>
      </c>
      <c r="AV38" s="115">
        <v>1.42</v>
      </c>
      <c r="AW38" s="126">
        <f t="shared" si="16"/>
        <v>65.740740740740733</v>
      </c>
      <c r="AX38" s="126">
        <f t="shared" si="17"/>
        <v>34.259259259259267</v>
      </c>
      <c r="AY38" s="64">
        <f t="shared" si="11"/>
        <v>40.397215397215447</v>
      </c>
      <c r="AZ38" s="97">
        <v>80.63</v>
      </c>
      <c r="BA38" s="68"/>
      <c r="BB38" s="68"/>
      <c r="BC38" s="68"/>
      <c r="BD38" s="68"/>
      <c r="BE38" s="15"/>
      <c r="BF38" s="5">
        <f t="shared" si="12"/>
        <v>11271</v>
      </c>
      <c r="BG38" s="42">
        <v>4431</v>
      </c>
      <c r="BH38" s="42">
        <v>6840</v>
      </c>
      <c r="BI38" s="42"/>
      <c r="BJ38" s="42"/>
      <c r="BK38" s="42"/>
      <c r="BL38" s="42"/>
      <c r="BM38" s="15"/>
    </row>
    <row r="39" spans="1:65" outlineLevel="5" x14ac:dyDescent="0.3">
      <c r="A39" s="22">
        <f t="shared" si="5"/>
        <v>1</v>
      </c>
      <c r="B39" s="9">
        <f t="shared" si="13"/>
        <v>43853</v>
      </c>
      <c r="C39" s="51">
        <v>317208</v>
      </c>
      <c r="D39" s="64">
        <f t="shared" si="6"/>
        <v>36</v>
      </c>
      <c r="E39" s="12">
        <v>36</v>
      </c>
      <c r="F39" s="12">
        <v>36</v>
      </c>
      <c r="G39" s="12"/>
      <c r="H39" s="12"/>
      <c r="I39" s="12"/>
      <c r="J39" s="12"/>
      <c r="K39" s="12"/>
      <c r="L39" s="12"/>
      <c r="M39" s="74" t="str">
        <f t="shared" si="7"/>
        <v/>
      </c>
      <c r="N39" s="83" t="s">
        <v>103</v>
      </c>
      <c r="O39" s="83" t="s">
        <v>103</v>
      </c>
      <c r="P39" s="83"/>
      <c r="Q39" s="83"/>
      <c r="R39" s="83"/>
      <c r="S39" s="83"/>
      <c r="T39" s="83"/>
      <c r="U39" s="83"/>
      <c r="V39" s="5" t="str">
        <f t="shared" si="8"/>
        <v/>
      </c>
      <c r="W39" s="41"/>
      <c r="X39" s="41"/>
      <c r="Y39" s="41"/>
      <c r="Z39" s="41"/>
      <c r="AA39" s="41"/>
      <c r="AB39" s="41"/>
      <c r="AC39" s="41"/>
      <c r="AD39" s="41"/>
      <c r="AE39" s="5" t="str">
        <f t="shared" si="9"/>
        <v/>
      </c>
      <c r="AF39" s="41"/>
      <c r="AG39" s="41"/>
      <c r="AH39" s="41"/>
      <c r="AI39" s="41"/>
      <c r="AJ39" s="41"/>
      <c r="AK39" s="41"/>
      <c r="AL39" s="41"/>
      <c r="AM39" s="41"/>
      <c r="AN39" s="45">
        <f t="shared" si="10"/>
        <v>21.021021021021021</v>
      </c>
      <c r="AO39" s="41">
        <v>999</v>
      </c>
      <c r="AP39" s="110" t="s">
        <v>103</v>
      </c>
      <c r="AQ39" s="111" t="s">
        <v>103</v>
      </c>
      <c r="AR39" s="126" t="str">
        <f t="shared" si="14"/>
        <v/>
      </c>
      <c r="AS39" s="126" t="str">
        <f t="shared" si="15"/>
        <v/>
      </c>
      <c r="AT39" s="127">
        <v>677</v>
      </c>
      <c r="AU39" s="114">
        <v>2.2799999999999998</v>
      </c>
      <c r="AV39" s="115" t="s">
        <v>103</v>
      </c>
      <c r="AW39" s="126" t="str">
        <f t="shared" si="16"/>
        <v/>
      </c>
      <c r="AX39" s="126" t="str">
        <f t="shared" si="17"/>
        <v/>
      </c>
      <c r="AY39" s="64" t="str">
        <f t="shared" si="11"/>
        <v/>
      </c>
      <c r="AZ39" s="97">
        <v>80.430000000000007</v>
      </c>
      <c r="BA39" s="68"/>
      <c r="BB39" s="68"/>
      <c r="BC39" s="68"/>
      <c r="BD39" s="68"/>
      <c r="BE39" s="15"/>
      <c r="BF39" s="5">
        <f t="shared" si="12"/>
        <v>8536</v>
      </c>
      <c r="BG39" s="42">
        <v>3953</v>
      </c>
      <c r="BH39" s="42">
        <v>4583</v>
      </c>
      <c r="BI39" s="42"/>
      <c r="BJ39" s="42"/>
      <c r="BK39" s="42"/>
      <c r="BL39" s="42"/>
      <c r="BM39" s="15"/>
    </row>
    <row r="40" spans="1:65" outlineLevel="5" x14ac:dyDescent="0.3">
      <c r="A40" s="22">
        <f t="shared" si="5"/>
        <v>1</v>
      </c>
      <c r="B40" s="9">
        <f t="shared" si="13"/>
        <v>43854</v>
      </c>
      <c r="C40" s="51">
        <v>317239</v>
      </c>
      <c r="D40" s="64">
        <f t="shared" si="6"/>
        <v>37</v>
      </c>
      <c r="E40" s="12">
        <v>37</v>
      </c>
      <c r="F40" s="12">
        <v>37</v>
      </c>
      <c r="G40" s="12"/>
      <c r="H40" s="12"/>
      <c r="I40" s="12"/>
      <c r="J40" s="12"/>
      <c r="K40" s="12"/>
      <c r="L40" s="12"/>
      <c r="M40" s="74" t="str">
        <f t="shared" si="7"/>
        <v/>
      </c>
      <c r="N40" s="83" t="s">
        <v>103</v>
      </c>
      <c r="O40" s="83" t="s">
        <v>103</v>
      </c>
      <c r="P40" s="83"/>
      <c r="Q40" s="83"/>
      <c r="R40" s="83"/>
      <c r="S40" s="83"/>
      <c r="T40" s="83"/>
      <c r="U40" s="83"/>
      <c r="V40" s="5" t="str">
        <f t="shared" si="8"/>
        <v/>
      </c>
      <c r="W40" s="41"/>
      <c r="X40" s="41"/>
      <c r="Y40" s="41"/>
      <c r="Z40" s="41"/>
      <c r="AA40" s="41"/>
      <c r="AB40" s="41"/>
      <c r="AC40" s="41"/>
      <c r="AD40" s="41"/>
      <c r="AE40" s="5" t="str">
        <f t="shared" si="9"/>
        <v/>
      </c>
      <c r="AF40" s="41"/>
      <c r="AG40" s="41"/>
      <c r="AH40" s="41"/>
      <c r="AI40" s="41"/>
      <c r="AJ40" s="41"/>
      <c r="AK40" s="41"/>
      <c r="AL40" s="41"/>
      <c r="AM40" s="41"/>
      <c r="AN40" s="45">
        <f t="shared" si="10"/>
        <v>20.669291338582678</v>
      </c>
      <c r="AO40" s="41">
        <v>1016</v>
      </c>
      <c r="AP40" s="110" t="s">
        <v>103</v>
      </c>
      <c r="AQ40" s="111" t="s">
        <v>103</v>
      </c>
      <c r="AR40" s="126" t="str">
        <f t="shared" si="14"/>
        <v/>
      </c>
      <c r="AS40" s="126" t="str">
        <f t="shared" si="15"/>
        <v/>
      </c>
      <c r="AT40" s="127">
        <v>795</v>
      </c>
      <c r="AU40" s="114" t="s">
        <v>103</v>
      </c>
      <c r="AV40" s="115" t="s">
        <v>103</v>
      </c>
      <c r="AW40" s="126" t="str">
        <f t="shared" si="16"/>
        <v/>
      </c>
      <c r="AX40" s="126" t="str">
        <f t="shared" si="17"/>
        <v/>
      </c>
      <c r="AY40" s="64" t="str">
        <f t="shared" si="11"/>
        <v/>
      </c>
      <c r="AZ40" s="97" t="s">
        <v>103</v>
      </c>
      <c r="BA40" s="68"/>
      <c r="BB40" s="68"/>
      <c r="BC40" s="68"/>
      <c r="BD40" s="68"/>
      <c r="BE40" s="15"/>
      <c r="BF40" s="5">
        <f t="shared" si="12"/>
        <v>11027</v>
      </c>
      <c r="BG40" s="42">
        <v>5195</v>
      </c>
      <c r="BH40" s="42">
        <v>5832</v>
      </c>
      <c r="BI40" s="42"/>
      <c r="BJ40" s="42"/>
      <c r="BK40" s="42"/>
      <c r="BL40" s="42"/>
      <c r="BM40" s="15"/>
    </row>
    <row r="41" spans="1:65" outlineLevel="5" x14ac:dyDescent="0.3">
      <c r="A41" s="22">
        <f t="shared" si="5"/>
        <v>1</v>
      </c>
      <c r="B41" s="9">
        <f t="shared" si="13"/>
        <v>43855</v>
      </c>
      <c r="C41" s="51">
        <v>272347</v>
      </c>
      <c r="D41" s="64">
        <f t="shared" si="6"/>
        <v>36.5</v>
      </c>
      <c r="E41" s="12">
        <v>37</v>
      </c>
      <c r="F41" s="12">
        <v>36</v>
      </c>
      <c r="G41" s="12"/>
      <c r="H41" s="12"/>
      <c r="I41" s="12"/>
      <c r="J41" s="12"/>
      <c r="K41" s="12"/>
      <c r="L41" s="12"/>
      <c r="M41" s="74" t="str">
        <f t="shared" si="7"/>
        <v/>
      </c>
      <c r="N41" s="83" t="s">
        <v>103</v>
      </c>
      <c r="O41" s="83" t="s">
        <v>103</v>
      </c>
      <c r="P41" s="83"/>
      <c r="Q41" s="83"/>
      <c r="R41" s="83"/>
      <c r="S41" s="83"/>
      <c r="T41" s="83"/>
      <c r="U41" s="83"/>
      <c r="V41" s="5" t="str">
        <f t="shared" si="8"/>
        <v/>
      </c>
      <c r="W41" s="41"/>
      <c r="X41" s="41"/>
      <c r="Y41" s="41"/>
      <c r="Z41" s="41"/>
      <c r="AA41" s="41"/>
      <c r="AB41" s="41"/>
      <c r="AC41" s="41"/>
      <c r="AD41" s="41"/>
      <c r="AE41" s="5" t="str">
        <f t="shared" si="9"/>
        <v/>
      </c>
      <c r="AF41" s="41"/>
      <c r="AG41" s="41"/>
      <c r="AH41" s="41"/>
      <c r="AI41" s="41"/>
      <c r="AJ41" s="41"/>
      <c r="AK41" s="41"/>
      <c r="AL41" s="41"/>
      <c r="AM41" s="41"/>
      <c r="AN41" s="45">
        <f t="shared" si="10"/>
        <v>21.627188465499486</v>
      </c>
      <c r="AO41" s="41">
        <v>971</v>
      </c>
      <c r="AP41" s="110" t="s">
        <v>103</v>
      </c>
      <c r="AQ41" s="111" t="s">
        <v>103</v>
      </c>
      <c r="AR41" s="126" t="str">
        <f t="shared" si="14"/>
        <v/>
      </c>
      <c r="AS41" s="126" t="str">
        <f t="shared" si="15"/>
        <v/>
      </c>
      <c r="AT41" s="127">
        <v>860</v>
      </c>
      <c r="AU41" s="114" t="s">
        <v>103</v>
      </c>
      <c r="AV41" s="115" t="s">
        <v>103</v>
      </c>
      <c r="AW41" s="126" t="str">
        <f t="shared" si="16"/>
        <v/>
      </c>
      <c r="AX41" s="126" t="str">
        <f t="shared" si="17"/>
        <v/>
      </c>
      <c r="AY41" s="64" t="str">
        <f t="shared" si="11"/>
        <v/>
      </c>
      <c r="AZ41" s="97" t="s">
        <v>103</v>
      </c>
      <c r="BA41" s="68"/>
      <c r="BB41" s="68"/>
      <c r="BC41" s="68"/>
      <c r="BD41" s="68"/>
      <c r="BE41" s="15"/>
      <c r="BF41" s="5">
        <f t="shared" si="12"/>
        <v>9660</v>
      </c>
      <c r="BG41" s="42">
        <v>5799</v>
      </c>
      <c r="BH41" s="42">
        <v>3861</v>
      </c>
      <c r="BI41" s="42"/>
      <c r="BJ41" s="42"/>
      <c r="BK41" s="42"/>
      <c r="BL41" s="42"/>
      <c r="BM41" s="15"/>
    </row>
    <row r="42" spans="1:65" outlineLevel="5" x14ac:dyDescent="0.3">
      <c r="A42" s="22">
        <f t="shared" si="5"/>
        <v>1</v>
      </c>
      <c r="B42" s="9">
        <f t="shared" si="13"/>
        <v>43856</v>
      </c>
      <c r="C42" s="51">
        <v>277970</v>
      </c>
      <c r="D42" s="64">
        <f t="shared" si="6"/>
        <v>36.5</v>
      </c>
      <c r="E42" s="12">
        <v>37</v>
      </c>
      <c r="F42" s="12">
        <v>36</v>
      </c>
      <c r="G42" s="12"/>
      <c r="H42" s="12"/>
      <c r="I42" s="12"/>
      <c r="J42" s="12"/>
      <c r="K42" s="12"/>
      <c r="L42" s="12"/>
      <c r="M42" s="74" t="str">
        <f t="shared" si="7"/>
        <v/>
      </c>
      <c r="N42" s="83" t="s">
        <v>103</v>
      </c>
      <c r="O42" s="83" t="s">
        <v>103</v>
      </c>
      <c r="P42" s="83"/>
      <c r="Q42" s="83"/>
      <c r="R42" s="83"/>
      <c r="S42" s="83"/>
      <c r="T42" s="83"/>
      <c r="U42" s="83"/>
      <c r="V42" s="5" t="str">
        <f t="shared" si="8"/>
        <v/>
      </c>
      <c r="W42" s="41"/>
      <c r="X42" s="41"/>
      <c r="Y42" s="41"/>
      <c r="Z42" s="41"/>
      <c r="AA42" s="41"/>
      <c r="AB42" s="41"/>
      <c r="AC42" s="41"/>
      <c r="AD42" s="41"/>
      <c r="AE42" s="5" t="str">
        <f t="shared" si="9"/>
        <v/>
      </c>
      <c r="AF42" s="41"/>
      <c r="AG42" s="41"/>
      <c r="AH42" s="41"/>
      <c r="AI42" s="41"/>
      <c r="AJ42" s="41"/>
      <c r="AK42" s="41"/>
      <c r="AL42" s="41"/>
      <c r="AM42" s="41"/>
      <c r="AN42" s="45">
        <f t="shared" si="10"/>
        <v>23.001095290251918</v>
      </c>
      <c r="AO42" s="41">
        <v>913</v>
      </c>
      <c r="AP42" s="110" t="s">
        <v>103</v>
      </c>
      <c r="AQ42" s="111" t="s">
        <v>103</v>
      </c>
      <c r="AR42" s="126" t="str">
        <f t="shared" si="14"/>
        <v/>
      </c>
      <c r="AS42" s="126" t="str">
        <f t="shared" si="15"/>
        <v/>
      </c>
      <c r="AT42" s="127" t="s">
        <v>103</v>
      </c>
      <c r="AU42" s="114" t="s">
        <v>103</v>
      </c>
      <c r="AV42" s="115" t="s">
        <v>103</v>
      </c>
      <c r="AW42" s="126" t="str">
        <f t="shared" si="16"/>
        <v/>
      </c>
      <c r="AX42" s="126" t="str">
        <f t="shared" si="17"/>
        <v/>
      </c>
      <c r="AY42" s="64" t="str">
        <f t="shared" si="11"/>
        <v/>
      </c>
      <c r="AZ42" s="97" t="s">
        <v>103</v>
      </c>
      <c r="BA42" s="68"/>
      <c r="BB42" s="68"/>
      <c r="BC42" s="68"/>
      <c r="BD42" s="68"/>
      <c r="BE42" s="15"/>
      <c r="BF42" s="5">
        <f t="shared" si="12"/>
        <v>12466</v>
      </c>
      <c r="BG42" s="42">
        <v>5211</v>
      </c>
      <c r="BH42" s="42">
        <v>7255</v>
      </c>
      <c r="BI42" s="42"/>
      <c r="BJ42" s="42"/>
      <c r="BK42" s="42"/>
      <c r="BL42" s="42"/>
      <c r="BM42" s="15"/>
    </row>
    <row r="43" spans="1:65" outlineLevel="5" x14ac:dyDescent="0.3">
      <c r="A43" s="22">
        <f t="shared" si="5"/>
        <v>1</v>
      </c>
      <c r="B43" s="9">
        <f t="shared" si="13"/>
        <v>43857</v>
      </c>
      <c r="C43" s="51">
        <v>334472</v>
      </c>
      <c r="D43" s="64">
        <f t="shared" si="6"/>
        <v>37</v>
      </c>
      <c r="E43" s="12">
        <v>37</v>
      </c>
      <c r="F43" s="12">
        <v>37</v>
      </c>
      <c r="G43" s="12"/>
      <c r="H43" s="12"/>
      <c r="I43" s="12"/>
      <c r="J43" s="12"/>
      <c r="K43" s="12"/>
      <c r="L43" s="12"/>
      <c r="M43" s="74" t="str">
        <f t="shared" si="7"/>
        <v/>
      </c>
      <c r="N43" s="83" t="s">
        <v>103</v>
      </c>
      <c r="O43" s="83" t="s">
        <v>103</v>
      </c>
      <c r="P43" s="83"/>
      <c r="Q43" s="83"/>
      <c r="R43" s="83"/>
      <c r="S43" s="83"/>
      <c r="T43" s="83"/>
      <c r="U43" s="83"/>
      <c r="V43" s="5" t="str">
        <f t="shared" si="8"/>
        <v/>
      </c>
      <c r="W43" s="41"/>
      <c r="X43" s="41"/>
      <c r="Y43" s="41"/>
      <c r="Z43" s="41"/>
      <c r="AA43" s="41"/>
      <c r="AB43" s="41"/>
      <c r="AC43" s="41"/>
      <c r="AD43" s="41"/>
      <c r="AE43" s="5" t="str">
        <f t="shared" si="9"/>
        <v/>
      </c>
      <c r="AF43" s="41"/>
      <c r="AG43" s="41"/>
      <c r="AH43" s="41"/>
      <c r="AI43" s="41"/>
      <c r="AJ43" s="41"/>
      <c r="AK43" s="41"/>
      <c r="AL43" s="41"/>
      <c r="AM43" s="41"/>
      <c r="AN43" s="45">
        <f t="shared" si="10"/>
        <v>23.307436182019977</v>
      </c>
      <c r="AO43" s="41">
        <v>901</v>
      </c>
      <c r="AP43" s="110" t="s">
        <v>103</v>
      </c>
      <c r="AQ43" s="111" t="s">
        <v>103</v>
      </c>
      <c r="AR43" s="126" t="str">
        <f t="shared" si="14"/>
        <v/>
      </c>
      <c r="AS43" s="126" t="str">
        <f t="shared" si="15"/>
        <v/>
      </c>
      <c r="AT43" s="127">
        <v>893</v>
      </c>
      <c r="AU43" s="114" t="s">
        <v>103</v>
      </c>
      <c r="AV43" s="115" t="s">
        <v>103</v>
      </c>
      <c r="AW43" s="126" t="str">
        <f t="shared" si="16"/>
        <v/>
      </c>
      <c r="AX43" s="126" t="str">
        <f t="shared" si="17"/>
        <v/>
      </c>
      <c r="AY43" s="64" t="str">
        <f t="shared" si="11"/>
        <v/>
      </c>
      <c r="AZ43" s="97" t="s">
        <v>103</v>
      </c>
      <c r="BA43" s="68"/>
      <c r="BB43" s="68"/>
      <c r="BC43" s="68"/>
      <c r="BD43" s="68"/>
      <c r="BE43" s="15"/>
      <c r="BF43" s="5">
        <f t="shared" si="12"/>
        <v>11912</v>
      </c>
      <c r="BG43" s="42">
        <v>5121</v>
      </c>
      <c r="BH43" s="42">
        <v>6791</v>
      </c>
      <c r="BI43" s="42"/>
      <c r="BJ43" s="42"/>
      <c r="BK43" s="42"/>
      <c r="BL43" s="42"/>
      <c r="BM43" s="15"/>
    </row>
    <row r="44" spans="1:65" outlineLevel="5" x14ac:dyDescent="0.3">
      <c r="A44" s="22">
        <f t="shared" si="5"/>
        <v>1</v>
      </c>
      <c r="B44" s="9">
        <f t="shared" si="13"/>
        <v>43858</v>
      </c>
      <c r="C44" s="51">
        <v>346532</v>
      </c>
      <c r="D44" s="64">
        <f t="shared" si="6"/>
        <v>37</v>
      </c>
      <c r="E44" s="12">
        <v>37</v>
      </c>
      <c r="F44" s="12">
        <v>37</v>
      </c>
      <c r="G44" s="12"/>
      <c r="H44" s="12"/>
      <c r="I44" s="12"/>
      <c r="J44" s="12"/>
      <c r="K44" s="12"/>
      <c r="L44" s="12"/>
      <c r="M44" s="74">
        <f t="shared" si="7"/>
        <v>7.3</v>
      </c>
      <c r="N44" s="83">
        <v>7.33</v>
      </c>
      <c r="O44" s="83">
        <v>7.3</v>
      </c>
      <c r="P44" s="83"/>
      <c r="Q44" s="83"/>
      <c r="R44" s="83"/>
      <c r="S44" s="83"/>
      <c r="T44" s="83"/>
      <c r="U44" s="83"/>
      <c r="V44" s="5" t="str">
        <f t="shared" si="8"/>
        <v/>
      </c>
      <c r="W44" s="41"/>
      <c r="X44" s="41"/>
      <c r="Y44" s="41"/>
      <c r="Z44" s="41"/>
      <c r="AA44" s="41"/>
      <c r="AB44" s="41"/>
      <c r="AC44" s="41"/>
      <c r="AD44" s="41"/>
      <c r="AE44" s="5" t="str">
        <f t="shared" si="9"/>
        <v/>
      </c>
      <c r="AF44" s="41"/>
      <c r="AG44" s="41"/>
      <c r="AH44" s="41"/>
      <c r="AI44" s="41"/>
      <c r="AJ44" s="41"/>
      <c r="AK44" s="41"/>
      <c r="AL44" s="41"/>
      <c r="AM44" s="41"/>
      <c r="AN44" s="45">
        <f t="shared" si="10"/>
        <v>20.447906523855892</v>
      </c>
      <c r="AO44" s="41">
        <v>1027</v>
      </c>
      <c r="AP44" s="110">
        <v>3.37</v>
      </c>
      <c r="AQ44" s="111">
        <v>2.52</v>
      </c>
      <c r="AR44" s="126">
        <f t="shared" si="14"/>
        <v>74.777448071216611</v>
      </c>
      <c r="AS44" s="126">
        <f t="shared" si="15"/>
        <v>25.222551928783389</v>
      </c>
      <c r="AT44" s="127">
        <v>972</v>
      </c>
      <c r="AU44" s="114">
        <v>2.2400000000000002</v>
      </c>
      <c r="AV44" s="115">
        <v>1.49</v>
      </c>
      <c r="AW44" s="126">
        <f t="shared" si="16"/>
        <v>66.517857142857139</v>
      </c>
      <c r="AX44" s="126">
        <f t="shared" si="17"/>
        <v>33.482142857142861</v>
      </c>
      <c r="AY44" s="64">
        <f t="shared" si="11"/>
        <v>32.98941798941798</v>
      </c>
      <c r="AZ44" s="97">
        <v>80.72</v>
      </c>
      <c r="BA44" s="68"/>
      <c r="BB44" s="68"/>
      <c r="BC44" s="68"/>
      <c r="BD44" s="68"/>
      <c r="BE44" s="15"/>
      <c r="BF44" s="5">
        <f t="shared" si="12"/>
        <v>11255</v>
      </c>
      <c r="BG44" s="42">
        <v>5405</v>
      </c>
      <c r="BH44" s="42">
        <v>5850</v>
      </c>
      <c r="BI44" s="42"/>
      <c r="BJ44" s="42"/>
      <c r="BK44" s="42"/>
      <c r="BL44" s="42"/>
      <c r="BM44" s="15"/>
    </row>
    <row r="45" spans="1:65" outlineLevel="5" x14ac:dyDescent="0.3">
      <c r="A45" s="22">
        <f t="shared" si="5"/>
        <v>1</v>
      </c>
      <c r="B45" s="9">
        <f t="shared" si="13"/>
        <v>43859</v>
      </c>
      <c r="C45" s="51">
        <v>340902</v>
      </c>
      <c r="D45" s="64">
        <f t="shared" si="6"/>
        <v>36</v>
      </c>
      <c r="E45" s="12">
        <v>36</v>
      </c>
      <c r="F45" s="12">
        <v>36</v>
      </c>
      <c r="G45" s="12"/>
      <c r="H45" s="12"/>
      <c r="I45" s="12"/>
      <c r="J45" s="12"/>
      <c r="K45" s="12"/>
      <c r="L45" s="12"/>
      <c r="M45" s="74" t="str">
        <f t="shared" si="7"/>
        <v/>
      </c>
      <c r="N45" s="83" t="s">
        <v>103</v>
      </c>
      <c r="O45" s="83" t="s">
        <v>103</v>
      </c>
      <c r="P45" s="83"/>
      <c r="Q45" s="83"/>
      <c r="R45" s="83"/>
      <c r="S45" s="83"/>
      <c r="T45" s="83"/>
      <c r="U45" s="83"/>
      <c r="V45" s="5" t="str">
        <f t="shared" si="8"/>
        <v/>
      </c>
      <c r="W45" s="41"/>
      <c r="X45" s="41"/>
      <c r="Y45" s="41"/>
      <c r="Z45" s="41"/>
      <c r="AA45" s="41"/>
      <c r="AB45" s="41"/>
      <c r="AC45" s="41"/>
      <c r="AD45" s="41"/>
      <c r="AE45" s="5" t="str">
        <f t="shared" si="9"/>
        <v/>
      </c>
      <c r="AF45" s="41"/>
      <c r="AG45" s="41"/>
      <c r="AH45" s="41"/>
      <c r="AI45" s="41"/>
      <c r="AJ45" s="41"/>
      <c r="AK45" s="41"/>
      <c r="AL45" s="41"/>
      <c r="AM45" s="41"/>
      <c r="AN45" s="45">
        <f t="shared" si="10"/>
        <v>23.153252480705621</v>
      </c>
      <c r="AO45" s="41">
        <v>907</v>
      </c>
      <c r="AP45" s="110" t="s">
        <v>103</v>
      </c>
      <c r="AQ45" s="111" t="s">
        <v>103</v>
      </c>
      <c r="AR45" s="126" t="str">
        <f t="shared" si="14"/>
        <v/>
      </c>
      <c r="AS45" s="126" t="str">
        <f t="shared" si="15"/>
        <v/>
      </c>
      <c r="AT45" s="127">
        <v>1042</v>
      </c>
      <c r="AU45" s="114">
        <v>2.2599999999999998</v>
      </c>
      <c r="AV45" s="115" t="s">
        <v>103</v>
      </c>
      <c r="AW45" s="126" t="str">
        <f t="shared" si="16"/>
        <v/>
      </c>
      <c r="AX45" s="126" t="str">
        <f t="shared" si="17"/>
        <v/>
      </c>
      <c r="AY45" s="64" t="str">
        <f t="shared" si="11"/>
        <v/>
      </c>
      <c r="AZ45" s="97">
        <v>80.16</v>
      </c>
      <c r="BA45" s="68">
        <v>64.099999999999994</v>
      </c>
      <c r="BB45" s="68">
        <v>35.299999999999997</v>
      </c>
      <c r="BC45" s="68">
        <v>1393</v>
      </c>
      <c r="BD45" s="68"/>
      <c r="BE45" s="15"/>
      <c r="BF45" s="5">
        <f t="shared" si="12"/>
        <v>14236</v>
      </c>
      <c r="BG45" s="42">
        <v>5212</v>
      </c>
      <c r="BH45" s="42">
        <v>9024</v>
      </c>
      <c r="BI45" s="42"/>
      <c r="BJ45" s="42"/>
      <c r="BK45" s="42"/>
      <c r="BL45" s="42"/>
      <c r="BM45" s="15"/>
    </row>
    <row r="46" spans="1:65" outlineLevel="5" x14ac:dyDescent="0.3">
      <c r="A46" s="22">
        <f t="shared" si="5"/>
        <v>1</v>
      </c>
      <c r="B46" s="9">
        <f t="shared" si="13"/>
        <v>43860</v>
      </c>
      <c r="C46" s="51">
        <v>332092</v>
      </c>
      <c r="D46" s="64">
        <f t="shared" si="6"/>
        <v>36</v>
      </c>
      <c r="E46" s="12">
        <v>36</v>
      </c>
      <c r="F46" s="12">
        <v>36</v>
      </c>
      <c r="G46" s="12"/>
      <c r="H46" s="12"/>
      <c r="I46" s="12"/>
      <c r="J46" s="12"/>
      <c r="K46" s="12"/>
      <c r="L46" s="12"/>
      <c r="M46" s="74" t="str">
        <f t="shared" si="7"/>
        <v/>
      </c>
      <c r="N46" s="83" t="s">
        <v>103</v>
      </c>
      <c r="O46" s="83" t="s">
        <v>103</v>
      </c>
      <c r="P46" s="83"/>
      <c r="Q46" s="83"/>
      <c r="R46" s="83"/>
      <c r="S46" s="83"/>
      <c r="T46" s="83"/>
      <c r="U46" s="83"/>
      <c r="V46" s="5" t="str">
        <f t="shared" si="8"/>
        <v/>
      </c>
      <c r="W46" s="41"/>
      <c r="X46" s="41"/>
      <c r="Y46" s="41"/>
      <c r="Z46" s="41"/>
      <c r="AA46" s="41"/>
      <c r="AB46" s="41"/>
      <c r="AC46" s="41"/>
      <c r="AD46" s="41"/>
      <c r="AE46" s="5" t="str">
        <f t="shared" si="9"/>
        <v/>
      </c>
      <c r="AF46" s="41"/>
      <c r="AG46" s="41"/>
      <c r="AH46" s="41"/>
      <c r="AI46" s="41"/>
      <c r="AJ46" s="41"/>
      <c r="AK46" s="41"/>
      <c r="AL46" s="41"/>
      <c r="AM46" s="41"/>
      <c r="AN46" s="45">
        <f t="shared" si="10"/>
        <v>21.96652719665272</v>
      </c>
      <c r="AO46" s="41">
        <v>956</v>
      </c>
      <c r="AP46" s="110" t="s">
        <v>103</v>
      </c>
      <c r="AQ46" s="111" t="s">
        <v>103</v>
      </c>
      <c r="AR46" s="126" t="str">
        <f t="shared" si="14"/>
        <v/>
      </c>
      <c r="AS46" s="126" t="str">
        <f t="shared" si="15"/>
        <v/>
      </c>
      <c r="AT46" s="127">
        <v>879</v>
      </c>
      <c r="AU46" s="114">
        <v>2.2000000000000002</v>
      </c>
      <c r="AV46" s="115" t="s">
        <v>103</v>
      </c>
      <c r="AW46" s="126" t="str">
        <f t="shared" si="16"/>
        <v/>
      </c>
      <c r="AX46" s="126" t="str">
        <f t="shared" si="17"/>
        <v/>
      </c>
      <c r="AY46" s="64" t="str">
        <f t="shared" si="11"/>
        <v/>
      </c>
      <c r="AZ46" s="97">
        <v>80.27</v>
      </c>
      <c r="BA46" s="68"/>
      <c r="BB46" s="68"/>
      <c r="BC46" s="68"/>
      <c r="BD46" s="68"/>
      <c r="BE46" s="15"/>
      <c r="BF46" s="5">
        <f t="shared" si="12"/>
        <v>10173</v>
      </c>
      <c r="BG46" s="42">
        <v>4815</v>
      </c>
      <c r="BH46" s="42">
        <v>5358</v>
      </c>
      <c r="BI46" s="42"/>
      <c r="BJ46" s="42"/>
      <c r="BK46" s="42"/>
      <c r="BL46" s="42"/>
      <c r="BM46" s="15"/>
    </row>
    <row r="47" spans="1:65" ht="17.25" outlineLevel="5" thickBot="1" x14ac:dyDescent="0.35">
      <c r="A47" s="31">
        <f t="shared" si="5"/>
        <v>1</v>
      </c>
      <c r="B47" s="32">
        <f t="shared" si="13"/>
        <v>43861</v>
      </c>
      <c r="C47" s="51">
        <v>328031</v>
      </c>
      <c r="D47" s="64">
        <f t="shared" si="6"/>
        <v>36</v>
      </c>
      <c r="E47" s="12">
        <v>36</v>
      </c>
      <c r="F47" s="12">
        <v>36</v>
      </c>
      <c r="G47" s="12"/>
      <c r="H47" s="12"/>
      <c r="I47" s="26"/>
      <c r="J47" s="26"/>
      <c r="K47" s="26"/>
      <c r="L47" s="26"/>
      <c r="M47" s="74" t="str">
        <f t="shared" si="7"/>
        <v/>
      </c>
      <c r="N47" s="83" t="s">
        <v>103</v>
      </c>
      <c r="O47" s="83" t="s">
        <v>103</v>
      </c>
      <c r="P47" s="83"/>
      <c r="Q47" s="83"/>
      <c r="R47" s="87"/>
      <c r="S47" s="87"/>
      <c r="T47" s="87"/>
      <c r="U47" s="87"/>
      <c r="V47" s="5" t="str">
        <f t="shared" si="8"/>
        <v/>
      </c>
      <c r="W47" s="46"/>
      <c r="X47" s="46"/>
      <c r="Y47" s="46"/>
      <c r="Z47" s="46"/>
      <c r="AA47" s="46"/>
      <c r="AB47" s="46"/>
      <c r="AC47" s="46"/>
      <c r="AD47" s="46"/>
      <c r="AE47" s="5" t="str">
        <f t="shared" si="9"/>
        <v/>
      </c>
      <c r="AF47" s="46"/>
      <c r="AG47" s="46"/>
      <c r="AH47" s="46"/>
      <c r="AI47" s="46"/>
      <c r="AJ47" s="46"/>
      <c r="AK47" s="46"/>
      <c r="AL47" s="46"/>
      <c r="AM47" s="46"/>
      <c r="AN47" s="45">
        <f t="shared" si="10"/>
        <v>21.450459652706844</v>
      </c>
      <c r="AO47" s="41">
        <v>979</v>
      </c>
      <c r="AP47" s="130" t="s">
        <v>103</v>
      </c>
      <c r="AQ47" s="131" t="s">
        <v>103</v>
      </c>
      <c r="AR47" s="126" t="str">
        <f t="shared" si="14"/>
        <v/>
      </c>
      <c r="AS47" s="126" t="str">
        <f t="shared" si="15"/>
        <v/>
      </c>
      <c r="AT47" s="127">
        <v>887</v>
      </c>
      <c r="AU47" s="132">
        <v>2.2400000000000002</v>
      </c>
      <c r="AV47" s="133" t="s">
        <v>103</v>
      </c>
      <c r="AW47" s="126" t="str">
        <f t="shared" si="16"/>
        <v/>
      </c>
      <c r="AX47" s="126" t="str">
        <f t="shared" si="17"/>
        <v/>
      </c>
      <c r="AY47" s="64" t="str">
        <f t="shared" si="11"/>
        <v/>
      </c>
      <c r="AZ47" s="97">
        <v>80.31</v>
      </c>
      <c r="BA47" s="76"/>
      <c r="BB47" s="76"/>
      <c r="BC47" s="76"/>
      <c r="BD47" s="76"/>
      <c r="BE47" s="15"/>
      <c r="BF47" s="5">
        <f t="shared" si="12"/>
        <v>9481</v>
      </c>
      <c r="BG47" s="42">
        <v>5048</v>
      </c>
      <c r="BH47" s="42">
        <v>4433</v>
      </c>
      <c r="BI47" s="42"/>
      <c r="BJ47" s="42"/>
      <c r="BK47" s="42"/>
      <c r="BL47" s="42"/>
      <c r="BM47" s="25"/>
    </row>
    <row r="48" spans="1:65" outlineLevel="4" x14ac:dyDescent="0.3">
      <c r="A48" s="156" t="s">
        <v>35</v>
      </c>
      <c r="B48" s="157"/>
      <c r="C48" s="50">
        <f t="shared" ref="C48:BM48" si="18">SUBTOTAL(4,C17:C47)</f>
        <v>346532</v>
      </c>
      <c r="D48" s="60">
        <f t="shared" si="18"/>
        <v>37</v>
      </c>
      <c r="E48" s="28">
        <f t="shared" si="18"/>
        <v>37</v>
      </c>
      <c r="F48" s="28">
        <f t="shared" si="18"/>
        <v>37</v>
      </c>
      <c r="G48" s="28">
        <f t="shared" si="18"/>
        <v>0</v>
      </c>
      <c r="H48" s="28">
        <f t="shared" si="18"/>
        <v>0</v>
      </c>
      <c r="I48" s="28">
        <f t="shared" si="18"/>
        <v>0</v>
      </c>
      <c r="J48" s="28">
        <f t="shared" si="18"/>
        <v>0</v>
      </c>
      <c r="K48" s="28">
        <f t="shared" si="18"/>
        <v>0</v>
      </c>
      <c r="L48" s="28">
        <f t="shared" si="18"/>
        <v>0</v>
      </c>
      <c r="M48" s="71">
        <f t="shared" si="18"/>
        <v>7.3</v>
      </c>
      <c r="N48" s="82">
        <f t="shared" si="18"/>
        <v>7.33</v>
      </c>
      <c r="O48" s="82">
        <f t="shared" si="18"/>
        <v>7.3</v>
      </c>
      <c r="P48" s="82">
        <f t="shared" si="18"/>
        <v>0</v>
      </c>
      <c r="Q48" s="82">
        <f t="shared" si="18"/>
        <v>0</v>
      </c>
      <c r="R48" s="82">
        <f t="shared" si="18"/>
        <v>0</v>
      </c>
      <c r="S48" s="82">
        <f t="shared" si="18"/>
        <v>0</v>
      </c>
      <c r="T48" s="82">
        <f t="shared" si="18"/>
        <v>0</v>
      </c>
      <c r="U48" s="82">
        <f t="shared" si="18"/>
        <v>0</v>
      </c>
      <c r="V48" s="29">
        <f t="shared" si="18"/>
        <v>0</v>
      </c>
      <c r="W48" s="39">
        <f t="shared" si="18"/>
        <v>0</v>
      </c>
      <c r="X48" s="39">
        <f t="shared" si="18"/>
        <v>0</v>
      </c>
      <c r="Y48" s="39">
        <f t="shared" si="18"/>
        <v>0</v>
      </c>
      <c r="Z48" s="39">
        <f t="shared" si="18"/>
        <v>0</v>
      </c>
      <c r="AA48" s="39">
        <f t="shared" si="18"/>
        <v>0</v>
      </c>
      <c r="AB48" s="39">
        <f t="shared" si="18"/>
        <v>0</v>
      </c>
      <c r="AC48" s="39">
        <f t="shared" si="18"/>
        <v>0</v>
      </c>
      <c r="AD48" s="39">
        <f t="shared" si="18"/>
        <v>0</v>
      </c>
      <c r="AE48" s="29">
        <f t="shared" si="18"/>
        <v>0</v>
      </c>
      <c r="AF48" s="39">
        <f t="shared" si="18"/>
        <v>0</v>
      </c>
      <c r="AG48" s="39">
        <f t="shared" si="18"/>
        <v>0</v>
      </c>
      <c r="AH48" s="39">
        <f t="shared" si="18"/>
        <v>0</v>
      </c>
      <c r="AI48" s="39">
        <f t="shared" si="18"/>
        <v>0</v>
      </c>
      <c r="AJ48" s="39">
        <f t="shared" si="18"/>
        <v>0</v>
      </c>
      <c r="AK48" s="39">
        <f t="shared" si="18"/>
        <v>0</v>
      </c>
      <c r="AL48" s="39">
        <f t="shared" si="18"/>
        <v>0</v>
      </c>
      <c r="AM48" s="39">
        <f t="shared" si="18"/>
        <v>0</v>
      </c>
      <c r="AN48" s="39">
        <f t="shared" si="18"/>
        <v>23.890784982935152</v>
      </c>
      <c r="AO48" s="39">
        <f t="shared" si="18"/>
        <v>1637</v>
      </c>
      <c r="AP48" s="104">
        <f t="shared" si="18"/>
        <v>3.67</v>
      </c>
      <c r="AQ48" s="105">
        <f t="shared" si="18"/>
        <v>2.8</v>
      </c>
      <c r="AR48" s="106">
        <f t="shared" si="18"/>
        <v>76.30057803468209</v>
      </c>
      <c r="AS48" s="106">
        <f t="shared" si="18"/>
        <v>26.404494382022463</v>
      </c>
      <c r="AT48" s="107">
        <f t="shared" si="18"/>
        <v>1198</v>
      </c>
      <c r="AU48" s="108">
        <f t="shared" si="18"/>
        <v>2.63</v>
      </c>
      <c r="AV48" s="109">
        <f t="shared" si="18"/>
        <v>1.49</v>
      </c>
      <c r="AW48" s="106">
        <f t="shared" si="18"/>
        <v>66.517857142857139</v>
      </c>
      <c r="AX48" s="106">
        <f t="shared" si="18"/>
        <v>38.362068965517238</v>
      </c>
      <c r="AY48" s="60">
        <f t="shared" si="18"/>
        <v>50.076243980738354</v>
      </c>
      <c r="AZ48" s="96">
        <f t="shared" si="18"/>
        <v>80.72</v>
      </c>
      <c r="BA48" s="67">
        <f t="shared" si="18"/>
        <v>64.099999999999994</v>
      </c>
      <c r="BB48" s="67">
        <f t="shared" si="18"/>
        <v>35.299999999999997</v>
      </c>
      <c r="BC48" s="67">
        <f t="shared" si="18"/>
        <v>1393</v>
      </c>
      <c r="BD48" s="67">
        <f t="shared" si="18"/>
        <v>0</v>
      </c>
      <c r="BE48" s="27">
        <f t="shared" si="18"/>
        <v>0</v>
      </c>
      <c r="BF48" s="29">
        <f t="shared" si="18"/>
        <v>14236</v>
      </c>
      <c r="BG48" s="39">
        <f t="shared" si="18"/>
        <v>6466</v>
      </c>
      <c r="BH48" s="40">
        <f t="shared" si="18"/>
        <v>9024</v>
      </c>
      <c r="BI48" s="40">
        <f t="shared" si="18"/>
        <v>0</v>
      </c>
      <c r="BJ48" s="40">
        <f t="shared" si="18"/>
        <v>0</v>
      </c>
      <c r="BK48" s="40">
        <f t="shared" si="18"/>
        <v>0</v>
      </c>
      <c r="BL48" s="40">
        <f t="shared" si="18"/>
        <v>0</v>
      </c>
      <c r="BM48" s="27">
        <f t="shared" si="18"/>
        <v>0</v>
      </c>
    </row>
    <row r="49" spans="1:65" outlineLevel="3" x14ac:dyDescent="0.3">
      <c r="A49" s="158" t="s">
        <v>24</v>
      </c>
      <c r="B49" s="159"/>
      <c r="C49" s="51">
        <f t="shared" ref="C49:BM49" si="19">SUBTOTAL(5,C17:C47)</f>
        <v>253796</v>
      </c>
      <c r="D49" s="61">
        <f t="shared" si="19"/>
        <v>36</v>
      </c>
      <c r="E49" s="12">
        <f t="shared" si="19"/>
        <v>35</v>
      </c>
      <c r="F49" s="12">
        <f t="shared" si="19"/>
        <v>35</v>
      </c>
      <c r="G49" s="12">
        <f t="shared" si="19"/>
        <v>0</v>
      </c>
      <c r="H49" s="12">
        <f t="shared" si="19"/>
        <v>0</v>
      </c>
      <c r="I49" s="12">
        <f t="shared" si="19"/>
        <v>0</v>
      </c>
      <c r="J49" s="12">
        <f t="shared" si="19"/>
        <v>0</v>
      </c>
      <c r="K49" s="12">
        <f t="shared" si="19"/>
        <v>0</v>
      </c>
      <c r="L49" s="12">
        <f t="shared" si="19"/>
        <v>0</v>
      </c>
      <c r="M49" s="72">
        <f t="shared" si="19"/>
        <v>7.2</v>
      </c>
      <c r="N49" s="83">
        <f t="shared" si="19"/>
        <v>7.21</v>
      </c>
      <c r="O49" s="83">
        <f t="shared" si="19"/>
        <v>7.2</v>
      </c>
      <c r="P49" s="83">
        <f t="shared" si="19"/>
        <v>0</v>
      </c>
      <c r="Q49" s="83">
        <f t="shared" si="19"/>
        <v>0</v>
      </c>
      <c r="R49" s="83">
        <f t="shared" si="19"/>
        <v>0</v>
      </c>
      <c r="S49" s="83">
        <f t="shared" si="19"/>
        <v>0</v>
      </c>
      <c r="T49" s="83">
        <f t="shared" si="19"/>
        <v>0</v>
      </c>
      <c r="U49" s="83">
        <f t="shared" si="19"/>
        <v>0</v>
      </c>
      <c r="V49" s="6">
        <f t="shared" si="19"/>
        <v>0</v>
      </c>
      <c r="W49" s="41">
        <f t="shared" si="19"/>
        <v>0</v>
      </c>
      <c r="X49" s="41">
        <f t="shared" si="19"/>
        <v>0</v>
      </c>
      <c r="Y49" s="41">
        <f t="shared" si="19"/>
        <v>0</v>
      </c>
      <c r="Z49" s="41">
        <f t="shared" si="19"/>
        <v>0</v>
      </c>
      <c r="AA49" s="41">
        <f t="shared" si="19"/>
        <v>0</v>
      </c>
      <c r="AB49" s="41">
        <f t="shared" si="19"/>
        <v>0</v>
      </c>
      <c r="AC49" s="41">
        <f t="shared" si="19"/>
        <v>0</v>
      </c>
      <c r="AD49" s="41">
        <f t="shared" si="19"/>
        <v>0</v>
      </c>
      <c r="AE49" s="6">
        <f t="shared" si="19"/>
        <v>0</v>
      </c>
      <c r="AF49" s="41">
        <f t="shared" si="19"/>
        <v>0</v>
      </c>
      <c r="AG49" s="41">
        <f t="shared" si="19"/>
        <v>0</v>
      </c>
      <c r="AH49" s="41">
        <f t="shared" si="19"/>
        <v>0</v>
      </c>
      <c r="AI49" s="41">
        <f t="shared" si="19"/>
        <v>0</v>
      </c>
      <c r="AJ49" s="41">
        <f t="shared" si="19"/>
        <v>0</v>
      </c>
      <c r="AK49" s="41">
        <f t="shared" si="19"/>
        <v>0</v>
      </c>
      <c r="AL49" s="41">
        <f t="shared" si="19"/>
        <v>0</v>
      </c>
      <c r="AM49" s="41">
        <f t="shared" si="19"/>
        <v>0</v>
      </c>
      <c r="AN49" s="41">
        <f t="shared" si="19"/>
        <v>12.828344532681735</v>
      </c>
      <c r="AO49" s="41">
        <f t="shared" si="19"/>
        <v>879</v>
      </c>
      <c r="AP49" s="110">
        <f t="shared" si="19"/>
        <v>3.37</v>
      </c>
      <c r="AQ49" s="111">
        <f t="shared" si="19"/>
        <v>2.52</v>
      </c>
      <c r="AR49" s="112">
        <f t="shared" si="19"/>
        <v>73.595505617977537</v>
      </c>
      <c r="AS49" s="112">
        <f t="shared" si="19"/>
        <v>23.69942196531791</v>
      </c>
      <c r="AT49" s="113">
        <f t="shared" si="19"/>
        <v>671</v>
      </c>
      <c r="AU49" s="114">
        <f t="shared" si="19"/>
        <v>2.12</v>
      </c>
      <c r="AV49" s="115">
        <f t="shared" si="19"/>
        <v>1.41</v>
      </c>
      <c r="AW49" s="112">
        <f t="shared" si="19"/>
        <v>61.637931034482762</v>
      </c>
      <c r="AX49" s="112">
        <f t="shared" si="19"/>
        <v>33.482142857142861</v>
      </c>
      <c r="AY49" s="61">
        <f t="shared" si="19"/>
        <v>32.98941798941798</v>
      </c>
      <c r="AZ49" s="97">
        <f t="shared" si="19"/>
        <v>79.86</v>
      </c>
      <c r="BA49" s="68">
        <f t="shared" si="19"/>
        <v>64.099999999999994</v>
      </c>
      <c r="BB49" s="68">
        <f t="shared" si="19"/>
        <v>35.299999999999997</v>
      </c>
      <c r="BC49" s="68">
        <f t="shared" si="19"/>
        <v>1393</v>
      </c>
      <c r="BD49" s="68">
        <f t="shared" si="19"/>
        <v>0</v>
      </c>
      <c r="BE49" s="15">
        <f t="shared" si="19"/>
        <v>0</v>
      </c>
      <c r="BF49" s="6">
        <f t="shared" si="19"/>
        <v>6908</v>
      </c>
      <c r="BG49" s="41">
        <f t="shared" si="19"/>
        <v>3840</v>
      </c>
      <c r="BH49" s="42">
        <f t="shared" si="19"/>
        <v>2850</v>
      </c>
      <c r="BI49" s="42">
        <f t="shared" si="19"/>
        <v>0</v>
      </c>
      <c r="BJ49" s="42">
        <f t="shared" si="19"/>
        <v>0</v>
      </c>
      <c r="BK49" s="42">
        <f t="shared" si="19"/>
        <v>0</v>
      </c>
      <c r="BL49" s="42">
        <f t="shared" si="19"/>
        <v>0</v>
      </c>
      <c r="BM49" s="15">
        <f t="shared" si="19"/>
        <v>0</v>
      </c>
    </row>
    <row r="50" spans="1:65" outlineLevel="2" x14ac:dyDescent="0.3">
      <c r="A50" s="158" t="s">
        <v>13</v>
      </c>
      <c r="B50" s="159"/>
      <c r="C50" s="51">
        <f>IFERROR(SUBTOTAL(1,C17:C47),"")</f>
        <v>296168.48387096776</v>
      </c>
      <c r="D50" s="61">
        <f t="shared" ref="D50:BM50" si="20">IFERROR(SUBTOTAL(1,D17:D47),"")</f>
        <v>36.451612903225808</v>
      </c>
      <c r="E50" s="12">
        <f t="shared" si="20"/>
        <v>36.451612903225808</v>
      </c>
      <c r="F50" s="12">
        <f t="shared" si="20"/>
        <v>36.451612903225808</v>
      </c>
      <c r="G50" s="12" t="str">
        <f t="shared" si="20"/>
        <v/>
      </c>
      <c r="H50" s="12" t="str">
        <f t="shared" si="20"/>
        <v/>
      </c>
      <c r="I50" s="12" t="str">
        <f t="shared" si="20"/>
        <v/>
      </c>
      <c r="J50" s="12" t="str">
        <f t="shared" si="20"/>
        <v/>
      </c>
      <c r="K50" s="12" t="str">
        <f t="shared" si="20"/>
        <v/>
      </c>
      <c r="L50" s="12" t="str">
        <f t="shared" si="20"/>
        <v/>
      </c>
      <c r="M50" s="72">
        <f t="shared" si="20"/>
        <v>7.2250000000000005</v>
      </c>
      <c r="N50" s="83">
        <f t="shared" si="20"/>
        <v>7.254999999999999</v>
      </c>
      <c r="O50" s="83">
        <f t="shared" si="20"/>
        <v>7.24</v>
      </c>
      <c r="P50" s="83" t="str">
        <f t="shared" si="20"/>
        <v/>
      </c>
      <c r="Q50" s="83" t="str">
        <f t="shared" si="20"/>
        <v/>
      </c>
      <c r="R50" s="83" t="str">
        <f t="shared" si="20"/>
        <v/>
      </c>
      <c r="S50" s="83" t="str">
        <f t="shared" si="20"/>
        <v/>
      </c>
      <c r="T50" s="83" t="str">
        <f t="shared" si="20"/>
        <v/>
      </c>
      <c r="U50" s="83" t="str">
        <f t="shared" si="20"/>
        <v/>
      </c>
      <c r="V50" s="6" t="str">
        <f t="shared" si="20"/>
        <v/>
      </c>
      <c r="W50" s="41" t="str">
        <f t="shared" si="20"/>
        <v/>
      </c>
      <c r="X50" s="41" t="str">
        <f t="shared" si="20"/>
        <v/>
      </c>
      <c r="Y50" s="41" t="str">
        <f t="shared" si="20"/>
        <v/>
      </c>
      <c r="Z50" s="41" t="str">
        <f t="shared" si="20"/>
        <v/>
      </c>
      <c r="AA50" s="41" t="str">
        <f t="shared" si="20"/>
        <v/>
      </c>
      <c r="AB50" s="41" t="str">
        <f t="shared" si="20"/>
        <v/>
      </c>
      <c r="AC50" s="41" t="str">
        <f t="shared" si="20"/>
        <v/>
      </c>
      <c r="AD50" s="41" t="str">
        <f t="shared" si="20"/>
        <v/>
      </c>
      <c r="AE50" s="6" t="str">
        <f t="shared" si="20"/>
        <v/>
      </c>
      <c r="AF50" s="41" t="str">
        <f t="shared" si="20"/>
        <v/>
      </c>
      <c r="AG50" s="41" t="str">
        <f t="shared" si="20"/>
        <v/>
      </c>
      <c r="AH50" s="41" t="str">
        <f t="shared" si="20"/>
        <v/>
      </c>
      <c r="AI50" s="41" t="str">
        <f t="shared" si="20"/>
        <v/>
      </c>
      <c r="AJ50" s="41" t="str">
        <f t="shared" si="20"/>
        <v/>
      </c>
      <c r="AK50" s="41" t="str">
        <f t="shared" si="20"/>
        <v/>
      </c>
      <c r="AL50" s="41" t="str">
        <f t="shared" si="20"/>
        <v/>
      </c>
      <c r="AM50" s="41" t="str">
        <f t="shared" si="20"/>
        <v/>
      </c>
      <c r="AN50" s="41">
        <f t="shared" si="20"/>
        <v>19.60332091156382</v>
      </c>
      <c r="AO50" s="41">
        <f t="shared" si="20"/>
        <v>1094.6129032258063</v>
      </c>
      <c r="AP50" s="110">
        <f t="shared" si="20"/>
        <v>3.5150000000000006</v>
      </c>
      <c r="AQ50" s="111">
        <f t="shared" si="20"/>
        <v>2.645</v>
      </c>
      <c r="AR50" s="112">
        <f t="shared" si="20"/>
        <v>75.241952413257891</v>
      </c>
      <c r="AS50" s="112">
        <f t="shared" si="20"/>
        <v>24.758047586742112</v>
      </c>
      <c r="AT50" s="113">
        <f t="shared" si="20"/>
        <v>933.26666666666665</v>
      </c>
      <c r="AU50" s="114">
        <f t="shared" si="20"/>
        <v>2.3010526315789477</v>
      </c>
      <c r="AV50" s="115">
        <f t="shared" si="20"/>
        <v>1.4375</v>
      </c>
      <c r="AW50" s="112">
        <f t="shared" si="20"/>
        <v>64.071477362263522</v>
      </c>
      <c r="AX50" s="112">
        <f t="shared" si="20"/>
        <v>35.928522637736478</v>
      </c>
      <c r="AY50" s="61">
        <f t="shared" si="20"/>
        <v>40.98695867727178</v>
      </c>
      <c r="AZ50" s="97">
        <f t="shared" si="20"/>
        <v>80.378947368421052</v>
      </c>
      <c r="BA50" s="68">
        <f t="shared" si="20"/>
        <v>64.099999999999994</v>
      </c>
      <c r="BB50" s="68">
        <f t="shared" si="20"/>
        <v>35.299999999999997</v>
      </c>
      <c r="BC50" s="68">
        <f t="shared" si="20"/>
        <v>1393</v>
      </c>
      <c r="BD50" s="68" t="str">
        <f t="shared" si="20"/>
        <v/>
      </c>
      <c r="BE50" s="15" t="str">
        <f>IFERROR(SUBTOTAL(1,BE17:BE47),"")</f>
        <v/>
      </c>
      <c r="BF50" s="6">
        <f t="shared" si="20"/>
        <v>10550</v>
      </c>
      <c r="BG50" s="41">
        <f t="shared" si="20"/>
        <v>5059.4193548387093</v>
      </c>
      <c r="BH50" s="42">
        <f t="shared" si="20"/>
        <v>5490.5806451612907</v>
      </c>
      <c r="BI50" s="42" t="str">
        <f t="shared" si="20"/>
        <v/>
      </c>
      <c r="BJ50" s="42" t="str">
        <f t="shared" si="20"/>
        <v/>
      </c>
      <c r="BK50" s="42" t="str">
        <f t="shared" si="20"/>
        <v/>
      </c>
      <c r="BL50" s="42" t="str">
        <f t="shared" si="20"/>
        <v/>
      </c>
      <c r="BM50" s="15" t="str">
        <f t="shared" si="20"/>
        <v/>
      </c>
    </row>
    <row r="51" spans="1:65" ht="17.25" outlineLevel="1" thickBot="1" x14ac:dyDescent="0.35">
      <c r="A51" s="160" t="s">
        <v>60</v>
      </c>
      <c r="B51" s="161"/>
      <c r="C51" s="52">
        <f>SUBTOTAL(9,C17:C47)</f>
        <v>9181223</v>
      </c>
      <c r="D51" s="62"/>
      <c r="E51" s="30"/>
      <c r="F51" s="30"/>
      <c r="G51" s="30"/>
      <c r="H51" s="30"/>
      <c r="I51" s="30"/>
      <c r="J51" s="30"/>
      <c r="K51" s="30"/>
      <c r="L51" s="30"/>
      <c r="M51" s="73"/>
      <c r="N51" s="84"/>
      <c r="O51" s="84"/>
      <c r="P51" s="84"/>
      <c r="Q51" s="84"/>
      <c r="R51" s="84"/>
      <c r="S51" s="84"/>
      <c r="T51" s="84"/>
      <c r="U51" s="84"/>
      <c r="V51" s="93"/>
      <c r="W51" s="94"/>
      <c r="X51" s="94"/>
      <c r="Y51" s="94"/>
      <c r="Z51" s="94"/>
      <c r="AA51" s="94"/>
      <c r="AB51" s="94"/>
      <c r="AC51" s="94"/>
      <c r="AD51" s="94"/>
      <c r="AE51" s="93"/>
      <c r="AF51" s="94"/>
      <c r="AG51" s="94"/>
      <c r="AH51" s="94"/>
      <c r="AI51" s="94"/>
      <c r="AJ51" s="94"/>
      <c r="AK51" s="94"/>
      <c r="AL51" s="94"/>
      <c r="AM51" s="94"/>
      <c r="AN51" s="94"/>
      <c r="AO51" s="43">
        <f>SUBTOTAL(9,AO17:AO47)</f>
        <v>33933</v>
      </c>
      <c r="AP51" s="116"/>
      <c r="AQ51" s="117"/>
      <c r="AR51" s="118"/>
      <c r="AS51" s="118"/>
      <c r="AT51" s="119">
        <f>SUBTOTAL(9,AT17:AT47)</f>
        <v>27998</v>
      </c>
      <c r="AU51" s="120"/>
      <c r="AV51" s="121"/>
      <c r="AW51" s="118"/>
      <c r="AX51" s="118"/>
      <c r="AY51" s="62"/>
      <c r="AZ51" s="98"/>
      <c r="BA51" s="69"/>
      <c r="BB51" s="69"/>
      <c r="BC51" s="69"/>
      <c r="BD51" s="69"/>
      <c r="BE51" s="16">
        <f>SUBTOTAL(9,BE17:BE47)</f>
        <v>0</v>
      </c>
      <c r="BF51" s="7">
        <f t="shared" ref="BF51:BM51" si="21">SUBTOTAL(9,BF17:BF47)</f>
        <v>327050</v>
      </c>
      <c r="BG51" s="43">
        <f t="shared" si="21"/>
        <v>156842</v>
      </c>
      <c r="BH51" s="44">
        <f t="shared" si="21"/>
        <v>170208</v>
      </c>
      <c r="BI51" s="44">
        <f t="shared" si="21"/>
        <v>0</v>
      </c>
      <c r="BJ51" s="44">
        <f t="shared" si="21"/>
        <v>0</v>
      </c>
      <c r="BK51" s="44">
        <f t="shared" si="21"/>
        <v>0</v>
      </c>
      <c r="BL51" s="44">
        <f t="shared" si="21"/>
        <v>0</v>
      </c>
      <c r="BM51" s="16">
        <f t="shared" si="21"/>
        <v>0</v>
      </c>
    </row>
    <row r="52" spans="1:65" outlineLevel="5" x14ac:dyDescent="0.3">
      <c r="A52" s="21">
        <f t="shared" si="5"/>
        <v>2</v>
      </c>
      <c r="B52" s="33">
        <f>B47+1</f>
        <v>43862</v>
      </c>
      <c r="C52" s="51">
        <v>328266</v>
      </c>
      <c r="D52" s="64">
        <f t="shared" ref="D52:D80" si="22">IFERROR(ROUND(AVERAGE(E52:L52),1),"")</f>
        <v>36</v>
      </c>
      <c r="E52" s="12">
        <v>35</v>
      </c>
      <c r="F52" s="12">
        <v>37</v>
      </c>
      <c r="G52" s="12"/>
      <c r="H52" s="12"/>
      <c r="I52" s="11"/>
      <c r="J52" s="11"/>
      <c r="K52" s="11"/>
      <c r="L52" s="11"/>
      <c r="M52" s="74" t="str">
        <f t="shared" ref="M52:M80" si="23">IFERROR(ROUND(AVERAGE(N52:U52),1),"")</f>
        <v/>
      </c>
      <c r="N52" s="86" t="s">
        <v>103</v>
      </c>
      <c r="O52" s="86" t="s">
        <v>103</v>
      </c>
      <c r="P52" s="86"/>
      <c r="Q52" s="86"/>
      <c r="R52" s="86"/>
      <c r="S52" s="86"/>
      <c r="T52" s="86"/>
      <c r="U52" s="86"/>
      <c r="V52" s="5" t="str">
        <f t="shared" ref="V52:V80" si="24">IFERROR(ROUND(AVERAGE(W52:AD52),1),"")</f>
        <v/>
      </c>
      <c r="W52" s="45"/>
      <c r="X52" s="45"/>
      <c r="Y52" s="45"/>
      <c r="Z52" s="45"/>
      <c r="AA52" s="45"/>
      <c r="AB52" s="45"/>
      <c r="AC52" s="45"/>
      <c r="AD52" s="45"/>
      <c r="AE52" s="5" t="str">
        <f t="shared" ref="AE52:AE80" si="25">IFERROR(ROUND(AVERAGE(AF52:AM52),1),"")</f>
        <v/>
      </c>
      <c r="AF52" s="45"/>
      <c r="AG52" s="45"/>
      <c r="AH52" s="45"/>
      <c r="AI52" s="45"/>
      <c r="AJ52" s="45"/>
      <c r="AK52" s="45"/>
      <c r="AL52" s="45"/>
      <c r="AM52" s="45"/>
      <c r="AN52" s="45">
        <f>21000/AO52</f>
        <v>22.629310344827587</v>
      </c>
      <c r="AO52" s="41">
        <v>928</v>
      </c>
      <c r="AP52" s="124" t="s">
        <v>103</v>
      </c>
      <c r="AQ52" s="125" t="s">
        <v>103</v>
      </c>
      <c r="AR52" s="126" t="str">
        <f t="shared" ref="AR52:AR80" si="26">IFERROR(AQ52/AP52*100,"")</f>
        <v/>
      </c>
      <c r="AS52" s="126" t="str">
        <f t="shared" ref="AS52:AS80" si="27">IFERROR(100-AR52,"")</f>
        <v/>
      </c>
      <c r="AT52" s="127">
        <v>774</v>
      </c>
      <c r="AU52" s="128" t="s">
        <v>103</v>
      </c>
      <c r="AV52" s="129" t="s">
        <v>103</v>
      </c>
      <c r="AW52" s="126" t="str">
        <f t="shared" ref="AW52:AW80" si="28">IFERROR(AV52/AU52*100,"")</f>
        <v/>
      </c>
      <c r="AX52" s="126" t="str">
        <f t="shared" ref="AX52:AX80" si="29">IFERROR(100-AW52,"")</f>
        <v/>
      </c>
      <c r="AY52" s="64" t="str">
        <f t="shared" ref="AY52:AY80" si="30">IFERROR((1-((AW52*AS52)/(AX52*AR52)))*100,"")</f>
        <v/>
      </c>
      <c r="AZ52" t="s">
        <v>103</v>
      </c>
      <c r="BA52" s="70"/>
      <c r="BB52" s="70"/>
      <c r="BC52" s="70"/>
      <c r="BD52" s="70"/>
      <c r="BE52" s="15"/>
      <c r="BF52" s="5">
        <f t="shared" ref="BF52:BF80" si="31">IF(SUM(BG52:BM52)=0,"",SUM(BG52:BM52))</f>
        <v>8375</v>
      </c>
      <c r="BG52" s="42">
        <v>4939</v>
      </c>
      <c r="BH52" s="42">
        <v>3436</v>
      </c>
      <c r="BI52" s="42"/>
      <c r="BJ52" s="42"/>
      <c r="BK52" s="42"/>
      <c r="BL52" s="42"/>
      <c r="BM52" s="14"/>
    </row>
    <row r="53" spans="1:65" outlineLevel="5" x14ac:dyDescent="0.3">
      <c r="A53" s="22">
        <f t="shared" si="5"/>
        <v>2</v>
      </c>
      <c r="B53" s="9">
        <f t="shared" si="13"/>
        <v>43863</v>
      </c>
      <c r="C53" s="51">
        <v>304429</v>
      </c>
      <c r="D53" s="64">
        <f t="shared" si="22"/>
        <v>37</v>
      </c>
      <c r="E53" s="12">
        <v>37</v>
      </c>
      <c r="F53" s="12">
        <v>37</v>
      </c>
      <c r="G53" s="12"/>
      <c r="H53" s="12"/>
      <c r="I53" s="12"/>
      <c r="J53" s="12"/>
      <c r="K53" s="12"/>
      <c r="L53" s="12"/>
      <c r="M53" s="74" t="str">
        <f t="shared" si="23"/>
        <v/>
      </c>
      <c r="N53" s="86" t="s">
        <v>103</v>
      </c>
      <c r="O53" s="86" t="s">
        <v>103</v>
      </c>
      <c r="P53" s="86"/>
      <c r="Q53" s="86"/>
      <c r="R53" s="83"/>
      <c r="S53" s="83"/>
      <c r="T53" s="83"/>
      <c r="U53" s="83"/>
      <c r="V53" s="5" t="str">
        <f t="shared" si="24"/>
        <v/>
      </c>
      <c r="W53" s="41"/>
      <c r="X53" s="41"/>
      <c r="Y53" s="41"/>
      <c r="Z53" s="41"/>
      <c r="AA53" s="41"/>
      <c r="AB53" s="41"/>
      <c r="AC53" s="41"/>
      <c r="AD53" s="41"/>
      <c r="AE53" s="5" t="str">
        <f t="shared" si="25"/>
        <v/>
      </c>
      <c r="AF53" s="41"/>
      <c r="AG53" s="41"/>
      <c r="AH53" s="41"/>
      <c r="AI53" s="41"/>
      <c r="AJ53" s="41"/>
      <c r="AK53" s="41"/>
      <c r="AL53" s="41"/>
      <c r="AM53" s="41"/>
      <c r="AN53" s="45">
        <f t="shared" ref="AN53:AN80" si="32">21000/AO53</f>
        <v>21.516393442622952</v>
      </c>
      <c r="AO53" s="41">
        <v>976</v>
      </c>
      <c r="AP53" s="110" t="s">
        <v>103</v>
      </c>
      <c r="AQ53" s="111" t="s">
        <v>103</v>
      </c>
      <c r="AR53" s="126" t="str">
        <f t="shared" si="26"/>
        <v/>
      </c>
      <c r="AS53" s="126" t="str">
        <f t="shared" si="27"/>
        <v/>
      </c>
      <c r="AT53" s="127">
        <v>940</v>
      </c>
      <c r="AU53" s="128" t="s">
        <v>103</v>
      </c>
      <c r="AV53" s="129" t="s">
        <v>103</v>
      </c>
      <c r="AW53" s="126" t="str">
        <f t="shared" si="28"/>
        <v/>
      </c>
      <c r="AX53" s="126" t="str">
        <f t="shared" si="29"/>
        <v/>
      </c>
      <c r="AY53" s="64" t="str">
        <f t="shared" si="30"/>
        <v/>
      </c>
      <c r="AZ53" s="97" t="s">
        <v>103</v>
      </c>
      <c r="BA53" s="68"/>
      <c r="BB53" s="68"/>
      <c r="BC53" s="68"/>
      <c r="BD53" s="68"/>
      <c r="BE53" s="15"/>
      <c r="BF53" s="5">
        <f t="shared" si="31"/>
        <v>9806</v>
      </c>
      <c r="BG53" s="42">
        <v>5134</v>
      </c>
      <c r="BH53" s="42">
        <v>4672</v>
      </c>
      <c r="BI53" s="42"/>
      <c r="BJ53" s="42"/>
      <c r="BK53" s="42"/>
      <c r="BL53" s="42"/>
      <c r="BM53" s="15"/>
    </row>
    <row r="54" spans="1:65" outlineLevel="5" x14ac:dyDescent="0.3">
      <c r="A54" s="22">
        <f t="shared" si="5"/>
        <v>2</v>
      </c>
      <c r="B54" s="9">
        <f t="shared" si="13"/>
        <v>43864</v>
      </c>
      <c r="C54" s="51">
        <v>304350</v>
      </c>
      <c r="D54" s="64">
        <f t="shared" si="22"/>
        <v>36.5</v>
      </c>
      <c r="E54" s="12">
        <v>36</v>
      </c>
      <c r="F54" s="12">
        <v>37</v>
      </c>
      <c r="G54" s="12"/>
      <c r="H54" s="12"/>
      <c r="I54" s="12"/>
      <c r="J54" s="12"/>
      <c r="K54" s="12"/>
      <c r="L54" s="12"/>
      <c r="M54" s="74" t="str">
        <f t="shared" si="23"/>
        <v/>
      </c>
      <c r="N54" s="86" t="s">
        <v>103</v>
      </c>
      <c r="O54" s="86" t="s">
        <v>103</v>
      </c>
      <c r="P54" s="86"/>
      <c r="Q54" s="86"/>
      <c r="R54" s="83"/>
      <c r="S54" s="83"/>
      <c r="T54" s="83"/>
      <c r="U54" s="83"/>
      <c r="V54" s="5" t="str">
        <f t="shared" si="24"/>
        <v/>
      </c>
      <c r="W54" s="41"/>
      <c r="X54" s="41"/>
      <c r="Y54" s="41"/>
      <c r="Z54" s="41"/>
      <c r="AA54" s="41"/>
      <c r="AB54" s="41"/>
      <c r="AC54" s="41"/>
      <c r="AD54" s="41"/>
      <c r="AE54" s="5" t="str">
        <f t="shared" si="25"/>
        <v/>
      </c>
      <c r="AF54" s="41"/>
      <c r="AG54" s="41"/>
      <c r="AH54" s="41"/>
      <c r="AI54" s="41"/>
      <c r="AJ54" s="41"/>
      <c r="AK54" s="41"/>
      <c r="AL54" s="41"/>
      <c r="AM54" s="41"/>
      <c r="AN54" s="45">
        <f t="shared" si="32"/>
        <v>21.806853582554517</v>
      </c>
      <c r="AO54" s="41">
        <v>963</v>
      </c>
      <c r="AP54" s="110" t="s">
        <v>103</v>
      </c>
      <c r="AQ54" s="111" t="s">
        <v>103</v>
      </c>
      <c r="AR54" s="126" t="str">
        <f t="shared" si="26"/>
        <v/>
      </c>
      <c r="AS54" s="126" t="str">
        <f t="shared" si="27"/>
        <v/>
      </c>
      <c r="AT54" s="127">
        <v>832</v>
      </c>
      <c r="AU54" s="128">
        <v>2.46</v>
      </c>
      <c r="AV54" s="129" t="s">
        <v>103</v>
      </c>
      <c r="AW54" s="126" t="str">
        <f t="shared" si="28"/>
        <v/>
      </c>
      <c r="AX54" s="126" t="str">
        <f t="shared" si="29"/>
        <v/>
      </c>
      <c r="AY54" s="64" t="str">
        <f t="shared" si="30"/>
        <v/>
      </c>
      <c r="AZ54" s="97">
        <v>80.290000000000006</v>
      </c>
      <c r="BA54" s="68"/>
      <c r="BB54" s="68"/>
      <c r="BC54" s="68"/>
      <c r="BD54" s="68"/>
      <c r="BE54" s="15"/>
      <c r="BF54" s="5">
        <f t="shared" si="31"/>
        <v>8514</v>
      </c>
      <c r="BG54" s="42">
        <v>4250</v>
      </c>
      <c r="BH54" s="42">
        <v>4264</v>
      </c>
      <c r="BI54" s="42"/>
      <c r="BJ54" s="42"/>
      <c r="BK54" s="42"/>
      <c r="BL54" s="42"/>
      <c r="BM54" s="15"/>
    </row>
    <row r="55" spans="1:65" outlineLevel="5" x14ac:dyDescent="0.3">
      <c r="A55" s="22">
        <f t="shared" si="5"/>
        <v>2</v>
      </c>
      <c r="B55" s="9">
        <f t="shared" si="13"/>
        <v>43865</v>
      </c>
      <c r="C55" s="51">
        <v>312205</v>
      </c>
      <c r="D55" s="64">
        <f t="shared" si="22"/>
        <v>37</v>
      </c>
      <c r="E55" s="12">
        <v>37</v>
      </c>
      <c r="F55" s="12">
        <v>37</v>
      </c>
      <c r="G55" s="12"/>
      <c r="H55" s="12"/>
      <c r="I55" s="12"/>
      <c r="J55" s="12"/>
      <c r="K55" s="12"/>
      <c r="L55" s="12"/>
      <c r="M55" s="74">
        <f t="shared" si="23"/>
        <v>7.3</v>
      </c>
      <c r="N55" s="86">
        <v>7.27</v>
      </c>
      <c r="O55" s="86">
        <v>7.3</v>
      </c>
      <c r="P55" s="86"/>
      <c r="Q55" s="86"/>
      <c r="R55" s="83"/>
      <c r="S55" s="83"/>
      <c r="T55" s="83"/>
      <c r="U55" s="83"/>
      <c r="V55" s="5" t="str">
        <f t="shared" si="24"/>
        <v/>
      </c>
      <c r="W55" s="41"/>
      <c r="X55" s="41"/>
      <c r="Y55" s="41"/>
      <c r="Z55" s="41"/>
      <c r="AA55" s="41"/>
      <c r="AB55" s="41"/>
      <c r="AC55" s="41"/>
      <c r="AD55" s="41"/>
      <c r="AE55" s="5" t="str">
        <f t="shared" si="25"/>
        <v/>
      </c>
      <c r="AF55" s="41"/>
      <c r="AG55" s="41"/>
      <c r="AH55" s="41"/>
      <c r="AI55" s="41"/>
      <c r="AJ55" s="41"/>
      <c r="AK55" s="41"/>
      <c r="AL55" s="41"/>
      <c r="AM55" s="41"/>
      <c r="AN55" s="45">
        <f t="shared" si="32"/>
        <v>23.102310231023104</v>
      </c>
      <c r="AO55" s="41">
        <v>909</v>
      </c>
      <c r="AP55" s="110">
        <v>4.72</v>
      </c>
      <c r="AQ55" s="111">
        <v>3.55</v>
      </c>
      <c r="AR55" s="126">
        <f t="shared" si="26"/>
        <v>75.211864406779654</v>
      </c>
      <c r="AS55" s="126">
        <f t="shared" si="27"/>
        <v>24.788135593220346</v>
      </c>
      <c r="AT55" s="127">
        <v>952</v>
      </c>
      <c r="AU55" s="128">
        <v>3.12</v>
      </c>
      <c r="AV55" s="129">
        <v>2.02</v>
      </c>
      <c r="AW55" s="126">
        <f t="shared" si="28"/>
        <v>64.743589743589752</v>
      </c>
      <c r="AX55" s="126">
        <f t="shared" si="29"/>
        <v>35.256410256410248</v>
      </c>
      <c r="AY55" s="64">
        <f t="shared" si="30"/>
        <v>39.477592829705465</v>
      </c>
      <c r="AZ55" s="97">
        <v>76.959999999999994</v>
      </c>
      <c r="BA55" s="68"/>
      <c r="BB55" s="68"/>
      <c r="BC55" s="68"/>
      <c r="BD55" s="68"/>
      <c r="BE55" s="15"/>
      <c r="BF55" s="5">
        <f t="shared" si="31"/>
        <v>6990</v>
      </c>
      <c r="BG55" s="42">
        <v>3960</v>
      </c>
      <c r="BH55" s="42">
        <v>3030</v>
      </c>
      <c r="BI55" s="42"/>
      <c r="BJ55" s="42"/>
      <c r="BK55" s="42"/>
      <c r="BL55" s="42"/>
      <c r="BM55" s="15"/>
    </row>
    <row r="56" spans="1:65" outlineLevel="5" x14ac:dyDescent="0.3">
      <c r="A56" s="22">
        <f t="shared" si="5"/>
        <v>2</v>
      </c>
      <c r="B56" s="9">
        <f t="shared" si="13"/>
        <v>43866</v>
      </c>
      <c r="C56" s="51">
        <v>295419</v>
      </c>
      <c r="D56" s="64">
        <f t="shared" si="22"/>
        <v>37</v>
      </c>
      <c r="E56" s="12">
        <v>37</v>
      </c>
      <c r="F56" s="12">
        <v>37</v>
      </c>
      <c r="G56" s="12"/>
      <c r="H56" s="12"/>
      <c r="I56" s="12"/>
      <c r="J56" s="12"/>
      <c r="K56" s="12"/>
      <c r="L56" s="12"/>
      <c r="M56" s="74" t="str">
        <f t="shared" si="23"/>
        <v/>
      </c>
      <c r="N56" s="86" t="s">
        <v>103</v>
      </c>
      <c r="O56" s="86" t="s">
        <v>103</v>
      </c>
      <c r="P56" s="86"/>
      <c r="Q56" s="86"/>
      <c r="R56" s="83"/>
      <c r="S56" s="83"/>
      <c r="T56" s="83"/>
      <c r="U56" s="83"/>
      <c r="V56" s="5" t="str">
        <f t="shared" si="24"/>
        <v/>
      </c>
      <c r="W56" s="41"/>
      <c r="X56" s="41"/>
      <c r="Y56" s="41"/>
      <c r="Z56" s="41"/>
      <c r="AA56" s="41"/>
      <c r="AB56" s="41"/>
      <c r="AC56" s="41"/>
      <c r="AD56" s="41"/>
      <c r="AE56" s="5" t="str">
        <f t="shared" si="25"/>
        <v/>
      </c>
      <c r="AF56" s="41"/>
      <c r="AG56" s="41"/>
      <c r="AH56" s="41"/>
      <c r="AI56" s="41"/>
      <c r="AJ56" s="41"/>
      <c r="AK56" s="41"/>
      <c r="AL56" s="41"/>
      <c r="AM56" s="41"/>
      <c r="AN56" s="45">
        <f t="shared" si="32"/>
        <v>17.073170731707318</v>
      </c>
      <c r="AO56" s="41">
        <v>1230</v>
      </c>
      <c r="AP56" s="110" t="s">
        <v>103</v>
      </c>
      <c r="AQ56" s="111" t="s">
        <v>103</v>
      </c>
      <c r="AR56" s="126" t="str">
        <f t="shared" si="26"/>
        <v/>
      </c>
      <c r="AS56" s="126" t="str">
        <f t="shared" si="27"/>
        <v/>
      </c>
      <c r="AT56" s="127">
        <v>918</v>
      </c>
      <c r="AU56" s="128">
        <v>3.43</v>
      </c>
      <c r="AV56" s="129" t="s">
        <v>103</v>
      </c>
      <c r="AW56" s="126" t="str">
        <f t="shared" si="28"/>
        <v/>
      </c>
      <c r="AX56" s="126" t="str">
        <f t="shared" si="29"/>
        <v/>
      </c>
      <c r="AY56" s="64" t="str">
        <f t="shared" si="30"/>
        <v/>
      </c>
      <c r="AZ56" s="97">
        <v>81.22</v>
      </c>
      <c r="BA56" s="68"/>
      <c r="BB56" s="68"/>
      <c r="BC56" s="68"/>
      <c r="BD56" s="68"/>
      <c r="BE56" s="15"/>
      <c r="BF56" s="5">
        <f t="shared" si="31"/>
        <v>10096</v>
      </c>
      <c r="BG56" s="42">
        <v>4753</v>
      </c>
      <c r="BH56" s="42">
        <v>5343</v>
      </c>
      <c r="BI56" s="42"/>
      <c r="BJ56" s="42"/>
      <c r="BK56" s="42"/>
      <c r="BL56" s="42"/>
      <c r="BM56" s="15"/>
    </row>
    <row r="57" spans="1:65" outlineLevel="5" x14ac:dyDescent="0.3">
      <c r="A57" s="22">
        <f t="shared" si="5"/>
        <v>2</v>
      </c>
      <c r="B57" s="9">
        <f t="shared" si="13"/>
        <v>43867</v>
      </c>
      <c r="C57" s="51">
        <v>282966</v>
      </c>
      <c r="D57" s="64">
        <f t="shared" si="22"/>
        <v>37</v>
      </c>
      <c r="E57" s="12">
        <v>37</v>
      </c>
      <c r="F57" s="12">
        <v>37</v>
      </c>
      <c r="G57" s="12"/>
      <c r="H57" s="12"/>
      <c r="I57" s="12"/>
      <c r="J57" s="12"/>
      <c r="K57" s="12"/>
      <c r="L57" s="12"/>
      <c r="M57" s="74" t="str">
        <f t="shared" si="23"/>
        <v/>
      </c>
      <c r="N57" s="86" t="s">
        <v>103</v>
      </c>
      <c r="O57" s="86" t="s">
        <v>103</v>
      </c>
      <c r="P57" s="86"/>
      <c r="Q57" s="86"/>
      <c r="R57" s="83"/>
      <c r="S57" s="83"/>
      <c r="T57" s="83"/>
      <c r="U57" s="83"/>
      <c r="V57" s="5" t="str">
        <f t="shared" si="24"/>
        <v/>
      </c>
      <c r="W57" s="41"/>
      <c r="X57" s="41"/>
      <c r="Y57" s="41"/>
      <c r="Z57" s="41"/>
      <c r="AA57" s="41"/>
      <c r="AB57" s="41"/>
      <c r="AC57" s="41"/>
      <c r="AD57" s="41"/>
      <c r="AE57" s="5" t="str">
        <f t="shared" si="25"/>
        <v/>
      </c>
      <c r="AF57" s="41"/>
      <c r="AG57" s="41"/>
      <c r="AH57" s="41"/>
      <c r="AI57" s="41"/>
      <c r="AJ57" s="41"/>
      <c r="AK57" s="41"/>
      <c r="AL57" s="41"/>
      <c r="AM57" s="41"/>
      <c r="AN57" s="45">
        <f t="shared" si="32"/>
        <v>21.784232365145229</v>
      </c>
      <c r="AO57" s="41">
        <v>964</v>
      </c>
      <c r="AP57" s="110" t="s">
        <v>103</v>
      </c>
      <c r="AQ57" s="111" t="s">
        <v>103</v>
      </c>
      <c r="AR57" s="126" t="str">
        <f t="shared" si="26"/>
        <v/>
      </c>
      <c r="AS57" s="126" t="str">
        <f t="shared" si="27"/>
        <v/>
      </c>
      <c r="AT57" s="127">
        <v>954</v>
      </c>
      <c r="AU57" s="128">
        <v>2.86</v>
      </c>
      <c r="AV57" s="129" t="s">
        <v>103</v>
      </c>
      <c r="AW57" s="126" t="str">
        <f t="shared" si="28"/>
        <v/>
      </c>
      <c r="AX57" s="126" t="str">
        <f t="shared" si="29"/>
        <v/>
      </c>
      <c r="AY57" s="64" t="str">
        <f t="shared" si="30"/>
        <v/>
      </c>
      <c r="AZ57" s="97">
        <v>80.92</v>
      </c>
      <c r="BA57" s="68"/>
      <c r="BB57" s="68"/>
      <c r="BC57" s="68"/>
      <c r="BD57" s="68"/>
      <c r="BE57" s="15"/>
      <c r="BF57" s="5">
        <f t="shared" si="31"/>
        <v>8621</v>
      </c>
      <c r="BG57" s="42">
        <v>5157</v>
      </c>
      <c r="BH57" s="42">
        <v>3464</v>
      </c>
      <c r="BI57" s="42"/>
      <c r="BJ57" s="42"/>
      <c r="BK57" s="42"/>
      <c r="BL57" s="42"/>
      <c r="BM57" s="15"/>
    </row>
    <row r="58" spans="1:65" outlineLevel="5" x14ac:dyDescent="0.3">
      <c r="A58" s="22">
        <f t="shared" si="5"/>
        <v>2</v>
      </c>
      <c r="B58" s="9">
        <f t="shared" si="13"/>
        <v>43868</v>
      </c>
      <c r="C58" s="51">
        <v>298054</v>
      </c>
      <c r="D58" s="64">
        <f t="shared" si="22"/>
        <v>37</v>
      </c>
      <c r="E58" s="12">
        <v>37</v>
      </c>
      <c r="F58" s="12">
        <v>37</v>
      </c>
      <c r="G58" s="12"/>
      <c r="H58" s="12"/>
      <c r="I58" s="12"/>
      <c r="J58" s="12"/>
      <c r="K58" s="12"/>
      <c r="L58" s="12"/>
      <c r="M58" s="74" t="str">
        <f t="shared" si="23"/>
        <v/>
      </c>
      <c r="N58" s="86" t="s">
        <v>103</v>
      </c>
      <c r="O58" s="86" t="s">
        <v>103</v>
      </c>
      <c r="P58" s="86"/>
      <c r="Q58" s="86"/>
      <c r="R58" s="83"/>
      <c r="S58" s="83"/>
      <c r="T58" s="83"/>
      <c r="U58" s="83"/>
      <c r="V58" s="5" t="str">
        <f t="shared" si="24"/>
        <v/>
      </c>
      <c r="W58" s="41"/>
      <c r="X58" s="41"/>
      <c r="Y58" s="41"/>
      <c r="Z58" s="41"/>
      <c r="AA58" s="41"/>
      <c r="AB58" s="41"/>
      <c r="AC58" s="41"/>
      <c r="AD58" s="41"/>
      <c r="AE58" s="5" t="str">
        <f t="shared" si="25"/>
        <v/>
      </c>
      <c r="AF58" s="41"/>
      <c r="AG58" s="41"/>
      <c r="AH58" s="41"/>
      <c r="AI58" s="41"/>
      <c r="AJ58" s="41"/>
      <c r="AK58" s="41"/>
      <c r="AL58" s="41"/>
      <c r="AM58" s="41"/>
      <c r="AN58" s="45">
        <f t="shared" si="32"/>
        <v>20.192307692307693</v>
      </c>
      <c r="AO58" s="41">
        <v>1040</v>
      </c>
      <c r="AP58" s="110" t="s">
        <v>103</v>
      </c>
      <c r="AQ58" s="111" t="s">
        <v>103</v>
      </c>
      <c r="AR58" s="126" t="str">
        <f t="shared" si="26"/>
        <v/>
      </c>
      <c r="AS58" s="126" t="str">
        <f t="shared" si="27"/>
        <v/>
      </c>
      <c r="AT58" s="127">
        <v>978</v>
      </c>
      <c r="AU58" s="128">
        <v>2.86</v>
      </c>
      <c r="AV58" s="129" t="s">
        <v>103</v>
      </c>
      <c r="AW58" s="126" t="str">
        <f t="shared" si="28"/>
        <v/>
      </c>
      <c r="AX58" s="126" t="str">
        <f t="shared" si="29"/>
        <v/>
      </c>
      <c r="AY58" s="64" t="str">
        <f t="shared" si="30"/>
        <v/>
      </c>
      <c r="AZ58" s="97">
        <v>80.17</v>
      </c>
      <c r="BA58" s="68"/>
      <c r="BB58" s="68"/>
      <c r="BC58" s="68"/>
      <c r="BD58" s="68"/>
      <c r="BE58" s="15"/>
      <c r="BF58" s="5">
        <f t="shared" si="31"/>
        <v>8228</v>
      </c>
      <c r="BG58" s="42">
        <v>4636</v>
      </c>
      <c r="BH58" s="42">
        <v>3592</v>
      </c>
      <c r="BI58" s="42"/>
      <c r="BJ58" s="42"/>
      <c r="BK58" s="42"/>
      <c r="BL58" s="42"/>
      <c r="BM58" s="15"/>
    </row>
    <row r="59" spans="1:65" outlineLevel="5" x14ac:dyDescent="0.3">
      <c r="A59" s="22">
        <f t="shared" si="5"/>
        <v>2</v>
      </c>
      <c r="B59" s="9">
        <f t="shared" si="13"/>
        <v>43869</v>
      </c>
      <c r="C59" s="51">
        <v>308576</v>
      </c>
      <c r="D59" s="64">
        <f t="shared" si="22"/>
        <v>37</v>
      </c>
      <c r="E59" s="12">
        <v>37</v>
      </c>
      <c r="F59" s="12">
        <v>37</v>
      </c>
      <c r="G59" s="12"/>
      <c r="H59" s="12"/>
      <c r="I59" s="12"/>
      <c r="J59" s="12"/>
      <c r="K59" s="12"/>
      <c r="L59" s="12"/>
      <c r="M59" s="74" t="str">
        <f t="shared" si="23"/>
        <v/>
      </c>
      <c r="N59" s="86" t="s">
        <v>103</v>
      </c>
      <c r="O59" s="86" t="s">
        <v>103</v>
      </c>
      <c r="P59" s="86"/>
      <c r="Q59" s="86"/>
      <c r="R59" s="83"/>
      <c r="S59" s="83"/>
      <c r="T59" s="83"/>
      <c r="U59" s="83"/>
      <c r="V59" s="5" t="str">
        <f t="shared" si="24"/>
        <v/>
      </c>
      <c r="W59" s="41"/>
      <c r="X59" s="41"/>
      <c r="Y59" s="41"/>
      <c r="Z59" s="41"/>
      <c r="AA59" s="41"/>
      <c r="AB59" s="41"/>
      <c r="AC59" s="41"/>
      <c r="AD59" s="41"/>
      <c r="AE59" s="5" t="str">
        <f t="shared" si="25"/>
        <v/>
      </c>
      <c r="AF59" s="41"/>
      <c r="AG59" s="41"/>
      <c r="AH59" s="41"/>
      <c r="AI59" s="41"/>
      <c r="AJ59" s="41"/>
      <c r="AK59" s="41"/>
      <c r="AL59" s="41"/>
      <c r="AM59" s="41"/>
      <c r="AN59" s="45">
        <f t="shared" si="32"/>
        <v>19.213174748398902</v>
      </c>
      <c r="AO59" s="41">
        <v>1093</v>
      </c>
      <c r="AP59" s="110" t="s">
        <v>103</v>
      </c>
      <c r="AQ59" s="111" t="s">
        <v>103</v>
      </c>
      <c r="AR59" s="126" t="str">
        <f t="shared" si="26"/>
        <v/>
      </c>
      <c r="AS59" s="126" t="str">
        <f t="shared" si="27"/>
        <v/>
      </c>
      <c r="AT59" s="127">
        <v>892</v>
      </c>
      <c r="AU59" s="128" t="s">
        <v>103</v>
      </c>
      <c r="AV59" s="129" t="s">
        <v>103</v>
      </c>
      <c r="AW59" s="126" t="str">
        <f t="shared" si="28"/>
        <v/>
      </c>
      <c r="AX59" s="126" t="str">
        <f t="shared" si="29"/>
        <v/>
      </c>
      <c r="AY59" s="64" t="str">
        <f t="shared" si="30"/>
        <v/>
      </c>
      <c r="AZ59" s="97" t="s">
        <v>103</v>
      </c>
      <c r="BA59" s="68"/>
      <c r="BB59" s="68"/>
      <c r="BC59" s="68"/>
      <c r="BD59" s="68"/>
      <c r="BE59" s="15"/>
      <c r="BF59" s="5">
        <f t="shared" si="31"/>
        <v>7439</v>
      </c>
      <c r="BG59" s="42">
        <v>5024</v>
      </c>
      <c r="BH59" s="42">
        <v>2415</v>
      </c>
      <c r="BI59" s="42"/>
      <c r="BJ59" s="42"/>
      <c r="BK59" s="42"/>
      <c r="BL59" s="42"/>
      <c r="BM59" s="15"/>
    </row>
    <row r="60" spans="1:65" outlineLevel="5" x14ac:dyDescent="0.3">
      <c r="A60" s="22">
        <f t="shared" si="5"/>
        <v>2</v>
      </c>
      <c r="B60" s="9">
        <f t="shared" si="13"/>
        <v>43870</v>
      </c>
      <c r="C60" s="51">
        <v>297358</v>
      </c>
      <c r="D60" s="64">
        <f t="shared" si="22"/>
        <v>37</v>
      </c>
      <c r="E60" s="12">
        <v>37</v>
      </c>
      <c r="F60" s="12">
        <v>37</v>
      </c>
      <c r="G60" s="12"/>
      <c r="H60" s="12"/>
      <c r="I60" s="12"/>
      <c r="J60" s="12"/>
      <c r="K60" s="12"/>
      <c r="L60" s="12"/>
      <c r="M60" s="74" t="str">
        <f t="shared" si="23"/>
        <v/>
      </c>
      <c r="N60" s="86" t="s">
        <v>103</v>
      </c>
      <c r="O60" s="86" t="s">
        <v>103</v>
      </c>
      <c r="P60" s="86"/>
      <c r="Q60" s="86"/>
      <c r="R60" s="83"/>
      <c r="S60" s="83"/>
      <c r="T60" s="83"/>
      <c r="U60" s="83"/>
      <c r="V60" s="5" t="str">
        <f t="shared" si="24"/>
        <v/>
      </c>
      <c r="W60" s="41"/>
      <c r="X60" s="41"/>
      <c r="Y60" s="41"/>
      <c r="Z60" s="41"/>
      <c r="AA60" s="41"/>
      <c r="AB60" s="41"/>
      <c r="AC60" s="41"/>
      <c r="AD60" s="41"/>
      <c r="AE60" s="5" t="str">
        <f t="shared" si="25"/>
        <v/>
      </c>
      <c r="AF60" s="41"/>
      <c r="AG60" s="41"/>
      <c r="AH60" s="41"/>
      <c r="AI60" s="41"/>
      <c r="AJ60" s="41"/>
      <c r="AK60" s="41"/>
      <c r="AL60" s="41"/>
      <c r="AM60" s="41"/>
      <c r="AN60" s="45">
        <f t="shared" si="32"/>
        <v>19.372693726937268</v>
      </c>
      <c r="AO60" s="41">
        <v>1084</v>
      </c>
      <c r="AP60" s="110" t="s">
        <v>103</v>
      </c>
      <c r="AQ60" s="111" t="s">
        <v>103</v>
      </c>
      <c r="AR60" s="126" t="str">
        <f t="shared" si="26"/>
        <v/>
      </c>
      <c r="AS60" s="126" t="str">
        <f t="shared" si="27"/>
        <v/>
      </c>
      <c r="AT60" s="127">
        <v>860</v>
      </c>
      <c r="AU60" s="128" t="s">
        <v>103</v>
      </c>
      <c r="AV60" s="129" t="s">
        <v>103</v>
      </c>
      <c r="AW60" s="126" t="str">
        <f t="shared" si="28"/>
        <v/>
      </c>
      <c r="AX60" s="126" t="str">
        <f t="shared" si="29"/>
        <v/>
      </c>
      <c r="AY60" s="64" t="str">
        <f t="shared" si="30"/>
        <v/>
      </c>
      <c r="AZ60" s="97" t="s">
        <v>103</v>
      </c>
      <c r="BA60" s="68"/>
      <c r="BB60" s="68"/>
      <c r="BC60" s="68"/>
      <c r="BD60" s="68"/>
      <c r="BE60" s="15"/>
      <c r="BF60" s="5">
        <f t="shared" si="31"/>
        <v>7005</v>
      </c>
      <c r="BG60" s="42">
        <v>5261</v>
      </c>
      <c r="BH60" s="42">
        <v>1744</v>
      </c>
      <c r="BI60" s="42"/>
      <c r="BJ60" s="42"/>
      <c r="BK60" s="42"/>
      <c r="BL60" s="42"/>
      <c r="BM60" s="15"/>
    </row>
    <row r="61" spans="1:65" outlineLevel="5" x14ac:dyDescent="0.3">
      <c r="A61" s="22">
        <f t="shared" si="5"/>
        <v>2</v>
      </c>
      <c r="B61" s="9">
        <f t="shared" si="13"/>
        <v>43871</v>
      </c>
      <c r="C61" s="51">
        <v>287782</v>
      </c>
      <c r="D61" s="64">
        <f t="shared" si="22"/>
        <v>37</v>
      </c>
      <c r="E61" s="12">
        <v>37</v>
      </c>
      <c r="F61" s="12">
        <v>37</v>
      </c>
      <c r="G61" s="12"/>
      <c r="H61" s="12"/>
      <c r="I61" s="12"/>
      <c r="J61" s="12"/>
      <c r="K61" s="12"/>
      <c r="L61" s="12"/>
      <c r="M61" s="74" t="str">
        <f t="shared" si="23"/>
        <v/>
      </c>
      <c r="N61" s="86" t="s">
        <v>103</v>
      </c>
      <c r="O61" s="86" t="s">
        <v>103</v>
      </c>
      <c r="P61" s="86"/>
      <c r="Q61" s="86"/>
      <c r="R61" s="83"/>
      <c r="S61" s="83"/>
      <c r="T61" s="83"/>
      <c r="U61" s="83"/>
      <c r="V61" s="5" t="str">
        <f t="shared" si="24"/>
        <v/>
      </c>
      <c r="W61" s="41"/>
      <c r="X61" s="41"/>
      <c r="Y61" s="41"/>
      <c r="Z61" s="41"/>
      <c r="AA61" s="41"/>
      <c r="AB61" s="41"/>
      <c r="AC61" s="41"/>
      <c r="AD61" s="41"/>
      <c r="AE61" s="5" t="str">
        <f t="shared" si="25"/>
        <v/>
      </c>
      <c r="AF61" s="41"/>
      <c r="AG61" s="41"/>
      <c r="AH61" s="41"/>
      <c r="AI61" s="41"/>
      <c r="AJ61" s="41"/>
      <c r="AK61" s="41"/>
      <c r="AL61" s="41"/>
      <c r="AM61" s="41"/>
      <c r="AN61" s="45">
        <f t="shared" si="32"/>
        <v>18.75</v>
      </c>
      <c r="AO61" s="41">
        <v>1120</v>
      </c>
      <c r="AP61" s="110" t="s">
        <v>103</v>
      </c>
      <c r="AQ61" s="111" t="s">
        <v>103</v>
      </c>
      <c r="AR61" s="126" t="str">
        <f t="shared" si="26"/>
        <v/>
      </c>
      <c r="AS61" s="126" t="str">
        <f t="shared" si="27"/>
        <v/>
      </c>
      <c r="AT61" s="127">
        <v>901</v>
      </c>
      <c r="AU61" s="128">
        <v>2.77</v>
      </c>
      <c r="AV61" s="129" t="s">
        <v>103</v>
      </c>
      <c r="AW61" s="126" t="str">
        <f t="shared" si="28"/>
        <v/>
      </c>
      <c r="AX61" s="126" t="str">
        <f t="shared" si="29"/>
        <v/>
      </c>
      <c r="AY61" s="64" t="str">
        <f t="shared" si="30"/>
        <v/>
      </c>
      <c r="AZ61" s="97">
        <v>80.290000000000006</v>
      </c>
      <c r="BA61" s="68"/>
      <c r="BB61" s="68"/>
      <c r="BC61" s="68"/>
      <c r="BD61" s="68"/>
      <c r="BE61" s="15"/>
      <c r="BF61" s="5">
        <f t="shared" si="31"/>
        <v>5322</v>
      </c>
      <c r="BG61" s="42">
        <v>3767</v>
      </c>
      <c r="BH61" s="42">
        <v>1555</v>
      </c>
      <c r="BI61" s="42"/>
      <c r="BJ61" s="42"/>
      <c r="BK61" s="42"/>
      <c r="BL61" s="42"/>
      <c r="BM61" s="15"/>
    </row>
    <row r="62" spans="1:65" outlineLevel="5" x14ac:dyDescent="0.3">
      <c r="A62" s="22">
        <f t="shared" si="5"/>
        <v>2</v>
      </c>
      <c r="B62" s="9">
        <f t="shared" si="13"/>
        <v>43872</v>
      </c>
      <c r="C62" s="51">
        <v>296508</v>
      </c>
      <c r="D62" s="64">
        <f t="shared" si="22"/>
        <v>37</v>
      </c>
      <c r="E62" s="12">
        <v>37</v>
      </c>
      <c r="F62" s="12">
        <v>37</v>
      </c>
      <c r="G62" s="12"/>
      <c r="H62" s="12"/>
      <c r="I62" s="12"/>
      <c r="J62" s="12"/>
      <c r="K62" s="12"/>
      <c r="L62" s="12"/>
      <c r="M62" s="74">
        <f t="shared" si="23"/>
        <v>7.3</v>
      </c>
      <c r="N62" s="86">
        <v>7.26</v>
      </c>
      <c r="O62" s="86">
        <v>7.31</v>
      </c>
      <c r="P62" s="86"/>
      <c r="Q62" s="86"/>
      <c r="R62" s="83"/>
      <c r="S62" s="83"/>
      <c r="T62" s="83"/>
      <c r="U62" s="83"/>
      <c r="V62" s="5" t="str">
        <f t="shared" si="24"/>
        <v/>
      </c>
      <c r="W62" s="41"/>
      <c r="X62" s="41"/>
      <c r="Y62" s="41"/>
      <c r="Z62" s="41"/>
      <c r="AA62" s="41"/>
      <c r="AB62" s="41"/>
      <c r="AC62" s="41"/>
      <c r="AD62" s="41"/>
      <c r="AE62" s="5" t="str">
        <f t="shared" si="25"/>
        <v/>
      </c>
      <c r="AF62" s="41"/>
      <c r="AG62" s="41"/>
      <c r="AH62" s="41"/>
      <c r="AI62" s="41"/>
      <c r="AJ62" s="41"/>
      <c r="AK62" s="41"/>
      <c r="AL62" s="41"/>
      <c r="AM62" s="41"/>
      <c r="AN62" s="45">
        <f t="shared" si="32"/>
        <v>22.128556375131719</v>
      </c>
      <c r="AO62" s="41">
        <v>949</v>
      </c>
      <c r="AP62" s="110">
        <v>4.13</v>
      </c>
      <c r="AQ62" s="111">
        <v>3.03</v>
      </c>
      <c r="AR62" s="126">
        <f t="shared" si="26"/>
        <v>73.365617433414045</v>
      </c>
      <c r="AS62" s="126">
        <f t="shared" si="27"/>
        <v>26.634382566585955</v>
      </c>
      <c r="AT62" s="127">
        <v>832</v>
      </c>
      <c r="AU62" s="128">
        <v>2.64</v>
      </c>
      <c r="AV62" s="129">
        <v>1.73</v>
      </c>
      <c r="AW62" s="126">
        <f t="shared" si="28"/>
        <v>65.530303030303031</v>
      </c>
      <c r="AX62" s="126">
        <f t="shared" si="29"/>
        <v>34.469696969696969</v>
      </c>
      <c r="AY62" s="64">
        <f t="shared" si="30"/>
        <v>30.983208210930989</v>
      </c>
      <c r="AZ62" s="97">
        <v>79.959999999999994</v>
      </c>
      <c r="BA62" s="68"/>
      <c r="BB62" s="68"/>
      <c r="BC62" s="68"/>
      <c r="BD62" s="68"/>
      <c r="BE62" s="15"/>
      <c r="BF62" s="5">
        <f t="shared" si="31"/>
        <v>9550</v>
      </c>
      <c r="BG62" s="42">
        <v>5379</v>
      </c>
      <c r="BH62" s="42">
        <v>4171</v>
      </c>
      <c r="BI62" s="42"/>
      <c r="BJ62" s="42"/>
      <c r="BK62" s="42"/>
      <c r="BL62" s="42"/>
      <c r="BM62" s="15"/>
    </row>
    <row r="63" spans="1:65" outlineLevel="5" x14ac:dyDescent="0.3">
      <c r="A63" s="22">
        <f t="shared" si="5"/>
        <v>2</v>
      </c>
      <c r="B63" s="9">
        <f t="shared" si="13"/>
        <v>43873</v>
      </c>
      <c r="C63" s="51">
        <v>319761</v>
      </c>
      <c r="D63" s="64">
        <f t="shared" si="22"/>
        <v>37</v>
      </c>
      <c r="E63" s="12">
        <v>37</v>
      </c>
      <c r="F63" s="12">
        <v>37</v>
      </c>
      <c r="G63" s="12"/>
      <c r="H63" s="12"/>
      <c r="I63" s="12"/>
      <c r="J63" s="12"/>
      <c r="K63" s="12"/>
      <c r="L63" s="12"/>
      <c r="M63" s="74" t="str">
        <f t="shared" si="23"/>
        <v/>
      </c>
      <c r="N63" s="86" t="s">
        <v>103</v>
      </c>
      <c r="O63" s="86" t="s">
        <v>103</v>
      </c>
      <c r="P63" s="86"/>
      <c r="Q63" s="86"/>
      <c r="R63" s="83"/>
      <c r="S63" s="83"/>
      <c r="T63" s="83"/>
      <c r="U63" s="83"/>
      <c r="V63" s="5" t="str">
        <f t="shared" si="24"/>
        <v/>
      </c>
      <c r="W63" s="41"/>
      <c r="X63" s="41"/>
      <c r="Y63" s="41"/>
      <c r="Z63" s="41"/>
      <c r="AA63" s="41"/>
      <c r="AB63" s="41"/>
      <c r="AC63" s="41"/>
      <c r="AD63" s="41"/>
      <c r="AE63" s="5" t="str">
        <f t="shared" si="25"/>
        <v/>
      </c>
      <c r="AF63" s="41"/>
      <c r="AG63" s="41"/>
      <c r="AH63" s="41"/>
      <c r="AI63" s="41"/>
      <c r="AJ63" s="41"/>
      <c r="AK63" s="41"/>
      <c r="AL63" s="41"/>
      <c r="AM63" s="41"/>
      <c r="AN63" s="45">
        <f t="shared" si="32"/>
        <v>22.975929978118163</v>
      </c>
      <c r="AO63" s="41">
        <v>914</v>
      </c>
      <c r="AP63" s="110" t="s">
        <v>103</v>
      </c>
      <c r="AQ63" s="111" t="s">
        <v>103</v>
      </c>
      <c r="AR63" s="126" t="str">
        <f t="shared" si="26"/>
        <v/>
      </c>
      <c r="AS63" s="126" t="str">
        <f t="shared" si="27"/>
        <v/>
      </c>
      <c r="AT63" s="127">
        <v>802</v>
      </c>
      <c r="AU63" s="128">
        <v>2.69</v>
      </c>
      <c r="AV63" s="129" t="s">
        <v>103</v>
      </c>
      <c r="AW63" s="126" t="str">
        <f t="shared" si="28"/>
        <v/>
      </c>
      <c r="AX63" s="126" t="str">
        <f t="shared" si="29"/>
        <v/>
      </c>
      <c r="AY63" s="64" t="str">
        <f t="shared" si="30"/>
        <v/>
      </c>
      <c r="AZ63" s="97">
        <v>80.27</v>
      </c>
      <c r="BA63" s="68"/>
      <c r="BB63" s="68"/>
      <c r="BC63" s="68"/>
      <c r="BD63" s="68"/>
      <c r="BE63" s="15"/>
      <c r="BF63" s="5">
        <f t="shared" si="31"/>
        <v>9201</v>
      </c>
      <c r="BG63" s="42">
        <v>3671</v>
      </c>
      <c r="BH63" s="42">
        <v>5530</v>
      </c>
      <c r="BI63" s="42"/>
      <c r="BJ63" s="42"/>
      <c r="BK63" s="42"/>
      <c r="BL63" s="42"/>
      <c r="BM63" s="15"/>
    </row>
    <row r="64" spans="1:65" outlineLevel="5" x14ac:dyDescent="0.3">
      <c r="A64" s="22">
        <f t="shared" si="5"/>
        <v>2</v>
      </c>
      <c r="B64" s="9">
        <f t="shared" si="13"/>
        <v>43874</v>
      </c>
      <c r="C64" s="51">
        <v>337958</v>
      </c>
      <c r="D64" s="64">
        <f t="shared" si="22"/>
        <v>36.5</v>
      </c>
      <c r="E64" s="12">
        <v>37</v>
      </c>
      <c r="F64" s="12">
        <v>36</v>
      </c>
      <c r="G64" s="12"/>
      <c r="H64" s="12"/>
      <c r="I64" s="12"/>
      <c r="J64" s="12"/>
      <c r="K64" s="12"/>
      <c r="L64" s="12"/>
      <c r="M64" s="74" t="str">
        <f t="shared" si="23"/>
        <v/>
      </c>
      <c r="N64" s="86" t="s">
        <v>103</v>
      </c>
      <c r="O64" s="86" t="s">
        <v>103</v>
      </c>
      <c r="P64" s="86"/>
      <c r="Q64" s="86"/>
      <c r="R64" s="83"/>
      <c r="S64" s="83"/>
      <c r="T64" s="83"/>
      <c r="U64" s="83"/>
      <c r="V64" s="5" t="str">
        <f t="shared" si="24"/>
        <v/>
      </c>
      <c r="W64" s="41"/>
      <c r="X64" s="41"/>
      <c r="Y64" s="41"/>
      <c r="Z64" s="41"/>
      <c r="AA64" s="41"/>
      <c r="AB64" s="41"/>
      <c r="AC64" s="41"/>
      <c r="AD64" s="41"/>
      <c r="AE64" s="5" t="str">
        <f t="shared" si="25"/>
        <v/>
      </c>
      <c r="AF64" s="41"/>
      <c r="AG64" s="41"/>
      <c r="AH64" s="41"/>
      <c r="AI64" s="41"/>
      <c r="AJ64" s="41"/>
      <c r="AK64" s="41"/>
      <c r="AL64" s="41"/>
      <c r="AM64" s="41"/>
      <c r="AN64" s="45">
        <f t="shared" si="32"/>
        <v>21.829521829521831</v>
      </c>
      <c r="AO64" s="41">
        <v>962</v>
      </c>
      <c r="AP64" s="110" t="s">
        <v>103</v>
      </c>
      <c r="AQ64" s="111" t="s">
        <v>103</v>
      </c>
      <c r="AR64" s="126" t="str">
        <f t="shared" si="26"/>
        <v/>
      </c>
      <c r="AS64" s="126" t="str">
        <f t="shared" si="27"/>
        <v/>
      </c>
      <c r="AT64" s="127">
        <v>898</v>
      </c>
      <c r="AU64" s="128">
        <v>2.68</v>
      </c>
      <c r="AV64" s="129" t="s">
        <v>103</v>
      </c>
      <c r="AW64" s="126" t="str">
        <f t="shared" si="28"/>
        <v/>
      </c>
      <c r="AX64" s="126" t="str">
        <f t="shared" si="29"/>
        <v/>
      </c>
      <c r="AY64" s="64" t="str">
        <f t="shared" si="30"/>
        <v/>
      </c>
      <c r="AZ64" s="97">
        <v>80.25</v>
      </c>
      <c r="BA64" s="68"/>
      <c r="BB64" s="68"/>
      <c r="BC64" s="68"/>
      <c r="BD64" s="68"/>
      <c r="BE64" s="15"/>
      <c r="BF64" s="5">
        <f t="shared" si="31"/>
        <v>15044</v>
      </c>
      <c r="BG64" s="42">
        <v>5235</v>
      </c>
      <c r="BH64" s="42">
        <v>9809</v>
      </c>
      <c r="BI64" s="42"/>
      <c r="BJ64" s="42"/>
      <c r="BK64" s="42"/>
      <c r="BL64" s="42"/>
      <c r="BM64" s="15"/>
    </row>
    <row r="65" spans="1:65" outlineLevel="5" x14ac:dyDescent="0.3">
      <c r="A65" s="22">
        <f t="shared" si="5"/>
        <v>2</v>
      </c>
      <c r="B65" s="9">
        <f t="shared" si="13"/>
        <v>43875</v>
      </c>
      <c r="C65" s="51">
        <v>331032</v>
      </c>
      <c r="D65" s="64">
        <f t="shared" si="22"/>
        <v>36</v>
      </c>
      <c r="E65" s="12">
        <v>36</v>
      </c>
      <c r="F65" s="12">
        <v>36</v>
      </c>
      <c r="G65" s="12"/>
      <c r="H65" s="12"/>
      <c r="I65" s="12"/>
      <c r="J65" s="12"/>
      <c r="K65" s="12"/>
      <c r="L65" s="12"/>
      <c r="M65" s="74" t="str">
        <f t="shared" si="23"/>
        <v/>
      </c>
      <c r="N65" s="86" t="s">
        <v>103</v>
      </c>
      <c r="O65" s="86" t="s">
        <v>103</v>
      </c>
      <c r="P65" s="86"/>
      <c r="Q65" s="86"/>
      <c r="R65" s="83"/>
      <c r="S65" s="83"/>
      <c r="T65" s="83"/>
      <c r="U65" s="83"/>
      <c r="V65" s="5" t="str">
        <f t="shared" si="24"/>
        <v/>
      </c>
      <c r="W65" s="41"/>
      <c r="X65" s="41"/>
      <c r="Y65" s="41"/>
      <c r="Z65" s="41"/>
      <c r="AA65" s="41"/>
      <c r="AB65" s="41"/>
      <c r="AC65" s="41"/>
      <c r="AD65" s="41"/>
      <c r="AE65" s="5" t="str">
        <f t="shared" si="25"/>
        <v/>
      </c>
      <c r="AF65" s="41"/>
      <c r="AG65" s="41"/>
      <c r="AH65" s="41"/>
      <c r="AI65" s="41"/>
      <c r="AJ65" s="41"/>
      <c r="AK65" s="41"/>
      <c r="AL65" s="41"/>
      <c r="AM65" s="41"/>
      <c r="AN65" s="45">
        <f t="shared" si="32"/>
        <v>20.833333333333332</v>
      </c>
      <c r="AO65" s="41">
        <v>1008</v>
      </c>
      <c r="AP65" s="110" t="s">
        <v>103</v>
      </c>
      <c r="AQ65" s="111" t="s">
        <v>103</v>
      </c>
      <c r="AR65" s="126" t="str">
        <f t="shared" si="26"/>
        <v/>
      </c>
      <c r="AS65" s="126" t="str">
        <f t="shared" si="27"/>
        <v/>
      </c>
      <c r="AT65" s="127">
        <v>919</v>
      </c>
      <c r="AU65" s="128">
        <v>2.76</v>
      </c>
      <c r="AV65" s="129" t="s">
        <v>103</v>
      </c>
      <c r="AW65" s="126" t="str">
        <f t="shared" si="28"/>
        <v/>
      </c>
      <c r="AX65" s="126" t="str">
        <f t="shared" si="29"/>
        <v/>
      </c>
      <c r="AY65" s="64" t="str">
        <f t="shared" si="30"/>
        <v/>
      </c>
      <c r="AZ65" s="97">
        <v>80.31</v>
      </c>
      <c r="BA65" s="68"/>
      <c r="BB65" s="68"/>
      <c r="BC65" s="68"/>
      <c r="BD65" s="68"/>
      <c r="BE65" s="15"/>
      <c r="BF65" s="5">
        <f t="shared" si="31"/>
        <v>16343</v>
      </c>
      <c r="BG65" s="42">
        <v>5112</v>
      </c>
      <c r="BH65" s="42">
        <v>11231</v>
      </c>
      <c r="BI65" s="42"/>
      <c r="BJ65" s="42"/>
      <c r="BK65" s="42"/>
      <c r="BL65" s="42"/>
      <c r="BM65" s="15"/>
    </row>
    <row r="66" spans="1:65" outlineLevel="5" x14ac:dyDescent="0.3">
      <c r="A66" s="22">
        <f t="shared" si="5"/>
        <v>2</v>
      </c>
      <c r="B66" s="9">
        <f t="shared" si="13"/>
        <v>43876</v>
      </c>
      <c r="C66" s="51">
        <v>318426</v>
      </c>
      <c r="D66" s="64">
        <f t="shared" si="22"/>
        <v>36</v>
      </c>
      <c r="E66" s="12">
        <v>36</v>
      </c>
      <c r="F66" s="12">
        <v>36</v>
      </c>
      <c r="G66" s="12"/>
      <c r="H66" s="12"/>
      <c r="I66" s="12"/>
      <c r="J66" s="12"/>
      <c r="K66" s="12"/>
      <c r="L66" s="12"/>
      <c r="M66" s="74" t="str">
        <f t="shared" si="23"/>
        <v/>
      </c>
      <c r="N66" s="86" t="s">
        <v>103</v>
      </c>
      <c r="O66" s="86" t="s">
        <v>103</v>
      </c>
      <c r="P66" s="86"/>
      <c r="Q66" s="86"/>
      <c r="R66" s="83"/>
      <c r="S66" s="83"/>
      <c r="T66" s="83"/>
      <c r="U66" s="83"/>
      <c r="V66" s="5" t="str">
        <f t="shared" si="24"/>
        <v/>
      </c>
      <c r="W66" s="41"/>
      <c r="X66" s="41"/>
      <c r="Y66" s="41"/>
      <c r="Z66" s="41"/>
      <c r="AA66" s="41"/>
      <c r="AB66" s="41"/>
      <c r="AC66" s="41"/>
      <c r="AD66" s="41"/>
      <c r="AE66" s="5" t="str">
        <f t="shared" si="25"/>
        <v/>
      </c>
      <c r="AF66" s="41"/>
      <c r="AG66" s="41"/>
      <c r="AH66" s="41"/>
      <c r="AI66" s="41"/>
      <c r="AJ66" s="41"/>
      <c r="AK66" s="41"/>
      <c r="AL66" s="41"/>
      <c r="AM66" s="41"/>
      <c r="AN66" s="45">
        <f t="shared" si="32"/>
        <v>22.826086956521738</v>
      </c>
      <c r="AO66" s="41">
        <v>920</v>
      </c>
      <c r="AP66" s="110" t="s">
        <v>103</v>
      </c>
      <c r="AQ66" s="111" t="s">
        <v>103</v>
      </c>
      <c r="AR66" s="126" t="str">
        <f t="shared" si="26"/>
        <v/>
      </c>
      <c r="AS66" s="126" t="str">
        <f t="shared" si="27"/>
        <v/>
      </c>
      <c r="AT66" s="127">
        <v>882</v>
      </c>
      <c r="AU66" s="128" t="s">
        <v>103</v>
      </c>
      <c r="AV66" s="129" t="s">
        <v>103</v>
      </c>
      <c r="AW66" s="126" t="str">
        <f t="shared" si="28"/>
        <v/>
      </c>
      <c r="AX66" s="126" t="str">
        <f t="shared" si="29"/>
        <v/>
      </c>
      <c r="AY66" s="64" t="str">
        <f t="shared" si="30"/>
        <v/>
      </c>
      <c r="AZ66" s="97" t="s">
        <v>103</v>
      </c>
      <c r="BA66" s="68"/>
      <c r="BB66" s="68"/>
      <c r="BC66" s="68"/>
      <c r="BD66" s="68"/>
      <c r="BE66" s="15"/>
      <c r="BF66" s="5">
        <f t="shared" si="31"/>
        <v>14324</v>
      </c>
      <c r="BG66" s="42">
        <v>5016</v>
      </c>
      <c r="BH66" s="42">
        <v>9308</v>
      </c>
      <c r="BI66" s="42"/>
      <c r="BJ66" s="42"/>
      <c r="BK66" s="42"/>
      <c r="BL66" s="42"/>
      <c r="BM66" s="15"/>
    </row>
    <row r="67" spans="1:65" outlineLevel="5" x14ac:dyDescent="0.3">
      <c r="A67" s="22">
        <f t="shared" si="5"/>
        <v>2</v>
      </c>
      <c r="B67" s="9">
        <f t="shared" si="13"/>
        <v>43877</v>
      </c>
      <c r="C67" s="51">
        <v>338404</v>
      </c>
      <c r="D67" s="64">
        <f t="shared" si="22"/>
        <v>36.5</v>
      </c>
      <c r="E67" s="12">
        <v>36</v>
      </c>
      <c r="F67" s="12">
        <v>37</v>
      </c>
      <c r="G67" s="12"/>
      <c r="H67" s="12"/>
      <c r="I67" s="12"/>
      <c r="J67" s="12"/>
      <c r="K67" s="12"/>
      <c r="L67" s="12"/>
      <c r="M67" s="74" t="str">
        <f t="shared" si="23"/>
        <v/>
      </c>
      <c r="N67" s="86" t="s">
        <v>103</v>
      </c>
      <c r="O67" s="86" t="s">
        <v>103</v>
      </c>
      <c r="P67" s="86"/>
      <c r="Q67" s="86"/>
      <c r="R67" s="83"/>
      <c r="S67" s="83"/>
      <c r="T67" s="83"/>
      <c r="U67" s="83"/>
      <c r="V67" s="5" t="str">
        <f t="shared" si="24"/>
        <v/>
      </c>
      <c r="W67" s="41"/>
      <c r="X67" s="41"/>
      <c r="Y67" s="41"/>
      <c r="Z67" s="41"/>
      <c r="AA67" s="41"/>
      <c r="AB67" s="41"/>
      <c r="AC67" s="41"/>
      <c r="AD67" s="41"/>
      <c r="AE67" s="5" t="str">
        <f t="shared" si="25"/>
        <v/>
      </c>
      <c r="AF67" s="41"/>
      <c r="AG67" s="41"/>
      <c r="AH67" s="41"/>
      <c r="AI67" s="41"/>
      <c r="AJ67" s="41"/>
      <c r="AK67" s="41"/>
      <c r="AL67" s="41"/>
      <c r="AM67" s="41"/>
      <c r="AN67" s="45">
        <f t="shared" si="32"/>
        <v>21.341463414634145</v>
      </c>
      <c r="AO67" s="41">
        <v>984</v>
      </c>
      <c r="AP67" s="110" t="s">
        <v>103</v>
      </c>
      <c r="AQ67" s="111" t="s">
        <v>103</v>
      </c>
      <c r="AR67" s="126" t="str">
        <f t="shared" si="26"/>
        <v/>
      </c>
      <c r="AS67" s="126" t="str">
        <f t="shared" si="27"/>
        <v/>
      </c>
      <c r="AT67" s="127">
        <v>863</v>
      </c>
      <c r="AU67" s="128" t="s">
        <v>103</v>
      </c>
      <c r="AV67" s="129" t="s">
        <v>103</v>
      </c>
      <c r="AW67" s="126" t="str">
        <f t="shared" si="28"/>
        <v/>
      </c>
      <c r="AX67" s="126" t="str">
        <f t="shared" si="29"/>
        <v/>
      </c>
      <c r="AY67" s="64" t="str">
        <f t="shared" si="30"/>
        <v/>
      </c>
      <c r="AZ67" s="97" t="s">
        <v>103</v>
      </c>
      <c r="BA67" s="68"/>
      <c r="BB67" s="68"/>
      <c r="BC67" s="68"/>
      <c r="BD67" s="68"/>
      <c r="BE67" s="15"/>
      <c r="BF67" s="5">
        <f t="shared" si="31"/>
        <v>13406</v>
      </c>
      <c r="BG67" s="42">
        <v>5462</v>
      </c>
      <c r="BH67" s="42">
        <v>7944</v>
      </c>
      <c r="BI67" s="42"/>
      <c r="BJ67" s="42"/>
      <c r="BK67" s="42"/>
      <c r="BL67" s="42"/>
      <c r="BM67" s="15"/>
    </row>
    <row r="68" spans="1:65" outlineLevel="5" x14ac:dyDescent="0.3">
      <c r="A68" s="22">
        <f t="shared" si="5"/>
        <v>2</v>
      </c>
      <c r="B68" s="9">
        <f t="shared" si="13"/>
        <v>43878</v>
      </c>
      <c r="C68" s="51">
        <v>316177</v>
      </c>
      <c r="D68" s="64">
        <f t="shared" si="22"/>
        <v>36.5</v>
      </c>
      <c r="E68" s="12">
        <v>37</v>
      </c>
      <c r="F68" s="12">
        <v>36</v>
      </c>
      <c r="G68" s="12"/>
      <c r="H68" s="12"/>
      <c r="I68" s="12"/>
      <c r="J68" s="12"/>
      <c r="K68" s="12"/>
      <c r="L68" s="12"/>
      <c r="M68" s="74">
        <f t="shared" si="23"/>
        <v>7.2</v>
      </c>
      <c r="N68" s="86">
        <v>7.15</v>
      </c>
      <c r="O68" s="86">
        <v>7.31</v>
      </c>
      <c r="P68" s="86"/>
      <c r="Q68" s="86"/>
      <c r="R68" s="83"/>
      <c r="S68" s="83"/>
      <c r="T68" s="83"/>
      <c r="U68" s="83"/>
      <c r="V68" s="5" t="str">
        <f t="shared" si="24"/>
        <v/>
      </c>
      <c r="W68" s="41"/>
      <c r="X68" s="41"/>
      <c r="Y68" s="41"/>
      <c r="Z68" s="41"/>
      <c r="AA68" s="41"/>
      <c r="AB68" s="41"/>
      <c r="AC68" s="41"/>
      <c r="AD68" s="41"/>
      <c r="AE68" s="5" t="str">
        <f t="shared" si="25"/>
        <v/>
      </c>
      <c r="AF68" s="41"/>
      <c r="AG68" s="41"/>
      <c r="AH68" s="41"/>
      <c r="AI68" s="41"/>
      <c r="AJ68" s="41"/>
      <c r="AK68" s="41"/>
      <c r="AL68" s="41"/>
      <c r="AM68" s="41"/>
      <c r="AN68" s="45">
        <f t="shared" si="32"/>
        <v>22.435897435897434</v>
      </c>
      <c r="AO68" s="41">
        <v>936</v>
      </c>
      <c r="AP68" s="110">
        <v>3.84</v>
      </c>
      <c r="AQ68" s="111">
        <v>3.05</v>
      </c>
      <c r="AR68" s="126">
        <f t="shared" si="26"/>
        <v>79.427083333333343</v>
      </c>
      <c r="AS68" s="126">
        <f t="shared" si="27"/>
        <v>20.572916666666657</v>
      </c>
      <c r="AT68" s="127">
        <v>823</v>
      </c>
      <c r="AU68" s="128">
        <v>2.35</v>
      </c>
      <c r="AV68" s="129">
        <v>1.55</v>
      </c>
      <c r="AW68" s="126">
        <f t="shared" si="28"/>
        <v>65.957446808510639</v>
      </c>
      <c r="AX68" s="126">
        <f t="shared" si="29"/>
        <v>34.042553191489361</v>
      </c>
      <c r="AY68" s="64">
        <f t="shared" si="30"/>
        <v>49.815573770491831</v>
      </c>
      <c r="AZ68" s="97">
        <v>80.81</v>
      </c>
      <c r="BA68" s="68"/>
      <c r="BB68" s="68"/>
      <c r="BC68" s="68"/>
      <c r="BD68" s="68"/>
      <c r="BE68" s="15"/>
      <c r="BF68" s="5">
        <f t="shared" si="31"/>
        <v>13926</v>
      </c>
      <c r="BG68" s="42">
        <v>4871</v>
      </c>
      <c r="BH68" s="42">
        <v>9055</v>
      </c>
      <c r="BI68" s="42"/>
      <c r="BJ68" s="42"/>
      <c r="BK68" s="42"/>
      <c r="BL68" s="42"/>
      <c r="BM68" s="15"/>
    </row>
    <row r="69" spans="1:65" outlineLevel="5" x14ac:dyDescent="0.3">
      <c r="A69" s="22">
        <f t="shared" si="5"/>
        <v>2</v>
      </c>
      <c r="B69" s="9">
        <f t="shared" si="13"/>
        <v>43879</v>
      </c>
      <c r="C69" s="51">
        <v>287872</v>
      </c>
      <c r="D69" s="64">
        <f t="shared" si="22"/>
        <v>36</v>
      </c>
      <c r="E69" s="12">
        <v>36</v>
      </c>
      <c r="F69" s="12">
        <v>36</v>
      </c>
      <c r="G69" s="12"/>
      <c r="H69" s="12"/>
      <c r="I69" s="12"/>
      <c r="J69" s="12"/>
      <c r="K69" s="12"/>
      <c r="L69" s="12"/>
      <c r="M69" s="74" t="str">
        <f t="shared" si="23"/>
        <v/>
      </c>
      <c r="N69" s="86" t="s">
        <v>103</v>
      </c>
      <c r="O69" s="86" t="s">
        <v>103</v>
      </c>
      <c r="P69" s="86"/>
      <c r="Q69" s="86"/>
      <c r="R69" s="83"/>
      <c r="S69" s="83"/>
      <c r="T69" s="83"/>
      <c r="U69" s="83"/>
      <c r="V69" s="5" t="str">
        <f t="shared" si="24"/>
        <v/>
      </c>
      <c r="W69" s="41"/>
      <c r="X69" s="41"/>
      <c r="Y69" s="41"/>
      <c r="Z69" s="41"/>
      <c r="AA69" s="41"/>
      <c r="AB69" s="41"/>
      <c r="AC69" s="41"/>
      <c r="AD69" s="41"/>
      <c r="AE69" s="5" t="str">
        <f t="shared" si="25"/>
        <v/>
      </c>
      <c r="AF69" s="41"/>
      <c r="AG69" s="41"/>
      <c r="AH69" s="41"/>
      <c r="AI69" s="41"/>
      <c r="AJ69" s="41"/>
      <c r="AK69" s="41"/>
      <c r="AL69" s="41"/>
      <c r="AM69" s="41"/>
      <c r="AN69" s="45">
        <f t="shared" si="32"/>
        <v>22.128556375131719</v>
      </c>
      <c r="AO69" s="41">
        <v>949</v>
      </c>
      <c r="AP69" s="110" t="s">
        <v>103</v>
      </c>
      <c r="AQ69" s="111" t="s">
        <v>103</v>
      </c>
      <c r="AR69" s="126" t="str">
        <f t="shared" si="26"/>
        <v/>
      </c>
      <c r="AS69" s="126" t="str">
        <f t="shared" si="27"/>
        <v/>
      </c>
      <c r="AT69" s="127">
        <v>849</v>
      </c>
      <c r="AU69" s="128">
        <v>2.67</v>
      </c>
      <c r="AV69" s="129" t="s">
        <v>103</v>
      </c>
      <c r="AW69" s="126" t="str">
        <f t="shared" si="28"/>
        <v/>
      </c>
      <c r="AX69" s="126" t="str">
        <f t="shared" si="29"/>
        <v/>
      </c>
      <c r="AY69" s="64" t="str">
        <f t="shared" si="30"/>
        <v/>
      </c>
      <c r="AZ69" s="97">
        <v>80.540000000000006</v>
      </c>
      <c r="BA69" s="68"/>
      <c r="BB69" s="68"/>
      <c r="BC69" s="68"/>
      <c r="BD69" s="68"/>
      <c r="BE69" s="15"/>
      <c r="BF69" s="5">
        <f t="shared" si="31"/>
        <v>14924</v>
      </c>
      <c r="BG69" s="42">
        <v>5131</v>
      </c>
      <c r="BH69" s="42">
        <v>9793</v>
      </c>
      <c r="BI69" s="42"/>
      <c r="BJ69" s="42"/>
      <c r="BK69" s="42"/>
      <c r="BL69" s="42"/>
      <c r="BM69" s="15"/>
    </row>
    <row r="70" spans="1:65" outlineLevel="5" x14ac:dyDescent="0.3">
      <c r="A70" s="22">
        <f t="shared" si="5"/>
        <v>2</v>
      </c>
      <c r="B70" s="9">
        <f t="shared" si="13"/>
        <v>43880</v>
      </c>
      <c r="C70" s="51">
        <v>295136</v>
      </c>
      <c r="D70" s="64">
        <f t="shared" si="22"/>
        <v>36</v>
      </c>
      <c r="E70" s="12">
        <v>36</v>
      </c>
      <c r="F70" s="12">
        <v>36</v>
      </c>
      <c r="G70" s="12"/>
      <c r="H70" s="12"/>
      <c r="I70" s="12"/>
      <c r="J70" s="12"/>
      <c r="K70" s="12"/>
      <c r="L70" s="12"/>
      <c r="M70" s="74" t="str">
        <f t="shared" si="23"/>
        <v/>
      </c>
      <c r="N70" s="86" t="s">
        <v>103</v>
      </c>
      <c r="O70" s="86" t="s">
        <v>103</v>
      </c>
      <c r="P70" s="86"/>
      <c r="Q70" s="86"/>
      <c r="R70" s="83"/>
      <c r="S70" s="83"/>
      <c r="T70" s="83"/>
      <c r="U70" s="83"/>
      <c r="V70" s="5" t="str">
        <f t="shared" si="24"/>
        <v/>
      </c>
      <c r="W70" s="41"/>
      <c r="X70" s="41"/>
      <c r="Y70" s="41"/>
      <c r="Z70" s="41"/>
      <c r="AA70" s="41"/>
      <c r="AB70" s="41"/>
      <c r="AC70" s="41"/>
      <c r="AD70" s="41"/>
      <c r="AE70" s="5" t="str">
        <f t="shared" si="25"/>
        <v/>
      </c>
      <c r="AF70" s="41"/>
      <c r="AG70" s="41"/>
      <c r="AH70" s="41"/>
      <c r="AI70" s="41"/>
      <c r="AJ70" s="41"/>
      <c r="AK70" s="41"/>
      <c r="AL70" s="41"/>
      <c r="AM70" s="41"/>
      <c r="AN70" s="45">
        <f t="shared" si="32"/>
        <v>24.940617577197148</v>
      </c>
      <c r="AO70" s="41">
        <v>842</v>
      </c>
      <c r="AP70" s="110" t="s">
        <v>103</v>
      </c>
      <c r="AQ70" s="111" t="s">
        <v>103</v>
      </c>
      <c r="AR70" s="126" t="str">
        <f t="shared" si="26"/>
        <v/>
      </c>
      <c r="AS70" s="126" t="str">
        <f t="shared" si="27"/>
        <v/>
      </c>
      <c r="AT70" s="127">
        <v>721</v>
      </c>
      <c r="AU70" s="128">
        <v>2.73</v>
      </c>
      <c r="AV70" s="129" t="s">
        <v>103</v>
      </c>
      <c r="AW70" s="126" t="str">
        <f t="shared" si="28"/>
        <v/>
      </c>
      <c r="AX70" s="126" t="str">
        <f t="shared" si="29"/>
        <v/>
      </c>
      <c r="AY70" s="64" t="str">
        <f t="shared" si="30"/>
        <v/>
      </c>
      <c r="AZ70" s="97">
        <v>80.69</v>
      </c>
      <c r="BA70" s="68"/>
      <c r="BB70" s="68"/>
      <c r="BC70" s="68"/>
      <c r="BD70" s="68"/>
      <c r="BE70" s="15"/>
      <c r="BF70" s="5">
        <f t="shared" si="31"/>
        <v>13584</v>
      </c>
      <c r="BG70" s="42">
        <v>5286</v>
      </c>
      <c r="BH70" s="42">
        <v>8298</v>
      </c>
      <c r="BI70" s="42"/>
      <c r="BJ70" s="42"/>
      <c r="BK70" s="42"/>
      <c r="BL70" s="42"/>
      <c r="BM70" s="15"/>
    </row>
    <row r="71" spans="1:65" outlineLevel="5" x14ac:dyDescent="0.3">
      <c r="A71" s="22">
        <f t="shared" si="5"/>
        <v>2</v>
      </c>
      <c r="B71" s="9">
        <f t="shared" si="13"/>
        <v>43881</v>
      </c>
      <c r="C71" s="51">
        <v>317437</v>
      </c>
      <c r="D71" s="64">
        <f t="shared" si="22"/>
        <v>36</v>
      </c>
      <c r="E71" s="12">
        <v>36</v>
      </c>
      <c r="F71" s="12">
        <v>36</v>
      </c>
      <c r="G71" s="12"/>
      <c r="H71" s="12"/>
      <c r="I71" s="12"/>
      <c r="J71" s="12"/>
      <c r="K71" s="12"/>
      <c r="L71" s="12"/>
      <c r="M71" s="74" t="str">
        <f t="shared" si="23"/>
        <v/>
      </c>
      <c r="N71" s="86" t="s">
        <v>103</v>
      </c>
      <c r="O71" s="86" t="s">
        <v>103</v>
      </c>
      <c r="P71" s="86"/>
      <c r="Q71" s="86"/>
      <c r="R71" s="83"/>
      <c r="S71" s="83"/>
      <c r="T71" s="83"/>
      <c r="U71" s="83"/>
      <c r="V71" s="5" t="str">
        <f t="shared" si="24"/>
        <v/>
      </c>
      <c r="W71" s="41"/>
      <c r="X71" s="41"/>
      <c r="Y71" s="41"/>
      <c r="Z71" s="41"/>
      <c r="AA71" s="41"/>
      <c r="AB71" s="41"/>
      <c r="AC71" s="41"/>
      <c r="AD71" s="41"/>
      <c r="AE71" s="5" t="str">
        <f t="shared" si="25"/>
        <v/>
      </c>
      <c r="AF71" s="41"/>
      <c r="AG71" s="41"/>
      <c r="AH71" s="41"/>
      <c r="AI71" s="41"/>
      <c r="AJ71" s="41"/>
      <c r="AK71" s="41"/>
      <c r="AL71" s="41"/>
      <c r="AM71" s="41"/>
      <c r="AN71" s="45">
        <f t="shared" si="32"/>
        <v>26.785714285714285</v>
      </c>
      <c r="AO71" s="41">
        <v>784</v>
      </c>
      <c r="AP71" s="110" t="s">
        <v>103</v>
      </c>
      <c r="AQ71" s="111" t="s">
        <v>103</v>
      </c>
      <c r="AR71" s="126" t="str">
        <f t="shared" si="26"/>
        <v/>
      </c>
      <c r="AS71" s="126" t="str">
        <f t="shared" si="27"/>
        <v/>
      </c>
      <c r="AT71" s="127">
        <v>517</v>
      </c>
      <c r="AU71" s="128">
        <v>2.72</v>
      </c>
      <c r="AV71" s="129" t="s">
        <v>103</v>
      </c>
      <c r="AW71" s="126" t="str">
        <f t="shared" si="28"/>
        <v/>
      </c>
      <c r="AX71" s="126" t="str">
        <f t="shared" si="29"/>
        <v/>
      </c>
      <c r="AY71" s="64" t="str">
        <f t="shared" si="30"/>
        <v/>
      </c>
      <c r="AZ71" s="97">
        <v>80.63</v>
      </c>
      <c r="BA71" s="68"/>
      <c r="BB71" s="68"/>
      <c r="BC71" s="68"/>
      <c r="BD71" s="68"/>
      <c r="BE71" s="15"/>
      <c r="BF71" s="5">
        <f t="shared" si="31"/>
        <v>8455</v>
      </c>
      <c r="BG71" s="42">
        <v>2855</v>
      </c>
      <c r="BH71" s="42">
        <v>5600</v>
      </c>
      <c r="BI71" s="42"/>
      <c r="BJ71" s="42"/>
      <c r="BK71" s="42"/>
      <c r="BL71" s="42"/>
      <c r="BM71" s="15"/>
    </row>
    <row r="72" spans="1:65" outlineLevel="5" x14ac:dyDescent="0.3">
      <c r="A72" s="22">
        <f t="shared" si="5"/>
        <v>2</v>
      </c>
      <c r="B72" s="9">
        <f t="shared" si="13"/>
        <v>43882</v>
      </c>
      <c r="C72" s="51">
        <v>288599</v>
      </c>
      <c r="D72" s="64">
        <f t="shared" si="22"/>
        <v>36</v>
      </c>
      <c r="E72" s="12">
        <v>36</v>
      </c>
      <c r="F72" s="12">
        <v>36</v>
      </c>
      <c r="G72" s="12"/>
      <c r="H72" s="12"/>
      <c r="I72" s="12"/>
      <c r="J72" s="12"/>
      <c r="K72" s="12"/>
      <c r="L72" s="12"/>
      <c r="M72" s="74" t="str">
        <f t="shared" si="23"/>
        <v/>
      </c>
      <c r="N72" s="86" t="s">
        <v>103</v>
      </c>
      <c r="O72" s="86" t="s">
        <v>103</v>
      </c>
      <c r="P72" s="86"/>
      <c r="Q72" s="86"/>
      <c r="R72" s="83"/>
      <c r="S72" s="83"/>
      <c r="T72" s="83"/>
      <c r="U72" s="83"/>
      <c r="V72" s="5" t="str">
        <f t="shared" si="24"/>
        <v/>
      </c>
      <c r="W72" s="41"/>
      <c r="X72" s="41"/>
      <c r="Y72" s="41"/>
      <c r="Z72" s="41"/>
      <c r="AA72" s="41"/>
      <c r="AB72" s="41"/>
      <c r="AC72" s="41"/>
      <c r="AD72" s="41"/>
      <c r="AE72" s="5" t="str">
        <f t="shared" si="25"/>
        <v/>
      </c>
      <c r="AF72" s="41"/>
      <c r="AG72" s="41"/>
      <c r="AH72" s="41"/>
      <c r="AI72" s="41"/>
      <c r="AJ72" s="41"/>
      <c r="AK72" s="41"/>
      <c r="AL72" s="41"/>
      <c r="AM72" s="41"/>
      <c r="AN72" s="45">
        <f t="shared" si="32"/>
        <v>23.051591657519211</v>
      </c>
      <c r="AO72" s="41">
        <v>911</v>
      </c>
      <c r="AP72" s="110" t="s">
        <v>103</v>
      </c>
      <c r="AQ72" s="111" t="s">
        <v>103</v>
      </c>
      <c r="AR72" s="126" t="str">
        <f t="shared" si="26"/>
        <v/>
      </c>
      <c r="AS72" s="126" t="str">
        <f t="shared" si="27"/>
        <v/>
      </c>
      <c r="AT72" s="127">
        <v>740</v>
      </c>
      <c r="AU72" s="128">
        <v>2.72</v>
      </c>
      <c r="AV72" s="129" t="s">
        <v>103</v>
      </c>
      <c r="AW72" s="126" t="str">
        <f t="shared" si="28"/>
        <v/>
      </c>
      <c r="AX72" s="126" t="str">
        <f t="shared" si="29"/>
        <v/>
      </c>
      <c r="AY72" s="64" t="str">
        <f t="shared" si="30"/>
        <v/>
      </c>
      <c r="AZ72" s="97">
        <v>80.489999999999995</v>
      </c>
      <c r="BA72" s="68"/>
      <c r="BB72" s="68"/>
      <c r="BC72" s="68"/>
      <c r="BD72" s="68"/>
      <c r="BE72" s="15"/>
      <c r="BF72" s="5">
        <f t="shared" si="31"/>
        <v>14000</v>
      </c>
      <c r="BG72" s="42">
        <v>5200</v>
      </c>
      <c r="BH72" s="42">
        <v>8800</v>
      </c>
      <c r="BI72" s="42"/>
      <c r="BJ72" s="42"/>
      <c r="BK72" s="42"/>
      <c r="BL72" s="42"/>
      <c r="BM72" s="15"/>
    </row>
    <row r="73" spans="1:65" outlineLevel="5" x14ac:dyDescent="0.3">
      <c r="A73" s="22">
        <f t="shared" si="5"/>
        <v>2</v>
      </c>
      <c r="B73" s="9">
        <f t="shared" si="13"/>
        <v>43883</v>
      </c>
      <c r="C73" s="51">
        <v>331411</v>
      </c>
      <c r="D73" s="64">
        <f t="shared" si="22"/>
        <v>35.5</v>
      </c>
      <c r="E73" s="12">
        <v>36</v>
      </c>
      <c r="F73" s="12">
        <v>35</v>
      </c>
      <c r="G73" s="12"/>
      <c r="H73" s="12"/>
      <c r="I73" s="12"/>
      <c r="J73" s="12"/>
      <c r="K73" s="12"/>
      <c r="L73" s="12"/>
      <c r="M73" s="74" t="str">
        <f t="shared" si="23"/>
        <v/>
      </c>
      <c r="N73" s="86" t="s">
        <v>103</v>
      </c>
      <c r="O73" s="86" t="s">
        <v>103</v>
      </c>
      <c r="P73" s="86"/>
      <c r="Q73" s="86"/>
      <c r="R73" s="83"/>
      <c r="S73" s="83"/>
      <c r="T73" s="83"/>
      <c r="U73" s="83"/>
      <c r="V73" s="5" t="str">
        <f t="shared" si="24"/>
        <v/>
      </c>
      <c r="W73" s="41"/>
      <c r="X73" s="41"/>
      <c r="Y73" s="41"/>
      <c r="Z73" s="41"/>
      <c r="AA73" s="41"/>
      <c r="AB73" s="41"/>
      <c r="AC73" s="41"/>
      <c r="AD73" s="41"/>
      <c r="AE73" s="5" t="str">
        <f t="shared" si="25"/>
        <v/>
      </c>
      <c r="AF73" s="41"/>
      <c r="AG73" s="41"/>
      <c r="AH73" s="41"/>
      <c r="AI73" s="41"/>
      <c r="AJ73" s="41"/>
      <c r="AK73" s="41"/>
      <c r="AL73" s="41"/>
      <c r="AM73" s="41"/>
      <c r="AN73" s="45">
        <f t="shared" si="32"/>
        <v>20.038167938931299</v>
      </c>
      <c r="AO73" s="41">
        <v>1048</v>
      </c>
      <c r="AP73" s="110" t="s">
        <v>103</v>
      </c>
      <c r="AQ73" s="111" t="s">
        <v>103</v>
      </c>
      <c r="AR73" s="126" t="str">
        <f t="shared" si="26"/>
        <v/>
      </c>
      <c r="AS73" s="126" t="str">
        <f t="shared" si="27"/>
        <v/>
      </c>
      <c r="AT73" s="127">
        <v>1006</v>
      </c>
      <c r="AU73" s="128" t="s">
        <v>103</v>
      </c>
      <c r="AV73" s="129" t="s">
        <v>103</v>
      </c>
      <c r="AW73" s="126" t="str">
        <f t="shared" si="28"/>
        <v/>
      </c>
      <c r="AX73" s="126" t="str">
        <f t="shared" si="29"/>
        <v/>
      </c>
      <c r="AY73" s="64" t="str">
        <f t="shared" si="30"/>
        <v/>
      </c>
      <c r="AZ73" s="97" t="s">
        <v>103</v>
      </c>
      <c r="BA73" s="68"/>
      <c r="BB73" s="68"/>
      <c r="BC73" s="68"/>
      <c r="BD73" s="68"/>
      <c r="BE73" s="15"/>
      <c r="BF73" s="5">
        <f t="shared" si="31"/>
        <v>17956</v>
      </c>
      <c r="BG73" s="42">
        <v>5208</v>
      </c>
      <c r="BH73" s="42">
        <v>12748</v>
      </c>
      <c r="BI73" s="42"/>
      <c r="BJ73" s="42"/>
      <c r="BK73" s="42"/>
      <c r="BL73" s="42"/>
      <c r="BM73" s="15"/>
    </row>
    <row r="74" spans="1:65" outlineLevel="5" x14ac:dyDescent="0.3">
      <c r="A74" s="22">
        <f t="shared" si="5"/>
        <v>2</v>
      </c>
      <c r="B74" s="9">
        <f t="shared" si="13"/>
        <v>43884</v>
      </c>
      <c r="C74" s="51">
        <v>294260</v>
      </c>
      <c r="D74" s="64">
        <f t="shared" si="22"/>
        <v>35</v>
      </c>
      <c r="E74" s="12">
        <v>35</v>
      </c>
      <c r="F74" s="12">
        <v>35</v>
      </c>
      <c r="G74" s="12"/>
      <c r="H74" s="12"/>
      <c r="I74" s="12"/>
      <c r="J74" s="12"/>
      <c r="K74" s="12"/>
      <c r="L74" s="12"/>
      <c r="M74" s="74" t="str">
        <f t="shared" si="23"/>
        <v/>
      </c>
      <c r="N74" s="86" t="s">
        <v>103</v>
      </c>
      <c r="O74" s="86" t="s">
        <v>103</v>
      </c>
      <c r="P74" s="86"/>
      <c r="Q74" s="86"/>
      <c r="R74" s="83"/>
      <c r="S74" s="83"/>
      <c r="T74" s="83"/>
      <c r="U74" s="83"/>
      <c r="V74" s="5" t="str">
        <f t="shared" si="24"/>
        <v/>
      </c>
      <c r="W74" s="41"/>
      <c r="X74" s="41"/>
      <c r="Y74" s="41"/>
      <c r="Z74" s="41"/>
      <c r="AA74" s="41"/>
      <c r="AB74" s="41"/>
      <c r="AC74" s="41"/>
      <c r="AD74" s="41"/>
      <c r="AE74" s="5" t="str">
        <f t="shared" si="25"/>
        <v/>
      </c>
      <c r="AF74" s="41"/>
      <c r="AG74" s="41"/>
      <c r="AH74" s="41"/>
      <c r="AI74" s="41"/>
      <c r="AJ74" s="41"/>
      <c r="AK74" s="41"/>
      <c r="AL74" s="41"/>
      <c r="AM74" s="41"/>
      <c r="AN74" s="45">
        <f t="shared" si="32"/>
        <v>18.485915492957748</v>
      </c>
      <c r="AO74" s="41">
        <v>1136</v>
      </c>
      <c r="AP74" s="110" t="s">
        <v>103</v>
      </c>
      <c r="AQ74" s="111" t="s">
        <v>103</v>
      </c>
      <c r="AR74" s="126" t="str">
        <f t="shared" si="26"/>
        <v/>
      </c>
      <c r="AS74" s="126" t="str">
        <f t="shared" si="27"/>
        <v/>
      </c>
      <c r="AT74" s="127">
        <v>1091</v>
      </c>
      <c r="AU74" s="128" t="s">
        <v>103</v>
      </c>
      <c r="AV74" s="129" t="s">
        <v>103</v>
      </c>
      <c r="AW74" s="126" t="str">
        <f t="shared" si="28"/>
        <v/>
      </c>
      <c r="AX74" s="126" t="str">
        <f t="shared" si="29"/>
        <v/>
      </c>
      <c r="AY74" s="64" t="str">
        <f t="shared" si="30"/>
        <v/>
      </c>
      <c r="AZ74" s="97" t="s">
        <v>103</v>
      </c>
      <c r="BA74" s="68"/>
      <c r="BB74" s="68"/>
      <c r="BC74" s="68"/>
      <c r="BD74" s="68"/>
      <c r="BE74" s="15"/>
      <c r="BF74" s="5">
        <f t="shared" si="31"/>
        <v>16109</v>
      </c>
      <c r="BG74" s="42">
        <v>5070</v>
      </c>
      <c r="BH74" s="42">
        <v>11039</v>
      </c>
      <c r="BI74" s="42"/>
      <c r="BJ74" s="42"/>
      <c r="BK74" s="42"/>
      <c r="BL74" s="42"/>
      <c r="BM74" s="15"/>
    </row>
    <row r="75" spans="1:65" outlineLevel="5" x14ac:dyDescent="0.3">
      <c r="A75" s="22">
        <f t="shared" si="5"/>
        <v>2</v>
      </c>
      <c r="B75" s="9">
        <f t="shared" si="13"/>
        <v>43885</v>
      </c>
      <c r="C75" s="51">
        <v>295625</v>
      </c>
      <c r="D75" s="64">
        <f t="shared" si="22"/>
        <v>36.5</v>
      </c>
      <c r="E75" s="12">
        <v>37</v>
      </c>
      <c r="F75" s="12">
        <v>36</v>
      </c>
      <c r="G75" s="12"/>
      <c r="H75" s="12"/>
      <c r="I75" s="12"/>
      <c r="J75" s="12"/>
      <c r="K75" s="12"/>
      <c r="L75" s="12"/>
      <c r="M75" s="74" t="str">
        <f t="shared" si="23"/>
        <v/>
      </c>
      <c r="N75" s="86" t="s">
        <v>103</v>
      </c>
      <c r="O75" s="86" t="s">
        <v>103</v>
      </c>
      <c r="P75" s="86"/>
      <c r="Q75" s="86"/>
      <c r="R75" s="83"/>
      <c r="S75" s="83"/>
      <c r="T75" s="83"/>
      <c r="U75" s="83"/>
      <c r="V75" s="5" t="str">
        <f t="shared" si="24"/>
        <v/>
      </c>
      <c r="W75" s="41"/>
      <c r="X75" s="41"/>
      <c r="Y75" s="41"/>
      <c r="Z75" s="41"/>
      <c r="AA75" s="41"/>
      <c r="AB75" s="41"/>
      <c r="AC75" s="41"/>
      <c r="AD75" s="41"/>
      <c r="AE75" s="5" t="str">
        <f t="shared" si="25"/>
        <v/>
      </c>
      <c r="AF75" s="41"/>
      <c r="AG75" s="41"/>
      <c r="AH75" s="41"/>
      <c r="AI75" s="41"/>
      <c r="AJ75" s="41"/>
      <c r="AK75" s="41"/>
      <c r="AL75" s="41"/>
      <c r="AM75" s="41"/>
      <c r="AN75" s="45">
        <f t="shared" si="32"/>
        <v>19.774011299435028</v>
      </c>
      <c r="AO75" s="41">
        <v>1062</v>
      </c>
      <c r="AP75" s="110" t="s">
        <v>103</v>
      </c>
      <c r="AQ75" s="111" t="s">
        <v>103</v>
      </c>
      <c r="AR75" s="126" t="str">
        <f t="shared" si="26"/>
        <v/>
      </c>
      <c r="AS75" s="126" t="str">
        <f t="shared" si="27"/>
        <v/>
      </c>
      <c r="AT75" s="127">
        <v>1000</v>
      </c>
      <c r="AU75" s="128">
        <v>2.71</v>
      </c>
      <c r="AV75" s="129" t="s">
        <v>103</v>
      </c>
      <c r="AW75" s="126" t="str">
        <f t="shared" si="28"/>
        <v/>
      </c>
      <c r="AX75" s="126" t="str">
        <f t="shared" si="29"/>
        <v/>
      </c>
      <c r="AY75" s="64" t="str">
        <f t="shared" si="30"/>
        <v/>
      </c>
      <c r="AZ75" s="97">
        <v>80.52</v>
      </c>
      <c r="BA75" s="68"/>
      <c r="BB75" s="68"/>
      <c r="BC75" s="68"/>
      <c r="BD75" s="68"/>
      <c r="BE75" s="15"/>
      <c r="BF75" s="5">
        <f t="shared" si="31"/>
        <v>16346</v>
      </c>
      <c r="BG75" s="42">
        <v>5226</v>
      </c>
      <c r="BH75" s="42">
        <v>11120</v>
      </c>
      <c r="BI75" s="42"/>
      <c r="BJ75" s="42"/>
      <c r="BK75" s="42"/>
      <c r="BL75" s="42"/>
      <c r="BM75" s="15"/>
    </row>
    <row r="76" spans="1:65" outlineLevel="5" x14ac:dyDescent="0.3">
      <c r="A76" s="22">
        <f t="shared" si="5"/>
        <v>2</v>
      </c>
      <c r="B76" s="9">
        <f t="shared" si="13"/>
        <v>43886</v>
      </c>
      <c r="C76" s="51">
        <v>311160</v>
      </c>
      <c r="D76" s="64">
        <f t="shared" si="22"/>
        <v>36.5</v>
      </c>
      <c r="E76" s="12">
        <v>37</v>
      </c>
      <c r="F76" s="12">
        <v>36</v>
      </c>
      <c r="G76" s="12"/>
      <c r="H76" s="12"/>
      <c r="I76" s="12"/>
      <c r="J76" s="12"/>
      <c r="K76" s="12"/>
      <c r="L76" s="12"/>
      <c r="M76" s="74">
        <f t="shared" si="23"/>
        <v>7.3</v>
      </c>
      <c r="N76" s="86">
        <v>7.22</v>
      </c>
      <c r="O76" s="86">
        <v>7.29</v>
      </c>
      <c r="P76" s="86"/>
      <c r="Q76" s="86"/>
      <c r="R76" s="83"/>
      <c r="S76" s="83"/>
      <c r="T76" s="83"/>
      <c r="U76" s="83"/>
      <c r="V76" s="5" t="str">
        <f t="shared" si="24"/>
        <v/>
      </c>
      <c r="W76" s="41"/>
      <c r="X76" s="41"/>
      <c r="Y76" s="41"/>
      <c r="Z76" s="41"/>
      <c r="AA76" s="41"/>
      <c r="AB76" s="41"/>
      <c r="AC76" s="41"/>
      <c r="AD76" s="41"/>
      <c r="AE76" s="5" t="str">
        <f t="shared" si="25"/>
        <v/>
      </c>
      <c r="AF76" s="41"/>
      <c r="AG76" s="41"/>
      <c r="AH76" s="41"/>
      <c r="AI76" s="41"/>
      <c r="AJ76" s="41"/>
      <c r="AK76" s="41"/>
      <c r="AL76" s="41"/>
      <c r="AM76" s="41"/>
      <c r="AN76" s="45">
        <f t="shared" si="32"/>
        <v>20.588235294117649</v>
      </c>
      <c r="AO76" s="41">
        <v>1020</v>
      </c>
      <c r="AP76" s="110">
        <v>3.85</v>
      </c>
      <c r="AQ76" s="111">
        <v>2.87</v>
      </c>
      <c r="AR76" s="126">
        <f t="shared" si="26"/>
        <v>74.545454545454547</v>
      </c>
      <c r="AS76" s="126">
        <f t="shared" si="27"/>
        <v>25.454545454545453</v>
      </c>
      <c r="AT76" s="127">
        <v>936</v>
      </c>
      <c r="AU76" s="128">
        <v>2.3199999999999998</v>
      </c>
      <c r="AV76" s="129">
        <v>1.5</v>
      </c>
      <c r="AW76" s="126">
        <f t="shared" si="28"/>
        <v>64.65517241379311</v>
      </c>
      <c r="AX76" s="126">
        <f t="shared" si="29"/>
        <v>35.34482758620689</v>
      </c>
      <c r="AY76" s="64">
        <f t="shared" si="30"/>
        <v>37.537180249851254</v>
      </c>
      <c r="AZ76" s="97">
        <v>80.91</v>
      </c>
      <c r="BA76" s="68"/>
      <c r="BB76" s="68"/>
      <c r="BC76" s="68"/>
      <c r="BD76" s="68"/>
      <c r="BE76" s="15"/>
      <c r="BF76" s="5">
        <f t="shared" si="31"/>
        <v>17372</v>
      </c>
      <c r="BG76" s="42">
        <v>5244</v>
      </c>
      <c r="BH76" s="42">
        <v>12128</v>
      </c>
      <c r="BI76" s="42"/>
      <c r="BJ76" s="42"/>
      <c r="BK76" s="42"/>
      <c r="BL76" s="42"/>
      <c r="BM76" s="15"/>
    </row>
    <row r="77" spans="1:65" outlineLevel="5" x14ac:dyDescent="0.3">
      <c r="A77" s="22">
        <f t="shared" si="5"/>
        <v>2</v>
      </c>
      <c r="B77" s="9">
        <f t="shared" si="13"/>
        <v>43887</v>
      </c>
      <c r="C77" s="51">
        <v>333245</v>
      </c>
      <c r="D77" s="64">
        <f t="shared" si="22"/>
        <v>35.5</v>
      </c>
      <c r="E77" s="12">
        <v>36</v>
      </c>
      <c r="F77" s="12">
        <v>35</v>
      </c>
      <c r="G77" s="12"/>
      <c r="H77" s="12"/>
      <c r="I77" s="12"/>
      <c r="J77" s="12"/>
      <c r="K77" s="12"/>
      <c r="L77" s="12"/>
      <c r="M77" s="74" t="str">
        <f t="shared" si="23"/>
        <v/>
      </c>
      <c r="N77" s="86" t="s">
        <v>103</v>
      </c>
      <c r="O77" s="86" t="s">
        <v>103</v>
      </c>
      <c r="P77" s="86"/>
      <c r="Q77" s="86"/>
      <c r="R77" s="83"/>
      <c r="S77" s="83"/>
      <c r="T77" s="83"/>
      <c r="U77" s="83"/>
      <c r="V77" s="5" t="str">
        <f t="shared" si="24"/>
        <v/>
      </c>
      <c r="W77" s="41"/>
      <c r="X77" s="41"/>
      <c r="Y77" s="41"/>
      <c r="Z77" s="41"/>
      <c r="AA77" s="41"/>
      <c r="AB77" s="41"/>
      <c r="AC77" s="41"/>
      <c r="AD77" s="41"/>
      <c r="AE77" s="5" t="str">
        <f t="shared" si="25"/>
        <v/>
      </c>
      <c r="AF77" s="41"/>
      <c r="AG77" s="41"/>
      <c r="AH77" s="41"/>
      <c r="AI77" s="41"/>
      <c r="AJ77" s="41"/>
      <c r="AK77" s="41"/>
      <c r="AL77" s="41"/>
      <c r="AM77" s="41"/>
      <c r="AN77" s="45">
        <f t="shared" si="32"/>
        <v>21.49437052200614</v>
      </c>
      <c r="AO77" s="41">
        <v>977</v>
      </c>
      <c r="AP77" s="110" t="s">
        <v>103</v>
      </c>
      <c r="AQ77" s="111" t="s">
        <v>103</v>
      </c>
      <c r="AR77" s="126" t="str">
        <f t="shared" si="26"/>
        <v/>
      </c>
      <c r="AS77" s="126" t="str">
        <f t="shared" si="27"/>
        <v/>
      </c>
      <c r="AT77" s="127">
        <v>812</v>
      </c>
      <c r="AU77" s="128">
        <v>2.4500000000000002</v>
      </c>
      <c r="AV77" s="129" t="s">
        <v>103</v>
      </c>
      <c r="AW77" s="126" t="str">
        <f t="shared" si="28"/>
        <v/>
      </c>
      <c r="AX77" s="126" t="str">
        <f t="shared" si="29"/>
        <v/>
      </c>
      <c r="AY77" s="64" t="str">
        <f t="shared" si="30"/>
        <v/>
      </c>
      <c r="AZ77" s="97">
        <v>80.16</v>
      </c>
      <c r="BA77" s="68"/>
      <c r="BB77" s="68"/>
      <c r="BC77" s="68"/>
      <c r="BD77" s="68"/>
      <c r="BE77" s="15"/>
      <c r="BF77" s="5">
        <f t="shared" si="31"/>
        <v>18002</v>
      </c>
      <c r="BG77" s="42">
        <v>5150</v>
      </c>
      <c r="BH77" s="42">
        <v>12852</v>
      </c>
      <c r="BI77" s="42"/>
      <c r="BJ77" s="42"/>
      <c r="BK77" s="42"/>
      <c r="BL77" s="42"/>
      <c r="BM77" s="15"/>
    </row>
    <row r="78" spans="1:65" outlineLevel="5" x14ac:dyDescent="0.3">
      <c r="A78" s="22">
        <f t="shared" si="5"/>
        <v>2</v>
      </c>
      <c r="B78" s="9">
        <f t="shared" si="13"/>
        <v>43888</v>
      </c>
      <c r="C78" s="51">
        <v>337091</v>
      </c>
      <c r="D78" s="64">
        <f t="shared" si="22"/>
        <v>35</v>
      </c>
      <c r="E78" s="12">
        <v>35</v>
      </c>
      <c r="F78" s="12">
        <v>35</v>
      </c>
      <c r="G78" s="12"/>
      <c r="H78" s="12"/>
      <c r="I78" s="12"/>
      <c r="J78" s="12"/>
      <c r="K78" s="12"/>
      <c r="L78" s="12"/>
      <c r="M78" s="74" t="str">
        <f t="shared" si="23"/>
        <v/>
      </c>
      <c r="N78" s="86" t="s">
        <v>103</v>
      </c>
      <c r="O78" s="86" t="s">
        <v>103</v>
      </c>
      <c r="P78" s="86"/>
      <c r="Q78" s="86"/>
      <c r="R78" s="83"/>
      <c r="S78" s="83"/>
      <c r="T78" s="83"/>
      <c r="U78" s="83"/>
      <c r="V78" s="5" t="str">
        <f t="shared" si="24"/>
        <v/>
      </c>
      <c r="W78" s="41"/>
      <c r="X78" s="41"/>
      <c r="Y78" s="41"/>
      <c r="Z78" s="41"/>
      <c r="AA78" s="41"/>
      <c r="AB78" s="41"/>
      <c r="AC78" s="41"/>
      <c r="AD78" s="41"/>
      <c r="AE78" s="5" t="str">
        <f t="shared" si="25"/>
        <v/>
      </c>
      <c r="AF78" s="41"/>
      <c r="AG78" s="41"/>
      <c r="AH78" s="41"/>
      <c r="AI78" s="41"/>
      <c r="AJ78" s="41"/>
      <c r="AK78" s="41"/>
      <c r="AL78" s="41"/>
      <c r="AM78" s="41"/>
      <c r="AN78" s="45">
        <f t="shared" si="32"/>
        <v>27.962716378162451</v>
      </c>
      <c r="AO78" s="41">
        <v>751</v>
      </c>
      <c r="AP78" s="110" t="s">
        <v>103</v>
      </c>
      <c r="AQ78" s="111" t="s">
        <v>103</v>
      </c>
      <c r="AR78" s="126" t="str">
        <f t="shared" si="26"/>
        <v/>
      </c>
      <c r="AS78" s="126" t="str">
        <f t="shared" si="27"/>
        <v/>
      </c>
      <c r="AT78" s="127">
        <v>663</v>
      </c>
      <c r="AU78" s="128">
        <v>2.37</v>
      </c>
      <c r="AV78" s="129" t="s">
        <v>103</v>
      </c>
      <c r="AW78" s="126" t="str">
        <f t="shared" si="28"/>
        <v/>
      </c>
      <c r="AX78" s="126" t="str">
        <f t="shared" si="29"/>
        <v/>
      </c>
      <c r="AY78" s="64" t="str">
        <f t="shared" si="30"/>
        <v/>
      </c>
      <c r="AZ78" s="97">
        <v>79.489999999999995</v>
      </c>
      <c r="BA78" s="68">
        <v>64</v>
      </c>
      <c r="BB78" s="68">
        <v>35.4</v>
      </c>
      <c r="BC78" s="68">
        <v>1642</v>
      </c>
      <c r="BD78" s="68"/>
      <c r="BE78" s="15"/>
      <c r="BF78" s="5">
        <f t="shared" si="31"/>
        <v>13744</v>
      </c>
      <c r="BG78" s="42">
        <v>5124</v>
      </c>
      <c r="BH78" s="42">
        <v>8620</v>
      </c>
      <c r="BI78" s="42"/>
      <c r="BJ78" s="42"/>
      <c r="BK78" s="42"/>
      <c r="BL78" s="42"/>
      <c r="BM78" s="15"/>
    </row>
    <row r="79" spans="1:65" outlineLevel="5" x14ac:dyDescent="0.3">
      <c r="A79" s="22">
        <f t="shared" si="5"/>
        <v>2</v>
      </c>
      <c r="B79" s="49">
        <f t="shared" si="13"/>
        <v>43889</v>
      </c>
      <c r="C79" s="51">
        <v>331442</v>
      </c>
      <c r="D79" s="64">
        <f t="shared" si="22"/>
        <v>36</v>
      </c>
      <c r="E79" s="12">
        <v>36</v>
      </c>
      <c r="F79" s="12">
        <v>36</v>
      </c>
      <c r="G79" s="12"/>
      <c r="H79" s="12"/>
      <c r="I79" s="12"/>
      <c r="J79" s="12"/>
      <c r="K79" s="12"/>
      <c r="L79" s="12"/>
      <c r="M79" s="74" t="str">
        <f t="shared" si="23"/>
        <v/>
      </c>
      <c r="N79" s="86" t="s">
        <v>103</v>
      </c>
      <c r="O79" s="86" t="s">
        <v>103</v>
      </c>
      <c r="P79" s="86"/>
      <c r="Q79" s="86"/>
      <c r="R79" s="83"/>
      <c r="S79" s="83"/>
      <c r="T79" s="83"/>
      <c r="U79" s="83"/>
      <c r="V79" s="5" t="str">
        <f t="shared" si="24"/>
        <v/>
      </c>
      <c r="W79" s="41"/>
      <c r="X79" s="41"/>
      <c r="Y79" s="41"/>
      <c r="Z79" s="41"/>
      <c r="AA79" s="41"/>
      <c r="AB79" s="41"/>
      <c r="AC79" s="41"/>
      <c r="AD79" s="41"/>
      <c r="AE79" s="5" t="str">
        <f t="shared" si="25"/>
        <v/>
      </c>
      <c r="AF79" s="41"/>
      <c r="AG79" s="41"/>
      <c r="AH79" s="41"/>
      <c r="AI79" s="41"/>
      <c r="AJ79" s="41"/>
      <c r="AK79" s="41"/>
      <c r="AL79" s="41"/>
      <c r="AM79" s="41"/>
      <c r="AN79" s="45">
        <f t="shared" si="32"/>
        <v>19.886363636363637</v>
      </c>
      <c r="AO79" s="41">
        <v>1056</v>
      </c>
      <c r="AP79" s="110" t="s">
        <v>103</v>
      </c>
      <c r="AQ79" s="111" t="s">
        <v>103</v>
      </c>
      <c r="AR79" s="126" t="str">
        <f t="shared" si="26"/>
        <v/>
      </c>
      <c r="AS79" s="126" t="str">
        <f t="shared" si="27"/>
        <v/>
      </c>
      <c r="AT79" s="127">
        <v>973</v>
      </c>
      <c r="AU79" s="128">
        <v>2.4300000000000002</v>
      </c>
      <c r="AV79" s="129" t="s">
        <v>103</v>
      </c>
      <c r="AW79" s="126" t="str">
        <f t="shared" si="28"/>
        <v/>
      </c>
      <c r="AX79" s="126" t="str">
        <f t="shared" si="29"/>
        <v/>
      </c>
      <c r="AY79" s="64" t="str">
        <f t="shared" si="30"/>
        <v/>
      </c>
      <c r="AZ79" s="97">
        <v>80.11</v>
      </c>
      <c r="BA79" s="68"/>
      <c r="BB79" s="68"/>
      <c r="BC79" s="68"/>
      <c r="BD79" s="68"/>
      <c r="BE79" s="15"/>
      <c r="BF79" s="5">
        <f t="shared" si="31"/>
        <v>12469</v>
      </c>
      <c r="BG79" s="42">
        <v>5205</v>
      </c>
      <c r="BH79" s="42">
        <v>7264</v>
      </c>
      <c r="BI79" s="42"/>
      <c r="BJ79" s="42"/>
      <c r="BK79" s="42"/>
      <c r="BL79" s="42"/>
      <c r="BM79" s="15"/>
    </row>
    <row r="80" spans="1:65" ht="17.25" outlineLevel="5" thickBot="1" x14ac:dyDescent="0.35">
      <c r="A80" s="47">
        <f t="shared" si="5"/>
        <v>2</v>
      </c>
      <c r="B80" s="49">
        <f t="shared" si="13"/>
        <v>43890</v>
      </c>
      <c r="C80" s="51">
        <v>329184</v>
      </c>
      <c r="D80" s="64">
        <f t="shared" si="22"/>
        <v>35.5</v>
      </c>
      <c r="E80" s="12">
        <v>35</v>
      </c>
      <c r="F80" s="12">
        <v>36</v>
      </c>
      <c r="G80" s="12"/>
      <c r="H80" s="12"/>
      <c r="I80" s="12"/>
      <c r="J80" s="12"/>
      <c r="K80" s="12"/>
      <c r="L80" s="12"/>
      <c r="M80" s="74" t="str">
        <f t="shared" si="23"/>
        <v/>
      </c>
      <c r="N80" s="83"/>
      <c r="O80" s="83"/>
      <c r="P80" s="83"/>
      <c r="Q80" s="83"/>
      <c r="R80" s="83"/>
      <c r="S80" s="83"/>
      <c r="T80" s="83"/>
      <c r="U80" s="83"/>
      <c r="V80" s="5" t="str">
        <f t="shared" si="24"/>
        <v/>
      </c>
      <c r="W80" s="41"/>
      <c r="X80" s="41"/>
      <c r="Y80" s="41"/>
      <c r="Z80" s="41"/>
      <c r="AA80" s="41"/>
      <c r="AB80" s="41"/>
      <c r="AC80" s="41"/>
      <c r="AD80" s="41"/>
      <c r="AE80" s="5" t="str">
        <f t="shared" si="25"/>
        <v/>
      </c>
      <c r="AF80" s="41"/>
      <c r="AG80" s="41"/>
      <c r="AH80" s="41"/>
      <c r="AI80" s="41"/>
      <c r="AJ80" s="41"/>
      <c r="AK80" s="41"/>
      <c r="AL80" s="41"/>
      <c r="AM80" s="41"/>
      <c r="AN80" s="45">
        <f t="shared" si="32"/>
        <v>21.08433734939759</v>
      </c>
      <c r="AO80" s="41">
        <v>996</v>
      </c>
      <c r="AP80" s="110"/>
      <c r="AQ80" s="111"/>
      <c r="AR80" s="126" t="str">
        <f t="shared" si="26"/>
        <v/>
      </c>
      <c r="AS80" s="126" t="str">
        <f t="shared" si="27"/>
        <v/>
      </c>
      <c r="AT80" s="127">
        <v>882</v>
      </c>
      <c r="AU80" s="128"/>
      <c r="AV80" s="129"/>
      <c r="AW80" s="126" t="str">
        <f t="shared" si="28"/>
        <v/>
      </c>
      <c r="AX80" s="126" t="str">
        <f t="shared" si="29"/>
        <v/>
      </c>
      <c r="AY80" s="64" t="str">
        <f t="shared" si="30"/>
        <v/>
      </c>
      <c r="AZ80" s="97"/>
      <c r="BA80" s="68"/>
      <c r="BB80" s="68"/>
      <c r="BC80" s="68"/>
      <c r="BD80" s="68"/>
      <c r="BE80" s="15"/>
      <c r="BF80" s="5">
        <f t="shared" si="31"/>
        <v>16700</v>
      </c>
      <c r="BG80" s="42">
        <v>5150</v>
      </c>
      <c r="BH80" s="42">
        <v>11550</v>
      </c>
      <c r="BI80" s="42"/>
      <c r="BJ80" s="42"/>
      <c r="BK80" s="42"/>
      <c r="BL80" s="42"/>
      <c r="BM80" s="15"/>
    </row>
    <row r="81" spans="1:65" outlineLevel="4" x14ac:dyDescent="0.3">
      <c r="A81" s="156" t="s">
        <v>36</v>
      </c>
      <c r="B81" s="157"/>
      <c r="C81" s="50">
        <f t="shared" ref="C81:BM81" si="33">SUBTOTAL(4,C52:C80)</f>
        <v>338404</v>
      </c>
      <c r="D81" s="60">
        <f t="shared" si="33"/>
        <v>37</v>
      </c>
      <c r="E81" s="28">
        <f t="shared" si="33"/>
        <v>37</v>
      </c>
      <c r="F81" s="28">
        <f t="shared" si="33"/>
        <v>37</v>
      </c>
      <c r="G81" s="28">
        <f t="shared" si="33"/>
        <v>0</v>
      </c>
      <c r="H81" s="28">
        <f t="shared" si="33"/>
        <v>0</v>
      </c>
      <c r="I81" s="28">
        <f t="shared" si="33"/>
        <v>0</v>
      </c>
      <c r="J81" s="28">
        <f t="shared" si="33"/>
        <v>0</v>
      </c>
      <c r="K81" s="28">
        <f t="shared" si="33"/>
        <v>0</v>
      </c>
      <c r="L81" s="28">
        <f t="shared" si="33"/>
        <v>0</v>
      </c>
      <c r="M81" s="71">
        <f t="shared" si="33"/>
        <v>7.3</v>
      </c>
      <c r="N81" s="82">
        <f t="shared" si="33"/>
        <v>7.27</v>
      </c>
      <c r="O81" s="82">
        <f t="shared" si="33"/>
        <v>7.31</v>
      </c>
      <c r="P81" s="82">
        <f t="shared" si="33"/>
        <v>0</v>
      </c>
      <c r="Q81" s="82">
        <f t="shared" si="33"/>
        <v>0</v>
      </c>
      <c r="R81" s="82">
        <f t="shared" si="33"/>
        <v>0</v>
      </c>
      <c r="S81" s="82">
        <f t="shared" si="33"/>
        <v>0</v>
      </c>
      <c r="T81" s="82">
        <f t="shared" si="33"/>
        <v>0</v>
      </c>
      <c r="U81" s="82">
        <f t="shared" si="33"/>
        <v>0</v>
      </c>
      <c r="V81" s="29">
        <f t="shared" si="33"/>
        <v>0</v>
      </c>
      <c r="W81" s="39">
        <f t="shared" si="33"/>
        <v>0</v>
      </c>
      <c r="X81" s="39">
        <f t="shared" si="33"/>
        <v>0</v>
      </c>
      <c r="Y81" s="39">
        <f t="shared" si="33"/>
        <v>0</v>
      </c>
      <c r="Z81" s="39">
        <f t="shared" si="33"/>
        <v>0</v>
      </c>
      <c r="AA81" s="39">
        <f t="shared" si="33"/>
        <v>0</v>
      </c>
      <c r="AB81" s="39">
        <f t="shared" si="33"/>
        <v>0</v>
      </c>
      <c r="AC81" s="39">
        <f t="shared" si="33"/>
        <v>0</v>
      </c>
      <c r="AD81" s="39">
        <f t="shared" si="33"/>
        <v>0</v>
      </c>
      <c r="AE81" s="29">
        <f t="shared" si="33"/>
        <v>0</v>
      </c>
      <c r="AF81" s="39">
        <f t="shared" si="33"/>
        <v>0</v>
      </c>
      <c r="AG81" s="39">
        <f t="shared" si="33"/>
        <v>0</v>
      </c>
      <c r="AH81" s="39">
        <f t="shared" si="33"/>
        <v>0</v>
      </c>
      <c r="AI81" s="39">
        <f t="shared" si="33"/>
        <v>0</v>
      </c>
      <c r="AJ81" s="39">
        <f t="shared" si="33"/>
        <v>0</v>
      </c>
      <c r="AK81" s="39">
        <f t="shared" si="33"/>
        <v>0</v>
      </c>
      <c r="AL81" s="39">
        <f t="shared" si="33"/>
        <v>0</v>
      </c>
      <c r="AM81" s="39">
        <f t="shared" si="33"/>
        <v>0</v>
      </c>
      <c r="AN81" s="39">
        <f t="shared" si="33"/>
        <v>27.962716378162451</v>
      </c>
      <c r="AO81" s="39">
        <f t="shared" si="33"/>
        <v>1230</v>
      </c>
      <c r="AP81" s="104">
        <f t="shared" si="33"/>
        <v>4.72</v>
      </c>
      <c r="AQ81" s="105">
        <f t="shared" si="33"/>
        <v>3.55</v>
      </c>
      <c r="AR81" s="106">
        <f t="shared" si="33"/>
        <v>79.427083333333343</v>
      </c>
      <c r="AS81" s="106">
        <f t="shared" si="33"/>
        <v>26.634382566585955</v>
      </c>
      <c r="AT81" s="107">
        <f t="shared" si="33"/>
        <v>1091</v>
      </c>
      <c r="AU81" s="108">
        <f t="shared" si="33"/>
        <v>3.43</v>
      </c>
      <c r="AV81" s="109">
        <f t="shared" si="33"/>
        <v>2.02</v>
      </c>
      <c r="AW81" s="106">
        <f t="shared" si="33"/>
        <v>65.957446808510639</v>
      </c>
      <c r="AX81" s="106">
        <f t="shared" si="33"/>
        <v>35.34482758620689</v>
      </c>
      <c r="AY81" s="60">
        <f t="shared" si="33"/>
        <v>49.815573770491831</v>
      </c>
      <c r="AZ81" s="96">
        <f t="shared" si="33"/>
        <v>81.22</v>
      </c>
      <c r="BA81" s="67">
        <f t="shared" si="33"/>
        <v>64</v>
      </c>
      <c r="BB81" s="67">
        <f t="shared" si="33"/>
        <v>35.4</v>
      </c>
      <c r="BC81" s="67">
        <f t="shared" si="33"/>
        <v>1642</v>
      </c>
      <c r="BD81" s="67">
        <f t="shared" si="33"/>
        <v>0</v>
      </c>
      <c r="BE81" s="27">
        <f t="shared" si="33"/>
        <v>0</v>
      </c>
      <c r="BF81" s="29">
        <f t="shared" si="33"/>
        <v>18002</v>
      </c>
      <c r="BG81" s="39">
        <f t="shared" si="33"/>
        <v>5462</v>
      </c>
      <c r="BH81" s="40">
        <f t="shared" si="33"/>
        <v>12852</v>
      </c>
      <c r="BI81" s="40">
        <f t="shared" si="33"/>
        <v>0</v>
      </c>
      <c r="BJ81" s="40">
        <f t="shared" si="33"/>
        <v>0</v>
      </c>
      <c r="BK81" s="40">
        <f t="shared" si="33"/>
        <v>0</v>
      </c>
      <c r="BL81" s="40">
        <f t="shared" si="33"/>
        <v>0</v>
      </c>
      <c r="BM81" s="27">
        <f t="shared" si="33"/>
        <v>0</v>
      </c>
    </row>
    <row r="82" spans="1:65" outlineLevel="3" x14ac:dyDescent="0.3">
      <c r="A82" s="158" t="s">
        <v>25</v>
      </c>
      <c r="B82" s="159"/>
      <c r="C82" s="51">
        <f t="shared" ref="C82:BM82" si="34">SUBTOTAL(5,C52:C80)</f>
        <v>282966</v>
      </c>
      <c r="D82" s="61">
        <f t="shared" si="34"/>
        <v>35</v>
      </c>
      <c r="E82" s="12">
        <f t="shared" si="34"/>
        <v>35</v>
      </c>
      <c r="F82" s="12">
        <f t="shared" si="34"/>
        <v>35</v>
      </c>
      <c r="G82" s="12">
        <f t="shared" si="34"/>
        <v>0</v>
      </c>
      <c r="H82" s="12">
        <f t="shared" si="34"/>
        <v>0</v>
      </c>
      <c r="I82" s="12">
        <f t="shared" si="34"/>
        <v>0</v>
      </c>
      <c r="J82" s="12">
        <f t="shared" si="34"/>
        <v>0</v>
      </c>
      <c r="K82" s="12">
        <f t="shared" si="34"/>
        <v>0</v>
      </c>
      <c r="L82" s="12">
        <f t="shared" si="34"/>
        <v>0</v>
      </c>
      <c r="M82" s="72">
        <f t="shared" si="34"/>
        <v>7.2</v>
      </c>
      <c r="N82" s="83">
        <f t="shared" si="34"/>
        <v>7.15</v>
      </c>
      <c r="O82" s="83">
        <f t="shared" si="34"/>
        <v>7.29</v>
      </c>
      <c r="P82" s="83">
        <f t="shared" si="34"/>
        <v>0</v>
      </c>
      <c r="Q82" s="83">
        <f t="shared" si="34"/>
        <v>0</v>
      </c>
      <c r="R82" s="83">
        <f t="shared" si="34"/>
        <v>0</v>
      </c>
      <c r="S82" s="83">
        <f t="shared" si="34"/>
        <v>0</v>
      </c>
      <c r="T82" s="83">
        <f t="shared" si="34"/>
        <v>0</v>
      </c>
      <c r="U82" s="83">
        <f t="shared" si="34"/>
        <v>0</v>
      </c>
      <c r="V82" s="6">
        <f t="shared" si="34"/>
        <v>0</v>
      </c>
      <c r="W82" s="41">
        <f t="shared" si="34"/>
        <v>0</v>
      </c>
      <c r="X82" s="41">
        <f t="shared" si="34"/>
        <v>0</v>
      </c>
      <c r="Y82" s="41">
        <f t="shared" si="34"/>
        <v>0</v>
      </c>
      <c r="Z82" s="41">
        <f t="shared" si="34"/>
        <v>0</v>
      </c>
      <c r="AA82" s="41">
        <f t="shared" si="34"/>
        <v>0</v>
      </c>
      <c r="AB82" s="41">
        <f t="shared" si="34"/>
        <v>0</v>
      </c>
      <c r="AC82" s="41">
        <f t="shared" si="34"/>
        <v>0</v>
      </c>
      <c r="AD82" s="41">
        <f t="shared" si="34"/>
        <v>0</v>
      </c>
      <c r="AE82" s="6">
        <f t="shared" si="34"/>
        <v>0</v>
      </c>
      <c r="AF82" s="41">
        <f t="shared" si="34"/>
        <v>0</v>
      </c>
      <c r="AG82" s="41">
        <f t="shared" si="34"/>
        <v>0</v>
      </c>
      <c r="AH82" s="41">
        <f t="shared" si="34"/>
        <v>0</v>
      </c>
      <c r="AI82" s="41">
        <f t="shared" si="34"/>
        <v>0</v>
      </c>
      <c r="AJ82" s="41">
        <f t="shared" si="34"/>
        <v>0</v>
      </c>
      <c r="AK82" s="41">
        <f t="shared" si="34"/>
        <v>0</v>
      </c>
      <c r="AL82" s="41">
        <f t="shared" si="34"/>
        <v>0</v>
      </c>
      <c r="AM82" s="41">
        <f t="shared" si="34"/>
        <v>0</v>
      </c>
      <c r="AN82" s="41">
        <f t="shared" si="34"/>
        <v>17.073170731707318</v>
      </c>
      <c r="AO82" s="41">
        <f t="shared" si="34"/>
        <v>751</v>
      </c>
      <c r="AP82" s="110">
        <f t="shared" si="34"/>
        <v>3.84</v>
      </c>
      <c r="AQ82" s="111">
        <f t="shared" si="34"/>
        <v>2.87</v>
      </c>
      <c r="AR82" s="112">
        <f t="shared" si="34"/>
        <v>73.365617433414045</v>
      </c>
      <c r="AS82" s="112">
        <f t="shared" si="34"/>
        <v>20.572916666666657</v>
      </c>
      <c r="AT82" s="113">
        <f t="shared" si="34"/>
        <v>517</v>
      </c>
      <c r="AU82" s="114">
        <f t="shared" si="34"/>
        <v>2.3199999999999998</v>
      </c>
      <c r="AV82" s="115">
        <f t="shared" si="34"/>
        <v>1.5</v>
      </c>
      <c r="AW82" s="112">
        <f t="shared" si="34"/>
        <v>64.65517241379311</v>
      </c>
      <c r="AX82" s="112">
        <f t="shared" si="34"/>
        <v>34.042553191489361</v>
      </c>
      <c r="AY82" s="61">
        <f t="shared" si="34"/>
        <v>30.983208210930989</v>
      </c>
      <c r="AZ82" s="97">
        <f t="shared" si="34"/>
        <v>76.959999999999994</v>
      </c>
      <c r="BA82" s="68">
        <f t="shared" si="34"/>
        <v>64</v>
      </c>
      <c r="BB82" s="68">
        <f t="shared" si="34"/>
        <v>35.4</v>
      </c>
      <c r="BC82" s="68">
        <f t="shared" si="34"/>
        <v>1642</v>
      </c>
      <c r="BD82" s="68">
        <f t="shared" si="34"/>
        <v>0</v>
      </c>
      <c r="BE82" s="15">
        <f t="shared" si="34"/>
        <v>0</v>
      </c>
      <c r="BF82" s="6">
        <f t="shared" si="34"/>
        <v>5322</v>
      </c>
      <c r="BG82" s="41">
        <f t="shared" si="34"/>
        <v>2855</v>
      </c>
      <c r="BH82" s="42">
        <f t="shared" si="34"/>
        <v>1555</v>
      </c>
      <c r="BI82" s="42">
        <f t="shared" si="34"/>
        <v>0</v>
      </c>
      <c r="BJ82" s="42">
        <f t="shared" si="34"/>
        <v>0</v>
      </c>
      <c r="BK82" s="42">
        <f t="shared" si="34"/>
        <v>0</v>
      </c>
      <c r="BL82" s="42">
        <f t="shared" si="34"/>
        <v>0</v>
      </c>
      <c r="BM82" s="15">
        <f t="shared" si="34"/>
        <v>0</v>
      </c>
    </row>
    <row r="83" spans="1:65" outlineLevel="2" x14ac:dyDescent="0.3">
      <c r="A83" s="158" t="s">
        <v>14</v>
      </c>
      <c r="B83" s="159"/>
      <c r="C83" s="51">
        <f>IFERROR(SUBTOTAL(1,C52:C80),"")</f>
        <v>311383.89655172412</v>
      </c>
      <c r="D83" s="61">
        <f t="shared" ref="D83:BM83" si="35">IFERROR(SUBTOTAL(1,D52:D80),"")</f>
        <v>36.327586206896555</v>
      </c>
      <c r="E83" s="12">
        <f t="shared" si="35"/>
        <v>36.344827586206897</v>
      </c>
      <c r="F83" s="12">
        <f t="shared" si="35"/>
        <v>36.310344827586206</v>
      </c>
      <c r="G83" s="12" t="str">
        <f t="shared" si="35"/>
        <v/>
      </c>
      <c r="H83" s="12" t="str">
        <f t="shared" si="35"/>
        <v/>
      </c>
      <c r="I83" s="12" t="str">
        <f t="shared" si="35"/>
        <v/>
      </c>
      <c r="J83" s="12" t="str">
        <f t="shared" si="35"/>
        <v/>
      </c>
      <c r="K83" s="12" t="str">
        <f t="shared" si="35"/>
        <v/>
      </c>
      <c r="L83" s="12" t="str">
        <f t="shared" si="35"/>
        <v/>
      </c>
      <c r="M83" s="72">
        <f t="shared" si="35"/>
        <v>7.2750000000000004</v>
      </c>
      <c r="N83" s="83">
        <f t="shared" si="35"/>
        <v>7.2249999999999996</v>
      </c>
      <c r="O83" s="83">
        <f t="shared" si="35"/>
        <v>7.3024999999999993</v>
      </c>
      <c r="P83" s="83" t="str">
        <f t="shared" si="35"/>
        <v/>
      </c>
      <c r="Q83" s="83" t="str">
        <f t="shared" si="35"/>
        <v/>
      </c>
      <c r="R83" s="83" t="str">
        <f t="shared" si="35"/>
        <v/>
      </c>
      <c r="S83" s="83" t="str">
        <f t="shared" si="35"/>
        <v/>
      </c>
      <c r="T83" s="83" t="str">
        <f t="shared" si="35"/>
        <v/>
      </c>
      <c r="U83" s="83" t="str">
        <f t="shared" si="35"/>
        <v/>
      </c>
      <c r="V83" s="6" t="str">
        <f t="shared" si="35"/>
        <v/>
      </c>
      <c r="W83" s="41" t="str">
        <f t="shared" si="35"/>
        <v/>
      </c>
      <c r="X83" s="41" t="str">
        <f t="shared" si="35"/>
        <v/>
      </c>
      <c r="Y83" s="41" t="str">
        <f t="shared" si="35"/>
        <v/>
      </c>
      <c r="Z83" s="41" t="str">
        <f t="shared" si="35"/>
        <v/>
      </c>
      <c r="AA83" s="41" t="str">
        <f t="shared" si="35"/>
        <v/>
      </c>
      <c r="AB83" s="41" t="str">
        <f t="shared" si="35"/>
        <v/>
      </c>
      <c r="AC83" s="41" t="str">
        <f t="shared" si="35"/>
        <v/>
      </c>
      <c r="AD83" s="41" t="str">
        <f t="shared" si="35"/>
        <v/>
      </c>
      <c r="AE83" s="6" t="str">
        <f t="shared" si="35"/>
        <v/>
      </c>
      <c r="AF83" s="41" t="str">
        <f t="shared" si="35"/>
        <v/>
      </c>
      <c r="AG83" s="41" t="str">
        <f t="shared" si="35"/>
        <v/>
      </c>
      <c r="AH83" s="41" t="str">
        <f t="shared" si="35"/>
        <v/>
      </c>
      <c r="AI83" s="41" t="str">
        <f t="shared" si="35"/>
        <v/>
      </c>
      <c r="AJ83" s="41" t="str">
        <f t="shared" si="35"/>
        <v/>
      </c>
      <c r="AK83" s="41" t="str">
        <f t="shared" si="35"/>
        <v/>
      </c>
      <c r="AL83" s="41" t="str">
        <f t="shared" si="35"/>
        <v/>
      </c>
      <c r="AM83" s="41" t="str">
        <f t="shared" si="35"/>
        <v/>
      </c>
      <c r="AN83" s="41">
        <f t="shared" si="35"/>
        <v>21.587304620538514</v>
      </c>
      <c r="AO83" s="41">
        <f t="shared" si="35"/>
        <v>983.17241379310349</v>
      </c>
      <c r="AP83" s="110">
        <f t="shared" si="35"/>
        <v>4.1349999999999998</v>
      </c>
      <c r="AQ83" s="111">
        <f t="shared" si="35"/>
        <v>3.125</v>
      </c>
      <c r="AR83" s="112">
        <f t="shared" si="35"/>
        <v>75.63750492974539</v>
      </c>
      <c r="AS83" s="112">
        <f t="shared" si="35"/>
        <v>24.362495070254603</v>
      </c>
      <c r="AT83" s="113">
        <f t="shared" si="35"/>
        <v>869.31034482758616</v>
      </c>
      <c r="AU83" s="114">
        <f t="shared" si="35"/>
        <v>2.6870000000000003</v>
      </c>
      <c r="AV83" s="115">
        <f t="shared" si="35"/>
        <v>1.7</v>
      </c>
      <c r="AW83" s="112">
        <f t="shared" si="35"/>
        <v>65.221627999049133</v>
      </c>
      <c r="AX83" s="112">
        <f t="shared" si="35"/>
        <v>34.778372000950867</v>
      </c>
      <c r="AY83" s="61">
        <f t="shared" si="35"/>
        <v>39.453388765244881</v>
      </c>
      <c r="AZ83" s="97">
        <f t="shared" si="35"/>
        <v>80.249499999999998</v>
      </c>
      <c r="BA83" s="68">
        <f t="shared" si="35"/>
        <v>64</v>
      </c>
      <c r="BB83" s="68">
        <f t="shared" si="35"/>
        <v>35.4</v>
      </c>
      <c r="BC83" s="68">
        <f t="shared" si="35"/>
        <v>1642</v>
      </c>
      <c r="BD83" s="68" t="str">
        <f t="shared" si="35"/>
        <v/>
      </c>
      <c r="BE83" s="15" t="str">
        <f>IFERROR(SUBTOTAL(1,BE52:BE80),"")</f>
        <v/>
      </c>
      <c r="BF83" s="6">
        <f t="shared" si="35"/>
        <v>12132.793103448275</v>
      </c>
      <c r="BG83" s="41">
        <f t="shared" si="35"/>
        <v>4878.4827586206893</v>
      </c>
      <c r="BH83" s="42">
        <f t="shared" si="35"/>
        <v>7254.3103448275861</v>
      </c>
      <c r="BI83" s="42" t="str">
        <f t="shared" si="35"/>
        <v/>
      </c>
      <c r="BJ83" s="42" t="str">
        <f t="shared" si="35"/>
        <v/>
      </c>
      <c r="BK83" s="42" t="str">
        <f t="shared" si="35"/>
        <v/>
      </c>
      <c r="BL83" s="42" t="str">
        <f t="shared" si="35"/>
        <v/>
      </c>
      <c r="BM83" s="15" t="str">
        <f t="shared" si="35"/>
        <v/>
      </c>
    </row>
    <row r="84" spans="1:65" ht="17.25" outlineLevel="1" thickBot="1" x14ac:dyDescent="0.35">
      <c r="A84" s="160" t="s">
        <v>59</v>
      </c>
      <c r="B84" s="161"/>
      <c r="C84" s="52">
        <f>SUBTOTAL(9,C52:C80)</f>
        <v>9030133</v>
      </c>
      <c r="D84" s="62"/>
      <c r="E84" s="30"/>
      <c r="F84" s="30"/>
      <c r="G84" s="30"/>
      <c r="H84" s="30"/>
      <c r="I84" s="30"/>
      <c r="J84" s="30"/>
      <c r="K84" s="30"/>
      <c r="L84" s="30"/>
      <c r="M84" s="73"/>
      <c r="N84" s="84"/>
      <c r="O84" s="84"/>
      <c r="P84" s="84"/>
      <c r="Q84" s="84"/>
      <c r="R84" s="84"/>
      <c r="S84" s="84"/>
      <c r="T84" s="84"/>
      <c r="U84" s="84"/>
      <c r="V84" s="93"/>
      <c r="W84" s="94"/>
      <c r="X84" s="94"/>
      <c r="Y84" s="94"/>
      <c r="Z84" s="94"/>
      <c r="AA84" s="94"/>
      <c r="AB84" s="94"/>
      <c r="AC84" s="94"/>
      <c r="AD84" s="94"/>
      <c r="AE84" s="93"/>
      <c r="AF84" s="94"/>
      <c r="AG84" s="94"/>
      <c r="AH84" s="94"/>
      <c r="AI84" s="94"/>
      <c r="AJ84" s="94"/>
      <c r="AK84" s="94"/>
      <c r="AL84" s="94"/>
      <c r="AM84" s="94"/>
      <c r="AN84" s="94"/>
      <c r="AO84" s="43">
        <f>SUBTOTAL(9,AO52:AO80)</f>
        <v>28512</v>
      </c>
      <c r="AP84" s="116"/>
      <c r="AQ84" s="117"/>
      <c r="AR84" s="118"/>
      <c r="AS84" s="118"/>
      <c r="AT84" s="119">
        <f>SUBTOTAL(9,AT52:AT80)</f>
        <v>25210</v>
      </c>
      <c r="AU84" s="120"/>
      <c r="AV84" s="121"/>
      <c r="AW84" s="118"/>
      <c r="AX84" s="118"/>
      <c r="AY84" s="62"/>
      <c r="AZ84" s="98"/>
      <c r="BA84" s="69"/>
      <c r="BB84" s="69"/>
      <c r="BC84" s="69"/>
      <c r="BD84" s="69"/>
      <c r="BE84" s="16">
        <f>SUBTOTAL(9,BE52:BE80)</f>
        <v>0</v>
      </c>
      <c r="BF84" s="7">
        <f t="shared" ref="BF84:BM84" si="36">SUBTOTAL(9,BF52:BF80)</f>
        <v>351851</v>
      </c>
      <c r="BG84" s="43">
        <f t="shared" si="36"/>
        <v>141476</v>
      </c>
      <c r="BH84" s="44">
        <f t="shared" si="36"/>
        <v>210375</v>
      </c>
      <c r="BI84" s="44">
        <f t="shared" si="36"/>
        <v>0</v>
      </c>
      <c r="BJ84" s="44">
        <f t="shared" si="36"/>
        <v>0</v>
      </c>
      <c r="BK84" s="44">
        <f t="shared" si="36"/>
        <v>0</v>
      </c>
      <c r="BL84" s="44">
        <f t="shared" si="36"/>
        <v>0</v>
      </c>
      <c r="BM84" s="16">
        <f t="shared" si="36"/>
        <v>0</v>
      </c>
    </row>
    <row r="85" spans="1:65" outlineLevel="5" x14ac:dyDescent="0.3">
      <c r="A85" s="21">
        <f t="shared" si="5"/>
        <v>3</v>
      </c>
      <c r="B85" s="8">
        <v>43891</v>
      </c>
      <c r="C85" s="51">
        <v>314620</v>
      </c>
      <c r="D85" s="64"/>
      <c r="E85" s="12">
        <v>35</v>
      </c>
      <c r="F85" s="12">
        <v>35</v>
      </c>
      <c r="G85" s="12"/>
      <c r="H85" s="12"/>
      <c r="I85" s="12"/>
      <c r="J85" s="12"/>
      <c r="K85" s="12"/>
      <c r="L85" s="12"/>
      <c r="M85" s="74" t="str">
        <f t="shared" ref="M85:M115" si="37">IFERROR(ROUND(AVERAGE(N85:U85),1),"")</f>
        <v/>
      </c>
      <c r="N85" s="83" t="s">
        <v>103</v>
      </c>
      <c r="O85" s="83" t="s">
        <v>103</v>
      </c>
      <c r="P85" s="83"/>
      <c r="Q85" s="83"/>
      <c r="R85" s="83"/>
      <c r="S85" s="83"/>
      <c r="T85" s="83"/>
      <c r="U85" s="83"/>
      <c r="V85" s="5" t="str">
        <f t="shared" ref="V85:V115" si="38">IFERROR(ROUND(AVERAGE(W85:AD85),1),"")</f>
        <v/>
      </c>
      <c r="W85" s="41"/>
      <c r="X85" s="41"/>
      <c r="Y85" s="41"/>
      <c r="Z85" s="41"/>
      <c r="AA85" s="41"/>
      <c r="AB85" s="41"/>
      <c r="AC85" s="41"/>
      <c r="AD85" s="41"/>
      <c r="AE85" s="5" t="str">
        <f t="shared" ref="AE85:AE115" si="39">IFERROR(ROUND(AVERAGE(AF85:AM85),1),"")</f>
        <v/>
      </c>
      <c r="AF85" s="41"/>
      <c r="AG85" s="41"/>
      <c r="AH85" s="41"/>
      <c r="AI85" s="41"/>
      <c r="AJ85" s="41"/>
      <c r="AK85" s="41"/>
      <c r="AL85" s="41"/>
      <c r="AM85" s="41"/>
      <c r="AN85" s="41">
        <f>21000/AO85</f>
        <v>22.653721682847895</v>
      </c>
      <c r="AO85" s="41">
        <v>927</v>
      </c>
      <c r="AP85" s="110" t="s">
        <v>103</v>
      </c>
      <c r="AQ85" s="111" t="s">
        <v>103</v>
      </c>
      <c r="AR85" s="126" t="str">
        <f t="shared" ref="AR85:AR115" si="40">IFERROR(AQ85/AP85*100,"")</f>
        <v/>
      </c>
      <c r="AS85" s="126" t="str">
        <f t="shared" ref="AS85:AS115" si="41">IFERROR(100-AR85,"")</f>
        <v/>
      </c>
      <c r="AT85" s="127">
        <v>888</v>
      </c>
      <c r="AU85" s="128" t="s">
        <v>103</v>
      </c>
      <c r="AV85" s="129" t="s">
        <v>103</v>
      </c>
      <c r="AW85" s="126" t="str">
        <f t="shared" ref="AW85:AW115" si="42">IFERROR(AV85/AU85*100,"")</f>
        <v/>
      </c>
      <c r="AX85" s="126" t="str">
        <f t="shared" ref="AX85:AX115" si="43">IFERROR(100-AW85,"")</f>
        <v/>
      </c>
      <c r="AY85" s="64" t="str">
        <f t="shared" ref="AY85:AY115" si="44">IFERROR((1-((AW85*AS85)/(AX85*AR85)))*100,"")</f>
        <v/>
      </c>
      <c r="AZ85" s="97" t="s">
        <v>103</v>
      </c>
      <c r="BA85" s="68"/>
      <c r="BB85" s="68"/>
      <c r="BC85" s="68"/>
      <c r="BD85" s="68"/>
      <c r="BE85" s="15"/>
      <c r="BF85" s="5">
        <f t="shared" ref="BF85:BF115" si="45">IF(SUM(BG85:BM85)=0,"",SUM(BG85:BM85))</f>
        <v>15351</v>
      </c>
      <c r="BG85" s="42">
        <v>5399</v>
      </c>
      <c r="BH85" s="42">
        <v>9952</v>
      </c>
      <c r="BI85" s="42"/>
      <c r="BJ85" s="42"/>
      <c r="BK85" s="42"/>
      <c r="BL85" s="42"/>
      <c r="BM85" s="42"/>
    </row>
    <row r="86" spans="1:65" outlineLevel="5" x14ac:dyDescent="0.3">
      <c r="A86" s="22">
        <f t="shared" si="5"/>
        <v>3</v>
      </c>
      <c r="B86" s="9">
        <f t="shared" ref="B86:B149" si="46">B85+1</f>
        <v>43892</v>
      </c>
      <c r="C86" s="51">
        <v>307077</v>
      </c>
      <c r="D86" s="64"/>
      <c r="E86" s="12">
        <v>35</v>
      </c>
      <c r="F86" s="12">
        <v>35</v>
      </c>
      <c r="G86" s="12"/>
      <c r="H86" s="12"/>
      <c r="I86" s="12"/>
      <c r="J86" s="12"/>
      <c r="K86" s="12"/>
      <c r="L86" s="12"/>
      <c r="M86" s="74" t="str">
        <f t="shared" si="37"/>
        <v/>
      </c>
      <c r="N86" s="83" t="s">
        <v>103</v>
      </c>
      <c r="O86" s="83" t="s">
        <v>103</v>
      </c>
      <c r="P86" s="83"/>
      <c r="Q86" s="83"/>
      <c r="R86" s="83"/>
      <c r="S86" s="83"/>
      <c r="T86" s="83"/>
      <c r="U86" s="83"/>
      <c r="V86" s="5" t="str">
        <f t="shared" si="38"/>
        <v/>
      </c>
      <c r="W86" s="41"/>
      <c r="X86" s="41"/>
      <c r="Y86" s="41"/>
      <c r="Z86" s="41"/>
      <c r="AA86" s="41"/>
      <c r="AB86" s="41"/>
      <c r="AC86" s="41"/>
      <c r="AD86" s="41"/>
      <c r="AE86" s="5" t="str">
        <f t="shared" si="39"/>
        <v/>
      </c>
      <c r="AF86" s="41"/>
      <c r="AG86" s="41"/>
      <c r="AH86" s="41"/>
      <c r="AI86" s="41"/>
      <c r="AJ86" s="41"/>
      <c r="AK86" s="41"/>
      <c r="AL86" s="41"/>
      <c r="AM86" s="41"/>
      <c r="AN86" s="41">
        <f t="shared" ref="AN86:AN115" si="47">21000/AO86</f>
        <v>20.038167938931299</v>
      </c>
      <c r="AO86" s="41">
        <v>1048</v>
      </c>
      <c r="AP86" s="110" t="s">
        <v>103</v>
      </c>
      <c r="AQ86" s="111" t="s">
        <v>103</v>
      </c>
      <c r="AR86" s="126" t="str">
        <f t="shared" si="40"/>
        <v/>
      </c>
      <c r="AS86" s="126" t="str">
        <f t="shared" si="41"/>
        <v/>
      </c>
      <c r="AT86" s="127">
        <v>953</v>
      </c>
      <c r="AU86" s="128">
        <v>2.27</v>
      </c>
      <c r="AV86" s="129" t="s">
        <v>103</v>
      </c>
      <c r="AW86" s="126" t="str">
        <f t="shared" si="42"/>
        <v/>
      </c>
      <c r="AX86" s="126" t="str">
        <f t="shared" si="43"/>
        <v/>
      </c>
      <c r="AY86" s="64" t="str">
        <f t="shared" si="44"/>
        <v/>
      </c>
      <c r="AZ86" s="97">
        <v>80.31</v>
      </c>
      <c r="BA86" s="68"/>
      <c r="BB86" s="68"/>
      <c r="BC86" s="68"/>
      <c r="BD86" s="68"/>
      <c r="BE86" s="15"/>
      <c r="BF86" s="5">
        <f t="shared" si="45"/>
        <v>13250</v>
      </c>
      <c r="BG86" s="42">
        <v>5040</v>
      </c>
      <c r="BH86" s="42">
        <v>8210</v>
      </c>
      <c r="BI86" s="42"/>
      <c r="BJ86" s="42"/>
      <c r="BK86" s="42"/>
      <c r="BL86" s="42"/>
      <c r="BM86" s="42"/>
    </row>
    <row r="87" spans="1:65" outlineLevel="5" x14ac:dyDescent="0.3">
      <c r="A87" s="22">
        <f t="shared" si="5"/>
        <v>3</v>
      </c>
      <c r="B87" s="9">
        <f t="shared" si="46"/>
        <v>43893</v>
      </c>
      <c r="C87" s="51">
        <v>321209</v>
      </c>
      <c r="D87" s="64"/>
      <c r="E87" s="12">
        <v>36</v>
      </c>
      <c r="F87" s="12">
        <v>36</v>
      </c>
      <c r="G87" s="12"/>
      <c r="H87" s="12"/>
      <c r="I87" s="12"/>
      <c r="J87" s="12"/>
      <c r="K87" s="12"/>
      <c r="L87" s="12"/>
      <c r="M87" s="74" t="str">
        <f t="shared" si="37"/>
        <v/>
      </c>
      <c r="N87" s="83" t="s">
        <v>103</v>
      </c>
      <c r="O87" s="83" t="s">
        <v>103</v>
      </c>
      <c r="P87" s="83"/>
      <c r="Q87" s="83"/>
      <c r="R87" s="83"/>
      <c r="S87" s="83"/>
      <c r="T87" s="83"/>
      <c r="U87" s="83"/>
      <c r="V87" s="5" t="str">
        <f t="shared" si="38"/>
        <v/>
      </c>
      <c r="W87" s="41"/>
      <c r="X87" s="41"/>
      <c r="Y87" s="41"/>
      <c r="Z87" s="41"/>
      <c r="AA87" s="41"/>
      <c r="AB87" s="41"/>
      <c r="AC87" s="41"/>
      <c r="AD87" s="41"/>
      <c r="AE87" s="5" t="str">
        <f t="shared" si="39"/>
        <v/>
      </c>
      <c r="AF87" s="41"/>
      <c r="AG87" s="41"/>
      <c r="AH87" s="41"/>
      <c r="AI87" s="41"/>
      <c r="AJ87" s="41"/>
      <c r="AK87" s="41"/>
      <c r="AL87" s="41"/>
      <c r="AM87" s="41"/>
      <c r="AN87" s="41">
        <f t="shared" si="47"/>
        <v>20.527859237536656</v>
      </c>
      <c r="AO87" s="41">
        <v>1023</v>
      </c>
      <c r="AP87" s="110" t="s">
        <v>103</v>
      </c>
      <c r="AQ87" s="111" t="s">
        <v>103</v>
      </c>
      <c r="AR87" s="126" t="str">
        <f t="shared" si="40"/>
        <v/>
      </c>
      <c r="AS87" s="126" t="str">
        <f t="shared" si="41"/>
        <v/>
      </c>
      <c r="AT87" s="127">
        <v>852</v>
      </c>
      <c r="AU87" s="128">
        <v>2.31</v>
      </c>
      <c r="AV87" s="129" t="s">
        <v>103</v>
      </c>
      <c r="AW87" s="126" t="str">
        <f t="shared" si="42"/>
        <v/>
      </c>
      <c r="AX87" s="126" t="str">
        <f t="shared" si="43"/>
        <v/>
      </c>
      <c r="AY87" s="64" t="str">
        <f t="shared" si="44"/>
        <v/>
      </c>
      <c r="AZ87" s="97">
        <v>80.25</v>
      </c>
      <c r="BA87" s="68"/>
      <c r="BB87" s="68"/>
      <c r="BC87" s="68"/>
      <c r="BD87" s="68"/>
      <c r="BE87" s="15"/>
      <c r="BF87" s="5">
        <f t="shared" si="45"/>
        <v>13917</v>
      </c>
      <c r="BG87" s="42">
        <v>5409</v>
      </c>
      <c r="BH87" s="42">
        <v>8508</v>
      </c>
      <c r="BI87" s="42"/>
      <c r="BJ87" s="42"/>
      <c r="BK87" s="42"/>
      <c r="BL87" s="42"/>
      <c r="BM87" s="42"/>
    </row>
    <row r="88" spans="1:65" outlineLevel="5" x14ac:dyDescent="0.3">
      <c r="A88" s="22">
        <f t="shared" si="5"/>
        <v>3</v>
      </c>
      <c r="B88" s="9">
        <f t="shared" si="46"/>
        <v>43894</v>
      </c>
      <c r="C88" s="51">
        <v>280808</v>
      </c>
      <c r="D88" s="64"/>
      <c r="E88" s="12">
        <v>35</v>
      </c>
      <c r="F88" s="12">
        <v>36</v>
      </c>
      <c r="G88" s="12"/>
      <c r="H88" s="12"/>
      <c r="I88" s="12"/>
      <c r="J88" s="12"/>
      <c r="K88" s="12"/>
      <c r="L88" s="12"/>
      <c r="M88" s="74" t="str">
        <f t="shared" si="37"/>
        <v/>
      </c>
      <c r="N88" s="83" t="s">
        <v>103</v>
      </c>
      <c r="O88" s="83" t="s">
        <v>103</v>
      </c>
      <c r="P88" s="83"/>
      <c r="Q88" s="83"/>
      <c r="R88" s="83"/>
      <c r="S88" s="83"/>
      <c r="T88" s="83"/>
      <c r="U88" s="83"/>
      <c r="V88" s="5" t="str">
        <f t="shared" si="38"/>
        <v/>
      </c>
      <c r="W88" s="41"/>
      <c r="X88" s="41"/>
      <c r="Y88" s="41"/>
      <c r="Z88" s="41"/>
      <c r="AA88" s="41"/>
      <c r="AB88" s="41"/>
      <c r="AC88" s="41"/>
      <c r="AD88" s="41"/>
      <c r="AE88" s="5" t="str">
        <f t="shared" si="39"/>
        <v/>
      </c>
      <c r="AF88" s="41"/>
      <c r="AG88" s="41"/>
      <c r="AH88" s="41"/>
      <c r="AI88" s="41"/>
      <c r="AJ88" s="41"/>
      <c r="AK88" s="41"/>
      <c r="AL88" s="41"/>
      <c r="AM88" s="41"/>
      <c r="AN88" s="41">
        <f t="shared" si="47"/>
        <v>20.689655172413794</v>
      </c>
      <c r="AO88" s="41">
        <v>1015</v>
      </c>
      <c r="AP88" s="110" t="s">
        <v>103</v>
      </c>
      <c r="AQ88" s="111" t="s">
        <v>103</v>
      </c>
      <c r="AR88" s="126" t="str">
        <f t="shared" si="40"/>
        <v/>
      </c>
      <c r="AS88" s="126" t="str">
        <f t="shared" si="41"/>
        <v/>
      </c>
      <c r="AT88" s="127">
        <v>866</v>
      </c>
      <c r="AU88" s="128">
        <v>2.4300000000000002</v>
      </c>
      <c r="AV88" s="129" t="s">
        <v>103</v>
      </c>
      <c r="AW88" s="126" t="str">
        <f t="shared" si="42"/>
        <v/>
      </c>
      <c r="AX88" s="126" t="str">
        <f t="shared" si="43"/>
        <v/>
      </c>
      <c r="AY88" s="64" t="str">
        <f t="shared" si="44"/>
        <v/>
      </c>
      <c r="AZ88" s="97">
        <v>80.11</v>
      </c>
      <c r="BA88" s="68"/>
      <c r="BB88" s="68"/>
      <c r="BC88" s="68"/>
      <c r="BD88" s="68"/>
      <c r="BE88" s="15"/>
      <c r="BF88" s="5">
        <f t="shared" si="45"/>
        <v>15430</v>
      </c>
      <c r="BG88" s="42">
        <v>5296</v>
      </c>
      <c r="BH88" s="42">
        <v>10134</v>
      </c>
      <c r="BI88" s="42"/>
      <c r="BJ88" s="42"/>
      <c r="BK88" s="42"/>
      <c r="BL88" s="42"/>
      <c r="BM88" s="42"/>
    </row>
    <row r="89" spans="1:65" outlineLevel="5" x14ac:dyDescent="0.3">
      <c r="A89" s="22">
        <f t="shared" si="5"/>
        <v>3</v>
      </c>
      <c r="B89" s="9">
        <f t="shared" si="46"/>
        <v>43895</v>
      </c>
      <c r="C89" s="51">
        <v>308104</v>
      </c>
      <c r="D89" s="64"/>
      <c r="E89" s="12">
        <v>36</v>
      </c>
      <c r="F89" s="12">
        <v>35</v>
      </c>
      <c r="G89" s="12"/>
      <c r="H89" s="12"/>
      <c r="I89" s="12"/>
      <c r="J89" s="12"/>
      <c r="K89" s="12"/>
      <c r="L89" s="12"/>
      <c r="M89" s="74">
        <f t="shared" si="37"/>
        <v>7.2</v>
      </c>
      <c r="N89" s="83">
        <v>7.17</v>
      </c>
      <c r="O89" s="83">
        <v>7.27</v>
      </c>
      <c r="P89" s="83"/>
      <c r="Q89" s="83"/>
      <c r="R89" s="83"/>
      <c r="S89" s="83"/>
      <c r="T89" s="83"/>
      <c r="U89" s="83"/>
      <c r="V89" s="5" t="str">
        <f t="shared" si="38"/>
        <v/>
      </c>
      <c r="W89" s="41"/>
      <c r="X89" s="41"/>
      <c r="Y89" s="41"/>
      <c r="Z89" s="41"/>
      <c r="AA89" s="41"/>
      <c r="AB89" s="41"/>
      <c r="AC89" s="41"/>
      <c r="AD89" s="41"/>
      <c r="AE89" s="5" t="str">
        <f t="shared" si="39"/>
        <v/>
      </c>
      <c r="AF89" s="41"/>
      <c r="AG89" s="41"/>
      <c r="AH89" s="41"/>
      <c r="AI89" s="41"/>
      <c r="AJ89" s="41"/>
      <c r="AK89" s="41"/>
      <c r="AL89" s="41"/>
      <c r="AM89" s="41"/>
      <c r="AN89" s="41">
        <f t="shared" si="47"/>
        <v>22.058823529411764</v>
      </c>
      <c r="AO89" s="41">
        <v>952</v>
      </c>
      <c r="AP89" s="110">
        <v>3.88</v>
      </c>
      <c r="AQ89" s="111">
        <v>2.9</v>
      </c>
      <c r="AR89" s="126">
        <f t="shared" si="40"/>
        <v>74.742268041237111</v>
      </c>
      <c r="AS89" s="126">
        <f t="shared" si="41"/>
        <v>25.257731958762889</v>
      </c>
      <c r="AT89" s="127">
        <v>884</v>
      </c>
      <c r="AU89" s="128">
        <v>2.38</v>
      </c>
      <c r="AV89" s="129">
        <v>1.53</v>
      </c>
      <c r="AW89" s="126">
        <f t="shared" si="42"/>
        <v>64.285714285714292</v>
      </c>
      <c r="AX89" s="126">
        <f t="shared" si="43"/>
        <v>35.714285714285708</v>
      </c>
      <c r="AY89" s="64">
        <f t="shared" si="44"/>
        <v>39.172413793103424</v>
      </c>
      <c r="AZ89" s="97">
        <v>79.849999999999994</v>
      </c>
      <c r="BA89" s="68"/>
      <c r="BB89" s="68"/>
      <c r="BC89" s="68"/>
      <c r="BD89" s="68"/>
      <c r="BE89" s="15"/>
      <c r="BF89" s="5">
        <f t="shared" si="45"/>
        <v>13913</v>
      </c>
      <c r="BG89" s="42">
        <v>4848</v>
      </c>
      <c r="BH89" s="42">
        <v>9065</v>
      </c>
      <c r="BI89" s="42"/>
      <c r="BJ89" s="42"/>
      <c r="BK89" s="42"/>
      <c r="BL89" s="42"/>
      <c r="BM89" s="42"/>
    </row>
    <row r="90" spans="1:65" outlineLevel="5" x14ac:dyDescent="0.3">
      <c r="A90" s="22">
        <f t="shared" si="5"/>
        <v>3</v>
      </c>
      <c r="B90" s="9">
        <f t="shared" si="46"/>
        <v>43896</v>
      </c>
      <c r="C90" s="51">
        <v>246789</v>
      </c>
      <c r="D90" s="64"/>
      <c r="E90" s="12">
        <v>35</v>
      </c>
      <c r="F90" s="12">
        <v>36</v>
      </c>
      <c r="G90" s="12"/>
      <c r="H90" s="12"/>
      <c r="I90" s="12"/>
      <c r="J90" s="12"/>
      <c r="K90" s="12"/>
      <c r="L90" s="12"/>
      <c r="M90" s="74" t="str">
        <f t="shared" si="37"/>
        <v/>
      </c>
      <c r="N90" s="83" t="s">
        <v>103</v>
      </c>
      <c r="O90" s="83" t="s">
        <v>103</v>
      </c>
      <c r="P90" s="83"/>
      <c r="Q90" s="83"/>
      <c r="R90" s="83"/>
      <c r="S90" s="83"/>
      <c r="T90" s="83"/>
      <c r="U90" s="83"/>
      <c r="V90" s="5" t="str">
        <f t="shared" si="38"/>
        <v/>
      </c>
      <c r="W90" s="41"/>
      <c r="X90" s="41"/>
      <c r="Y90" s="41"/>
      <c r="Z90" s="41"/>
      <c r="AA90" s="41"/>
      <c r="AB90" s="41"/>
      <c r="AC90" s="41"/>
      <c r="AD90" s="41"/>
      <c r="AE90" s="5" t="str">
        <f t="shared" si="39"/>
        <v/>
      </c>
      <c r="AF90" s="41"/>
      <c r="AG90" s="41"/>
      <c r="AH90" s="41"/>
      <c r="AI90" s="41"/>
      <c r="AJ90" s="41"/>
      <c r="AK90" s="41"/>
      <c r="AL90" s="41"/>
      <c r="AM90" s="41"/>
      <c r="AN90" s="41">
        <f t="shared" si="47"/>
        <v>28.263795423956932</v>
      </c>
      <c r="AO90" s="41">
        <v>743</v>
      </c>
      <c r="AP90" s="110" t="s">
        <v>103</v>
      </c>
      <c r="AQ90" s="111" t="s">
        <v>103</v>
      </c>
      <c r="AR90" s="126" t="str">
        <f t="shared" si="40"/>
        <v/>
      </c>
      <c r="AS90" s="126" t="str">
        <f t="shared" si="41"/>
        <v/>
      </c>
      <c r="AT90" s="127">
        <v>734</v>
      </c>
      <c r="AU90" s="128">
        <v>2.2799999999999998</v>
      </c>
      <c r="AV90" s="129" t="s">
        <v>103</v>
      </c>
      <c r="AW90" s="126" t="str">
        <f t="shared" si="42"/>
        <v/>
      </c>
      <c r="AX90" s="126" t="str">
        <f t="shared" si="43"/>
        <v/>
      </c>
      <c r="AY90" s="64" t="str">
        <f t="shared" si="44"/>
        <v/>
      </c>
      <c r="AZ90" s="97">
        <v>79.98</v>
      </c>
      <c r="BA90" s="68"/>
      <c r="BB90" s="68"/>
      <c r="BC90" s="68"/>
      <c r="BD90" s="68"/>
      <c r="BE90" s="15"/>
      <c r="BF90" s="5">
        <f t="shared" si="45"/>
        <v>12871</v>
      </c>
      <c r="BG90" s="42">
        <v>5406</v>
      </c>
      <c r="BH90" s="42">
        <v>7465</v>
      </c>
      <c r="BI90" s="42"/>
      <c r="BJ90" s="42"/>
      <c r="BK90" s="42"/>
      <c r="BL90" s="42"/>
      <c r="BM90" s="42"/>
    </row>
    <row r="91" spans="1:65" outlineLevel="5" x14ac:dyDescent="0.3">
      <c r="A91" s="22">
        <f t="shared" ref="A91:A162" si="48">MONTH(B91)</f>
        <v>3</v>
      </c>
      <c r="B91" s="9">
        <f t="shared" si="46"/>
        <v>43897</v>
      </c>
      <c r="C91" s="51">
        <v>298354</v>
      </c>
      <c r="D91" s="64"/>
      <c r="E91" s="12">
        <v>36</v>
      </c>
      <c r="F91" s="12">
        <v>36</v>
      </c>
      <c r="G91" s="12"/>
      <c r="H91" s="12"/>
      <c r="I91" s="12"/>
      <c r="J91" s="12"/>
      <c r="K91" s="12"/>
      <c r="L91" s="12"/>
      <c r="M91" s="74" t="str">
        <f t="shared" si="37"/>
        <v/>
      </c>
      <c r="N91" s="83" t="s">
        <v>103</v>
      </c>
      <c r="O91" s="83" t="s">
        <v>103</v>
      </c>
      <c r="P91" s="83"/>
      <c r="Q91" s="83"/>
      <c r="R91" s="83"/>
      <c r="S91" s="83"/>
      <c r="T91" s="83"/>
      <c r="U91" s="83"/>
      <c r="V91" s="5" t="str">
        <f t="shared" si="38"/>
        <v/>
      </c>
      <c r="W91" s="41"/>
      <c r="X91" s="41"/>
      <c r="Y91" s="41"/>
      <c r="Z91" s="41"/>
      <c r="AA91" s="41"/>
      <c r="AB91" s="41"/>
      <c r="AC91" s="41"/>
      <c r="AD91" s="41"/>
      <c r="AE91" s="5" t="str">
        <f t="shared" si="39"/>
        <v/>
      </c>
      <c r="AF91" s="41"/>
      <c r="AG91" s="41"/>
      <c r="AH91" s="41"/>
      <c r="AI91" s="41"/>
      <c r="AJ91" s="41"/>
      <c r="AK91" s="41"/>
      <c r="AL91" s="41"/>
      <c r="AM91" s="41"/>
      <c r="AN91" s="41">
        <f t="shared" si="47"/>
        <v>16.719745222929937</v>
      </c>
      <c r="AO91" s="41">
        <v>1256</v>
      </c>
      <c r="AP91" s="110" t="s">
        <v>103</v>
      </c>
      <c r="AQ91" s="111" t="s">
        <v>103</v>
      </c>
      <c r="AR91" s="126" t="str">
        <f t="shared" si="40"/>
        <v/>
      </c>
      <c r="AS91" s="126" t="str">
        <f t="shared" si="41"/>
        <v/>
      </c>
      <c r="AT91" s="127">
        <v>1143</v>
      </c>
      <c r="AU91" s="128" t="s">
        <v>103</v>
      </c>
      <c r="AV91" s="129" t="s">
        <v>103</v>
      </c>
      <c r="AW91" s="126" t="str">
        <f t="shared" si="42"/>
        <v/>
      </c>
      <c r="AX91" s="126" t="str">
        <f t="shared" si="43"/>
        <v/>
      </c>
      <c r="AY91" s="64" t="str">
        <f t="shared" si="44"/>
        <v/>
      </c>
      <c r="AZ91" s="97" t="s">
        <v>103</v>
      </c>
      <c r="BA91" s="68"/>
      <c r="BB91" s="68"/>
      <c r="BC91" s="68"/>
      <c r="BD91" s="68"/>
      <c r="BE91" s="15"/>
      <c r="BF91" s="5">
        <f t="shared" si="45"/>
        <v>15360</v>
      </c>
      <c r="BG91" s="42">
        <v>5230</v>
      </c>
      <c r="BH91" s="42">
        <v>10130</v>
      </c>
      <c r="BI91" s="42"/>
      <c r="BJ91" s="42"/>
      <c r="BK91" s="42"/>
      <c r="BL91" s="42"/>
      <c r="BM91" s="42"/>
    </row>
    <row r="92" spans="1:65" outlineLevel="5" x14ac:dyDescent="0.3">
      <c r="A92" s="22">
        <f t="shared" si="48"/>
        <v>3</v>
      </c>
      <c r="B92" s="9">
        <f t="shared" si="46"/>
        <v>43898</v>
      </c>
      <c r="C92" s="51">
        <v>307380</v>
      </c>
      <c r="D92" s="64"/>
      <c r="E92" s="12">
        <v>35</v>
      </c>
      <c r="F92" s="12">
        <v>36</v>
      </c>
      <c r="G92" s="12"/>
      <c r="H92" s="12"/>
      <c r="I92" s="12"/>
      <c r="J92" s="12"/>
      <c r="K92" s="12"/>
      <c r="L92" s="12"/>
      <c r="M92" s="74" t="str">
        <f t="shared" si="37"/>
        <v/>
      </c>
      <c r="N92" s="83" t="s">
        <v>103</v>
      </c>
      <c r="O92" s="83" t="s">
        <v>103</v>
      </c>
      <c r="P92" s="83"/>
      <c r="Q92" s="83"/>
      <c r="R92" s="83"/>
      <c r="S92" s="83"/>
      <c r="T92" s="83"/>
      <c r="U92" s="83"/>
      <c r="V92" s="5" t="str">
        <f t="shared" si="38"/>
        <v/>
      </c>
      <c r="W92" s="41"/>
      <c r="X92" s="41"/>
      <c r="Y92" s="41"/>
      <c r="Z92" s="41"/>
      <c r="AA92" s="41"/>
      <c r="AB92" s="41"/>
      <c r="AC92" s="41"/>
      <c r="AD92" s="41"/>
      <c r="AE92" s="5" t="str">
        <f t="shared" si="39"/>
        <v/>
      </c>
      <c r="AF92" s="41"/>
      <c r="AG92" s="41"/>
      <c r="AH92" s="41"/>
      <c r="AI92" s="41"/>
      <c r="AJ92" s="41"/>
      <c r="AK92" s="41"/>
      <c r="AL92" s="41"/>
      <c r="AM92" s="41"/>
      <c r="AN92" s="41">
        <f t="shared" si="47"/>
        <v>17.933390264730999</v>
      </c>
      <c r="AO92" s="41">
        <v>1171</v>
      </c>
      <c r="AP92" s="110" t="s">
        <v>103</v>
      </c>
      <c r="AQ92" s="111" t="s">
        <v>103</v>
      </c>
      <c r="AR92" s="126" t="str">
        <f t="shared" si="40"/>
        <v/>
      </c>
      <c r="AS92" s="126" t="str">
        <f t="shared" si="41"/>
        <v/>
      </c>
      <c r="AT92" s="127">
        <v>1037</v>
      </c>
      <c r="AU92" s="128" t="s">
        <v>103</v>
      </c>
      <c r="AV92" s="129" t="s">
        <v>103</v>
      </c>
      <c r="AW92" s="126" t="str">
        <f t="shared" si="42"/>
        <v/>
      </c>
      <c r="AX92" s="126" t="str">
        <f t="shared" si="43"/>
        <v/>
      </c>
      <c r="AY92" s="64" t="str">
        <f t="shared" si="44"/>
        <v/>
      </c>
      <c r="AZ92" s="97" t="s">
        <v>103</v>
      </c>
      <c r="BA92" s="68"/>
      <c r="BB92" s="68"/>
      <c r="BC92" s="68"/>
      <c r="BD92" s="68"/>
      <c r="BE92" s="15"/>
      <c r="BF92" s="5">
        <f t="shared" si="45"/>
        <v>16750</v>
      </c>
      <c r="BG92" s="42">
        <v>5460</v>
      </c>
      <c r="BH92" s="42">
        <v>11290</v>
      </c>
      <c r="BI92" s="42"/>
      <c r="BJ92" s="42"/>
      <c r="BK92" s="42"/>
      <c r="BL92" s="42"/>
      <c r="BM92" s="42"/>
    </row>
    <row r="93" spans="1:65" outlineLevel="5" x14ac:dyDescent="0.3">
      <c r="A93" s="22">
        <f t="shared" si="48"/>
        <v>3</v>
      </c>
      <c r="B93" s="9">
        <f t="shared" si="46"/>
        <v>43899</v>
      </c>
      <c r="C93" s="51">
        <v>296235</v>
      </c>
      <c r="D93" s="64"/>
      <c r="E93" s="12">
        <v>36</v>
      </c>
      <c r="F93" s="12">
        <v>35</v>
      </c>
      <c r="G93" s="12"/>
      <c r="H93" s="12"/>
      <c r="I93" s="12"/>
      <c r="J93" s="12"/>
      <c r="K93" s="12"/>
      <c r="L93" s="12"/>
      <c r="M93" s="74" t="str">
        <f t="shared" si="37"/>
        <v/>
      </c>
      <c r="N93" s="83" t="s">
        <v>103</v>
      </c>
      <c r="O93" s="83" t="s">
        <v>103</v>
      </c>
      <c r="P93" s="83"/>
      <c r="Q93" s="83"/>
      <c r="R93" s="83"/>
      <c r="S93" s="83"/>
      <c r="T93" s="83"/>
      <c r="U93" s="83"/>
      <c r="V93" s="5" t="str">
        <f t="shared" si="38"/>
        <v/>
      </c>
      <c r="W93" s="41"/>
      <c r="X93" s="41"/>
      <c r="Y93" s="41"/>
      <c r="Z93" s="41"/>
      <c r="AA93" s="41"/>
      <c r="AB93" s="41"/>
      <c r="AC93" s="41"/>
      <c r="AD93" s="41"/>
      <c r="AE93" s="5" t="str">
        <f t="shared" si="39"/>
        <v/>
      </c>
      <c r="AF93" s="41"/>
      <c r="AG93" s="41"/>
      <c r="AH93" s="41"/>
      <c r="AI93" s="41"/>
      <c r="AJ93" s="41"/>
      <c r="AK93" s="41"/>
      <c r="AL93" s="41"/>
      <c r="AM93" s="41"/>
      <c r="AN93" s="41">
        <f t="shared" si="47"/>
        <v>18.518518518518519</v>
      </c>
      <c r="AO93" s="41">
        <v>1134</v>
      </c>
      <c r="AP93" s="110" t="s">
        <v>103</v>
      </c>
      <c r="AQ93" s="111" t="s">
        <v>103</v>
      </c>
      <c r="AR93" s="126" t="str">
        <f t="shared" si="40"/>
        <v/>
      </c>
      <c r="AS93" s="126" t="str">
        <f t="shared" si="41"/>
        <v/>
      </c>
      <c r="AT93" s="127">
        <v>1011</v>
      </c>
      <c r="AU93" s="128">
        <v>2.2400000000000002</v>
      </c>
      <c r="AV93" s="129" t="s">
        <v>103</v>
      </c>
      <c r="AW93" s="126" t="str">
        <f t="shared" si="42"/>
        <v/>
      </c>
      <c r="AX93" s="126" t="str">
        <f t="shared" si="43"/>
        <v/>
      </c>
      <c r="AY93" s="64" t="str">
        <f t="shared" si="44"/>
        <v/>
      </c>
      <c r="AZ93" s="97">
        <v>79.95</v>
      </c>
      <c r="BA93" s="68"/>
      <c r="BB93" s="68"/>
      <c r="BC93" s="68"/>
      <c r="BD93" s="68"/>
      <c r="BE93" s="15"/>
      <c r="BF93" s="5">
        <f t="shared" si="45"/>
        <v>17506</v>
      </c>
      <c r="BG93" s="42">
        <v>5196</v>
      </c>
      <c r="BH93" s="42">
        <v>12310</v>
      </c>
      <c r="BI93" s="42"/>
      <c r="BJ93" s="42"/>
      <c r="BK93" s="42"/>
      <c r="BL93" s="42"/>
      <c r="BM93" s="42"/>
    </row>
    <row r="94" spans="1:65" outlineLevel="5" x14ac:dyDescent="0.3">
      <c r="A94" s="22">
        <f t="shared" si="48"/>
        <v>3</v>
      </c>
      <c r="B94" s="9">
        <f t="shared" si="46"/>
        <v>43900</v>
      </c>
      <c r="C94" s="51">
        <v>305069</v>
      </c>
      <c r="D94" s="64"/>
      <c r="E94" s="12">
        <v>35</v>
      </c>
      <c r="F94" s="12">
        <v>35</v>
      </c>
      <c r="G94" s="12"/>
      <c r="H94" s="12"/>
      <c r="I94" s="12"/>
      <c r="J94" s="12"/>
      <c r="K94" s="12"/>
      <c r="L94" s="12"/>
      <c r="M94" s="74">
        <f t="shared" si="37"/>
        <v>7.3</v>
      </c>
      <c r="N94" s="83">
        <v>7.24</v>
      </c>
      <c r="O94" s="83">
        <v>7.3</v>
      </c>
      <c r="P94" s="83"/>
      <c r="Q94" s="83"/>
      <c r="R94" s="83"/>
      <c r="S94" s="83"/>
      <c r="T94" s="83"/>
      <c r="U94" s="83"/>
      <c r="V94" s="5" t="str">
        <f t="shared" si="38"/>
        <v/>
      </c>
      <c r="W94" s="41"/>
      <c r="X94" s="41"/>
      <c r="Y94" s="41"/>
      <c r="Z94" s="41"/>
      <c r="AA94" s="41"/>
      <c r="AB94" s="41"/>
      <c r="AC94" s="41"/>
      <c r="AD94" s="41"/>
      <c r="AE94" s="5" t="str">
        <f t="shared" si="39"/>
        <v/>
      </c>
      <c r="AF94" s="41"/>
      <c r="AG94" s="41"/>
      <c r="AH94" s="41"/>
      <c r="AI94" s="41"/>
      <c r="AJ94" s="41"/>
      <c r="AK94" s="41"/>
      <c r="AL94" s="41"/>
      <c r="AM94" s="41"/>
      <c r="AN94" s="41">
        <f t="shared" si="47"/>
        <v>17.994858611825194</v>
      </c>
      <c r="AO94" s="41">
        <v>1167</v>
      </c>
      <c r="AP94" s="110">
        <v>3.82</v>
      </c>
      <c r="AQ94" s="111">
        <v>2.87</v>
      </c>
      <c r="AR94" s="126">
        <f t="shared" si="40"/>
        <v>75.130890052356023</v>
      </c>
      <c r="AS94" s="126">
        <f t="shared" si="41"/>
        <v>24.869109947643977</v>
      </c>
      <c r="AT94" s="127">
        <v>1131</v>
      </c>
      <c r="AU94" s="128">
        <v>2.35</v>
      </c>
      <c r="AV94" s="129">
        <v>1.53</v>
      </c>
      <c r="AW94" s="126">
        <f t="shared" si="42"/>
        <v>65.106382978723403</v>
      </c>
      <c r="AX94" s="126">
        <f t="shared" si="43"/>
        <v>34.893617021276597</v>
      </c>
      <c r="AY94" s="64">
        <f t="shared" si="44"/>
        <v>38.238293532761126</v>
      </c>
      <c r="AZ94" s="97">
        <v>80.12</v>
      </c>
      <c r="BA94" s="68"/>
      <c r="BB94" s="68"/>
      <c r="BC94" s="68"/>
      <c r="BD94" s="68"/>
      <c r="BE94" s="15"/>
      <c r="BF94" s="5">
        <f t="shared" si="45"/>
        <v>14403</v>
      </c>
      <c r="BG94" s="42">
        <v>5108</v>
      </c>
      <c r="BH94" s="42">
        <v>9295</v>
      </c>
      <c r="BI94" s="42"/>
      <c r="BJ94" s="42"/>
      <c r="BK94" s="42"/>
      <c r="BL94" s="42"/>
      <c r="BM94" s="42"/>
    </row>
    <row r="95" spans="1:65" outlineLevel="5" x14ac:dyDescent="0.3">
      <c r="A95" s="22">
        <f t="shared" si="48"/>
        <v>3</v>
      </c>
      <c r="B95" s="9">
        <f t="shared" si="46"/>
        <v>43901</v>
      </c>
      <c r="C95" s="51">
        <v>302149</v>
      </c>
      <c r="D95" s="64"/>
      <c r="E95" s="12">
        <v>35</v>
      </c>
      <c r="F95" s="12">
        <v>34</v>
      </c>
      <c r="G95" s="12"/>
      <c r="H95" s="12"/>
      <c r="I95" s="12"/>
      <c r="J95" s="12"/>
      <c r="K95" s="12"/>
      <c r="L95" s="12"/>
      <c r="M95" s="74" t="str">
        <f t="shared" si="37"/>
        <v/>
      </c>
      <c r="N95" s="83" t="s">
        <v>103</v>
      </c>
      <c r="O95" s="83" t="s">
        <v>103</v>
      </c>
      <c r="P95" s="83"/>
      <c r="Q95" s="83"/>
      <c r="R95" s="83"/>
      <c r="S95" s="83"/>
      <c r="T95" s="83"/>
      <c r="U95" s="83"/>
      <c r="V95" s="5" t="str">
        <f t="shared" si="38"/>
        <v/>
      </c>
      <c r="W95" s="41"/>
      <c r="X95" s="41"/>
      <c r="Y95" s="41"/>
      <c r="Z95" s="41"/>
      <c r="AA95" s="41"/>
      <c r="AB95" s="41"/>
      <c r="AC95" s="41"/>
      <c r="AD95" s="41"/>
      <c r="AE95" s="5" t="str">
        <f t="shared" si="39"/>
        <v/>
      </c>
      <c r="AF95" s="41"/>
      <c r="AG95" s="41"/>
      <c r="AH95" s="41"/>
      <c r="AI95" s="41"/>
      <c r="AJ95" s="41"/>
      <c r="AK95" s="41"/>
      <c r="AL95" s="41"/>
      <c r="AM95" s="41"/>
      <c r="AN95" s="41">
        <f t="shared" si="47"/>
        <v>20.428015564202333</v>
      </c>
      <c r="AO95" s="41">
        <v>1028</v>
      </c>
      <c r="AP95" s="110" t="s">
        <v>103</v>
      </c>
      <c r="AQ95" s="111" t="s">
        <v>103</v>
      </c>
      <c r="AR95" s="126" t="str">
        <f t="shared" si="40"/>
        <v/>
      </c>
      <c r="AS95" s="126" t="str">
        <f t="shared" si="41"/>
        <v/>
      </c>
      <c r="AT95" s="127">
        <v>767</v>
      </c>
      <c r="AU95" s="128">
        <v>2.2599999999999998</v>
      </c>
      <c r="AV95" s="129" t="s">
        <v>103</v>
      </c>
      <c r="AW95" s="126" t="str">
        <f t="shared" si="42"/>
        <v/>
      </c>
      <c r="AX95" s="126" t="str">
        <f t="shared" si="43"/>
        <v/>
      </c>
      <c r="AY95" s="64" t="str">
        <f t="shared" si="44"/>
        <v/>
      </c>
      <c r="AZ95" s="97">
        <v>80.040000000000006</v>
      </c>
      <c r="BA95" s="68"/>
      <c r="BB95" s="68"/>
      <c r="BC95" s="68"/>
      <c r="BD95" s="68"/>
      <c r="BE95" s="15"/>
      <c r="BF95" s="5">
        <f t="shared" si="45"/>
        <v>12318</v>
      </c>
      <c r="BG95" s="42">
        <v>5280</v>
      </c>
      <c r="BH95" s="42">
        <v>7038</v>
      </c>
      <c r="BI95" s="42"/>
      <c r="BJ95" s="42"/>
      <c r="BK95" s="42"/>
      <c r="BL95" s="42"/>
      <c r="BM95" s="42"/>
    </row>
    <row r="96" spans="1:65" outlineLevel="5" x14ac:dyDescent="0.3">
      <c r="A96" s="22">
        <f t="shared" si="48"/>
        <v>3</v>
      </c>
      <c r="B96" s="9">
        <f t="shared" si="46"/>
        <v>43902</v>
      </c>
      <c r="C96" s="51">
        <v>308074</v>
      </c>
      <c r="D96" s="64"/>
      <c r="E96" s="12">
        <v>34</v>
      </c>
      <c r="F96" s="12">
        <v>36</v>
      </c>
      <c r="G96" s="12"/>
      <c r="H96" s="12"/>
      <c r="I96" s="12"/>
      <c r="J96" s="12"/>
      <c r="K96" s="12"/>
      <c r="L96" s="12"/>
      <c r="M96" s="74" t="str">
        <f t="shared" si="37"/>
        <v/>
      </c>
      <c r="N96" s="83" t="s">
        <v>103</v>
      </c>
      <c r="O96" s="83" t="s">
        <v>103</v>
      </c>
      <c r="P96" s="83"/>
      <c r="Q96" s="83"/>
      <c r="R96" s="83"/>
      <c r="S96" s="83"/>
      <c r="T96" s="83"/>
      <c r="U96" s="83"/>
      <c r="V96" s="5" t="str">
        <f t="shared" si="38"/>
        <v/>
      </c>
      <c r="W96" s="41"/>
      <c r="X96" s="41"/>
      <c r="Y96" s="41"/>
      <c r="Z96" s="41"/>
      <c r="AA96" s="41"/>
      <c r="AB96" s="41"/>
      <c r="AC96" s="41"/>
      <c r="AD96" s="41"/>
      <c r="AE96" s="5" t="str">
        <f t="shared" si="39"/>
        <v/>
      </c>
      <c r="AF96" s="41"/>
      <c r="AG96" s="41"/>
      <c r="AH96" s="41"/>
      <c r="AI96" s="41"/>
      <c r="AJ96" s="41"/>
      <c r="AK96" s="41"/>
      <c r="AL96" s="41"/>
      <c r="AM96" s="41"/>
      <c r="AN96" s="41">
        <f t="shared" si="47"/>
        <v>25.830258302583026</v>
      </c>
      <c r="AO96" s="41">
        <v>813</v>
      </c>
      <c r="AP96" s="110" t="s">
        <v>103</v>
      </c>
      <c r="AQ96" s="111" t="s">
        <v>103</v>
      </c>
      <c r="AR96" s="126" t="str">
        <f t="shared" si="40"/>
        <v/>
      </c>
      <c r="AS96" s="126" t="str">
        <f t="shared" si="41"/>
        <v/>
      </c>
      <c r="AT96" s="127">
        <v>523</v>
      </c>
      <c r="AU96" s="128">
        <v>2.19</v>
      </c>
      <c r="AV96" s="129" t="s">
        <v>103</v>
      </c>
      <c r="AW96" s="126" t="str">
        <f t="shared" si="42"/>
        <v/>
      </c>
      <c r="AX96" s="126" t="str">
        <f t="shared" si="43"/>
        <v/>
      </c>
      <c r="AY96" s="64" t="str">
        <f t="shared" si="44"/>
        <v/>
      </c>
      <c r="AZ96" s="97">
        <v>80.209999999999994</v>
      </c>
      <c r="BA96" s="68"/>
      <c r="BB96" s="68"/>
      <c r="BC96" s="68"/>
      <c r="BD96" s="68"/>
      <c r="BE96" s="15"/>
      <c r="BF96" s="5">
        <f t="shared" si="45"/>
        <v>7358</v>
      </c>
      <c r="BG96" s="42">
        <v>5245</v>
      </c>
      <c r="BH96" s="42">
        <v>2113</v>
      </c>
      <c r="BI96" s="42"/>
      <c r="BJ96" s="42"/>
      <c r="BK96" s="42"/>
      <c r="BL96" s="42"/>
      <c r="BM96" s="42"/>
    </row>
    <row r="97" spans="1:65" outlineLevel="5" x14ac:dyDescent="0.3">
      <c r="A97" s="22">
        <f t="shared" si="48"/>
        <v>3</v>
      </c>
      <c r="B97" s="9">
        <f t="shared" si="46"/>
        <v>43903</v>
      </c>
      <c r="C97" s="51">
        <v>315810</v>
      </c>
      <c r="D97" s="64"/>
      <c r="E97" s="12">
        <v>34</v>
      </c>
      <c r="F97" s="12">
        <v>36</v>
      </c>
      <c r="G97" s="12"/>
      <c r="H97" s="12"/>
      <c r="I97" s="12"/>
      <c r="J97" s="12"/>
      <c r="K97" s="12"/>
      <c r="L97" s="12"/>
      <c r="M97" s="74" t="str">
        <f t="shared" si="37"/>
        <v/>
      </c>
      <c r="N97" s="83" t="s">
        <v>103</v>
      </c>
      <c r="O97" s="83" t="s">
        <v>103</v>
      </c>
      <c r="P97" s="83"/>
      <c r="Q97" s="83"/>
      <c r="R97" s="83"/>
      <c r="S97" s="83"/>
      <c r="T97" s="83"/>
      <c r="U97" s="83"/>
      <c r="V97" s="5" t="str">
        <f t="shared" si="38"/>
        <v/>
      </c>
      <c r="W97" s="41"/>
      <c r="X97" s="41"/>
      <c r="Y97" s="41"/>
      <c r="Z97" s="41"/>
      <c r="AA97" s="41"/>
      <c r="AB97" s="41"/>
      <c r="AC97" s="41"/>
      <c r="AD97" s="41"/>
      <c r="AE97" s="5" t="str">
        <f t="shared" si="39"/>
        <v/>
      </c>
      <c r="AF97" s="41"/>
      <c r="AG97" s="41"/>
      <c r="AH97" s="41"/>
      <c r="AI97" s="41"/>
      <c r="AJ97" s="41"/>
      <c r="AK97" s="41"/>
      <c r="AL97" s="41"/>
      <c r="AM97" s="41"/>
      <c r="AN97" s="41">
        <f t="shared" si="47"/>
        <v>28.649386084583902</v>
      </c>
      <c r="AO97" s="41">
        <v>733</v>
      </c>
      <c r="AP97" s="110" t="s">
        <v>103</v>
      </c>
      <c r="AQ97" s="111" t="s">
        <v>103</v>
      </c>
      <c r="AR97" s="126" t="str">
        <f t="shared" si="40"/>
        <v/>
      </c>
      <c r="AS97" s="126" t="str">
        <f t="shared" si="41"/>
        <v/>
      </c>
      <c r="AT97" s="127">
        <v>651</v>
      </c>
      <c r="AU97" s="128">
        <v>2.08</v>
      </c>
      <c r="AV97" s="129" t="s">
        <v>103</v>
      </c>
      <c r="AW97" s="126" t="str">
        <f t="shared" si="42"/>
        <v/>
      </c>
      <c r="AX97" s="126" t="str">
        <f t="shared" si="43"/>
        <v/>
      </c>
      <c r="AY97" s="64" t="str">
        <f t="shared" si="44"/>
        <v/>
      </c>
      <c r="AZ97" s="97">
        <v>80.31</v>
      </c>
      <c r="BA97" s="68"/>
      <c r="BB97" s="68"/>
      <c r="BC97" s="68"/>
      <c r="BD97" s="68"/>
      <c r="BE97" s="15"/>
      <c r="BF97" s="5">
        <f t="shared" si="45"/>
        <v>9776</v>
      </c>
      <c r="BG97" s="42">
        <v>5220</v>
      </c>
      <c r="BH97" s="42">
        <v>4556</v>
      </c>
      <c r="BI97" s="42"/>
      <c r="BJ97" s="42"/>
      <c r="BK97" s="42"/>
      <c r="BL97" s="42"/>
      <c r="BM97" s="42"/>
    </row>
    <row r="98" spans="1:65" outlineLevel="5" x14ac:dyDescent="0.3">
      <c r="A98" s="22">
        <f t="shared" si="48"/>
        <v>3</v>
      </c>
      <c r="B98" s="9">
        <f t="shared" si="46"/>
        <v>43904</v>
      </c>
      <c r="C98" s="51">
        <v>305212</v>
      </c>
      <c r="D98" s="64"/>
      <c r="E98" s="12">
        <v>36</v>
      </c>
      <c r="F98" s="12">
        <v>36</v>
      </c>
      <c r="G98" s="12"/>
      <c r="H98" s="12"/>
      <c r="I98" s="12"/>
      <c r="J98" s="12"/>
      <c r="K98" s="12"/>
      <c r="L98" s="12"/>
      <c r="M98" s="74" t="str">
        <f t="shared" si="37"/>
        <v/>
      </c>
      <c r="N98" s="83" t="s">
        <v>103</v>
      </c>
      <c r="O98" s="83" t="s">
        <v>103</v>
      </c>
      <c r="P98" s="83"/>
      <c r="Q98" s="83"/>
      <c r="R98" s="83"/>
      <c r="S98" s="83"/>
      <c r="T98" s="83"/>
      <c r="U98" s="83"/>
      <c r="V98" s="5" t="str">
        <f t="shared" si="38"/>
        <v/>
      </c>
      <c r="W98" s="41"/>
      <c r="X98" s="41"/>
      <c r="Y98" s="41"/>
      <c r="Z98" s="41"/>
      <c r="AA98" s="41"/>
      <c r="AB98" s="41"/>
      <c r="AC98" s="41"/>
      <c r="AD98" s="41"/>
      <c r="AE98" s="5" t="str">
        <f t="shared" si="39"/>
        <v/>
      </c>
      <c r="AF98" s="41"/>
      <c r="AG98" s="41"/>
      <c r="AH98" s="41"/>
      <c r="AI98" s="41"/>
      <c r="AJ98" s="41"/>
      <c r="AK98" s="41"/>
      <c r="AL98" s="41"/>
      <c r="AM98" s="41"/>
      <c r="AN98" s="41">
        <f t="shared" si="47"/>
        <v>22.653721682847895</v>
      </c>
      <c r="AO98" s="41">
        <v>927</v>
      </c>
      <c r="AP98" s="110" t="s">
        <v>103</v>
      </c>
      <c r="AQ98" s="111" t="s">
        <v>103</v>
      </c>
      <c r="AR98" s="126" t="str">
        <f t="shared" si="40"/>
        <v/>
      </c>
      <c r="AS98" s="126" t="str">
        <f t="shared" si="41"/>
        <v/>
      </c>
      <c r="AT98" s="127">
        <v>849</v>
      </c>
      <c r="AU98" s="128" t="s">
        <v>103</v>
      </c>
      <c r="AV98" s="129" t="s">
        <v>103</v>
      </c>
      <c r="AW98" s="126" t="str">
        <f t="shared" si="42"/>
        <v/>
      </c>
      <c r="AX98" s="126" t="str">
        <f t="shared" si="43"/>
        <v/>
      </c>
      <c r="AY98" s="64" t="str">
        <f t="shared" si="44"/>
        <v/>
      </c>
      <c r="AZ98" s="97" t="s">
        <v>103</v>
      </c>
      <c r="BA98" s="68"/>
      <c r="BB98" s="68"/>
      <c r="BC98" s="68"/>
      <c r="BD98" s="68"/>
      <c r="BE98" s="15"/>
      <c r="BF98" s="5">
        <f t="shared" si="45"/>
        <v>8060</v>
      </c>
      <c r="BG98" s="42">
        <v>5096</v>
      </c>
      <c r="BH98" s="42">
        <v>2964</v>
      </c>
      <c r="BI98" s="42"/>
      <c r="BJ98" s="42"/>
      <c r="BK98" s="42"/>
      <c r="BL98" s="42"/>
      <c r="BM98" s="42"/>
    </row>
    <row r="99" spans="1:65" outlineLevel="5" x14ac:dyDescent="0.3">
      <c r="A99" s="22">
        <f t="shared" si="48"/>
        <v>3</v>
      </c>
      <c r="B99" s="9">
        <f t="shared" si="46"/>
        <v>43905</v>
      </c>
      <c r="C99" s="51">
        <v>316073</v>
      </c>
      <c r="D99" s="64"/>
      <c r="E99" s="12">
        <v>36</v>
      </c>
      <c r="F99" s="12">
        <v>35</v>
      </c>
      <c r="G99" s="12"/>
      <c r="H99" s="12"/>
      <c r="I99" s="12"/>
      <c r="J99" s="12"/>
      <c r="K99" s="12"/>
      <c r="L99" s="12"/>
      <c r="M99" s="74" t="str">
        <f t="shared" si="37"/>
        <v/>
      </c>
      <c r="N99" s="83" t="s">
        <v>103</v>
      </c>
      <c r="O99" s="83" t="s">
        <v>103</v>
      </c>
      <c r="P99" s="83"/>
      <c r="Q99" s="83"/>
      <c r="R99" s="83"/>
      <c r="S99" s="83"/>
      <c r="T99" s="83"/>
      <c r="U99" s="83"/>
      <c r="V99" s="5" t="str">
        <f t="shared" si="38"/>
        <v/>
      </c>
      <c r="W99" s="41"/>
      <c r="X99" s="41"/>
      <c r="Y99" s="41"/>
      <c r="Z99" s="41"/>
      <c r="AA99" s="41"/>
      <c r="AB99" s="41"/>
      <c r="AC99" s="41"/>
      <c r="AD99" s="41"/>
      <c r="AE99" s="5" t="str">
        <f t="shared" si="39"/>
        <v/>
      </c>
      <c r="AF99" s="41"/>
      <c r="AG99" s="41"/>
      <c r="AH99" s="41"/>
      <c r="AI99" s="41"/>
      <c r="AJ99" s="41"/>
      <c r="AK99" s="41"/>
      <c r="AL99" s="41"/>
      <c r="AM99" s="41"/>
      <c r="AN99" s="41">
        <f t="shared" si="47"/>
        <v>22.269353128313892</v>
      </c>
      <c r="AO99" s="41">
        <v>943</v>
      </c>
      <c r="AP99" s="110" t="s">
        <v>103</v>
      </c>
      <c r="AQ99" s="111" t="s">
        <v>103</v>
      </c>
      <c r="AR99" s="126" t="str">
        <f t="shared" si="40"/>
        <v/>
      </c>
      <c r="AS99" s="126" t="str">
        <f t="shared" si="41"/>
        <v/>
      </c>
      <c r="AT99" s="127">
        <v>858</v>
      </c>
      <c r="AU99" s="128" t="s">
        <v>103</v>
      </c>
      <c r="AV99" s="129" t="s">
        <v>103</v>
      </c>
      <c r="AW99" s="126" t="str">
        <f t="shared" si="42"/>
        <v/>
      </c>
      <c r="AX99" s="126" t="str">
        <f t="shared" si="43"/>
        <v/>
      </c>
      <c r="AY99" s="64" t="str">
        <f t="shared" si="44"/>
        <v/>
      </c>
      <c r="AZ99" s="97" t="s">
        <v>103</v>
      </c>
      <c r="BA99" s="68"/>
      <c r="BB99" s="68"/>
      <c r="BC99" s="68"/>
      <c r="BD99" s="68"/>
      <c r="BE99" s="15"/>
      <c r="BF99" s="5">
        <f t="shared" si="45"/>
        <v>11220</v>
      </c>
      <c r="BG99" s="42">
        <v>5480</v>
      </c>
      <c r="BH99" s="42">
        <v>5740</v>
      </c>
      <c r="BI99" s="42"/>
      <c r="BJ99" s="42"/>
      <c r="BK99" s="42"/>
      <c r="BL99" s="42"/>
      <c r="BM99" s="42"/>
    </row>
    <row r="100" spans="1:65" outlineLevel="5" x14ac:dyDescent="0.3">
      <c r="A100" s="22">
        <f t="shared" si="48"/>
        <v>3</v>
      </c>
      <c r="B100" s="9">
        <f t="shared" si="46"/>
        <v>43906</v>
      </c>
      <c r="C100" s="51">
        <v>299100</v>
      </c>
      <c r="D100" s="64"/>
      <c r="E100" s="12">
        <v>35</v>
      </c>
      <c r="F100" s="12">
        <v>36</v>
      </c>
      <c r="G100" s="12"/>
      <c r="H100" s="12"/>
      <c r="I100" s="12"/>
      <c r="J100" s="12"/>
      <c r="K100" s="12"/>
      <c r="L100" s="12"/>
      <c r="M100" s="74" t="str">
        <f t="shared" si="37"/>
        <v/>
      </c>
      <c r="N100" s="83" t="s">
        <v>103</v>
      </c>
      <c r="O100" s="83" t="s">
        <v>103</v>
      </c>
      <c r="P100" s="83"/>
      <c r="Q100" s="83"/>
      <c r="R100" s="83"/>
      <c r="S100" s="83"/>
      <c r="T100" s="83"/>
      <c r="U100" s="83"/>
      <c r="V100" s="5" t="str">
        <f t="shared" si="38"/>
        <v/>
      </c>
      <c r="W100" s="41"/>
      <c r="X100" s="41"/>
      <c r="Y100" s="41"/>
      <c r="Z100" s="41"/>
      <c r="AA100" s="41"/>
      <c r="AB100" s="41"/>
      <c r="AC100" s="41"/>
      <c r="AD100" s="41"/>
      <c r="AE100" s="5" t="str">
        <f t="shared" si="39"/>
        <v/>
      </c>
      <c r="AF100" s="41"/>
      <c r="AG100" s="41"/>
      <c r="AH100" s="41"/>
      <c r="AI100" s="41"/>
      <c r="AJ100" s="41"/>
      <c r="AK100" s="41"/>
      <c r="AL100" s="41"/>
      <c r="AM100" s="41"/>
      <c r="AN100" s="41">
        <f t="shared" si="47"/>
        <v>25.240384615384617</v>
      </c>
      <c r="AO100" s="41">
        <v>832</v>
      </c>
      <c r="AP100" s="110" t="s">
        <v>103</v>
      </c>
      <c r="AQ100" s="111" t="s">
        <v>103</v>
      </c>
      <c r="AR100" s="126" t="str">
        <f t="shared" si="40"/>
        <v/>
      </c>
      <c r="AS100" s="126" t="str">
        <f t="shared" si="41"/>
        <v/>
      </c>
      <c r="AT100" s="127">
        <v>476</v>
      </c>
      <c r="AU100" s="128">
        <v>2.17</v>
      </c>
      <c r="AV100" s="129" t="s">
        <v>103</v>
      </c>
      <c r="AW100" s="126" t="str">
        <f t="shared" si="42"/>
        <v/>
      </c>
      <c r="AX100" s="126" t="str">
        <f t="shared" si="43"/>
        <v/>
      </c>
      <c r="AY100" s="64" t="str">
        <f t="shared" si="44"/>
        <v/>
      </c>
      <c r="AZ100" s="97">
        <v>80.13</v>
      </c>
      <c r="BA100" s="68"/>
      <c r="BB100" s="68"/>
      <c r="BC100" s="68"/>
      <c r="BD100" s="68"/>
      <c r="BE100" s="15"/>
      <c r="BF100" s="5">
        <f t="shared" si="45"/>
        <v>7388</v>
      </c>
      <c r="BG100" s="42">
        <v>3788</v>
      </c>
      <c r="BH100" s="42">
        <v>3600</v>
      </c>
      <c r="BI100" s="42"/>
      <c r="BJ100" s="42"/>
      <c r="BK100" s="42"/>
      <c r="BL100" s="42"/>
      <c r="BM100" s="42"/>
    </row>
    <row r="101" spans="1:65" outlineLevel="5" x14ac:dyDescent="0.3">
      <c r="A101" s="22">
        <f t="shared" si="48"/>
        <v>3</v>
      </c>
      <c r="B101" s="9">
        <f t="shared" si="46"/>
        <v>43907</v>
      </c>
      <c r="C101" s="51">
        <v>278025</v>
      </c>
      <c r="D101" s="64"/>
      <c r="E101" s="12">
        <v>35</v>
      </c>
      <c r="F101" s="12">
        <v>35</v>
      </c>
      <c r="G101" s="12"/>
      <c r="H101" s="12"/>
      <c r="I101" s="12"/>
      <c r="J101" s="12"/>
      <c r="K101" s="12"/>
      <c r="L101" s="12"/>
      <c r="M101" s="74">
        <f t="shared" si="37"/>
        <v>7.2</v>
      </c>
      <c r="N101" s="83">
        <v>7.22</v>
      </c>
      <c r="O101" s="83">
        <v>7.25</v>
      </c>
      <c r="P101" s="83"/>
      <c r="Q101" s="83"/>
      <c r="R101" s="83"/>
      <c r="S101" s="83"/>
      <c r="T101" s="83"/>
      <c r="U101" s="83"/>
      <c r="V101" s="5" t="str">
        <f t="shared" si="38"/>
        <v/>
      </c>
      <c r="W101" s="41"/>
      <c r="X101" s="41"/>
      <c r="Y101" s="41"/>
      <c r="Z101" s="41"/>
      <c r="AA101" s="41"/>
      <c r="AB101" s="41"/>
      <c r="AC101" s="41"/>
      <c r="AD101" s="41"/>
      <c r="AE101" s="5" t="str">
        <f t="shared" si="39"/>
        <v/>
      </c>
      <c r="AF101" s="41"/>
      <c r="AG101" s="41"/>
      <c r="AH101" s="41"/>
      <c r="AI101" s="41"/>
      <c r="AJ101" s="41"/>
      <c r="AK101" s="41"/>
      <c r="AL101" s="41"/>
      <c r="AM101" s="41"/>
      <c r="AN101" s="41">
        <f t="shared" si="47"/>
        <v>20.854021847070506</v>
      </c>
      <c r="AO101" s="41">
        <v>1007</v>
      </c>
      <c r="AP101" s="110">
        <v>3.86</v>
      </c>
      <c r="AQ101" s="111">
        <v>2.91</v>
      </c>
      <c r="AR101" s="126">
        <f t="shared" si="40"/>
        <v>75.388601036269435</v>
      </c>
      <c r="AS101" s="126">
        <f t="shared" si="41"/>
        <v>24.611398963730565</v>
      </c>
      <c r="AT101" s="127">
        <v>533</v>
      </c>
      <c r="AU101" s="128">
        <v>2.36</v>
      </c>
      <c r="AV101" s="129">
        <v>1.55</v>
      </c>
      <c r="AW101" s="126">
        <f t="shared" si="42"/>
        <v>65.677966101694921</v>
      </c>
      <c r="AX101" s="126">
        <f t="shared" si="43"/>
        <v>34.322033898305079</v>
      </c>
      <c r="AY101" s="64">
        <f t="shared" si="44"/>
        <v>37.529167196979344</v>
      </c>
      <c r="AZ101" s="97">
        <v>80.069999999999993</v>
      </c>
      <c r="BA101" s="68"/>
      <c r="BB101" s="68"/>
      <c r="BC101" s="68"/>
      <c r="BD101" s="68"/>
      <c r="BE101" s="15"/>
      <c r="BF101" s="5">
        <f t="shared" si="45"/>
        <v>7885</v>
      </c>
      <c r="BG101" s="42">
        <v>6875</v>
      </c>
      <c r="BH101" s="42">
        <v>1010</v>
      </c>
      <c r="BI101" s="42"/>
      <c r="BJ101" s="42"/>
      <c r="BK101" s="42"/>
      <c r="BL101" s="42"/>
      <c r="BM101" s="42"/>
    </row>
    <row r="102" spans="1:65" outlineLevel="5" x14ac:dyDescent="0.3">
      <c r="A102" s="22">
        <f t="shared" si="48"/>
        <v>3</v>
      </c>
      <c r="B102" s="9">
        <f t="shared" si="46"/>
        <v>43908</v>
      </c>
      <c r="C102" s="51">
        <v>289245</v>
      </c>
      <c r="D102" s="64"/>
      <c r="E102" s="12">
        <v>35</v>
      </c>
      <c r="F102" s="12">
        <v>36</v>
      </c>
      <c r="G102" s="12"/>
      <c r="H102" s="12"/>
      <c r="I102" s="12"/>
      <c r="J102" s="12"/>
      <c r="K102" s="12"/>
      <c r="L102" s="12"/>
      <c r="M102" s="74" t="str">
        <f t="shared" si="37"/>
        <v/>
      </c>
      <c r="N102" s="83" t="s">
        <v>103</v>
      </c>
      <c r="O102" s="83" t="s">
        <v>103</v>
      </c>
      <c r="P102" s="83"/>
      <c r="Q102" s="83"/>
      <c r="R102" s="83"/>
      <c r="S102" s="83"/>
      <c r="T102" s="83"/>
      <c r="U102" s="83"/>
      <c r="V102" s="5" t="str">
        <f t="shared" si="38"/>
        <v/>
      </c>
      <c r="W102" s="41"/>
      <c r="X102" s="41"/>
      <c r="Y102" s="41"/>
      <c r="Z102" s="41"/>
      <c r="AA102" s="41"/>
      <c r="AB102" s="41"/>
      <c r="AC102" s="41"/>
      <c r="AD102" s="41"/>
      <c r="AE102" s="5" t="str">
        <f t="shared" si="39"/>
        <v/>
      </c>
      <c r="AF102" s="41"/>
      <c r="AG102" s="41"/>
      <c r="AH102" s="41"/>
      <c r="AI102" s="41"/>
      <c r="AJ102" s="41"/>
      <c r="AK102" s="41"/>
      <c r="AL102" s="41"/>
      <c r="AM102" s="41"/>
      <c r="AN102" s="41">
        <f t="shared" si="47"/>
        <v>24.504084014002334</v>
      </c>
      <c r="AO102" s="41">
        <v>857</v>
      </c>
      <c r="AP102" s="110" t="s">
        <v>103</v>
      </c>
      <c r="AQ102" s="111" t="s">
        <v>103</v>
      </c>
      <c r="AR102" s="126" t="str">
        <f t="shared" si="40"/>
        <v/>
      </c>
      <c r="AS102" s="126" t="str">
        <f t="shared" si="41"/>
        <v/>
      </c>
      <c r="AT102" s="127">
        <v>840</v>
      </c>
      <c r="AU102" s="128">
        <v>2.25</v>
      </c>
      <c r="AV102" s="129" t="s">
        <v>103</v>
      </c>
      <c r="AW102" s="126" t="str">
        <f t="shared" si="42"/>
        <v/>
      </c>
      <c r="AX102" s="126" t="str">
        <f t="shared" si="43"/>
        <v/>
      </c>
      <c r="AY102" s="64" t="str">
        <f t="shared" si="44"/>
        <v/>
      </c>
      <c r="AZ102" s="97">
        <v>80.03</v>
      </c>
      <c r="BA102" s="68"/>
      <c r="BB102" s="68"/>
      <c r="BC102" s="68"/>
      <c r="BD102" s="68"/>
      <c r="BE102" s="15"/>
      <c r="BF102" s="5">
        <f t="shared" si="45"/>
        <v>9651</v>
      </c>
      <c r="BG102" s="42">
        <v>7781</v>
      </c>
      <c r="BH102" s="42">
        <v>1870</v>
      </c>
      <c r="BI102" s="42"/>
      <c r="BJ102" s="42"/>
      <c r="BK102" s="42"/>
      <c r="BL102" s="42"/>
      <c r="BM102" s="42"/>
    </row>
    <row r="103" spans="1:65" outlineLevel="5" x14ac:dyDescent="0.3">
      <c r="A103" s="22">
        <f t="shared" si="48"/>
        <v>3</v>
      </c>
      <c r="B103" s="9">
        <f t="shared" si="46"/>
        <v>43909</v>
      </c>
      <c r="C103" s="51">
        <v>301026</v>
      </c>
      <c r="D103" s="64"/>
      <c r="E103" s="12">
        <v>35</v>
      </c>
      <c r="F103" s="12">
        <v>35</v>
      </c>
      <c r="G103" s="12"/>
      <c r="H103" s="12"/>
      <c r="I103" s="12"/>
      <c r="J103" s="12"/>
      <c r="K103" s="12"/>
      <c r="L103" s="12"/>
      <c r="M103" s="74" t="str">
        <f t="shared" si="37"/>
        <v/>
      </c>
      <c r="N103" s="83" t="s">
        <v>103</v>
      </c>
      <c r="O103" s="83" t="s">
        <v>103</v>
      </c>
      <c r="P103" s="83"/>
      <c r="Q103" s="83"/>
      <c r="R103" s="83"/>
      <c r="S103" s="83"/>
      <c r="T103" s="83"/>
      <c r="U103" s="83"/>
      <c r="V103" s="5" t="str">
        <f t="shared" si="38"/>
        <v/>
      </c>
      <c r="W103" s="41"/>
      <c r="X103" s="41"/>
      <c r="Y103" s="41"/>
      <c r="Z103" s="41"/>
      <c r="AA103" s="41"/>
      <c r="AB103" s="41"/>
      <c r="AC103" s="41"/>
      <c r="AD103" s="41"/>
      <c r="AE103" s="5" t="str">
        <f t="shared" si="39"/>
        <v/>
      </c>
      <c r="AF103" s="41"/>
      <c r="AG103" s="41"/>
      <c r="AH103" s="41"/>
      <c r="AI103" s="41"/>
      <c r="AJ103" s="41"/>
      <c r="AK103" s="41"/>
      <c r="AL103" s="41"/>
      <c r="AM103" s="41"/>
      <c r="AN103" s="41">
        <f t="shared" si="47"/>
        <v>22.435897435897434</v>
      </c>
      <c r="AO103" s="41">
        <v>936</v>
      </c>
      <c r="AP103" s="110" t="s">
        <v>103</v>
      </c>
      <c r="AQ103" s="111" t="s">
        <v>103</v>
      </c>
      <c r="AR103" s="126" t="str">
        <f t="shared" si="40"/>
        <v/>
      </c>
      <c r="AS103" s="126" t="str">
        <f t="shared" si="41"/>
        <v/>
      </c>
      <c r="AT103" s="127">
        <v>915</v>
      </c>
      <c r="AU103" s="128">
        <v>2.14</v>
      </c>
      <c r="AV103" s="129" t="s">
        <v>103</v>
      </c>
      <c r="AW103" s="126" t="str">
        <f t="shared" si="42"/>
        <v/>
      </c>
      <c r="AX103" s="126" t="str">
        <f t="shared" si="43"/>
        <v/>
      </c>
      <c r="AY103" s="64" t="str">
        <f t="shared" si="44"/>
        <v/>
      </c>
      <c r="AZ103" s="97">
        <v>80.150000000000006</v>
      </c>
      <c r="BA103" s="68"/>
      <c r="BB103" s="68"/>
      <c r="BC103" s="68"/>
      <c r="BD103" s="68"/>
      <c r="BE103" s="15"/>
      <c r="BF103" s="5">
        <f t="shared" si="45"/>
        <v>10065</v>
      </c>
      <c r="BG103" s="42">
        <v>4674</v>
      </c>
      <c r="BH103" s="42">
        <v>5391</v>
      </c>
      <c r="BI103" s="42"/>
      <c r="BJ103" s="42"/>
      <c r="BK103" s="42"/>
      <c r="BL103" s="42"/>
      <c r="BM103" s="42"/>
    </row>
    <row r="104" spans="1:65" outlineLevel="5" x14ac:dyDescent="0.3">
      <c r="A104" s="22">
        <f t="shared" si="48"/>
        <v>3</v>
      </c>
      <c r="B104" s="9">
        <f t="shared" si="46"/>
        <v>43910</v>
      </c>
      <c r="C104" s="51">
        <v>279984</v>
      </c>
      <c r="D104" s="64"/>
      <c r="E104" s="12">
        <v>36</v>
      </c>
      <c r="F104" s="12">
        <v>35</v>
      </c>
      <c r="G104" s="12"/>
      <c r="H104" s="12"/>
      <c r="I104" s="12"/>
      <c r="J104" s="12"/>
      <c r="K104" s="12"/>
      <c r="L104" s="12"/>
      <c r="M104" s="74" t="str">
        <f t="shared" si="37"/>
        <v/>
      </c>
      <c r="N104" s="83" t="s">
        <v>103</v>
      </c>
      <c r="O104" s="83" t="s">
        <v>103</v>
      </c>
      <c r="P104" s="83"/>
      <c r="Q104" s="83"/>
      <c r="R104" s="83"/>
      <c r="S104" s="83"/>
      <c r="T104" s="83"/>
      <c r="U104" s="83"/>
      <c r="V104" s="5" t="str">
        <f t="shared" si="38"/>
        <v/>
      </c>
      <c r="W104" s="41"/>
      <c r="X104" s="41"/>
      <c r="Y104" s="41"/>
      <c r="Z104" s="41"/>
      <c r="AA104" s="41"/>
      <c r="AB104" s="41"/>
      <c r="AC104" s="41"/>
      <c r="AD104" s="41"/>
      <c r="AE104" s="5" t="str">
        <f t="shared" si="39"/>
        <v/>
      </c>
      <c r="AF104" s="41"/>
      <c r="AG104" s="41"/>
      <c r="AH104" s="41"/>
      <c r="AI104" s="41"/>
      <c r="AJ104" s="41"/>
      <c r="AK104" s="41"/>
      <c r="AL104" s="41"/>
      <c r="AM104" s="41"/>
      <c r="AN104" s="41">
        <f t="shared" si="47"/>
        <v>23.178807947019866</v>
      </c>
      <c r="AO104" s="41">
        <v>906</v>
      </c>
      <c r="AP104" s="110" t="s">
        <v>103</v>
      </c>
      <c r="AQ104" s="111" t="s">
        <v>103</v>
      </c>
      <c r="AR104" s="126" t="str">
        <f t="shared" si="40"/>
        <v/>
      </c>
      <c r="AS104" s="126" t="str">
        <f t="shared" si="41"/>
        <v/>
      </c>
      <c r="AT104" s="127">
        <v>888</v>
      </c>
      <c r="AU104" s="128">
        <v>2.27</v>
      </c>
      <c r="AV104" s="129" t="s">
        <v>103</v>
      </c>
      <c r="AW104" s="126" t="str">
        <f t="shared" si="42"/>
        <v/>
      </c>
      <c r="AX104" s="126" t="str">
        <f t="shared" si="43"/>
        <v/>
      </c>
      <c r="AY104" s="64" t="str">
        <f t="shared" si="44"/>
        <v/>
      </c>
      <c r="AZ104" s="97">
        <v>80.52</v>
      </c>
      <c r="BA104" s="68"/>
      <c r="BB104" s="68"/>
      <c r="BC104" s="68"/>
      <c r="BD104" s="68"/>
      <c r="BE104" s="15"/>
      <c r="BF104" s="5">
        <f t="shared" si="45"/>
        <v>10512</v>
      </c>
      <c r="BG104" s="42">
        <v>5656</v>
      </c>
      <c r="BH104" s="42">
        <v>4856</v>
      </c>
      <c r="BI104" s="42"/>
      <c r="BJ104" s="42"/>
      <c r="BK104" s="42"/>
      <c r="BL104" s="42"/>
      <c r="BM104" s="42"/>
    </row>
    <row r="105" spans="1:65" outlineLevel="5" x14ac:dyDescent="0.3">
      <c r="A105" s="22">
        <f t="shared" si="48"/>
        <v>3</v>
      </c>
      <c r="B105" s="9">
        <f t="shared" si="46"/>
        <v>43911</v>
      </c>
      <c r="C105" s="51">
        <v>280846</v>
      </c>
      <c r="D105" s="64"/>
      <c r="E105" s="12">
        <v>36</v>
      </c>
      <c r="F105" s="12">
        <v>36</v>
      </c>
      <c r="G105" s="12"/>
      <c r="H105" s="12"/>
      <c r="I105" s="12"/>
      <c r="J105" s="12"/>
      <c r="K105" s="12"/>
      <c r="L105" s="12"/>
      <c r="M105" s="74" t="str">
        <f t="shared" si="37"/>
        <v/>
      </c>
      <c r="N105" s="83" t="s">
        <v>103</v>
      </c>
      <c r="O105" s="83" t="s">
        <v>103</v>
      </c>
      <c r="P105" s="83"/>
      <c r="Q105" s="83"/>
      <c r="R105" s="83"/>
      <c r="S105" s="83"/>
      <c r="T105" s="83"/>
      <c r="U105" s="83"/>
      <c r="V105" s="5" t="str">
        <f t="shared" si="38"/>
        <v/>
      </c>
      <c r="W105" s="41"/>
      <c r="X105" s="41"/>
      <c r="Y105" s="41"/>
      <c r="Z105" s="41"/>
      <c r="AA105" s="41"/>
      <c r="AB105" s="41"/>
      <c r="AC105" s="41"/>
      <c r="AD105" s="41"/>
      <c r="AE105" s="5" t="str">
        <f t="shared" si="39"/>
        <v/>
      </c>
      <c r="AF105" s="41"/>
      <c r="AG105" s="41"/>
      <c r="AH105" s="41"/>
      <c r="AI105" s="41"/>
      <c r="AJ105" s="41"/>
      <c r="AK105" s="41"/>
      <c r="AL105" s="41"/>
      <c r="AM105" s="41"/>
      <c r="AN105" s="41">
        <f t="shared" si="47"/>
        <v>22.532188841201716</v>
      </c>
      <c r="AO105" s="41">
        <v>932</v>
      </c>
      <c r="AP105" s="110" t="s">
        <v>103</v>
      </c>
      <c r="AQ105" s="111" t="s">
        <v>103</v>
      </c>
      <c r="AR105" s="126" t="str">
        <f t="shared" si="40"/>
        <v/>
      </c>
      <c r="AS105" s="126" t="str">
        <f t="shared" si="41"/>
        <v/>
      </c>
      <c r="AT105" s="127">
        <v>910</v>
      </c>
      <c r="AU105" s="128" t="s">
        <v>103</v>
      </c>
      <c r="AV105" s="129" t="s">
        <v>103</v>
      </c>
      <c r="AW105" s="126" t="str">
        <f t="shared" si="42"/>
        <v/>
      </c>
      <c r="AX105" s="126" t="str">
        <f t="shared" si="43"/>
        <v/>
      </c>
      <c r="AY105" s="64" t="str">
        <f t="shared" si="44"/>
        <v/>
      </c>
      <c r="AZ105" s="97" t="s">
        <v>103</v>
      </c>
      <c r="BA105" s="68"/>
      <c r="BB105" s="68"/>
      <c r="BC105" s="68"/>
      <c r="BD105" s="68"/>
      <c r="BE105" s="15"/>
      <c r="BF105" s="5">
        <f t="shared" si="45"/>
        <v>9461</v>
      </c>
      <c r="BG105" s="42">
        <v>5755</v>
      </c>
      <c r="BH105" s="42">
        <v>3706</v>
      </c>
      <c r="BI105" s="42"/>
      <c r="BJ105" s="42"/>
      <c r="BK105" s="42"/>
      <c r="BL105" s="42"/>
      <c r="BM105" s="42"/>
    </row>
    <row r="106" spans="1:65" outlineLevel="5" x14ac:dyDescent="0.3">
      <c r="A106" s="22">
        <f t="shared" si="48"/>
        <v>3</v>
      </c>
      <c r="B106" s="9">
        <f t="shared" si="46"/>
        <v>43912</v>
      </c>
      <c r="C106" s="51">
        <v>290879</v>
      </c>
      <c r="D106" s="64"/>
      <c r="E106" s="12">
        <v>36</v>
      </c>
      <c r="F106" s="12">
        <v>36</v>
      </c>
      <c r="G106" s="12"/>
      <c r="H106" s="12"/>
      <c r="I106" s="12"/>
      <c r="J106" s="12"/>
      <c r="K106" s="12"/>
      <c r="L106" s="12"/>
      <c r="M106" s="74" t="str">
        <f t="shared" si="37"/>
        <v/>
      </c>
      <c r="N106" s="83" t="s">
        <v>103</v>
      </c>
      <c r="O106" s="83" t="s">
        <v>103</v>
      </c>
      <c r="P106" s="83"/>
      <c r="Q106" s="83"/>
      <c r="R106" s="83"/>
      <c r="S106" s="83"/>
      <c r="T106" s="83"/>
      <c r="U106" s="83"/>
      <c r="V106" s="5" t="str">
        <f t="shared" si="38"/>
        <v/>
      </c>
      <c r="W106" s="41"/>
      <c r="X106" s="41"/>
      <c r="Y106" s="41"/>
      <c r="Z106" s="41"/>
      <c r="AA106" s="41"/>
      <c r="AB106" s="41"/>
      <c r="AC106" s="41"/>
      <c r="AD106" s="41"/>
      <c r="AE106" s="5" t="str">
        <f t="shared" si="39"/>
        <v/>
      </c>
      <c r="AF106" s="41"/>
      <c r="AG106" s="41"/>
      <c r="AH106" s="41"/>
      <c r="AI106" s="41"/>
      <c r="AJ106" s="41"/>
      <c r="AK106" s="41"/>
      <c r="AL106" s="41"/>
      <c r="AM106" s="41"/>
      <c r="AN106" s="41">
        <f t="shared" si="47"/>
        <v>21.98952879581152</v>
      </c>
      <c r="AO106" s="41">
        <v>955</v>
      </c>
      <c r="AP106" s="110" t="s">
        <v>103</v>
      </c>
      <c r="AQ106" s="111" t="s">
        <v>103</v>
      </c>
      <c r="AR106" s="126" t="str">
        <f t="shared" si="40"/>
        <v/>
      </c>
      <c r="AS106" s="126" t="str">
        <f t="shared" si="41"/>
        <v/>
      </c>
      <c r="AT106" s="127">
        <v>923</v>
      </c>
      <c r="AU106" s="128" t="s">
        <v>103</v>
      </c>
      <c r="AV106" s="129" t="s">
        <v>103</v>
      </c>
      <c r="AW106" s="126" t="str">
        <f t="shared" si="42"/>
        <v/>
      </c>
      <c r="AX106" s="126" t="str">
        <f t="shared" si="43"/>
        <v/>
      </c>
      <c r="AY106" s="64" t="str">
        <f t="shared" si="44"/>
        <v/>
      </c>
      <c r="AZ106" s="97" t="s">
        <v>103</v>
      </c>
      <c r="BA106" s="68"/>
      <c r="BB106" s="68"/>
      <c r="BC106" s="68"/>
      <c r="BD106" s="68"/>
      <c r="BE106" s="15"/>
      <c r="BF106" s="5">
        <f t="shared" si="45"/>
        <v>11885</v>
      </c>
      <c r="BG106" s="42">
        <v>5228</v>
      </c>
      <c r="BH106" s="42">
        <v>6657</v>
      </c>
      <c r="BI106" s="42"/>
      <c r="BJ106" s="42"/>
      <c r="BK106" s="42"/>
      <c r="BL106" s="42"/>
      <c r="BM106" s="42"/>
    </row>
    <row r="107" spans="1:65" outlineLevel="5" x14ac:dyDescent="0.3">
      <c r="A107" s="22">
        <f t="shared" si="48"/>
        <v>3</v>
      </c>
      <c r="B107" s="9">
        <f t="shared" si="46"/>
        <v>43913</v>
      </c>
      <c r="C107" s="51">
        <v>307330</v>
      </c>
      <c r="D107" s="64"/>
      <c r="E107" s="12">
        <v>36</v>
      </c>
      <c r="F107" s="12">
        <v>36</v>
      </c>
      <c r="G107" s="12"/>
      <c r="H107" s="12"/>
      <c r="I107" s="12"/>
      <c r="J107" s="12"/>
      <c r="K107" s="12"/>
      <c r="L107" s="12"/>
      <c r="M107" s="74" t="str">
        <f t="shared" si="37"/>
        <v/>
      </c>
      <c r="N107" s="83" t="s">
        <v>103</v>
      </c>
      <c r="O107" s="83" t="s">
        <v>103</v>
      </c>
      <c r="P107" s="83"/>
      <c r="Q107" s="83"/>
      <c r="R107" s="83"/>
      <c r="S107" s="83"/>
      <c r="T107" s="83"/>
      <c r="U107" s="83"/>
      <c r="V107" s="5" t="str">
        <f t="shared" si="38"/>
        <v/>
      </c>
      <c r="W107" s="41"/>
      <c r="X107" s="41"/>
      <c r="Y107" s="41"/>
      <c r="Z107" s="41"/>
      <c r="AA107" s="41"/>
      <c r="AB107" s="41"/>
      <c r="AC107" s="41"/>
      <c r="AD107" s="41"/>
      <c r="AE107" s="5" t="str">
        <f t="shared" si="39"/>
        <v/>
      </c>
      <c r="AF107" s="41"/>
      <c r="AG107" s="41"/>
      <c r="AH107" s="41"/>
      <c r="AI107" s="41"/>
      <c r="AJ107" s="41"/>
      <c r="AK107" s="41"/>
      <c r="AL107" s="41"/>
      <c r="AM107" s="41"/>
      <c r="AN107" s="41">
        <f t="shared" si="47"/>
        <v>21.96652719665272</v>
      </c>
      <c r="AO107" s="41">
        <v>956</v>
      </c>
      <c r="AP107" s="110" t="s">
        <v>103</v>
      </c>
      <c r="AQ107" s="111" t="s">
        <v>103</v>
      </c>
      <c r="AR107" s="126" t="str">
        <f t="shared" si="40"/>
        <v/>
      </c>
      <c r="AS107" s="126" t="str">
        <f t="shared" si="41"/>
        <v/>
      </c>
      <c r="AT107" s="127">
        <v>855</v>
      </c>
      <c r="AU107" s="128">
        <v>2.38</v>
      </c>
      <c r="AV107" s="129" t="s">
        <v>103</v>
      </c>
      <c r="AW107" s="126" t="str">
        <f t="shared" si="42"/>
        <v/>
      </c>
      <c r="AX107" s="126" t="str">
        <f t="shared" si="43"/>
        <v/>
      </c>
      <c r="AY107" s="64" t="str">
        <f t="shared" si="44"/>
        <v/>
      </c>
      <c r="AZ107" s="97">
        <v>80.13</v>
      </c>
      <c r="BA107" s="68"/>
      <c r="BB107" s="68"/>
      <c r="BC107" s="68"/>
      <c r="BD107" s="68"/>
      <c r="BE107" s="15"/>
      <c r="BF107" s="5">
        <f t="shared" si="45"/>
        <v>11422</v>
      </c>
      <c r="BG107" s="42">
        <v>5642</v>
      </c>
      <c r="BH107" s="42">
        <v>5780</v>
      </c>
      <c r="BI107" s="42"/>
      <c r="BJ107" s="42"/>
      <c r="BK107" s="42"/>
      <c r="BL107" s="42"/>
      <c r="BM107" s="42"/>
    </row>
    <row r="108" spans="1:65" outlineLevel="5" x14ac:dyDescent="0.3">
      <c r="A108" s="22">
        <f t="shared" si="48"/>
        <v>3</v>
      </c>
      <c r="B108" s="9">
        <f t="shared" si="46"/>
        <v>43914</v>
      </c>
      <c r="C108" s="51">
        <v>265818</v>
      </c>
      <c r="D108" s="64"/>
      <c r="E108" s="12">
        <v>37</v>
      </c>
      <c r="F108" s="12">
        <v>37</v>
      </c>
      <c r="G108" s="12"/>
      <c r="H108" s="12"/>
      <c r="I108" s="12"/>
      <c r="J108" s="12"/>
      <c r="K108" s="12"/>
      <c r="L108" s="12"/>
      <c r="M108" s="74">
        <f t="shared" si="37"/>
        <v>7.3</v>
      </c>
      <c r="N108" s="83">
        <v>7.26</v>
      </c>
      <c r="O108" s="83">
        <v>7.32</v>
      </c>
      <c r="P108" s="83"/>
      <c r="Q108" s="83"/>
      <c r="R108" s="83"/>
      <c r="S108" s="83"/>
      <c r="T108" s="83"/>
      <c r="U108" s="83"/>
      <c r="V108" s="5" t="str">
        <f t="shared" si="38"/>
        <v/>
      </c>
      <c r="W108" s="41"/>
      <c r="X108" s="41"/>
      <c r="Y108" s="41"/>
      <c r="Z108" s="41"/>
      <c r="AA108" s="41"/>
      <c r="AB108" s="41"/>
      <c r="AC108" s="41"/>
      <c r="AD108" s="41"/>
      <c r="AE108" s="5" t="str">
        <f t="shared" si="39"/>
        <v/>
      </c>
      <c r="AF108" s="41"/>
      <c r="AG108" s="41"/>
      <c r="AH108" s="41"/>
      <c r="AI108" s="41"/>
      <c r="AJ108" s="41"/>
      <c r="AK108" s="41"/>
      <c r="AL108" s="41"/>
      <c r="AM108" s="41"/>
      <c r="AN108" s="41">
        <f t="shared" si="47"/>
        <v>21.19071644803229</v>
      </c>
      <c r="AO108" s="41">
        <v>991</v>
      </c>
      <c r="AP108" s="110">
        <v>3.98</v>
      </c>
      <c r="AQ108" s="111">
        <v>3.24</v>
      </c>
      <c r="AR108" s="126">
        <f t="shared" si="40"/>
        <v>81.4070351758794</v>
      </c>
      <c r="AS108" s="126">
        <f t="shared" si="41"/>
        <v>18.5929648241206</v>
      </c>
      <c r="AT108" s="127">
        <v>906</v>
      </c>
      <c r="AU108" s="128">
        <v>2.41</v>
      </c>
      <c r="AV108" s="129">
        <v>1.64</v>
      </c>
      <c r="AW108" s="126">
        <f t="shared" si="42"/>
        <v>68.049792531120318</v>
      </c>
      <c r="AX108" s="126">
        <f t="shared" si="43"/>
        <v>31.950207468879682</v>
      </c>
      <c r="AY108" s="64">
        <f t="shared" si="44"/>
        <v>51.354818021484725</v>
      </c>
      <c r="AZ108" s="97">
        <v>79.17</v>
      </c>
      <c r="BA108" s="68"/>
      <c r="BB108" s="68"/>
      <c r="BC108" s="68"/>
      <c r="BD108" s="68"/>
      <c r="BE108" s="15"/>
      <c r="BF108" s="5">
        <f t="shared" si="45"/>
        <v>10481</v>
      </c>
      <c r="BG108" s="42">
        <v>4861</v>
      </c>
      <c r="BH108" s="42">
        <v>5620</v>
      </c>
      <c r="BI108" s="42"/>
      <c r="BJ108" s="42"/>
      <c r="BK108" s="42"/>
      <c r="BL108" s="42"/>
      <c r="BM108" s="42"/>
    </row>
    <row r="109" spans="1:65" outlineLevel="5" x14ac:dyDescent="0.3">
      <c r="A109" s="22">
        <f t="shared" si="48"/>
        <v>3</v>
      </c>
      <c r="B109" s="9">
        <f t="shared" si="46"/>
        <v>43915</v>
      </c>
      <c r="C109" s="51">
        <v>277917</v>
      </c>
      <c r="D109" s="64"/>
      <c r="E109" s="12">
        <v>37</v>
      </c>
      <c r="F109" s="12">
        <v>37</v>
      </c>
      <c r="G109" s="12"/>
      <c r="H109" s="12"/>
      <c r="I109" s="12"/>
      <c r="J109" s="12"/>
      <c r="K109" s="12"/>
      <c r="L109" s="12"/>
      <c r="M109" s="74" t="str">
        <f t="shared" si="37"/>
        <v/>
      </c>
      <c r="N109" s="83" t="s">
        <v>103</v>
      </c>
      <c r="O109" s="83" t="s">
        <v>103</v>
      </c>
      <c r="P109" s="83"/>
      <c r="Q109" s="83"/>
      <c r="R109" s="83"/>
      <c r="S109" s="83"/>
      <c r="T109" s="83"/>
      <c r="U109" s="83"/>
      <c r="V109" s="5" t="str">
        <f t="shared" si="38"/>
        <v/>
      </c>
      <c r="W109" s="41"/>
      <c r="X109" s="41"/>
      <c r="Y109" s="41"/>
      <c r="Z109" s="41"/>
      <c r="AA109" s="41"/>
      <c r="AB109" s="41"/>
      <c r="AC109" s="41"/>
      <c r="AD109" s="41"/>
      <c r="AE109" s="5" t="str">
        <f t="shared" si="39"/>
        <v/>
      </c>
      <c r="AF109" s="41"/>
      <c r="AG109" s="41"/>
      <c r="AH109" s="41"/>
      <c r="AI109" s="41"/>
      <c r="AJ109" s="41"/>
      <c r="AK109" s="41"/>
      <c r="AL109" s="41"/>
      <c r="AM109" s="41"/>
      <c r="AN109" s="41">
        <f t="shared" si="47"/>
        <v>23.204419889502763</v>
      </c>
      <c r="AO109" s="41">
        <v>905</v>
      </c>
      <c r="AP109" s="110" t="s">
        <v>103</v>
      </c>
      <c r="AQ109" s="111" t="s">
        <v>103</v>
      </c>
      <c r="AR109" s="126" t="str">
        <f t="shared" si="40"/>
        <v/>
      </c>
      <c r="AS109" s="126" t="str">
        <f t="shared" si="41"/>
        <v/>
      </c>
      <c r="AT109" s="127">
        <v>897</v>
      </c>
      <c r="AU109" s="128">
        <v>2.29</v>
      </c>
      <c r="AV109" s="129" t="s">
        <v>103</v>
      </c>
      <c r="AW109" s="126" t="str">
        <f t="shared" si="42"/>
        <v/>
      </c>
      <c r="AX109" s="126" t="str">
        <f t="shared" si="43"/>
        <v/>
      </c>
      <c r="AY109" s="64" t="str">
        <f t="shared" si="44"/>
        <v/>
      </c>
      <c r="AZ109" s="97">
        <v>79.94</v>
      </c>
      <c r="BA109" s="68"/>
      <c r="BB109" s="68"/>
      <c r="BC109" s="68"/>
      <c r="BD109" s="68"/>
      <c r="BE109" s="15"/>
      <c r="BF109" s="5">
        <f t="shared" si="45"/>
        <v>6337</v>
      </c>
      <c r="BG109" s="42">
        <v>1010</v>
      </c>
      <c r="BH109" s="42">
        <v>5327</v>
      </c>
      <c r="BI109" s="42"/>
      <c r="BJ109" s="42"/>
      <c r="BK109" s="42"/>
      <c r="BL109" s="42"/>
      <c r="BM109" s="42"/>
    </row>
    <row r="110" spans="1:65" outlineLevel="5" x14ac:dyDescent="0.3">
      <c r="A110" s="22">
        <f t="shared" si="48"/>
        <v>3</v>
      </c>
      <c r="B110" s="9">
        <f t="shared" si="46"/>
        <v>43916</v>
      </c>
      <c r="C110" s="51">
        <v>280252</v>
      </c>
      <c r="D110" s="64"/>
      <c r="E110" s="12">
        <v>36</v>
      </c>
      <c r="F110" s="12">
        <v>36</v>
      </c>
      <c r="G110" s="12"/>
      <c r="H110" s="12"/>
      <c r="I110" s="12"/>
      <c r="J110" s="12"/>
      <c r="K110" s="12"/>
      <c r="L110" s="12"/>
      <c r="M110" s="74" t="str">
        <f t="shared" si="37"/>
        <v/>
      </c>
      <c r="N110" s="83" t="s">
        <v>103</v>
      </c>
      <c r="O110" s="83" t="s">
        <v>103</v>
      </c>
      <c r="P110" s="83"/>
      <c r="Q110" s="83"/>
      <c r="R110" s="83"/>
      <c r="S110" s="83"/>
      <c r="T110" s="83"/>
      <c r="U110" s="83"/>
      <c r="V110" s="5" t="str">
        <f t="shared" si="38"/>
        <v/>
      </c>
      <c r="W110" s="41"/>
      <c r="X110" s="41"/>
      <c r="Y110" s="41"/>
      <c r="Z110" s="41"/>
      <c r="AA110" s="41"/>
      <c r="AB110" s="41"/>
      <c r="AC110" s="41"/>
      <c r="AD110" s="41"/>
      <c r="AE110" s="5" t="str">
        <f t="shared" si="39"/>
        <v/>
      </c>
      <c r="AF110" s="41"/>
      <c r="AG110" s="41"/>
      <c r="AH110" s="41"/>
      <c r="AI110" s="41"/>
      <c r="AJ110" s="41"/>
      <c r="AK110" s="41"/>
      <c r="AL110" s="41"/>
      <c r="AM110" s="41"/>
      <c r="AN110" s="41">
        <f t="shared" si="47"/>
        <v>36.585365853658537</v>
      </c>
      <c r="AO110" s="41">
        <v>574</v>
      </c>
      <c r="AP110" s="110" t="s">
        <v>103</v>
      </c>
      <c r="AQ110" s="111" t="s">
        <v>103</v>
      </c>
      <c r="AR110" s="126" t="str">
        <f t="shared" si="40"/>
        <v/>
      </c>
      <c r="AS110" s="126" t="str">
        <f t="shared" si="41"/>
        <v/>
      </c>
      <c r="AT110" s="127">
        <v>488</v>
      </c>
      <c r="AU110" s="128">
        <v>2.36</v>
      </c>
      <c r="AV110" s="129" t="s">
        <v>103</v>
      </c>
      <c r="AW110" s="126" t="str">
        <f t="shared" si="42"/>
        <v/>
      </c>
      <c r="AX110" s="126" t="str">
        <f t="shared" si="43"/>
        <v/>
      </c>
      <c r="AY110" s="64" t="str">
        <f t="shared" si="44"/>
        <v/>
      </c>
      <c r="AZ110" s="97">
        <v>80.040000000000006</v>
      </c>
      <c r="BA110" s="68"/>
      <c r="BB110" s="68"/>
      <c r="BC110" s="68"/>
      <c r="BD110" s="68"/>
      <c r="BE110" s="15"/>
      <c r="BF110" s="5">
        <f t="shared" si="45"/>
        <v>11049</v>
      </c>
      <c r="BG110" s="42">
        <v>736</v>
      </c>
      <c r="BH110" s="42">
        <v>10313</v>
      </c>
      <c r="BI110" s="42"/>
      <c r="BJ110" s="42"/>
      <c r="BK110" s="42"/>
      <c r="BL110" s="42"/>
      <c r="BM110" s="42"/>
    </row>
    <row r="111" spans="1:65" outlineLevel="5" x14ac:dyDescent="0.3">
      <c r="A111" s="22">
        <f t="shared" si="48"/>
        <v>3</v>
      </c>
      <c r="B111" s="9">
        <f t="shared" si="46"/>
        <v>43917</v>
      </c>
      <c r="C111" s="51">
        <v>340798</v>
      </c>
      <c r="D111" s="64"/>
      <c r="E111" s="12">
        <v>36</v>
      </c>
      <c r="F111" s="12">
        <v>36</v>
      </c>
      <c r="G111" s="12"/>
      <c r="H111" s="12"/>
      <c r="I111" s="12"/>
      <c r="J111" s="12"/>
      <c r="K111" s="12"/>
      <c r="L111" s="12"/>
      <c r="M111" s="74" t="str">
        <f t="shared" si="37"/>
        <v/>
      </c>
      <c r="N111" s="83" t="s">
        <v>103</v>
      </c>
      <c r="O111" s="83" t="s">
        <v>103</v>
      </c>
      <c r="P111" s="83"/>
      <c r="Q111" s="83"/>
      <c r="R111" s="83"/>
      <c r="S111" s="83"/>
      <c r="T111" s="83"/>
      <c r="U111" s="83"/>
      <c r="V111" s="5" t="str">
        <f t="shared" si="38"/>
        <v/>
      </c>
      <c r="W111" s="41"/>
      <c r="X111" s="41"/>
      <c r="Y111" s="41"/>
      <c r="Z111" s="41"/>
      <c r="AA111" s="41"/>
      <c r="AB111" s="41"/>
      <c r="AC111" s="41"/>
      <c r="AD111" s="41"/>
      <c r="AE111" s="5" t="str">
        <f t="shared" si="39"/>
        <v/>
      </c>
      <c r="AF111" s="41"/>
      <c r="AG111" s="41"/>
      <c r="AH111" s="41"/>
      <c r="AI111" s="41"/>
      <c r="AJ111" s="41"/>
      <c r="AK111" s="41"/>
      <c r="AL111" s="41"/>
      <c r="AM111" s="41"/>
      <c r="AN111" s="41">
        <f t="shared" si="47"/>
        <v>19.886363636363637</v>
      </c>
      <c r="AO111" s="41">
        <v>1056</v>
      </c>
      <c r="AP111" s="110" t="s">
        <v>103</v>
      </c>
      <c r="AQ111" s="111" t="s">
        <v>103</v>
      </c>
      <c r="AR111" s="126" t="str">
        <f t="shared" si="40"/>
        <v/>
      </c>
      <c r="AS111" s="126" t="str">
        <f t="shared" si="41"/>
        <v/>
      </c>
      <c r="AT111" s="127">
        <v>877</v>
      </c>
      <c r="AU111" s="128">
        <v>2.2400000000000002</v>
      </c>
      <c r="AV111" s="129" t="s">
        <v>103</v>
      </c>
      <c r="AW111" s="126" t="str">
        <f t="shared" si="42"/>
        <v/>
      </c>
      <c r="AX111" s="126" t="str">
        <f t="shared" si="43"/>
        <v/>
      </c>
      <c r="AY111" s="64" t="str">
        <f t="shared" si="44"/>
        <v/>
      </c>
      <c r="AZ111" s="97">
        <v>80.16</v>
      </c>
      <c r="BA111" s="68"/>
      <c r="BB111" s="68"/>
      <c r="BC111" s="68"/>
      <c r="BD111" s="68"/>
      <c r="BE111" s="15"/>
      <c r="BF111" s="5">
        <f t="shared" si="45"/>
        <v>6914</v>
      </c>
      <c r="BG111" s="42">
        <v>1560</v>
      </c>
      <c r="BH111" s="42">
        <v>5354</v>
      </c>
      <c r="BI111" s="42"/>
      <c r="BJ111" s="42"/>
      <c r="BK111" s="42"/>
      <c r="BL111" s="42"/>
      <c r="BM111" s="42"/>
    </row>
    <row r="112" spans="1:65" outlineLevel="5" x14ac:dyDescent="0.3">
      <c r="A112" s="22">
        <f t="shared" si="48"/>
        <v>3</v>
      </c>
      <c r="B112" s="9">
        <f t="shared" si="46"/>
        <v>43918</v>
      </c>
      <c r="C112" s="51">
        <v>328690</v>
      </c>
      <c r="D112" s="64"/>
      <c r="E112" s="12">
        <v>35</v>
      </c>
      <c r="F112" s="12">
        <v>36</v>
      </c>
      <c r="G112" s="12"/>
      <c r="H112" s="12"/>
      <c r="I112" s="12"/>
      <c r="J112" s="12"/>
      <c r="K112" s="12"/>
      <c r="L112" s="12"/>
      <c r="M112" s="74" t="str">
        <f t="shared" si="37"/>
        <v/>
      </c>
      <c r="N112" s="83" t="s">
        <v>103</v>
      </c>
      <c r="O112" s="83" t="s">
        <v>103</v>
      </c>
      <c r="P112" s="83"/>
      <c r="Q112" s="83"/>
      <c r="R112" s="83"/>
      <c r="S112" s="83"/>
      <c r="T112" s="83"/>
      <c r="U112" s="83"/>
      <c r="V112" s="5" t="str">
        <f t="shared" si="38"/>
        <v/>
      </c>
      <c r="W112" s="41"/>
      <c r="X112" s="41"/>
      <c r="Y112" s="41"/>
      <c r="Z112" s="41"/>
      <c r="AA112" s="41"/>
      <c r="AB112" s="41"/>
      <c r="AC112" s="41"/>
      <c r="AD112" s="41"/>
      <c r="AE112" s="5" t="str">
        <f t="shared" si="39"/>
        <v/>
      </c>
      <c r="AF112" s="41"/>
      <c r="AG112" s="41"/>
      <c r="AH112" s="41"/>
      <c r="AI112" s="41"/>
      <c r="AJ112" s="41"/>
      <c r="AK112" s="41"/>
      <c r="AL112" s="41"/>
      <c r="AM112" s="41"/>
      <c r="AN112" s="41">
        <f t="shared" si="47"/>
        <v>23.102310231023104</v>
      </c>
      <c r="AO112" s="41">
        <v>909</v>
      </c>
      <c r="AP112" s="110" t="s">
        <v>103</v>
      </c>
      <c r="AQ112" s="111" t="s">
        <v>103</v>
      </c>
      <c r="AR112" s="126" t="str">
        <f t="shared" si="40"/>
        <v/>
      </c>
      <c r="AS112" s="126" t="str">
        <f t="shared" si="41"/>
        <v/>
      </c>
      <c r="AT112" s="127">
        <v>880</v>
      </c>
      <c r="AU112" s="128" t="s">
        <v>103</v>
      </c>
      <c r="AV112" s="129" t="s">
        <v>103</v>
      </c>
      <c r="AW112" s="126" t="str">
        <f t="shared" si="42"/>
        <v/>
      </c>
      <c r="AX112" s="126" t="str">
        <f t="shared" si="43"/>
        <v/>
      </c>
      <c r="AY112" s="64" t="str">
        <f t="shared" si="44"/>
        <v/>
      </c>
      <c r="AZ112" s="97" t="s">
        <v>103</v>
      </c>
      <c r="BA112" s="68"/>
      <c r="BB112" s="68"/>
      <c r="BC112" s="68"/>
      <c r="BD112" s="68"/>
      <c r="BE112" s="15"/>
      <c r="BF112" s="5">
        <f t="shared" si="45"/>
        <v>10080</v>
      </c>
      <c r="BG112" s="42">
        <v>1515</v>
      </c>
      <c r="BH112" s="42">
        <v>8565</v>
      </c>
      <c r="BI112" s="42"/>
      <c r="BJ112" s="42"/>
      <c r="BK112" s="42"/>
      <c r="BL112" s="42"/>
      <c r="BM112" s="42"/>
    </row>
    <row r="113" spans="1:65" outlineLevel="5" x14ac:dyDescent="0.3">
      <c r="A113" s="22">
        <f t="shared" si="48"/>
        <v>3</v>
      </c>
      <c r="B113" s="9">
        <f t="shared" si="46"/>
        <v>43919</v>
      </c>
      <c r="C113" s="51">
        <v>292625</v>
      </c>
      <c r="D113" s="64"/>
      <c r="E113" s="12">
        <v>35</v>
      </c>
      <c r="F113" s="12">
        <v>34</v>
      </c>
      <c r="G113" s="12"/>
      <c r="H113" s="12"/>
      <c r="I113" s="12"/>
      <c r="J113" s="12"/>
      <c r="K113" s="12"/>
      <c r="L113" s="12"/>
      <c r="M113" s="74" t="str">
        <f t="shared" si="37"/>
        <v/>
      </c>
      <c r="N113" s="83" t="s">
        <v>103</v>
      </c>
      <c r="O113" s="83" t="s">
        <v>103</v>
      </c>
      <c r="P113" s="83"/>
      <c r="Q113" s="83"/>
      <c r="R113" s="83"/>
      <c r="S113" s="83"/>
      <c r="T113" s="83"/>
      <c r="U113" s="83"/>
      <c r="V113" s="5" t="str">
        <f t="shared" si="38"/>
        <v/>
      </c>
      <c r="W113" s="41"/>
      <c r="X113" s="41"/>
      <c r="Y113" s="41"/>
      <c r="Z113" s="41"/>
      <c r="AA113" s="41"/>
      <c r="AB113" s="41"/>
      <c r="AC113" s="41"/>
      <c r="AD113" s="41"/>
      <c r="AE113" s="5" t="str">
        <f t="shared" si="39"/>
        <v/>
      </c>
      <c r="AF113" s="41"/>
      <c r="AG113" s="41"/>
      <c r="AH113" s="41"/>
      <c r="AI113" s="41"/>
      <c r="AJ113" s="41"/>
      <c r="AK113" s="41"/>
      <c r="AL113" s="41"/>
      <c r="AM113" s="41"/>
      <c r="AN113" s="41">
        <f t="shared" si="47"/>
        <v>23.569023569023567</v>
      </c>
      <c r="AO113" s="41">
        <v>891</v>
      </c>
      <c r="AP113" s="110" t="s">
        <v>103</v>
      </c>
      <c r="AQ113" s="111" t="s">
        <v>103</v>
      </c>
      <c r="AR113" s="126" t="str">
        <f t="shared" si="40"/>
        <v/>
      </c>
      <c r="AS113" s="126" t="str">
        <f t="shared" si="41"/>
        <v/>
      </c>
      <c r="AT113" s="127">
        <v>919</v>
      </c>
      <c r="AU113" s="128" t="s">
        <v>103</v>
      </c>
      <c r="AV113" s="129" t="s">
        <v>103</v>
      </c>
      <c r="AW113" s="126" t="str">
        <f t="shared" si="42"/>
        <v/>
      </c>
      <c r="AX113" s="126" t="str">
        <f t="shared" si="43"/>
        <v/>
      </c>
      <c r="AY113" s="64" t="str">
        <f t="shared" si="44"/>
        <v/>
      </c>
      <c r="AZ113" s="97" t="s">
        <v>103</v>
      </c>
      <c r="BA113" s="68"/>
      <c r="BB113" s="68"/>
      <c r="BC113" s="68"/>
      <c r="BD113" s="68"/>
      <c r="BE113" s="15"/>
      <c r="BF113" s="5">
        <f t="shared" si="45"/>
        <v>9990</v>
      </c>
      <c r="BG113" s="42">
        <v>1495</v>
      </c>
      <c r="BH113" s="42">
        <v>8495</v>
      </c>
      <c r="BI113" s="42"/>
      <c r="BJ113" s="42"/>
      <c r="BK113" s="42"/>
      <c r="BL113" s="42"/>
      <c r="BM113" s="42"/>
    </row>
    <row r="114" spans="1:65" outlineLevel="5" x14ac:dyDescent="0.3">
      <c r="A114" s="22">
        <f t="shared" si="48"/>
        <v>3</v>
      </c>
      <c r="B114" s="9">
        <f t="shared" si="46"/>
        <v>43920</v>
      </c>
      <c r="C114" s="51">
        <v>288320</v>
      </c>
      <c r="D114" s="64"/>
      <c r="E114" s="12">
        <v>34</v>
      </c>
      <c r="F114" s="12">
        <v>34</v>
      </c>
      <c r="G114" s="12"/>
      <c r="H114" s="12"/>
      <c r="I114" s="12"/>
      <c r="J114" s="12"/>
      <c r="K114" s="12"/>
      <c r="L114" s="12"/>
      <c r="M114" s="74" t="str">
        <f t="shared" si="37"/>
        <v/>
      </c>
      <c r="N114" s="83" t="s">
        <v>103</v>
      </c>
      <c r="O114" s="83" t="s">
        <v>103</v>
      </c>
      <c r="P114" s="83"/>
      <c r="Q114" s="83"/>
      <c r="R114" s="83"/>
      <c r="S114" s="83"/>
      <c r="T114" s="83"/>
      <c r="U114" s="83"/>
      <c r="V114" s="5" t="str">
        <f t="shared" si="38"/>
        <v/>
      </c>
      <c r="W114" s="41"/>
      <c r="X114" s="41"/>
      <c r="Y114" s="41"/>
      <c r="Z114" s="41"/>
      <c r="AA114" s="41"/>
      <c r="AB114" s="41"/>
      <c r="AC114" s="41"/>
      <c r="AD114" s="41"/>
      <c r="AE114" s="5" t="str">
        <f t="shared" si="39"/>
        <v/>
      </c>
      <c r="AF114" s="41"/>
      <c r="AG114" s="41"/>
      <c r="AH114" s="41"/>
      <c r="AI114" s="41"/>
      <c r="AJ114" s="41"/>
      <c r="AK114" s="41"/>
      <c r="AL114" s="41"/>
      <c r="AM114" s="41"/>
      <c r="AN114" s="41">
        <f t="shared" si="47"/>
        <v>19.718309859154928</v>
      </c>
      <c r="AO114" s="41">
        <v>1065</v>
      </c>
      <c r="AP114" s="110" t="s">
        <v>103</v>
      </c>
      <c r="AQ114" s="111" t="s">
        <v>103</v>
      </c>
      <c r="AR114" s="126" t="str">
        <f t="shared" si="40"/>
        <v/>
      </c>
      <c r="AS114" s="126" t="str">
        <f t="shared" si="41"/>
        <v/>
      </c>
      <c r="AT114" s="127">
        <v>791</v>
      </c>
      <c r="AU114" s="128">
        <v>2.31</v>
      </c>
      <c r="AV114" s="129" t="s">
        <v>103</v>
      </c>
      <c r="AW114" s="126" t="str">
        <f t="shared" si="42"/>
        <v/>
      </c>
      <c r="AX114" s="126" t="str">
        <f t="shared" si="43"/>
        <v/>
      </c>
      <c r="AY114" s="64" t="str">
        <f t="shared" si="44"/>
        <v/>
      </c>
      <c r="AZ114" s="97">
        <v>80.239999999999995</v>
      </c>
      <c r="BA114" s="68">
        <v>62.9</v>
      </c>
      <c r="BB114" s="68">
        <v>35.9</v>
      </c>
      <c r="BC114" s="68">
        <v>1259</v>
      </c>
      <c r="BD114" s="68"/>
      <c r="BE114" s="15"/>
      <c r="BF114" s="5">
        <f t="shared" si="45"/>
        <v>8482</v>
      </c>
      <c r="BG114" s="42">
        <v>1337</v>
      </c>
      <c r="BH114" s="42">
        <v>7145</v>
      </c>
      <c r="BI114" s="42"/>
      <c r="BJ114" s="42"/>
      <c r="BK114" s="42"/>
      <c r="BL114" s="42"/>
      <c r="BM114" s="42"/>
    </row>
    <row r="115" spans="1:65" ht="17.25" outlineLevel="5" thickBot="1" x14ac:dyDescent="0.35">
      <c r="A115" s="31">
        <f t="shared" si="48"/>
        <v>3</v>
      </c>
      <c r="B115" s="32">
        <f t="shared" si="46"/>
        <v>43921</v>
      </c>
      <c r="C115" s="51">
        <v>305953</v>
      </c>
      <c r="D115" s="64"/>
      <c r="E115" s="12">
        <v>34</v>
      </c>
      <c r="F115" s="12">
        <v>35</v>
      </c>
      <c r="G115" s="12"/>
      <c r="H115" s="12"/>
      <c r="I115" s="12"/>
      <c r="J115" s="12"/>
      <c r="K115" s="12"/>
      <c r="L115" s="12"/>
      <c r="M115" s="74">
        <f t="shared" si="37"/>
        <v>7.2</v>
      </c>
      <c r="N115" s="83">
        <v>7.16</v>
      </c>
      <c r="O115" s="83">
        <v>7.22</v>
      </c>
      <c r="P115" s="83"/>
      <c r="Q115" s="83"/>
      <c r="R115" s="83"/>
      <c r="S115" s="83"/>
      <c r="T115" s="83"/>
      <c r="U115" s="83"/>
      <c r="V115" s="5" t="str">
        <f t="shared" si="38"/>
        <v/>
      </c>
      <c r="W115" s="41"/>
      <c r="X115" s="41"/>
      <c r="Y115" s="41"/>
      <c r="Z115" s="41"/>
      <c r="AA115" s="41"/>
      <c r="AB115" s="41"/>
      <c r="AC115" s="41"/>
      <c r="AD115" s="41"/>
      <c r="AE115" s="5" t="str">
        <f t="shared" si="39"/>
        <v/>
      </c>
      <c r="AF115" s="41"/>
      <c r="AG115" s="41"/>
      <c r="AH115" s="41"/>
      <c r="AI115" s="41"/>
      <c r="AJ115" s="41"/>
      <c r="AK115" s="41"/>
      <c r="AL115" s="41"/>
      <c r="AM115" s="41"/>
      <c r="AN115" s="41">
        <f t="shared" si="47"/>
        <v>19.480519480519479</v>
      </c>
      <c r="AO115" s="41">
        <v>1078</v>
      </c>
      <c r="AP115" s="110">
        <v>3.88</v>
      </c>
      <c r="AQ115" s="111">
        <v>3.06</v>
      </c>
      <c r="AR115" s="126">
        <f t="shared" si="40"/>
        <v>78.86597938144331</v>
      </c>
      <c r="AS115" s="126">
        <f t="shared" si="41"/>
        <v>21.13402061855669</v>
      </c>
      <c r="AT115" s="127">
        <v>967</v>
      </c>
      <c r="AU115" s="128">
        <v>2.38</v>
      </c>
      <c r="AV115" s="129">
        <v>1.65</v>
      </c>
      <c r="AW115" s="126">
        <f t="shared" si="42"/>
        <v>69.327731092436977</v>
      </c>
      <c r="AX115" s="126">
        <f t="shared" si="43"/>
        <v>30.672268907563023</v>
      </c>
      <c r="AY115" s="64">
        <f t="shared" si="44"/>
        <v>39.430566747246885</v>
      </c>
      <c r="AZ115" s="97">
        <v>78.959999999999994</v>
      </c>
      <c r="BA115" s="68"/>
      <c r="BB115" s="68"/>
      <c r="BC115" s="68"/>
      <c r="BD115" s="68"/>
      <c r="BE115" s="15"/>
      <c r="BF115" s="5">
        <f t="shared" si="45"/>
        <v>14265</v>
      </c>
      <c r="BG115" s="42">
        <v>1670</v>
      </c>
      <c r="BH115" s="42">
        <v>12595</v>
      </c>
      <c r="BI115" s="42"/>
      <c r="BJ115" s="42"/>
      <c r="BK115" s="42"/>
      <c r="BL115" s="42"/>
      <c r="BM115" s="42"/>
    </row>
    <row r="116" spans="1:65" outlineLevel="4" x14ac:dyDescent="0.3">
      <c r="A116" s="156" t="s">
        <v>37</v>
      </c>
      <c r="B116" s="157"/>
      <c r="C116" s="50">
        <f t="shared" ref="C116:BM116" si="49">SUBTOTAL(4,C85:C115)</f>
        <v>340798</v>
      </c>
      <c r="D116" s="60">
        <f t="shared" si="49"/>
        <v>0</v>
      </c>
      <c r="E116" s="28">
        <f t="shared" si="49"/>
        <v>37</v>
      </c>
      <c r="F116" s="28">
        <f t="shared" si="49"/>
        <v>37</v>
      </c>
      <c r="G116" s="28">
        <f t="shared" si="49"/>
        <v>0</v>
      </c>
      <c r="H116" s="28">
        <f t="shared" si="49"/>
        <v>0</v>
      </c>
      <c r="I116" s="28">
        <f t="shared" si="49"/>
        <v>0</v>
      </c>
      <c r="J116" s="28">
        <f t="shared" si="49"/>
        <v>0</v>
      </c>
      <c r="K116" s="28">
        <f t="shared" si="49"/>
        <v>0</v>
      </c>
      <c r="L116" s="28">
        <f t="shared" si="49"/>
        <v>0</v>
      </c>
      <c r="M116" s="71">
        <f t="shared" si="49"/>
        <v>7.3</v>
      </c>
      <c r="N116" s="82">
        <f t="shared" si="49"/>
        <v>7.26</v>
      </c>
      <c r="O116" s="82">
        <f t="shared" si="49"/>
        <v>7.32</v>
      </c>
      <c r="P116" s="82">
        <f t="shared" si="49"/>
        <v>0</v>
      </c>
      <c r="Q116" s="82">
        <f t="shared" si="49"/>
        <v>0</v>
      </c>
      <c r="R116" s="82">
        <f t="shared" si="49"/>
        <v>0</v>
      </c>
      <c r="S116" s="82">
        <f t="shared" si="49"/>
        <v>0</v>
      </c>
      <c r="T116" s="82">
        <f t="shared" si="49"/>
        <v>0</v>
      </c>
      <c r="U116" s="82">
        <f t="shared" si="49"/>
        <v>0</v>
      </c>
      <c r="V116" s="29">
        <f t="shared" si="49"/>
        <v>0</v>
      </c>
      <c r="W116" s="39">
        <f t="shared" si="49"/>
        <v>0</v>
      </c>
      <c r="X116" s="39">
        <f t="shared" si="49"/>
        <v>0</v>
      </c>
      <c r="Y116" s="39">
        <f t="shared" si="49"/>
        <v>0</v>
      </c>
      <c r="Z116" s="39">
        <f t="shared" si="49"/>
        <v>0</v>
      </c>
      <c r="AA116" s="39">
        <f t="shared" si="49"/>
        <v>0</v>
      </c>
      <c r="AB116" s="39">
        <f t="shared" si="49"/>
        <v>0</v>
      </c>
      <c r="AC116" s="39">
        <f t="shared" si="49"/>
        <v>0</v>
      </c>
      <c r="AD116" s="39">
        <f t="shared" si="49"/>
        <v>0</v>
      </c>
      <c r="AE116" s="29">
        <f t="shared" si="49"/>
        <v>0</v>
      </c>
      <c r="AF116" s="39">
        <f t="shared" si="49"/>
        <v>0</v>
      </c>
      <c r="AG116" s="39">
        <f t="shared" si="49"/>
        <v>0</v>
      </c>
      <c r="AH116" s="39">
        <f t="shared" si="49"/>
        <v>0</v>
      </c>
      <c r="AI116" s="39">
        <f t="shared" si="49"/>
        <v>0</v>
      </c>
      <c r="AJ116" s="39">
        <f t="shared" si="49"/>
        <v>0</v>
      </c>
      <c r="AK116" s="39">
        <f t="shared" si="49"/>
        <v>0</v>
      </c>
      <c r="AL116" s="39">
        <f t="shared" si="49"/>
        <v>0</v>
      </c>
      <c r="AM116" s="39">
        <f t="shared" si="49"/>
        <v>0</v>
      </c>
      <c r="AN116" s="39">
        <f t="shared" si="49"/>
        <v>36.585365853658537</v>
      </c>
      <c r="AO116" s="39">
        <f t="shared" si="49"/>
        <v>1256</v>
      </c>
      <c r="AP116" s="104">
        <f t="shared" si="49"/>
        <v>3.98</v>
      </c>
      <c r="AQ116" s="105">
        <f t="shared" si="49"/>
        <v>3.24</v>
      </c>
      <c r="AR116" s="106">
        <f t="shared" si="49"/>
        <v>81.4070351758794</v>
      </c>
      <c r="AS116" s="106">
        <f t="shared" si="49"/>
        <v>25.257731958762889</v>
      </c>
      <c r="AT116" s="107">
        <f t="shared" si="49"/>
        <v>1143</v>
      </c>
      <c r="AU116" s="108">
        <f t="shared" si="49"/>
        <v>2.4300000000000002</v>
      </c>
      <c r="AV116" s="109">
        <f t="shared" si="49"/>
        <v>1.65</v>
      </c>
      <c r="AW116" s="106">
        <f t="shared" si="49"/>
        <v>69.327731092436977</v>
      </c>
      <c r="AX116" s="106">
        <f t="shared" si="49"/>
        <v>35.714285714285708</v>
      </c>
      <c r="AY116" s="60">
        <f t="shared" si="49"/>
        <v>51.354818021484725</v>
      </c>
      <c r="AZ116" s="96">
        <f t="shared" si="49"/>
        <v>80.52</v>
      </c>
      <c r="BA116" s="67">
        <f t="shared" si="49"/>
        <v>62.9</v>
      </c>
      <c r="BB116" s="67">
        <f t="shared" si="49"/>
        <v>35.9</v>
      </c>
      <c r="BC116" s="67">
        <f t="shared" si="49"/>
        <v>1259</v>
      </c>
      <c r="BD116" s="67">
        <f t="shared" si="49"/>
        <v>0</v>
      </c>
      <c r="BE116" s="27">
        <f t="shared" si="49"/>
        <v>0</v>
      </c>
      <c r="BF116" s="29">
        <f t="shared" si="49"/>
        <v>17506</v>
      </c>
      <c r="BG116" s="39">
        <f t="shared" si="49"/>
        <v>7781</v>
      </c>
      <c r="BH116" s="40">
        <f t="shared" si="49"/>
        <v>12595</v>
      </c>
      <c r="BI116" s="40">
        <f t="shared" si="49"/>
        <v>0</v>
      </c>
      <c r="BJ116" s="40">
        <f t="shared" si="49"/>
        <v>0</v>
      </c>
      <c r="BK116" s="40">
        <f t="shared" si="49"/>
        <v>0</v>
      </c>
      <c r="BL116" s="40">
        <f t="shared" si="49"/>
        <v>0</v>
      </c>
      <c r="BM116" s="27">
        <f t="shared" si="49"/>
        <v>0</v>
      </c>
    </row>
    <row r="117" spans="1:65" outlineLevel="3" x14ac:dyDescent="0.3">
      <c r="A117" s="158" t="s">
        <v>26</v>
      </c>
      <c r="B117" s="159"/>
      <c r="C117" s="51">
        <f t="shared" ref="C117:BM117" si="50">SUBTOTAL(5,C85:C115)</f>
        <v>246789</v>
      </c>
      <c r="D117" s="61">
        <f t="shared" si="50"/>
        <v>0</v>
      </c>
      <c r="E117" s="12">
        <f t="shared" si="50"/>
        <v>34</v>
      </c>
      <c r="F117" s="12">
        <f t="shared" si="50"/>
        <v>34</v>
      </c>
      <c r="G117" s="12">
        <f t="shared" si="50"/>
        <v>0</v>
      </c>
      <c r="H117" s="12">
        <f t="shared" si="50"/>
        <v>0</v>
      </c>
      <c r="I117" s="12">
        <f t="shared" si="50"/>
        <v>0</v>
      </c>
      <c r="J117" s="12">
        <f t="shared" si="50"/>
        <v>0</v>
      </c>
      <c r="K117" s="12">
        <f t="shared" si="50"/>
        <v>0</v>
      </c>
      <c r="L117" s="12">
        <f t="shared" si="50"/>
        <v>0</v>
      </c>
      <c r="M117" s="72">
        <f t="shared" si="50"/>
        <v>7.2</v>
      </c>
      <c r="N117" s="83">
        <f t="shared" si="50"/>
        <v>7.16</v>
      </c>
      <c r="O117" s="83">
        <f t="shared" si="50"/>
        <v>7.22</v>
      </c>
      <c r="P117" s="83">
        <f t="shared" si="50"/>
        <v>0</v>
      </c>
      <c r="Q117" s="83">
        <f t="shared" si="50"/>
        <v>0</v>
      </c>
      <c r="R117" s="83">
        <f t="shared" si="50"/>
        <v>0</v>
      </c>
      <c r="S117" s="83">
        <f t="shared" si="50"/>
        <v>0</v>
      </c>
      <c r="T117" s="83">
        <f t="shared" si="50"/>
        <v>0</v>
      </c>
      <c r="U117" s="83">
        <f t="shared" si="50"/>
        <v>0</v>
      </c>
      <c r="V117" s="6">
        <f t="shared" si="50"/>
        <v>0</v>
      </c>
      <c r="W117" s="41">
        <f t="shared" si="50"/>
        <v>0</v>
      </c>
      <c r="X117" s="41">
        <f t="shared" si="50"/>
        <v>0</v>
      </c>
      <c r="Y117" s="41">
        <f t="shared" si="50"/>
        <v>0</v>
      </c>
      <c r="Z117" s="41">
        <f t="shared" si="50"/>
        <v>0</v>
      </c>
      <c r="AA117" s="41">
        <f t="shared" si="50"/>
        <v>0</v>
      </c>
      <c r="AB117" s="41">
        <f t="shared" si="50"/>
        <v>0</v>
      </c>
      <c r="AC117" s="41">
        <f t="shared" si="50"/>
        <v>0</v>
      </c>
      <c r="AD117" s="41">
        <f t="shared" si="50"/>
        <v>0</v>
      </c>
      <c r="AE117" s="6">
        <f t="shared" si="50"/>
        <v>0</v>
      </c>
      <c r="AF117" s="41">
        <f t="shared" si="50"/>
        <v>0</v>
      </c>
      <c r="AG117" s="41">
        <f t="shared" si="50"/>
        <v>0</v>
      </c>
      <c r="AH117" s="41">
        <f t="shared" si="50"/>
        <v>0</v>
      </c>
      <c r="AI117" s="41">
        <f t="shared" si="50"/>
        <v>0</v>
      </c>
      <c r="AJ117" s="41">
        <f t="shared" si="50"/>
        <v>0</v>
      </c>
      <c r="AK117" s="41">
        <f t="shared" si="50"/>
        <v>0</v>
      </c>
      <c r="AL117" s="41">
        <f t="shared" si="50"/>
        <v>0</v>
      </c>
      <c r="AM117" s="41">
        <f t="shared" si="50"/>
        <v>0</v>
      </c>
      <c r="AN117" s="41">
        <f t="shared" si="50"/>
        <v>16.719745222929937</v>
      </c>
      <c r="AO117" s="41">
        <f t="shared" si="50"/>
        <v>574</v>
      </c>
      <c r="AP117" s="110">
        <f t="shared" si="50"/>
        <v>3.82</v>
      </c>
      <c r="AQ117" s="111">
        <f t="shared" si="50"/>
        <v>2.87</v>
      </c>
      <c r="AR117" s="112">
        <f t="shared" si="50"/>
        <v>74.742268041237111</v>
      </c>
      <c r="AS117" s="112">
        <f t="shared" si="50"/>
        <v>18.5929648241206</v>
      </c>
      <c r="AT117" s="113">
        <f t="shared" si="50"/>
        <v>476</v>
      </c>
      <c r="AU117" s="114">
        <f t="shared" si="50"/>
        <v>2.08</v>
      </c>
      <c r="AV117" s="115">
        <f t="shared" si="50"/>
        <v>1.53</v>
      </c>
      <c r="AW117" s="112">
        <f t="shared" si="50"/>
        <v>64.285714285714292</v>
      </c>
      <c r="AX117" s="112">
        <f t="shared" si="50"/>
        <v>30.672268907563023</v>
      </c>
      <c r="AY117" s="61">
        <f t="shared" si="50"/>
        <v>37.529167196979344</v>
      </c>
      <c r="AZ117" s="97">
        <f t="shared" si="50"/>
        <v>78.959999999999994</v>
      </c>
      <c r="BA117" s="68">
        <f t="shared" si="50"/>
        <v>62.9</v>
      </c>
      <c r="BB117" s="68">
        <f t="shared" si="50"/>
        <v>35.9</v>
      </c>
      <c r="BC117" s="68">
        <f t="shared" si="50"/>
        <v>1259</v>
      </c>
      <c r="BD117" s="68">
        <f t="shared" si="50"/>
        <v>0</v>
      </c>
      <c r="BE117" s="15">
        <f t="shared" si="50"/>
        <v>0</v>
      </c>
      <c r="BF117" s="6">
        <f t="shared" si="50"/>
        <v>6337</v>
      </c>
      <c r="BG117" s="41">
        <f t="shared" si="50"/>
        <v>736</v>
      </c>
      <c r="BH117" s="42">
        <f t="shared" si="50"/>
        <v>1010</v>
      </c>
      <c r="BI117" s="42">
        <f t="shared" si="50"/>
        <v>0</v>
      </c>
      <c r="BJ117" s="42">
        <f t="shared" si="50"/>
        <v>0</v>
      </c>
      <c r="BK117" s="42">
        <f t="shared" si="50"/>
        <v>0</v>
      </c>
      <c r="BL117" s="42">
        <f t="shared" si="50"/>
        <v>0</v>
      </c>
      <c r="BM117" s="15">
        <f t="shared" si="50"/>
        <v>0</v>
      </c>
    </row>
    <row r="118" spans="1:65" outlineLevel="2" x14ac:dyDescent="0.3">
      <c r="A118" s="158" t="s">
        <v>15</v>
      </c>
      <c r="B118" s="159"/>
      <c r="C118" s="51">
        <f>IFERROR(SUBTOTAL(1,C85:C115),"")</f>
        <v>298057.12903225806</v>
      </c>
      <c r="D118" s="61" t="str">
        <f t="shared" ref="D118:BM118" si="51">IFERROR(SUBTOTAL(1,D85:D115),"")</f>
        <v/>
      </c>
      <c r="E118" s="12">
        <f t="shared" si="51"/>
        <v>35.387096774193552</v>
      </c>
      <c r="F118" s="12">
        <f t="shared" si="51"/>
        <v>35.548387096774192</v>
      </c>
      <c r="G118" s="12" t="str">
        <f t="shared" si="51"/>
        <v/>
      </c>
      <c r="H118" s="12" t="str">
        <f t="shared" si="51"/>
        <v/>
      </c>
      <c r="I118" s="12" t="str">
        <f t="shared" si="51"/>
        <v/>
      </c>
      <c r="J118" s="12" t="str">
        <f t="shared" si="51"/>
        <v/>
      </c>
      <c r="K118" s="12" t="str">
        <f t="shared" si="51"/>
        <v/>
      </c>
      <c r="L118" s="12" t="str">
        <f t="shared" si="51"/>
        <v/>
      </c>
      <c r="M118" s="72">
        <f t="shared" si="51"/>
        <v>7.24</v>
      </c>
      <c r="N118" s="83">
        <f t="shared" si="51"/>
        <v>7.2099999999999991</v>
      </c>
      <c r="O118" s="83">
        <f t="shared" si="51"/>
        <v>7.2720000000000002</v>
      </c>
      <c r="P118" s="83" t="str">
        <f t="shared" si="51"/>
        <v/>
      </c>
      <c r="Q118" s="83" t="str">
        <f t="shared" si="51"/>
        <v/>
      </c>
      <c r="R118" s="83" t="str">
        <f t="shared" si="51"/>
        <v/>
      </c>
      <c r="S118" s="83" t="str">
        <f t="shared" si="51"/>
        <v/>
      </c>
      <c r="T118" s="83" t="str">
        <f t="shared" si="51"/>
        <v/>
      </c>
      <c r="U118" s="83" t="str">
        <f t="shared" si="51"/>
        <v/>
      </c>
      <c r="V118" s="6" t="str">
        <f t="shared" si="51"/>
        <v/>
      </c>
      <c r="W118" s="41" t="str">
        <f t="shared" si="51"/>
        <v/>
      </c>
      <c r="X118" s="41" t="str">
        <f t="shared" si="51"/>
        <v/>
      </c>
      <c r="Y118" s="41" t="str">
        <f t="shared" si="51"/>
        <v/>
      </c>
      <c r="Z118" s="41" t="str">
        <f t="shared" si="51"/>
        <v/>
      </c>
      <c r="AA118" s="41" t="str">
        <f t="shared" si="51"/>
        <v/>
      </c>
      <c r="AB118" s="41" t="str">
        <f t="shared" si="51"/>
        <v/>
      </c>
      <c r="AC118" s="41" t="str">
        <f t="shared" si="51"/>
        <v/>
      </c>
      <c r="AD118" s="41" t="str">
        <f t="shared" si="51"/>
        <v/>
      </c>
      <c r="AE118" s="6" t="str">
        <f t="shared" si="51"/>
        <v/>
      </c>
      <c r="AF118" s="41" t="str">
        <f t="shared" si="51"/>
        <v/>
      </c>
      <c r="AG118" s="41" t="str">
        <f t="shared" si="51"/>
        <v/>
      </c>
      <c r="AH118" s="41" t="str">
        <f t="shared" si="51"/>
        <v/>
      </c>
      <c r="AI118" s="41" t="str">
        <f t="shared" si="51"/>
        <v/>
      </c>
      <c r="AJ118" s="41" t="str">
        <f t="shared" si="51"/>
        <v/>
      </c>
      <c r="AK118" s="41" t="str">
        <f t="shared" si="51"/>
        <v/>
      </c>
      <c r="AL118" s="41" t="str">
        <f t="shared" si="51"/>
        <v/>
      </c>
      <c r="AM118" s="41" t="str">
        <f t="shared" si="51"/>
        <v/>
      </c>
      <c r="AN118" s="41">
        <f t="shared" si="51"/>
        <v>22.408636775030747</v>
      </c>
      <c r="AO118" s="41">
        <f t="shared" si="51"/>
        <v>959.0322580645161</v>
      </c>
      <c r="AP118" s="110">
        <f t="shared" si="51"/>
        <v>3.8839999999999995</v>
      </c>
      <c r="AQ118" s="111">
        <f t="shared" si="51"/>
        <v>2.996</v>
      </c>
      <c r="AR118" s="112">
        <f t="shared" si="51"/>
        <v>77.106954737437064</v>
      </c>
      <c r="AS118" s="112">
        <f t="shared" si="51"/>
        <v>22.893045262562943</v>
      </c>
      <c r="AT118" s="113">
        <f t="shared" si="51"/>
        <v>845.54838709677415</v>
      </c>
      <c r="AU118" s="114">
        <f t="shared" si="51"/>
        <v>2.2886363636363645</v>
      </c>
      <c r="AV118" s="115">
        <f t="shared" si="51"/>
        <v>1.58</v>
      </c>
      <c r="AW118" s="112">
        <f t="shared" si="51"/>
        <v>66.489517397937988</v>
      </c>
      <c r="AX118" s="112">
        <f t="shared" si="51"/>
        <v>33.510482602062019</v>
      </c>
      <c r="AY118" s="61">
        <f t="shared" si="51"/>
        <v>41.145051858315107</v>
      </c>
      <c r="AZ118" s="97">
        <f t="shared" si="51"/>
        <v>80.030454545454546</v>
      </c>
      <c r="BA118" s="68">
        <f t="shared" si="51"/>
        <v>62.9</v>
      </c>
      <c r="BB118" s="68">
        <f t="shared" si="51"/>
        <v>35.9</v>
      </c>
      <c r="BC118" s="68">
        <f t="shared" si="51"/>
        <v>1259</v>
      </c>
      <c r="BD118" s="68" t="str">
        <f t="shared" si="51"/>
        <v/>
      </c>
      <c r="BE118" s="15" t="str">
        <f>IFERROR(SUBTOTAL(1,BE85:BE115),"")</f>
        <v/>
      </c>
      <c r="BF118" s="6">
        <f t="shared" si="51"/>
        <v>11398.387096774193</v>
      </c>
      <c r="BG118" s="41">
        <f t="shared" si="51"/>
        <v>4461.1612903225805</v>
      </c>
      <c r="BH118" s="42">
        <f t="shared" si="51"/>
        <v>6937.2258064516127</v>
      </c>
      <c r="BI118" s="42" t="str">
        <f t="shared" si="51"/>
        <v/>
      </c>
      <c r="BJ118" s="42" t="str">
        <f t="shared" si="51"/>
        <v/>
      </c>
      <c r="BK118" s="42" t="str">
        <f t="shared" si="51"/>
        <v/>
      </c>
      <c r="BL118" s="42" t="str">
        <f t="shared" si="51"/>
        <v/>
      </c>
      <c r="BM118" s="15" t="str">
        <f t="shared" si="51"/>
        <v/>
      </c>
    </row>
    <row r="119" spans="1:65" ht="17.25" outlineLevel="1" thickBot="1" x14ac:dyDescent="0.35">
      <c r="A119" s="160" t="s">
        <v>58</v>
      </c>
      <c r="B119" s="161"/>
      <c r="C119" s="52">
        <f>SUBTOTAL(9,C85:C115)</f>
        <v>9239771</v>
      </c>
      <c r="D119" s="62"/>
      <c r="E119" s="30"/>
      <c r="F119" s="30"/>
      <c r="G119" s="30"/>
      <c r="H119" s="30"/>
      <c r="I119" s="30"/>
      <c r="J119" s="30"/>
      <c r="K119" s="30"/>
      <c r="L119" s="30"/>
      <c r="M119" s="73"/>
      <c r="N119" s="84"/>
      <c r="O119" s="84"/>
      <c r="P119" s="84"/>
      <c r="Q119" s="84"/>
      <c r="R119" s="84"/>
      <c r="S119" s="84"/>
      <c r="T119" s="84"/>
      <c r="U119" s="84"/>
      <c r="V119" s="93"/>
      <c r="W119" s="94"/>
      <c r="X119" s="94"/>
      <c r="Y119" s="94"/>
      <c r="Z119" s="94"/>
      <c r="AA119" s="94"/>
      <c r="AB119" s="94"/>
      <c r="AC119" s="94"/>
      <c r="AD119" s="94"/>
      <c r="AE119" s="93"/>
      <c r="AF119" s="94"/>
      <c r="AG119" s="94"/>
      <c r="AH119" s="94"/>
      <c r="AI119" s="94"/>
      <c r="AJ119" s="94"/>
      <c r="AK119" s="94"/>
      <c r="AL119" s="94"/>
      <c r="AM119" s="94"/>
      <c r="AN119" s="94"/>
      <c r="AO119" s="43">
        <f>SUBTOTAL(9,AO85:AO115)</f>
        <v>29730</v>
      </c>
      <c r="AP119" s="116"/>
      <c r="AQ119" s="117"/>
      <c r="AR119" s="118"/>
      <c r="AS119" s="118"/>
      <c r="AT119" s="119">
        <f>SUBTOTAL(9,AT85:AT115)</f>
        <v>26212</v>
      </c>
      <c r="AU119" s="120"/>
      <c r="AV119" s="121"/>
      <c r="AW119" s="118"/>
      <c r="AX119" s="118"/>
      <c r="AY119" s="62"/>
      <c r="AZ119" s="98"/>
      <c r="BA119" s="69"/>
      <c r="BB119" s="69"/>
      <c r="BC119" s="69"/>
      <c r="BD119" s="69"/>
      <c r="BE119" s="16">
        <f>SUBTOTAL(9,BE85:BE115)</f>
        <v>0</v>
      </c>
      <c r="BF119" s="7">
        <f t="shared" ref="BF119:BM119" si="52">SUBTOTAL(9,BF85:BF115)</f>
        <v>353350</v>
      </c>
      <c r="BG119" s="43">
        <f t="shared" si="52"/>
        <v>138296</v>
      </c>
      <c r="BH119" s="44">
        <f t="shared" si="52"/>
        <v>215054</v>
      </c>
      <c r="BI119" s="44">
        <f t="shared" si="52"/>
        <v>0</v>
      </c>
      <c r="BJ119" s="44">
        <f t="shared" si="52"/>
        <v>0</v>
      </c>
      <c r="BK119" s="44">
        <f t="shared" si="52"/>
        <v>0</v>
      </c>
      <c r="BL119" s="44">
        <f t="shared" si="52"/>
        <v>0</v>
      </c>
      <c r="BM119" s="16">
        <f t="shared" si="52"/>
        <v>0</v>
      </c>
    </row>
    <row r="120" spans="1:65" outlineLevel="5" x14ac:dyDescent="0.3">
      <c r="A120" s="21">
        <f t="shared" si="48"/>
        <v>4</v>
      </c>
      <c r="B120" s="33">
        <f>B115+1</f>
        <v>43922</v>
      </c>
      <c r="C120" s="51">
        <v>277396</v>
      </c>
      <c r="D120" s="64">
        <f t="shared" ref="D120:D149" si="53">IFERROR(ROUND(AVERAGE(E120:L120),1),"")</f>
        <v>34</v>
      </c>
      <c r="E120" s="12">
        <v>34</v>
      </c>
      <c r="F120" s="12">
        <v>34</v>
      </c>
      <c r="G120" s="12"/>
      <c r="H120" s="12"/>
      <c r="I120" s="12"/>
      <c r="J120" s="12"/>
      <c r="K120" s="12"/>
      <c r="L120" s="12"/>
      <c r="M120" s="74" t="str">
        <f t="shared" ref="M120:M149" si="54">IFERROR(ROUND(AVERAGE(N120:U120),1),"")</f>
        <v/>
      </c>
      <c r="N120" s="83" t="s">
        <v>103</v>
      </c>
      <c r="O120" s="83" t="s">
        <v>103</v>
      </c>
      <c r="P120" s="83"/>
      <c r="Q120" s="83"/>
      <c r="R120" s="83"/>
      <c r="S120" s="83"/>
      <c r="T120" s="83"/>
      <c r="U120" s="83"/>
      <c r="V120" s="5" t="str">
        <f t="shared" ref="V120:V149" si="55">IFERROR(ROUND(AVERAGE(W120:AD120),1),"")</f>
        <v/>
      </c>
      <c r="W120" s="41"/>
      <c r="X120" s="41"/>
      <c r="Y120" s="41"/>
      <c r="Z120" s="41"/>
      <c r="AA120" s="41"/>
      <c r="AB120" s="41"/>
      <c r="AC120" s="41"/>
      <c r="AD120" s="41"/>
      <c r="AE120" s="5" t="str">
        <f t="shared" ref="AE120:AE149" si="56">IFERROR(ROUND(AVERAGE(AF120:AM120),1),"")</f>
        <v/>
      </c>
      <c r="AF120" s="41"/>
      <c r="AG120" s="41"/>
      <c r="AH120" s="41"/>
      <c r="AI120" s="41"/>
      <c r="AJ120" s="41"/>
      <c r="AK120" s="41"/>
      <c r="AL120" s="41"/>
      <c r="AM120" s="41"/>
      <c r="AN120" s="41">
        <f>21000/AO120</f>
        <v>21.212121212121211</v>
      </c>
      <c r="AO120" s="41">
        <v>990</v>
      </c>
      <c r="AP120" s="110" t="s">
        <v>103</v>
      </c>
      <c r="AQ120" s="111" t="s">
        <v>103</v>
      </c>
      <c r="AR120" s="126" t="str">
        <f t="shared" ref="AR120:AR149" si="57">IFERROR(AQ120/AP120*100,"")</f>
        <v/>
      </c>
      <c r="AS120" s="126" t="str">
        <f t="shared" ref="AS120:AS149" si="58">IFERROR(100-AR120,"")</f>
        <v/>
      </c>
      <c r="AT120" s="127">
        <v>926</v>
      </c>
      <c r="AU120" s="128">
        <v>2.29</v>
      </c>
      <c r="AV120" s="129" t="s">
        <v>103</v>
      </c>
      <c r="AW120" s="126" t="str">
        <f t="shared" ref="AW120:AW149" si="59">IFERROR(AV120/AU120*100,"")</f>
        <v/>
      </c>
      <c r="AX120" s="126" t="str">
        <f t="shared" ref="AX120:AX149" si="60">IFERROR(100-AW120,"")</f>
        <v/>
      </c>
      <c r="AY120" s="64" t="str">
        <f t="shared" ref="AY120:AY149" si="61">IFERROR((1-((AW120*AS120)/(AX120*AR120)))*100,"")</f>
        <v/>
      </c>
      <c r="AZ120" s="97">
        <v>80.36</v>
      </c>
      <c r="BA120" s="68"/>
      <c r="BB120" s="68"/>
      <c r="BC120" s="68"/>
      <c r="BD120" s="68"/>
      <c r="BE120" s="15"/>
      <c r="BF120" s="5">
        <f t="shared" ref="BF120:BF149" si="62">IF(SUM(BG120:BM120)=0,"",SUM(BG120:BM120))</f>
        <v>13380</v>
      </c>
      <c r="BG120" s="42">
        <v>2290</v>
      </c>
      <c r="BH120" s="42">
        <v>11090</v>
      </c>
      <c r="BI120" s="42"/>
      <c r="BJ120" s="42"/>
      <c r="BK120" s="42"/>
      <c r="BL120" s="42"/>
      <c r="BM120" s="42"/>
    </row>
    <row r="121" spans="1:65" outlineLevel="5" x14ac:dyDescent="0.3">
      <c r="A121" s="22">
        <f t="shared" si="48"/>
        <v>4</v>
      </c>
      <c r="B121" s="9">
        <f t="shared" si="46"/>
        <v>43923</v>
      </c>
      <c r="C121" s="51">
        <v>286088</v>
      </c>
      <c r="D121" s="64">
        <f t="shared" si="53"/>
        <v>33.5</v>
      </c>
      <c r="E121" s="12">
        <v>34</v>
      </c>
      <c r="F121" s="12">
        <v>33</v>
      </c>
      <c r="G121" s="12"/>
      <c r="H121" s="12"/>
      <c r="I121" s="12"/>
      <c r="J121" s="12"/>
      <c r="K121" s="12"/>
      <c r="L121" s="12"/>
      <c r="M121" s="74" t="str">
        <f t="shared" si="54"/>
        <v/>
      </c>
      <c r="N121" s="83" t="s">
        <v>103</v>
      </c>
      <c r="O121" s="83" t="s">
        <v>103</v>
      </c>
      <c r="P121" s="83"/>
      <c r="Q121" s="83"/>
      <c r="R121" s="83"/>
      <c r="S121" s="83"/>
      <c r="T121" s="83"/>
      <c r="U121" s="83"/>
      <c r="V121" s="5" t="str">
        <f t="shared" si="55"/>
        <v/>
      </c>
      <c r="W121" s="41"/>
      <c r="X121" s="41"/>
      <c r="Y121" s="41"/>
      <c r="Z121" s="41"/>
      <c r="AA121" s="41"/>
      <c r="AB121" s="41"/>
      <c r="AC121" s="41"/>
      <c r="AD121" s="41"/>
      <c r="AE121" s="5" t="str">
        <f t="shared" si="56"/>
        <v/>
      </c>
      <c r="AF121" s="41"/>
      <c r="AG121" s="41"/>
      <c r="AH121" s="41"/>
      <c r="AI121" s="41"/>
      <c r="AJ121" s="41"/>
      <c r="AK121" s="41"/>
      <c r="AL121" s="41"/>
      <c r="AM121" s="41"/>
      <c r="AN121" s="41">
        <f t="shared" ref="AN121:AN149" si="63">21000/AO121</f>
        <v>22.175290390707499</v>
      </c>
      <c r="AO121" s="41">
        <v>947</v>
      </c>
      <c r="AP121" s="110" t="s">
        <v>103</v>
      </c>
      <c r="AQ121" s="111" t="s">
        <v>103</v>
      </c>
      <c r="AR121" s="126" t="str">
        <f t="shared" si="57"/>
        <v/>
      </c>
      <c r="AS121" s="126" t="str">
        <f t="shared" si="58"/>
        <v/>
      </c>
      <c r="AT121" s="127">
        <v>928</v>
      </c>
      <c r="AU121" s="128">
        <v>2.11</v>
      </c>
      <c r="AV121" s="129" t="s">
        <v>103</v>
      </c>
      <c r="AW121" s="126" t="str">
        <f t="shared" si="59"/>
        <v/>
      </c>
      <c r="AX121" s="126" t="str">
        <f t="shared" si="60"/>
        <v/>
      </c>
      <c r="AY121" s="64" t="str">
        <f t="shared" si="61"/>
        <v/>
      </c>
      <c r="AZ121" s="97">
        <v>79.95</v>
      </c>
      <c r="BA121" s="68"/>
      <c r="BB121" s="68"/>
      <c r="BC121" s="68"/>
      <c r="BD121" s="68"/>
      <c r="BE121" s="15"/>
      <c r="BF121" s="5">
        <f t="shared" si="62"/>
        <v>12335</v>
      </c>
      <c r="BG121" s="42">
        <v>2907</v>
      </c>
      <c r="BH121" s="42">
        <v>9428</v>
      </c>
      <c r="BI121" s="42"/>
      <c r="BJ121" s="42"/>
      <c r="BK121" s="42"/>
      <c r="BL121" s="42"/>
      <c r="BM121" s="42"/>
    </row>
    <row r="122" spans="1:65" outlineLevel="5" x14ac:dyDescent="0.3">
      <c r="A122" s="22">
        <f t="shared" si="48"/>
        <v>4</v>
      </c>
      <c r="B122" s="9">
        <f t="shared" si="46"/>
        <v>43924</v>
      </c>
      <c r="C122" s="51">
        <v>275073</v>
      </c>
      <c r="D122" s="64">
        <f t="shared" si="53"/>
        <v>34</v>
      </c>
      <c r="E122" s="12">
        <v>34</v>
      </c>
      <c r="F122" s="12">
        <v>34</v>
      </c>
      <c r="G122" s="12"/>
      <c r="H122" s="12"/>
      <c r="I122" s="12"/>
      <c r="J122" s="12"/>
      <c r="K122" s="12"/>
      <c r="L122" s="12"/>
      <c r="M122" s="74" t="str">
        <f t="shared" si="54"/>
        <v/>
      </c>
      <c r="N122" s="83" t="s">
        <v>103</v>
      </c>
      <c r="O122" s="83" t="s">
        <v>103</v>
      </c>
      <c r="P122" s="83"/>
      <c r="Q122" s="83"/>
      <c r="R122" s="83"/>
      <c r="S122" s="83"/>
      <c r="T122" s="83"/>
      <c r="U122" s="83"/>
      <c r="V122" s="5" t="str">
        <f t="shared" si="55"/>
        <v/>
      </c>
      <c r="W122" s="41"/>
      <c r="X122" s="41"/>
      <c r="Y122" s="41"/>
      <c r="Z122" s="41"/>
      <c r="AA122" s="41"/>
      <c r="AB122" s="41"/>
      <c r="AC122" s="41"/>
      <c r="AD122" s="41"/>
      <c r="AE122" s="5" t="str">
        <f t="shared" si="56"/>
        <v/>
      </c>
      <c r="AF122" s="41"/>
      <c r="AG122" s="41"/>
      <c r="AH122" s="41"/>
      <c r="AI122" s="41"/>
      <c r="AJ122" s="41"/>
      <c r="AK122" s="41"/>
      <c r="AL122" s="41"/>
      <c r="AM122" s="41"/>
      <c r="AN122" s="41">
        <f t="shared" si="63"/>
        <v>20.854021847070506</v>
      </c>
      <c r="AO122" s="41">
        <v>1007</v>
      </c>
      <c r="AP122" s="110" t="s">
        <v>103</v>
      </c>
      <c r="AQ122" s="111" t="s">
        <v>103</v>
      </c>
      <c r="AR122" s="126" t="str">
        <f t="shared" si="57"/>
        <v/>
      </c>
      <c r="AS122" s="126" t="str">
        <f t="shared" si="58"/>
        <v/>
      </c>
      <c r="AT122" s="127">
        <v>964</v>
      </c>
      <c r="AU122" s="128">
        <v>2.16</v>
      </c>
      <c r="AV122" s="129" t="s">
        <v>103</v>
      </c>
      <c r="AW122" s="126" t="str">
        <f t="shared" si="59"/>
        <v/>
      </c>
      <c r="AX122" s="126" t="str">
        <f t="shared" si="60"/>
        <v/>
      </c>
      <c r="AY122" s="64" t="str">
        <f t="shared" si="61"/>
        <v/>
      </c>
      <c r="AZ122" s="97">
        <v>80.12</v>
      </c>
      <c r="BA122" s="68"/>
      <c r="BB122" s="68"/>
      <c r="BC122" s="68"/>
      <c r="BD122" s="68"/>
      <c r="BE122" s="15"/>
      <c r="BF122" s="5">
        <f t="shared" si="62"/>
        <v>12795</v>
      </c>
      <c r="BG122" s="42">
        <v>3673</v>
      </c>
      <c r="BH122" s="42">
        <v>9122</v>
      </c>
      <c r="BI122" s="42"/>
      <c r="BJ122" s="42"/>
      <c r="BK122" s="42"/>
      <c r="BL122" s="42"/>
      <c r="BM122" s="42"/>
    </row>
    <row r="123" spans="1:65" outlineLevel="5" x14ac:dyDescent="0.3">
      <c r="A123" s="22">
        <f t="shared" si="48"/>
        <v>4</v>
      </c>
      <c r="B123" s="9">
        <f t="shared" si="46"/>
        <v>43925</v>
      </c>
      <c r="C123" s="51">
        <v>299808</v>
      </c>
      <c r="D123" s="64">
        <f t="shared" si="53"/>
        <v>34</v>
      </c>
      <c r="E123" s="12">
        <v>35</v>
      </c>
      <c r="F123" s="12">
        <v>33</v>
      </c>
      <c r="G123" s="12"/>
      <c r="H123" s="12"/>
      <c r="I123" s="12"/>
      <c r="J123" s="12"/>
      <c r="K123" s="12"/>
      <c r="L123" s="12"/>
      <c r="M123" s="74" t="str">
        <f t="shared" si="54"/>
        <v/>
      </c>
      <c r="N123" s="83" t="s">
        <v>103</v>
      </c>
      <c r="O123" s="83" t="s">
        <v>103</v>
      </c>
      <c r="P123" s="83"/>
      <c r="Q123" s="83"/>
      <c r="R123" s="83"/>
      <c r="S123" s="83"/>
      <c r="T123" s="83"/>
      <c r="U123" s="83"/>
      <c r="V123" s="5" t="str">
        <f t="shared" si="55"/>
        <v/>
      </c>
      <c r="W123" s="41"/>
      <c r="X123" s="41"/>
      <c r="Y123" s="41"/>
      <c r="Z123" s="41"/>
      <c r="AA123" s="41"/>
      <c r="AB123" s="41"/>
      <c r="AC123" s="41"/>
      <c r="AD123" s="41"/>
      <c r="AE123" s="5" t="str">
        <f t="shared" si="56"/>
        <v/>
      </c>
      <c r="AF123" s="41"/>
      <c r="AG123" s="41"/>
      <c r="AH123" s="41"/>
      <c r="AI123" s="41"/>
      <c r="AJ123" s="41"/>
      <c r="AK123" s="41"/>
      <c r="AL123" s="41"/>
      <c r="AM123" s="41"/>
      <c r="AN123" s="41">
        <f t="shared" si="63"/>
        <v>19.662921348314608</v>
      </c>
      <c r="AO123" s="41">
        <v>1068</v>
      </c>
      <c r="AP123" s="110" t="s">
        <v>103</v>
      </c>
      <c r="AQ123" s="111" t="s">
        <v>103</v>
      </c>
      <c r="AR123" s="126" t="str">
        <f t="shared" si="57"/>
        <v/>
      </c>
      <c r="AS123" s="126" t="str">
        <f t="shared" si="58"/>
        <v/>
      </c>
      <c r="AT123" s="127">
        <v>953</v>
      </c>
      <c r="AU123" s="128" t="s">
        <v>103</v>
      </c>
      <c r="AV123" s="129" t="s">
        <v>103</v>
      </c>
      <c r="AW123" s="126" t="str">
        <f t="shared" si="59"/>
        <v/>
      </c>
      <c r="AX123" s="126" t="str">
        <f t="shared" si="60"/>
        <v/>
      </c>
      <c r="AY123" s="64" t="str">
        <f t="shared" si="61"/>
        <v/>
      </c>
      <c r="AZ123" s="97" t="s">
        <v>103</v>
      </c>
      <c r="BA123" s="68"/>
      <c r="BB123" s="68"/>
      <c r="BC123" s="68"/>
      <c r="BD123" s="68"/>
      <c r="BE123" s="15"/>
      <c r="BF123" s="5">
        <f t="shared" si="62"/>
        <v>9226</v>
      </c>
      <c r="BG123" s="42">
        <v>4101</v>
      </c>
      <c r="BH123" s="42">
        <v>5125</v>
      </c>
      <c r="BI123" s="42"/>
      <c r="BJ123" s="42"/>
      <c r="BK123" s="42"/>
      <c r="BL123" s="42"/>
      <c r="BM123" s="42"/>
    </row>
    <row r="124" spans="1:65" outlineLevel="5" x14ac:dyDescent="0.3">
      <c r="A124" s="22">
        <f t="shared" si="48"/>
        <v>4</v>
      </c>
      <c r="B124" s="9">
        <f t="shared" si="46"/>
        <v>43926</v>
      </c>
      <c r="C124" s="51">
        <v>272572</v>
      </c>
      <c r="D124" s="64">
        <f t="shared" si="53"/>
        <v>34.5</v>
      </c>
      <c r="E124" s="12">
        <v>35</v>
      </c>
      <c r="F124" s="12">
        <v>34</v>
      </c>
      <c r="G124" s="12"/>
      <c r="H124" s="12"/>
      <c r="I124" s="12"/>
      <c r="J124" s="12"/>
      <c r="K124" s="12"/>
      <c r="L124" s="12"/>
      <c r="M124" s="74" t="str">
        <f t="shared" si="54"/>
        <v/>
      </c>
      <c r="N124" s="83" t="s">
        <v>103</v>
      </c>
      <c r="O124" s="83" t="s">
        <v>103</v>
      </c>
      <c r="P124" s="83"/>
      <c r="Q124" s="83"/>
      <c r="R124" s="83"/>
      <c r="S124" s="83"/>
      <c r="T124" s="83"/>
      <c r="U124" s="83"/>
      <c r="V124" s="5" t="str">
        <f t="shared" si="55"/>
        <v/>
      </c>
      <c r="W124" s="41"/>
      <c r="X124" s="41"/>
      <c r="Y124" s="41"/>
      <c r="Z124" s="41"/>
      <c r="AA124" s="41"/>
      <c r="AB124" s="41"/>
      <c r="AC124" s="41"/>
      <c r="AD124" s="41"/>
      <c r="AE124" s="5" t="str">
        <f t="shared" si="56"/>
        <v/>
      </c>
      <c r="AF124" s="41"/>
      <c r="AG124" s="41"/>
      <c r="AH124" s="41"/>
      <c r="AI124" s="41"/>
      <c r="AJ124" s="41"/>
      <c r="AK124" s="41"/>
      <c r="AL124" s="41"/>
      <c r="AM124" s="41"/>
      <c r="AN124" s="41">
        <f t="shared" si="63"/>
        <v>20.97902097902098</v>
      </c>
      <c r="AO124" s="41">
        <v>1001</v>
      </c>
      <c r="AP124" s="110" t="s">
        <v>103</v>
      </c>
      <c r="AQ124" s="111" t="s">
        <v>103</v>
      </c>
      <c r="AR124" s="126" t="str">
        <f t="shared" si="57"/>
        <v/>
      </c>
      <c r="AS124" s="126" t="str">
        <f t="shared" si="58"/>
        <v/>
      </c>
      <c r="AT124" s="127">
        <v>832</v>
      </c>
      <c r="AU124" s="128" t="s">
        <v>103</v>
      </c>
      <c r="AV124" s="129" t="s">
        <v>103</v>
      </c>
      <c r="AW124" s="126" t="str">
        <f t="shared" si="59"/>
        <v/>
      </c>
      <c r="AX124" s="126" t="str">
        <f t="shared" si="60"/>
        <v/>
      </c>
      <c r="AY124" s="64" t="str">
        <f t="shared" si="61"/>
        <v/>
      </c>
      <c r="AZ124" s="97" t="s">
        <v>103</v>
      </c>
      <c r="BA124" s="68"/>
      <c r="BB124" s="68"/>
      <c r="BC124" s="68"/>
      <c r="BD124" s="68"/>
      <c r="BE124" s="15"/>
      <c r="BF124" s="5">
        <f t="shared" si="62"/>
        <v>13110</v>
      </c>
      <c r="BG124" s="42">
        <v>4034</v>
      </c>
      <c r="BH124" s="42">
        <v>9076</v>
      </c>
      <c r="BI124" s="42"/>
      <c r="BJ124" s="42"/>
      <c r="BK124" s="42"/>
      <c r="BL124" s="42"/>
      <c r="BM124" s="42"/>
    </row>
    <row r="125" spans="1:65" outlineLevel="5" x14ac:dyDescent="0.3">
      <c r="A125" s="22">
        <f t="shared" si="48"/>
        <v>4</v>
      </c>
      <c r="B125" s="9">
        <f t="shared" si="46"/>
        <v>43927</v>
      </c>
      <c r="C125" s="51">
        <v>274338</v>
      </c>
      <c r="D125" s="64">
        <f t="shared" si="53"/>
        <v>34.5</v>
      </c>
      <c r="E125" s="12">
        <v>34</v>
      </c>
      <c r="F125" s="12">
        <v>35</v>
      </c>
      <c r="G125" s="12"/>
      <c r="H125" s="12"/>
      <c r="I125" s="12"/>
      <c r="J125" s="12"/>
      <c r="K125" s="12"/>
      <c r="L125" s="12"/>
      <c r="M125" s="74" t="str">
        <f t="shared" si="54"/>
        <v/>
      </c>
      <c r="N125" s="83" t="s">
        <v>103</v>
      </c>
      <c r="O125" s="83" t="s">
        <v>103</v>
      </c>
      <c r="P125" s="83"/>
      <c r="Q125" s="83"/>
      <c r="R125" s="83"/>
      <c r="S125" s="83"/>
      <c r="T125" s="83"/>
      <c r="U125" s="83"/>
      <c r="V125" s="5" t="str">
        <f t="shared" si="55"/>
        <v/>
      </c>
      <c r="W125" s="41"/>
      <c r="X125" s="41"/>
      <c r="Y125" s="41"/>
      <c r="Z125" s="41"/>
      <c r="AA125" s="41"/>
      <c r="AB125" s="41"/>
      <c r="AC125" s="41"/>
      <c r="AD125" s="41"/>
      <c r="AE125" s="5" t="str">
        <f t="shared" si="56"/>
        <v/>
      </c>
      <c r="AF125" s="41"/>
      <c r="AG125" s="41"/>
      <c r="AH125" s="41"/>
      <c r="AI125" s="41"/>
      <c r="AJ125" s="41"/>
      <c r="AK125" s="41"/>
      <c r="AL125" s="41"/>
      <c r="AM125" s="41"/>
      <c r="AN125" s="41">
        <f t="shared" si="63"/>
        <v>22.975929978118163</v>
      </c>
      <c r="AO125" s="41">
        <v>914</v>
      </c>
      <c r="AP125" s="110" t="s">
        <v>103</v>
      </c>
      <c r="AQ125" s="111" t="s">
        <v>103</v>
      </c>
      <c r="AR125" s="126" t="str">
        <f t="shared" si="57"/>
        <v/>
      </c>
      <c r="AS125" s="126" t="str">
        <f t="shared" si="58"/>
        <v/>
      </c>
      <c r="AT125" s="127">
        <v>989</v>
      </c>
      <c r="AU125" s="128">
        <v>2.3199999999999998</v>
      </c>
      <c r="AV125" s="129" t="s">
        <v>103</v>
      </c>
      <c r="AW125" s="126" t="str">
        <f t="shared" si="59"/>
        <v/>
      </c>
      <c r="AX125" s="126" t="str">
        <f t="shared" si="60"/>
        <v/>
      </c>
      <c r="AY125" s="64" t="str">
        <f t="shared" si="61"/>
        <v/>
      </c>
      <c r="AZ125" s="97">
        <v>80.239999999999995</v>
      </c>
      <c r="BA125" s="68">
        <v>63</v>
      </c>
      <c r="BB125" s="68">
        <v>36.4</v>
      </c>
      <c r="BC125" s="68">
        <v>1896</v>
      </c>
      <c r="BD125" s="68"/>
      <c r="BE125" s="15"/>
      <c r="BF125" s="5">
        <f t="shared" si="62"/>
        <v>10340</v>
      </c>
      <c r="BG125" s="42">
        <v>4131</v>
      </c>
      <c r="BH125" s="42">
        <v>6209</v>
      </c>
      <c r="BI125" s="42"/>
      <c r="BJ125" s="42"/>
      <c r="BK125" s="42"/>
      <c r="BL125" s="42"/>
      <c r="BM125" s="42"/>
    </row>
    <row r="126" spans="1:65" outlineLevel="5" x14ac:dyDescent="0.3">
      <c r="A126" s="22">
        <f t="shared" si="48"/>
        <v>4</v>
      </c>
      <c r="B126" s="9">
        <f t="shared" si="46"/>
        <v>43928</v>
      </c>
      <c r="C126" s="51">
        <v>279539</v>
      </c>
      <c r="D126" s="64">
        <f t="shared" si="53"/>
        <v>34.5</v>
      </c>
      <c r="E126" s="12">
        <v>35</v>
      </c>
      <c r="F126" s="12">
        <v>34</v>
      </c>
      <c r="G126" s="12"/>
      <c r="H126" s="12"/>
      <c r="I126" s="12"/>
      <c r="J126" s="12"/>
      <c r="K126" s="12"/>
      <c r="L126" s="12"/>
      <c r="M126" s="74">
        <f t="shared" si="54"/>
        <v>7.3</v>
      </c>
      <c r="N126" s="83">
        <v>7.34</v>
      </c>
      <c r="O126" s="83">
        <v>7.23</v>
      </c>
      <c r="P126" s="83"/>
      <c r="Q126" s="83"/>
      <c r="R126" s="83"/>
      <c r="S126" s="83"/>
      <c r="T126" s="83"/>
      <c r="U126" s="83"/>
      <c r="V126" s="5" t="str">
        <f t="shared" si="55"/>
        <v/>
      </c>
      <c r="W126" s="41"/>
      <c r="X126" s="41"/>
      <c r="Y126" s="41"/>
      <c r="Z126" s="41"/>
      <c r="AA126" s="41"/>
      <c r="AB126" s="41"/>
      <c r="AC126" s="41"/>
      <c r="AD126" s="41"/>
      <c r="AE126" s="5" t="str">
        <f t="shared" si="56"/>
        <v/>
      </c>
      <c r="AF126" s="41"/>
      <c r="AG126" s="41"/>
      <c r="AH126" s="41"/>
      <c r="AI126" s="41"/>
      <c r="AJ126" s="41"/>
      <c r="AK126" s="41"/>
      <c r="AL126" s="41"/>
      <c r="AM126" s="41"/>
      <c r="AN126" s="41">
        <f t="shared" si="63"/>
        <v>20.487804878048781</v>
      </c>
      <c r="AO126" s="41">
        <v>1025</v>
      </c>
      <c r="AP126" s="110">
        <v>3.96</v>
      </c>
      <c r="AQ126" s="111">
        <v>3.16</v>
      </c>
      <c r="AR126" s="126">
        <f t="shared" si="57"/>
        <v>79.797979797979806</v>
      </c>
      <c r="AS126" s="126">
        <f t="shared" si="58"/>
        <v>20.202020202020194</v>
      </c>
      <c r="AT126" s="127">
        <v>970</v>
      </c>
      <c r="AU126" s="128">
        <v>2.41</v>
      </c>
      <c r="AV126" s="129">
        <v>1.61</v>
      </c>
      <c r="AW126" s="126">
        <f t="shared" si="59"/>
        <v>66.804979253112023</v>
      </c>
      <c r="AX126" s="126">
        <f t="shared" si="60"/>
        <v>33.195020746887977</v>
      </c>
      <c r="AY126" s="64">
        <f t="shared" si="61"/>
        <v>49.050632911392455</v>
      </c>
      <c r="AZ126" s="97">
        <v>78.900000000000006</v>
      </c>
      <c r="BA126" s="68"/>
      <c r="BB126" s="68"/>
      <c r="BC126" s="68"/>
      <c r="BD126" s="68"/>
      <c r="BE126" s="15"/>
      <c r="BF126" s="5">
        <f t="shared" si="62"/>
        <v>10770</v>
      </c>
      <c r="BG126" s="42">
        <v>4022</v>
      </c>
      <c r="BH126" s="42">
        <v>6748</v>
      </c>
      <c r="BI126" s="42"/>
      <c r="BJ126" s="42"/>
      <c r="BK126" s="42"/>
      <c r="BL126" s="42"/>
      <c r="BM126" s="42"/>
    </row>
    <row r="127" spans="1:65" outlineLevel="5" x14ac:dyDescent="0.3">
      <c r="A127" s="22">
        <f t="shared" si="48"/>
        <v>4</v>
      </c>
      <c r="B127" s="9">
        <f t="shared" si="46"/>
        <v>43929</v>
      </c>
      <c r="C127" s="51">
        <v>294305</v>
      </c>
      <c r="D127" s="64">
        <f t="shared" si="53"/>
        <v>34.5</v>
      </c>
      <c r="E127" s="12">
        <v>34</v>
      </c>
      <c r="F127" s="12">
        <v>35</v>
      </c>
      <c r="G127" s="12"/>
      <c r="H127" s="12"/>
      <c r="I127" s="12"/>
      <c r="J127" s="12"/>
      <c r="K127" s="12"/>
      <c r="L127" s="12"/>
      <c r="M127" s="74" t="str">
        <f t="shared" si="54"/>
        <v/>
      </c>
      <c r="N127" s="83" t="s">
        <v>103</v>
      </c>
      <c r="O127" s="83" t="s">
        <v>103</v>
      </c>
      <c r="P127" s="83"/>
      <c r="Q127" s="83"/>
      <c r="R127" s="83"/>
      <c r="S127" s="83"/>
      <c r="T127" s="83"/>
      <c r="U127" s="83"/>
      <c r="V127" s="5" t="str">
        <f t="shared" si="55"/>
        <v/>
      </c>
      <c r="W127" s="41"/>
      <c r="X127" s="41"/>
      <c r="Y127" s="41"/>
      <c r="Z127" s="41"/>
      <c r="AA127" s="41"/>
      <c r="AB127" s="41"/>
      <c r="AC127" s="41"/>
      <c r="AD127" s="41"/>
      <c r="AE127" s="5" t="str">
        <f t="shared" si="56"/>
        <v/>
      </c>
      <c r="AF127" s="41"/>
      <c r="AG127" s="41"/>
      <c r="AH127" s="41"/>
      <c r="AI127" s="41"/>
      <c r="AJ127" s="41"/>
      <c r="AK127" s="41"/>
      <c r="AL127" s="41"/>
      <c r="AM127" s="41"/>
      <c r="AN127" s="41">
        <f t="shared" si="63"/>
        <v>22.245762711864408</v>
      </c>
      <c r="AO127" s="41">
        <v>944</v>
      </c>
      <c r="AP127" s="110" t="s">
        <v>103</v>
      </c>
      <c r="AQ127" s="111" t="s">
        <v>103</v>
      </c>
      <c r="AR127" s="126" t="str">
        <f t="shared" si="57"/>
        <v/>
      </c>
      <c r="AS127" s="126" t="str">
        <f t="shared" si="58"/>
        <v/>
      </c>
      <c r="AT127" s="127">
        <v>716</v>
      </c>
      <c r="AU127" s="128">
        <v>2.34</v>
      </c>
      <c r="AV127" s="129" t="s">
        <v>103</v>
      </c>
      <c r="AW127" s="126" t="str">
        <f t="shared" si="59"/>
        <v/>
      </c>
      <c r="AX127" s="126" t="str">
        <f t="shared" si="60"/>
        <v/>
      </c>
      <c r="AY127" s="64" t="str">
        <f t="shared" si="61"/>
        <v/>
      </c>
      <c r="AZ127" s="97">
        <v>79.150000000000006</v>
      </c>
      <c r="BA127" s="68"/>
      <c r="BB127" s="68"/>
      <c r="BC127" s="68"/>
      <c r="BD127" s="68"/>
      <c r="BE127" s="15"/>
      <c r="BF127" s="5">
        <f t="shared" si="62"/>
        <v>13085</v>
      </c>
      <c r="BG127" s="42">
        <v>2755</v>
      </c>
      <c r="BH127" s="42">
        <v>10330</v>
      </c>
      <c r="BI127" s="42"/>
      <c r="BJ127" s="42"/>
      <c r="BK127" s="42"/>
      <c r="BL127" s="42"/>
      <c r="BM127" s="42"/>
    </row>
    <row r="128" spans="1:65" outlineLevel="5" x14ac:dyDescent="0.3">
      <c r="A128" s="22">
        <f t="shared" si="48"/>
        <v>4</v>
      </c>
      <c r="B128" s="9">
        <f t="shared" si="46"/>
        <v>43930</v>
      </c>
      <c r="C128" s="51">
        <v>280526</v>
      </c>
      <c r="D128" s="64">
        <f t="shared" si="53"/>
        <v>34.5</v>
      </c>
      <c r="E128" s="12">
        <v>34</v>
      </c>
      <c r="F128" s="12">
        <v>35</v>
      </c>
      <c r="G128" s="12"/>
      <c r="H128" s="12"/>
      <c r="I128" s="12"/>
      <c r="J128" s="12"/>
      <c r="K128" s="12"/>
      <c r="L128" s="12"/>
      <c r="M128" s="74" t="str">
        <f t="shared" si="54"/>
        <v/>
      </c>
      <c r="N128" s="83" t="s">
        <v>103</v>
      </c>
      <c r="O128" s="83" t="s">
        <v>103</v>
      </c>
      <c r="P128" s="83"/>
      <c r="Q128" s="83"/>
      <c r="R128" s="83"/>
      <c r="S128" s="83"/>
      <c r="T128" s="83"/>
      <c r="U128" s="83"/>
      <c r="V128" s="5" t="str">
        <f t="shared" si="55"/>
        <v/>
      </c>
      <c r="W128" s="41"/>
      <c r="X128" s="41"/>
      <c r="Y128" s="41"/>
      <c r="Z128" s="41"/>
      <c r="AA128" s="41"/>
      <c r="AB128" s="41"/>
      <c r="AC128" s="41"/>
      <c r="AD128" s="41"/>
      <c r="AE128" s="5" t="str">
        <f t="shared" si="56"/>
        <v/>
      </c>
      <c r="AF128" s="41"/>
      <c r="AG128" s="41"/>
      <c r="AH128" s="41"/>
      <c r="AI128" s="41"/>
      <c r="AJ128" s="41"/>
      <c r="AK128" s="41"/>
      <c r="AL128" s="41"/>
      <c r="AM128" s="41"/>
      <c r="AN128" s="41">
        <f t="shared" si="63"/>
        <v>28.493894165535956</v>
      </c>
      <c r="AO128" s="41">
        <v>737</v>
      </c>
      <c r="AP128" s="110" t="s">
        <v>103</v>
      </c>
      <c r="AQ128" s="111" t="s">
        <v>103</v>
      </c>
      <c r="AR128" s="126" t="str">
        <f t="shared" si="57"/>
        <v/>
      </c>
      <c r="AS128" s="126" t="str">
        <f t="shared" si="58"/>
        <v/>
      </c>
      <c r="AT128" s="127">
        <v>637</v>
      </c>
      <c r="AU128" s="128">
        <v>2.34</v>
      </c>
      <c r="AV128" s="129" t="s">
        <v>103</v>
      </c>
      <c r="AW128" s="126" t="str">
        <f t="shared" si="59"/>
        <v/>
      </c>
      <c r="AX128" s="126" t="str">
        <f t="shared" si="60"/>
        <v/>
      </c>
      <c r="AY128" s="64" t="str">
        <f t="shared" si="61"/>
        <v/>
      </c>
      <c r="AZ128" s="97">
        <v>80.09</v>
      </c>
      <c r="BA128" s="68"/>
      <c r="BB128" s="68"/>
      <c r="BC128" s="68"/>
      <c r="BD128" s="68"/>
      <c r="BE128" s="15"/>
      <c r="BF128" s="5">
        <f t="shared" si="62"/>
        <v>9731</v>
      </c>
      <c r="BG128" s="42">
        <v>3253</v>
      </c>
      <c r="BH128" s="42">
        <v>6478</v>
      </c>
      <c r="BI128" s="42"/>
      <c r="BJ128" s="42"/>
      <c r="BK128" s="42"/>
      <c r="BL128" s="42"/>
      <c r="BM128" s="42"/>
    </row>
    <row r="129" spans="1:65" outlineLevel="5" x14ac:dyDescent="0.3">
      <c r="A129" s="22">
        <f t="shared" si="48"/>
        <v>4</v>
      </c>
      <c r="B129" s="9">
        <f t="shared" si="46"/>
        <v>43931</v>
      </c>
      <c r="C129" s="51">
        <v>261215</v>
      </c>
      <c r="D129" s="64">
        <f t="shared" si="53"/>
        <v>35.5</v>
      </c>
      <c r="E129" s="12">
        <v>35</v>
      </c>
      <c r="F129" s="12">
        <v>36</v>
      </c>
      <c r="G129" s="12"/>
      <c r="H129" s="12"/>
      <c r="I129" s="12"/>
      <c r="J129" s="12"/>
      <c r="K129" s="12"/>
      <c r="L129" s="12"/>
      <c r="M129" s="74" t="str">
        <f t="shared" si="54"/>
        <v/>
      </c>
      <c r="N129" s="83" t="s">
        <v>103</v>
      </c>
      <c r="O129" s="83" t="s">
        <v>103</v>
      </c>
      <c r="P129" s="83"/>
      <c r="Q129" s="83"/>
      <c r="R129" s="83"/>
      <c r="S129" s="83"/>
      <c r="T129" s="83"/>
      <c r="U129" s="83"/>
      <c r="V129" s="5" t="str">
        <f t="shared" si="55"/>
        <v/>
      </c>
      <c r="W129" s="41"/>
      <c r="X129" s="41"/>
      <c r="Y129" s="41"/>
      <c r="Z129" s="41"/>
      <c r="AA129" s="41"/>
      <c r="AB129" s="41"/>
      <c r="AC129" s="41"/>
      <c r="AD129" s="41"/>
      <c r="AE129" s="5" t="str">
        <f t="shared" si="56"/>
        <v/>
      </c>
      <c r="AF129" s="41"/>
      <c r="AG129" s="41"/>
      <c r="AH129" s="41"/>
      <c r="AI129" s="41"/>
      <c r="AJ129" s="41"/>
      <c r="AK129" s="41"/>
      <c r="AL129" s="41"/>
      <c r="AM129" s="41"/>
      <c r="AN129" s="41">
        <f t="shared" si="63"/>
        <v>27.814569536423843</v>
      </c>
      <c r="AO129" s="41">
        <v>755</v>
      </c>
      <c r="AP129" s="110" t="s">
        <v>103</v>
      </c>
      <c r="AQ129" s="111" t="s">
        <v>103</v>
      </c>
      <c r="AR129" s="126" t="str">
        <f t="shared" si="57"/>
        <v/>
      </c>
      <c r="AS129" s="126" t="str">
        <f t="shared" si="58"/>
        <v/>
      </c>
      <c r="AT129" s="127">
        <v>692</v>
      </c>
      <c r="AU129" s="128">
        <v>2.27</v>
      </c>
      <c r="AV129" s="129" t="s">
        <v>103</v>
      </c>
      <c r="AW129" s="126" t="str">
        <f t="shared" si="59"/>
        <v/>
      </c>
      <c r="AX129" s="126" t="str">
        <f t="shared" si="60"/>
        <v/>
      </c>
      <c r="AY129" s="64" t="str">
        <f t="shared" si="61"/>
        <v/>
      </c>
      <c r="AZ129" s="97">
        <v>80.010000000000005</v>
      </c>
      <c r="BA129" s="68"/>
      <c r="BB129" s="68"/>
      <c r="BC129" s="68"/>
      <c r="BD129" s="68"/>
      <c r="BE129" s="15"/>
      <c r="BF129" s="5">
        <f t="shared" si="62"/>
        <v>9000</v>
      </c>
      <c r="BG129" s="42">
        <v>3456</v>
      </c>
      <c r="BH129" s="42">
        <v>5544</v>
      </c>
      <c r="BI129" s="42"/>
      <c r="BJ129" s="42"/>
      <c r="BK129" s="42"/>
      <c r="BL129" s="42"/>
      <c r="BM129" s="42"/>
    </row>
    <row r="130" spans="1:65" outlineLevel="5" x14ac:dyDescent="0.3">
      <c r="A130" s="22">
        <f t="shared" si="48"/>
        <v>4</v>
      </c>
      <c r="B130" s="9">
        <f t="shared" si="46"/>
        <v>43932</v>
      </c>
      <c r="C130" s="51">
        <v>283771</v>
      </c>
      <c r="D130" s="64">
        <f t="shared" si="53"/>
        <v>35.5</v>
      </c>
      <c r="E130" s="12">
        <v>35</v>
      </c>
      <c r="F130" s="12">
        <v>36</v>
      </c>
      <c r="G130" s="12"/>
      <c r="H130" s="12"/>
      <c r="I130" s="12"/>
      <c r="J130" s="12"/>
      <c r="K130" s="12"/>
      <c r="L130" s="12"/>
      <c r="M130" s="74" t="str">
        <f t="shared" si="54"/>
        <v/>
      </c>
      <c r="N130" s="83" t="s">
        <v>103</v>
      </c>
      <c r="O130" s="83" t="s">
        <v>103</v>
      </c>
      <c r="P130" s="83"/>
      <c r="Q130" s="83"/>
      <c r="R130" s="83"/>
      <c r="S130" s="83"/>
      <c r="T130" s="83"/>
      <c r="U130" s="83"/>
      <c r="V130" s="5" t="str">
        <f t="shared" si="55"/>
        <v/>
      </c>
      <c r="W130" s="41"/>
      <c r="X130" s="41"/>
      <c r="Y130" s="41"/>
      <c r="Z130" s="41"/>
      <c r="AA130" s="41"/>
      <c r="AB130" s="41"/>
      <c r="AC130" s="41"/>
      <c r="AD130" s="41"/>
      <c r="AE130" s="5" t="str">
        <f t="shared" si="56"/>
        <v/>
      </c>
      <c r="AF130" s="41"/>
      <c r="AG130" s="41"/>
      <c r="AH130" s="41"/>
      <c r="AI130" s="41"/>
      <c r="AJ130" s="41"/>
      <c r="AK130" s="41"/>
      <c r="AL130" s="41"/>
      <c r="AM130" s="41"/>
      <c r="AN130" s="41">
        <f t="shared" si="63"/>
        <v>26.888604353393085</v>
      </c>
      <c r="AO130" s="41">
        <v>781</v>
      </c>
      <c r="AP130" s="110" t="s">
        <v>103</v>
      </c>
      <c r="AQ130" s="111" t="s">
        <v>103</v>
      </c>
      <c r="AR130" s="126" t="str">
        <f t="shared" si="57"/>
        <v/>
      </c>
      <c r="AS130" s="126" t="str">
        <f t="shared" si="58"/>
        <v/>
      </c>
      <c r="AT130" s="127">
        <v>695</v>
      </c>
      <c r="AU130" s="128" t="s">
        <v>103</v>
      </c>
      <c r="AV130" s="129" t="s">
        <v>103</v>
      </c>
      <c r="AW130" s="126" t="str">
        <f t="shared" si="59"/>
        <v/>
      </c>
      <c r="AX130" s="126" t="str">
        <f t="shared" si="60"/>
        <v/>
      </c>
      <c r="AY130" s="64" t="str">
        <f t="shared" si="61"/>
        <v/>
      </c>
      <c r="AZ130" s="97" t="s">
        <v>103</v>
      </c>
      <c r="BA130" s="68"/>
      <c r="BB130" s="68"/>
      <c r="BC130" s="68"/>
      <c r="BD130" s="68"/>
      <c r="BE130" s="15"/>
      <c r="BF130" s="5">
        <f t="shared" si="62"/>
        <v>13016</v>
      </c>
      <c r="BG130" s="42">
        <v>3456</v>
      </c>
      <c r="BH130" s="42">
        <v>9560</v>
      </c>
      <c r="BI130" s="42"/>
      <c r="BJ130" s="42"/>
      <c r="BK130" s="42"/>
      <c r="BL130" s="42"/>
      <c r="BM130" s="42"/>
    </row>
    <row r="131" spans="1:65" outlineLevel="5" x14ac:dyDescent="0.3">
      <c r="A131" s="22">
        <f t="shared" si="48"/>
        <v>4</v>
      </c>
      <c r="B131" s="9">
        <f t="shared" si="46"/>
        <v>43933</v>
      </c>
      <c r="C131" s="51">
        <v>319570</v>
      </c>
      <c r="D131" s="64">
        <f t="shared" si="53"/>
        <v>36</v>
      </c>
      <c r="E131" s="12">
        <v>36</v>
      </c>
      <c r="F131" s="12">
        <v>36</v>
      </c>
      <c r="G131" s="12"/>
      <c r="H131" s="12"/>
      <c r="I131" s="12"/>
      <c r="J131" s="12"/>
      <c r="K131" s="12"/>
      <c r="L131" s="12"/>
      <c r="M131" s="74" t="str">
        <f t="shared" si="54"/>
        <v/>
      </c>
      <c r="N131" s="83" t="s">
        <v>103</v>
      </c>
      <c r="O131" s="83" t="s">
        <v>103</v>
      </c>
      <c r="P131" s="83"/>
      <c r="Q131" s="83"/>
      <c r="R131" s="83"/>
      <c r="S131" s="83"/>
      <c r="T131" s="83"/>
      <c r="U131" s="83"/>
      <c r="V131" s="5" t="str">
        <f t="shared" si="55"/>
        <v/>
      </c>
      <c r="W131" s="41"/>
      <c r="X131" s="41"/>
      <c r="Y131" s="41"/>
      <c r="Z131" s="41"/>
      <c r="AA131" s="41"/>
      <c r="AB131" s="41"/>
      <c r="AC131" s="41"/>
      <c r="AD131" s="41"/>
      <c r="AE131" s="5" t="str">
        <f t="shared" si="56"/>
        <v/>
      </c>
      <c r="AF131" s="41"/>
      <c r="AG131" s="41"/>
      <c r="AH131" s="41"/>
      <c r="AI131" s="41"/>
      <c r="AJ131" s="41"/>
      <c r="AK131" s="41"/>
      <c r="AL131" s="41"/>
      <c r="AM131" s="41"/>
      <c r="AN131" s="41">
        <f t="shared" si="63"/>
        <v>26.086956521739129</v>
      </c>
      <c r="AO131" s="41">
        <v>805</v>
      </c>
      <c r="AP131" s="110" t="s">
        <v>103</v>
      </c>
      <c r="AQ131" s="111" t="s">
        <v>103</v>
      </c>
      <c r="AR131" s="126" t="str">
        <f t="shared" si="57"/>
        <v/>
      </c>
      <c r="AS131" s="126" t="str">
        <f t="shared" si="58"/>
        <v/>
      </c>
      <c r="AT131" s="127">
        <v>668</v>
      </c>
      <c r="AU131" s="128" t="s">
        <v>103</v>
      </c>
      <c r="AV131" s="129" t="s">
        <v>103</v>
      </c>
      <c r="AW131" s="126" t="str">
        <f t="shared" si="59"/>
        <v/>
      </c>
      <c r="AX131" s="126" t="str">
        <f t="shared" si="60"/>
        <v/>
      </c>
      <c r="AY131" s="64" t="str">
        <f t="shared" si="61"/>
        <v/>
      </c>
      <c r="AZ131" s="97" t="s">
        <v>103</v>
      </c>
      <c r="BA131" s="68"/>
      <c r="BB131" s="68"/>
      <c r="BC131" s="68"/>
      <c r="BD131" s="68"/>
      <c r="BE131" s="15"/>
      <c r="BF131" s="5">
        <f t="shared" si="62"/>
        <v>7539</v>
      </c>
      <c r="BG131" s="42">
        <v>3147</v>
      </c>
      <c r="BH131" s="42">
        <v>4392</v>
      </c>
      <c r="BI131" s="42"/>
      <c r="BJ131" s="42"/>
      <c r="BK131" s="42"/>
      <c r="BL131" s="42"/>
      <c r="BM131" s="42"/>
    </row>
    <row r="132" spans="1:65" outlineLevel="5" x14ac:dyDescent="0.3">
      <c r="A132" s="22">
        <f t="shared" si="48"/>
        <v>4</v>
      </c>
      <c r="B132" s="9">
        <f t="shared" si="46"/>
        <v>43934</v>
      </c>
      <c r="C132" s="51">
        <v>302835</v>
      </c>
      <c r="D132" s="64">
        <f t="shared" si="53"/>
        <v>36.5</v>
      </c>
      <c r="E132" s="12">
        <v>36</v>
      </c>
      <c r="F132" s="12">
        <v>37</v>
      </c>
      <c r="G132" s="12"/>
      <c r="H132" s="12"/>
      <c r="I132" s="12"/>
      <c r="J132" s="12"/>
      <c r="K132" s="12"/>
      <c r="L132" s="12"/>
      <c r="M132" s="74" t="str">
        <f t="shared" si="54"/>
        <v/>
      </c>
      <c r="N132" s="83" t="s">
        <v>103</v>
      </c>
      <c r="O132" s="83" t="s">
        <v>103</v>
      </c>
      <c r="P132" s="83"/>
      <c r="Q132" s="83"/>
      <c r="R132" s="83"/>
      <c r="S132" s="83"/>
      <c r="T132" s="83"/>
      <c r="U132" s="83"/>
      <c r="V132" s="5" t="str">
        <f t="shared" si="55"/>
        <v/>
      </c>
      <c r="W132" s="41"/>
      <c r="X132" s="41"/>
      <c r="Y132" s="41"/>
      <c r="Z132" s="41"/>
      <c r="AA132" s="41"/>
      <c r="AB132" s="41"/>
      <c r="AC132" s="41"/>
      <c r="AD132" s="41"/>
      <c r="AE132" s="5" t="str">
        <f t="shared" si="56"/>
        <v/>
      </c>
      <c r="AF132" s="41"/>
      <c r="AG132" s="41"/>
      <c r="AH132" s="41"/>
      <c r="AI132" s="41"/>
      <c r="AJ132" s="41"/>
      <c r="AK132" s="41"/>
      <c r="AL132" s="41"/>
      <c r="AM132" s="41"/>
      <c r="AN132" s="41">
        <f t="shared" si="63"/>
        <v>26.819923371647509</v>
      </c>
      <c r="AO132" s="41">
        <v>783</v>
      </c>
      <c r="AP132" s="110" t="s">
        <v>103</v>
      </c>
      <c r="AQ132" s="111" t="s">
        <v>103</v>
      </c>
      <c r="AR132" s="126" t="str">
        <f t="shared" si="57"/>
        <v/>
      </c>
      <c r="AS132" s="126" t="str">
        <f t="shared" si="58"/>
        <v/>
      </c>
      <c r="AT132" s="127">
        <v>655</v>
      </c>
      <c r="AU132" s="128">
        <v>2.25</v>
      </c>
      <c r="AV132" s="129" t="s">
        <v>103</v>
      </c>
      <c r="AW132" s="126" t="str">
        <f t="shared" si="59"/>
        <v/>
      </c>
      <c r="AX132" s="126" t="str">
        <f t="shared" si="60"/>
        <v/>
      </c>
      <c r="AY132" s="64" t="str">
        <f t="shared" si="61"/>
        <v/>
      </c>
      <c r="AZ132" s="97">
        <v>80.040000000000006</v>
      </c>
      <c r="BA132" s="68"/>
      <c r="BB132" s="68"/>
      <c r="BC132" s="68"/>
      <c r="BD132" s="68"/>
      <c r="BE132" s="15"/>
      <c r="BF132" s="5">
        <f t="shared" si="62"/>
        <v>11145</v>
      </c>
      <c r="BG132" s="42">
        <v>3402</v>
      </c>
      <c r="BH132" s="42">
        <v>7743</v>
      </c>
      <c r="BI132" s="42"/>
      <c r="BJ132" s="42"/>
      <c r="BK132" s="42"/>
      <c r="BL132" s="42"/>
      <c r="BM132" s="42"/>
    </row>
    <row r="133" spans="1:65" outlineLevel="5" x14ac:dyDescent="0.3">
      <c r="A133" s="22">
        <f t="shared" si="48"/>
        <v>4</v>
      </c>
      <c r="B133" s="9">
        <f t="shared" si="46"/>
        <v>43935</v>
      </c>
      <c r="C133" s="51">
        <v>267623</v>
      </c>
      <c r="D133" s="64">
        <f t="shared" si="53"/>
        <v>36.5</v>
      </c>
      <c r="E133" s="12">
        <v>37</v>
      </c>
      <c r="F133" s="12">
        <v>36</v>
      </c>
      <c r="G133" s="12"/>
      <c r="H133" s="12"/>
      <c r="I133" s="12"/>
      <c r="J133" s="12"/>
      <c r="K133" s="12"/>
      <c r="L133" s="12"/>
      <c r="M133" s="74">
        <f t="shared" si="54"/>
        <v>7.3</v>
      </c>
      <c r="N133" s="83">
        <v>7.28</v>
      </c>
      <c r="O133" s="83">
        <v>7.25</v>
      </c>
      <c r="P133" s="83"/>
      <c r="Q133" s="83"/>
      <c r="R133" s="83"/>
      <c r="S133" s="83"/>
      <c r="T133" s="83"/>
      <c r="U133" s="83"/>
      <c r="V133" s="5" t="str">
        <f t="shared" si="55"/>
        <v/>
      </c>
      <c r="W133" s="41"/>
      <c r="X133" s="41"/>
      <c r="Y133" s="41"/>
      <c r="Z133" s="41"/>
      <c r="AA133" s="41"/>
      <c r="AB133" s="41"/>
      <c r="AC133" s="41"/>
      <c r="AD133" s="41"/>
      <c r="AE133" s="5" t="str">
        <f t="shared" si="56"/>
        <v/>
      </c>
      <c r="AF133" s="41"/>
      <c r="AG133" s="41"/>
      <c r="AH133" s="41"/>
      <c r="AI133" s="41"/>
      <c r="AJ133" s="41"/>
      <c r="AK133" s="41"/>
      <c r="AL133" s="41"/>
      <c r="AM133" s="41"/>
      <c r="AN133" s="41">
        <f t="shared" si="63"/>
        <v>27.522935779816514</v>
      </c>
      <c r="AO133" s="41">
        <v>763</v>
      </c>
      <c r="AP133" s="110">
        <v>3.89</v>
      </c>
      <c r="AQ133" s="111">
        <v>3.07</v>
      </c>
      <c r="AR133" s="126">
        <f t="shared" si="57"/>
        <v>78.920308483290484</v>
      </c>
      <c r="AS133" s="126">
        <f t="shared" si="58"/>
        <v>21.079691516709516</v>
      </c>
      <c r="AT133" s="127">
        <v>692</v>
      </c>
      <c r="AU133" s="128">
        <v>2.4900000000000002</v>
      </c>
      <c r="AV133" s="129">
        <v>1.69</v>
      </c>
      <c r="AW133" s="126">
        <f t="shared" si="59"/>
        <v>67.871485943775085</v>
      </c>
      <c r="AX133" s="126">
        <f t="shared" si="60"/>
        <v>32.128514056224915</v>
      </c>
      <c r="AY133" s="64">
        <f t="shared" si="61"/>
        <v>43.574918566775267</v>
      </c>
      <c r="AZ133" s="97">
        <v>79.819999999999993</v>
      </c>
      <c r="BA133" s="68"/>
      <c r="BB133" s="68"/>
      <c r="BC133" s="68"/>
      <c r="BD133" s="68"/>
      <c r="BE133" s="15"/>
      <c r="BF133" s="5">
        <f t="shared" si="62"/>
        <v>10876</v>
      </c>
      <c r="BG133" s="42">
        <v>3339</v>
      </c>
      <c r="BH133" s="42">
        <v>7537</v>
      </c>
      <c r="BI133" s="42"/>
      <c r="BJ133" s="42"/>
      <c r="BK133" s="42"/>
      <c r="BL133" s="42"/>
      <c r="BM133" s="42"/>
    </row>
    <row r="134" spans="1:65" outlineLevel="5" x14ac:dyDescent="0.3">
      <c r="A134" s="22">
        <f t="shared" si="48"/>
        <v>4</v>
      </c>
      <c r="B134" s="9">
        <f t="shared" si="46"/>
        <v>43936</v>
      </c>
      <c r="C134" s="51">
        <v>272756</v>
      </c>
      <c r="D134" s="64">
        <f t="shared" si="53"/>
        <v>37</v>
      </c>
      <c r="E134" s="12">
        <v>37</v>
      </c>
      <c r="F134" s="12">
        <v>37</v>
      </c>
      <c r="G134" s="12"/>
      <c r="H134" s="12"/>
      <c r="I134" s="12"/>
      <c r="J134" s="12"/>
      <c r="K134" s="12"/>
      <c r="L134" s="12"/>
      <c r="M134" s="74" t="str">
        <f t="shared" si="54"/>
        <v/>
      </c>
      <c r="N134" s="83" t="s">
        <v>103</v>
      </c>
      <c r="O134" s="83" t="s">
        <v>103</v>
      </c>
      <c r="P134" s="83"/>
      <c r="Q134" s="83"/>
      <c r="R134" s="83"/>
      <c r="S134" s="83"/>
      <c r="T134" s="83"/>
      <c r="U134" s="83"/>
      <c r="V134" s="5" t="str">
        <f t="shared" si="55"/>
        <v/>
      </c>
      <c r="W134" s="41"/>
      <c r="X134" s="41"/>
      <c r="Y134" s="41"/>
      <c r="Z134" s="41"/>
      <c r="AA134" s="41"/>
      <c r="AB134" s="41"/>
      <c r="AC134" s="41"/>
      <c r="AD134" s="41"/>
      <c r="AE134" s="5" t="str">
        <f t="shared" si="56"/>
        <v/>
      </c>
      <c r="AF134" s="41"/>
      <c r="AG134" s="41"/>
      <c r="AH134" s="41"/>
      <c r="AI134" s="41"/>
      <c r="AJ134" s="41"/>
      <c r="AK134" s="41"/>
      <c r="AL134" s="41"/>
      <c r="AM134" s="41"/>
      <c r="AN134" s="41">
        <f t="shared" si="63"/>
        <v>26.785714285714285</v>
      </c>
      <c r="AO134" s="41">
        <v>784</v>
      </c>
      <c r="AP134" s="110" t="s">
        <v>103</v>
      </c>
      <c r="AQ134" s="111" t="s">
        <v>103</v>
      </c>
      <c r="AR134" s="126" t="str">
        <f t="shared" si="57"/>
        <v/>
      </c>
      <c r="AS134" s="126" t="str">
        <f t="shared" si="58"/>
        <v/>
      </c>
      <c r="AT134" s="127">
        <v>753</v>
      </c>
      <c r="AU134" s="128" t="s">
        <v>103</v>
      </c>
      <c r="AV134" s="129" t="s">
        <v>103</v>
      </c>
      <c r="AW134" s="126" t="str">
        <f t="shared" si="59"/>
        <v/>
      </c>
      <c r="AX134" s="126" t="str">
        <f t="shared" si="60"/>
        <v/>
      </c>
      <c r="AY134" s="64" t="str">
        <f t="shared" si="61"/>
        <v/>
      </c>
      <c r="AZ134" s="97" t="s">
        <v>103</v>
      </c>
      <c r="BA134" s="68"/>
      <c r="BB134" s="68"/>
      <c r="BC134" s="68"/>
      <c r="BD134" s="68"/>
      <c r="BE134" s="15"/>
      <c r="BF134" s="5">
        <f t="shared" si="62"/>
        <v>11147</v>
      </c>
      <c r="BG134" s="42">
        <v>3406</v>
      </c>
      <c r="BH134" s="42">
        <v>7741</v>
      </c>
      <c r="BI134" s="42"/>
      <c r="BJ134" s="42"/>
      <c r="BK134" s="42"/>
      <c r="BL134" s="42"/>
      <c r="BM134" s="42"/>
    </row>
    <row r="135" spans="1:65" outlineLevel="5" x14ac:dyDescent="0.3">
      <c r="A135" s="22">
        <f t="shared" si="48"/>
        <v>4</v>
      </c>
      <c r="B135" s="9">
        <f t="shared" si="46"/>
        <v>43937</v>
      </c>
      <c r="C135" s="51">
        <v>280207</v>
      </c>
      <c r="D135" s="64">
        <f t="shared" si="53"/>
        <v>37</v>
      </c>
      <c r="E135" s="12">
        <v>37</v>
      </c>
      <c r="F135" s="12">
        <v>37</v>
      </c>
      <c r="G135" s="12"/>
      <c r="H135" s="12"/>
      <c r="I135" s="12"/>
      <c r="J135" s="12"/>
      <c r="K135" s="12"/>
      <c r="L135" s="12"/>
      <c r="M135" s="74" t="str">
        <f t="shared" si="54"/>
        <v/>
      </c>
      <c r="N135" s="83" t="s">
        <v>103</v>
      </c>
      <c r="O135" s="83" t="s">
        <v>103</v>
      </c>
      <c r="P135" s="83"/>
      <c r="Q135" s="83"/>
      <c r="R135" s="83"/>
      <c r="S135" s="83"/>
      <c r="T135" s="83"/>
      <c r="U135" s="83"/>
      <c r="V135" s="5" t="str">
        <f t="shared" si="55"/>
        <v/>
      </c>
      <c r="W135" s="41"/>
      <c r="X135" s="41"/>
      <c r="Y135" s="41"/>
      <c r="Z135" s="41"/>
      <c r="AA135" s="41"/>
      <c r="AB135" s="41"/>
      <c r="AC135" s="41"/>
      <c r="AD135" s="41"/>
      <c r="AE135" s="5" t="str">
        <f t="shared" si="56"/>
        <v/>
      </c>
      <c r="AF135" s="41"/>
      <c r="AG135" s="41"/>
      <c r="AH135" s="41"/>
      <c r="AI135" s="41"/>
      <c r="AJ135" s="41"/>
      <c r="AK135" s="41"/>
      <c r="AL135" s="41"/>
      <c r="AM135" s="41"/>
      <c r="AN135" s="41">
        <f t="shared" si="63"/>
        <v>23.127753303964759</v>
      </c>
      <c r="AO135" s="41">
        <v>908</v>
      </c>
      <c r="AP135" s="110" t="s">
        <v>103</v>
      </c>
      <c r="AQ135" s="111" t="s">
        <v>103</v>
      </c>
      <c r="AR135" s="126" t="str">
        <f t="shared" si="57"/>
        <v/>
      </c>
      <c r="AS135" s="126" t="str">
        <f t="shared" si="58"/>
        <v/>
      </c>
      <c r="AT135" s="127">
        <v>830</v>
      </c>
      <c r="AU135" s="128">
        <v>2.39</v>
      </c>
      <c r="AV135" s="129" t="s">
        <v>103</v>
      </c>
      <c r="AW135" s="126" t="str">
        <f t="shared" si="59"/>
        <v/>
      </c>
      <c r="AX135" s="126" t="str">
        <f t="shared" si="60"/>
        <v/>
      </c>
      <c r="AY135" s="64" t="str">
        <f t="shared" si="61"/>
        <v/>
      </c>
      <c r="AZ135" s="97">
        <v>79.84</v>
      </c>
      <c r="BA135" s="68"/>
      <c r="BB135" s="68"/>
      <c r="BC135" s="68"/>
      <c r="BD135" s="68"/>
      <c r="BE135" s="15"/>
      <c r="BF135" s="5">
        <f t="shared" si="62"/>
        <v>12040</v>
      </c>
      <c r="BG135" s="42">
        <v>770</v>
      </c>
      <c r="BH135" s="42">
        <v>11270</v>
      </c>
      <c r="BI135" s="42"/>
      <c r="BJ135" s="42"/>
      <c r="BK135" s="42"/>
      <c r="BL135" s="42"/>
      <c r="BM135" s="42"/>
    </row>
    <row r="136" spans="1:65" outlineLevel="5" x14ac:dyDescent="0.3">
      <c r="A136" s="22">
        <f t="shared" si="48"/>
        <v>4</v>
      </c>
      <c r="B136" s="9">
        <f t="shared" si="46"/>
        <v>43938</v>
      </c>
      <c r="C136" s="51">
        <v>272193</v>
      </c>
      <c r="D136" s="64">
        <f t="shared" si="53"/>
        <v>36</v>
      </c>
      <c r="E136" s="12">
        <v>36</v>
      </c>
      <c r="F136" s="12">
        <v>36</v>
      </c>
      <c r="G136" s="12"/>
      <c r="H136" s="12"/>
      <c r="I136" s="12"/>
      <c r="J136" s="12"/>
      <c r="K136" s="12"/>
      <c r="L136" s="12"/>
      <c r="M136" s="74" t="str">
        <f t="shared" si="54"/>
        <v/>
      </c>
      <c r="N136" s="83" t="s">
        <v>103</v>
      </c>
      <c r="O136" s="83" t="s">
        <v>103</v>
      </c>
      <c r="P136" s="83"/>
      <c r="Q136" s="83"/>
      <c r="R136" s="83"/>
      <c r="S136" s="83"/>
      <c r="T136" s="83"/>
      <c r="U136" s="83"/>
      <c r="V136" s="5" t="str">
        <f t="shared" si="55"/>
        <v/>
      </c>
      <c r="W136" s="41"/>
      <c r="X136" s="41"/>
      <c r="Y136" s="41"/>
      <c r="Z136" s="41"/>
      <c r="AA136" s="41"/>
      <c r="AB136" s="41"/>
      <c r="AC136" s="41"/>
      <c r="AD136" s="41"/>
      <c r="AE136" s="5" t="str">
        <f t="shared" si="56"/>
        <v/>
      </c>
      <c r="AF136" s="41"/>
      <c r="AG136" s="41"/>
      <c r="AH136" s="41"/>
      <c r="AI136" s="41"/>
      <c r="AJ136" s="41"/>
      <c r="AK136" s="41"/>
      <c r="AL136" s="41"/>
      <c r="AM136" s="41"/>
      <c r="AN136" s="41">
        <f t="shared" si="63"/>
        <v>20.076481835564053</v>
      </c>
      <c r="AO136" s="41">
        <v>1046</v>
      </c>
      <c r="AP136" s="110" t="s">
        <v>103</v>
      </c>
      <c r="AQ136" s="111" t="s">
        <v>103</v>
      </c>
      <c r="AR136" s="126" t="str">
        <f t="shared" si="57"/>
        <v/>
      </c>
      <c r="AS136" s="126" t="str">
        <f t="shared" si="58"/>
        <v/>
      </c>
      <c r="AT136" s="127">
        <v>871</v>
      </c>
      <c r="AU136" s="128">
        <v>2.41</v>
      </c>
      <c r="AV136" s="129" t="s">
        <v>103</v>
      </c>
      <c r="AW136" s="126" t="str">
        <f t="shared" si="59"/>
        <v/>
      </c>
      <c r="AX136" s="126" t="str">
        <f t="shared" si="60"/>
        <v/>
      </c>
      <c r="AY136" s="64" t="str">
        <f t="shared" si="61"/>
        <v/>
      </c>
      <c r="AZ136" s="97">
        <v>80.209999999999994</v>
      </c>
      <c r="BA136" s="68"/>
      <c r="BB136" s="68"/>
      <c r="BC136" s="68"/>
      <c r="BD136" s="68"/>
      <c r="BE136" s="15"/>
      <c r="BF136" s="5">
        <f t="shared" si="62"/>
        <v>12785</v>
      </c>
      <c r="BG136" s="42">
        <v>735</v>
      </c>
      <c r="BH136" s="42">
        <v>12050</v>
      </c>
      <c r="BI136" s="42"/>
      <c r="BJ136" s="42"/>
      <c r="BK136" s="42"/>
      <c r="BL136" s="42"/>
      <c r="BM136" s="42"/>
    </row>
    <row r="137" spans="1:65" outlineLevel="5" x14ac:dyDescent="0.3">
      <c r="A137" s="22">
        <f t="shared" si="48"/>
        <v>4</v>
      </c>
      <c r="B137" s="9">
        <f t="shared" si="46"/>
        <v>43939</v>
      </c>
      <c r="C137" s="51">
        <v>317238</v>
      </c>
      <c r="D137" s="64">
        <f t="shared" si="53"/>
        <v>35.5</v>
      </c>
      <c r="E137" s="12">
        <v>35</v>
      </c>
      <c r="F137" s="12">
        <v>36</v>
      </c>
      <c r="G137" s="12"/>
      <c r="H137" s="12"/>
      <c r="I137" s="12"/>
      <c r="J137" s="12"/>
      <c r="K137" s="12"/>
      <c r="L137" s="12"/>
      <c r="M137" s="74" t="str">
        <f t="shared" si="54"/>
        <v/>
      </c>
      <c r="N137" s="83" t="s">
        <v>103</v>
      </c>
      <c r="O137" s="83" t="s">
        <v>103</v>
      </c>
      <c r="P137" s="83"/>
      <c r="Q137" s="83"/>
      <c r="R137" s="83"/>
      <c r="S137" s="83"/>
      <c r="T137" s="83"/>
      <c r="U137" s="83"/>
      <c r="V137" s="5" t="str">
        <f t="shared" si="55"/>
        <v/>
      </c>
      <c r="W137" s="41"/>
      <c r="X137" s="41"/>
      <c r="Y137" s="41"/>
      <c r="Z137" s="41"/>
      <c r="AA137" s="41"/>
      <c r="AB137" s="41"/>
      <c r="AC137" s="41"/>
      <c r="AD137" s="41"/>
      <c r="AE137" s="5" t="str">
        <f t="shared" si="56"/>
        <v/>
      </c>
      <c r="AF137" s="41"/>
      <c r="AG137" s="41"/>
      <c r="AH137" s="41"/>
      <c r="AI137" s="41"/>
      <c r="AJ137" s="41"/>
      <c r="AK137" s="41"/>
      <c r="AL137" s="41"/>
      <c r="AM137" s="41"/>
      <c r="AN137" s="41">
        <f t="shared" si="63"/>
        <v>20.771513353115726</v>
      </c>
      <c r="AO137" s="41">
        <v>1011</v>
      </c>
      <c r="AP137" s="110" t="s">
        <v>103</v>
      </c>
      <c r="AQ137" s="111" t="s">
        <v>103</v>
      </c>
      <c r="AR137" s="126" t="str">
        <f t="shared" si="57"/>
        <v/>
      </c>
      <c r="AS137" s="126" t="str">
        <f t="shared" si="58"/>
        <v/>
      </c>
      <c r="AT137" s="127">
        <v>968</v>
      </c>
      <c r="AU137" s="128" t="s">
        <v>103</v>
      </c>
      <c r="AV137" s="129" t="s">
        <v>103</v>
      </c>
      <c r="AW137" s="126" t="str">
        <f t="shared" si="59"/>
        <v/>
      </c>
      <c r="AX137" s="126" t="str">
        <f t="shared" si="60"/>
        <v/>
      </c>
      <c r="AY137" s="64" t="str">
        <f t="shared" si="61"/>
        <v/>
      </c>
      <c r="AZ137" s="97" t="s">
        <v>103</v>
      </c>
      <c r="BA137" s="68"/>
      <c r="BB137" s="68"/>
      <c r="BC137" s="68"/>
      <c r="BD137" s="68"/>
      <c r="BE137" s="15"/>
      <c r="BF137" s="5">
        <f t="shared" si="62"/>
        <v>12504</v>
      </c>
      <c r="BG137" s="42">
        <v>3312</v>
      </c>
      <c r="BH137" s="42">
        <v>9192</v>
      </c>
      <c r="BI137" s="42"/>
      <c r="BJ137" s="42"/>
      <c r="BK137" s="42"/>
      <c r="BL137" s="42"/>
      <c r="BM137" s="42"/>
    </row>
    <row r="138" spans="1:65" outlineLevel="5" x14ac:dyDescent="0.3">
      <c r="A138" s="22">
        <f t="shared" si="48"/>
        <v>4</v>
      </c>
      <c r="B138" s="9">
        <f t="shared" si="46"/>
        <v>43940</v>
      </c>
      <c r="C138" s="51">
        <v>304318</v>
      </c>
      <c r="D138" s="64">
        <f t="shared" si="53"/>
        <v>36</v>
      </c>
      <c r="E138" s="12">
        <v>36</v>
      </c>
      <c r="F138" s="12">
        <v>36</v>
      </c>
      <c r="G138" s="12"/>
      <c r="H138" s="12"/>
      <c r="I138" s="12"/>
      <c r="J138" s="12"/>
      <c r="K138" s="12"/>
      <c r="L138" s="12"/>
      <c r="M138" s="74" t="str">
        <f t="shared" si="54"/>
        <v/>
      </c>
      <c r="N138" s="83" t="s">
        <v>103</v>
      </c>
      <c r="O138" s="83" t="s">
        <v>103</v>
      </c>
      <c r="P138" s="83"/>
      <c r="Q138" s="83"/>
      <c r="R138" s="83"/>
      <c r="S138" s="83"/>
      <c r="T138" s="83"/>
      <c r="U138" s="83"/>
      <c r="V138" s="5" t="str">
        <f t="shared" si="55"/>
        <v/>
      </c>
      <c r="W138" s="41"/>
      <c r="X138" s="41"/>
      <c r="Y138" s="41"/>
      <c r="Z138" s="41"/>
      <c r="AA138" s="41"/>
      <c r="AB138" s="41"/>
      <c r="AC138" s="41"/>
      <c r="AD138" s="41"/>
      <c r="AE138" s="5" t="str">
        <f t="shared" si="56"/>
        <v/>
      </c>
      <c r="AF138" s="41"/>
      <c r="AG138" s="41"/>
      <c r="AH138" s="41"/>
      <c r="AI138" s="41"/>
      <c r="AJ138" s="41"/>
      <c r="AK138" s="41"/>
      <c r="AL138" s="41"/>
      <c r="AM138" s="41"/>
      <c r="AN138" s="41">
        <f t="shared" si="63"/>
        <v>21.363173957273652</v>
      </c>
      <c r="AO138" s="41">
        <v>983</v>
      </c>
      <c r="AP138" s="110" t="s">
        <v>103</v>
      </c>
      <c r="AQ138" s="111" t="s">
        <v>103</v>
      </c>
      <c r="AR138" s="126" t="str">
        <f t="shared" si="57"/>
        <v/>
      </c>
      <c r="AS138" s="126" t="str">
        <f t="shared" si="58"/>
        <v/>
      </c>
      <c r="AT138" s="127">
        <v>955</v>
      </c>
      <c r="AU138" s="128" t="s">
        <v>103</v>
      </c>
      <c r="AV138" s="129" t="s">
        <v>103</v>
      </c>
      <c r="AW138" s="126" t="str">
        <f t="shared" si="59"/>
        <v/>
      </c>
      <c r="AX138" s="126" t="str">
        <f t="shared" si="60"/>
        <v/>
      </c>
      <c r="AY138" s="64" t="str">
        <f t="shared" si="61"/>
        <v/>
      </c>
      <c r="AZ138" s="97" t="s">
        <v>103</v>
      </c>
      <c r="BA138" s="68"/>
      <c r="BB138" s="68"/>
      <c r="BC138" s="68"/>
      <c r="BD138" s="68"/>
      <c r="BE138" s="15"/>
      <c r="BF138" s="5">
        <f t="shared" si="62"/>
        <v>11686</v>
      </c>
      <c r="BG138" s="42">
        <v>3214</v>
      </c>
      <c r="BH138" s="42">
        <v>8472</v>
      </c>
      <c r="BI138" s="42"/>
      <c r="BJ138" s="42"/>
      <c r="BK138" s="42"/>
      <c r="BL138" s="42"/>
      <c r="BM138" s="42"/>
    </row>
    <row r="139" spans="1:65" outlineLevel="5" x14ac:dyDescent="0.3">
      <c r="A139" s="22">
        <f t="shared" si="48"/>
        <v>4</v>
      </c>
      <c r="B139" s="9">
        <f t="shared" si="46"/>
        <v>43941</v>
      </c>
      <c r="C139" s="51">
        <v>305745</v>
      </c>
      <c r="D139" s="64">
        <f t="shared" si="53"/>
        <v>36</v>
      </c>
      <c r="E139" s="12">
        <v>36</v>
      </c>
      <c r="F139" s="12">
        <v>36</v>
      </c>
      <c r="G139" s="12"/>
      <c r="H139" s="12"/>
      <c r="I139" s="12"/>
      <c r="J139" s="12"/>
      <c r="K139" s="12"/>
      <c r="L139" s="12"/>
      <c r="M139" s="74" t="str">
        <f t="shared" si="54"/>
        <v/>
      </c>
      <c r="N139" s="83" t="s">
        <v>103</v>
      </c>
      <c r="O139" s="83" t="s">
        <v>103</v>
      </c>
      <c r="P139" s="83"/>
      <c r="Q139" s="83"/>
      <c r="R139" s="83"/>
      <c r="S139" s="83"/>
      <c r="T139" s="83"/>
      <c r="U139" s="83"/>
      <c r="V139" s="5" t="str">
        <f t="shared" si="55"/>
        <v/>
      </c>
      <c r="W139" s="41"/>
      <c r="X139" s="41"/>
      <c r="Y139" s="41"/>
      <c r="Z139" s="41"/>
      <c r="AA139" s="41"/>
      <c r="AB139" s="41"/>
      <c r="AC139" s="41"/>
      <c r="AD139" s="41"/>
      <c r="AE139" s="5" t="str">
        <f t="shared" si="56"/>
        <v/>
      </c>
      <c r="AF139" s="41"/>
      <c r="AG139" s="41"/>
      <c r="AH139" s="41"/>
      <c r="AI139" s="41"/>
      <c r="AJ139" s="41"/>
      <c r="AK139" s="41"/>
      <c r="AL139" s="41"/>
      <c r="AM139" s="41"/>
      <c r="AN139" s="41">
        <f t="shared" si="63"/>
        <v>21.063189568706118</v>
      </c>
      <c r="AO139" s="41">
        <v>997</v>
      </c>
      <c r="AP139" s="110" t="s">
        <v>103</v>
      </c>
      <c r="AQ139" s="111" t="s">
        <v>103</v>
      </c>
      <c r="AR139" s="126" t="str">
        <f t="shared" si="57"/>
        <v/>
      </c>
      <c r="AS139" s="126" t="str">
        <f t="shared" si="58"/>
        <v/>
      </c>
      <c r="AT139" s="127">
        <v>968</v>
      </c>
      <c r="AU139" s="128">
        <v>2.14</v>
      </c>
      <c r="AV139" s="129" t="s">
        <v>103</v>
      </c>
      <c r="AW139" s="126" t="str">
        <f t="shared" si="59"/>
        <v/>
      </c>
      <c r="AX139" s="126" t="str">
        <f t="shared" si="60"/>
        <v/>
      </c>
      <c r="AY139" s="64" t="str">
        <f t="shared" si="61"/>
        <v/>
      </c>
      <c r="AZ139" s="97">
        <v>80.09</v>
      </c>
      <c r="BA139" s="68"/>
      <c r="BB139" s="68"/>
      <c r="BC139" s="68"/>
      <c r="BD139" s="68"/>
      <c r="BE139" s="15"/>
      <c r="BF139" s="5">
        <f t="shared" si="62"/>
        <v>10827</v>
      </c>
      <c r="BG139" s="42">
        <v>3763</v>
      </c>
      <c r="BH139" s="42">
        <v>7064</v>
      </c>
      <c r="BI139" s="42"/>
      <c r="BJ139" s="42"/>
      <c r="BK139" s="42"/>
      <c r="BL139" s="42"/>
      <c r="BM139" s="42"/>
    </row>
    <row r="140" spans="1:65" outlineLevel="5" x14ac:dyDescent="0.3">
      <c r="A140" s="22">
        <f t="shared" si="48"/>
        <v>4</v>
      </c>
      <c r="B140" s="9">
        <f t="shared" si="46"/>
        <v>43942</v>
      </c>
      <c r="C140" s="51">
        <v>310527</v>
      </c>
      <c r="D140" s="64">
        <f t="shared" si="53"/>
        <v>36</v>
      </c>
      <c r="E140" s="12">
        <v>36</v>
      </c>
      <c r="F140" s="12">
        <v>36</v>
      </c>
      <c r="G140" s="12"/>
      <c r="H140" s="12"/>
      <c r="I140" s="12"/>
      <c r="J140" s="12"/>
      <c r="K140" s="12"/>
      <c r="L140" s="12"/>
      <c r="M140" s="74">
        <f t="shared" si="54"/>
        <v>7.3</v>
      </c>
      <c r="N140" s="83">
        <v>7.26</v>
      </c>
      <c r="O140" s="83">
        <v>7.24</v>
      </c>
      <c r="P140" s="83"/>
      <c r="Q140" s="83"/>
      <c r="R140" s="83"/>
      <c r="S140" s="83"/>
      <c r="T140" s="83"/>
      <c r="U140" s="83"/>
      <c r="V140" s="5" t="str">
        <f t="shared" si="55"/>
        <v/>
      </c>
      <c r="W140" s="41"/>
      <c r="X140" s="41"/>
      <c r="Y140" s="41"/>
      <c r="Z140" s="41"/>
      <c r="AA140" s="41"/>
      <c r="AB140" s="41"/>
      <c r="AC140" s="41"/>
      <c r="AD140" s="41"/>
      <c r="AE140" s="5" t="str">
        <f t="shared" si="56"/>
        <v/>
      </c>
      <c r="AF140" s="41"/>
      <c r="AG140" s="41"/>
      <c r="AH140" s="41"/>
      <c r="AI140" s="41"/>
      <c r="AJ140" s="41"/>
      <c r="AK140" s="41"/>
      <c r="AL140" s="41"/>
      <c r="AM140" s="41"/>
      <c r="AN140" s="41">
        <f t="shared" si="63"/>
        <v>19.125683060109289</v>
      </c>
      <c r="AO140" s="41">
        <v>1098</v>
      </c>
      <c r="AP140" s="110">
        <v>3.87</v>
      </c>
      <c r="AQ140" s="111">
        <v>2.98</v>
      </c>
      <c r="AR140" s="126">
        <f t="shared" si="57"/>
        <v>77.002583979328165</v>
      </c>
      <c r="AS140" s="126">
        <f t="shared" si="58"/>
        <v>22.997416020671835</v>
      </c>
      <c r="AT140" s="127">
        <v>1015</v>
      </c>
      <c r="AU140" s="128">
        <v>2.2799999999999998</v>
      </c>
      <c r="AV140" s="129">
        <v>1.49</v>
      </c>
      <c r="AW140" s="126">
        <f t="shared" si="59"/>
        <v>65.350877192982466</v>
      </c>
      <c r="AX140" s="126">
        <f t="shared" si="60"/>
        <v>34.649122807017534</v>
      </c>
      <c r="AY140" s="64">
        <f t="shared" si="61"/>
        <v>43.670886075949333</v>
      </c>
      <c r="AZ140" s="97">
        <v>79.150000000000006</v>
      </c>
      <c r="BA140" s="68"/>
      <c r="BB140" s="68"/>
      <c r="BC140" s="68"/>
      <c r="BD140" s="68"/>
      <c r="BE140" s="15"/>
      <c r="BF140" s="5">
        <f t="shared" si="62"/>
        <v>6298</v>
      </c>
      <c r="BG140" s="42">
        <v>2460</v>
      </c>
      <c r="BH140" s="42">
        <v>3838</v>
      </c>
      <c r="BI140" s="42"/>
      <c r="BJ140" s="42"/>
      <c r="BK140" s="42"/>
      <c r="BL140" s="42"/>
      <c r="BM140" s="42"/>
    </row>
    <row r="141" spans="1:65" outlineLevel="5" x14ac:dyDescent="0.3">
      <c r="A141" s="22">
        <f t="shared" si="48"/>
        <v>4</v>
      </c>
      <c r="B141" s="9">
        <f t="shared" si="46"/>
        <v>43943</v>
      </c>
      <c r="C141" s="51">
        <v>302641</v>
      </c>
      <c r="D141" s="64">
        <f t="shared" si="53"/>
        <v>35.5</v>
      </c>
      <c r="E141" s="12">
        <v>36</v>
      </c>
      <c r="F141" s="12">
        <v>35</v>
      </c>
      <c r="G141" s="12"/>
      <c r="H141" s="12"/>
      <c r="I141" s="12"/>
      <c r="J141" s="12"/>
      <c r="K141" s="12"/>
      <c r="L141" s="12"/>
      <c r="M141" s="74" t="str">
        <f t="shared" si="54"/>
        <v/>
      </c>
      <c r="N141" s="83" t="s">
        <v>103</v>
      </c>
      <c r="O141" s="83" t="s">
        <v>103</v>
      </c>
      <c r="P141" s="83"/>
      <c r="Q141" s="83"/>
      <c r="R141" s="83"/>
      <c r="S141" s="83"/>
      <c r="T141" s="83"/>
      <c r="U141" s="83"/>
      <c r="V141" s="5" t="str">
        <f t="shared" si="55"/>
        <v/>
      </c>
      <c r="W141" s="41"/>
      <c r="X141" s="41"/>
      <c r="Y141" s="41"/>
      <c r="Z141" s="41"/>
      <c r="AA141" s="41"/>
      <c r="AB141" s="41"/>
      <c r="AC141" s="41"/>
      <c r="AD141" s="41"/>
      <c r="AE141" s="5" t="str">
        <f t="shared" si="56"/>
        <v/>
      </c>
      <c r="AF141" s="41"/>
      <c r="AG141" s="41"/>
      <c r="AH141" s="41"/>
      <c r="AI141" s="41"/>
      <c r="AJ141" s="41"/>
      <c r="AK141" s="41"/>
      <c r="AL141" s="41"/>
      <c r="AM141" s="41"/>
      <c r="AN141" s="41">
        <f t="shared" si="63"/>
        <v>21.08433734939759</v>
      </c>
      <c r="AO141" s="41">
        <v>996</v>
      </c>
      <c r="AP141" s="110" t="s">
        <v>103</v>
      </c>
      <c r="AQ141" s="111" t="s">
        <v>103</v>
      </c>
      <c r="AR141" s="126" t="str">
        <f t="shared" si="57"/>
        <v/>
      </c>
      <c r="AS141" s="126" t="str">
        <f t="shared" si="58"/>
        <v/>
      </c>
      <c r="AT141" s="127">
        <v>997</v>
      </c>
      <c r="AU141" s="128">
        <v>2.2400000000000002</v>
      </c>
      <c r="AV141" s="129" t="s">
        <v>103</v>
      </c>
      <c r="AW141" s="126" t="str">
        <f t="shared" si="59"/>
        <v/>
      </c>
      <c r="AX141" s="126" t="str">
        <f t="shared" si="60"/>
        <v/>
      </c>
      <c r="AY141" s="64" t="str">
        <f t="shared" si="61"/>
        <v/>
      </c>
      <c r="AZ141" s="97">
        <v>79.77</v>
      </c>
      <c r="BA141" s="68"/>
      <c r="BB141" s="68"/>
      <c r="BC141" s="68"/>
      <c r="BD141" s="68"/>
      <c r="BE141" s="15"/>
      <c r="BF141" s="5">
        <f t="shared" si="62"/>
        <v>9731</v>
      </c>
      <c r="BG141" s="42">
        <v>2538</v>
      </c>
      <c r="BH141" s="42">
        <v>7193</v>
      </c>
      <c r="BI141" s="42"/>
      <c r="BJ141" s="42"/>
      <c r="BK141" s="42"/>
      <c r="BL141" s="42"/>
      <c r="BM141" s="42"/>
    </row>
    <row r="142" spans="1:65" outlineLevel="5" x14ac:dyDescent="0.3">
      <c r="A142" s="22">
        <f t="shared" si="48"/>
        <v>4</v>
      </c>
      <c r="B142" s="9">
        <f t="shared" si="46"/>
        <v>43944</v>
      </c>
      <c r="C142" s="51">
        <v>300483</v>
      </c>
      <c r="D142" s="64">
        <f t="shared" si="53"/>
        <v>36</v>
      </c>
      <c r="E142" s="12">
        <v>36</v>
      </c>
      <c r="F142" s="12">
        <v>36</v>
      </c>
      <c r="G142" s="12"/>
      <c r="H142" s="12"/>
      <c r="I142" s="12"/>
      <c r="J142" s="12"/>
      <c r="K142" s="12"/>
      <c r="L142" s="12"/>
      <c r="M142" s="74" t="str">
        <f t="shared" si="54"/>
        <v/>
      </c>
      <c r="N142" s="83" t="s">
        <v>103</v>
      </c>
      <c r="O142" s="83" t="s">
        <v>103</v>
      </c>
      <c r="P142" s="83"/>
      <c r="Q142" s="83"/>
      <c r="R142" s="83"/>
      <c r="S142" s="83"/>
      <c r="T142" s="83"/>
      <c r="U142" s="83"/>
      <c r="V142" s="5" t="str">
        <f t="shared" si="55"/>
        <v/>
      </c>
      <c r="W142" s="41"/>
      <c r="X142" s="41"/>
      <c r="Y142" s="41"/>
      <c r="Z142" s="41"/>
      <c r="AA142" s="41"/>
      <c r="AB142" s="41"/>
      <c r="AC142" s="41"/>
      <c r="AD142" s="41"/>
      <c r="AE142" s="5" t="str">
        <f t="shared" si="56"/>
        <v/>
      </c>
      <c r="AF142" s="41"/>
      <c r="AG142" s="41"/>
      <c r="AH142" s="41"/>
      <c r="AI142" s="41"/>
      <c r="AJ142" s="41"/>
      <c r="AK142" s="41"/>
      <c r="AL142" s="41"/>
      <c r="AM142" s="41"/>
      <c r="AN142" s="41">
        <f t="shared" si="63"/>
        <v>21.627188465499486</v>
      </c>
      <c r="AO142" s="41">
        <v>971</v>
      </c>
      <c r="AP142" s="110" t="s">
        <v>103</v>
      </c>
      <c r="AQ142" s="111" t="s">
        <v>103</v>
      </c>
      <c r="AR142" s="126" t="str">
        <f t="shared" si="57"/>
        <v/>
      </c>
      <c r="AS142" s="126" t="str">
        <f t="shared" si="58"/>
        <v/>
      </c>
      <c r="AT142" s="127">
        <v>901</v>
      </c>
      <c r="AU142" s="128">
        <v>2.33</v>
      </c>
      <c r="AV142" s="129" t="s">
        <v>103</v>
      </c>
      <c r="AW142" s="126" t="str">
        <f t="shared" si="59"/>
        <v/>
      </c>
      <c r="AX142" s="126" t="str">
        <f t="shared" si="60"/>
        <v/>
      </c>
      <c r="AY142" s="64" t="str">
        <f t="shared" si="61"/>
        <v/>
      </c>
      <c r="AZ142" s="97">
        <v>79.95</v>
      </c>
      <c r="BA142" s="68"/>
      <c r="BB142" s="68"/>
      <c r="BC142" s="68"/>
      <c r="BD142" s="68"/>
      <c r="BE142" s="15"/>
      <c r="BF142" s="5">
        <f t="shared" si="62"/>
        <v>9312</v>
      </c>
      <c r="BG142" s="42">
        <v>2870</v>
      </c>
      <c r="BH142" s="42">
        <v>6442</v>
      </c>
      <c r="BI142" s="42"/>
      <c r="BJ142" s="42"/>
      <c r="BK142" s="42"/>
      <c r="BL142" s="42"/>
      <c r="BM142" s="42"/>
    </row>
    <row r="143" spans="1:65" outlineLevel="5" x14ac:dyDescent="0.3">
      <c r="A143" s="22">
        <f t="shared" si="48"/>
        <v>4</v>
      </c>
      <c r="B143" s="9">
        <f t="shared" si="46"/>
        <v>43945</v>
      </c>
      <c r="C143" s="51">
        <v>300468</v>
      </c>
      <c r="D143" s="64">
        <f t="shared" si="53"/>
        <v>36</v>
      </c>
      <c r="E143" s="12">
        <v>36</v>
      </c>
      <c r="F143" s="12">
        <v>36</v>
      </c>
      <c r="G143" s="12"/>
      <c r="H143" s="12"/>
      <c r="I143" s="12"/>
      <c r="J143" s="12"/>
      <c r="K143" s="12"/>
      <c r="L143" s="12"/>
      <c r="M143" s="74" t="str">
        <f t="shared" si="54"/>
        <v/>
      </c>
      <c r="N143" s="83" t="s">
        <v>103</v>
      </c>
      <c r="O143" s="83" t="s">
        <v>103</v>
      </c>
      <c r="P143" s="83"/>
      <c r="Q143" s="83"/>
      <c r="R143" s="83"/>
      <c r="S143" s="83"/>
      <c r="T143" s="83"/>
      <c r="U143" s="83"/>
      <c r="V143" s="5" t="str">
        <f t="shared" si="55"/>
        <v/>
      </c>
      <c r="W143" s="41"/>
      <c r="X143" s="41"/>
      <c r="Y143" s="41"/>
      <c r="Z143" s="41"/>
      <c r="AA143" s="41"/>
      <c r="AB143" s="41"/>
      <c r="AC143" s="41"/>
      <c r="AD143" s="41"/>
      <c r="AE143" s="5" t="str">
        <f t="shared" si="56"/>
        <v/>
      </c>
      <c r="AF143" s="41"/>
      <c r="AG143" s="41"/>
      <c r="AH143" s="41"/>
      <c r="AI143" s="41"/>
      <c r="AJ143" s="41"/>
      <c r="AK143" s="41"/>
      <c r="AL143" s="41"/>
      <c r="AM143" s="41"/>
      <c r="AN143" s="41">
        <f t="shared" si="63"/>
        <v>26.785714285714285</v>
      </c>
      <c r="AO143" s="41">
        <v>784</v>
      </c>
      <c r="AP143" s="110" t="s">
        <v>103</v>
      </c>
      <c r="AQ143" s="111" t="s">
        <v>103</v>
      </c>
      <c r="AR143" s="126" t="str">
        <f t="shared" si="57"/>
        <v/>
      </c>
      <c r="AS143" s="126" t="str">
        <f t="shared" si="58"/>
        <v/>
      </c>
      <c r="AT143" s="127">
        <v>685</v>
      </c>
      <c r="AU143" s="128">
        <v>2.17</v>
      </c>
      <c r="AV143" s="129" t="s">
        <v>103</v>
      </c>
      <c r="AW143" s="126" t="str">
        <f t="shared" si="59"/>
        <v/>
      </c>
      <c r="AX143" s="126" t="str">
        <f t="shared" si="60"/>
        <v/>
      </c>
      <c r="AY143" s="64" t="str">
        <f t="shared" si="61"/>
        <v/>
      </c>
      <c r="AZ143" s="97">
        <v>79.81</v>
      </c>
      <c r="BA143" s="68"/>
      <c r="BB143" s="68"/>
      <c r="BC143" s="68"/>
      <c r="BD143" s="68"/>
      <c r="BE143" s="15"/>
      <c r="BF143" s="5">
        <f t="shared" si="62"/>
        <v>8940</v>
      </c>
      <c r="BG143" s="42">
        <v>2700</v>
      </c>
      <c r="BH143" s="42">
        <v>6240</v>
      </c>
      <c r="BI143" s="42"/>
      <c r="BJ143" s="42"/>
      <c r="BK143" s="42"/>
      <c r="BL143" s="42"/>
      <c r="BM143" s="42"/>
    </row>
    <row r="144" spans="1:65" outlineLevel="5" x14ac:dyDescent="0.3">
      <c r="A144" s="22">
        <f t="shared" si="48"/>
        <v>4</v>
      </c>
      <c r="B144" s="9">
        <f t="shared" si="46"/>
        <v>43946</v>
      </c>
      <c r="C144" s="51">
        <v>299553</v>
      </c>
      <c r="D144" s="64">
        <f t="shared" si="53"/>
        <v>36.5</v>
      </c>
      <c r="E144" s="12">
        <v>36</v>
      </c>
      <c r="F144" s="12">
        <v>37</v>
      </c>
      <c r="G144" s="12"/>
      <c r="H144" s="12"/>
      <c r="I144" s="12"/>
      <c r="J144" s="12"/>
      <c r="K144" s="12"/>
      <c r="L144" s="12"/>
      <c r="M144" s="74" t="str">
        <f t="shared" si="54"/>
        <v/>
      </c>
      <c r="N144" s="83" t="s">
        <v>103</v>
      </c>
      <c r="O144" s="83" t="s">
        <v>103</v>
      </c>
      <c r="P144" s="83"/>
      <c r="Q144" s="83"/>
      <c r="R144" s="83"/>
      <c r="S144" s="83"/>
      <c r="T144" s="83"/>
      <c r="U144" s="83"/>
      <c r="V144" s="5" t="str">
        <f t="shared" si="55"/>
        <v/>
      </c>
      <c r="W144" s="41"/>
      <c r="X144" s="41"/>
      <c r="Y144" s="41"/>
      <c r="Z144" s="41"/>
      <c r="AA144" s="41"/>
      <c r="AB144" s="41"/>
      <c r="AC144" s="41"/>
      <c r="AD144" s="41"/>
      <c r="AE144" s="5" t="str">
        <f t="shared" si="56"/>
        <v/>
      </c>
      <c r="AF144" s="41"/>
      <c r="AG144" s="41"/>
      <c r="AH144" s="41"/>
      <c r="AI144" s="41"/>
      <c r="AJ144" s="41"/>
      <c r="AK144" s="41"/>
      <c r="AL144" s="41"/>
      <c r="AM144" s="41"/>
      <c r="AN144" s="41">
        <f t="shared" si="63"/>
        <v>26.217228464419474</v>
      </c>
      <c r="AO144" s="41">
        <v>801</v>
      </c>
      <c r="AP144" s="110" t="s">
        <v>103</v>
      </c>
      <c r="AQ144" s="111" t="s">
        <v>103</v>
      </c>
      <c r="AR144" s="126" t="str">
        <f t="shared" si="57"/>
        <v/>
      </c>
      <c r="AS144" s="126" t="str">
        <f t="shared" si="58"/>
        <v/>
      </c>
      <c r="AT144" s="127">
        <v>641</v>
      </c>
      <c r="AU144" s="128" t="s">
        <v>103</v>
      </c>
      <c r="AV144" s="129" t="s">
        <v>103</v>
      </c>
      <c r="AW144" s="126" t="str">
        <f t="shared" si="59"/>
        <v/>
      </c>
      <c r="AX144" s="126" t="str">
        <f t="shared" si="60"/>
        <v/>
      </c>
      <c r="AY144" s="64" t="str">
        <f t="shared" si="61"/>
        <v/>
      </c>
      <c r="AZ144" s="97" t="s">
        <v>103</v>
      </c>
      <c r="BA144" s="68"/>
      <c r="BB144" s="68"/>
      <c r="BC144" s="68"/>
      <c r="BD144" s="68"/>
      <c r="BE144" s="15"/>
      <c r="BF144" s="5">
        <f t="shared" si="62"/>
        <v>9470</v>
      </c>
      <c r="BG144" s="42">
        <v>2915</v>
      </c>
      <c r="BH144" s="42">
        <v>6555</v>
      </c>
      <c r="BI144" s="42"/>
      <c r="BJ144" s="42"/>
      <c r="BK144" s="42"/>
      <c r="BL144" s="42"/>
      <c r="BM144" s="42"/>
    </row>
    <row r="145" spans="1:65" outlineLevel="5" x14ac:dyDescent="0.3">
      <c r="A145" s="22">
        <f t="shared" si="48"/>
        <v>4</v>
      </c>
      <c r="B145" s="9">
        <f t="shared" si="46"/>
        <v>43947</v>
      </c>
      <c r="C145" s="51">
        <v>291836</v>
      </c>
      <c r="D145" s="64">
        <f t="shared" si="53"/>
        <v>37</v>
      </c>
      <c r="E145" s="12">
        <v>37</v>
      </c>
      <c r="F145" s="12">
        <v>37</v>
      </c>
      <c r="G145" s="12"/>
      <c r="H145" s="12"/>
      <c r="I145" s="12"/>
      <c r="J145" s="12"/>
      <c r="K145" s="12"/>
      <c r="L145" s="12"/>
      <c r="M145" s="74" t="str">
        <f t="shared" si="54"/>
        <v/>
      </c>
      <c r="N145" s="83" t="s">
        <v>103</v>
      </c>
      <c r="O145" s="83" t="s">
        <v>103</v>
      </c>
      <c r="P145" s="83"/>
      <c r="Q145" s="83"/>
      <c r="R145" s="83"/>
      <c r="S145" s="83"/>
      <c r="T145" s="83"/>
      <c r="U145" s="83"/>
      <c r="V145" s="5" t="str">
        <f t="shared" si="55"/>
        <v/>
      </c>
      <c r="W145" s="41"/>
      <c r="X145" s="41"/>
      <c r="Y145" s="41"/>
      <c r="Z145" s="41"/>
      <c r="AA145" s="41"/>
      <c r="AB145" s="41"/>
      <c r="AC145" s="41"/>
      <c r="AD145" s="41"/>
      <c r="AE145" s="5" t="str">
        <f t="shared" si="56"/>
        <v/>
      </c>
      <c r="AF145" s="41"/>
      <c r="AG145" s="41"/>
      <c r="AH145" s="41"/>
      <c r="AI145" s="41"/>
      <c r="AJ145" s="41"/>
      <c r="AK145" s="41"/>
      <c r="AL145" s="41"/>
      <c r="AM145" s="41"/>
      <c r="AN145" s="41">
        <f t="shared" si="63"/>
        <v>25.119617224880383</v>
      </c>
      <c r="AO145" s="41">
        <v>836</v>
      </c>
      <c r="AP145" s="110" t="s">
        <v>103</v>
      </c>
      <c r="AQ145" s="111" t="s">
        <v>103</v>
      </c>
      <c r="AR145" s="126" t="str">
        <f t="shared" si="57"/>
        <v/>
      </c>
      <c r="AS145" s="126" t="str">
        <f t="shared" si="58"/>
        <v/>
      </c>
      <c r="AT145" s="127">
        <v>794</v>
      </c>
      <c r="AU145" s="128" t="s">
        <v>103</v>
      </c>
      <c r="AV145" s="129" t="s">
        <v>103</v>
      </c>
      <c r="AW145" s="126" t="str">
        <f t="shared" si="59"/>
        <v/>
      </c>
      <c r="AX145" s="126" t="str">
        <f t="shared" si="60"/>
        <v/>
      </c>
      <c r="AY145" s="64" t="str">
        <f t="shared" si="61"/>
        <v/>
      </c>
      <c r="AZ145" s="97" t="s">
        <v>103</v>
      </c>
      <c r="BA145" s="68"/>
      <c r="BB145" s="68"/>
      <c r="BC145" s="68"/>
      <c r="BD145" s="68"/>
      <c r="BE145" s="15"/>
      <c r="BF145" s="5">
        <f t="shared" si="62"/>
        <v>9552</v>
      </c>
      <c r="BG145" s="42">
        <v>2904</v>
      </c>
      <c r="BH145" s="42">
        <v>6648</v>
      </c>
      <c r="BI145" s="42"/>
      <c r="BJ145" s="42"/>
      <c r="BK145" s="42"/>
      <c r="BL145" s="42"/>
      <c r="BM145" s="42"/>
    </row>
    <row r="146" spans="1:65" outlineLevel="5" x14ac:dyDescent="0.3">
      <c r="A146" s="22">
        <f t="shared" si="48"/>
        <v>4</v>
      </c>
      <c r="B146" s="9">
        <f t="shared" si="46"/>
        <v>43948</v>
      </c>
      <c r="C146" s="51">
        <v>312089</v>
      </c>
      <c r="D146" s="64">
        <f t="shared" si="53"/>
        <v>36.5</v>
      </c>
      <c r="E146" s="12">
        <v>36</v>
      </c>
      <c r="F146" s="12">
        <v>37</v>
      </c>
      <c r="G146" s="12"/>
      <c r="H146" s="12"/>
      <c r="I146" s="12"/>
      <c r="J146" s="12"/>
      <c r="K146" s="12"/>
      <c r="L146" s="12"/>
      <c r="M146" s="74" t="str">
        <f t="shared" si="54"/>
        <v/>
      </c>
      <c r="N146" s="83" t="s">
        <v>103</v>
      </c>
      <c r="O146" s="83" t="s">
        <v>103</v>
      </c>
      <c r="P146" s="83"/>
      <c r="Q146" s="83"/>
      <c r="R146" s="83"/>
      <c r="S146" s="83"/>
      <c r="T146" s="83"/>
      <c r="U146" s="83"/>
      <c r="V146" s="5" t="str">
        <f t="shared" si="55"/>
        <v/>
      </c>
      <c r="W146" s="41"/>
      <c r="X146" s="41"/>
      <c r="Y146" s="41"/>
      <c r="Z146" s="41"/>
      <c r="AA146" s="41"/>
      <c r="AB146" s="41"/>
      <c r="AC146" s="41"/>
      <c r="AD146" s="41"/>
      <c r="AE146" s="5" t="str">
        <f t="shared" si="56"/>
        <v/>
      </c>
      <c r="AF146" s="41"/>
      <c r="AG146" s="41"/>
      <c r="AH146" s="41"/>
      <c r="AI146" s="41"/>
      <c r="AJ146" s="41"/>
      <c r="AK146" s="41"/>
      <c r="AL146" s="41"/>
      <c r="AM146" s="41"/>
      <c r="AN146" s="41">
        <f t="shared" si="63"/>
        <v>20.114942528735632</v>
      </c>
      <c r="AO146" s="41">
        <v>1044</v>
      </c>
      <c r="AP146" s="110" t="s">
        <v>103</v>
      </c>
      <c r="AQ146" s="111" t="s">
        <v>103</v>
      </c>
      <c r="AR146" s="126" t="str">
        <f t="shared" si="57"/>
        <v/>
      </c>
      <c r="AS146" s="126" t="str">
        <f t="shared" si="58"/>
        <v/>
      </c>
      <c r="AT146" s="127">
        <v>981</v>
      </c>
      <c r="AU146" s="128">
        <v>2.5099999999999998</v>
      </c>
      <c r="AV146" s="129" t="s">
        <v>103</v>
      </c>
      <c r="AW146" s="126" t="str">
        <f t="shared" si="59"/>
        <v/>
      </c>
      <c r="AX146" s="126" t="str">
        <f t="shared" si="60"/>
        <v/>
      </c>
      <c r="AY146" s="64" t="str">
        <f t="shared" si="61"/>
        <v/>
      </c>
      <c r="AZ146" s="97">
        <v>81.2</v>
      </c>
      <c r="BA146" s="68"/>
      <c r="BB146" s="68"/>
      <c r="BC146" s="68"/>
      <c r="BD146" s="68"/>
      <c r="BE146" s="15"/>
      <c r="BF146" s="5">
        <f t="shared" si="62"/>
        <v>10848</v>
      </c>
      <c r="BG146" s="42">
        <v>2752</v>
      </c>
      <c r="BH146" s="42">
        <v>8096</v>
      </c>
      <c r="BI146" s="42"/>
      <c r="BJ146" s="42"/>
      <c r="BK146" s="42"/>
      <c r="BL146" s="42"/>
      <c r="BM146" s="42"/>
    </row>
    <row r="147" spans="1:65" outlineLevel="5" x14ac:dyDescent="0.3">
      <c r="A147" s="22">
        <f t="shared" si="48"/>
        <v>4</v>
      </c>
      <c r="B147" s="9">
        <f t="shared" si="46"/>
        <v>43949</v>
      </c>
      <c r="C147" s="51">
        <v>285790</v>
      </c>
      <c r="D147" s="64">
        <f t="shared" si="53"/>
        <v>37</v>
      </c>
      <c r="E147" s="12">
        <v>37</v>
      </c>
      <c r="F147" s="12">
        <v>37</v>
      </c>
      <c r="G147" s="12"/>
      <c r="H147" s="12"/>
      <c r="I147" s="12"/>
      <c r="J147" s="12"/>
      <c r="K147" s="12"/>
      <c r="L147" s="12"/>
      <c r="M147" s="74">
        <f t="shared" si="54"/>
        <v>7.5</v>
      </c>
      <c r="N147" s="83">
        <v>7.61</v>
      </c>
      <c r="O147" s="83">
        <v>7.32</v>
      </c>
      <c r="P147" s="83"/>
      <c r="Q147" s="83"/>
      <c r="R147" s="83"/>
      <c r="S147" s="83"/>
      <c r="T147" s="83"/>
      <c r="U147" s="83"/>
      <c r="V147" s="5" t="str">
        <f t="shared" si="55"/>
        <v/>
      </c>
      <c r="W147" s="41"/>
      <c r="X147" s="41"/>
      <c r="Y147" s="41"/>
      <c r="Z147" s="41"/>
      <c r="AA147" s="41"/>
      <c r="AB147" s="41"/>
      <c r="AC147" s="41"/>
      <c r="AD147" s="41"/>
      <c r="AE147" s="5" t="str">
        <f t="shared" si="56"/>
        <v/>
      </c>
      <c r="AF147" s="41"/>
      <c r="AG147" s="41"/>
      <c r="AH147" s="41"/>
      <c r="AI147" s="41"/>
      <c r="AJ147" s="41"/>
      <c r="AK147" s="41"/>
      <c r="AL147" s="41"/>
      <c r="AM147" s="41"/>
      <c r="AN147" s="41">
        <f t="shared" si="63"/>
        <v>21.042084168336672</v>
      </c>
      <c r="AO147" s="41">
        <v>998</v>
      </c>
      <c r="AP147" s="110">
        <v>4.29</v>
      </c>
      <c r="AQ147" s="111">
        <v>3.41</v>
      </c>
      <c r="AR147" s="126">
        <f t="shared" si="57"/>
        <v>79.487179487179489</v>
      </c>
      <c r="AS147" s="126">
        <f t="shared" si="58"/>
        <v>20.512820512820511</v>
      </c>
      <c r="AT147" s="127">
        <v>974</v>
      </c>
      <c r="AU147" s="128">
        <v>2.76</v>
      </c>
      <c r="AV147" s="129">
        <v>1.9</v>
      </c>
      <c r="AW147" s="126">
        <f t="shared" si="59"/>
        <v>68.840579710144937</v>
      </c>
      <c r="AX147" s="126">
        <f t="shared" si="60"/>
        <v>31.159420289855063</v>
      </c>
      <c r="AY147" s="64">
        <f t="shared" si="61"/>
        <v>42.985746436609126</v>
      </c>
      <c r="AZ147" s="97">
        <v>80.37</v>
      </c>
      <c r="BA147" s="68"/>
      <c r="BB147" s="68"/>
      <c r="BC147" s="68"/>
      <c r="BD147" s="68"/>
      <c r="BE147" s="15"/>
      <c r="BF147" s="5">
        <f t="shared" si="62"/>
        <v>11184</v>
      </c>
      <c r="BG147" s="42">
        <v>3174</v>
      </c>
      <c r="BH147" s="42">
        <v>8010</v>
      </c>
      <c r="BI147" s="42"/>
      <c r="BJ147" s="42"/>
      <c r="BK147" s="42"/>
      <c r="BL147" s="42"/>
      <c r="BM147" s="42"/>
    </row>
    <row r="148" spans="1:65" outlineLevel="5" x14ac:dyDescent="0.3">
      <c r="A148" s="22">
        <f t="shared" si="48"/>
        <v>4</v>
      </c>
      <c r="B148" s="9">
        <f t="shared" si="46"/>
        <v>43950</v>
      </c>
      <c r="C148" s="51">
        <v>286770</v>
      </c>
      <c r="D148" s="64">
        <f t="shared" si="53"/>
        <v>37</v>
      </c>
      <c r="E148" s="12">
        <v>37</v>
      </c>
      <c r="F148" s="12">
        <v>37</v>
      </c>
      <c r="G148" s="12"/>
      <c r="H148" s="12"/>
      <c r="I148" s="12"/>
      <c r="J148" s="12"/>
      <c r="K148" s="12"/>
      <c r="L148" s="12"/>
      <c r="M148" s="74" t="str">
        <f t="shared" si="54"/>
        <v/>
      </c>
      <c r="N148" s="83" t="s">
        <v>103</v>
      </c>
      <c r="O148" s="83" t="s">
        <v>103</v>
      </c>
      <c r="P148" s="83"/>
      <c r="Q148" s="83"/>
      <c r="R148" s="83"/>
      <c r="S148" s="83"/>
      <c r="T148" s="83"/>
      <c r="U148" s="83"/>
      <c r="V148" s="5" t="str">
        <f t="shared" si="55"/>
        <v/>
      </c>
      <c r="W148" s="41"/>
      <c r="X148" s="41"/>
      <c r="Y148" s="41"/>
      <c r="Z148" s="41"/>
      <c r="AA148" s="41"/>
      <c r="AB148" s="41"/>
      <c r="AC148" s="41"/>
      <c r="AD148" s="41"/>
      <c r="AE148" s="5" t="str">
        <f t="shared" si="56"/>
        <v/>
      </c>
      <c r="AF148" s="41"/>
      <c r="AG148" s="41"/>
      <c r="AH148" s="41"/>
      <c r="AI148" s="41"/>
      <c r="AJ148" s="41"/>
      <c r="AK148" s="41"/>
      <c r="AL148" s="41"/>
      <c r="AM148" s="41"/>
      <c r="AN148" s="41">
        <f t="shared" si="63"/>
        <v>19.774011299435028</v>
      </c>
      <c r="AO148" s="41">
        <v>1062</v>
      </c>
      <c r="AP148" s="110" t="s">
        <v>103</v>
      </c>
      <c r="AQ148" s="111" t="s">
        <v>103</v>
      </c>
      <c r="AR148" s="126" t="str">
        <f t="shared" si="57"/>
        <v/>
      </c>
      <c r="AS148" s="126" t="str">
        <f t="shared" si="58"/>
        <v/>
      </c>
      <c r="AT148" s="127">
        <v>1019</v>
      </c>
      <c r="AU148" s="128">
        <v>2.31</v>
      </c>
      <c r="AV148" s="129" t="s">
        <v>103</v>
      </c>
      <c r="AW148" s="126" t="str">
        <f t="shared" si="59"/>
        <v/>
      </c>
      <c r="AX148" s="126" t="str">
        <f t="shared" si="60"/>
        <v/>
      </c>
      <c r="AY148" s="64" t="str">
        <f t="shared" si="61"/>
        <v/>
      </c>
      <c r="AZ148" s="97">
        <v>80.150000000000006</v>
      </c>
      <c r="BA148" s="68"/>
      <c r="BB148" s="68"/>
      <c r="BC148" s="68"/>
      <c r="BD148" s="68"/>
      <c r="BE148" s="15"/>
      <c r="BF148" s="5">
        <f t="shared" si="62"/>
        <v>13789</v>
      </c>
      <c r="BG148" s="42">
        <v>2671</v>
      </c>
      <c r="BH148" s="42">
        <v>11118</v>
      </c>
      <c r="BI148" s="42"/>
      <c r="BJ148" s="42"/>
      <c r="BK148" s="42"/>
      <c r="BL148" s="42"/>
      <c r="BM148" s="42"/>
    </row>
    <row r="149" spans="1:65" ht="17.25" outlineLevel="5" thickBot="1" x14ac:dyDescent="0.35">
      <c r="A149" s="31">
        <f t="shared" si="48"/>
        <v>4</v>
      </c>
      <c r="B149" s="32">
        <f t="shared" si="46"/>
        <v>43951</v>
      </c>
      <c r="C149" s="51">
        <v>264418</v>
      </c>
      <c r="D149" s="64">
        <f t="shared" si="53"/>
        <v>36.5</v>
      </c>
      <c r="E149" s="12">
        <v>37</v>
      </c>
      <c r="F149" s="12">
        <v>36</v>
      </c>
      <c r="G149" s="12"/>
      <c r="H149" s="12"/>
      <c r="I149" s="12"/>
      <c r="J149" s="12"/>
      <c r="K149" s="12"/>
      <c r="L149" s="12"/>
      <c r="M149" s="74" t="str">
        <f t="shared" si="54"/>
        <v/>
      </c>
      <c r="N149" s="83" t="s">
        <v>103</v>
      </c>
      <c r="O149" s="83" t="s">
        <v>103</v>
      </c>
      <c r="P149" s="83"/>
      <c r="Q149" s="83"/>
      <c r="R149" s="83"/>
      <c r="S149" s="83"/>
      <c r="T149" s="83"/>
      <c r="U149" s="83"/>
      <c r="V149" s="5" t="str">
        <f t="shared" si="55"/>
        <v/>
      </c>
      <c r="W149" s="41"/>
      <c r="X149" s="41"/>
      <c r="Y149" s="41"/>
      <c r="Z149" s="41"/>
      <c r="AA149" s="41"/>
      <c r="AB149" s="41"/>
      <c r="AC149" s="41"/>
      <c r="AD149" s="41"/>
      <c r="AE149" s="5" t="str">
        <f t="shared" si="56"/>
        <v/>
      </c>
      <c r="AF149" s="41"/>
      <c r="AG149" s="41"/>
      <c r="AH149" s="41"/>
      <c r="AI149" s="41"/>
      <c r="AJ149" s="41"/>
      <c r="AK149" s="41"/>
      <c r="AL149" s="41"/>
      <c r="AM149" s="41"/>
      <c r="AN149" s="41">
        <f t="shared" si="63"/>
        <v>19.681349578256796</v>
      </c>
      <c r="AO149" s="41">
        <v>1067</v>
      </c>
      <c r="AP149" s="110" t="s">
        <v>103</v>
      </c>
      <c r="AQ149" s="111" t="s">
        <v>103</v>
      </c>
      <c r="AR149" s="126" t="str">
        <f t="shared" si="57"/>
        <v/>
      </c>
      <c r="AS149" s="126" t="str">
        <f t="shared" si="58"/>
        <v/>
      </c>
      <c r="AT149" s="127">
        <v>958</v>
      </c>
      <c r="AU149" s="128" t="s">
        <v>103</v>
      </c>
      <c r="AV149" s="129" t="s">
        <v>103</v>
      </c>
      <c r="AW149" s="126" t="str">
        <f t="shared" si="59"/>
        <v/>
      </c>
      <c r="AX149" s="126" t="str">
        <f t="shared" si="60"/>
        <v/>
      </c>
      <c r="AY149" s="64" t="str">
        <f t="shared" si="61"/>
        <v/>
      </c>
      <c r="AZ149" s="97" t="s">
        <v>103</v>
      </c>
      <c r="BA149" s="68"/>
      <c r="BB149" s="68"/>
      <c r="BC149" s="68"/>
      <c r="BD149" s="68"/>
      <c r="BE149" s="15"/>
      <c r="BF149" s="5">
        <f t="shared" si="62"/>
        <v>13650</v>
      </c>
      <c r="BG149" s="42">
        <v>2777</v>
      </c>
      <c r="BH149" s="42">
        <v>10873</v>
      </c>
      <c r="BI149" s="42"/>
      <c r="BJ149" s="42"/>
      <c r="BK149" s="42"/>
      <c r="BL149" s="42"/>
      <c r="BM149" s="42"/>
    </row>
    <row r="150" spans="1:65" outlineLevel="4" x14ac:dyDescent="0.3">
      <c r="A150" s="156" t="s">
        <v>38</v>
      </c>
      <c r="B150" s="157"/>
      <c r="C150" s="50">
        <f t="shared" ref="C150:BM150" si="64">SUBTOTAL(4,C120:C149)</f>
        <v>319570</v>
      </c>
      <c r="D150" s="60">
        <f t="shared" si="64"/>
        <v>37</v>
      </c>
      <c r="E150" s="28">
        <f t="shared" si="64"/>
        <v>37</v>
      </c>
      <c r="F150" s="28">
        <f t="shared" si="64"/>
        <v>37</v>
      </c>
      <c r="G150" s="28">
        <f t="shared" si="64"/>
        <v>0</v>
      </c>
      <c r="H150" s="28">
        <f t="shared" si="64"/>
        <v>0</v>
      </c>
      <c r="I150" s="28">
        <f t="shared" si="64"/>
        <v>0</v>
      </c>
      <c r="J150" s="28">
        <f t="shared" si="64"/>
        <v>0</v>
      </c>
      <c r="K150" s="28">
        <f t="shared" si="64"/>
        <v>0</v>
      </c>
      <c r="L150" s="28">
        <f t="shared" si="64"/>
        <v>0</v>
      </c>
      <c r="M150" s="71">
        <f t="shared" si="64"/>
        <v>7.5</v>
      </c>
      <c r="N150" s="82">
        <f t="shared" si="64"/>
        <v>7.61</v>
      </c>
      <c r="O150" s="82">
        <f t="shared" si="64"/>
        <v>7.32</v>
      </c>
      <c r="P150" s="82">
        <f t="shared" si="64"/>
        <v>0</v>
      </c>
      <c r="Q150" s="82">
        <f t="shared" si="64"/>
        <v>0</v>
      </c>
      <c r="R150" s="82">
        <f t="shared" si="64"/>
        <v>0</v>
      </c>
      <c r="S150" s="82">
        <f t="shared" si="64"/>
        <v>0</v>
      </c>
      <c r="T150" s="82">
        <f t="shared" si="64"/>
        <v>0</v>
      </c>
      <c r="U150" s="82">
        <f t="shared" si="64"/>
        <v>0</v>
      </c>
      <c r="V150" s="29">
        <f t="shared" si="64"/>
        <v>0</v>
      </c>
      <c r="W150" s="39">
        <f t="shared" si="64"/>
        <v>0</v>
      </c>
      <c r="X150" s="39">
        <f t="shared" si="64"/>
        <v>0</v>
      </c>
      <c r="Y150" s="39">
        <f t="shared" si="64"/>
        <v>0</v>
      </c>
      <c r="Z150" s="39">
        <f t="shared" si="64"/>
        <v>0</v>
      </c>
      <c r="AA150" s="39">
        <f t="shared" si="64"/>
        <v>0</v>
      </c>
      <c r="AB150" s="39">
        <f t="shared" si="64"/>
        <v>0</v>
      </c>
      <c r="AC150" s="39">
        <f t="shared" si="64"/>
        <v>0</v>
      </c>
      <c r="AD150" s="39">
        <f t="shared" si="64"/>
        <v>0</v>
      </c>
      <c r="AE150" s="29">
        <f t="shared" si="64"/>
        <v>0</v>
      </c>
      <c r="AF150" s="39">
        <f t="shared" si="64"/>
        <v>0</v>
      </c>
      <c r="AG150" s="39">
        <f t="shared" si="64"/>
        <v>0</v>
      </c>
      <c r="AH150" s="39">
        <f t="shared" si="64"/>
        <v>0</v>
      </c>
      <c r="AI150" s="39">
        <f t="shared" si="64"/>
        <v>0</v>
      </c>
      <c r="AJ150" s="39">
        <f t="shared" si="64"/>
        <v>0</v>
      </c>
      <c r="AK150" s="39">
        <f t="shared" si="64"/>
        <v>0</v>
      </c>
      <c r="AL150" s="39">
        <f t="shared" si="64"/>
        <v>0</v>
      </c>
      <c r="AM150" s="39">
        <f t="shared" si="64"/>
        <v>0</v>
      </c>
      <c r="AN150" s="39">
        <f t="shared" si="64"/>
        <v>28.493894165535956</v>
      </c>
      <c r="AO150" s="39">
        <f t="shared" si="64"/>
        <v>1098</v>
      </c>
      <c r="AP150" s="104">
        <f t="shared" si="64"/>
        <v>4.29</v>
      </c>
      <c r="AQ150" s="105">
        <f t="shared" si="64"/>
        <v>3.41</v>
      </c>
      <c r="AR150" s="106">
        <f t="shared" si="64"/>
        <v>79.797979797979806</v>
      </c>
      <c r="AS150" s="106">
        <f t="shared" si="64"/>
        <v>22.997416020671835</v>
      </c>
      <c r="AT150" s="107">
        <f t="shared" si="64"/>
        <v>1019</v>
      </c>
      <c r="AU150" s="108">
        <f t="shared" si="64"/>
        <v>2.76</v>
      </c>
      <c r="AV150" s="109">
        <f t="shared" si="64"/>
        <v>1.9</v>
      </c>
      <c r="AW150" s="106">
        <f t="shared" si="64"/>
        <v>68.840579710144937</v>
      </c>
      <c r="AX150" s="106">
        <f t="shared" si="64"/>
        <v>34.649122807017534</v>
      </c>
      <c r="AY150" s="60">
        <f t="shared" si="64"/>
        <v>49.050632911392455</v>
      </c>
      <c r="AZ150" s="96">
        <f t="shared" si="64"/>
        <v>81.2</v>
      </c>
      <c r="BA150" s="67">
        <f t="shared" si="64"/>
        <v>63</v>
      </c>
      <c r="BB150" s="67">
        <f t="shared" si="64"/>
        <v>36.4</v>
      </c>
      <c r="BC150" s="67">
        <f t="shared" si="64"/>
        <v>1896</v>
      </c>
      <c r="BD150" s="67">
        <f t="shared" si="64"/>
        <v>0</v>
      </c>
      <c r="BE150" s="27">
        <f t="shared" si="64"/>
        <v>0</v>
      </c>
      <c r="BF150" s="29">
        <f t="shared" si="64"/>
        <v>13789</v>
      </c>
      <c r="BG150" s="39">
        <f t="shared" si="64"/>
        <v>4131</v>
      </c>
      <c r="BH150" s="40">
        <f t="shared" si="64"/>
        <v>12050</v>
      </c>
      <c r="BI150" s="40">
        <f t="shared" si="64"/>
        <v>0</v>
      </c>
      <c r="BJ150" s="40">
        <f t="shared" si="64"/>
        <v>0</v>
      </c>
      <c r="BK150" s="40">
        <f t="shared" si="64"/>
        <v>0</v>
      </c>
      <c r="BL150" s="40">
        <f t="shared" si="64"/>
        <v>0</v>
      </c>
      <c r="BM150" s="27">
        <f t="shared" si="64"/>
        <v>0</v>
      </c>
    </row>
    <row r="151" spans="1:65" outlineLevel="3" x14ac:dyDescent="0.3">
      <c r="A151" s="158" t="s">
        <v>27</v>
      </c>
      <c r="B151" s="159"/>
      <c r="C151" s="51">
        <f t="shared" ref="C151:BM151" si="65">SUBTOTAL(5,C120:C149)</f>
        <v>261215</v>
      </c>
      <c r="D151" s="61">
        <f t="shared" si="65"/>
        <v>33.5</v>
      </c>
      <c r="E151" s="12">
        <f t="shared" si="65"/>
        <v>34</v>
      </c>
      <c r="F151" s="12">
        <f t="shared" si="65"/>
        <v>33</v>
      </c>
      <c r="G151" s="12">
        <f t="shared" si="65"/>
        <v>0</v>
      </c>
      <c r="H151" s="12">
        <f t="shared" si="65"/>
        <v>0</v>
      </c>
      <c r="I151" s="12">
        <f t="shared" si="65"/>
        <v>0</v>
      </c>
      <c r="J151" s="12">
        <f t="shared" si="65"/>
        <v>0</v>
      </c>
      <c r="K151" s="12">
        <f t="shared" si="65"/>
        <v>0</v>
      </c>
      <c r="L151" s="12">
        <f t="shared" si="65"/>
        <v>0</v>
      </c>
      <c r="M151" s="72">
        <f t="shared" si="65"/>
        <v>7.3</v>
      </c>
      <c r="N151" s="83">
        <f t="shared" si="65"/>
        <v>7.26</v>
      </c>
      <c r="O151" s="83">
        <f t="shared" si="65"/>
        <v>7.23</v>
      </c>
      <c r="P151" s="83">
        <f t="shared" si="65"/>
        <v>0</v>
      </c>
      <c r="Q151" s="83">
        <f t="shared" si="65"/>
        <v>0</v>
      </c>
      <c r="R151" s="83">
        <f t="shared" si="65"/>
        <v>0</v>
      </c>
      <c r="S151" s="83">
        <f t="shared" si="65"/>
        <v>0</v>
      </c>
      <c r="T151" s="83">
        <f t="shared" si="65"/>
        <v>0</v>
      </c>
      <c r="U151" s="83">
        <f t="shared" si="65"/>
        <v>0</v>
      </c>
      <c r="V151" s="6">
        <f t="shared" si="65"/>
        <v>0</v>
      </c>
      <c r="W151" s="41">
        <f t="shared" si="65"/>
        <v>0</v>
      </c>
      <c r="X151" s="41">
        <f t="shared" si="65"/>
        <v>0</v>
      </c>
      <c r="Y151" s="41">
        <f t="shared" si="65"/>
        <v>0</v>
      </c>
      <c r="Z151" s="41">
        <f t="shared" si="65"/>
        <v>0</v>
      </c>
      <c r="AA151" s="41">
        <f t="shared" si="65"/>
        <v>0</v>
      </c>
      <c r="AB151" s="41">
        <f t="shared" si="65"/>
        <v>0</v>
      </c>
      <c r="AC151" s="41">
        <f t="shared" si="65"/>
        <v>0</v>
      </c>
      <c r="AD151" s="41">
        <f t="shared" si="65"/>
        <v>0</v>
      </c>
      <c r="AE151" s="6">
        <f t="shared" si="65"/>
        <v>0</v>
      </c>
      <c r="AF151" s="41">
        <f t="shared" si="65"/>
        <v>0</v>
      </c>
      <c r="AG151" s="41">
        <f t="shared" si="65"/>
        <v>0</v>
      </c>
      <c r="AH151" s="41">
        <f t="shared" si="65"/>
        <v>0</v>
      </c>
      <c r="AI151" s="41">
        <f t="shared" si="65"/>
        <v>0</v>
      </c>
      <c r="AJ151" s="41">
        <f t="shared" si="65"/>
        <v>0</v>
      </c>
      <c r="AK151" s="41">
        <f t="shared" si="65"/>
        <v>0</v>
      </c>
      <c r="AL151" s="41">
        <f t="shared" si="65"/>
        <v>0</v>
      </c>
      <c r="AM151" s="41">
        <f t="shared" si="65"/>
        <v>0</v>
      </c>
      <c r="AN151" s="41">
        <f t="shared" si="65"/>
        <v>19.125683060109289</v>
      </c>
      <c r="AO151" s="41">
        <f t="shared" si="65"/>
        <v>737</v>
      </c>
      <c r="AP151" s="110">
        <f t="shared" si="65"/>
        <v>3.87</v>
      </c>
      <c r="AQ151" s="111">
        <f t="shared" si="65"/>
        <v>2.98</v>
      </c>
      <c r="AR151" s="112">
        <f t="shared" si="65"/>
        <v>77.002583979328165</v>
      </c>
      <c r="AS151" s="112">
        <f t="shared" si="65"/>
        <v>20.202020202020194</v>
      </c>
      <c r="AT151" s="113">
        <f t="shared" si="65"/>
        <v>637</v>
      </c>
      <c r="AU151" s="114">
        <f t="shared" si="65"/>
        <v>2.11</v>
      </c>
      <c r="AV151" s="115">
        <f t="shared" si="65"/>
        <v>1.49</v>
      </c>
      <c r="AW151" s="112">
        <f t="shared" si="65"/>
        <v>65.350877192982466</v>
      </c>
      <c r="AX151" s="112">
        <f t="shared" si="65"/>
        <v>31.159420289855063</v>
      </c>
      <c r="AY151" s="61">
        <f t="shared" si="65"/>
        <v>42.985746436609126</v>
      </c>
      <c r="AZ151" s="97">
        <f t="shared" si="65"/>
        <v>78.900000000000006</v>
      </c>
      <c r="BA151" s="68">
        <f t="shared" si="65"/>
        <v>63</v>
      </c>
      <c r="BB151" s="68">
        <f t="shared" si="65"/>
        <v>36.4</v>
      </c>
      <c r="BC151" s="68">
        <f t="shared" si="65"/>
        <v>1896</v>
      </c>
      <c r="BD151" s="68">
        <f t="shared" si="65"/>
        <v>0</v>
      </c>
      <c r="BE151" s="15">
        <f t="shared" si="65"/>
        <v>0</v>
      </c>
      <c r="BF151" s="6">
        <f t="shared" si="65"/>
        <v>6298</v>
      </c>
      <c r="BG151" s="41">
        <f t="shared" si="65"/>
        <v>735</v>
      </c>
      <c r="BH151" s="42">
        <f t="shared" si="65"/>
        <v>3838</v>
      </c>
      <c r="BI151" s="42">
        <f t="shared" si="65"/>
        <v>0</v>
      </c>
      <c r="BJ151" s="42">
        <f t="shared" si="65"/>
        <v>0</v>
      </c>
      <c r="BK151" s="42">
        <f t="shared" si="65"/>
        <v>0</v>
      </c>
      <c r="BL151" s="42">
        <f t="shared" si="65"/>
        <v>0</v>
      </c>
      <c r="BM151" s="15">
        <f t="shared" si="65"/>
        <v>0</v>
      </c>
    </row>
    <row r="152" spans="1:65" outlineLevel="2" x14ac:dyDescent="0.3">
      <c r="A152" s="158" t="s">
        <v>16</v>
      </c>
      <c r="B152" s="159"/>
      <c r="C152" s="51">
        <f>IFERROR(SUBTOTAL(1,C120:C149),"")</f>
        <v>289389.7</v>
      </c>
      <c r="D152" s="61">
        <f t="shared" ref="D152:BM152" si="66">IFERROR(SUBTOTAL(1,D120:D149),"")</f>
        <v>35.65</v>
      </c>
      <c r="E152" s="12">
        <f t="shared" si="66"/>
        <v>35.633333333333333</v>
      </c>
      <c r="F152" s="12">
        <f t="shared" si="66"/>
        <v>35.666666666666664</v>
      </c>
      <c r="G152" s="12" t="str">
        <f t="shared" si="66"/>
        <v/>
      </c>
      <c r="H152" s="12" t="str">
        <f t="shared" si="66"/>
        <v/>
      </c>
      <c r="I152" s="12" t="str">
        <f t="shared" si="66"/>
        <v/>
      </c>
      <c r="J152" s="12" t="str">
        <f t="shared" si="66"/>
        <v/>
      </c>
      <c r="K152" s="12" t="str">
        <f t="shared" si="66"/>
        <v/>
      </c>
      <c r="L152" s="12" t="str">
        <f t="shared" si="66"/>
        <v/>
      </c>
      <c r="M152" s="72">
        <f t="shared" si="66"/>
        <v>7.35</v>
      </c>
      <c r="N152" s="83">
        <f t="shared" si="66"/>
        <v>7.3725000000000005</v>
      </c>
      <c r="O152" s="83">
        <f t="shared" si="66"/>
        <v>7.26</v>
      </c>
      <c r="P152" s="83" t="str">
        <f t="shared" si="66"/>
        <v/>
      </c>
      <c r="Q152" s="83" t="str">
        <f t="shared" si="66"/>
        <v/>
      </c>
      <c r="R152" s="83" t="str">
        <f t="shared" si="66"/>
        <v/>
      </c>
      <c r="S152" s="83" t="str">
        <f t="shared" si="66"/>
        <v/>
      </c>
      <c r="T152" s="83" t="str">
        <f t="shared" si="66"/>
        <v/>
      </c>
      <c r="U152" s="83" t="str">
        <f t="shared" si="66"/>
        <v/>
      </c>
      <c r="V152" s="6" t="str">
        <f t="shared" si="66"/>
        <v/>
      </c>
      <c r="W152" s="41" t="str">
        <f t="shared" si="66"/>
        <v/>
      </c>
      <c r="X152" s="41" t="str">
        <f t="shared" si="66"/>
        <v/>
      </c>
      <c r="Y152" s="41" t="str">
        <f t="shared" si="66"/>
        <v/>
      </c>
      <c r="Z152" s="41" t="str">
        <f t="shared" si="66"/>
        <v/>
      </c>
      <c r="AA152" s="41" t="str">
        <f t="shared" si="66"/>
        <v/>
      </c>
      <c r="AB152" s="41" t="str">
        <f t="shared" si="66"/>
        <v/>
      </c>
      <c r="AC152" s="41" t="str">
        <f t="shared" si="66"/>
        <v/>
      </c>
      <c r="AD152" s="41" t="str">
        <f t="shared" si="66"/>
        <v/>
      </c>
      <c r="AE152" s="6" t="str">
        <f t="shared" si="66"/>
        <v/>
      </c>
      <c r="AF152" s="41" t="str">
        <f t="shared" si="66"/>
        <v/>
      </c>
      <c r="AG152" s="41" t="str">
        <f t="shared" si="66"/>
        <v/>
      </c>
      <c r="AH152" s="41" t="str">
        <f t="shared" si="66"/>
        <v/>
      </c>
      <c r="AI152" s="41" t="str">
        <f t="shared" si="66"/>
        <v/>
      </c>
      <c r="AJ152" s="41" t="str">
        <f t="shared" si="66"/>
        <v/>
      </c>
      <c r="AK152" s="41" t="str">
        <f t="shared" si="66"/>
        <v/>
      </c>
      <c r="AL152" s="41" t="str">
        <f t="shared" si="66"/>
        <v/>
      </c>
      <c r="AM152" s="41" t="str">
        <f t="shared" si="66"/>
        <v/>
      </c>
      <c r="AN152" s="41">
        <f t="shared" si="66"/>
        <v>22.932657993431516</v>
      </c>
      <c r="AO152" s="41">
        <f t="shared" si="66"/>
        <v>930.2</v>
      </c>
      <c r="AP152" s="110">
        <f t="shared" si="66"/>
        <v>4.0024999999999995</v>
      </c>
      <c r="AQ152" s="111">
        <f t="shared" si="66"/>
        <v>3.1550000000000002</v>
      </c>
      <c r="AR152" s="112">
        <f t="shared" si="66"/>
        <v>78.802012936944493</v>
      </c>
      <c r="AS152" s="112">
        <f t="shared" si="66"/>
        <v>21.197987063055514</v>
      </c>
      <c r="AT152" s="113">
        <f t="shared" si="66"/>
        <v>854.23333333333335</v>
      </c>
      <c r="AU152" s="114">
        <f t="shared" si="66"/>
        <v>2.3260000000000001</v>
      </c>
      <c r="AV152" s="115">
        <f t="shared" si="66"/>
        <v>1.6724999999999999</v>
      </c>
      <c r="AW152" s="112">
        <f t="shared" si="66"/>
        <v>67.216980525003635</v>
      </c>
      <c r="AX152" s="112">
        <f t="shared" si="66"/>
        <v>32.783019474996372</v>
      </c>
      <c r="AY152" s="61">
        <f t="shared" si="66"/>
        <v>44.820545997681549</v>
      </c>
      <c r="AZ152" s="97">
        <f t="shared" si="66"/>
        <v>79.961000000000013</v>
      </c>
      <c r="BA152" s="68">
        <f t="shared" si="66"/>
        <v>63</v>
      </c>
      <c r="BB152" s="68">
        <f t="shared" si="66"/>
        <v>36.4</v>
      </c>
      <c r="BC152" s="68">
        <f t="shared" si="66"/>
        <v>1896</v>
      </c>
      <c r="BD152" s="68" t="str">
        <f t="shared" si="66"/>
        <v/>
      </c>
      <c r="BE152" s="15" t="str">
        <f>IFERROR(SUBTOTAL(1,BE120:BE149),"")</f>
        <v/>
      </c>
      <c r="BF152" s="6">
        <f t="shared" si="66"/>
        <v>11003.7</v>
      </c>
      <c r="BG152" s="41">
        <f t="shared" si="66"/>
        <v>3030.9</v>
      </c>
      <c r="BH152" s="42">
        <f t="shared" si="66"/>
        <v>7972.8</v>
      </c>
      <c r="BI152" s="42" t="str">
        <f t="shared" si="66"/>
        <v/>
      </c>
      <c r="BJ152" s="42" t="str">
        <f t="shared" si="66"/>
        <v/>
      </c>
      <c r="BK152" s="42" t="str">
        <f t="shared" si="66"/>
        <v/>
      </c>
      <c r="BL152" s="42" t="str">
        <f t="shared" si="66"/>
        <v/>
      </c>
      <c r="BM152" s="15" t="str">
        <f t="shared" si="66"/>
        <v/>
      </c>
    </row>
    <row r="153" spans="1:65" ht="17.25" outlineLevel="1" thickBot="1" x14ac:dyDescent="0.35">
      <c r="A153" s="160" t="s">
        <v>57</v>
      </c>
      <c r="B153" s="161"/>
      <c r="C153" s="52">
        <f>SUBTOTAL(9,C120:C149)</f>
        <v>8681691</v>
      </c>
      <c r="D153" s="62"/>
      <c r="E153" s="30"/>
      <c r="F153" s="30"/>
      <c r="G153" s="30"/>
      <c r="H153" s="30"/>
      <c r="I153" s="30"/>
      <c r="J153" s="30"/>
      <c r="K153" s="30"/>
      <c r="L153" s="30"/>
      <c r="M153" s="73"/>
      <c r="N153" s="84"/>
      <c r="O153" s="84"/>
      <c r="P153" s="84"/>
      <c r="Q153" s="84"/>
      <c r="R153" s="84"/>
      <c r="S153" s="84"/>
      <c r="T153" s="84"/>
      <c r="U153" s="84"/>
      <c r="V153" s="93"/>
      <c r="W153" s="94"/>
      <c r="X153" s="94"/>
      <c r="Y153" s="94"/>
      <c r="Z153" s="94"/>
      <c r="AA153" s="94"/>
      <c r="AB153" s="94"/>
      <c r="AC153" s="94"/>
      <c r="AD153" s="94"/>
      <c r="AE153" s="93"/>
      <c r="AF153" s="94"/>
      <c r="AG153" s="94"/>
      <c r="AH153" s="94"/>
      <c r="AI153" s="94"/>
      <c r="AJ153" s="94"/>
      <c r="AK153" s="94"/>
      <c r="AL153" s="94"/>
      <c r="AM153" s="94"/>
      <c r="AN153" s="94"/>
      <c r="AO153" s="43">
        <f>SUBTOTAL(9,AO120:AO149)</f>
        <v>27906</v>
      </c>
      <c r="AP153" s="116"/>
      <c r="AQ153" s="117"/>
      <c r="AR153" s="118"/>
      <c r="AS153" s="118"/>
      <c r="AT153" s="119">
        <f>SUBTOTAL(9,AT120:AT149)</f>
        <v>25627</v>
      </c>
      <c r="AU153" s="120"/>
      <c r="AV153" s="121"/>
      <c r="AW153" s="118"/>
      <c r="AX153" s="118"/>
      <c r="AY153" s="62"/>
      <c r="AZ153" s="98"/>
      <c r="BA153" s="69"/>
      <c r="BB153" s="69"/>
      <c r="BC153" s="69"/>
      <c r="BD153" s="69"/>
      <c r="BE153" s="16">
        <f>SUBTOTAL(9,BE120:BE149)</f>
        <v>0</v>
      </c>
      <c r="BF153" s="7">
        <f t="shared" ref="BF153:BM153" si="67">SUBTOTAL(9,BF120:BF149)</f>
        <v>330111</v>
      </c>
      <c r="BG153" s="43">
        <f t="shared" si="67"/>
        <v>90927</v>
      </c>
      <c r="BH153" s="44">
        <f t="shared" si="67"/>
        <v>239184</v>
      </c>
      <c r="BI153" s="44">
        <f t="shared" si="67"/>
        <v>0</v>
      </c>
      <c r="BJ153" s="44">
        <f t="shared" si="67"/>
        <v>0</v>
      </c>
      <c r="BK153" s="44">
        <f t="shared" si="67"/>
        <v>0</v>
      </c>
      <c r="BL153" s="44">
        <f t="shared" si="67"/>
        <v>0</v>
      </c>
      <c r="BM153" s="16">
        <f t="shared" si="67"/>
        <v>0</v>
      </c>
    </row>
    <row r="154" spans="1:65" outlineLevel="5" x14ac:dyDescent="0.3">
      <c r="A154" s="21">
        <f t="shared" si="48"/>
        <v>5</v>
      </c>
      <c r="B154" s="33">
        <f>B149+1</f>
        <v>43952</v>
      </c>
      <c r="C154" s="51">
        <v>281744</v>
      </c>
      <c r="D154" s="64">
        <f t="shared" ref="D154:D184" si="68">IFERROR(ROUND(AVERAGE(E154:L154),1),"")</f>
        <v>36</v>
      </c>
      <c r="E154" s="12">
        <v>36</v>
      </c>
      <c r="F154" s="12">
        <v>36</v>
      </c>
      <c r="G154" s="12"/>
      <c r="H154" s="12"/>
      <c r="I154" s="12"/>
      <c r="J154" s="12"/>
      <c r="K154" s="12"/>
      <c r="L154" s="12"/>
      <c r="M154" s="74" t="str">
        <f t="shared" ref="M154:M184" si="69">IFERROR(ROUND(AVERAGE(N154:U154),1),"")</f>
        <v/>
      </c>
      <c r="N154" s="83" t="s">
        <v>103</v>
      </c>
      <c r="O154" s="83" t="s">
        <v>103</v>
      </c>
      <c r="P154" s="83"/>
      <c r="Q154" s="83"/>
      <c r="R154" s="83"/>
      <c r="S154" s="83"/>
      <c r="T154" s="83"/>
      <c r="U154" s="83"/>
      <c r="V154" s="5" t="str">
        <f t="shared" ref="V154:V184" si="70">IFERROR(ROUND(AVERAGE(W154:AD154),1),"")</f>
        <v/>
      </c>
      <c r="W154" s="41"/>
      <c r="X154" s="41"/>
      <c r="Y154" s="41"/>
      <c r="Z154" s="41"/>
      <c r="AA154" s="41"/>
      <c r="AB154" s="41"/>
      <c r="AC154" s="41"/>
      <c r="AD154" s="41"/>
      <c r="AE154" s="5" t="str">
        <f t="shared" ref="AE154:AE184" si="71">IFERROR(ROUND(AVERAGE(AF154:AM154),1),"")</f>
        <v/>
      </c>
      <c r="AF154" s="41"/>
      <c r="AG154" s="41"/>
      <c r="AH154" s="41"/>
      <c r="AI154" s="41"/>
      <c r="AJ154" s="41"/>
      <c r="AK154" s="41"/>
      <c r="AL154" s="41"/>
      <c r="AM154" s="41"/>
      <c r="AN154" s="41">
        <f>21000/AO154</f>
        <v>20.467836257309941</v>
      </c>
      <c r="AO154" s="41">
        <v>1026</v>
      </c>
      <c r="AP154" s="110" t="s">
        <v>103</v>
      </c>
      <c r="AQ154" s="111" t="s">
        <v>103</v>
      </c>
      <c r="AR154" s="126" t="str">
        <f t="shared" ref="AR154:AR184" si="72">IFERROR(AQ154/AP154*100,"")</f>
        <v/>
      </c>
      <c r="AS154" s="126" t="str">
        <f t="shared" ref="AS154:AS184" si="73">IFERROR(100-AR154,"")</f>
        <v/>
      </c>
      <c r="AT154" s="127">
        <v>937</v>
      </c>
      <c r="AU154" s="128" t="s">
        <v>103</v>
      </c>
      <c r="AV154" s="129" t="s">
        <v>103</v>
      </c>
      <c r="AW154" s="126" t="str">
        <f t="shared" ref="AW154:AW184" si="74">IFERROR(AV154/AU154*100,"")</f>
        <v/>
      </c>
      <c r="AX154" s="126" t="str">
        <f t="shared" ref="AX154:AX184" si="75">IFERROR(100-AW154,"")</f>
        <v/>
      </c>
      <c r="AY154" s="64" t="str">
        <f t="shared" ref="AY154:AY184" si="76">IFERROR((1-((AW154*AS154)/(AX154*AR154)))*100,"")</f>
        <v/>
      </c>
      <c r="AZ154" s="97" t="s">
        <v>103</v>
      </c>
      <c r="BA154" s="68"/>
      <c r="BB154" s="68"/>
      <c r="BC154" s="68"/>
      <c r="BD154" s="68"/>
      <c r="BE154" s="15"/>
      <c r="BF154" s="5">
        <f t="shared" ref="BF154:BF184" si="77">IF(SUM(BG154:BM154)=0,"",SUM(BG154:BM154))</f>
        <v>12706</v>
      </c>
      <c r="BG154" s="42">
        <v>2482</v>
      </c>
      <c r="BH154" s="42">
        <v>10224</v>
      </c>
      <c r="BI154" s="42"/>
      <c r="BJ154" s="42"/>
      <c r="BK154" s="42"/>
      <c r="BL154" s="42"/>
      <c r="BM154" s="15"/>
    </row>
    <row r="155" spans="1:65" outlineLevel="5" x14ac:dyDescent="0.3">
      <c r="A155" s="22">
        <f t="shared" si="48"/>
        <v>5</v>
      </c>
      <c r="B155" s="9">
        <f t="shared" ref="B155:B218" si="78">B154+1</f>
        <v>43953</v>
      </c>
      <c r="C155" s="51">
        <v>290065</v>
      </c>
      <c r="D155" s="64">
        <f t="shared" si="68"/>
        <v>36.5</v>
      </c>
      <c r="E155" s="12">
        <v>37</v>
      </c>
      <c r="F155" s="12">
        <v>36</v>
      </c>
      <c r="G155" s="12"/>
      <c r="H155" s="12"/>
      <c r="I155" s="12"/>
      <c r="J155" s="12"/>
      <c r="K155" s="12"/>
      <c r="L155" s="12"/>
      <c r="M155" s="74" t="str">
        <f t="shared" si="69"/>
        <v/>
      </c>
      <c r="N155" s="83" t="s">
        <v>103</v>
      </c>
      <c r="O155" s="83" t="s">
        <v>103</v>
      </c>
      <c r="P155" s="83"/>
      <c r="Q155" s="83"/>
      <c r="R155" s="83"/>
      <c r="S155" s="83"/>
      <c r="T155" s="83"/>
      <c r="U155" s="83"/>
      <c r="V155" s="5" t="str">
        <f t="shared" si="70"/>
        <v/>
      </c>
      <c r="W155" s="41"/>
      <c r="X155" s="41"/>
      <c r="Y155" s="41"/>
      <c r="Z155" s="41"/>
      <c r="AA155" s="41"/>
      <c r="AB155" s="41"/>
      <c r="AC155" s="41"/>
      <c r="AD155" s="41"/>
      <c r="AE155" s="5" t="str">
        <f t="shared" si="71"/>
        <v/>
      </c>
      <c r="AF155" s="41"/>
      <c r="AG155" s="41"/>
      <c r="AH155" s="41"/>
      <c r="AI155" s="41"/>
      <c r="AJ155" s="41"/>
      <c r="AK155" s="41"/>
      <c r="AL155" s="41"/>
      <c r="AM155" s="41"/>
      <c r="AN155" s="41">
        <f t="shared" ref="AN155:AN184" si="79">21000/AO155</f>
        <v>20.750988142292488</v>
      </c>
      <c r="AO155" s="41">
        <v>1012</v>
      </c>
      <c r="AP155" s="110" t="s">
        <v>103</v>
      </c>
      <c r="AQ155" s="111" t="s">
        <v>103</v>
      </c>
      <c r="AR155" s="126" t="str">
        <f t="shared" si="72"/>
        <v/>
      </c>
      <c r="AS155" s="126" t="str">
        <f t="shared" si="73"/>
        <v/>
      </c>
      <c r="AT155" s="127">
        <v>876</v>
      </c>
      <c r="AU155" s="128" t="s">
        <v>103</v>
      </c>
      <c r="AV155" s="129" t="s">
        <v>103</v>
      </c>
      <c r="AW155" s="126" t="str">
        <f t="shared" si="74"/>
        <v/>
      </c>
      <c r="AX155" s="126" t="str">
        <f t="shared" si="75"/>
        <v/>
      </c>
      <c r="AY155" s="64" t="str">
        <f t="shared" si="76"/>
        <v/>
      </c>
      <c r="AZ155" s="97" t="s">
        <v>103</v>
      </c>
      <c r="BA155" s="68"/>
      <c r="BB155" s="68"/>
      <c r="BC155" s="68"/>
      <c r="BD155" s="68"/>
      <c r="BE155" s="15"/>
      <c r="BF155" s="5">
        <f t="shared" si="77"/>
        <v>11337</v>
      </c>
      <c r="BG155" s="42">
        <v>2669</v>
      </c>
      <c r="BH155" s="42">
        <v>8668</v>
      </c>
      <c r="BI155" s="42"/>
      <c r="BJ155" s="42"/>
      <c r="BK155" s="42"/>
      <c r="BL155" s="42"/>
      <c r="BM155" s="15"/>
    </row>
    <row r="156" spans="1:65" outlineLevel="5" x14ac:dyDescent="0.3">
      <c r="A156" s="22">
        <f t="shared" si="48"/>
        <v>5</v>
      </c>
      <c r="B156" s="9">
        <f t="shared" si="78"/>
        <v>43954</v>
      </c>
      <c r="C156" s="51">
        <v>295086</v>
      </c>
      <c r="D156" s="64">
        <f t="shared" si="68"/>
        <v>37</v>
      </c>
      <c r="E156" s="12">
        <v>37</v>
      </c>
      <c r="F156" s="12">
        <v>37</v>
      </c>
      <c r="G156" s="12"/>
      <c r="H156" s="12"/>
      <c r="I156" s="12"/>
      <c r="J156" s="12"/>
      <c r="K156" s="12"/>
      <c r="L156" s="12"/>
      <c r="M156" s="74" t="str">
        <f t="shared" si="69"/>
        <v/>
      </c>
      <c r="N156" s="83" t="s">
        <v>103</v>
      </c>
      <c r="O156" s="83" t="s">
        <v>103</v>
      </c>
      <c r="P156" s="83"/>
      <c r="Q156" s="83"/>
      <c r="R156" s="83"/>
      <c r="S156" s="83"/>
      <c r="T156" s="83"/>
      <c r="U156" s="83"/>
      <c r="V156" s="5" t="str">
        <f t="shared" si="70"/>
        <v/>
      </c>
      <c r="W156" s="41"/>
      <c r="X156" s="41"/>
      <c r="Y156" s="41"/>
      <c r="Z156" s="41"/>
      <c r="AA156" s="41"/>
      <c r="AB156" s="41"/>
      <c r="AC156" s="41"/>
      <c r="AD156" s="41"/>
      <c r="AE156" s="5" t="str">
        <f t="shared" si="71"/>
        <v/>
      </c>
      <c r="AF156" s="41"/>
      <c r="AG156" s="41"/>
      <c r="AH156" s="41"/>
      <c r="AI156" s="41"/>
      <c r="AJ156" s="41"/>
      <c r="AK156" s="41"/>
      <c r="AL156" s="41"/>
      <c r="AM156" s="41"/>
      <c r="AN156" s="41">
        <f t="shared" si="79"/>
        <v>20.114942528735632</v>
      </c>
      <c r="AO156" s="41">
        <v>1044</v>
      </c>
      <c r="AP156" s="110" t="s">
        <v>103</v>
      </c>
      <c r="AQ156" s="111" t="s">
        <v>103</v>
      </c>
      <c r="AR156" s="126" t="str">
        <f t="shared" si="72"/>
        <v/>
      </c>
      <c r="AS156" s="126" t="str">
        <f t="shared" si="73"/>
        <v/>
      </c>
      <c r="AT156" s="127">
        <v>968</v>
      </c>
      <c r="AU156" s="128" t="s">
        <v>103</v>
      </c>
      <c r="AV156" s="129" t="s">
        <v>103</v>
      </c>
      <c r="AW156" s="126" t="str">
        <f t="shared" si="74"/>
        <v/>
      </c>
      <c r="AX156" s="126" t="str">
        <f t="shared" si="75"/>
        <v/>
      </c>
      <c r="AY156" s="64" t="str">
        <f t="shared" si="76"/>
        <v/>
      </c>
      <c r="AZ156" s="97" t="s">
        <v>103</v>
      </c>
      <c r="BA156" s="68"/>
      <c r="BB156" s="68"/>
      <c r="BC156" s="68"/>
      <c r="BD156" s="68"/>
      <c r="BE156" s="15"/>
      <c r="BF156" s="5">
        <f t="shared" si="77"/>
        <v>14600</v>
      </c>
      <c r="BG156" s="42">
        <v>3180</v>
      </c>
      <c r="BH156" s="42">
        <v>11420</v>
      </c>
      <c r="BI156" s="42"/>
      <c r="BJ156" s="42"/>
      <c r="BK156" s="42"/>
      <c r="BL156" s="42"/>
      <c r="BM156" s="15"/>
    </row>
    <row r="157" spans="1:65" outlineLevel="5" x14ac:dyDescent="0.3">
      <c r="A157" s="22">
        <f t="shared" si="48"/>
        <v>5</v>
      </c>
      <c r="B157" s="9">
        <f t="shared" si="78"/>
        <v>43955</v>
      </c>
      <c r="C157" s="51">
        <v>299181</v>
      </c>
      <c r="D157" s="64">
        <f t="shared" si="68"/>
        <v>37</v>
      </c>
      <c r="E157" s="12">
        <v>37</v>
      </c>
      <c r="F157" s="12">
        <v>37</v>
      </c>
      <c r="G157" s="12"/>
      <c r="H157" s="12"/>
      <c r="I157" s="12"/>
      <c r="J157" s="12"/>
      <c r="K157" s="12"/>
      <c r="L157" s="12"/>
      <c r="M157" s="74" t="str">
        <f t="shared" si="69"/>
        <v/>
      </c>
      <c r="N157" s="83" t="s">
        <v>103</v>
      </c>
      <c r="O157" s="83" t="s">
        <v>103</v>
      </c>
      <c r="P157" s="83"/>
      <c r="Q157" s="83"/>
      <c r="R157" s="83"/>
      <c r="S157" s="83"/>
      <c r="T157" s="83"/>
      <c r="U157" s="83"/>
      <c r="V157" s="5" t="str">
        <f t="shared" si="70"/>
        <v/>
      </c>
      <c r="W157" s="41"/>
      <c r="X157" s="41"/>
      <c r="Y157" s="41"/>
      <c r="Z157" s="41"/>
      <c r="AA157" s="41"/>
      <c r="AB157" s="41"/>
      <c r="AC157" s="41"/>
      <c r="AD157" s="41"/>
      <c r="AE157" s="5" t="str">
        <f t="shared" si="71"/>
        <v/>
      </c>
      <c r="AF157" s="41"/>
      <c r="AG157" s="41"/>
      <c r="AH157" s="41"/>
      <c r="AI157" s="41"/>
      <c r="AJ157" s="41"/>
      <c r="AK157" s="41"/>
      <c r="AL157" s="41"/>
      <c r="AM157" s="41"/>
      <c r="AN157" s="41">
        <f t="shared" si="79"/>
        <v>20.23121387283237</v>
      </c>
      <c r="AO157" s="41">
        <v>1038</v>
      </c>
      <c r="AP157" s="110" t="s">
        <v>103</v>
      </c>
      <c r="AQ157" s="111" t="s">
        <v>103</v>
      </c>
      <c r="AR157" s="126" t="str">
        <f t="shared" si="72"/>
        <v/>
      </c>
      <c r="AS157" s="126" t="str">
        <f t="shared" si="73"/>
        <v/>
      </c>
      <c r="AT157" s="127">
        <v>849</v>
      </c>
      <c r="AU157" s="128">
        <v>2.2400000000000002</v>
      </c>
      <c r="AV157" s="129" t="s">
        <v>103</v>
      </c>
      <c r="AW157" s="126" t="str">
        <f t="shared" si="74"/>
        <v/>
      </c>
      <c r="AX157" s="126" t="str">
        <f t="shared" si="75"/>
        <v/>
      </c>
      <c r="AY157" s="64" t="str">
        <f t="shared" si="76"/>
        <v/>
      </c>
      <c r="AZ157" s="97">
        <v>80.040000000000006</v>
      </c>
      <c r="BA157" s="68"/>
      <c r="BB157" s="68"/>
      <c r="BC157" s="68"/>
      <c r="BD157" s="68"/>
      <c r="BE157" s="15"/>
      <c r="BF157" s="5">
        <f t="shared" si="77"/>
        <v>12072</v>
      </c>
      <c r="BG157" s="42">
        <v>2832</v>
      </c>
      <c r="BH157" s="42">
        <v>9240</v>
      </c>
      <c r="BI157" s="42"/>
      <c r="BJ157" s="42"/>
      <c r="BK157" s="42"/>
      <c r="BL157" s="42"/>
      <c r="BM157" s="15"/>
    </row>
    <row r="158" spans="1:65" outlineLevel="5" x14ac:dyDescent="0.3">
      <c r="A158" s="22">
        <f t="shared" si="48"/>
        <v>5</v>
      </c>
      <c r="B158" s="9">
        <f t="shared" si="78"/>
        <v>43956</v>
      </c>
      <c r="C158" s="51">
        <v>291246</v>
      </c>
      <c r="D158" s="64">
        <f t="shared" si="68"/>
        <v>37</v>
      </c>
      <c r="E158" s="12">
        <v>37</v>
      </c>
      <c r="F158" s="12">
        <v>37</v>
      </c>
      <c r="G158" s="12"/>
      <c r="H158" s="12"/>
      <c r="I158" s="12"/>
      <c r="J158" s="12"/>
      <c r="K158" s="12"/>
      <c r="L158" s="12"/>
      <c r="M158" s="74" t="str">
        <f t="shared" si="69"/>
        <v/>
      </c>
      <c r="N158" s="83" t="s">
        <v>103</v>
      </c>
      <c r="O158" s="83" t="s">
        <v>103</v>
      </c>
      <c r="P158" s="83"/>
      <c r="Q158" s="83"/>
      <c r="R158" s="83"/>
      <c r="S158" s="83"/>
      <c r="T158" s="83"/>
      <c r="U158" s="83"/>
      <c r="V158" s="5" t="str">
        <f t="shared" si="70"/>
        <v/>
      </c>
      <c r="W158" s="41"/>
      <c r="X158" s="41"/>
      <c r="Y158" s="41"/>
      <c r="Z158" s="41"/>
      <c r="AA158" s="41"/>
      <c r="AB158" s="41"/>
      <c r="AC158" s="41"/>
      <c r="AD158" s="41"/>
      <c r="AE158" s="5" t="str">
        <f t="shared" si="71"/>
        <v/>
      </c>
      <c r="AF158" s="41"/>
      <c r="AG158" s="41"/>
      <c r="AH158" s="41"/>
      <c r="AI158" s="41"/>
      <c r="AJ158" s="41"/>
      <c r="AK158" s="41"/>
      <c r="AL158" s="41"/>
      <c r="AM158" s="41"/>
      <c r="AN158" s="41">
        <f t="shared" si="79"/>
        <v>20.250723240115718</v>
      </c>
      <c r="AO158" s="41">
        <v>1037</v>
      </c>
      <c r="AP158" s="110" t="s">
        <v>103</v>
      </c>
      <c r="AQ158" s="111" t="s">
        <v>103</v>
      </c>
      <c r="AR158" s="126" t="str">
        <f t="shared" si="72"/>
        <v/>
      </c>
      <c r="AS158" s="126" t="str">
        <f t="shared" si="73"/>
        <v/>
      </c>
      <c r="AT158" s="127">
        <v>913</v>
      </c>
      <c r="AU158" s="128" t="s">
        <v>103</v>
      </c>
      <c r="AV158" s="129" t="s">
        <v>103</v>
      </c>
      <c r="AW158" s="126" t="str">
        <f t="shared" si="74"/>
        <v/>
      </c>
      <c r="AX158" s="126" t="str">
        <f t="shared" si="75"/>
        <v/>
      </c>
      <c r="AY158" s="64" t="str">
        <f t="shared" si="76"/>
        <v/>
      </c>
      <c r="AZ158" s="97" t="s">
        <v>103</v>
      </c>
      <c r="BA158" s="68"/>
      <c r="BB158" s="68"/>
      <c r="BC158" s="68"/>
      <c r="BD158" s="68"/>
      <c r="BE158" s="15"/>
      <c r="BF158" s="5">
        <f t="shared" si="77"/>
        <v>12595</v>
      </c>
      <c r="BG158" s="42">
        <v>2541</v>
      </c>
      <c r="BH158" s="42">
        <v>10054</v>
      </c>
      <c r="BI158" s="42"/>
      <c r="BJ158" s="42"/>
      <c r="BK158" s="42"/>
      <c r="BL158" s="42"/>
      <c r="BM158" s="15"/>
    </row>
    <row r="159" spans="1:65" outlineLevel="5" x14ac:dyDescent="0.3">
      <c r="A159" s="22">
        <f t="shared" si="48"/>
        <v>5</v>
      </c>
      <c r="B159" s="9">
        <f t="shared" si="78"/>
        <v>43957</v>
      </c>
      <c r="C159" s="51">
        <v>284123</v>
      </c>
      <c r="D159" s="64">
        <f t="shared" si="68"/>
        <v>37</v>
      </c>
      <c r="E159" s="12">
        <v>37</v>
      </c>
      <c r="F159" s="12">
        <v>37</v>
      </c>
      <c r="G159" s="12"/>
      <c r="H159" s="12"/>
      <c r="I159" s="12"/>
      <c r="J159" s="12"/>
      <c r="K159" s="12"/>
      <c r="L159" s="12"/>
      <c r="M159" s="74" t="str">
        <f t="shared" si="69"/>
        <v/>
      </c>
      <c r="N159" s="83" t="s">
        <v>103</v>
      </c>
      <c r="O159" s="83" t="s">
        <v>103</v>
      </c>
      <c r="P159" s="83"/>
      <c r="Q159" s="83"/>
      <c r="R159" s="83"/>
      <c r="S159" s="83"/>
      <c r="T159" s="83"/>
      <c r="U159" s="83"/>
      <c r="V159" s="5" t="str">
        <f t="shared" si="70"/>
        <v/>
      </c>
      <c r="W159" s="41"/>
      <c r="X159" s="41"/>
      <c r="Y159" s="41"/>
      <c r="Z159" s="41"/>
      <c r="AA159" s="41"/>
      <c r="AB159" s="41"/>
      <c r="AC159" s="41"/>
      <c r="AD159" s="41"/>
      <c r="AE159" s="5" t="str">
        <f t="shared" si="71"/>
        <v/>
      </c>
      <c r="AF159" s="41"/>
      <c r="AG159" s="41"/>
      <c r="AH159" s="41"/>
      <c r="AI159" s="41"/>
      <c r="AJ159" s="41"/>
      <c r="AK159" s="41"/>
      <c r="AL159" s="41"/>
      <c r="AM159" s="41"/>
      <c r="AN159" s="41">
        <f t="shared" si="79"/>
        <v>18.766756032171582</v>
      </c>
      <c r="AO159" s="41">
        <v>1119</v>
      </c>
      <c r="AP159" s="110" t="s">
        <v>103</v>
      </c>
      <c r="AQ159" s="111" t="s">
        <v>103</v>
      </c>
      <c r="AR159" s="126" t="str">
        <f t="shared" si="72"/>
        <v/>
      </c>
      <c r="AS159" s="126" t="str">
        <f t="shared" si="73"/>
        <v/>
      </c>
      <c r="AT159" s="127">
        <v>1135</v>
      </c>
      <c r="AU159" s="128">
        <v>2.46</v>
      </c>
      <c r="AV159" s="129" t="s">
        <v>103</v>
      </c>
      <c r="AW159" s="126" t="str">
        <f t="shared" si="74"/>
        <v/>
      </c>
      <c r="AX159" s="126" t="str">
        <f t="shared" si="75"/>
        <v/>
      </c>
      <c r="AY159" s="64" t="str">
        <f t="shared" si="76"/>
        <v/>
      </c>
      <c r="AZ159" s="97">
        <v>80.25</v>
      </c>
      <c r="BA159" s="68"/>
      <c r="BB159" s="68"/>
      <c r="BC159" s="68"/>
      <c r="BD159" s="68"/>
      <c r="BE159" s="15"/>
      <c r="BF159" s="5">
        <f t="shared" si="77"/>
        <v>13650</v>
      </c>
      <c r="BG159" s="42">
        <v>2872</v>
      </c>
      <c r="BH159" s="42">
        <v>10778</v>
      </c>
      <c r="BI159" s="42"/>
      <c r="BJ159" s="42"/>
      <c r="BK159" s="42"/>
      <c r="BL159" s="42"/>
      <c r="BM159" s="15"/>
    </row>
    <row r="160" spans="1:65" outlineLevel="5" x14ac:dyDescent="0.3">
      <c r="A160" s="22">
        <f t="shared" si="48"/>
        <v>5</v>
      </c>
      <c r="B160" s="9">
        <f t="shared" si="78"/>
        <v>43958</v>
      </c>
      <c r="C160" s="51">
        <v>291724</v>
      </c>
      <c r="D160" s="64">
        <f t="shared" si="68"/>
        <v>37.5</v>
      </c>
      <c r="E160" s="12">
        <v>38</v>
      </c>
      <c r="F160" s="12">
        <v>37</v>
      </c>
      <c r="G160" s="12"/>
      <c r="H160" s="12"/>
      <c r="I160" s="12"/>
      <c r="J160" s="12"/>
      <c r="K160" s="12"/>
      <c r="L160" s="12"/>
      <c r="M160" s="74">
        <f t="shared" si="69"/>
        <v>7.4</v>
      </c>
      <c r="N160" s="83">
        <v>7.38</v>
      </c>
      <c r="O160" s="83">
        <v>7.35</v>
      </c>
      <c r="P160" s="83"/>
      <c r="Q160" s="83"/>
      <c r="R160" s="83"/>
      <c r="S160" s="83"/>
      <c r="T160" s="83"/>
      <c r="U160" s="83"/>
      <c r="V160" s="5" t="str">
        <f t="shared" si="70"/>
        <v/>
      </c>
      <c r="W160" s="41"/>
      <c r="X160" s="41"/>
      <c r="Y160" s="41"/>
      <c r="Z160" s="41"/>
      <c r="AA160" s="41"/>
      <c r="AB160" s="41"/>
      <c r="AC160" s="41"/>
      <c r="AD160" s="41"/>
      <c r="AE160" s="5" t="str">
        <f t="shared" si="71"/>
        <v/>
      </c>
      <c r="AF160" s="41"/>
      <c r="AG160" s="41"/>
      <c r="AH160" s="41"/>
      <c r="AI160" s="41"/>
      <c r="AJ160" s="41"/>
      <c r="AK160" s="41"/>
      <c r="AL160" s="41"/>
      <c r="AM160" s="41"/>
      <c r="AN160" s="41">
        <f t="shared" si="79"/>
        <v>15.825169555388094</v>
      </c>
      <c r="AO160" s="41">
        <v>1327</v>
      </c>
      <c r="AP160" s="110">
        <v>3.71</v>
      </c>
      <c r="AQ160" s="111">
        <v>2.82</v>
      </c>
      <c r="AR160" s="126">
        <f t="shared" si="72"/>
        <v>76.010781671159023</v>
      </c>
      <c r="AS160" s="126">
        <f t="shared" si="73"/>
        <v>23.989218328840977</v>
      </c>
      <c r="AT160" s="127">
        <v>1364</v>
      </c>
      <c r="AU160" s="128">
        <v>2.5099999999999998</v>
      </c>
      <c r="AV160" s="129">
        <v>1.64</v>
      </c>
      <c r="AW160" s="126">
        <f t="shared" si="74"/>
        <v>65.338645418326692</v>
      </c>
      <c r="AX160" s="126">
        <f t="shared" si="75"/>
        <v>34.661354581673308</v>
      </c>
      <c r="AY160" s="64">
        <f t="shared" si="76"/>
        <v>40.507051438819573</v>
      </c>
      <c r="AZ160" s="97">
        <v>80.09</v>
      </c>
      <c r="BA160" s="68"/>
      <c r="BB160" s="68"/>
      <c r="BC160" s="68"/>
      <c r="BD160" s="68"/>
      <c r="BE160" s="15"/>
      <c r="BF160" s="5">
        <f t="shared" si="77"/>
        <v>14138</v>
      </c>
      <c r="BG160" s="42">
        <v>2869</v>
      </c>
      <c r="BH160" s="42">
        <v>11269</v>
      </c>
      <c r="BI160" s="42"/>
      <c r="BJ160" s="42"/>
      <c r="BK160" s="42"/>
      <c r="BL160" s="42"/>
      <c r="BM160" s="15"/>
    </row>
    <row r="161" spans="1:65" outlineLevel="5" x14ac:dyDescent="0.3">
      <c r="A161" s="22">
        <f t="shared" si="48"/>
        <v>5</v>
      </c>
      <c r="B161" s="9">
        <f t="shared" si="78"/>
        <v>43959</v>
      </c>
      <c r="C161" s="51">
        <v>277073</v>
      </c>
      <c r="D161" s="64">
        <f t="shared" si="68"/>
        <v>37</v>
      </c>
      <c r="E161" s="12">
        <v>37</v>
      </c>
      <c r="F161" s="12">
        <v>37</v>
      </c>
      <c r="G161" s="12"/>
      <c r="H161" s="12"/>
      <c r="I161" s="12"/>
      <c r="J161" s="12"/>
      <c r="K161" s="12"/>
      <c r="L161" s="12"/>
      <c r="M161" s="74" t="str">
        <f t="shared" si="69"/>
        <v/>
      </c>
      <c r="N161" s="83" t="s">
        <v>103</v>
      </c>
      <c r="O161" s="83" t="s">
        <v>103</v>
      </c>
      <c r="P161" s="83"/>
      <c r="Q161" s="83"/>
      <c r="R161" s="83"/>
      <c r="S161" s="83"/>
      <c r="T161" s="83"/>
      <c r="U161" s="83"/>
      <c r="V161" s="5" t="str">
        <f t="shared" si="70"/>
        <v/>
      </c>
      <c r="W161" s="41"/>
      <c r="X161" s="41"/>
      <c r="Y161" s="41"/>
      <c r="Z161" s="41"/>
      <c r="AA161" s="41"/>
      <c r="AB161" s="41"/>
      <c r="AC161" s="41"/>
      <c r="AD161" s="41"/>
      <c r="AE161" s="5" t="str">
        <f t="shared" si="71"/>
        <v/>
      </c>
      <c r="AF161" s="41"/>
      <c r="AG161" s="41"/>
      <c r="AH161" s="41"/>
      <c r="AI161" s="41"/>
      <c r="AJ161" s="41"/>
      <c r="AK161" s="41"/>
      <c r="AL161" s="41"/>
      <c r="AM161" s="41"/>
      <c r="AN161" s="41">
        <f t="shared" si="79"/>
        <v>16.006097560975611</v>
      </c>
      <c r="AO161" s="41">
        <v>1312</v>
      </c>
      <c r="AP161" s="110" t="s">
        <v>103</v>
      </c>
      <c r="AQ161" s="111" t="s">
        <v>103</v>
      </c>
      <c r="AR161" s="126" t="str">
        <f t="shared" si="72"/>
        <v/>
      </c>
      <c r="AS161" s="126" t="str">
        <f t="shared" si="73"/>
        <v/>
      </c>
      <c r="AT161" s="127">
        <v>1196</v>
      </c>
      <c r="AU161" s="128">
        <v>2.38</v>
      </c>
      <c r="AV161" s="129" t="s">
        <v>103</v>
      </c>
      <c r="AW161" s="126" t="str">
        <f t="shared" si="74"/>
        <v/>
      </c>
      <c r="AX161" s="126" t="str">
        <f t="shared" si="75"/>
        <v/>
      </c>
      <c r="AY161" s="64" t="str">
        <f t="shared" si="76"/>
        <v/>
      </c>
      <c r="AZ161" s="97">
        <v>80.11</v>
      </c>
      <c r="BA161" s="68"/>
      <c r="BB161" s="68"/>
      <c r="BC161" s="68"/>
      <c r="BD161" s="68"/>
      <c r="BE161" s="15"/>
      <c r="BF161" s="5">
        <f t="shared" si="77"/>
        <v>14439</v>
      </c>
      <c r="BG161" s="42">
        <v>2847</v>
      </c>
      <c r="BH161" s="42">
        <v>11592</v>
      </c>
      <c r="BI161" s="42"/>
      <c r="BJ161" s="42"/>
      <c r="BK161" s="42"/>
      <c r="BL161" s="42"/>
      <c r="BM161" s="15"/>
    </row>
    <row r="162" spans="1:65" outlineLevel="5" x14ac:dyDescent="0.3">
      <c r="A162" s="22">
        <f t="shared" si="48"/>
        <v>5</v>
      </c>
      <c r="B162" s="9">
        <f t="shared" si="78"/>
        <v>43960</v>
      </c>
      <c r="C162" s="51">
        <v>297706</v>
      </c>
      <c r="D162" s="64">
        <f t="shared" si="68"/>
        <v>36.5</v>
      </c>
      <c r="E162" s="12">
        <v>37</v>
      </c>
      <c r="F162" s="12">
        <v>36</v>
      </c>
      <c r="G162" s="12"/>
      <c r="H162" s="12"/>
      <c r="I162" s="12"/>
      <c r="J162" s="12"/>
      <c r="K162" s="12"/>
      <c r="L162" s="12"/>
      <c r="M162" s="74" t="str">
        <f t="shared" si="69"/>
        <v/>
      </c>
      <c r="N162" s="83" t="s">
        <v>103</v>
      </c>
      <c r="O162" s="83" t="s">
        <v>103</v>
      </c>
      <c r="P162" s="83"/>
      <c r="Q162" s="83"/>
      <c r="R162" s="83"/>
      <c r="S162" s="83"/>
      <c r="T162" s="83"/>
      <c r="U162" s="83"/>
      <c r="V162" s="5" t="str">
        <f t="shared" si="70"/>
        <v/>
      </c>
      <c r="W162" s="41"/>
      <c r="X162" s="41"/>
      <c r="Y162" s="41"/>
      <c r="Z162" s="41"/>
      <c r="AA162" s="41"/>
      <c r="AB162" s="41"/>
      <c r="AC162" s="41"/>
      <c r="AD162" s="41"/>
      <c r="AE162" s="5" t="str">
        <f t="shared" si="71"/>
        <v/>
      </c>
      <c r="AF162" s="41"/>
      <c r="AG162" s="41"/>
      <c r="AH162" s="41"/>
      <c r="AI162" s="41"/>
      <c r="AJ162" s="41"/>
      <c r="AK162" s="41"/>
      <c r="AL162" s="41"/>
      <c r="AM162" s="41"/>
      <c r="AN162" s="41">
        <f t="shared" si="79"/>
        <v>16.129032258064516</v>
      </c>
      <c r="AO162" s="41">
        <v>1302</v>
      </c>
      <c r="AP162" s="110" t="s">
        <v>103</v>
      </c>
      <c r="AQ162" s="111" t="s">
        <v>103</v>
      </c>
      <c r="AR162" s="126" t="str">
        <f t="shared" si="72"/>
        <v/>
      </c>
      <c r="AS162" s="126" t="str">
        <f t="shared" si="73"/>
        <v/>
      </c>
      <c r="AT162" s="127">
        <v>1128</v>
      </c>
      <c r="AU162" s="128" t="s">
        <v>103</v>
      </c>
      <c r="AV162" s="129" t="s">
        <v>103</v>
      </c>
      <c r="AW162" s="126" t="str">
        <f t="shared" si="74"/>
        <v/>
      </c>
      <c r="AX162" s="126" t="str">
        <f t="shared" si="75"/>
        <v/>
      </c>
      <c r="AY162" s="64" t="str">
        <f t="shared" si="76"/>
        <v/>
      </c>
      <c r="AZ162" s="97" t="s">
        <v>103</v>
      </c>
      <c r="BA162" s="68"/>
      <c r="BB162" s="68"/>
      <c r="BC162" s="68"/>
      <c r="BD162" s="68"/>
      <c r="BE162" s="15"/>
      <c r="BF162" s="5">
        <f t="shared" si="77"/>
        <v>13286</v>
      </c>
      <c r="BG162" s="42">
        <v>2885</v>
      </c>
      <c r="BH162" s="42">
        <v>10401</v>
      </c>
      <c r="BI162" s="42"/>
      <c r="BJ162" s="42"/>
      <c r="BK162" s="42"/>
      <c r="BL162" s="42"/>
      <c r="BM162" s="15"/>
    </row>
    <row r="163" spans="1:65" outlineLevel="5" x14ac:dyDescent="0.3">
      <c r="A163" s="22">
        <f t="shared" ref="A163:A234" si="80">MONTH(B163)</f>
        <v>5</v>
      </c>
      <c r="B163" s="9">
        <f t="shared" si="78"/>
        <v>43961</v>
      </c>
      <c r="C163" s="51">
        <v>299307</v>
      </c>
      <c r="D163" s="64">
        <f t="shared" si="68"/>
        <v>37</v>
      </c>
      <c r="E163" s="12">
        <v>37</v>
      </c>
      <c r="F163" s="12">
        <v>37</v>
      </c>
      <c r="G163" s="12"/>
      <c r="H163" s="12"/>
      <c r="I163" s="12"/>
      <c r="J163" s="12"/>
      <c r="K163" s="12"/>
      <c r="L163" s="12"/>
      <c r="M163" s="74" t="str">
        <f t="shared" si="69"/>
        <v/>
      </c>
      <c r="N163" s="83" t="s">
        <v>103</v>
      </c>
      <c r="O163" s="83" t="s">
        <v>103</v>
      </c>
      <c r="P163" s="83"/>
      <c r="Q163" s="83"/>
      <c r="R163" s="83"/>
      <c r="S163" s="83"/>
      <c r="T163" s="83"/>
      <c r="U163" s="83"/>
      <c r="V163" s="5" t="str">
        <f t="shared" si="70"/>
        <v/>
      </c>
      <c r="W163" s="41"/>
      <c r="X163" s="41"/>
      <c r="Y163" s="41"/>
      <c r="Z163" s="41"/>
      <c r="AA163" s="41"/>
      <c r="AB163" s="41"/>
      <c r="AC163" s="41"/>
      <c r="AD163" s="41"/>
      <c r="AE163" s="5" t="str">
        <f t="shared" si="71"/>
        <v/>
      </c>
      <c r="AF163" s="41"/>
      <c r="AG163" s="41"/>
      <c r="AH163" s="41"/>
      <c r="AI163" s="41"/>
      <c r="AJ163" s="41"/>
      <c r="AK163" s="41"/>
      <c r="AL163" s="41"/>
      <c r="AM163" s="41"/>
      <c r="AN163" s="41">
        <f t="shared" si="79"/>
        <v>16.496465043205028</v>
      </c>
      <c r="AO163" s="41">
        <v>1273</v>
      </c>
      <c r="AP163" s="110" t="s">
        <v>103</v>
      </c>
      <c r="AQ163" s="111" t="s">
        <v>103</v>
      </c>
      <c r="AR163" s="126" t="str">
        <f t="shared" si="72"/>
        <v/>
      </c>
      <c r="AS163" s="126" t="str">
        <f t="shared" si="73"/>
        <v/>
      </c>
      <c r="AT163" s="127">
        <v>1220</v>
      </c>
      <c r="AU163" s="128" t="s">
        <v>103</v>
      </c>
      <c r="AV163" s="129" t="s">
        <v>103</v>
      </c>
      <c r="AW163" s="126" t="str">
        <f t="shared" si="74"/>
        <v/>
      </c>
      <c r="AX163" s="126" t="str">
        <f t="shared" si="75"/>
        <v/>
      </c>
      <c r="AY163" s="64" t="str">
        <f t="shared" si="76"/>
        <v/>
      </c>
      <c r="AZ163" s="97" t="s">
        <v>103</v>
      </c>
      <c r="BA163" s="68"/>
      <c r="BB163" s="68"/>
      <c r="BC163" s="68"/>
      <c r="BD163" s="68"/>
      <c r="BE163" s="15"/>
      <c r="BF163" s="5">
        <f t="shared" si="77"/>
        <v>12760</v>
      </c>
      <c r="BG163" s="42">
        <v>2724</v>
      </c>
      <c r="BH163" s="42">
        <v>10036</v>
      </c>
      <c r="BI163" s="42"/>
      <c r="BJ163" s="42"/>
      <c r="BK163" s="42"/>
      <c r="BL163" s="42"/>
      <c r="BM163" s="15"/>
    </row>
    <row r="164" spans="1:65" outlineLevel="5" x14ac:dyDescent="0.3">
      <c r="A164" s="22">
        <f t="shared" si="80"/>
        <v>5</v>
      </c>
      <c r="B164" s="9">
        <f t="shared" si="78"/>
        <v>43962</v>
      </c>
      <c r="C164" s="51">
        <v>294633</v>
      </c>
      <c r="D164" s="64">
        <f t="shared" si="68"/>
        <v>37</v>
      </c>
      <c r="E164" s="12">
        <v>37</v>
      </c>
      <c r="F164" s="12">
        <v>37</v>
      </c>
      <c r="G164" s="12"/>
      <c r="H164" s="12"/>
      <c r="I164" s="12"/>
      <c r="J164" s="12"/>
      <c r="K164" s="12"/>
      <c r="L164" s="12"/>
      <c r="M164" s="74" t="str">
        <f t="shared" si="69"/>
        <v/>
      </c>
      <c r="N164" s="83" t="s">
        <v>103</v>
      </c>
      <c r="O164" s="83" t="s">
        <v>103</v>
      </c>
      <c r="P164" s="83"/>
      <c r="Q164" s="83"/>
      <c r="R164" s="83"/>
      <c r="S164" s="83"/>
      <c r="T164" s="83"/>
      <c r="U164" s="83"/>
      <c r="V164" s="5" t="str">
        <f t="shared" si="70"/>
        <v/>
      </c>
      <c r="W164" s="41"/>
      <c r="X164" s="41"/>
      <c r="Y164" s="41"/>
      <c r="Z164" s="41"/>
      <c r="AA164" s="41"/>
      <c r="AB164" s="41"/>
      <c r="AC164" s="41"/>
      <c r="AD164" s="41"/>
      <c r="AE164" s="5" t="str">
        <f t="shared" si="71"/>
        <v/>
      </c>
      <c r="AF164" s="41"/>
      <c r="AG164" s="41"/>
      <c r="AH164" s="41"/>
      <c r="AI164" s="41"/>
      <c r="AJ164" s="41"/>
      <c r="AK164" s="41"/>
      <c r="AL164" s="41"/>
      <c r="AM164" s="41"/>
      <c r="AN164" s="41">
        <f t="shared" si="79"/>
        <v>18.213356461405031</v>
      </c>
      <c r="AO164" s="41">
        <v>1153</v>
      </c>
      <c r="AP164" s="110" t="s">
        <v>103</v>
      </c>
      <c r="AQ164" s="111" t="s">
        <v>103</v>
      </c>
      <c r="AR164" s="126" t="str">
        <f t="shared" si="72"/>
        <v/>
      </c>
      <c r="AS164" s="126" t="str">
        <f t="shared" si="73"/>
        <v/>
      </c>
      <c r="AT164" s="127">
        <v>1175</v>
      </c>
      <c r="AU164" s="128">
        <v>2.38</v>
      </c>
      <c r="AV164" s="129" t="s">
        <v>103</v>
      </c>
      <c r="AW164" s="126" t="str">
        <f t="shared" si="74"/>
        <v/>
      </c>
      <c r="AX164" s="126" t="str">
        <f t="shared" si="75"/>
        <v/>
      </c>
      <c r="AY164" s="64" t="str">
        <f t="shared" si="76"/>
        <v/>
      </c>
      <c r="AZ164" s="97">
        <v>81.42</v>
      </c>
      <c r="BA164" s="68"/>
      <c r="BB164" s="68"/>
      <c r="BC164" s="68"/>
      <c r="BD164" s="68"/>
      <c r="BE164" s="15"/>
      <c r="BF164" s="5">
        <f t="shared" si="77"/>
        <v>10044</v>
      </c>
      <c r="BG164" s="42">
        <v>2694</v>
      </c>
      <c r="BH164" s="42">
        <v>7350</v>
      </c>
      <c r="BI164" s="42"/>
      <c r="BJ164" s="42"/>
      <c r="BK164" s="42"/>
      <c r="BL164" s="42"/>
      <c r="BM164" s="15"/>
    </row>
    <row r="165" spans="1:65" outlineLevel="5" x14ac:dyDescent="0.3">
      <c r="A165" s="22">
        <f t="shared" si="80"/>
        <v>5</v>
      </c>
      <c r="B165" s="9">
        <f t="shared" si="78"/>
        <v>43963</v>
      </c>
      <c r="C165" s="51">
        <v>294496</v>
      </c>
      <c r="D165" s="64">
        <f t="shared" si="68"/>
        <v>36.5</v>
      </c>
      <c r="E165" s="12">
        <v>37</v>
      </c>
      <c r="F165" s="12">
        <v>36</v>
      </c>
      <c r="G165" s="12"/>
      <c r="H165" s="12"/>
      <c r="I165" s="12"/>
      <c r="J165" s="12"/>
      <c r="K165" s="12"/>
      <c r="L165" s="12"/>
      <c r="M165" s="74">
        <f t="shared" si="69"/>
        <v>7.2</v>
      </c>
      <c r="N165" s="83">
        <v>7.15</v>
      </c>
      <c r="O165" s="83">
        <v>7.27</v>
      </c>
      <c r="P165" s="83"/>
      <c r="Q165" s="83"/>
      <c r="R165" s="83"/>
      <c r="S165" s="83"/>
      <c r="T165" s="83"/>
      <c r="U165" s="83"/>
      <c r="V165" s="5" t="str">
        <f t="shared" si="70"/>
        <v/>
      </c>
      <c r="W165" s="41"/>
      <c r="X165" s="41"/>
      <c r="Y165" s="41"/>
      <c r="Z165" s="41"/>
      <c r="AA165" s="41"/>
      <c r="AB165" s="41"/>
      <c r="AC165" s="41"/>
      <c r="AD165" s="41"/>
      <c r="AE165" s="5" t="str">
        <f t="shared" si="71"/>
        <v/>
      </c>
      <c r="AF165" s="41"/>
      <c r="AG165" s="41"/>
      <c r="AH165" s="41"/>
      <c r="AI165" s="41"/>
      <c r="AJ165" s="41"/>
      <c r="AK165" s="41"/>
      <c r="AL165" s="41"/>
      <c r="AM165" s="41"/>
      <c r="AN165" s="41">
        <f t="shared" si="79"/>
        <v>18.633540372670808</v>
      </c>
      <c r="AO165" s="41">
        <v>1127</v>
      </c>
      <c r="AP165" s="110">
        <v>3.61</v>
      </c>
      <c r="AQ165" s="111">
        <v>2.79</v>
      </c>
      <c r="AR165" s="126">
        <f t="shared" si="72"/>
        <v>77.285318559556799</v>
      </c>
      <c r="AS165" s="126">
        <f t="shared" si="73"/>
        <v>22.714681440443201</v>
      </c>
      <c r="AT165" s="127">
        <v>1007</v>
      </c>
      <c r="AU165" s="128">
        <v>2.33</v>
      </c>
      <c r="AV165" s="129">
        <v>1.53</v>
      </c>
      <c r="AW165" s="126">
        <f t="shared" si="74"/>
        <v>65.665236051502134</v>
      </c>
      <c r="AX165" s="126">
        <f t="shared" si="75"/>
        <v>34.334763948497866</v>
      </c>
      <c r="AY165" s="64">
        <f t="shared" si="76"/>
        <v>43.790322580645238</v>
      </c>
      <c r="AZ165" s="97">
        <v>82.13</v>
      </c>
      <c r="BA165" s="68"/>
      <c r="BB165" s="68"/>
      <c r="BC165" s="68"/>
      <c r="BD165" s="68"/>
      <c r="BE165" s="15"/>
      <c r="BF165" s="5">
        <f t="shared" si="77"/>
        <v>12408</v>
      </c>
      <c r="BG165" s="42">
        <v>1292</v>
      </c>
      <c r="BH165" s="42">
        <v>11116</v>
      </c>
      <c r="BI165" s="42"/>
      <c r="BJ165" s="42"/>
      <c r="BK165" s="42"/>
      <c r="BL165" s="42"/>
      <c r="BM165" s="15"/>
    </row>
    <row r="166" spans="1:65" outlineLevel="5" x14ac:dyDescent="0.3">
      <c r="A166" s="22">
        <f t="shared" si="80"/>
        <v>5</v>
      </c>
      <c r="B166" s="9">
        <f t="shared" si="78"/>
        <v>43964</v>
      </c>
      <c r="C166" s="51">
        <v>285094</v>
      </c>
      <c r="D166" s="64">
        <f t="shared" si="68"/>
        <v>36.5</v>
      </c>
      <c r="E166" s="12">
        <v>36</v>
      </c>
      <c r="F166" s="12">
        <v>37</v>
      </c>
      <c r="G166" s="12"/>
      <c r="H166" s="12"/>
      <c r="I166" s="12"/>
      <c r="J166" s="12"/>
      <c r="K166" s="12"/>
      <c r="L166" s="12"/>
      <c r="M166" s="74" t="str">
        <f t="shared" si="69"/>
        <v/>
      </c>
      <c r="N166" s="83" t="s">
        <v>103</v>
      </c>
      <c r="O166" s="83" t="s">
        <v>103</v>
      </c>
      <c r="P166" s="83"/>
      <c r="Q166" s="83"/>
      <c r="R166" s="83"/>
      <c r="S166" s="83"/>
      <c r="T166" s="83"/>
      <c r="U166" s="83"/>
      <c r="V166" s="5" t="str">
        <f t="shared" si="70"/>
        <v/>
      </c>
      <c r="W166" s="41"/>
      <c r="X166" s="41"/>
      <c r="Y166" s="41"/>
      <c r="Z166" s="41"/>
      <c r="AA166" s="41"/>
      <c r="AB166" s="41"/>
      <c r="AC166" s="41"/>
      <c r="AD166" s="41"/>
      <c r="AE166" s="5" t="str">
        <f t="shared" si="71"/>
        <v/>
      </c>
      <c r="AF166" s="41"/>
      <c r="AG166" s="41"/>
      <c r="AH166" s="41"/>
      <c r="AI166" s="41"/>
      <c r="AJ166" s="41"/>
      <c r="AK166" s="41"/>
      <c r="AL166" s="41"/>
      <c r="AM166" s="41"/>
      <c r="AN166" s="41">
        <f t="shared" si="79"/>
        <v>20.05730659025788</v>
      </c>
      <c r="AO166" s="41">
        <v>1047</v>
      </c>
      <c r="AP166" s="110" t="s">
        <v>103</v>
      </c>
      <c r="AQ166" s="111" t="s">
        <v>103</v>
      </c>
      <c r="AR166" s="126" t="str">
        <f t="shared" si="72"/>
        <v/>
      </c>
      <c r="AS166" s="126" t="str">
        <f t="shared" si="73"/>
        <v/>
      </c>
      <c r="AT166" s="127">
        <v>941</v>
      </c>
      <c r="AU166" s="128">
        <v>2.2799999999999998</v>
      </c>
      <c r="AV166" s="129" t="s">
        <v>103</v>
      </c>
      <c r="AW166" s="126" t="str">
        <f t="shared" si="74"/>
        <v/>
      </c>
      <c r="AX166" s="126" t="str">
        <f t="shared" si="75"/>
        <v/>
      </c>
      <c r="AY166" s="64" t="str">
        <f t="shared" si="76"/>
        <v/>
      </c>
      <c r="AZ166" s="97">
        <v>82.14</v>
      </c>
      <c r="BA166" s="68"/>
      <c r="BB166" s="68"/>
      <c r="BC166" s="68"/>
      <c r="BD166" s="68"/>
      <c r="BE166" s="15"/>
      <c r="BF166" s="5">
        <f t="shared" si="77"/>
        <v>11762</v>
      </c>
      <c r="BG166" s="42">
        <v>4114</v>
      </c>
      <c r="BH166" s="42">
        <v>7648</v>
      </c>
      <c r="BI166" s="42"/>
      <c r="BJ166" s="42"/>
      <c r="BK166" s="42"/>
      <c r="BL166" s="42"/>
      <c r="BM166" s="15"/>
    </row>
    <row r="167" spans="1:65" outlineLevel="5" x14ac:dyDescent="0.3">
      <c r="A167" s="22">
        <f t="shared" si="80"/>
        <v>5</v>
      </c>
      <c r="B167" s="9">
        <f t="shared" si="78"/>
        <v>43965</v>
      </c>
      <c r="C167" s="51">
        <v>305383</v>
      </c>
      <c r="D167" s="64">
        <f t="shared" si="68"/>
        <v>37</v>
      </c>
      <c r="E167" s="12">
        <v>37</v>
      </c>
      <c r="F167" s="12">
        <v>37</v>
      </c>
      <c r="G167" s="12"/>
      <c r="H167" s="12"/>
      <c r="I167" s="12"/>
      <c r="J167" s="12"/>
      <c r="K167" s="12"/>
      <c r="L167" s="12"/>
      <c r="M167" s="74" t="str">
        <f t="shared" si="69"/>
        <v/>
      </c>
      <c r="N167" s="83" t="s">
        <v>103</v>
      </c>
      <c r="O167" s="83" t="s">
        <v>103</v>
      </c>
      <c r="P167" s="83"/>
      <c r="Q167" s="83"/>
      <c r="R167" s="83"/>
      <c r="S167" s="83"/>
      <c r="T167" s="83"/>
      <c r="U167" s="83"/>
      <c r="V167" s="5" t="str">
        <f t="shared" si="70"/>
        <v/>
      </c>
      <c r="W167" s="41"/>
      <c r="X167" s="41"/>
      <c r="Y167" s="41"/>
      <c r="Z167" s="41"/>
      <c r="AA167" s="41"/>
      <c r="AB167" s="41"/>
      <c r="AC167" s="41"/>
      <c r="AD167" s="41"/>
      <c r="AE167" s="5" t="str">
        <f t="shared" si="71"/>
        <v/>
      </c>
      <c r="AF167" s="41"/>
      <c r="AG167" s="41"/>
      <c r="AH167" s="41"/>
      <c r="AI167" s="41"/>
      <c r="AJ167" s="41"/>
      <c r="AK167" s="41"/>
      <c r="AL167" s="41"/>
      <c r="AM167" s="41"/>
      <c r="AN167" s="41">
        <f t="shared" si="79"/>
        <v>18.32460732984293</v>
      </c>
      <c r="AO167" s="41">
        <v>1146</v>
      </c>
      <c r="AP167" s="110" t="s">
        <v>103</v>
      </c>
      <c r="AQ167" s="111" t="s">
        <v>103</v>
      </c>
      <c r="AR167" s="126" t="str">
        <f t="shared" si="72"/>
        <v/>
      </c>
      <c r="AS167" s="126" t="str">
        <f t="shared" si="73"/>
        <v/>
      </c>
      <c r="AT167" s="127">
        <v>977</v>
      </c>
      <c r="AU167" s="128">
        <v>2.2400000000000002</v>
      </c>
      <c r="AV167" s="129" t="s">
        <v>103</v>
      </c>
      <c r="AW167" s="126" t="str">
        <f t="shared" si="74"/>
        <v/>
      </c>
      <c r="AX167" s="126" t="str">
        <f t="shared" si="75"/>
        <v/>
      </c>
      <c r="AY167" s="64" t="str">
        <f t="shared" si="76"/>
        <v/>
      </c>
      <c r="AZ167" s="97">
        <v>82.02</v>
      </c>
      <c r="BA167" s="68">
        <v>65.599999999999994</v>
      </c>
      <c r="BB167" s="68">
        <v>34</v>
      </c>
      <c r="BC167" s="68">
        <v>70</v>
      </c>
      <c r="BD167" s="68"/>
      <c r="BE167" s="15"/>
      <c r="BF167" s="5">
        <f t="shared" si="77"/>
        <v>12825</v>
      </c>
      <c r="BG167" s="42">
        <v>3298</v>
      </c>
      <c r="BH167" s="42">
        <v>9527</v>
      </c>
      <c r="BI167" s="42"/>
      <c r="BJ167" s="42"/>
      <c r="BK167" s="42"/>
      <c r="BL167" s="42"/>
      <c r="BM167" s="15"/>
    </row>
    <row r="168" spans="1:65" outlineLevel="5" x14ac:dyDescent="0.3">
      <c r="A168" s="22">
        <f t="shared" si="80"/>
        <v>5</v>
      </c>
      <c r="B168" s="9">
        <f t="shared" si="78"/>
        <v>43966</v>
      </c>
      <c r="C168" s="51">
        <v>324627</v>
      </c>
      <c r="D168" s="64">
        <f t="shared" si="68"/>
        <v>37</v>
      </c>
      <c r="E168" s="12">
        <v>38</v>
      </c>
      <c r="F168" s="12">
        <v>36</v>
      </c>
      <c r="G168" s="12"/>
      <c r="H168" s="12"/>
      <c r="I168" s="12"/>
      <c r="J168" s="12"/>
      <c r="K168" s="12"/>
      <c r="L168" s="12"/>
      <c r="M168" s="74" t="str">
        <f t="shared" si="69"/>
        <v/>
      </c>
      <c r="N168" s="83" t="s">
        <v>103</v>
      </c>
      <c r="O168" s="83" t="s">
        <v>103</v>
      </c>
      <c r="P168" s="83"/>
      <c r="Q168" s="83"/>
      <c r="R168" s="83"/>
      <c r="S168" s="83"/>
      <c r="T168" s="83"/>
      <c r="U168" s="83"/>
      <c r="V168" s="5" t="str">
        <f t="shared" si="70"/>
        <v/>
      </c>
      <c r="W168" s="41"/>
      <c r="X168" s="41"/>
      <c r="Y168" s="41"/>
      <c r="Z168" s="41"/>
      <c r="AA168" s="41"/>
      <c r="AB168" s="41"/>
      <c r="AC168" s="41"/>
      <c r="AD168" s="41"/>
      <c r="AE168" s="5" t="str">
        <f t="shared" si="71"/>
        <v/>
      </c>
      <c r="AF168" s="41"/>
      <c r="AG168" s="41"/>
      <c r="AH168" s="41"/>
      <c r="AI168" s="41"/>
      <c r="AJ168" s="41"/>
      <c r="AK168" s="41"/>
      <c r="AL168" s="41"/>
      <c r="AM168" s="41"/>
      <c r="AN168" s="41">
        <f t="shared" si="79"/>
        <v>19.644527595884004</v>
      </c>
      <c r="AO168" s="41">
        <v>1069</v>
      </c>
      <c r="AP168" s="110" t="s">
        <v>103</v>
      </c>
      <c r="AQ168" s="111" t="s">
        <v>103</v>
      </c>
      <c r="AR168" s="126" t="str">
        <f t="shared" si="72"/>
        <v/>
      </c>
      <c r="AS168" s="126" t="str">
        <f t="shared" si="73"/>
        <v/>
      </c>
      <c r="AT168" s="127">
        <v>1021</v>
      </c>
      <c r="AU168" s="128">
        <v>2.21</v>
      </c>
      <c r="AV168" s="129" t="s">
        <v>103</v>
      </c>
      <c r="AW168" s="126" t="str">
        <f t="shared" si="74"/>
        <v/>
      </c>
      <c r="AX168" s="126" t="str">
        <f t="shared" si="75"/>
        <v/>
      </c>
      <c r="AY168" s="64" t="str">
        <f t="shared" si="76"/>
        <v/>
      </c>
      <c r="AZ168" s="97">
        <v>81.84</v>
      </c>
      <c r="BA168" s="68"/>
      <c r="BB168" s="68"/>
      <c r="BC168" s="68"/>
      <c r="BD168" s="68"/>
      <c r="BE168" s="15"/>
      <c r="BF168" s="5">
        <f t="shared" si="77"/>
        <v>11940</v>
      </c>
      <c r="BG168" s="42">
        <v>2152</v>
      </c>
      <c r="BH168" s="42">
        <v>9788</v>
      </c>
      <c r="BI168" s="42"/>
      <c r="BJ168" s="42"/>
      <c r="BK168" s="42"/>
      <c r="BL168" s="42"/>
      <c r="BM168" s="15"/>
    </row>
    <row r="169" spans="1:65" outlineLevel="5" x14ac:dyDescent="0.3">
      <c r="A169" s="22">
        <f t="shared" si="80"/>
        <v>5</v>
      </c>
      <c r="B169" s="9">
        <f t="shared" si="78"/>
        <v>43967</v>
      </c>
      <c r="C169" s="51">
        <v>311681</v>
      </c>
      <c r="D169" s="64">
        <f t="shared" si="68"/>
        <v>37</v>
      </c>
      <c r="E169" s="12">
        <v>37</v>
      </c>
      <c r="F169" s="12">
        <v>37</v>
      </c>
      <c r="G169" s="12"/>
      <c r="H169" s="12"/>
      <c r="I169" s="12"/>
      <c r="J169" s="12"/>
      <c r="K169" s="12"/>
      <c r="L169" s="12"/>
      <c r="M169" s="74" t="str">
        <f t="shared" si="69"/>
        <v/>
      </c>
      <c r="N169" s="83" t="s">
        <v>103</v>
      </c>
      <c r="O169" s="83" t="s">
        <v>103</v>
      </c>
      <c r="P169" s="83"/>
      <c r="Q169" s="83"/>
      <c r="R169" s="83"/>
      <c r="S169" s="83"/>
      <c r="T169" s="83"/>
      <c r="U169" s="83"/>
      <c r="V169" s="5" t="str">
        <f t="shared" si="70"/>
        <v/>
      </c>
      <c r="W169" s="41"/>
      <c r="X169" s="41"/>
      <c r="Y169" s="41"/>
      <c r="Z169" s="41"/>
      <c r="AA169" s="41"/>
      <c r="AB169" s="41"/>
      <c r="AC169" s="41"/>
      <c r="AD169" s="41"/>
      <c r="AE169" s="5" t="str">
        <f t="shared" si="71"/>
        <v/>
      </c>
      <c r="AF169" s="41"/>
      <c r="AG169" s="41"/>
      <c r="AH169" s="41"/>
      <c r="AI169" s="41"/>
      <c r="AJ169" s="41"/>
      <c r="AK169" s="41"/>
      <c r="AL169" s="41"/>
      <c r="AM169" s="41"/>
      <c r="AN169" s="41">
        <f t="shared" si="79"/>
        <v>19.143117593436646</v>
      </c>
      <c r="AO169" s="41">
        <v>1097</v>
      </c>
      <c r="AP169" s="110" t="s">
        <v>103</v>
      </c>
      <c r="AQ169" s="111" t="s">
        <v>103</v>
      </c>
      <c r="AR169" s="126" t="str">
        <f t="shared" si="72"/>
        <v/>
      </c>
      <c r="AS169" s="126" t="str">
        <f t="shared" si="73"/>
        <v/>
      </c>
      <c r="AT169" s="127">
        <v>1074</v>
      </c>
      <c r="AU169" s="128" t="s">
        <v>103</v>
      </c>
      <c r="AV169" s="129" t="s">
        <v>103</v>
      </c>
      <c r="AW169" s="126" t="str">
        <f t="shared" si="74"/>
        <v/>
      </c>
      <c r="AX169" s="126" t="str">
        <f t="shared" si="75"/>
        <v/>
      </c>
      <c r="AY169" s="64" t="str">
        <f t="shared" si="76"/>
        <v/>
      </c>
      <c r="AZ169" s="97" t="s">
        <v>103</v>
      </c>
      <c r="BA169" s="68"/>
      <c r="BB169" s="68"/>
      <c r="BC169" s="68"/>
      <c r="BD169" s="68"/>
      <c r="BE169" s="15"/>
      <c r="BF169" s="5">
        <f t="shared" si="77"/>
        <v>11743</v>
      </c>
      <c r="BG169" s="42">
        <v>4019</v>
      </c>
      <c r="BH169" s="42">
        <v>7724</v>
      </c>
      <c r="BI169" s="42"/>
      <c r="BJ169" s="42"/>
      <c r="BK169" s="42"/>
      <c r="BL169" s="42"/>
      <c r="BM169" s="15"/>
    </row>
    <row r="170" spans="1:65" outlineLevel="5" x14ac:dyDescent="0.3">
      <c r="A170" s="22">
        <f t="shared" si="80"/>
        <v>5</v>
      </c>
      <c r="B170" s="9">
        <f t="shared" si="78"/>
        <v>43968</v>
      </c>
      <c r="C170" s="51">
        <v>311363</v>
      </c>
      <c r="D170" s="64">
        <f t="shared" si="68"/>
        <v>37</v>
      </c>
      <c r="E170" s="12">
        <v>37</v>
      </c>
      <c r="F170" s="12">
        <v>37</v>
      </c>
      <c r="G170" s="12"/>
      <c r="H170" s="12"/>
      <c r="I170" s="12"/>
      <c r="J170" s="12"/>
      <c r="K170" s="12"/>
      <c r="L170" s="12"/>
      <c r="M170" s="74" t="str">
        <f t="shared" si="69"/>
        <v/>
      </c>
      <c r="N170" s="83" t="s">
        <v>103</v>
      </c>
      <c r="O170" s="83" t="s">
        <v>103</v>
      </c>
      <c r="P170" s="83"/>
      <c r="Q170" s="83"/>
      <c r="R170" s="83"/>
      <c r="S170" s="83"/>
      <c r="T170" s="83"/>
      <c r="U170" s="83"/>
      <c r="V170" s="5" t="str">
        <f t="shared" si="70"/>
        <v/>
      </c>
      <c r="W170" s="41"/>
      <c r="X170" s="41"/>
      <c r="Y170" s="41"/>
      <c r="Z170" s="41"/>
      <c r="AA170" s="41"/>
      <c r="AB170" s="41"/>
      <c r="AC170" s="41"/>
      <c r="AD170" s="41"/>
      <c r="AE170" s="5" t="str">
        <f t="shared" si="71"/>
        <v/>
      </c>
      <c r="AF170" s="41"/>
      <c r="AG170" s="41"/>
      <c r="AH170" s="41"/>
      <c r="AI170" s="41"/>
      <c r="AJ170" s="41"/>
      <c r="AK170" s="41"/>
      <c r="AL170" s="41"/>
      <c r="AM170" s="41"/>
      <c r="AN170" s="41">
        <f t="shared" si="79"/>
        <v>18.901890189018903</v>
      </c>
      <c r="AO170" s="41">
        <v>1111</v>
      </c>
      <c r="AP170" s="110" t="s">
        <v>103</v>
      </c>
      <c r="AQ170" s="111" t="s">
        <v>103</v>
      </c>
      <c r="AR170" s="126" t="str">
        <f t="shared" si="72"/>
        <v/>
      </c>
      <c r="AS170" s="126" t="str">
        <f t="shared" si="73"/>
        <v/>
      </c>
      <c r="AT170" s="127">
        <v>994</v>
      </c>
      <c r="AU170" s="128" t="s">
        <v>103</v>
      </c>
      <c r="AV170" s="129" t="s">
        <v>103</v>
      </c>
      <c r="AW170" s="126" t="str">
        <f t="shared" si="74"/>
        <v/>
      </c>
      <c r="AX170" s="126" t="str">
        <f t="shared" si="75"/>
        <v/>
      </c>
      <c r="AY170" s="64" t="str">
        <f t="shared" si="76"/>
        <v/>
      </c>
      <c r="AZ170" s="97" t="s">
        <v>103</v>
      </c>
      <c r="BA170" s="68"/>
      <c r="BB170" s="68"/>
      <c r="BC170" s="68"/>
      <c r="BD170" s="68"/>
      <c r="BE170" s="15"/>
      <c r="BF170" s="5">
        <f t="shared" si="77"/>
        <v>13121</v>
      </c>
      <c r="BG170" s="42">
        <v>4093</v>
      </c>
      <c r="BH170" s="42">
        <v>9028</v>
      </c>
      <c r="BI170" s="42"/>
      <c r="BJ170" s="42"/>
      <c r="BK170" s="42"/>
      <c r="BL170" s="42"/>
      <c r="BM170" s="15"/>
    </row>
    <row r="171" spans="1:65" outlineLevel="5" x14ac:dyDescent="0.3">
      <c r="A171" s="22">
        <f t="shared" si="80"/>
        <v>5</v>
      </c>
      <c r="B171" s="9">
        <f t="shared" si="78"/>
        <v>43969</v>
      </c>
      <c r="C171" s="51">
        <v>340915</v>
      </c>
      <c r="D171" s="64">
        <f t="shared" si="68"/>
        <v>37.5</v>
      </c>
      <c r="E171" s="12">
        <v>38</v>
      </c>
      <c r="F171" s="12">
        <v>37</v>
      </c>
      <c r="G171" s="12"/>
      <c r="H171" s="12"/>
      <c r="I171" s="12"/>
      <c r="J171" s="12"/>
      <c r="K171" s="12"/>
      <c r="L171" s="12"/>
      <c r="M171" s="74" t="str">
        <f t="shared" si="69"/>
        <v/>
      </c>
      <c r="N171" s="83" t="s">
        <v>103</v>
      </c>
      <c r="O171" s="83" t="s">
        <v>103</v>
      </c>
      <c r="P171" s="83"/>
      <c r="Q171" s="83"/>
      <c r="R171" s="83"/>
      <c r="S171" s="83"/>
      <c r="T171" s="83"/>
      <c r="U171" s="83"/>
      <c r="V171" s="5" t="str">
        <f t="shared" si="70"/>
        <v/>
      </c>
      <c r="W171" s="41"/>
      <c r="X171" s="41"/>
      <c r="Y171" s="41"/>
      <c r="Z171" s="41"/>
      <c r="AA171" s="41"/>
      <c r="AB171" s="41"/>
      <c r="AC171" s="41"/>
      <c r="AD171" s="41"/>
      <c r="AE171" s="5" t="str">
        <f t="shared" si="71"/>
        <v/>
      </c>
      <c r="AF171" s="41"/>
      <c r="AG171" s="41"/>
      <c r="AH171" s="41"/>
      <c r="AI171" s="41"/>
      <c r="AJ171" s="41"/>
      <c r="AK171" s="41"/>
      <c r="AL171" s="41"/>
      <c r="AM171" s="41"/>
      <c r="AN171" s="41">
        <f t="shared" si="79"/>
        <v>19.337016574585636</v>
      </c>
      <c r="AO171" s="41">
        <v>1086</v>
      </c>
      <c r="AP171" s="110" t="s">
        <v>103</v>
      </c>
      <c r="AQ171" s="111" t="s">
        <v>103</v>
      </c>
      <c r="AR171" s="126" t="str">
        <f t="shared" si="72"/>
        <v/>
      </c>
      <c r="AS171" s="126" t="str">
        <f t="shared" si="73"/>
        <v/>
      </c>
      <c r="AT171" s="127">
        <v>942</v>
      </c>
      <c r="AU171" s="128">
        <v>2.25</v>
      </c>
      <c r="AV171" s="129" t="s">
        <v>103</v>
      </c>
      <c r="AW171" s="126" t="str">
        <f t="shared" si="74"/>
        <v/>
      </c>
      <c r="AX171" s="126" t="str">
        <f t="shared" si="75"/>
        <v/>
      </c>
      <c r="AY171" s="64" t="str">
        <f t="shared" si="76"/>
        <v/>
      </c>
      <c r="AZ171" s="97">
        <v>82.01</v>
      </c>
      <c r="BA171" s="68"/>
      <c r="BB171" s="68"/>
      <c r="BC171" s="68"/>
      <c r="BD171" s="68"/>
      <c r="BE171" s="15"/>
      <c r="BF171" s="5">
        <f t="shared" si="77"/>
        <v>12200</v>
      </c>
      <c r="BG171" s="42">
        <v>1400</v>
      </c>
      <c r="BH171" s="42">
        <v>10800</v>
      </c>
      <c r="BI171" s="42"/>
      <c r="BJ171" s="42"/>
      <c r="BK171" s="42"/>
      <c r="BL171" s="42"/>
      <c r="BM171" s="15"/>
    </row>
    <row r="172" spans="1:65" outlineLevel="5" x14ac:dyDescent="0.3">
      <c r="A172" s="22">
        <f t="shared" si="80"/>
        <v>5</v>
      </c>
      <c r="B172" s="9">
        <f t="shared" si="78"/>
        <v>43970</v>
      </c>
      <c r="C172" s="51">
        <v>342152</v>
      </c>
      <c r="D172" s="64">
        <f t="shared" si="68"/>
        <v>36.5</v>
      </c>
      <c r="E172" s="12">
        <v>37</v>
      </c>
      <c r="F172" s="12">
        <v>36</v>
      </c>
      <c r="G172" s="12"/>
      <c r="H172" s="12"/>
      <c r="I172" s="12"/>
      <c r="J172" s="12"/>
      <c r="K172" s="12"/>
      <c r="L172" s="12"/>
      <c r="M172" s="74" t="str">
        <f t="shared" si="69"/>
        <v/>
      </c>
      <c r="N172" s="83" t="s">
        <v>103</v>
      </c>
      <c r="O172" s="83" t="s">
        <v>103</v>
      </c>
      <c r="P172" s="83"/>
      <c r="Q172" s="83"/>
      <c r="R172" s="83"/>
      <c r="S172" s="83"/>
      <c r="T172" s="83"/>
      <c r="U172" s="83"/>
      <c r="V172" s="5" t="str">
        <f t="shared" si="70"/>
        <v/>
      </c>
      <c r="W172" s="41"/>
      <c r="X172" s="41"/>
      <c r="Y172" s="41"/>
      <c r="Z172" s="41"/>
      <c r="AA172" s="41"/>
      <c r="AB172" s="41"/>
      <c r="AC172" s="41"/>
      <c r="AD172" s="41"/>
      <c r="AE172" s="5" t="str">
        <f t="shared" si="71"/>
        <v/>
      </c>
      <c r="AF172" s="41"/>
      <c r="AG172" s="41"/>
      <c r="AH172" s="41"/>
      <c r="AI172" s="41"/>
      <c r="AJ172" s="41"/>
      <c r="AK172" s="41"/>
      <c r="AL172" s="41"/>
      <c r="AM172" s="41"/>
      <c r="AN172" s="41">
        <f t="shared" si="79"/>
        <v>18.97018970189702</v>
      </c>
      <c r="AO172" s="41">
        <v>1107</v>
      </c>
      <c r="AP172" s="110" t="s">
        <v>103</v>
      </c>
      <c r="AQ172" s="111" t="s">
        <v>103</v>
      </c>
      <c r="AR172" s="126" t="str">
        <f t="shared" si="72"/>
        <v/>
      </c>
      <c r="AS172" s="126" t="str">
        <f t="shared" si="73"/>
        <v/>
      </c>
      <c r="AT172" s="127">
        <v>1094</v>
      </c>
      <c r="AU172" s="128">
        <v>2.31</v>
      </c>
      <c r="AV172" s="129" t="s">
        <v>103</v>
      </c>
      <c r="AW172" s="126" t="str">
        <f t="shared" si="74"/>
        <v/>
      </c>
      <c r="AX172" s="126" t="str">
        <f t="shared" si="75"/>
        <v/>
      </c>
      <c r="AY172" s="64" t="str">
        <f t="shared" si="76"/>
        <v/>
      </c>
      <c r="AZ172" s="97">
        <v>81.55</v>
      </c>
      <c r="BA172" s="68"/>
      <c r="BB172" s="68"/>
      <c r="BC172" s="68"/>
      <c r="BD172" s="68"/>
      <c r="BE172" s="15"/>
      <c r="BF172" s="5">
        <f t="shared" si="77"/>
        <v>11990</v>
      </c>
      <c r="BG172" s="42">
        <v>0</v>
      </c>
      <c r="BH172" s="42">
        <v>11990</v>
      </c>
      <c r="BI172" s="42"/>
      <c r="BJ172" s="42"/>
      <c r="BK172" s="42"/>
      <c r="BL172" s="42"/>
      <c r="BM172" s="15"/>
    </row>
    <row r="173" spans="1:65" outlineLevel="5" x14ac:dyDescent="0.3">
      <c r="A173" s="22">
        <f t="shared" si="80"/>
        <v>5</v>
      </c>
      <c r="B173" s="9">
        <f t="shared" si="78"/>
        <v>43971</v>
      </c>
      <c r="C173" s="51">
        <v>298461</v>
      </c>
      <c r="D173" s="64">
        <f t="shared" si="68"/>
        <v>35.5</v>
      </c>
      <c r="E173" s="12">
        <v>36</v>
      </c>
      <c r="F173" s="12">
        <v>35</v>
      </c>
      <c r="G173" s="12"/>
      <c r="H173" s="12"/>
      <c r="I173" s="12"/>
      <c r="J173" s="12"/>
      <c r="K173" s="12"/>
      <c r="L173" s="12"/>
      <c r="M173" s="74">
        <f t="shared" si="69"/>
        <v>7.3</v>
      </c>
      <c r="N173" s="83">
        <v>7.36</v>
      </c>
      <c r="O173" s="83">
        <v>7.3</v>
      </c>
      <c r="P173" s="83"/>
      <c r="Q173" s="83"/>
      <c r="R173" s="83"/>
      <c r="S173" s="83"/>
      <c r="T173" s="83"/>
      <c r="U173" s="83"/>
      <c r="V173" s="5" t="str">
        <f t="shared" si="70"/>
        <v/>
      </c>
      <c r="W173" s="41"/>
      <c r="X173" s="41"/>
      <c r="Y173" s="41"/>
      <c r="Z173" s="41"/>
      <c r="AA173" s="41"/>
      <c r="AB173" s="41"/>
      <c r="AC173" s="41"/>
      <c r="AD173" s="41"/>
      <c r="AE173" s="5" t="str">
        <f t="shared" si="71"/>
        <v/>
      </c>
      <c r="AF173" s="41"/>
      <c r="AG173" s="41"/>
      <c r="AH173" s="41"/>
      <c r="AI173" s="41"/>
      <c r="AJ173" s="41"/>
      <c r="AK173" s="41"/>
      <c r="AL173" s="41"/>
      <c r="AM173" s="41"/>
      <c r="AN173" s="41">
        <f t="shared" si="79"/>
        <v>18.485915492957748</v>
      </c>
      <c r="AO173" s="41">
        <v>1136</v>
      </c>
      <c r="AP173" s="110">
        <v>3.1</v>
      </c>
      <c r="AQ173" s="111">
        <v>2.37</v>
      </c>
      <c r="AR173" s="126">
        <f t="shared" si="72"/>
        <v>76.451612903225808</v>
      </c>
      <c r="AS173" s="126">
        <f t="shared" si="73"/>
        <v>23.548387096774192</v>
      </c>
      <c r="AT173" s="127">
        <v>1003</v>
      </c>
      <c r="AU173" s="128">
        <v>2.27</v>
      </c>
      <c r="AV173" s="129">
        <v>1.52</v>
      </c>
      <c r="AW173" s="126">
        <f t="shared" si="74"/>
        <v>66.960352422907491</v>
      </c>
      <c r="AX173" s="126">
        <f t="shared" si="75"/>
        <v>33.039647577092509</v>
      </c>
      <c r="AY173" s="64">
        <f t="shared" si="76"/>
        <v>37.575246132208164</v>
      </c>
      <c r="AZ173" s="97">
        <v>80.25</v>
      </c>
      <c r="BA173" s="68"/>
      <c r="BB173" s="68"/>
      <c r="BC173" s="68"/>
      <c r="BD173" s="68"/>
      <c r="BE173" s="15"/>
      <c r="BF173" s="5">
        <f t="shared" si="77"/>
        <v>13272</v>
      </c>
      <c r="BG173" s="42">
        <v>2805</v>
      </c>
      <c r="BH173" s="42">
        <v>10467</v>
      </c>
      <c r="BI173" s="42"/>
      <c r="BJ173" s="42"/>
      <c r="BK173" s="42"/>
      <c r="BL173" s="42"/>
      <c r="BM173" s="15"/>
    </row>
    <row r="174" spans="1:65" outlineLevel="5" x14ac:dyDescent="0.3">
      <c r="A174" s="22">
        <f t="shared" si="80"/>
        <v>5</v>
      </c>
      <c r="B174" s="9">
        <f t="shared" si="78"/>
        <v>43972</v>
      </c>
      <c r="C174" s="51">
        <v>296296</v>
      </c>
      <c r="D174" s="64">
        <f t="shared" si="68"/>
        <v>35.5</v>
      </c>
      <c r="E174" s="12">
        <v>35</v>
      </c>
      <c r="F174" s="12">
        <v>36</v>
      </c>
      <c r="G174" s="12"/>
      <c r="H174" s="12"/>
      <c r="I174" s="12"/>
      <c r="J174" s="12"/>
      <c r="K174" s="12"/>
      <c r="L174" s="12"/>
      <c r="M174" s="74" t="str">
        <f t="shared" si="69"/>
        <v/>
      </c>
      <c r="N174" s="83" t="s">
        <v>103</v>
      </c>
      <c r="O174" s="83" t="s">
        <v>103</v>
      </c>
      <c r="P174" s="83"/>
      <c r="Q174" s="83"/>
      <c r="R174" s="83"/>
      <c r="S174" s="83"/>
      <c r="T174" s="83"/>
      <c r="U174" s="83"/>
      <c r="V174" s="5" t="str">
        <f t="shared" si="70"/>
        <v/>
      </c>
      <c r="W174" s="41"/>
      <c r="X174" s="41"/>
      <c r="Y174" s="41"/>
      <c r="Z174" s="41"/>
      <c r="AA174" s="41"/>
      <c r="AB174" s="41"/>
      <c r="AC174" s="41"/>
      <c r="AD174" s="41"/>
      <c r="AE174" s="5" t="str">
        <f t="shared" si="71"/>
        <v/>
      </c>
      <c r="AF174" s="41"/>
      <c r="AG174" s="41"/>
      <c r="AH174" s="41"/>
      <c r="AI174" s="41"/>
      <c r="AJ174" s="41"/>
      <c r="AK174" s="41"/>
      <c r="AL174" s="41"/>
      <c r="AM174" s="41"/>
      <c r="AN174" s="41">
        <f t="shared" si="79"/>
        <v>18.633540372670808</v>
      </c>
      <c r="AO174" s="41">
        <v>1127</v>
      </c>
      <c r="AP174" s="110" t="s">
        <v>103</v>
      </c>
      <c r="AQ174" s="111" t="s">
        <v>103</v>
      </c>
      <c r="AR174" s="126" t="str">
        <f t="shared" si="72"/>
        <v/>
      </c>
      <c r="AS174" s="126" t="str">
        <f t="shared" si="73"/>
        <v/>
      </c>
      <c r="AT174" s="127">
        <v>937</v>
      </c>
      <c r="AU174" s="128">
        <v>2.31</v>
      </c>
      <c r="AV174" s="129" t="s">
        <v>103</v>
      </c>
      <c r="AW174" s="126" t="str">
        <f t="shared" si="74"/>
        <v/>
      </c>
      <c r="AX174" s="126" t="str">
        <f t="shared" si="75"/>
        <v/>
      </c>
      <c r="AY174" s="64" t="str">
        <f t="shared" si="76"/>
        <v/>
      </c>
      <c r="AZ174" s="97">
        <v>80.11</v>
      </c>
      <c r="BA174" s="68"/>
      <c r="BB174" s="68"/>
      <c r="BC174" s="68"/>
      <c r="BD174" s="68"/>
      <c r="BE174" s="15"/>
      <c r="BF174" s="5">
        <f t="shared" si="77"/>
        <v>11559</v>
      </c>
      <c r="BG174" s="42">
        <v>4080</v>
      </c>
      <c r="BH174" s="42">
        <v>7479</v>
      </c>
      <c r="BI174" s="42"/>
      <c r="BJ174" s="42"/>
      <c r="BK174" s="42"/>
      <c r="BL174" s="42"/>
      <c r="BM174" s="15"/>
    </row>
    <row r="175" spans="1:65" outlineLevel="5" x14ac:dyDescent="0.3">
      <c r="A175" s="22">
        <f t="shared" si="80"/>
        <v>5</v>
      </c>
      <c r="B175" s="9">
        <f t="shared" si="78"/>
        <v>43973</v>
      </c>
      <c r="C175" s="51">
        <v>322218</v>
      </c>
      <c r="D175" s="64">
        <f t="shared" si="68"/>
        <v>36.5</v>
      </c>
      <c r="E175" s="12">
        <v>37</v>
      </c>
      <c r="F175" s="12">
        <v>36</v>
      </c>
      <c r="G175" s="12"/>
      <c r="H175" s="12"/>
      <c r="I175" s="12"/>
      <c r="J175" s="12"/>
      <c r="K175" s="12"/>
      <c r="L175" s="12"/>
      <c r="M175" s="74" t="str">
        <f t="shared" si="69"/>
        <v/>
      </c>
      <c r="N175" s="83" t="s">
        <v>103</v>
      </c>
      <c r="O175" s="83" t="s">
        <v>103</v>
      </c>
      <c r="P175" s="83"/>
      <c r="Q175" s="83"/>
      <c r="R175" s="83"/>
      <c r="S175" s="83"/>
      <c r="T175" s="83"/>
      <c r="U175" s="83"/>
      <c r="V175" s="5" t="str">
        <f t="shared" si="70"/>
        <v/>
      </c>
      <c r="W175" s="41"/>
      <c r="X175" s="41"/>
      <c r="Y175" s="41"/>
      <c r="Z175" s="41"/>
      <c r="AA175" s="41"/>
      <c r="AB175" s="41"/>
      <c r="AC175" s="41"/>
      <c r="AD175" s="41"/>
      <c r="AE175" s="5" t="str">
        <f t="shared" si="71"/>
        <v/>
      </c>
      <c r="AF175" s="41"/>
      <c r="AG175" s="41"/>
      <c r="AH175" s="41"/>
      <c r="AI175" s="41"/>
      <c r="AJ175" s="41"/>
      <c r="AK175" s="41"/>
      <c r="AL175" s="41"/>
      <c r="AM175" s="41"/>
      <c r="AN175" s="41">
        <f t="shared" si="79"/>
        <v>19.774011299435028</v>
      </c>
      <c r="AO175" s="41">
        <v>1062</v>
      </c>
      <c r="AP175" s="110" t="s">
        <v>103</v>
      </c>
      <c r="AQ175" s="111" t="s">
        <v>103</v>
      </c>
      <c r="AR175" s="126" t="str">
        <f t="shared" si="72"/>
        <v/>
      </c>
      <c r="AS175" s="126" t="str">
        <f t="shared" si="73"/>
        <v/>
      </c>
      <c r="AT175" s="127">
        <v>995</v>
      </c>
      <c r="AU175" s="128">
        <v>2.29</v>
      </c>
      <c r="AV175" s="129" t="s">
        <v>103</v>
      </c>
      <c r="AW175" s="126" t="str">
        <f t="shared" si="74"/>
        <v/>
      </c>
      <c r="AX175" s="126" t="str">
        <f t="shared" si="75"/>
        <v/>
      </c>
      <c r="AY175" s="64" t="str">
        <f t="shared" si="76"/>
        <v/>
      </c>
      <c r="AZ175" s="97">
        <v>80.53</v>
      </c>
      <c r="BA175" s="68"/>
      <c r="BB175" s="68"/>
      <c r="BC175" s="68"/>
      <c r="BD175" s="68"/>
      <c r="BE175" s="15"/>
      <c r="BF175" s="5">
        <f t="shared" si="77"/>
        <v>10282</v>
      </c>
      <c r="BG175" s="42">
        <v>3845</v>
      </c>
      <c r="BH175" s="42">
        <v>6437</v>
      </c>
      <c r="BI175" s="42"/>
      <c r="BJ175" s="42"/>
      <c r="BK175" s="42"/>
      <c r="BL175" s="42"/>
      <c r="BM175" s="15"/>
    </row>
    <row r="176" spans="1:65" outlineLevel="5" x14ac:dyDescent="0.3">
      <c r="A176" s="22">
        <f t="shared" si="80"/>
        <v>5</v>
      </c>
      <c r="B176" s="9">
        <f t="shared" si="78"/>
        <v>43974</v>
      </c>
      <c r="C176" s="51">
        <v>306206</v>
      </c>
      <c r="D176" s="64">
        <f t="shared" si="68"/>
        <v>37.5</v>
      </c>
      <c r="E176" s="12">
        <v>37</v>
      </c>
      <c r="F176" s="12">
        <v>38</v>
      </c>
      <c r="G176" s="12"/>
      <c r="H176" s="12"/>
      <c r="I176" s="12"/>
      <c r="J176" s="12"/>
      <c r="K176" s="12"/>
      <c r="L176" s="12"/>
      <c r="M176" s="74" t="str">
        <f t="shared" si="69"/>
        <v/>
      </c>
      <c r="N176" s="83" t="s">
        <v>103</v>
      </c>
      <c r="O176" s="83" t="s">
        <v>103</v>
      </c>
      <c r="P176" s="83"/>
      <c r="Q176" s="83"/>
      <c r="R176" s="83"/>
      <c r="S176" s="83"/>
      <c r="T176" s="83"/>
      <c r="U176" s="83"/>
      <c r="V176" s="5" t="str">
        <f t="shared" si="70"/>
        <v/>
      </c>
      <c r="W176" s="41"/>
      <c r="X176" s="41"/>
      <c r="Y176" s="41"/>
      <c r="Z176" s="41"/>
      <c r="AA176" s="41"/>
      <c r="AB176" s="41"/>
      <c r="AC176" s="41"/>
      <c r="AD176" s="41"/>
      <c r="AE176" s="5" t="str">
        <f t="shared" si="71"/>
        <v/>
      </c>
      <c r="AF176" s="41"/>
      <c r="AG176" s="41"/>
      <c r="AH176" s="41"/>
      <c r="AI176" s="41"/>
      <c r="AJ176" s="41"/>
      <c r="AK176" s="41"/>
      <c r="AL176" s="41"/>
      <c r="AM176" s="41"/>
      <c r="AN176" s="41">
        <f t="shared" si="79"/>
        <v>18.800358102059086</v>
      </c>
      <c r="AO176" s="41">
        <v>1117</v>
      </c>
      <c r="AP176" s="110" t="s">
        <v>103</v>
      </c>
      <c r="AQ176" s="111" t="s">
        <v>103</v>
      </c>
      <c r="AR176" s="126" t="str">
        <f t="shared" si="72"/>
        <v/>
      </c>
      <c r="AS176" s="126" t="str">
        <f t="shared" si="73"/>
        <v/>
      </c>
      <c r="AT176" s="127">
        <v>1160</v>
      </c>
      <c r="AU176" s="128" t="s">
        <v>103</v>
      </c>
      <c r="AV176" s="129" t="s">
        <v>103</v>
      </c>
      <c r="AW176" s="126" t="str">
        <f t="shared" si="74"/>
        <v/>
      </c>
      <c r="AX176" s="126" t="str">
        <f t="shared" si="75"/>
        <v/>
      </c>
      <c r="AY176" s="64" t="str">
        <f t="shared" si="76"/>
        <v/>
      </c>
      <c r="AZ176" s="97" t="s">
        <v>103</v>
      </c>
      <c r="BA176" s="68"/>
      <c r="BB176" s="68"/>
      <c r="BC176" s="68"/>
      <c r="BD176" s="68"/>
      <c r="BE176" s="15"/>
      <c r="BF176" s="5">
        <f t="shared" si="77"/>
        <v>13370</v>
      </c>
      <c r="BG176" s="42">
        <v>4096</v>
      </c>
      <c r="BH176" s="42">
        <v>9274</v>
      </c>
      <c r="BI176" s="42"/>
      <c r="BJ176" s="42"/>
      <c r="BK176" s="42"/>
      <c r="BL176" s="42"/>
      <c r="BM176" s="15"/>
    </row>
    <row r="177" spans="1:65" outlineLevel="5" x14ac:dyDescent="0.3">
      <c r="A177" s="22">
        <f t="shared" si="80"/>
        <v>5</v>
      </c>
      <c r="B177" s="9">
        <f t="shared" si="78"/>
        <v>43975</v>
      </c>
      <c r="C177" s="51">
        <v>282838</v>
      </c>
      <c r="D177" s="64">
        <f t="shared" si="68"/>
        <v>37</v>
      </c>
      <c r="E177" s="12">
        <v>37</v>
      </c>
      <c r="F177" s="12">
        <v>37</v>
      </c>
      <c r="G177" s="12"/>
      <c r="H177" s="12"/>
      <c r="I177" s="12"/>
      <c r="J177" s="12"/>
      <c r="K177" s="12"/>
      <c r="L177" s="12"/>
      <c r="M177" s="74" t="str">
        <f t="shared" si="69"/>
        <v/>
      </c>
      <c r="N177" s="83" t="s">
        <v>103</v>
      </c>
      <c r="O177" s="83" t="s">
        <v>103</v>
      </c>
      <c r="P177" s="83"/>
      <c r="Q177" s="83"/>
      <c r="R177" s="83"/>
      <c r="S177" s="83"/>
      <c r="T177" s="83"/>
      <c r="U177" s="83"/>
      <c r="V177" s="5" t="str">
        <f t="shared" si="70"/>
        <v/>
      </c>
      <c r="W177" s="41"/>
      <c r="X177" s="41"/>
      <c r="Y177" s="41"/>
      <c r="Z177" s="41"/>
      <c r="AA177" s="41"/>
      <c r="AB177" s="41"/>
      <c r="AC177" s="41"/>
      <c r="AD177" s="41"/>
      <c r="AE177" s="5" t="str">
        <f t="shared" si="71"/>
        <v/>
      </c>
      <c r="AF177" s="41"/>
      <c r="AG177" s="41"/>
      <c r="AH177" s="41"/>
      <c r="AI177" s="41"/>
      <c r="AJ177" s="41"/>
      <c r="AK177" s="41"/>
      <c r="AL177" s="41"/>
      <c r="AM177" s="41"/>
      <c r="AN177" s="41">
        <f t="shared" si="79"/>
        <v>18.119068162208801</v>
      </c>
      <c r="AO177" s="41">
        <v>1159</v>
      </c>
      <c r="AP177" s="110" t="s">
        <v>103</v>
      </c>
      <c r="AQ177" s="111" t="s">
        <v>103</v>
      </c>
      <c r="AR177" s="126" t="str">
        <f t="shared" si="72"/>
        <v/>
      </c>
      <c r="AS177" s="126" t="str">
        <f t="shared" si="73"/>
        <v/>
      </c>
      <c r="AT177" s="127">
        <v>1007</v>
      </c>
      <c r="AU177" s="128" t="s">
        <v>103</v>
      </c>
      <c r="AV177" s="129" t="s">
        <v>103</v>
      </c>
      <c r="AW177" s="126" t="str">
        <f t="shared" si="74"/>
        <v/>
      </c>
      <c r="AX177" s="126" t="str">
        <f t="shared" si="75"/>
        <v/>
      </c>
      <c r="AY177" s="64" t="str">
        <f t="shared" si="76"/>
        <v/>
      </c>
      <c r="AZ177" s="97" t="s">
        <v>103</v>
      </c>
      <c r="BA177" s="68"/>
      <c r="BB177" s="68"/>
      <c r="BC177" s="68"/>
      <c r="BD177" s="68"/>
      <c r="BE177" s="15"/>
      <c r="BF177" s="5">
        <f t="shared" si="77"/>
        <v>10071</v>
      </c>
      <c r="BG177" s="42">
        <v>1507</v>
      </c>
      <c r="BH177" s="42">
        <v>8564</v>
      </c>
      <c r="BI177" s="42"/>
      <c r="BJ177" s="42"/>
      <c r="BK177" s="42"/>
      <c r="BL177" s="42"/>
      <c r="BM177" s="15"/>
    </row>
    <row r="178" spans="1:65" outlineLevel="5" x14ac:dyDescent="0.3">
      <c r="A178" s="22">
        <f t="shared" si="80"/>
        <v>5</v>
      </c>
      <c r="B178" s="9">
        <f t="shared" si="78"/>
        <v>43976</v>
      </c>
      <c r="C178" s="51">
        <v>303951</v>
      </c>
      <c r="D178" s="64">
        <f t="shared" si="68"/>
        <v>36.5</v>
      </c>
      <c r="E178" s="12">
        <v>37</v>
      </c>
      <c r="F178" s="12">
        <v>36</v>
      </c>
      <c r="G178" s="12"/>
      <c r="H178" s="12"/>
      <c r="I178" s="12"/>
      <c r="J178" s="12"/>
      <c r="K178" s="12"/>
      <c r="L178" s="12"/>
      <c r="M178" s="74" t="str">
        <f t="shared" si="69"/>
        <v/>
      </c>
      <c r="N178" s="83" t="s">
        <v>103</v>
      </c>
      <c r="O178" s="83" t="s">
        <v>103</v>
      </c>
      <c r="P178" s="83"/>
      <c r="Q178" s="83"/>
      <c r="R178" s="83"/>
      <c r="S178" s="83"/>
      <c r="T178" s="83"/>
      <c r="U178" s="83"/>
      <c r="V178" s="5" t="str">
        <f t="shared" si="70"/>
        <v/>
      </c>
      <c r="W178" s="41"/>
      <c r="X178" s="41"/>
      <c r="Y178" s="41"/>
      <c r="Z178" s="41"/>
      <c r="AA178" s="41"/>
      <c r="AB178" s="41"/>
      <c r="AC178" s="41"/>
      <c r="AD178" s="41"/>
      <c r="AE178" s="5" t="str">
        <f t="shared" si="71"/>
        <v/>
      </c>
      <c r="AF178" s="41"/>
      <c r="AG178" s="41"/>
      <c r="AH178" s="41"/>
      <c r="AI178" s="41"/>
      <c r="AJ178" s="41"/>
      <c r="AK178" s="41"/>
      <c r="AL178" s="41"/>
      <c r="AM178" s="41"/>
      <c r="AN178" s="41">
        <f t="shared" si="79"/>
        <v>16.759776536312849</v>
      </c>
      <c r="AO178" s="41">
        <v>1253</v>
      </c>
      <c r="AP178" s="110" t="s">
        <v>103</v>
      </c>
      <c r="AQ178" s="111" t="s">
        <v>103</v>
      </c>
      <c r="AR178" s="126" t="str">
        <f t="shared" si="72"/>
        <v/>
      </c>
      <c r="AS178" s="126" t="str">
        <f t="shared" si="73"/>
        <v/>
      </c>
      <c r="AT178" s="127">
        <v>1041</v>
      </c>
      <c r="AU178" s="128">
        <v>2.2400000000000002</v>
      </c>
      <c r="AV178" s="129" t="s">
        <v>103</v>
      </c>
      <c r="AW178" s="126" t="str">
        <f t="shared" si="74"/>
        <v/>
      </c>
      <c r="AX178" s="126" t="str">
        <f t="shared" si="75"/>
        <v/>
      </c>
      <c r="AY178" s="64" t="str">
        <f t="shared" si="76"/>
        <v/>
      </c>
      <c r="AZ178" s="97">
        <v>80.91</v>
      </c>
      <c r="BA178" s="68"/>
      <c r="BB178" s="68"/>
      <c r="BC178" s="68"/>
      <c r="BD178" s="68"/>
      <c r="BE178" s="15"/>
      <c r="BF178" s="5">
        <f t="shared" si="77"/>
        <v>11373</v>
      </c>
      <c r="BG178" s="42">
        <v>2800</v>
      </c>
      <c r="BH178" s="42">
        <v>8573</v>
      </c>
      <c r="BI178" s="42"/>
      <c r="BJ178" s="42"/>
      <c r="BK178" s="42"/>
      <c r="BL178" s="42"/>
      <c r="BM178" s="15"/>
    </row>
    <row r="179" spans="1:65" outlineLevel="5" x14ac:dyDescent="0.3">
      <c r="A179" s="22">
        <f t="shared" si="80"/>
        <v>5</v>
      </c>
      <c r="B179" s="9">
        <f t="shared" si="78"/>
        <v>43977</v>
      </c>
      <c r="C179" s="51">
        <v>305443</v>
      </c>
      <c r="D179" s="64">
        <f t="shared" si="68"/>
        <v>36.5</v>
      </c>
      <c r="E179" s="12">
        <v>36</v>
      </c>
      <c r="F179" s="12">
        <v>37</v>
      </c>
      <c r="G179" s="12"/>
      <c r="H179" s="12"/>
      <c r="I179" s="12"/>
      <c r="J179" s="12"/>
      <c r="K179" s="12"/>
      <c r="L179" s="12"/>
      <c r="M179" s="74" t="str">
        <f t="shared" si="69"/>
        <v/>
      </c>
      <c r="N179" s="83" t="s">
        <v>103</v>
      </c>
      <c r="O179" s="83" t="s">
        <v>103</v>
      </c>
      <c r="P179" s="83"/>
      <c r="Q179" s="83"/>
      <c r="R179" s="83"/>
      <c r="S179" s="83"/>
      <c r="T179" s="83"/>
      <c r="U179" s="83"/>
      <c r="V179" s="5" t="str">
        <f t="shared" si="70"/>
        <v/>
      </c>
      <c r="W179" s="41"/>
      <c r="X179" s="41"/>
      <c r="Y179" s="41"/>
      <c r="Z179" s="41"/>
      <c r="AA179" s="41"/>
      <c r="AB179" s="41"/>
      <c r="AC179" s="41"/>
      <c r="AD179" s="41"/>
      <c r="AE179" s="5" t="str">
        <f t="shared" si="71"/>
        <v/>
      </c>
      <c r="AF179" s="41"/>
      <c r="AG179" s="41"/>
      <c r="AH179" s="41"/>
      <c r="AI179" s="41"/>
      <c r="AJ179" s="41"/>
      <c r="AK179" s="41"/>
      <c r="AL179" s="41"/>
      <c r="AM179" s="41"/>
      <c r="AN179" s="41">
        <f t="shared" si="79"/>
        <v>17.10097719869707</v>
      </c>
      <c r="AO179" s="41">
        <v>1228</v>
      </c>
      <c r="AP179" s="110" t="s">
        <v>103</v>
      </c>
      <c r="AQ179" s="111" t="s">
        <v>103</v>
      </c>
      <c r="AR179" s="126" t="str">
        <f t="shared" si="72"/>
        <v/>
      </c>
      <c r="AS179" s="126" t="str">
        <f t="shared" si="73"/>
        <v/>
      </c>
      <c r="AT179" s="127">
        <v>1257</v>
      </c>
      <c r="AU179" s="128">
        <v>2.2799999999999998</v>
      </c>
      <c r="AV179" s="129" t="s">
        <v>103</v>
      </c>
      <c r="AW179" s="126" t="str">
        <f t="shared" si="74"/>
        <v/>
      </c>
      <c r="AX179" s="126" t="str">
        <f t="shared" si="75"/>
        <v/>
      </c>
      <c r="AY179" s="64" t="str">
        <f t="shared" si="76"/>
        <v/>
      </c>
      <c r="AZ179" s="97">
        <v>80.78</v>
      </c>
      <c r="BA179" s="68"/>
      <c r="BB179" s="68"/>
      <c r="BC179" s="68"/>
      <c r="BD179" s="68"/>
      <c r="BE179" s="15"/>
      <c r="BF179" s="5">
        <f t="shared" si="77"/>
        <v>9890</v>
      </c>
      <c r="BG179" s="42">
        <v>3885</v>
      </c>
      <c r="BH179" s="42">
        <v>6005</v>
      </c>
      <c r="BI179" s="42"/>
      <c r="BJ179" s="42"/>
      <c r="BK179" s="42"/>
      <c r="BL179" s="42"/>
      <c r="BM179" s="15"/>
    </row>
    <row r="180" spans="1:65" outlineLevel="5" x14ac:dyDescent="0.3">
      <c r="A180" s="22">
        <f t="shared" si="80"/>
        <v>5</v>
      </c>
      <c r="B180" s="9">
        <f t="shared" si="78"/>
        <v>43978</v>
      </c>
      <c r="C180" s="51">
        <v>315789</v>
      </c>
      <c r="D180" s="64">
        <f t="shared" si="68"/>
        <v>37</v>
      </c>
      <c r="E180" s="12">
        <v>37</v>
      </c>
      <c r="F180" s="12">
        <v>37</v>
      </c>
      <c r="G180" s="12"/>
      <c r="H180" s="12"/>
      <c r="I180" s="12"/>
      <c r="J180" s="12"/>
      <c r="K180" s="12"/>
      <c r="L180" s="12"/>
      <c r="M180" s="74">
        <f t="shared" si="69"/>
        <v>7.3</v>
      </c>
      <c r="N180" s="83">
        <v>7.23</v>
      </c>
      <c r="O180" s="83">
        <v>7.34</v>
      </c>
      <c r="P180" s="83"/>
      <c r="Q180" s="83"/>
      <c r="R180" s="83"/>
      <c r="S180" s="83"/>
      <c r="T180" s="83"/>
      <c r="U180" s="83"/>
      <c r="V180" s="5" t="str">
        <f t="shared" si="70"/>
        <v/>
      </c>
      <c r="W180" s="41"/>
      <c r="X180" s="41"/>
      <c r="Y180" s="41"/>
      <c r="Z180" s="41"/>
      <c r="AA180" s="41"/>
      <c r="AB180" s="41"/>
      <c r="AC180" s="41"/>
      <c r="AD180" s="41"/>
      <c r="AE180" s="5" t="str">
        <f t="shared" si="71"/>
        <v/>
      </c>
      <c r="AF180" s="41"/>
      <c r="AG180" s="41"/>
      <c r="AH180" s="41"/>
      <c r="AI180" s="41"/>
      <c r="AJ180" s="41"/>
      <c r="AK180" s="41"/>
      <c r="AL180" s="41"/>
      <c r="AM180" s="41"/>
      <c r="AN180" s="41">
        <f t="shared" si="79"/>
        <v>15.107913669064748</v>
      </c>
      <c r="AO180" s="41">
        <v>1390</v>
      </c>
      <c r="AP180" s="110">
        <v>3.18</v>
      </c>
      <c r="AQ180" s="111">
        <v>2.4300000000000002</v>
      </c>
      <c r="AR180" s="126">
        <f t="shared" si="72"/>
        <v>76.415094339622641</v>
      </c>
      <c r="AS180" s="126">
        <f t="shared" si="73"/>
        <v>23.584905660377359</v>
      </c>
      <c r="AT180" s="127">
        <v>1210</v>
      </c>
      <c r="AU180" s="128">
        <v>2.2200000000000002</v>
      </c>
      <c r="AV180" s="129">
        <v>1.47</v>
      </c>
      <c r="AW180" s="126">
        <f t="shared" si="74"/>
        <v>66.21621621621621</v>
      </c>
      <c r="AX180" s="126">
        <f t="shared" si="75"/>
        <v>33.78378378378379</v>
      </c>
      <c r="AY180" s="64">
        <f t="shared" si="76"/>
        <v>39.506172839506185</v>
      </c>
      <c r="AZ180" s="97">
        <v>80.37</v>
      </c>
      <c r="BA180" s="68"/>
      <c r="BB180" s="68"/>
      <c r="BC180" s="68"/>
      <c r="BD180" s="68"/>
      <c r="BE180" s="15"/>
      <c r="BF180" s="5">
        <f t="shared" si="77"/>
        <v>14800</v>
      </c>
      <c r="BG180" s="42">
        <v>4700</v>
      </c>
      <c r="BH180" s="42">
        <v>10100</v>
      </c>
      <c r="BI180" s="42"/>
      <c r="BJ180" s="42"/>
      <c r="BK180" s="42"/>
      <c r="BL180" s="42"/>
      <c r="BM180" s="15"/>
    </row>
    <row r="181" spans="1:65" outlineLevel="5" x14ac:dyDescent="0.3">
      <c r="A181" s="22">
        <f t="shared" si="80"/>
        <v>5</v>
      </c>
      <c r="B181" s="9">
        <f t="shared" si="78"/>
        <v>43979</v>
      </c>
      <c r="C181" s="51">
        <v>277869</v>
      </c>
      <c r="D181" s="64">
        <f t="shared" si="68"/>
        <v>37</v>
      </c>
      <c r="E181" s="12">
        <v>37</v>
      </c>
      <c r="F181" s="12">
        <v>37</v>
      </c>
      <c r="G181" s="12"/>
      <c r="H181" s="12"/>
      <c r="I181" s="12"/>
      <c r="J181" s="12"/>
      <c r="K181" s="12"/>
      <c r="L181" s="12"/>
      <c r="M181" s="74" t="str">
        <f t="shared" si="69"/>
        <v/>
      </c>
      <c r="N181" s="83" t="s">
        <v>103</v>
      </c>
      <c r="O181" s="83" t="s">
        <v>103</v>
      </c>
      <c r="P181" s="83"/>
      <c r="Q181" s="83"/>
      <c r="R181" s="83"/>
      <c r="S181" s="83"/>
      <c r="T181" s="83"/>
      <c r="U181" s="83"/>
      <c r="V181" s="5" t="str">
        <f t="shared" si="70"/>
        <v/>
      </c>
      <c r="W181" s="41"/>
      <c r="X181" s="41"/>
      <c r="Y181" s="41"/>
      <c r="Z181" s="41"/>
      <c r="AA181" s="41"/>
      <c r="AB181" s="41"/>
      <c r="AC181" s="41"/>
      <c r="AD181" s="41"/>
      <c r="AE181" s="5" t="str">
        <f t="shared" si="71"/>
        <v/>
      </c>
      <c r="AF181" s="41"/>
      <c r="AG181" s="41"/>
      <c r="AH181" s="41"/>
      <c r="AI181" s="41"/>
      <c r="AJ181" s="41"/>
      <c r="AK181" s="41"/>
      <c r="AL181" s="41"/>
      <c r="AM181" s="41"/>
      <c r="AN181" s="41">
        <f t="shared" si="79"/>
        <v>18.103448275862068</v>
      </c>
      <c r="AO181" s="41">
        <v>1160</v>
      </c>
      <c r="AP181" s="110" t="s">
        <v>103</v>
      </c>
      <c r="AQ181" s="111" t="s">
        <v>103</v>
      </c>
      <c r="AR181" s="126" t="str">
        <f t="shared" si="72"/>
        <v/>
      </c>
      <c r="AS181" s="126" t="str">
        <f t="shared" si="73"/>
        <v/>
      </c>
      <c r="AT181" s="127">
        <v>953</v>
      </c>
      <c r="AU181" s="128">
        <v>2.25</v>
      </c>
      <c r="AV181" s="129" t="s">
        <v>103</v>
      </c>
      <c r="AW181" s="126" t="str">
        <f t="shared" si="74"/>
        <v/>
      </c>
      <c r="AX181" s="126" t="str">
        <f t="shared" si="75"/>
        <v/>
      </c>
      <c r="AY181" s="64" t="str">
        <f t="shared" si="76"/>
        <v/>
      </c>
      <c r="AZ181" s="97">
        <v>80.709999999999994</v>
      </c>
      <c r="BA181" s="68"/>
      <c r="BB181" s="68"/>
      <c r="BC181" s="68"/>
      <c r="BD181" s="68"/>
      <c r="BE181" s="15"/>
      <c r="BF181" s="5">
        <f t="shared" si="77"/>
        <v>13709</v>
      </c>
      <c r="BG181" s="42">
        <v>792</v>
      </c>
      <c r="BH181" s="42">
        <v>12917</v>
      </c>
      <c r="BI181" s="42"/>
      <c r="BJ181" s="42"/>
      <c r="BK181" s="42"/>
      <c r="BL181" s="42"/>
      <c r="BM181" s="15"/>
    </row>
    <row r="182" spans="1:65" outlineLevel="5" x14ac:dyDescent="0.3">
      <c r="A182" s="22">
        <f t="shared" si="80"/>
        <v>5</v>
      </c>
      <c r="B182" s="9">
        <f t="shared" si="78"/>
        <v>43980</v>
      </c>
      <c r="C182" s="51">
        <v>291706</v>
      </c>
      <c r="D182" s="64">
        <f t="shared" si="68"/>
        <v>36</v>
      </c>
      <c r="E182" s="12">
        <v>36</v>
      </c>
      <c r="F182" s="12">
        <v>36</v>
      </c>
      <c r="G182" s="12"/>
      <c r="H182" s="12"/>
      <c r="I182" s="12"/>
      <c r="J182" s="12"/>
      <c r="K182" s="12"/>
      <c r="L182" s="12"/>
      <c r="M182" s="74" t="str">
        <f t="shared" si="69"/>
        <v/>
      </c>
      <c r="N182" s="83" t="s">
        <v>103</v>
      </c>
      <c r="O182" s="83" t="s">
        <v>103</v>
      </c>
      <c r="P182" s="83"/>
      <c r="Q182" s="83"/>
      <c r="R182" s="83"/>
      <c r="S182" s="83"/>
      <c r="T182" s="83"/>
      <c r="U182" s="83"/>
      <c r="V182" s="5" t="str">
        <f t="shared" si="70"/>
        <v/>
      </c>
      <c r="W182" s="41"/>
      <c r="X182" s="41"/>
      <c r="Y182" s="41"/>
      <c r="Z182" s="41"/>
      <c r="AA182" s="41"/>
      <c r="AB182" s="41"/>
      <c r="AC182" s="41"/>
      <c r="AD182" s="41"/>
      <c r="AE182" s="5" t="str">
        <f t="shared" si="71"/>
        <v/>
      </c>
      <c r="AF182" s="41"/>
      <c r="AG182" s="41"/>
      <c r="AH182" s="41"/>
      <c r="AI182" s="41"/>
      <c r="AJ182" s="41"/>
      <c r="AK182" s="41"/>
      <c r="AL182" s="41"/>
      <c r="AM182" s="41"/>
      <c r="AN182" s="41">
        <f t="shared" si="79"/>
        <v>20.368574199806012</v>
      </c>
      <c r="AO182" s="41">
        <v>1031</v>
      </c>
      <c r="AP182" s="110" t="s">
        <v>103</v>
      </c>
      <c r="AQ182" s="111" t="s">
        <v>103</v>
      </c>
      <c r="AR182" s="126" t="str">
        <f t="shared" si="72"/>
        <v/>
      </c>
      <c r="AS182" s="126" t="str">
        <f t="shared" si="73"/>
        <v/>
      </c>
      <c r="AT182" s="127">
        <v>909</v>
      </c>
      <c r="AU182" s="128">
        <v>2.21</v>
      </c>
      <c r="AV182" s="129" t="s">
        <v>103</v>
      </c>
      <c r="AW182" s="126" t="str">
        <f t="shared" si="74"/>
        <v/>
      </c>
      <c r="AX182" s="126" t="str">
        <f t="shared" si="75"/>
        <v/>
      </c>
      <c r="AY182" s="64" t="str">
        <f t="shared" si="76"/>
        <v/>
      </c>
      <c r="AZ182" s="97">
        <v>80.14</v>
      </c>
      <c r="BA182" s="68"/>
      <c r="BB182" s="68"/>
      <c r="BC182" s="68"/>
      <c r="BD182" s="68"/>
      <c r="BE182" s="15"/>
      <c r="BF182" s="5">
        <f t="shared" si="77"/>
        <v>10217</v>
      </c>
      <c r="BG182" s="42">
        <v>2480</v>
      </c>
      <c r="BH182" s="42">
        <v>7737</v>
      </c>
      <c r="BI182" s="42"/>
      <c r="BJ182" s="42"/>
      <c r="BK182" s="42"/>
      <c r="BL182" s="42"/>
      <c r="BM182" s="15"/>
    </row>
    <row r="183" spans="1:65" outlineLevel="5" x14ac:dyDescent="0.3">
      <c r="A183" s="22">
        <f t="shared" si="80"/>
        <v>5</v>
      </c>
      <c r="B183" s="9">
        <f t="shared" si="78"/>
        <v>43981</v>
      </c>
      <c r="C183" s="51">
        <v>306177</v>
      </c>
      <c r="D183" s="64">
        <f t="shared" si="68"/>
        <v>36.5</v>
      </c>
      <c r="E183" s="12">
        <v>36</v>
      </c>
      <c r="F183" s="12">
        <v>37</v>
      </c>
      <c r="G183" s="12"/>
      <c r="H183" s="12"/>
      <c r="I183" s="12"/>
      <c r="J183" s="12"/>
      <c r="K183" s="12"/>
      <c r="L183" s="12"/>
      <c r="M183" s="74" t="str">
        <f t="shared" si="69"/>
        <v/>
      </c>
      <c r="N183" s="83" t="s">
        <v>103</v>
      </c>
      <c r="O183" s="83" t="s">
        <v>103</v>
      </c>
      <c r="P183" s="83"/>
      <c r="Q183" s="83"/>
      <c r="R183" s="83"/>
      <c r="S183" s="83"/>
      <c r="T183" s="83"/>
      <c r="U183" s="83"/>
      <c r="V183" s="5" t="str">
        <f t="shared" si="70"/>
        <v/>
      </c>
      <c r="W183" s="41"/>
      <c r="X183" s="41"/>
      <c r="Y183" s="41"/>
      <c r="Z183" s="41"/>
      <c r="AA183" s="41"/>
      <c r="AB183" s="41"/>
      <c r="AC183" s="41"/>
      <c r="AD183" s="41"/>
      <c r="AE183" s="5" t="str">
        <f t="shared" si="71"/>
        <v/>
      </c>
      <c r="AF183" s="41"/>
      <c r="AG183" s="41"/>
      <c r="AH183" s="41"/>
      <c r="AI183" s="41"/>
      <c r="AJ183" s="41"/>
      <c r="AK183" s="41"/>
      <c r="AL183" s="41"/>
      <c r="AM183" s="41"/>
      <c r="AN183" s="41">
        <f t="shared" si="79"/>
        <v>20.895522388059703</v>
      </c>
      <c r="AO183" s="41">
        <v>1005</v>
      </c>
      <c r="AP183" s="110" t="s">
        <v>103</v>
      </c>
      <c r="AQ183" s="111" t="s">
        <v>103</v>
      </c>
      <c r="AR183" s="126" t="str">
        <f t="shared" si="72"/>
        <v/>
      </c>
      <c r="AS183" s="126" t="str">
        <f t="shared" si="73"/>
        <v/>
      </c>
      <c r="AT183" s="127">
        <v>930</v>
      </c>
      <c r="AU183" s="128" t="s">
        <v>103</v>
      </c>
      <c r="AV183" s="129" t="s">
        <v>103</v>
      </c>
      <c r="AW183" s="126" t="str">
        <f t="shared" si="74"/>
        <v/>
      </c>
      <c r="AX183" s="126" t="str">
        <f t="shared" si="75"/>
        <v/>
      </c>
      <c r="AY183" s="64" t="str">
        <f t="shared" si="76"/>
        <v/>
      </c>
      <c r="AZ183" s="97" t="s">
        <v>103</v>
      </c>
      <c r="BA183" s="68"/>
      <c r="BB183" s="68"/>
      <c r="BC183" s="68"/>
      <c r="BD183" s="68"/>
      <c r="BE183" s="15"/>
      <c r="BF183" s="5">
        <f t="shared" si="77"/>
        <v>10740</v>
      </c>
      <c r="BG183" s="42">
        <v>3954</v>
      </c>
      <c r="BH183" s="42">
        <v>6786</v>
      </c>
      <c r="BI183" s="42"/>
      <c r="BJ183" s="42"/>
      <c r="BK183" s="42"/>
      <c r="BL183" s="42"/>
      <c r="BM183" s="15"/>
    </row>
    <row r="184" spans="1:65" ht="17.25" outlineLevel="5" thickBot="1" x14ac:dyDescent="0.35">
      <c r="A184" s="31">
        <f t="shared" si="80"/>
        <v>5</v>
      </c>
      <c r="B184" s="32">
        <f t="shared" si="78"/>
        <v>43982</v>
      </c>
      <c r="C184" s="51">
        <v>290109</v>
      </c>
      <c r="D184" s="64">
        <f t="shared" si="68"/>
        <v>37.5</v>
      </c>
      <c r="E184" s="12">
        <v>38</v>
      </c>
      <c r="F184" s="12">
        <v>37</v>
      </c>
      <c r="G184" s="12"/>
      <c r="H184" s="12"/>
      <c r="I184" s="12"/>
      <c r="J184" s="12"/>
      <c r="K184" s="12"/>
      <c r="L184" s="12"/>
      <c r="M184" s="74" t="str">
        <f t="shared" si="69"/>
        <v/>
      </c>
      <c r="N184" s="83" t="s">
        <v>103</v>
      </c>
      <c r="O184" s="83" t="s">
        <v>103</v>
      </c>
      <c r="P184" s="83"/>
      <c r="Q184" s="83"/>
      <c r="R184" s="83"/>
      <c r="S184" s="83"/>
      <c r="T184" s="83"/>
      <c r="U184" s="83"/>
      <c r="V184" s="5" t="str">
        <f t="shared" si="70"/>
        <v/>
      </c>
      <c r="W184" s="41"/>
      <c r="X184" s="41"/>
      <c r="Y184" s="41"/>
      <c r="Z184" s="41"/>
      <c r="AA184" s="41"/>
      <c r="AB184" s="41"/>
      <c r="AC184" s="41"/>
      <c r="AD184" s="41"/>
      <c r="AE184" s="5" t="str">
        <f t="shared" si="71"/>
        <v/>
      </c>
      <c r="AF184" s="41"/>
      <c r="AG184" s="41"/>
      <c r="AH184" s="41"/>
      <c r="AI184" s="41"/>
      <c r="AJ184" s="41"/>
      <c r="AK184" s="41"/>
      <c r="AL184" s="41"/>
      <c r="AM184" s="41"/>
      <c r="AN184" s="41">
        <f t="shared" si="79"/>
        <v>19.774011299435028</v>
      </c>
      <c r="AO184" s="41">
        <v>1062</v>
      </c>
      <c r="AP184" s="110" t="s">
        <v>103</v>
      </c>
      <c r="AQ184" s="111" t="s">
        <v>103</v>
      </c>
      <c r="AR184" s="126" t="str">
        <f t="shared" si="72"/>
        <v/>
      </c>
      <c r="AS184" s="126" t="str">
        <f t="shared" si="73"/>
        <v/>
      </c>
      <c r="AT184" s="127">
        <v>893</v>
      </c>
      <c r="AU184" s="128" t="s">
        <v>103</v>
      </c>
      <c r="AV184" s="129" t="s">
        <v>103</v>
      </c>
      <c r="AW184" s="126" t="str">
        <f t="shared" si="74"/>
        <v/>
      </c>
      <c r="AX184" s="126" t="str">
        <f t="shared" si="75"/>
        <v/>
      </c>
      <c r="AY184" s="64" t="str">
        <f t="shared" si="76"/>
        <v/>
      </c>
      <c r="AZ184" s="97" t="s">
        <v>103</v>
      </c>
      <c r="BA184" s="68"/>
      <c r="BB184" s="68"/>
      <c r="BC184" s="68"/>
      <c r="BD184" s="68"/>
      <c r="BE184" s="15"/>
      <c r="BF184" s="5">
        <f t="shared" si="77"/>
        <v>12774</v>
      </c>
      <c r="BG184" s="42">
        <v>2013</v>
      </c>
      <c r="BH184" s="42">
        <v>10761</v>
      </c>
      <c r="BI184" s="42"/>
      <c r="BJ184" s="42"/>
      <c r="BK184" s="42"/>
      <c r="BL184" s="42"/>
      <c r="BM184" s="15"/>
    </row>
    <row r="185" spans="1:65" outlineLevel="4" x14ac:dyDescent="0.3">
      <c r="A185" s="156" t="s">
        <v>39</v>
      </c>
      <c r="B185" s="157"/>
      <c r="C185" s="50">
        <f t="shared" ref="C185:BM185" si="81">SUBTOTAL(4,C154:C184)</f>
        <v>342152</v>
      </c>
      <c r="D185" s="60">
        <f t="shared" si="81"/>
        <v>37.5</v>
      </c>
      <c r="E185" s="28">
        <f t="shared" si="81"/>
        <v>38</v>
      </c>
      <c r="F185" s="28">
        <f t="shared" si="81"/>
        <v>38</v>
      </c>
      <c r="G185" s="28">
        <f t="shared" si="81"/>
        <v>0</v>
      </c>
      <c r="H185" s="28">
        <f t="shared" si="81"/>
        <v>0</v>
      </c>
      <c r="I185" s="28">
        <f t="shared" si="81"/>
        <v>0</v>
      </c>
      <c r="J185" s="28">
        <f t="shared" si="81"/>
        <v>0</v>
      </c>
      <c r="K185" s="28">
        <f t="shared" si="81"/>
        <v>0</v>
      </c>
      <c r="L185" s="28">
        <f t="shared" si="81"/>
        <v>0</v>
      </c>
      <c r="M185" s="71">
        <f t="shared" si="81"/>
        <v>7.4</v>
      </c>
      <c r="N185" s="82">
        <f t="shared" si="81"/>
        <v>7.38</v>
      </c>
      <c r="O185" s="82">
        <f t="shared" si="81"/>
        <v>7.35</v>
      </c>
      <c r="P185" s="82">
        <f t="shared" si="81"/>
        <v>0</v>
      </c>
      <c r="Q185" s="82">
        <f t="shared" si="81"/>
        <v>0</v>
      </c>
      <c r="R185" s="82">
        <f t="shared" si="81"/>
        <v>0</v>
      </c>
      <c r="S185" s="82">
        <f t="shared" si="81"/>
        <v>0</v>
      </c>
      <c r="T185" s="82">
        <f t="shared" si="81"/>
        <v>0</v>
      </c>
      <c r="U185" s="82">
        <f t="shared" si="81"/>
        <v>0</v>
      </c>
      <c r="V185" s="29">
        <f t="shared" si="81"/>
        <v>0</v>
      </c>
      <c r="W185" s="39">
        <f t="shared" si="81"/>
        <v>0</v>
      </c>
      <c r="X185" s="39">
        <f t="shared" si="81"/>
        <v>0</v>
      </c>
      <c r="Y185" s="39">
        <f t="shared" si="81"/>
        <v>0</v>
      </c>
      <c r="Z185" s="39">
        <f t="shared" si="81"/>
        <v>0</v>
      </c>
      <c r="AA185" s="39">
        <f t="shared" si="81"/>
        <v>0</v>
      </c>
      <c r="AB185" s="39">
        <f t="shared" si="81"/>
        <v>0</v>
      </c>
      <c r="AC185" s="39">
        <f t="shared" si="81"/>
        <v>0</v>
      </c>
      <c r="AD185" s="39">
        <f t="shared" si="81"/>
        <v>0</v>
      </c>
      <c r="AE185" s="29">
        <f t="shared" si="81"/>
        <v>0</v>
      </c>
      <c r="AF185" s="39">
        <f t="shared" si="81"/>
        <v>0</v>
      </c>
      <c r="AG185" s="39">
        <f t="shared" si="81"/>
        <v>0</v>
      </c>
      <c r="AH185" s="39">
        <f t="shared" si="81"/>
        <v>0</v>
      </c>
      <c r="AI185" s="39">
        <f t="shared" si="81"/>
        <v>0</v>
      </c>
      <c r="AJ185" s="39">
        <f t="shared" si="81"/>
        <v>0</v>
      </c>
      <c r="AK185" s="39">
        <f t="shared" si="81"/>
        <v>0</v>
      </c>
      <c r="AL185" s="39">
        <f t="shared" si="81"/>
        <v>0</v>
      </c>
      <c r="AM185" s="39">
        <f t="shared" si="81"/>
        <v>0</v>
      </c>
      <c r="AN185" s="39">
        <f t="shared" si="81"/>
        <v>20.895522388059703</v>
      </c>
      <c r="AO185" s="39">
        <f t="shared" si="81"/>
        <v>1390</v>
      </c>
      <c r="AP185" s="104">
        <f t="shared" si="81"/>
        <v>3.71</v>
      </c>
      <c r="AQ185" s="105">
        <f t="shared" si="81"/>
        <v>2.82</v>
      </c>
      <c r="AR185" s="106">
        <f t="shared" si="81"/>
        <v>77.285318559556799</v>
      </c>
      <c r="AS185" s="106">
        <f t="shared" si="81"/>
        <v>23.989218328840977</v>
      </c>
      <c r="AT185" s="107">
        <f t="shared" si="81"/>
        <v>1364</v>
      </c>
      <c r="AU185" s="108">
        <f t="shared" si="81"/>
        <v>2.5099999999999998</v>
      </c>
      <c r="AV185" s="109">
        <f t="shared" si="81"/>
        <v>1.64</v>
      </c>
      <c r="AW185" s="106">
        <f t="shared" si="81"/>
        <v>66.960352422907491</v>
      </c>
      <c r="AX185" s="106">
        <f t="shared" si="81"/>
        <v>34.661354581673308</v>
      </c>
      <c r="AY185" s="60">
        <f t="shared" si="81"/>
        <v>43.790322580645238</v>
      </c>
      <c r="AZ185" s="96">
        <f t="shared" si="81"/>
        <v>82.14</v>
      </c>
      <c r="BA185" s="67">
        <f t="shared" si="81"/>
        <v>65.599999999999994</v>
      </c>
      <c r="BB185" s="67">
        <f t="shared" si="81"/>
        <v>34</v>
      </c>
      <c r="BC185" s="67">
        <f t="shared" si="81"/>
        <v>70</v>
      </c>
      <c r="BD185" s="67">
        <f t="shared" si="81"/>
        <v>0</v>
      </c>
      <c r="BE185" s="27">
        <f t="shared" si="81"/>
        <v>0</v>
      </c>
      <c r="BF185" s="29">
        <f t="shared" si="81"/>
        <v>14800</v>
      </c>
      <c r="BG185" s="39">
        <f t="shared" si="81"/>
        <v>4700</v>
      </c>
      <c r="BH185" s="40">
        <f t="shared" si="81"/>
        <v>12917</v>
      </c>
      <c r="BI185" s="40">
        <f t="shared" si="81"/>
        <v>0</v>
      </c>
      <c r="BJ185" s="40">
        <f t="shared" si="81"/>
        <v>0</v>
      </c>
      <c r="BK185" s="40">
        <f t="shared" si="81"/>
        <v>0</v>
      </c>
      <c r="BL185" s="40">
        <f t="shared" si="81"/>
        <v>0</v>
      </c>
      <c r="BM185" s="27">
        <f t="shared" si="81"/>
        <v>0</v>
      </c>
    </row>
    <row r="186" spans="1:65" outlineLevel="3" x14ac:dyDescent="0.3">
      <c r="A186" s="158" t="s">
        <v>28</v>
      </c>
      <c r="B186" s="159"/>
      <c r="C186" s="51">
        <f t="shared" ref="C186:BM186" si="82">SUBTOTAL(5,C154:C184)</f>
        <v>277073</v>
      </c>
      <c r="D186" s="61">
        <f t="shared" si="82"/>
        <v>35.5</v>
      </c>
      <c r="E186" s="12">
        <f t="shared" si="82"/>
        <v>35</v>
      </c>
      <c r="F186" s="12">
        <f t="shared" si="82"/>
        <v>35</v>
      </c>
      <c r="G186" s="12">
        <f t="shared" si="82"/>
        <v>0</v>
      </c>
      <c r="H186" s="12">
        <f t="shared" si="82"/>
        <v>0</v>
      </c>
      <c r="I186" s="12">
        <f t="shared" si="82"/>
        <v>0</v>
      </c>
      <c r="J186" s="12">
        <f t="shared" si="82"/>
        <v>0</v>
      </c>
      <c r="K186" s="12">
        <f t="shared" si="82"/>
        <v>0</v>
      </c>
      <c r="L186" s="12">
        <f t="shared" si="82"/>
        <v>0</v>
      </c>
      <c r="M186" s="72">
        <f t="shared" si="82"/>
        <v>7.2</v>
      </c>
      <c r="N186" s="83">
        <f t="shared" si="82"/>
        <v>7.15</v>
      </c>
      <c r="O186" s="83">
        <f t="shared" si="82"/>
        <v>7.27</v>
      </c>
      <c r="P186" s="83">
        <f t="shared" si="82"/>
        <v>0</v>
      </c>
      <c r="Q186" s="83">
        <f t="shared" si="82"/>
        <v>0</v>
      </c>
      <c r="R186" s="83">
        <f t="shared" si="82"/>
        <v>0</v>
      </c>
      <c r="S186" s="83">
        <f t="shared" si="82"/>
        <v>0</v>
      </c>
      <c r="T186" s="83">
        <f t="shared" si="82"/>
        <v>0</v>
      </c>
      <c r="U186" s="83">
        <f t="shared" si="82"/>
        <v>0</v>
      </c>
      <c r="V186" s="6">
        <f t="shared" si="82"/>
        <v>0</v>
      </c>
      <c r="W186" s="41">
        <f t="shared" si="82"/>
        <v>0</v>
      </c>
      <c r="X186" s="41">
        <f t="shared" si="82"/>
        <v>0</v>
      </c>
      <c r="Y186" s="41">
        <f t="shared" si="82"/>
        <v>0</v>
      </c>
      <c r="Z186" s="41">
        <f t="shared" si="82"/>
        <v>0</v>
      </c>
      <c r="AA186" s="41">
        <f t="shared" si="82"/>
        <v>0</v>
      </c>
      <c r="AB186" s="41">
        <f t="shared" si="82"/>
        <v>0</v>
      </c>
      <c r="AC186" s="41">
        <f t="shared" si="82"/>
        <v>0</v>
      </c>
      <c r="AD186" s="41">
        <f t="shared" si="82"/>
        <v>0</v>
      </c>
      <c r="AE186" s="6">
        <f t="shared" si="82"/>
        <v>0</v>
      </c>
      <c r="AF186" s="41">
        <f t="shared" si="82"/>
        <v>0</v>
      </c>
      <c r="AG186" s="41">
        <f t="shared" si="82"/>
        <v>0</v>
      </c>
      <c r="AH186" s="41">
        <f t="shared" si="82"/>
        <v>0</v>
      </c>
      <c r="AI186" s="41">
        <f t="shared" si="82"/>
        <v>0</v>
      </c>
      <c r="AJ186" s="41">
        <f t="shared" si="82"/>
        <v>0</v>
      </c>
      <c r="AK186" s="41">
        <f t="shared" si="82"/>
        <v>0</v>
      </c>
      <c r="AL186" s="41">
        <f t="shared" si="82"/>
        <v>0</v>
      </c>
      <c r="AM186" s="41">
        <f t="shared" si="82"/>
        <v>0</v>
      </c>
      <c r="AN186" s="41">
        <f t="shared" si="82"/>
        <v>15.107913669064748</v>
      </c>
      <c r="AO186" s="41">
        <f t="shared" si="82"/>
        <v>1005</v>
      </c>
      <c r="AP186" s="110">
        <f t="shared" si="82"/>
        <v>3.1</v>
      </c>
      <c r="AQ186" s="111">
        <f t="shared" si="82"/>
        <v>2.37</v>
      </c>
      <c r="AR186" s="112">
        <f t="shared" si="82"/>
        <v>76.010781671159023</v>
      </c>
      <c r="AS186" s="112">
        <f t="shared" si="82"/>
        <v>22.714681440443201</v>
      </c>
      <c r="AT186" s="113">
        <f t="shared" si="82"/>
        <v>849</v>
      </c>
      <c r="AU186" s="114">
        <f t="shared" si="82"/>
        <v>2.21</v>
      </c>
      <c r="AV186" s="115">
        <f t="shared" si="82"/>
        <v>1.47</v>
      </c>
      <c r="AW186" s="112">
        <f t="shared" si="82"/>
        <v>65.338645418326692</v>
      </c>
      <c r="AX186" s="112">
        <f t="shared" si="82"/>
        <v>33.039647577092509</v>
      </c>
      <c r="AY186" s="61">
        <f t="shared" si="82"/>
        <v>37.575246132208164</v>
      </c>
      <c r="AZ186" s="97">
        <f t="shared" si="82"/>
        <v>80.040000000000006</v>
      </c>
      <c r="BA186" s="68">
        <f t="shared" si="82"/>
        <v>65.599999999999994</v>
      </c>
      <c r="BB186" s="68">
        <f t="shared" si="82"/>
        <v>34</v>
      </c>
      <c r="BC186" s="68">
        <f t="shared" si="82"/>
        <v>70</v>
      </c>
      <c r="BD186" s="68">
        <f t="shared" si="82"/>
        <v>0</v>
      </c>
      <c r="BE186" s="15">
        <f t="shared" si="82"/>
        <v>0</v>
      </c>
      <c r="BF186" s="6">
        <f t="shared" si="82"/>
        <v>9890</v>
      </c>
      <c r="BG186" s="41">
        <f t="shared" si="82"/>
        <v>0</v>
      </c>
      <c r="BH186" s="42">
        <f t="shared" si="82"/>
        <v>6005</v>
      </c>
      <c r="BI186" s="42">
        <f t="shared" si="82"/>
        <v>0</v>
      </c>
      <c r="BJ186" s="42">
        <f t="shared" si="82"/>
        <v>0</v>
      </c>
      <c r="BK186" s="42">
        <f t="shared" si="82"/>
        <v>0</v>
      </c>
      <c r="BL186" s="42">
        <f t="shared" si="82"/>
        <v>0</v>
      </c>
      <c r="BM186" s="15">
        <f t="shared" si="82"/>
        <v>0</v>
      </c>
    </row>
    <row r="187" spans="1:65" outlineLevel="2" x14ac:dyDescent="0.3">
      <c r="A187" s="158" t="s">
        <v>17</v>
      </c>
      <c r="B187" s="159"/>
      <c r="C187" s="51">
        <f>IFERROR(SUBTOTAL(1,C154:C184),"")</f>
        <v>300472.96774193546</v>
      </c>
      <c r="D187" s="61">
        <f t="shared" ref="D187:BM187" si="83">IFERROR(SUBTOTAL(1,D154:D184),"")</f>
        <v>36.758064516129032</v>
      </c>
      <c r="E187" s="12">
        <f t="shared" si="83"/>
        <v>36.87096774193548</v>
      </c>
      <c r="F187" s="12">
        <f t="shared" si="83"/>
        <v>36.645161290322584</v>
      </c>
      <c r="G187" s="12" t="str">
        <f t="shared" si="83"/>
        <v/>
      </c>
      <c r="H187" s="12" t="str">
        <f t="shared" si="83"/>
        <v/>
      </c>
      <c r="I187" s="12" t="str">
        <f t="shared" si="83"/>
        <v/>
      </c>
      <c r="J187" s="12" t="str">
        <f t="shared" si="83"/>
        <v/>
      </c>
      <c r="K187" s="12" t="str">
        <f t="shared" si="83"/>
        <v/>
      </c>
      <c r="L187" s="12" t="str">
        <f t="shared" si="83"/>
        <v/>
      </c>
      <c r="M187" s="72">
        <f t="shared" si="83"/>
        <v>7.3000000000000007</v>
      </c>
      <c r="N187" s="83">
        <f t="shared" si="83"/>
        <v>7.28</v>
      </c>
      <c r="O187" s="83">
        <f t="shared" si="83"/>
        <v>7.3149999999999995</v>
      </c>
      <c r="P187" s="83" t="str">
        <f t="shared" si="83"/>
        <v/>
      </c>
      <c r="Q187" s="83" t="str">
        <f t="shared" si="83"/>
        <v/>
      </c>
      <c r="R187" s="83" t="str">
        <f t="shared" si="83"/>
        <v/>
      </c>
      <c r="S187" s="83" t="str">
        <f t="shared" si="83"/>
        <v/>
      </c>
      <c r="T187" s="83" t="str">
        <f t="shared" si="83"/>
        <v/>
      </c>
      <c r="U187" s="83" t="str">
        <f t="shared" si="83"/>
        <v/>
      </c>
      <c r="V187" s="6" t="str">
        <f t="shared" si="83"/>
        <v/>
      </c>
      <c r="W187" s="41" t="str">
        <f t="shared" si="83"/>
        <v/>
      </c>
      <c r="X187" s="41" t="str">
        <f t="shared" si="83"/>
        <v/>
      </c>
      <c r="Y187" s="41" t="str">
        <f t="shared" si="83"/>
        <v/>
      </c>
      <c r="Z187" s="41" t="str">
        <f t="shared" si="83"/>
        <v/>
      </c>
      <c r="AA187" s="41" t="str">
        <f t="shared" si="83"/>
        <v/>
      </c>
      <c r="AB187" s="41" t="str">
        <f t="shared" si="83"/>
        <v/>
      </c>
      <c r="AC187" s="41" t="str">
        <f t="shared" si="83"/>
        <v/>
      </c>
      <c r="AD187" s="41" t="str">
        <f t="shared" si="83"/>
        <v/>
      </c>
      <c r="AE187" s="6" t="str">
        <f t="shared" si="83"/>
        <v/>
      </c>
      <c r="AF187" s="41" t="str">
        <f t="shared" si="83"/>
        <v/>
      </c>
      <c r="AG187" s="41" t="str">
        <f t="shared" si="83"/>
        <v/>
      </c>
      <c r="AH187" s="41" t="str">
        <f t="shared" si="83"/>
        <v/>
      </c>
      <c r="AI187" s="41" t="str">
        <f t="shared" si="83"/>
        <v/>
      </c>
      <c r="AJ187" s="41" t="str">
        <f t="shared" si="83"/>
        <v/>
      </c>
      <c r="AK187" s="41" t="str">
        <f t="shared" si="83"/>
        <v/>
      </c>
      <c r="AL187" s="41" t="str">
        <f t="shared" si="83"/>
        <v/>
      </c>
      <c r="AM187" s="41" t="str">
        <f t="shared" si="83"/>
        <v/>
      </c>
      <c r="AN187" s="41">
        <f t="shared" si="83"/>
        <v>18.651222383763194</v>
      </c>
      <c r="AO187" s="41">
        <f t="shared" si="83"/>
        <v>1134.2903225806451</v>
      </c>
      <c r="AP187" s="110">
        <f t="shared" si="83"/>
        <v>3.4</v>
      </c>
      <c r="AQ187" s="111">
        <f t="shared" si="83"/>
        <v>2.6025</v>
      </c>
      <c r="AR187" s="112">
        <f t="shared" si="83"/>
        <v>76.540701868391068</v>
      </c>
      <c r="AS187" s="112">
        <f t="shared" si="83"/>
        <v>23.459298131608932</v>
      </c>
      <c r="AT187" s="113">
        <f t="shared" si="83"/>
        <v>1035.6774193548388</v>
      </c>
      <c r="AU187" s="114">
        <f t="shared" si="83"/>
        <v>2.2978947368421054</v>
      </c>
      <c r="AV187" s="115">
        <f t="shared" si="83"/>
        <v>1.5399999999999998</v>
      </c>
      <c r="AW187" s="112">
        <f t="shared" si="83"/>
        <v>66.045112527238132</v>
      </c>
      <c r="AX187" s="112">
        <f t="shared" si="83"/>
        <v>33.954887472761868</v>
      </c>
      <c r="AY187" s="61">
        <f t="shared" si="83"/>
        <v>40.344698247794788</v>
      </c>
      <c r="AZ187" s="97">
        <f t="shared" si="83"/>
        <v>80.915789473684228</v>
      </c>
      <c r="BA187" s="68">
        <f t="shared" si="83"/>
        <v>65.599999999999994</v>
      </c>
      <c r="BB187" s="68">
        <f t="shared" si="83"/>
        <v>34</v>
      </c>
      <c r="BC187" s="68">
        <f t="shared" si="83"/>
        <v>70</v>
      </c>
      <c r="BD187" s="68" t="str">
        <f t="shared" si="83"/>
        <v/>
      </c>
      <c r="BE187" s="15" t="str">
        <f>IFERROR(SUBTOTAL(1,BE154:BE184),"")</f>
        <v/>
      </c>
      <c r="BF187" s="6">
        <f t="shared" si="83"/>
        <v>12312.032258064517</v>
      </c>
      <c r="BG187" s="41">
        <f t="shared" si="83"/>
        <v>2836.1290322580644</v>
      </c>
      <c r="BH187" s="42">
        <f t="shared" si="83"/>
        <v>9475.9032258064508</v>
      </c>
      <c r="BI187" s="42" t="str">
        <f t="shared" si="83"/>
        <v/>
      </c>
      <c r="BJ187" s="42" t="str">
        <f t="shared" si="83"/>
        <v/>
      </c>
      <c r="BK187" s="42" t="str">
        <f t="shared" si="83"/>
        <v/>
      </c>
      <c r="BL187" s="42" t="str">
        <f t="shared" si="83"/>
        <v/>
      </c>
      <c r="BM187" s="15" t="str">
        <f t="shared" si="83"/>
        <v/>
      </c>
    </row>
    <row r="188" spans="1:65" ht="17.25" outlineLevel="1" thickBot="1" x14ac:dyDescent="0.35">
      <c r="A188" s="160" t="s">
        <v>56</v>
      </c>
      <c r="B188" s="161"/>
      <c r="C188" s="52">
        <f>SUBTOTAL(9,C154:C184)</f>
        <v>9314662</v>
      </c>
      <c r="D188" s="62"/>
      <c r="E188" s="30"/>
      <c r="F188" s="30"/>
      <c r="G188" s="30"/>
      <c r="H188" s="30"/>
      <c r="I188" s="30"/>
      <c r="J188" s="30"/>
      <c r="K188" s="30"/>
      <c r="L188" s="30"/>
      <c r="M188" s="73"/>
      <c r="N188" s="84"/>
      <c r="O188" s="84"/>
      <c r="P188" s="84"/>
      <c r="Q188" s="84"/>
      <c r="R188" s="84"/>
      <c r="S188" s="84"/>
      <c r="T188" s="84"/>
      <c r="U188" s="84"/>
      <c r="V188" s="93"/>
      <c r="W188" s="94"/>
      <c r="X188" s="94"/>
      <c r="Y188" s="94"/>
      <c r="Z188" s="94"/>
      <c r="AA188" s="94"/>
      <c r="AB188" s="94"/>
      <c r="AC188" s="94"/>
      <c r="AD188" s="94"/>
      <c r="AE188" s="93"/>
      <c r="AF188" s="94"/>
      <c r="AG188" s="94"/>
      <c r="AH188" s="94"/>
      <c r="AI188" s="94"/>
      <c r="AJ188" s="94"/>
      <c r="AK188" s="94"/>
      <c r="AL188" s="94"/>
      <c r="AM188" s="94"/>
      <c r="AN188" s="94"/>
      <c r="AO188" s="43">
        <f>SUBTOTAL(9,AO154:AO184)</f>
        <v>35163</v>
      </c>
      <c r="AP188" s="116"/>
      <c r="AQ188" s="117"/>
      <c r="AR188" s="118"/>
      <c r="AS188" s="118"/>
      <c r="AT188" s="119">
        <f>SUBTOTAL(9,AT154:AT184)</f>
        <v>32106</v>
      </c>
      <c r="AU188" s="120"/>
      <c r="AV188" s="121"/>
      <c r="AW188" s="118"/>
      <c r="AX188" s="118"/>
      <c r="AY188" s="62"/>
      <c r="AZ188" s="98"/>
      <c r="BA188" s="69"/>
      <c r="BB188" s="69"/>
      <c r="BC188" s="69"/>
      <c r="BD188" s="69"/>
      <c r="BE188" s="16">
        <f>SUBTOTAL(9,BE154:BE184)</f>
        <v>0</v>
      </c>
      <c r="BF188" s="7">
        <f t="shared" ref="BF188:BM188" si="84">SUBTOTAL(9,BF154:BF184)</f>
        <v>381673</v>
      </c>
      <c r="BG188" s="43">
        <f t="shared" si="84"/>
        <v>87920</v>
      </c>
      <c r="BH188" s="44">
        <f t="shared" si="84"/>
        <v>293753</v>
      </c>
      <c r="BI188" s="44">
        <f t="shared" si="84"/>
        <v>0</v>
      </c>
      <c r="BJ188" s="44">
        <f t="shared" si="84"/>
        <v>0</v>
      </c>
      <c r="BK188" s="44">
        <f t="shared" si="84"/>
        <v>0</v>
      </c>
      <c r="BL188" s="44">
        <f t="shared" si="84"/>
        <v>0</v>
      </c>
      <c r="BM188" s="16">
        <f t="shared" si="84"/>
        <v>0</v>
      </c>
    </row>
    <row r="189" spans="1:65" outlineLevel="5" x14ac:dyDescent="0.3">
      <c r="A189" s="21">
        <f t="shared" si="80"/>
        <v>6</v>
      </c>
      <c r="B189" s="33">
        <f>B184+1</f>
        <v>43983</v>
      </c>
      <c r="C189" s="51">
        <v>287724</v>
      </c>
      <c r="D189" s="64">
        <f t="shared" ref="D189:D218" si="85">IFERROR(ROUND(AVERAGE(E189:L189),1),"")</f>
        <v>37.5</v>
      </c>
      <c r="E189" s="12">
        <v>38</v>
      </c>
      <c r="F189" s="12">
        <v>37</v>
      </c>
      <c r="G189" s="12"/>
      <c r="H189" s="12"/>
      <c r="I189" s="12"/>
      <c r="J189" s="12"/>
      <c r="K189" s="12"/>
      <c r="L189" s="12"/>
      <c r="M189" s="74" t="str">
        <f t="shared" ref="M189:M218" si="86">IFERROR(ROUND(AVERAGE(N189:U189),1),"")</f>
        <v/>
      </c>
      <c r="N189" s="83" t="s">
        <v>103</v>
      </c>
      <c r="O189" s="83" t="s">
        <v>103</v>
      </c>
      <c r="P189" s="83"/>
      <c r="Q189" s="83"/>
      <c r="R189" s="83"/>
      <c r="S189" s="83"/>
      <c r="T189" s="83"/>
      <c r="U189" s="83"/>
      <c r="V189" s="5" t="str">
        <f t="shared" ref="V189:V218" si="87">IFERROR(ROUND(AVERAGE(W189:AD189),1),"")</f>
        <v/>
      </c>
      <c r="W189" s="41"/>
      <c r="X189" s="41"/>
      <c r="Y189" s="41"/>
      <c r="Z189" s="41"/>
      <c r="AA189" s="41"/>
      <c r="AB189" s="41"/>
      <c r="AC189" s="41"/>
      <c r="AD189" s="41"/>
      <c r="AE189" s="5" t="str">
        <f t="shared" ref="AE189:AE218" si="88">IFERROR(ROUND(AVERAGE(AF189:AM189),1),"")</f>
        <v/>
      </c>
      <c r="AF189" s="41"/>
      <c r="AG189" s="41"/>
      <c r="AH189" s="41"/>
      <c r="AI189" s="41"/>
      <c r="AJ189" s="41"/>
      <c r="AK189" s="41"/>
      <c r="AL189" s="41"/>
      <c r="AM189" s="41"/>
      <c r="AN189" s="41">
        <f>21000/AO189</f>
        <v>18.260869565217391</v>
      </c>
      <c r="AO189" s="41">
        <v>1150</v>
      </c>
      <c r="AP189" s="110" t="s">
        <v>103</v>
      </c>
      <c r="AQ189" s="111" t="s">
        <v>103</v>
      </c>
      <c r="AR189" s="126" t="str">
        <f t="shared" ref="AR189:AR218" si="89">IFERROR(AQ189/AP189*100,"")</f>
        <v/>
      </c>
      <c r="AS189" s="126" t="str">
        <f t="shared" ref="AS189:AS218" si="90">IFERROR(100-AR189,"")</f>
        <v/>
      </c>
      <c r="AT189" s="127">
        <v>1112</v>
      </c>
      <c r="AU189" s="128">
        <v>2.27</v>
      </c>
      <c r="AV189" s="129" t="s">
        <v>103</v>
      </c>
      <c r="AW189" s="126" t="str">
        <f t="shared" ref="AW189:AW218" si="91">IFERROR(AV189/AU189*100,"")</f>
        <v/>
      </c>
      <c r="AX189" s="126" t="str">
        <f t="shared" ref="AX189:AX218" si="92">IFERROR(100-AW189,"")</f>
        <v/>
      </c>
      <c r="AY189" s="64" t="str">
        <f t="shared" ref="AY189:AY218" si="93">IFERROR((1-((AW189*AS189)/(AX189*AR189)))*100,"")</f>
        <v/>
      </c>
      <c r="AZ189" s="97">
        <v>81.31</v>
      </c>
      <c r="BA189" s="68"/>
      <c r="BB189" s="68"/>
      <c r="BC189" s="68"/>
      <c r="BD189" s="68"/>
      <c r="BE189" s="15"/>
      <c r="BF189" s="5">
        <f t="shared" ref="BF189:BF218" si="94">IF(SUM(BG189:BM189)=0,"",SUM(BG189:BM189))</f>
        <v>13059</v>
      </c>
      <c r="BG189" s="42">
        <v>0</v>
      </c>
      <c r="BH189" s="42">
        <v>13059</v>
      </c>
      <c r="BI189" s="42"/>
      <c r="BJ189" s="42"/>
      <c r="BK189" s="42"/>
      <c r="BL189" s="42"/>
      <c r="BM189" s="42"/>
    </row>
    <row r="190" spans="1:65" outlineLevel="5" x14ac:dyDescent="0.3">
      <c r="A190" s="22">
        <f t="shared" si="80"/>
        <v>6</v>
      </c>
      <c r="B190" s="9">
        <f t="shared" si="78"/>
        <v>43984</v>
      </c>
      <c r="C190" s="51">
        <v>295148</v>
      </c>
      <c r="D190" s="64">
        <f t="shared" si="85"/>
        <v>36</v>
      </c>
      <c r="E190" s="12">
        <v>36</v>
      </c>
      <c r="F190" s="12">
        <v>36</v>
      </c>
      <c r="G190" s="12"/>
      <c r="H190" s="12"/>
      <c r="I190" s="12"/>
      <c r="J190" s="12"/>
      <c r="K190" s="12"/>
      <c r="L190" s="12"/>
      <c r="M190" s="74">
        <f t="shared" si="86"/>
        <v>7.3</v>
      </c>
      <c r="N190" s="83">
        <v>7.26</v>
      </c>
      <c r="O190" s="83">
        <v>7.3</v>
      </c>
      <c r="P190" s="83"/>
      <c r="Q190" s="83"/>
      <c r="R190" s="83"/>
      <c r="S190" s="83"/>
      <c r="T190" s="83"/>
      <c r="U190" s="83"/>
      <c r="V190" s="5" t="str">
        <f t="shared" si="87"/>
        <v/>
      </c>
      <c r="W190" s="41"/>
      <c r="X190" s="41"/>
      <c r="Y190" s="41"/>
      <c r="Z190" s="41"/>
      <c r="AA190" s="41"/>
      <c r="AB190" s="41"/>
      <c r="AC190" s="41"/>
      <c r="AD190" s="41"/>
      <c r="AE190" s="5" t="str">
        <f t="shared" si="88"/>
        <v/>
      </c>
      <c r="AF190" s="41"/>
      <c r="AG190" s="41"/>
      <c r="AH190" s="41"/>
      <c r="AI190" s="41"/>
      <c r="AJ190" s="41"/>
      <c r="AK190" s="41"/>
      <c r="AL190" s="41"/>
      <c r="AM190" s="41"/>
      <c r="AN190" s="41">
        <f t="shared" ref="AN190:AN218" si="95">21000/AO190</f>
        <v>18.518518518518519</v>
      </c>
      <c r="AO190" s="41">
        <v>1134</v>
      </c>
      <c r="AP190" s="110">
        <v>3.26</v>
      </c>
      <c r="AQ190" s="111">
        <v>2.52</v>
      </c>
      <c r="AR190" s="126">
        <f t="shared" si="89"/>
        <v>77.300613496932527</v>
      </c>
      <c r="AS190" s="126">
        <f t="shared" si="90"/>
        <v>22.699386503067473</v>
      </c>
      <c r="AT190" s="127">
        <v>964</v>
      </c>
      <c r="AU190" s="128">
        <v>2.29</v>
      </c>
      <c r="AV190" s="129">
        <v>1.52</v>
      </c>
      <c r="AW190" s="126">
        <f t="shared" si="91"/>
        <v>66.375545851528386</v>
      </c>
      <c r="AX190" s="126">
        <f t="shared" si="92"/>
        <v>33.624454148471614</v>
      </c>
      <c r="AY190" s="64">
        <f t="shared" si="93"/>
        <v>42.032570603999211</v>
      </c>
      <c r="AZ190" s="97">
        <v>80.58</v>
      </c>
      <c r="BA190" s="68"/>
      <c r="BB190" s="68"/>
      <c r="BC190" s="68"/>
      <c r="BD190" s="68"/>
      <c r="BE190" s="15"/>
      <c r="BF190" s="5">
        <f t="shared" si="94"/>
        <v>12923</v>
      </c>
      <c r="BG190" s="42">
        <v>3147</v>
      </c>
      <c r="BH190" s="42">
        <v>9776</v>
      </c>
      <c r="BI190" s="42"/>
      <c r="BJ190" s="42"/>
      <c r="BK190" s="42"/>
      <c r="BL190" s="42"/>
      <c r="BM190" s="42"/>
    </row>
    <row r="191" spans="1:65" outlineLevel="5" x14ac:dyDescent="0.3">
      <c r="A191" s="22">
        <f t="shared" si="80"/>
        <v>6</v>
      </c>
      <c r="B191" s="9">
        <f t="shared" si="78"/>
        <v>43985</v>
      </c>
      <c r="C191" s="51">
        <v>319919</v>
      </c>
      <c r="D191" s="64">
        <f t="shared" si="85"/>
        <v>36.5</v>
      </c>
      <c r="E191" s="12">
        <v>36</v>
      </c>
      <c r="F191" s="12">
        <v>37</v>
      </c>
      <c r="G191" s="12"/>
      <c r="H191" s="12"/>
      <c r="I191" s="12"/>
      <c r="J191" s="12"/>
      <c r="K191" s="12"/>
      <c r="L191" s="12"/>
      <c r="M191" s="74" t="str">
        <f t="shared" si="86"/>
        <v/>
      </c>
      <c r="N191" s="83" t="s">
        <v>103</v>
      </c>
      <c r="O191" s="83" t="s">
        <v>103</v>
      </c>
      <c r="P191" s="83"/>
      <c r="Q191" s="83"/>
      <c r="R191" s="83"/>
      <c r="S191" s="83"/>
      <c r="T191" s="83"/>
      <c r="U191" s="83"/>
      <c r="V191" s="5" t="str">
        <f t="shared" si="87"/>
        <v/>
      </c>
      <c r="W191" s="41"/>
      <c r="X191" s="41"/>
      <c r="Y191" s="41"/>
      <c r="Z191" s="41"/>
      <c r="AA191" s="41"/>
      <c r="AB191" s="41"/>
      <c r="AC191" s="41"/>
      <c r="AD191" s="41"/>
      <c r="AE191" s="5" t="str">
        <f t="shared" si="88"/>
        <v/>
      </c>
      <c r="AF191" s="41"/>
      <c r="AG191" s="41"/>
      <c r="AH191" s="41"/>
      <c r="AI191" s="41"/>
      <c r="AJ191" s="41"/>
      <c r="AK191" s="41"/>
      <c r="AL191" s="41"/>
      <c r="AM191" s="41"/>
      <c r="AN191" s="41">
        <f t="shared" si="95"/>
        <v>27.131782945736433</v>
      </c>
      <c r="AO191" s="41">
        <v>774</v>
      </c>
      <c r="AP191" s="110" t="s">
        <v>103</v>
      </c>
      <c r="AQ191" s="111" t="s">
        <v>103</v>
      </c>
      <c r="AR191" s="126" t="str">
        <f t="shared" si="89"/>
        <v/>
      </c>
      <c r="AS191" s="126" t="str">
        <f t="shared" si="90"/>
        <v/>
      </c>
      <c r="AT191" s="127">
        <v>623</v>
      </c>
      <c r="AU191" s="128">
        <v>2.3199999999999998</v>
      </c>
      <c r="AV191" s="129" t="s">
        <v>103</v>
      </c>
      <c r="AW191" s="126" t="str">
        <f t="shared" si="91"/>
        <v/>
      </c>
      <c r="AX191" s="126" t="str">
        <f t="shared" si="92"/>
        <v/>
      </c>
      <c r="AY191" s="64" t="str">
        <f t="shared" si="93"/>
        <v/>
      </c>
      <c r="AZ191" s="97">
        <v>82.04</v>
      </c>
      <c r="BA191" s="68"/>
      <c r="BB191" s="68"/>
      <c r="BC191" s="68"/>
      <c r="BD191" s="68"/>
      <c r="BE191" s="15"/>
      <c r="BF191" s="5">
        <f t="shared" si="94"/>
        <v>9094</v>
      </c>
      <c r="BG191" s="42">
        <v>3894</v>
      </c>
      <c r="BH191" s="42">
        <v>5200</v>
      </c>
      <c r="BI191" s="42"/>
      <c r="BJ191" s="42"/>
      <c r="BK191" s="42"/>
      <c r="BL191" s="42"/>
      <c r="BM191" s="42"/>
    </row>
    <row r="192" spans="1:65" outlineLevel="5" x14ac:dyDescent="0.3">
      <c r="A192" s="22">
        <f t="shared" si="80"/>
        <v>6</v>
      </c>
      <c r="B192" s="9">
        <f t="shared" si="78"/>
        <v>43986</v>
      </c>
      <c r="C192" s="51">
        <v>309013</v>
      </c>
      <c r="D192" s="64">
        <f t="shared" si="85"/>
        <v>37.5</v>
      </c>
      <c r="E192" s="12">
        <v>38</v>
      </c>
      <c r="F192" s="12">
        <v>37</v>
      </c>
      <c r="G192" s="12"/>
      <c r="H192" s="12"/>
      <c r="I192" s="12"/>
      <c r="J192" s="12"/>
      <c r="K192" s="12"/>
      <c r="L192" s="12"/>
      <c r="M192" s="74" t="str">
        <f t="shared" si="86"/>
        <v/>
      </c>
      <c r="N192" s="83" t="s">
        <v>103</v>
      </c>
      <c r="O192" s="83" t="s">
        <v>103</v>
      </c>
      <c r="P192" s="83"/>
      <c r="Q192" s="83"/>
      <c r="R192" s="83"/>
      <c r="S192" s="83"/>
      <c r="T192" s="83"/>
      <c r="U192" s="83"/>
      <c r="V192" s="5" t="str">
        <f t="shared" si="87"/>
        <v/>
      </c>
      <c r="W192" s="41"/>
      <c r="X192" s="41"/>
      <c r="Y192" s="41"/>
      <c r="Z192" s="41"/>
      <c r="AA192" s="41"/>
      <c r="AB192" s="41"/>
      <c r="AC192" s="41"/>
      <c r="AD192" s="41"/>
      <c r="AE192" s="5" t="str">
        <f t="shared" si="88"/>
        <v/>
      </c>
      <c r="AF192" s="41"/>
      <c r="AG192" s="41"/>
      <c r="AH192" s="41"/>
      <c r="AI192" s="41"/>
      <c r="AJ192" s="41"/>
      <c r="AK192" s="41"/>
      <c r="AL192" s="41"/>
      <c r="AM192" s="41"/>
      <c r="AN192" s="41">
        <f t="shared" si="95"/>
        <v>18.901890189018903</v>
      </c>
      <c r="AO192" s="41">
        <v>1111</v>
      </c>
      <c r="AP192" s="110" t="s">
        <v>103</v>
      </c>
      <c r="AQ192" s="111" t="s">
        <v>103</v>
      </c>
      <c r="AR192" s="126" t="str">
        <f t="shared" si="89"/>
        <v/>
      </c>
      <c r="AS192" s="126" t="str">
        <f t="shared" si="90"/>
        <v/>
      </c>
      <c r="AT192" s="127">
        <v>1207</v>
      </c>
      <c r="AU192" s="128">
        <v>2.2400000000000002</v>
      </c>
      <c r="AV192" s="129" t="s">
        <v>103</v>
      </c>
      <c r="AW192" s="126" t="str">
        <f t="shared" si="91"/>
        <v/>
      </c>
      <c r="AX192" s="126" t="str">
        <f t="shared" si="92"/>
        <v/>
      </c>
      <c r="AY192" s="64" t="str">
        <f t="shared" si="93"/>
        <v/>
      </c>
      <c r="AZ192" s="97">
        <v>81.27</v>
      </c>
      <c r="BA192" s="68"/>
      <c r="BB192" s="68"/>
      <c r="BC192" s="68"/>
      <c r="BD192" s="68"/>
      <c r="BE192" s="15"/>
      <c r="BF192" s="5">
        <f t="shared" si="94"/>
        <v>10416</v>
      </c>
      <c r="BG192" s="42">
        <v>1716</v>
      </c>
      <c r="BH192" s="42">
        <v>8700</v>
      </c>
      <c r="BI192" s="42"/>
      <c r="BJ192" s="42"/>
      <c r="BK192" s="42"/>
      <c r="BL192" s="42"/>
      <c r="BM192" s="42"/>
    </row>
    <row r="193" spans="1:65" outlineLevel="5" x14ac:dyDescent="0.3">
      <c r="A193" s="22">
        <f t="shared" si="80"/>
        <v>6</v>
      </c>
      <c r="B193" s="9">
        <f t="shared" si="78"/>
        <v>43987</v>
      </c>
      <c r="C193" s="51">
        <v>275673</v>
      </c>
      <c r="D193" s="64">
        <f t="shared" si="85"/>
        <v>37</v>
      </c>
      <c r="E193" s="12">
        <v>38</v>
      </c>
      <c r="F193" s="12">
        <v>36</v>
      </c>
      <c r="G193" s="12"/>
      <c r="H193" s="12"/>
      <c r="I193" s="12"/>
      <c r="J193" s="12"/>
      <c r="K193" s="12"/>
      <c r="L193" s="12"/>
      <c r="M193" s="74" t="str">
        <f t="shared" si="86"/>
        <v/>
      </c>
      <c r="N193" s="83" t="s">
        <v>103</v>
      </c>
      <c r="O193" s="83" t="s">
        <v>103</v>
      </c>
      <c r="P193" s="83"/>
      <c r="Q193" s="83"/>
      <c r="R193" s="83"/>
      <c r="S193" s="83"/>
      <c r="T193" s="83"/>
      <c r="U193" s="83"/>
      <c r="V193" s="5" t="str">
        <f t="shared" si="87"/>
        <v/>
      </c>
      <c r="W193" s="41"/>
      <c r="X193" s="41"/>
      <c r="Y193" s="41"/>
      <c r="Z193" s="41"/>
      <c r="AA193" s="41"/>
      <c r="AB193" s="41"/>
      <c r="AC193" s="41"/>
      <c r="AD193" s="41"/>
      <c r="AE193" s="5" t="str">
        <f t="shared" si="88"/>
        <v/>
      </c>
      <c r="AF193" s="41"/>
      <c r="AG193" s="41"/>
      <c r="AH193" s="41"/>
      <c r="AI193" s="41"/>
      <c r="AJ193" s="41"/>
      <c r="AK193" s="41"/>
      <c r="AL193" s="41"/>
      <c r="AM193" s="41"/>
      <c r="AN193" s="41">
        <f t="shared" si="95"/>
        <v>17.355371900826448</v>
      </c>
      <c r="AO193" s="41">
        <v>1210</v>
      </c>
      <c r="AP193" s="110" t="s">
        <v>103</v>
      </c>
      <c r="AQ193" s="111" t="s">
        <v>103</v>
      </c>
      <c r="AR193" s="126" t="str">
        <f t="shared" si="89"/>
        <v/>
      </c>
      <c r="AS193" s="126" t="str">
        <f t="shared" si="90"/>
        <v/>
      </c>
      <c r="AT193" s="127">
        <v>1233</v>
      </c>
      <c r="AU193" s="128">
        <v>2.19</v>
      </c>
      <c r="AV193" s="129" t="s">
        <v>103</v>
      </c>
      <c r="AW193" s="126" t="str">
        <f t="shared" si="91"/>
        <v/>
      </c>
      <c r="AX193" s="126" t="str">
        <f t="shared" si="92"/>
        <v/>
      </c>
      <c r="AY193" s="64" t="str">
        <f t="shared" si="93"/>
        <v/>
      </c>
      <c r="AZ193" s="97">
        <v>79.680000000000007</v>
      </c>
      <c r="BA193" s="68"/>
      <c r="BB193" s="68"/>
      <c r="BC193" s="68"/>
      <c r="BD193" s="68"/>
      <c r="BE193" s="15"/>
      <c r="BF193" s="5">
        <f t="shared" si="94"/>
        <v>13941</v>
      </c>
      <c r="BG193" s="42">
        <v>2581</v>
      </c>
      <c r="BH193" s="42">
        <v>11360</v>
      </c>
      <c r="BI193" s="42"/>
      <c r="BJ193" s="42"/>
      <c r="BK193" s="42"/>
      <c r="BL193" s="42"/>
      <c r="BM193" s="42"/>
    </row>
    <row r="194" spans="1:65" outlineLevel="5" x14ac:dyDescent="0.3">
      <c r="A194" s="22">
        <f t="shared" si="80"/>
        <v>6</v>
      </c>
      <c r="B194" s="9">
        <f t="shared" si="78"/>
        <v>43988</v>
      </c>
      <c r="C194" s="51">
        <v>300575</v>
      </c>
      <c r="D194" s="64">
        <f t="shared" si="85"/>
        <v>36.5</v>
      </c>
      <c r="E194" s="12">
        <v>36</v>
      </c>
      <c r="F194" s="12">
        <v>37</v>
      </c>
      <c r="G194" s="12"/>
      <c r="H194" s="12"/>
      <c r="I194" s="12"/>
      <c r="J194" s="12"/>
      <c r="K194" s="12"/>
      <c r="L194" s="12"/>
      <c r="M194" s="74" t="str">
        <f t="shared" si="86"/>
        <v/>
      </c>
      <c r="N194" s="83" t="s">
        <v>103</v>
      </c>
      <c r="O194" s="83" t="s">
        <v>103</v>
      </c>
      <c r="P194" s="83"/>
      <c r="Q194" s="83"/>
      <c r="R194" s="83"/>
      <c r="S194" s="83"/>
      <c r="T194" s="83"/>
      <c r="U194" s="83"/>
      <c r="V194" s="5" t="str">
        <f t="shared" si="87"/>
        <v/>
      </c>
      <c r="W194" s="41"/>
      <c r="X194" s="41"/>
      <c r="Y194" s="41"/>
      <c r="Z194" s="41"/>
      <c r="AA194" s="41"/>
      <c r="AB194" s="41"/>
      <c r="AC194" s="41"/>
      <c r="AD194" s="41"/>
      <c r="AE194" s="5" t="str">
        <f t="shared" si="88"/>
        <v/>
      </c>
      <c r="AF194" s="41"/>
      <c r="AG194" s="41"/>
      <c r="AH194" s="41"/>
      <c r="AI194" s="41"/>
      <c r="AJ194" s="41"/>
      <c r="AK194" s="41"/>
      <c r="AL194" s="41"/>
      <c r="AM194" s="41"/>
      <c r="AN194" s="41">
        <f t="shared" si="95"/>
        <v>16.018306636155607</v>
      </c>
      <c r="AO194" s="41">
        <v>1311</v>
      </c>
      <c r="AP194" s="110" t="s">
        <v>103</v>
      </c>
      <c r="AQ194" s="111" t="s">
        <v>103</v>
      </c>
      <c r="AR194" s="126" t="str">
        <f t="shared" si="89"/>
        <v/>
      </c>
      <c r="AS194" s="126" t="str">
        <f t="shared" si="90"/>
        <v/>
      </c>
      <c r="AT194" s="127">
        <v>1295</v>
      </c>
      <c r="AU194" s="128" t="s">
        <v>103</v>
      </c>
      <c r="AV194" s="129" t="s">
        <v>103</v>
      </c>
      <c r="AW194" s="126" t="str">
        <f t="shared" si="91"/>
        <v/>
      </c>
      <c r="AX194" s="126" t="str">
        <f t="shared" si="92"/>
        <v/>
      </c>
      <c r="AY194" s="64" t="str">
        <f t="shared" si="93"/>
        <v/>
      </c>
      <c r="AZ194" s="97" t="s">
        <v>103</v>
      </c>
      <c r="BA194" s="68"/>
      <c r="BB194" s="68"/>
      <c r="BC194" s="68"/>
      <c r="BD194" s="68"/>
      <c r="BE194" s="15"/>
      <c r="BF194" s="5">
        <f t="shared" si="94"/>
        <v>11859</v>
      </c>
      <c r="BG194" s="42">
        <v>3427</v>
      </c>
      <c r="BH194" s="42">
        <v>8432</v>
      </c>
      <c r="BI194" s="42"/>
      <c r="BJ194" s="42"/>
      <c r="BK194" s="42"/>
      <c r="BL194" s="42"/>
      <c r="BM194" s="42"/>
    </row>
    <row r="195" spans="1:65" outlineLevel="5" x14ac:dyDescent="0.3">
      <c r="A195" s="22">
        <f t="shared" si="80"/>
        <v>6</v>
      </c>
      <c r="B195" s="9">
        <f t="shared" si="78"/>
        <v>43989</v>
      </c>
      <c r="C195" s="51">
        <v>314641</v>
      </c>
      <c r="D195" s="64">
        <f t="shared" si="85"/>
        <v>37.5</v>
      </c>
      <c r="E195" s="12">
        <v>38</v>
      </c>
      <c r="F195" s="12">
        <v>37</v>
      </c>
      <c r="G195" s="12"/>
      <c r="H195" s="12"/>
      <c r="I195" s="12"/>
      <c r="J195" s="12"/>
      <c r="K195" s="12"/>
      <c r="L195" s="12"/>
      <c r="M195" s="74" t="str">
        <f t="shared" si="86"/>
        <v/>
      </c>
      <c r="N195" s="83" t="s">
        <v>103</v>
      </c>
      <c r="O195" s="83" t="s">
        <v>103</v>
      </c>
      <c r="P195" s="83"/>
      <c r="Q195" s="83"/>
      <c r="R195" s="83"/>
      <c r="S195" s="83"/>
      <c r="T195" s="83"/>
      <c r="U195" s="83"/>
      <c r="V195" s="5" t="str">
        <f t="shared" si="87"/>
        <v/>
      </c>
      <c r="W195" s="41"/>
      <c r="X195" s="41"/>
      <c r="Y195" s="41"/>
      <c r="Z195" s="41"/>
      <c r="AA195" s="41"/>
      <c r="AB195" s="41"/>
      <c r="AC195" s="41"/>
      <c r="AD195" s="41"/>
      <c r="AE195" s="5" t="str">
        <f t="shared" si="88"/>
        <v/>
      </c>
      <c r="AF195" s="41"/>
      <c r="AG195" s="41"/>
      <c r="AH195" s="41"/>
      <c r="AI195" s="41"/>
      <c r="AJ195" s="41"/>
      <c r="AK195" s="41"/>
      <c r="AL195" s="41"/>
      <c r="AM195" s="41"/>
      <c r="AN195" s="41">
        <f t="shared" si="95"/>
        <v>16.178736517719567</v>
      </c>
      <c r="AO195" s="41">
        <v>1298</v>
      </c>
      <c r="AP195" s="110" t="s">
        <v>103</v>
      </c>
      <c r="AQ195" s="111" t="s">
        <v>103</v>
      </c>
      <c r="AR195" s="126" t="str">
        <f t="shared" si="89"/>
        <v/>
      </c>
      <c r="AS195" s="126" t="str">
        <f t="shared" si="90"/>
        <v/>
      </c>
      <c r="AT195" s="127">
        <v>1370</v>
      </c>
      <c r="AU195" s="128" t="s">
        <v>103</v>
      </c>
      <c r="AV195" s="129" t="s">
        <v>103</v>
      </c>
      <c r="AW195" s="126" t="str">
        <f t="shared" si="91"/>
        <v/>
      </c>
      <c r="AX195" s="126" t="str">
        <f t="shared" si="92"/>
        <v/>
      </c>
      <c r="AY195" s="64" t="str">
        <f t="shared" si="93"/>
        <v/>
      </c>
      <c r="AZ195" s="97" t="s">
        <v>103</v>
      </c>
      <c r="BA195" s="68"/>
      <c r="BB195" s="68"/>
      <c r="BC195" s="68"/>
      <c r="BD195" s="68"/>
      <c r="BE195" s="15"/>
      <c r="BF195" s="5">
        <f t="shared" si="94"/>
        <v>14176</v>
      </c>
      <c r="BG195" s="42">
        <v>3602</v>
      </c>
      <c r="BH195" s="42">
        <v>10574</v>
      </c>
      <c r="BI195" s="42"/>
      <c r="BJ195" s="42"/>
      <c r="BK195" s="42"/>
      <c r="BL195" s="42"/>
      <c r="BM195" s="42"/>
    </row>
    <row r="196" spans="1:65" outlineLevel="5" x14ac:dyDescent="0.3">
      <c r="A196" s="22">
        <f t="shared" si="80"/>
        <v>6</v>
      </c>
      <c r="B196" s="9">
        <f t="shared" si="78"/>
        <v>43990</v>
      </c>
      <c r="C196" s="51">
        <v>297281</v>
      </c>
      <c r="D196" s="64">
        <f t="shared" si="85"/>
        <v>37.5</v>
      </c>
      <c r="E196" s="12">
        <v>38</v>
      </c>
      <c r="F196" s="12">
        <v>37</v>
      </c>
      <c r="G196" s="12"/>
      <c r="H196" s="12"/>
      <c r="I196" s="12"/>
      <c r="J196" s="12"/>
      <c r="K196" s="12"/>
      <c r="L196" s="12"/>
      <c r="M196" s="74" t="str">
        <f t="shared" si="86"/>
        <v/>
      </c>
      <c r="N196" s="83" t="s">
        <v>103</v>
      </c>
      <c r="O196" s="83" t="s">
        <v>103</v>
      </c>
      <c r="P196" s="83"/>
      <c r="Q196" s="83"/>
      <c r="R196" s="83"/>
      <c r="S196" s="83"/>
      <c r="T196" s="83"/>
      <c r="U196" s="83"/>
      <c r="V196" s="5" t="str">
        <f t="shared" si="87"/>
        <v/>
      </c>
      <c r="W196" s="41"/>
      <c r="X196" s="41"/>
      <c r="Y196" s="41"/>
      <c r="Z196" s="41"/>
      <c r="AA196" s="41"/>
      <c r="AB196" s="41"/>
      <c r="AC196" s="41"/>
      <c r="AD196" s="41"/>
      <c r="AE196" s="5" t="str">
        <f t="shared" si="88"/>
        <v/>
      </c>
      <c r="AF196" s="41"/>
      <c r="AG196" s="41"/>
      <c r="AH196" s="41"/>
      <c r="AI196" s="41"/>
      <c r="AJ196" s="41"/>
      <c r="AK196" s="41"/>
      <c r="AL196" s="41"/>
      <c r="AM196" s="41"/>
      <c r="AN196" s="41">
        <f t="shared" si="95"/>
        <v>17.21311475409836</v>
      </c>
      <c r="AO196" s="41">
        <v>1220</v>
      </c>
      <c r="AP196" s="110" t="s">
        <v>103</v>
      </c>
      <c r="AQ196" s="111" t="s">
        <v>103</v>
      </c>
      <c r="AR196" s="126" t="str">
        <f t="shared" si="89"/>
        <v/>
      </c>
      <c r="AS196" s="126" t="str">
        <f t="shared" si="90"/>
        <v/>
      </c>
      <c r="AT196" s="127">
        <v>1233</v>
      </c>
      <c r="AU196" s="128">
        <v>2.2799999999999998</v>
      </c>
      <c r="AV196" s="129" t="s">
        <v>103</v>
      </c>
      <c r="AW196" s="126" t="str">
        <f t="shared" si="91"/>
        <v/>
      </c>
      <c r="AX196" s="126" t="str">
        <f t="shared" si="92"/>
        <v/>
      </c>
      <c r="AY196" s="64" t="str">
        <f t="shared" si="93"/>
        <v/>
      </c>
      <c r="AZ196" s="97">
        <v>80.59</v>
      </c>
      <c r="BA196" s="68"/>
      <c r="BB196" s="68"/>
      <c r="BC196" s="68"/>
      <c r="BD196" s="68"/>
      <c r="BE196" s="15"/>
      <c r="BF196" s="5">
        <f t="shared" si="94"/>
        <v>13276</v>
      </c>
      <c r="BG196" s="42">
        <v>1492</v>
      </c>
      <c r="BH196" s="42">
        <v>11784</v>
      </c>
      <c r="BI196" s="42"/>
      <c r="BJ196" s="42"/>
      <c r="BK196" s="42"/>
      <c r="BL196" s="42"/>
      <c r="BM196" s="42"/>
    </row>
    <row r="197" spans="1:65" outlineLevel="5" x14ac:dyDescent="0.3">
      <c r="A197" s="22">
        <f t="shared" si="80"/>
        <v>6</v>
      </c>
      <c r="B197" s="9">
        <f t="shared" si="78"/>
        <v>43991</v>
      </c>
      <c r="C197" s="51">
        <v>286492</v>
      </c>
      <c r="D197" s="64">
        <f t="shared" si="85"/>
        <v>37</v>
      </c>
      <c r="E197" s="12">
        <v>37</v>
      </c>
      <c r="F197" s="12">
        <v>37</v>
      </c>
      <c r="G197" s="12"/>
      <c r="H197" s="12"/>
      <c r="I197" s="12"/>
      <c r="J197" s="12"/>
      <c r="K197" s="12"/>
      <c r="L197" s="12"/>
      <c r="M197" s="74">
        <f t="shared" si="86"/>
        <v>7.4</v>
      </c>
      <c r="N197" s="83">
        <v>7.27</v>
      </c>
      <c r="O197" s="83">
        <v>7.48</v>
      </c>
      <c r="P197" s="83"/>
      <c r="Q197" s="83"/>
      <c r="R197" s="83"/>
      <c r="S197" s="83"/>
      <c r="T197" s="83"/>
      <c r="U197" s="83"/>
      <c r="V197" s="5" t="str">
        <f t="shared" si="87"/>
        <v/>
      </c>
      <c r="W197" s="41"/>
      <c r="X197" s="41"/>
      <c r="Y197" s="41"/>
      <c r="Z197" s="41"/>
      <c r="AA197" s="41"/>
      <c r="AB197" s="41"/>
      <c r="AC197" s="41"/>
      <c r="AD197" s="41"/>
      <c r="AE197" s="5" t="str">
        <f t="shared" si="88"/>
        <v/>
      </c>
      <c r="AF197" s="41"/>
      <c r="AG197" s="41"/>
      <c r="AH197" s="41"/>
      <c r="AI197" s="41"/>
      <c r="AJ197" s="41"/>
      <c r="AK197" s="41"/>
      <c r="AL197" s="41"/>
      <c r="AM197" s="41"/>
      <c r="AN197" s="41">
        <f t="shared" si="95"/>
        <v>17.857142857142858</v>
      </c>
      <c r="AO197" s="41">
        <v>1176</v>
      </c>
      <c r="AP197" s="110">
        <v>3.04</v>
      </c>
      <c r="AQ197" s="111">
        <v>2.37</v>
      </c>
      <c r="AR197" s="126">
        <f t="shared" si="89"/>
        <v>77.96052631578948</v>
      </c>
      <c r="AS197" s="126">
        <f t="shared" si="90"/>
        <v>22.03947368421052</v>
      </c>
      <c r="AT197" s="127">
        <v>1254</v>
      </c>
      <c r="AU197" s="128">
        <v>2.2200000000000002</v>
      </c>
      <c r="AV197" s="129">
        <v>1.47</v>
      </c>
      <c r="AW197" s="126">
        <f t="shared" si="91"/>
        <v>66.21621621621621</v>
      </c>
      <c r="AX197" s="126">
        <f t="shared" si="92"/>
        <v>33.78378378378379</v>
      </c>
      <c r="AY197" s="64">
        <f t="shared" si="93"/>
        <v>44.590717299578095</v>
      </c>
      <c r="AZ197" s="97">
        <v>80.61</v>
      </c>
      <c r="BA197" s="68"/>
      <c r="BB197" s="68"/>
      <c r="BC197" s="68"/>
      <c r="BD197" s="68"/>
      <c r="BE197" s="15"/>
      <c r="BF197" s="5">
        <f t="shared" si="94"/>
        <v>12119</v>
      </c>
      <c r="BG197" s="42">
        <v>493</v>
      </c>
      <c r="BH197" s="42">
        <v>11626</v>
      </c>
      <c r="BI197" s="42"/>
      <c r="BJ197" s="42"/>
      <c r="BK197" s="42"/>
      <c r="BL197" s="42"/>
      <c r="BM197" s="42"/>
    </row>
    <row r="198" spans="1:65" outlineLevel="5" x14ac:dyDescent="0.3">
      <c r="A198" s="22">
        <f t="shared" si="80"/>
        <v>6</v>
      </c>
      <c r="B198" s="9">
        <f t="shared" si="78"/>
        <v>43992</v>
      </c>
      <c r="C198" s="51">
        <v>302661</v>
      </c>
      <c r="D198" s="64">
        <f t="shared" si="85"/>
        <v>37</v>
      </c>
      <c r="E198" s="12">
        <v>38</v>
      </c>
      <c r="F198" s="12">
        <v>36</v>
      </c>
      <c r="G198" s="12"/>
      <c r="H198" s="12"/>
      <c r="I198" s="12"/>
      <c r="J198" s="12"/>
      <c r="K198" s="12"/>
      <c r="L198" s="12"/>
      <c r="M198" s="74" t="str">
        <f t="shared" si="86"/>
        <v/>
      </c>
      <c r="N198" s="83" t="s">
        <v>103</v>
      </c>
      <c r="O198" s="83" t="s">
        <v>103</v>
      </c>
      <c r="P198" s="83"/>
      <c r="Q198" s="83"/>
      <c r="R198" s="83"/>
      <c r="S198" s="83"/>
      <c r="T198" s="83"/>
      <c r="U198" s="83"/>
      <c r="V198" s="5" t="str">
        <f t="shared" si="87"/>
        <v/>
      </c>
      <c r="W198" s="41"/>
      <c r="X198" s="41"/>
      <c r="Y198" s="41"/>
      <c r="Z198" s="41"/>
      <c r="AA198" s="41"/>
      <c r="AB198" s="41"/>
      <c r="AC198" s="41"/>
      <c r="AD198" s="41"/>
      <c r="AE198" s="5" t="str">
        <f t="shared" si="88"/>
        <v/>
      </c>
      <c r="AF198" s="41"/>
      <c r="AG198" s="41"/>
      <c r="AH198" s="41"/>
      <c r="AI198" s="41"/>
      <c r="AJ198" s="41"/>
      <c r="AK198" s="41"/>
      <c r="AL198" s="41"/>
      <c r="AM198" s="41"/>
      <c r="AN198" s="41">
        <f t="shared" si="95"/>
        <v>15.683345780433159</v>
      </c>
      <c r="AO198" s="41">
        <v>1339</v>
      </c>
      <c r="AP198" s="110" t="s">
        <v>103</v>
      </c>
      <c r="AQ198" s="111" t="s">
        <v>103</v>
      </c>
      <c r="AR198" s="126" t="str">
        <f t="shared" si="89"/>
        <v/>
      </c>
      <c r="AS198" s="126" t="str">
        <f t="shared" si="90"/>
        <v/>
      </c>
      <c r="AT198" s="127">
        <v>1449</v>
      </c>
      <c r="AU198" s="128">
        <v>2.27</v>
      </c>
      <c r="AV198" s="129" t="s">
        <v>103</v>
      </c>
      <c r="AW198" s="126" t="str">
        <f t="shared" si="91"/>
        <v/>
      </c>
      <c r="AX198" s="126" t="str">
        <f t="shared" si="92"/>
        <v/>
      </c>
      <c r="AY198" s="64" t="str">
        <f t="shared" si="93"/>
        <v/>
      </c>
      <c r="AZ198" s="97">
        <v>81.12</v>
      </c>
      <c r="BA198" s="68"/>
      <c r="BB198" s="68"/>
      <c r="BC198" s="68"/>
      <c r="BD198" s="68"/>
      <c r="BE198" s="15"/>
      <c r="BF198" s="5">
        <f t="shared" si="94"/>
        <v>14038</v>
      </c>
      <c r="BG198" s="42">
        <v>4157</v>
      </c>
      <c r="BH198" s="42">
        <v>9881</v>
      </c>
      <c r="BI198" s="42"/>
      <c r="BJ198" s="42"/>
      <c r="BK198" s="42"/>
      <c r="BL198" s="42"/>
      <c r="BM198" s="42"/>
    </row>
    <row r="199" spans="1:65" outlineLevel="5" x14ac:dyDescent="0.3">
      <c r="A199" s="22">
        <f t="shared" si="80"/>
        <v>6</v>
      </c>
      <c r="B199" s="9">
        <f t="shared" si="78"/>
        <v>43993</v>
      </c>
      <c r="C199" s="51">
        <v>353350</v>
      </c>
      <c r="D199" s="64">
        <f t="shared" si="85"/>
        <v>37.5</v>
      </c>
      <c r="E199" s="12">
        <v>38</v>
      </c>
      <c r="F199" s="12">
        <v>37</v>
      </c>
      <c r="G199" s="12"/>
      <c r="H199" s="12"/>
      <c r="I199" s="12"/>
      <c r="J199" s="12"/>
      <c r="K199" s="12"/>
      <c r="L199" s="12"/>
      <c r="M199" s="74" t="str">
        <f t="shared" si="86"/>
        <v/>
      </c>
      <c r="N199" s="83" t="s">
        <v>103</v>
      </c>
      <c r="O199" s="83" t="s">
        <v>103</v>
      </c>
      <c r="P199" s="83"/>
      <c r="Q199" s="83"/>
      <c r="R199" s="83"/>
      <c r="S199" s="83"/>
      <c r="T199" s="83"/>
      <c r="U199" s="83"/>
      <c r="V199" s="5" t="str">
        <f t="shared" si="87"/>
        <v/>
      </c>
      <c r="W199" s="41"/>
      <c r="X199" s="41"/>
      <c r="Y199" s="41"/>
      <c r="Z199" s="41"/>
      <c r="AA199" s="41"/>
      <c r="AB199" s="41"/>
      <c r="AC199" s="41"/>
      <c r="AD199" s="41"/>
      <c r="AE199" s="5" t="str">
        <f t="shared" si="88"/>
        <v/>
      </c>
      <c r="AF199" s="41"/>
      <c r="AG199" s="41"/>
      <c r="AH199" s="41"/>
      <c r="AI199" s="41"/>
      <c r="AJ199" s="41"/>
      <c r="AK199" s="41"/>
      <c r="AL199" s="41"/>
      <c r="AM199" s="41"/>
      <c r="AN199" s="41">
        <f t="shared" si="95"/>
        <v>15.578635014836795</v>
      </c>
      <c r="AO199" s="41">
        <v>1348</v>
      </c>
      <c r="AP199" s="110" t="s">
        <v>103</v>
      </c>
      <c r="AQ199" s="111" t="s">
        <v>103</v>
      </c>
      <c r="AR199" s="126" t="str">
        <f t="shared" si="89"/>
        <v/>
      </c>
      <c r="AS199" s="126" t="str">
        <f t="shared" si="90"/>
        <v/>
      </c>
      <c r="AT199" s="127">
        <v>1270</v>
      </c>
      <c r="AU199" s="128">
        <v>2.25</v>
      </c>
      <c r="AV199" s="129" t="s">
        <v>103</v>
      </c>
      <c r="AW199" s="126" t="str">
        <f t="shared" si="91"/>
        <v/>
      </c>
      <c r="AX199" s="126" t="str">
        <f t="shared" si="92"/>
        <v/>
      </c>
      <c r="AY199" s="64" t="str">
        <f t="shared" si="93"/>
        <v/>
      </c>
      <c r="AZ199" s="97">
        <v>81.58</v>
      </c>
      <c r="BA199" s="68"/>
      <c r="BB199" s="68"/>
      <c r="BC199" s="68"/>
      <c r="BD199" s="68"/>
      <c r="BE199" s="15"/>
      <c r="BF199" s="5">
        <f t="shared" si="94"/>
        <v>14445</v>
      </c>
      <c r="BG199" s="42">
        <v>4255</v>
      </c>
      <c r="BH199" s="42">
        <v>10190</v>
      </c>
      <c r="BI199" s="42"/>
      <c r="BJ199" s="42"/>
      <c r="BK199" s="42"/>
      <c r="BL199" s="42"/>
      <c r="BM199" s="42"/>
    </row>
    <row r="200" spans="1:65" outlineLevel="5" x14ac:dyDescent="0.3">
      <c r="A200" s="22">
        <f t="shared" si="80"/>
        <v>6</v>
      </c>
      <c r="B200" s="9">
        <f t="shared" si="78"/>
        <v>43994</v>
      </c>
      <c r="C200" s="51">
        <v>325938</v>
      </c>
      <c r="D200" s="64">
        <f t="shared" si="85"/>
        <v>37</v>
      </c>
      <c r="E200" s="12">
        <v>37</v>
      </c>
      <c r="F200" s="12">
        <v>37</v>
      </c>
      <c r="G200" s="12"/>
      <c r="H200" s="12"/>
      <c r="I200" s="12"/>
      <c r="J200" s="12"/>
      <c r="K200" s="12"/>
      <c r="L200" s="12"/>
      <c r="M200" s="74" t="str">
        <f t="shared" si="86"/>
        <v/>
      </c>
      <c r="N200" s="83" t="s">
        <v>103</v>
      </c>
      <c r="O200" s="83" t="s">
        <v>103</v>
      </c>
      <c r="P200" s="83"/>
      <c r="Q200" s="83"/>
      <c r="R200" s="83"/>
      <c r="S200" s="83"/>
      <c r="T200" s="83"/>
      <c r="U200" s="83"/>
      <c r="V200" s="5" t="str">
        <f t="shared" si="87"/>
        <v/>
      </c>
      <c r="W200" s="41"/>
      <c r="X200" s="41"/>
      <c r="Y200" s="41"/>
      <c r="Z200" s="41"/>
      <c r="AA200" s="41"/>
      <c r="AB200" s="41"/>
      <c r="AC200" s="41"/>
      <c r="AD200" s="41"/>
      <c r="AE200" s="5" t="str">
        <f t="shared" si="88"/>
        <v/>
      </c>
      <c r="AF200" s="41"/>
      <c r="AG200" s="41"/>
      <c r="AH200" s="41"/>
      <c r="AI200" s="41"/>
      <c r="AJ200" s="41"/>
      <c r="AK200" s="41"/>
      <c r="AL200" s="41"/>
      <c r="AM200" s="41"/>
      <c r="AN200" s="41">
        <f t="shared" si="95"/>
        <v>16.666666666666668</v>
      </c>
      <c r="AO200" s="41">
        <v>1260</v>
      </c>
      <c r="AP200" s="110" t="s">
        <v>103</v>
      </c>
      <c r="AQ200" s="111" t="s">
        <v>103</v>
      </c>
      <c r="AR200" s="126" t="str">
        <f t="shared" si="89"/>
        <v/>
      </c>
      <c r="AS200" s="126" t="str">
        <f t="shared" si="90"/>
        <v/>
      </c>
      <c r="AT200" s="127">
        <v>1187</v>
      </c>
      <c r="AU200" s="128">
        <v>2.2799999999999998</v>
      </c>
      <c r="AV200" s="129" t="s">
        <v>103</v>
      </c>
      <c r="AW200" s="126" t="str">
        <f t="shared" si="91"/>
        <v/>
      </c>
      <c r="AX200" s="126" t="str">
        <f t="shared" si="92"/>
        <v/>
      </c>
      <c r="AY200" s="64" t="str">
        <f t="shared" si="93"/>
        <v/>
      </c>
      <c r="AZ200" s="97">
        <v>80.72</v>
      </c>
      <c r="BA200" s="68"/>
      <c r="BB200" s="68"/>
      <c r="BC200" s="68"/>
      <c r="BD200" s="68"/>
      <c r="BE200" s="15"/>
      <c r="BF200" s="5">
        <f t="shared" si="94"/>
        <v>13700</v>
      </c>
      <c r="BG200" s="42">
        <v>0</v>
      </c>
      <c r="BH200" s="42">
        <v>13700</v>
      </c>
      <c r="BI200" s="42"/>
      <c r="BJ200" s="42"/>
      <c r="BK200" s="42"/>
      <c r="BL200" s="42"/>
      <c r="BM200" s="42"/>
    </row>
    <row r="201" spans="1:65" outlineLevel="5" x14ac:dyDescent="0.3">
      <c r="A201" s="22">
        <f t="shared" si="80"/>
        <v>6</v>
      </c>
      <c r="B201" s="9">
        <f t="shared" si="78"/>
        <v>43995</v>
      </c>
      <c r="C201" s="51">
        <v>372187</v>
      </c>
      <c r="D201" s="64">
        <f t="shared" si="85"/>
        <v>37</v>
      </c>
      <c r="E201" s="12">
        <v>37</v>
      </c>
      <c r="F201" s="12">
        <v>37</v>
      </c>
      <c r="G201" s="12"/>
      <c r="H201" s="12"/>
      <c r="I201" s="12"/>
      <c r="J201" s="12"/>
      <c r="K201" s="12"/>
      <c r="L201" s="12"/>
      <c r="M201" s="74" t="str">
        <f t="shared" si="86"/>
        <v/>
      </c>
      <c r="N201" s="83" t="s">
        <v>103</v>
      </c>
      <c r="O201" s="83" t="s">
        <v>103</v>
      </c>
      <c r="P201" s="83"/>
      <c r="Q201" s="83"/>
      <c r="R201" s="83"/>
      <c r="S201" s="83"/>
      <c r="T201" s="83"/>
      <c r="U201" s="83"/>
      <c r="V201" s="5" t="str">
        <f t="shared" si="87"/>
        <v/>
      </c>
      <c r="W201" s="41"/>
      <c r="X201" s="41"/>
      <c r="Y201" s="41"/>
      <c r="Z201" s="41"/>
      <c r="AA201" s="41"/>
      <c r="AB201" s="41"/>
      <c r="AC201" s="41"/>
      <c r="AD201" s="41"/>
      <c r="AE201" s="5" t="str">
        <f t="shared" si="88"/>
        <v/>
      </c>
      <c r="AF201" s="41"/>
      <c r="AG201" s="41"/>
      <c r="AH201" s="41"/>
      <c r="AI201" s="41"/>
      <c r="AJ201" s="41"/>
      <c r="AK201" s="41"/>
      <c r="AL201" s="41"/>
      <c r="AM201" s="41"/>
      <c r="AN201" s="41">
        <f t="shared" si="95"/>
        <v>20.408163265306122</v>
      </c>
      <c r="AO201" s="41">
        <v>1029</v>
      </c>
      <c r="AP201" s="110" t="s">
        <v>103</v>
      </c>
      <c r="AQ201" s="111" t="s">
        <v>103</v>
      </c>
      <c r="AR201" s="126" t="str">
        <f t="shared" si="89"/>
        <v/>
      </c>
      <c r="AS201" s="126" t="str">
        <f t="shared" si="90"/>
        <v/>
      </c>
      <c r="AT201" s="127">
        <v>862</v>
      </c>
      <c r="AU201" s="128" t="s">
        <v>103</v>
      </c>
      <c r="AV201" s="129" t="s">
        <v>103</v>
      </c>
      <c r="AW201" s="126" t="str">
        <f t="shared" si="91"/>
        <v/>
      </c>
      <c r="AX201" s="126" t="str">
        <f t="shared" si="92"/>
        <v/>
      </c>
      <c r="AY201" s="64" t="str">
        <f t="shared" si="93"/>
        <v/>
      </c>
      <c r="AZ201" s="97" t="s">
        <v>103</v>
      </c>
      <c r="BA201" s="68"/>
      <c r="BB201" s="68"/>
      <c r="BC201" s="68"/>
      <c r="BD201" s="68"/>
      <c r="BE201" s="15"/>
      <c r="BF201" s="5">
        <f t="shared" si="94"/>
        <v>14584</v>
      </c>
      <c r="BG201" s="42">
        <v>3024</v>
      </c>
      <c r="BH201" s="42">
        <v>11560</v>
      </c>
      <c r="BI201" s="42"/>
      <c r="BJ201" s="42"/>
      <c r="BK201" s="42"/>
      <c r="BL201" s="42"/>
      <c r="BM201" s="42"/>
    </row>
    <row r="202" spans="1:65" outlineLevel="5" x14ac:dyDescent="0.3">
      <c r="A202" s="22">
        <f t="shared" si="80"/>
        <v>6</v>
      </c>
      <c r="B202" s="9">
        <f t="shared" si="78"/>
        <v>43996</v>
      </c>
      <c r="C202" s="51">
        <v>367471</v>
      </c>
      <c r="D202" s="64">
        <f t="shared" si="85"/>
        <v>37</v>
      </c>
      <c r="E202" s="12">
        <v>37</v>
      </c>
      <c r="F202" s="12">
        <v>37</v>
      </c>
      <c r="G202" s="12"/>
      <c r="H202" s="12"/>
      <c r="I202" s="12"/>
      <c r="J202" s="12"/>
      <c r="K202" s="12"/>
      <c r="L202" s="12"/>
      <c r="M202" s="74" t="str">
        <f t="shared" si="86"/>
        <v/>
      </c>
      <c r="N202" s="83" t="s">
        <v>103</v>
      </c>
      <c r="O202" s="83" t="s">
        <v>103</v>
      </c>
      <c r="P202" s="83"/>
      <c r="Q202" s="83"/>
      <c r="R202" s="83"/>
      <c r="S202" s="83"/>
      <c r="T202" s="83"/>
      <c r="U202" s="83"/>
      <c r="V202" s="5" t="str">
        <f t="shared" si="87"/>
        <v/>
      </c>
      <c r="W202" s="41"/>
      <c r="X202" s="41"/>
      <c r="Y202" s="41"/>
      <c r="Z202" s="41"/>
      <c r="AA202" s="41"/>
      <c r="AB202" s="41"/>
      <c r="AC202" s="41"/>
      <c r="AD202" s="41"/>
      <c r="AE202" s="5" t="str">
        <f t="shared" si="88"/>
        <v/>
      </c>
      <c r="AF202" s="41"/>
      <c r="AG202" s="41"/>
      <c r="AH202" s="41"/>
      <c r="AI202" s="41"/>
      <c r="AJ202" s="41"/>
      <c r="AK202" s="41"/>
      <c r="AL202" s="41"/>
      <c r="AM202" s="41"/>
      <c r="AN202" s="41">
        <f t="shared" si="95"/>
        <v>20.019065776930411</v>
      </c>
      <c r="AO202" s="41">
        <v>1049</v>
      </c>
      <c r="AP202" s="110" t="s">
        <v>103</v>
      </c>
      <c r="AQ202" s="111" t="s">
        <v>103</v>
      </c>
      <c r="AR202" s="126" t="str">
        <f t="shared" si="89"/>
        <v/>
      </c>
      <c r="AS202" s="126" t="str">
        <f t="shared" si="90"/>
        <v/>
      </c>
      <c r="AT202" s="127">
        <v>1095</v>
      </c>
      <c r="AU202" s="128" t="s">
        <v>103</v>
      </c>
      <c r="AV202" s="129" t="s">
        <v>103</v>
      </c>
      <c r="AW202" s="126" t="str">
        <f t="shared" si="91"/>
        <v/>
      </c>
      <c r="AX202" s="126" t="str">
        <f t="shared" si="92"/>
        <v/>
      </c>
      <c r="AY202" s="64" t="str">
        <f t="shared" si="93"/>
        <v/>
      </c>
      <c r="AZ202" s="97" t="s">
        <v>103</v>
      </c>
      <c r="BA202" s="68"/>
      <c r="BB202" s="68"/>
      <c r="BC202" s="68"/>
      <c r="BD202" s="68"/>
      <c r="BE202" s="15"/>
      <c r="BF202" s="5">
        <f t="shared" si="94"/>
        <v>14058</v>
      </c>
      <c r="BG202" s="42">
        <v>3762</v>
      </c>
      <c r="BH202" s="42">
        <v>10296</v>
      </c>
      <c r="BI202" s="42"/>
      <c r="BJ202" s="42"/>
      <c r="BK202" s="42"/>
      <c r="BL202" s="42"/>
      <c r="BM202" s="42"/>
    </row>
    <row r="203" spans="1:65" outlineLevel="5" x14ac:dyDescent="0.3">
      <c r="A203" s="22">
        <f t="shared" si="80"/>
        <v>6</v>
      </c>
      <c r="B203" s="9">
        <f t="shared" si="78"/>
        <v>43997</v>
      </c>
      <c r="C203" s="51">
        <v>360001</v>
      </c>
      <c r="D203" s="64">
        <f t="shared" si="85"/>
        <v>37.5</v>
      </c>
      <c r="E203" s="12">
        <v>37</v>
      </c>
      <c r="F203" s="12">
        <v>38</v>
      </c>
      <c r="G203" s="12"/>
      <c r="H203" s="12"/>
      <c r="I203" s="12"/>
      <c r="J203" s="12"/>
      <c r="K203" s="12"/>
      <c r="L203" s="12"/>
      <c r="M203" s="74" t="str">
        <f t="shared" si="86"/>
        <v/>
      </c>
      <c r="N203" s="83" t="s">
        <v>103</v>
      </c>
      <c r="O203" s="83" t="s">
        <v>103</v>
      </c>
      <c r="P203" s="83"/>
      <c r="Q203" s="83"/>
      <c r="R203" s="83"/>
      <c r="S203" s="83"/>
      <c r="T203" s="83"/>
      <c r="U203" s="83"/>
      <c r="V203" s="5" t="str">
        <f t="shared" si="87"/>
        <v/>
      </c>
      <c r="W203" s="41"/>
      <c r="X203" s="41"/>
      <c r="Y203" s="41"/>
      <c r="Z203" s="41"/>
      <c r="AA203" s="41"/>
      <c r="AB203" s="41"/>
      <c r="AC203" s="41"/>
      <c r="AD203" s="41"/>
      <c r="AE203" s="5" t="str">
        <f t="shared" si="88"/>
        <v/>
      </c>
      <c r="AF203" s="41"/>
      <c r="AG203" s="41"/>
      <c r="AH203" s="41"/>
      <c r="AI203" s="41"/>
      <c r="AJ203" s="41"/>
      <c r="AK203" s="41"/>
      <c r="AL203" s="41"/>
      <c r="AM203" s="41"/>
      <c r="AN203" s="41">
        <f t="shared" si="95"/>
        <v>18.072289156626507</v>
      </c>
      <c r="AO203" s="41">
        <v>1162</v>
      </c>
      <c r="AP203" s="110" t="s">
        <v>103</v>
      </c>
      <c r="AQ203" s="111" t="s">
        <v>103</v>
      </c>
      <c r="AR203" s="126" t="str">
        <f t="shared" si="89"/>
        <v/>
      </c>
      <c r="AS203" s="126" t="str">
        <f t="shared" si="90"/>
        <v/>
      </c>
      <c r="AT203" s="127">
        <v>1144</v>
      </c>
      <c r="AU203" s="128">
        <v>2.3199999999999998</v>
      </c>
      <c r="AV203" s="129" t="s">
        <v>103</v>
      </c>
      <c r="AW203" s="126" t="str">
        <f t="shared" si="91"/>
        <v/>
      </c>
      <c r="AX203" s="126" t="str">
        <f t="shared" si="92"/>
        <v/>
      </c>
      <c r="AY203" s="64" t="str">
        <f t="shared" si="93"/>
        <v/>
      </c>
      <c r="AZ203" s="97">
        <v>82.14</v>
      </c>
      <c r="BA203" s="68"/>
      <c r="BB203" s="68"/>
      <c r="BC203" s="68"/>
      <c r="BD203" s="68"/>
      <c r="BE203" s="15"/>
      <c r="BF203" s="5">
        <f t="shared" si="94"/>
        <v>11683</v>
      </c>
      <c r="BG203" s="42">
        <v>0</v>
      </c>
      <c r="BH203" s="42">
        <v>11683</v>
      </c>
      <c r="BI203" s="42"/>
      <c r="BJ203" s="42"/>
      <c r="BK203" s="42"/>
      <c r="BL203" s="42"/>
      <c r="BM203" s="42"/>
    </row>
    <row r="204" spans="1:65" outlineLevel="5" x14ac:dyDescent="0.3">
      <c r="A204" s="22">
        <f t="shared" si="80"/>
        <v>6</v>
      </c>
      <c r="B204" s="9">
        <f t="shared" si="78"/>
        <v>43998</v>
      </c>
      <c r="C204" s="51">
        <v>347535</v>
      </c>
      <c r="D204" s="64">
        <f t="shared" si="85"/>
        <v>37</v>
      </c>
      <c r="E204" s="12">
        <v>37</v>
      </c>
      <c r="F204" s="12">
        <v>37</v>
      </c>
      <c r="G204" s="12"/>
      <c r="H204" s="12"/>
      <c r="I204" s="12"/>
      <c r="J204" s="12"/>
      <c r="K204" s="12"/>
      <c r="L204" s="12"/>
      <c r="M204" s="74" t="str">
        <f t="shared" si="86"/>
        <v/>
      </c>
      <c r="N204" s="83" t="s">
        <v>103</v>
      </c>
      <c r="O204" s="83" t="s">
        <v>103</v>
      </c>
      <c r="P204" s="83"/>
      <c r="Q204" s="83"/>
      <c r="R204" s="83"/>
      <c r="S204" s="83"/>
      <c r="T204" s="83"/>
      <c r="U204" s="83"/>
      <c r="V204" s="5" t="str">
        <f t="shared" si="87"/>
        <v/>
      </c>
      <c r="W204" s="41"/>
      <c r="X204" s="41"/>
      <c r="Y204" s="41"/>
      <c r="Z204" s="41"/>
      <c r="AA204" s="41"/>
      <c r="AB204" s="41"/>
      <c r="AC204" s="41"/>
      <c r="AD204" s="41"/>
      <c r="AE204" s="5" t="str">
        <f t="shared" si="88"/>
        <v/>
      </c>
      <c r="AF204" s="41"/>
      <c r="AG204" s="41"/>
      <c r="AH204" s="41"/>
      <c r="AI204" s="41"/>
      <c r="AJ204" s="41"/>
      <c r="AK204" s="41"/>
      <c r="AL204" s="41"/>
      <c r="AM204" s="41"/>
      <c r="AN204" s="41">
        <f t="shared" si="95"/>
        <v>18.292682926829269</v>
      </c>
      <c r="AO204" s="41">
        <v>1148</v>
      </c>
      <c r="AP204" s="110" t="s">
        <v>103</v>
      </c>
      <c r="AQ204" s="111" t="s">
        <v>103</v>
      </c>
      <c r="AR204" s="126" t="str">
        <f t="shared" si="89"/>
        <v/>
      </c>
      <c r="AS204" s="126" t="str">
        <f t="shared" si="90"/>
        <v/>
      </c>
      <c r="AT204" s="127">
        <v>1151</v>
      </c>
      <c r="AU204" s="128">
        <v>2.2400000000000002</v>
      </c>
      <c r="AV204" s="129" t="s">
        <v>103</v>
      </c>
      <c r="AW204" s="126" t="str">
        <f t="shared" si="91"/>
        <v/>
      </c>
      <c r="AX204" s="126" t="str">
        <f t="shared" si="92"/>
        <v/>
      </c>
      <c r="AY204" s="64" t="str">
        <f t="shared" si="93"/>
        <v/>
      </c>
      <c r="AZ204" s="97">
        <v>80.819999999999993</v>
      </c>
      <c r="BA204" s="68"/>
      <c r="BB204" s="68"/>
      <c r="BC204" s="68"/>
      <c r="BD204" s="68"/>
      <c r="BE204" s="15"/>
      <c r="BF204" s="5">
        <f t="shared" si="94"/>
        <v>12005</v>
      </c>
      <c r="BG204" s="42">
        <v>605</v>
      </c>
      <c r="BH204" s="42">
        <v>11400</v>
      </c>
      <c r="BI204" s="42"/>
      <c r="BJ204" s="42"/>
      <c r="BK204" s="42"/>
      <c r="BL204" s="42"/>
      <c r="BM204" s="42"/>
    </row>
    <row r="205" spans="1:65" outlineLevel="5" x14ac:dyDescent="0.3">
      <c r="A205" s="22">
        <f t="shared" si="80"/>
        <v>6</v>
      </c>
      <c r="B205" s="9">
        <f t="shared" si="78"/>
        <v>43999</v>
      </c>
      <c r="C205" s="51">
        <v>316474</v>
      </c>
      <c r="D205" s="64">
        <f t="shared" si="85"/>
        <v>36.5</v>
      </c>
      <c r="E205" s="12">
        <v>37</v>
      </c>
      <c r="F205" s="12">
        <v>36</v>
      </c>
      <c r="G205" s="12"/>
      <c r="H205" s="12"/>
      <c r="I205" s="12"/>
      <c r="J205" s="12"/>
      <c r="K205" s="12"/>
      <c r="L205" s="12"/>
      <c r="M205" s="74" t="str">
        <f t="shared" si="86"/>
        <v/>
      </c>
      <c r="N205" s="83" t="s">
        <v>103</v>
      </c>
      <c r="O205" s="83" t="s">
        <v>103</v>
      </c>
      <c r="P205" s="83"/>
      <c r="Q205" s="83"/>
      <c r="R205" s="83"/>
      <c r="S205" s="83"/>
      <c r="T205" s="83"/>
      <c r="U205" s="83"/>
      <c r="V205" s="5" t="str">
        <f t="shared" si="87"/>
        <v/>
      </c>
      <c r="W205" s="41"/>
      <c r="X205" s="41"/>
      <c r="Y205" s="41"/>
      <c r="Z205" s="41"/>
      <c r="AA205" s="41"/>
      <c r="AB205" s="41"/>
      <c r="AC205" s="41"/>
      <c r="AD205" s="41"/>
      <c r="AE205" s="5" t="str">
        <f t="shared" si="88"/>
        <v/>
      </c>
      <c r="AF205" s="41"/>
      <c r="AG205" s="41"/>
      <c r="AH205" s="41"/>
      <c r="AI205" s="41"/>
      <c r="AJ205" s="41"/>
      <c r="AK205" s="41"/>
      <c r="AL205" s="41"/>
      <c r="AM205" s="41"/>
      <c r="AN205" s="41">
        <f t="shared" si="95"/>
        <v>19.462465245597777</v>
      </c>
      <c r="AO205" s="41">
        <v>1079</v>
      </c>
      <c r="AP205" s="110" t="s">
        <v>103</v>
      </c>
      <c r="AQ205" s="111" t="s">
        <v>103</v>
      </c>
      <c r="AR205" s="126" t="str">
        <f t="shared" si="89"/>
        <v/>
      </c>
      <c r="AS205" s="126" t="str">
        <f t="shared" si="90"/>
        <v/>
      </c>
      <c r="AT205" s="127">
        <v>1148</v>
      </c>
      <c r="AU205" s="128">
        <v>2.2599999999999998</v>
      </c>
      <c r="AV205" s="129" t="s">
        <v>103</v>
      </c>
      <c r="AW205" s="126" t="str">
        <f t="shared" si="91"/>
        <v/>
      </c>
      <c r="AX205" s="126" t="str">
        <f t="shared" si="92"/>
        <v/>
      </c>
      <c r="AY205" s="64" t="str">
        <f t="shared" si="93"/>
        <v/>
      </c>
      <c r="AZ205" s="97">
        <v>81.56</v>
      </c>
      <c r="BA205" s="68"/>
      <c r="BB205" s="68"/>
      <c r="BC205" s="68"/>
      <c r="BD205" s="68"/>
      <c r="BE205" s="15"/>
      <c r="BF205" s="5">
        <f t="shared" si="94"/>
        <v>13831</v>
      </c>
      <c r="BG205" s="42">
        <v>4099</v>
      </c>
      <c r="BH205" s="42">
        <v>9732</v>
      </c>
      <c r="BI205" s="42"/>
      <c r="BJ205" s="42"/>
      <c r="BK205" s="42"/>
      <c r="BL205" s="42"/>
      <c r="BM205" s="42"/>
    </row>
    <row r="206" spans="1:65" outlineLevel="5" x14ac:dyDescent="0.3">
      <c r="A206" s="22">
        <f t="shared" si="80"/>
        <v>6</v>
      </c>
      <c r="B206" s="9">
        <f t="shared" si="78"/>
        <v>44000</v>
      </c>
      <c r="C206" s="51">
        <v>353955</v>
      </c>
      <c r="D206" s="64">
        <f t="shared" si="85"/>
        <v>37.5</v>
      </c>
      <c r="E206" s="12">
        <v>37</v>
      </c>
      <c r="F206" s="12">
        <v>38</v>
      </c>
      <c r="G206" s="12"/>
      <c r="H206" s="12"/>
      <c r="I206" s="12"/>
      <c r="J206" s="12"/>
      <c r="K206" s="12"/>
      <c r="L206" s="12"/>
      <c r="M206" s="74">
        <f t="shared" si="86"/>
        <v>7.3</v>
      </c>
      <c r="N206" s="83">
        <v>7.32</v>
      </c>
      <c r="O206" s="83">
        <v>7.25</v>
      </c>
      <c r="P206" s="83"/>
      <c r="Q206" s="83"/>
      <c r="R206" s="83"/>
      <c r="S206" s="83"/>
      <c r="T206" s="83"/>
      <c r="U206" s="83"/>
      <c r="V206" s="5" t="str">
        <f t="shared" si="87"/>
        <v/>
      </c>
      <c r="W206" s="41"/>
      <c r="X206" s="41"/>
      <c r="Y206" s="41"/>
      <c r="Z206" s="41"/>
      <c r="AA206" s="41"/>
      <c r="AB206" s="41"/>
      <c r="AC206" s="41"/>
      <c r="AD206" s="41"/>
      <c r="AE206" s="5" t="str">
        <f t="shared" si="88"/>
        <v/>
      </c>
      <c r="AF206" s="41"/>
      <c r="AG206" s="41"/>
      <c r="AH206" s="41"/>
      <c r="AI206" s="41"/>
      <c r="AJ206" s="41"/>
      <c r="AK206" s="41"/>
      <c r="AL206" s="41"/>
      <c r="AM206" s="41"/>
      <c r="AN206" s="41">
        <f t="shared" si="95"/>
        <v>16.640253565768621</v>
      </c>
      <c r="AO206" s="41">
        <v>1262</v>
      </c>
      <c r="AP206" s="110">
        <v>3.73</v>
      </c>
      <c r="AQ206" s="111">
        <v>2.74</v>
      </c>
      <c r="AR206" s="126">
        <f t="shared" si="89"/>
        <v>73.458445040214485</v>
      </c>
      <c r="AS206" s="126">
        <f t="shared" si="90"/>
        <v>26.541554959785515</v>
      </c>
      <c r="AT206" s="127">
        <v>1337</v>
      </c>
      <c r="AU206" s="128">
        <v>2.2599999999999998</v>
      </c>
      <c r="AV206" s="129">
        <v>1.49</v>
      </c>
      <c r="AW206" s="126">
        <f t="shared" si="91"/>
        <v>65.929203539823007</v>
      </c>
      <c r="AX206" s="126">
        <f t="shared" si="92"/>
        <v>34.070796460176993</v>
      </c>
      <c r="AY206" s="64">
        <f t="shared" si="93"/>
        <v>30.083420229405654</v>
      </c>
      <c r="AZ206" s="97">
        <v>78.760000000000005</v>
      </c>
      <c r="BA206" s="68"/>
      <c r="BB206" s="68"/>
      <c r="BC206" s="68"/>
      <c r="BD206" s="68"/>
      <c r="BE206" s="15"/>
      <c r="BF206" s="5">
        <f t="shared" si="94"/>
        <v>10502</v>
      </c>
      <c r="BG206" s="42">
        <v>4029</v>
      </c>
      <c r="BH206" s="42">
        <v>6473</v>
      </c>
      <c r="BI206" s="42"/>
      <c r="BJ206" s="42"/>
      <c r="BK206" s="42"/>
      <c r="BL206" s="42"/>
      <c r="BM206" s="42"/>
    </row>
    <row r="207" spans="1:65" outlineLevel="5" x14ac:dyDescent="0.3">
      <c r="A207" s="22">
        <f t="shared" si="80"/>
        <v>6</v>
      </c>
      <c r="B207" s="9">
        <f t="shared" si="78"/>
        <v>44001</v>
      </c>
      <c r="C207" s="51">
        <v>362500</v>
      </c>
      <c r="D207" s="64">
        <f t="shared" si="85"/>
        <v>37</v>
      </c>
      <c r="E207" s="12">
        <v>37</v>
      </c>
      <c r="F207" s="12">
        <v>37</v>
      </c>
      <c r="G207" s="12"/>
      <c r="H207" s="12"/>
      <c r="I207" s="12"/>
      <c r="J207" s="12"/>
      <c r="K207" s="12"/>
      <c r="L207" s="12"/>
      <c r="M207" s="74" t="str">
        <f t="shared" si="86"/>
        <v/>
      </c>
      <c r="N207" s="83" t="s">
        <v>103</v>
      </c>
      <c r="O207" s="83" t="s">
        <v>103</v>
      </c>
      <c r="P207" s="83"/>
      <c r="Q207" s="83"/>
      <c r="R207" s="83"/>
      <c r="S207" s="83"/>
      <c r="T207" s="83"/>
      <c r="U207" s="83"/>
      <c r="V207" s="5" t="str">
        <f t="shared" si="87"/>
        <v/>
      </c>
      <c r="W207" s="41"/>
      <c r="X207" s="41"/>
      <c r="Y207" s="41"/>
      <c r="Z207" s="41"/>
      <c r="AA207" s="41"/>
      <c r="AB207" s="41"/>
      <c r="AC207" s="41"/>
      <c r="AD207" s="41"/>
      <c r="AE207" s="5" t="str">
        <f t="shared" si="88"/>
        <v/>
      </c>
      <c r="AF207" s="41"/>
      <c r="AG207" s="41"/>
      <c r="AH207" s="41"/>
      <c r="AI207" s="41"/>
      <c r="AJ207" s="41"/>
      <c r="AK207" s="41"/>
      <c r="AL207" s="41"/>
      <c r="AM207" s="41"/>
      <c r="AN207" s="41">
        <f t="shared" si="95"/>
        <v>16.746411483253588</v>
      </c>
      <c r="AO207" s="41">
        <v>1254</v>
      </c>
      <c r="AP207" s="110" t="s">
        <v>103</v>
      </c>
      <c r="AQ207" s="111" t="s">
        <v>103</v>
      </c>
      <c r="AR207" s="126" t="str">
        <f t="shared" si="89"/>
        <v/>
      </c>
      <c r="AS207" s="126" t="str">
        <f t="shared" si="90"/>
        <v/>
      </c>
      <c r="AT207" s="127">
        <v>1308</v>
      </c>
      <c r="AU207" s="128">
        <v>2.29</v>
      </c>
      <c r="AV207" s="129" t="s">
        <v>103</v>
      </c>
      <c r="AW207" s="126" t="str">
        <f t="shared" si="91"/>
        <v/>
      </c>
      <c r="AX207" s="126" t="str">
        <f t="shared" si="92"/>
        <v/>
      </c>
      <c r="AY207" s="64" t="str">
        <f t="shared" si="93"/>
        <v/>
      </c>
      <c r="AZ207" s="97">
        <v>78.52</v>
      </c>
      <c r="BA207" s="68"/>
      <c r="BB207" s="68"/>
      <c r="BC207" s="68"/>
      <c r="BD207" s="68"/>
      <c r="BE207" s="15"/>
      <c r="BF207" s="5">
        <f t="shared" si="94"/>
        <v>11699</v>
      </c>
      <c r="BG207" s="42">
        <v>1039</v>
      </c>
      <c r="BH207" s="42">
        <v>10660</v>
      </c>
      <c r="BI207" s="42"/>
      <c r="BJ207" s="42"/>
      <c r="BK207" s="42"/>
      <c r="BL207" s="42"/>
      <c r="BM207" s="42"/>
    </row>
    <row r="208" spans="1:65" outlineLevel="5" x14ac:dyDescent="0.3">
      <c r="A208" s="22">
        <f t="shared" si="80"/>
        <v>6</v>
      </c>
      <c r="B208" s="9">
        <f t="shared" si="78"/>
        <v>44002</v>
      </c>
      <c r="C208" s="51">
        <v>361215</v>
      </c>
      <c r="D208" s="64">
        <f t="shared" si="85"/>
        <v>37</v>
      </c>
      <c r="E208" s="12">
        <v>37</v>
      </c>
      <c r="F208" s="12">
        <v>37</v>
      </c>
      <c r="G208" s="12"/>
      <c r="H208" s="12"/>
      <c r="I208" s="12"/>
      <c r="J208" s="12"/>
      <c r="K208" s="12"/>
      <c r="L208" s="12"/>
      <c r="M208" s="74" t="str">
        <f t="shared" si="86"/>
        <v/>
      </c>
      <c r="N208" s="83" t="s">
        <v>103</v>
      </c>
      <c r="O208" s="83" t="s">
        <v>103</v>
      </c>
      <c r="P208" s="83"/>
      <c r="Q208" s="83"/>
      <c r="R208" s="83"/>
      <c r="S208" s="83"/>
      <c r="T208" s="83"/>
      <c r="U208" s="83"/>
      <c r="V208" s="5" t="str">
        <f t="shared" si="87"/>
        <v/>
      </c>
      <c r="W208" s="41"/>
      <c r="X208" s="41"/>
      <c r="Y208" s="41"/>
      <c r="Z208" s="41"/>
      <c r="AA208" s="41"/>
      <c r="AB208" s="41"/>
      <c r="AC208" s="41"/>
      <c r="AD208" s="41"/>
      <c r="AE208" s="5" t="str">
        <f t="shared" si="88"/>
        <v/>
      </c>
      <c r="AF208" s="41"/>
      <c r="AG208" s="41"/>
      <c r="AH208" s="41"/>
      <c r="AI208" s="41"/>
      <c r="AJ208" s="41"/>
      <c r="AK208" s="41"/>
      <c r="AL208" s="41"/>
      <c r="AM208" s="41"/>
      <c r="AN208" s="41">
        <f t="shared" si="95"/>
        <v>19.09090909090909</v>
      </c>
      <c r="AO208" s="41">
        <v>1100</v>
      </c>
      <c r="AP208" s="110" t="s">
        <v>103</v>
      </c>
      <c r="AQ208" s="111" t="s">
        <v>103</v>
      </c>
      <c r="AR208" s="126" t="str">
        <f t="shared" si="89"/>
        <v/>
      </c>
      <c r="AS208" s="126" t="str">
        <f t="shared" si="90"/>
        <v/>
      </c>
      <c r="AT208" s="127">
        <v>1124</v>
      </c>
      <c r="AU208" s="128" t="s">
        <v>103</v>
      </c>
      <c r="AV208" s="129" t="s">
        <v>103</v>
      </c>
      <c r="AW208" s="126" t="str">
        <f t="shared" si="91"/>
        <v/>
      </c>
      <c r="AX208" s="126" t="str">
        <f t="shared" si="92"/>
        <v/>
      </c>
      <c r="AY208" s="64" t="str">
        <f t="shared" si="93"/>
        <v/>
      </c>
      <c r="AZ208" s="97" t="s">
        <v>103</v>
      </c>
      <c r="BA208" s="68"/>
      <c r="BB208" s="68"/>
      <c r="BC208" s="68"/>
      <c r="BD208" s="68"/>
      <c r="BE208" s="15"/>
      <c r="BF208" s="5">
        <f t="shared" si="94"/>
        <v>10080</v>
      </c>
      <c r="BG208" s="42">
        <v>0</v>
      </c>
      <c r="BH208" s="42">
        <v>10080</v>
      </c>
      <c r="BI208" s="42"/>
      <c r="BJ208" s="42"/>
      <c r="BK208" s="42"/>
      <c r="BL208" s="42"/>
      <c r="BM208" s="42"/>
    </row>
    <row r="209" spans="1:65" outlineLevel="5" x14ac:dyDescent="0.3">
      <c r="A209" s="22">
        <f t="shared" si="80"/>
        <v>6</v>
      </c>
      <c r="B209" s="9">
        <f t="shared" si="78"/>
        <v>44003</v>
      </c>
      <c r="C209" s="51">
        <v>351536</v>
      </c>
      <c r="D209" s="64">
        <f t="shared" si="85"/>
        <v>36</v>
      </c>
      <c r="E209" s="12">
        <v>36</v>
      </c>
      <c r="F209" s="12">
        <v>36</v>
      </c>
      <c r="G209" s="12"/>
      <c r="H209" s="12"/>
      <c r="I209" s="12"/>
      <c r="J209" s="12"/>
      <c r="K209" s="12"/>
      <c r="L209" s="12"/>
      <c r="M209" s="74" t="str">
        <f t="shared" si="86"/>
        <v/>
      </c>
      <c r="N209" s="83" t="s">
        <v>103</v>
      </c>
      <c r="O209" s="83" t="s">
        <v>103</v>
      </c>
      <c r="P209" s="83"/>
      <c r="Q209" s="83"/>
      <c r="R209" s="83"/>
      <c r="S209" s="83"/>
      <c r="T209" s="83"/>
      <c r="U209" s="83"/>
      <c r="V209" s="5" t="str">
        <f t="shared" si="87"/>
        <v/>
      </c>
      <c r="W209" s="41"/>
      <c r="X209" s="41"/>
      <c r="Y209" s="41"/>
      <c r="Z209" s="41"/>
      <c r="AA209" s="41"/>
      <c r="AB209" s="41"/>
      <c r="AC209" s="41"/>
      <c r="AD209" s="41"/>
      <c r="AE209" s="5" t="str">
        <f t="shared" si="88"/>
        <v/>
      </c>
      <c r="AF209" s="41"/>
      <c r="AG209" s="41"/>
      <c r="AH209" s="41"/>
      <c r="AI209" s="41"/>
      <c r="AJ209" s="41"/>
      <c r="AK209" s="41"/>
      <c r="AL209" s="41"/>
      <c r="AM209" s="41"/>
      <c r="AN209" s="41">
        <f>21000/AO209</f>
        <v>20.05730659025788</v>
      </c>
      <c r="AO209" s="41">
        <v>1047</v>
      </c>
      <c r="AP209" s="110" t="s">
        <v>103</v>
      </c>
      <c r="AQ209" s="111" t="s">
        <v>103</v>
      </c>
      <c r="AR209" s="126" t="str">
        <f t="shared" si="89"/>
        <v/>
      </c>
      <c r="AS209" s="126" t="str">
        <f t="shared" si="90"/>
        <v/>
      </c>
      <c r="AT209" s="127">
        <v>931</v>
      </c>
      <c r="AU209" s="128" t="s">
        <v>103</v>
      </c>
      <c r="AV209" s="129" t="s">
        <v>103</v>
      </c>
      <c r="AW209" s="126" t="str">
        <f t="shared" si="91"/>
        <v/>
      </c>
      <c r="AX209" s="126" t="str">
        <f t="shared" si="92"/>
        <v/>
      </c>
      <c r="AY209" s="64" t="str">
        <f t="shared" si="93"/>
        <v/>
      </c>
      <c r="AZ209" s="97" t="s">
        <v>103</v>
      </c>
      <c r="BA209" s="68"/>
      <c r="BB209" s="68"/>
      <c r="BC209" s="68"/>
      <c r="BD209" s="68"/>
      <c r="BE209" s="15"/>
      <c r="BF209" s="5">
        <f t="shared" si="94"/>
        <v>11655</v>
      </c>
      <c r="BG209" s="42">
        <v>2669</v>
      </c>
      <c r="BH209" s="42">
        <v>8986</v>
      </c>
      <c r="BI209" s="42"/>
      <c r="BJ209" s="42"/>
      <c r="BK209" s="42"/>
      <c r="BL209" s="42"/>
      <c r="BM209" s="42"/>
    </row>
    <row r="210" spans="1:65" outlineLevel="5" x14ac:dyDescent="0.3">
      <c r="A210" s="22">
        <f t="shared" si="80"/>
        <v>6</v>
      </c>
      <c r="B210" s="9">
        <f t="shared" si="78"/>
        <v>44004</v>
      </c>
      <c r="C210" s="51">
        <v>340516</v>
      </c>
      <c r="D210" s="64">
        <f t="shared" si="85"/>
        <v>36.5</v>
      </c>
      <c r="E210" s="12">
        <v>36</v>
      </c>
      <c r="F210" s="12">
        <v>37</v>
      </c>
      <c r="G210" s="12"/>
      <c r="H210" s="12"/>
      <c r="I210" s="12"/>
      <c r="J210" s="12"/>
      <c r="K210" s="12"/>
      <c r="L210" s="12"/>
      <c r="M210" s="74" t="str">
        <f t="shared" si="86"/>
        <v/>
      </c>
      <c r="N210" s="83" t="s">
        <v>103</v>
      </c>
      <c r="O210" s="83" t="s">
        <v>103</v>
      </c>
      <c r="P210" s="83"/>
      <c r="Q210" s="83"/>
      <c r="R210" s="83"/>
      <c r="S210" s="83"/>
      <c r="T210" s="83"/>
      <c r="U210" s="83"/>
      <c r="V210" s="5" t="str">
        <f t="shared" si="87"/>
        <v/>
      </c>
      <c r="W210" s="41"/>
      <c r="X210" s="41"/>
      <c r="Y210" s="41"/>
      <c r="Z210" s="41"/>
      <c r="AA210" s="41"/>
      <c r="AB210" s="41"/>
      <c r="AC210" s="41"/>
      <c r="AD210" s="41"/>
      <c r="AE210" s="5" t="str">
        <f t="shared" si="88"/>
        <v/>
      </c>
      <c r="AF210" s="41"/>
      <c r="AG210" s="41"/>
      <c r="AH210" s="41"/>
      <c r="AI210" s="41"/>
      <c r="AJ210" s="41"/>
      <c r="AK210" s="41"/>
      <c r="AL210" s="41"/>
      <c r="AM210" s="41"/>
      <c r="AN210" s="41">
        <f t="shared" si="95"/>
        <v>20.447906523855892</v>
      </c>
      <c r="AO210" s="41">
        <v>1027</v>
      </c>
      <c r="AP210" s="110" t="s">
        <v>103</v>
      </c>
      <c r="AQ210" s="111" t="s">
        <v>103</v>
      </c>
      <c r="AR210" s="126" t="str">
        <f t="shared" si="89"/>
        <v/>
      </c>
      <c r="AS210" s="126" t="str">
        <f t="shared" si="90"/>
        <v/>
      </c>
      <c r="AT210" s="127">
        <v>1076</v>
      </c>
      <c r="AU210" s="128">
        <v>2.3199999999999998</v>
      </c>
      <c r="AV210" s="129" t="s">
        <v>103</v>
      </c>
      <c r="AW210" s="126" t="str">
        <f t="shared" si="91"/>
        <v/>
      </c>
      <c r="AX210" s="126" t="str">
        <f t="shared" si="92"/>
        <v/>
      </c>
      <c r="AY210" s="64" t="str">
        <f t="shared" si="93"/>
        <v/>
      </c>
      <c r="AZ210" s="97">
        <v>79.349999999999994</v>
      </c>
      <c r="BA210" s="68"/>
      <c r="BB210" s="68"/>
      <c r="BC210" s="68"/>
      <c r="BD210" s="68"/>
      <c r="BE210" s="15"/>
      <c r="BF210" s="5">
        <f t="shared" si="94"/>
        <v>8144</v>
      </c>
      <c r="BG210" s="42">
        <v>4176</v>
      </c>
      <c r="BH210" s="42">
        <v>3968</v>
      </c>
      <c r="BI210" s="42"/>
      <c r="BJ210" s="42"/>
      <c r="BK210" s="42"/>
      <c r="BL210" s="42"/>
      <c r="BM210" s="42"/>
    </row>
    <row r="211" spans="1:65" outlineLevel="5" x14ac:dyDescent="0.3">
      <c r="A211" s="22">
        <f t="shared" si="80"/>
        <v>6</v>
      </c>
      <c r="B211" s="9">
        <f t="shared" si="78"/>
        <v>44005</v>
      </c>
      <c r="C211" s="51">
        <v>343183</v>
      </c>
      <c r="D211" s="64">
        <f t="shared" si="85"/>
        <v>37.5</v>
      </c>
      <c r="E211" s="12">
        <v>38</v>
      </c>
      <c r="F211" s="12">
        <v>37</v>
      </c>
      <c r="G211" s="12"/>
      <c r="H211" s="12"/>
      <c r="I211" s="12"/>
      <c r="J211" s="12"/>
      <c r="K211" s="12"/>
      <c r="L211" s="12"/>
      <c r="M211" s="74">
        <f t="shared" si="86"/>
        <v>7.4</v>
      </c>
      <c r="N211" s="83">
        <v>7.42</v>
      </c>
      <c r="O211" s="83">
        <v>7.39</v>
      </c>
      <c r="P211" s="83"/>
      <c r="Q211" s="83"/>
      <c r="R211" s="83"/>
      <c r="S211" s="83"/>
      <c r="T211" s="83"/>
      <c r="U211" s="83"/>
      <c r="V211" s="5" t="str">
        <f t="shared" si="87"/>
        <v/>
      </c>
      <c r="W211" s="41"/>
      <c r="X211" s="41"/>
      <c r="Y211" s="41"/>
      <c r="Z211" s="41"/>
      <c r="AA211" s="41"/>
      <c r="AB211" s="41"/>
      <c r="AC211" s="41"/>
      <c r="AD211" s="41"/>
      <c r="AE211" s="5" t="str">
        <f t="shared" si="88"/>
        <v/>
      </c>
      <c r="AF211" s="41"/>
      <c r="AG211" s="41"/>
      <c r="AH211" s="41"/>
      <c r="AI211" s="41"/>
      <c r="AJ211" s="41"/>
      <c r="AK211" s="41"/>
      <c r="AL211" s="41"/>
      <c r="AM211" s="41"/>
      <c r="AN211" s="41">
        <f t="shared" si="95"/>
        <v>20.527859237536656</v>
      </c>
      <c r="AO211" s="41">
        <v>1023</v>
      </c>
      <c r="AP211" s="110">
        <v>3.34</v>
      </c>
      <c r="AQ211" s="111">
        <v>2.4900000000000002</v>
      </c>
      <c r="AR211" s="126">
        <f t="shared" si="89"/>
        <v>74.550898203592823</v>
      </c>
      <c r="AS211" s="126">
        <f t="shared" si="90"/>
        <v>25.449101796407177</v>
      </c>
      <c r="AT211" s="127">
        <v>1125</v>
      </c>
      <c r="AU211" s="128">
        <v>2.37</v>
      </c>
      <c r="AV211" s="129">
        <v>1.53</v>
      </c>
      <c r="AW211" s="126">
        <f t="shared" si="91"/>
        <v>64.556962025316452</v>
      </c>
      <c r="AX211" s="126">
        <f t="shared" si="92"/>
        <v>35.443037974683548</v>
      </c>
      <c r="AY211" s="64">
        <f t="shared" si="93"/>
        <v>37.822719449225502</v>
      </c>
      <c r="AZ211" s="97">
        <v>78.97</v>
      </c>
      <c r="BA211" s="68"/>
      <c r="BB211" s="68"/>
      <c r="BC211" s="68"/>
      <c r="BD211" s="68"/>
      <c r="BE211" s="15"/>
      <c r="BF211" s="5">
        <f t="shared" si="94"/>
        <v>10174</v>
      </c>
      <c r="BG211" s="42">
        <v>4153</v>
      </c>
      <c r="BH211" s="42">
        <v>6021</v>
      </c>
      <c r="BI211" s="42"/>
      <c r="BJ211" s="42"/>
      <c r="BK211" s="42"/>
      <c r="BL211" s="42"/>
      <c r="BM211" s="42"/>
    </row>
    <row r="212" spans="1:65" outlineLevel="5" x14ac:dyDescent="0.3">
      <c r="A212" s="22">
        <f t="shared" si="80"/>
        <v>6</v>
      </c>
      <c r="B212" s="9">
        <f t="shared" si="78"/>
        <v>44006</v>
      </c>
      <c r="C212" s="51">
        <v>330193</v>
      </c>
      <c r="D212" s="64">
        <f t="shared" si="85"/>
        <v>38</v>
      </c>
      <c r="E212" s="12">
        <v>38</v>
      </c>
      <c r="F212" s="12">
        <v>38</v>
      </c>
      <c r="G212" s="12"/>
      <c r="H212" s="12"/>
      <c r="I212" s="12"/>
      <c r="J212" s="12"/>
      <c r="K212" s="12"/>
      <c r="L212" s="12"/>
      <c r="M212" s="74" t="str">
        <f t="shared" si="86"/>
        <v/>
      </c>
      <c r="N212" s="83" t="s">
        <v>103</v>
      </c>
      <c r="O212" s="83" t="s">
        <v>103</v>
      </c>
      <c r="P212" s="83"/>
      <c r="Q212" s="83"/>
      <c r="R212" s="83"/>
      <c r="S212" s="83"/>
      <c r="T212" s="83"/>
      <c r="U212" s="83"/>
      <c r="V212" s="5" t="str">
        <f t="shared" si="87"/>
        <v/>
      </c>
      <c r="W212" s="41"/>
      <c r="X212" s="41"/>
      <c r="Y212" s="41"/>
      <c r="Z212" s="41"/>
      <c r="AA212" s="41"/>
      <c r="AB212" s="41"/>
      <c r="AC212" s="41"/>
      <c r="AD212" s="41"/>
      <c r="AE212" s="5" t="str">
        <f t="shared" si="88"/>
        <v/>
      </c>
      <c r="AF212" s="41"/>
      <c r="AG212" s="41"/>
      <c r="AH212" s="41"/>
      <c r="AI212" s="41"/>
      <c r="AJ212" s="41"/>
      <c r="AK212" s="41"/>
      <c r="AL212" s="41"/>
      <c r="AM212" s="41"/>
      <c r="AN212" s="41">
        <f t="shared" si="95"/>
        <v>16.279069767441861</v>
      </c>
      <c r="AO212" s="41">
        <v>1290</v>
      </c>
      <c r="AP212" s="110" t="s">
        <v>103</v>
      </c>
      <c r="AQ212" s="111" t="s">
        <v>103</v>
      </c>
      <c r="AR212" s="126" t="str">
        <f t="shared" si="89"/>
        <v/>
      </c>
      <c r="AS212" s="126" t="str">
        <f t="shared" si="90"/>
        <v/>
      </c>
      <c r="AT212" s="127">
        <v>1307</v>
      </c>
      <c r="AU212" s="128">
        <v>2.34</v>
      </c>
      <c r="AV212" s="129" t="s">
        <v>103</v>
      </c>
      <c r="AW212" s="126" t="str">
        <f t="shared" si="91"/>
        <v/>
      </c>
      <c r="AX212" s="126" t="str">
        <f t="shared" si="92"/>
        <v/>
      </c>
      <c r="AY212" s="64" t="str">
        <f t="shared" si="93"/>
        <v/>
      </c>
      <c r="AZ212" s="97">
        <v>79.239999999999995</v>
      </c>
      <c r="BA212" s="68"/>
      <c r="BB212" s="68"/>
      <c r="BC212" s="68"/>
      <c r="BD212" s="68"/>
      <c r="BE212" s="15"/>
      <c r="BF212" s="5">
        <f t="shared" si="94"/>
        <v>8901</v>
      </c>
      <c r="BG212" s="42">
        <v>0</v>
      </c>
      <c r="BH212" s="42">
        <v>8901</v>
      </c>
      <c r="BI212" s="42"/>
      <c r="BJ212" s="42"/>
      <c r="BK212" s="42"/>
      <c r="BL212" s="42"/>
      <c r="BM212" s="42"/>
    </row>
    <row r="213" spans="1:65" outlineLevel="5" x14ac:dyDescent="0.3">
      <c r="A213" s="22">
        <f t="shared" si="80"/>
        <v>6</v>
      </c>
      <c r="B213" s="9">
        <f t="shared" si="78"/>
        <v>44007</v>
      </c>
      <c r="C213" s="51">
        <v>365972</v>
      </c>
      <c r="D213" s="64">
        <f t="shared" si="85"/>
        <v>37</v>
      </c>
      <c r="E213" s="12">
        <v>37</v>
      </c>
      <c r="F213" s="12">
        <v>37</v>
      </c>
      <c r="G213" s="12"/>
      <c r="H213" s="12"/>
      <c r="I213" s="12"/>
      <c r="J213" s="12"/>
      <c r="K213" s="12"/>
      <c r="L213" s="12"/>
      <c r="M213" s="74" t="str">
        <f t="shared" si="86"/>
        <v/>
      </c>
      <c r="N213" s="83" t="s">
        <v>103</v>
      </c>
      <c r="O213" s="83" t="s">
        <v>103</v>
      </c>
      <c r="P213" s="83"/>
      <c r="Q213" s="83"/>
      <c r="R213" s="83"/>
      <c r="S213" s="83"/>
      <c r="T213" s="83"/>
      <c r="U213" s="83"/>
      <c r="V213" s="5" t="str">
        <f t="shared" si="87"/>
        <v/>
      </c>
      <c r="W213" s="41"/>
      <c r="X213" s="41"/>
      <c r="Y213" s="41"/>
      <c r="Z213" s="41"/>
      <c r="AA213" s="41"/>
      <c r="AB213" s="41"/>
      <c r="AC213" s="41"/>
      <c r="AD213" s="41"/>
      <c r="AE213" s="5" t="str">
        <f t="shared" si="88"/>
        <v/>
      </c>
      <c r="AF213" s="41"/>
      <c r="AG213" s="41"/>
      <c r="AH213" s="41"/>
      <c r="AI213" s="41"/>
      <c r="AJ213" s="41"/>
      <c r="AK213" s="41"/>
      <c r="AL213" s="41"/>
      <c r="AM213" s="41"/>
      <c r="AN213" s="41">
        <f t="shared" si="95"/>
        <v>17.5</v>
      </c>
      <c r="AO213" s="41">
        <v>1200</v>
      </c>
      <c r="AP213" s="110" t="s">
        <v>103</v>
      </c>
      <c r="AQ213" s="111" t="s">
        <v>103</v>
      </c>
      <c r="AR213" s="126" t="str">
        <f t="shared" si="89"/>
        <v/>
      </c>
      <c r="AS213" s="126" t="str">
        <f t="shared" si="90"/>
        <v/>
      </c>
      <c r="AT213" s="127">
        <v>1120</v>
      </c>
      <c r="AU213" s="128">
        <v>2.2599999999999998</v>
      </c>
      <c r="AV213" s="129" t="s">
        <v>103</v>
      </c>
      <c r="AW213" s="126" t="str">
        <f t="shared" si="91"/>
        <v/>
      </c>
      <c r="AX213" s="126" t="str">
        <f t="shared" si="92"/>
        <v/>
      </c>
      <c r="AY213" s="64" t="str">
        <f t="shared" si="93"/>
        <v/>
      </c>
      <c r="AZ213" s="97">
        <v>81.22</v>
      </c>
      <c r="BA213" s="68"/>
      <c r="BB213" s="68"/>
      <c r="BC213" s="68"/>
      <c r="BD213" s="68"/>
      <c r="BE213" s="15"/>
      <c r="BF213" s="5">
        <f t="shared" si="94"/>
        <v>304</v>
      </c>
      <c r="BG213" s="42">
        <v>304</v>
      </c>
      <c r="BH213" s="42">
        <v>0</v>
      </c>
      <c r="BI213" s="42"/>
      <c r="BJ213" s="42"/>
      <c r="BK213" s="42"/>
      <c r="BL213" s="42"/>
      <c r="BM213" s="42"/>
    </row>
    <row r="214" spans="1:65" outlineLevel="5" x14ac:dyDescent="0.3">
      <c r="A214" s="22">
        <f t="shared" si="80"/>
        <v>6</v>
      </c>
      <c r="B214" s="9">
        <f t="shared" si="78"/>
        <v>44008</v>
      </c>
      <c r="C214" s="51">
        <v>362220</v>
      </c>
      <c r="D214" s="64">
        <f t="shared" si="85"/>
        <v>36</v>
      </c>
      <c r="E214" s="12">
        <v>36</v>
      </c>
      <c r="F214" s="12">
        <v>36</v>
      </c>
      <c r="G214" s="12"/>
      <c r="H214" s="12"/>
      <c r="I214" s="12"/>
      <c r="J214" s="12"/>
      <c r="K214" s="12"/>
      <c r="L214" s="12"/>
      <c r="M214" s="74" t="str">
        <f t="shared" si="86"/>
        <v/>
      </c>
      <c r="N214" s="83" t="s">
        <v>103</v>
      </c>
      <c r="O214" s="83" t="s">
        <v>103</v>
      </c>
      <c r="P214" s="83"/>
      <c r="Q214" s="83"/>
      <c r="R214" s="83"/>
      <c r="S214" s="83"/>
      <c r="T214" s="83"/>
      <c r="U214" s="83"/>
      <c r="V214" s="5" t="str">
        <f t="shared" si="87"/>
        <v/>
      </c>
      <c r="W214" s="41"/>
      <c r="X214" s="41"/>
      <c r="Y214" s="41"/>
      <c r="Z214" s="41"/>
      <c r="AA214" s="41"/>
      <c r="AB214" s="41"/>
      <c r="AC214" s="41"/>
      <c r="AD214" s="41"/>
      <c r="AE214" s="5" t="str">
        <f t="shared" si="88"/>
        <v/>
      </c>
      <c r="AF214" s="41"/>
      <c r="AG214" s="41"/>
      <c r="AH214" s="41"/>
      <c r="AI214" s="41"/>
      <c r="AJ214" s="41"/>
      <c r="AK214" s="41"/>
      <c r="AL214" s="41"/>
      <c r="AM214" s="41"/>
      <c r="AN214" s="41">
        <f t="shared" si="95"/>
        <v>19.408502772643253</v>
      </c>
      <c r="AO214" s="41">
        <v>1082</v>
      </c>
      <c r="AP214" s="110" t="s">
        <v>103</v>
      </c>
      <c r="AQ214" s="111" t="s">
        <v>103</v>
      </c>
      <c r="AR214" s="126" t="str">
        <f t="shared" si="89"/>
        <v/>
      </c>
      <c r="AS214" s="126" t="str">
        <f t="shared" si="90"/>
        <v/>
      </c>
      <c r="AT214" s="127">
        <v>1113</v>
      </c>
      <c r="AU214" s="128">
        <v>2.2999999999999998</v>
      </c>
      <c r="AV214" s="129" t="s">
        <v>103</v>
      </c>
      <c r="AW214" s="126" t="str">
        <f t="shared" si="91"/>
        <v/>
      </c>
      <c r="AX214" s="126" t="str">
        <f t="shared" si="92"/>
        <v/>
      </c>
      <c r="AY214" s="64" t="str">
        <f t="shared" si="93"/>
        <v/>
      </c>
      <c r="AZ214" s="97">
        <v>80.64</v>
      </c>
      <c r="BA214" s="68"/>
      <c r="BB214" s="68"/>
      <c r="BC214" s="68"/>
      <c r="BD214" s="68"/>
      <c r="BE214" s="15"/>
      <c r="BF214" s="5">
        <f t="shared" si="94"/>
        <v>8757</v>
      </c>
      <c r="BG214" s="42">
        <v>3999</v>
      </c>
      <c r="BH214" s="42">
        <v>4758</v>
      </c>
      <c r="BI214" s="42"/>
      <c r="BJ214" s="42"/>
      <c r="BK214" s="42"/>
      <c r="BL214" s="42"/>
      <c r="BM214" s="42"/>
    </row>
    <row r="215" spans="1:65" outlineLevel="5" x14ac:dyDescent="0.3">
      <c r="A215" s="22">
        <f t="shared" si="80"/>
        <v>6</v>
      </c>
      <c r="B215" s="9">
        <f t="shared" si="78"/>
        <v>44009</v>
      </c>
      <c r="C215" s="51">
        <v>361732</v>
      </c>
      <c r="D215" s="64">
        <f t="shared" si="85"/>
        <v>37.5</v>
      </c>
      <c r="E215" s="12">
        <v>37</v>
      </c>
      <c r="F215" s="12">
        <v>38</v>
      </c>
      <c r="G215" s="12"/>
      <c r="H215" s="12"/>
      <c r="I215" s="12"/>
      <c r="J215" s="12"/>
      <c r="K215" s="12"/>
      <c r="L215" s="12"/>
      <c r="M215" s="74" t="str">
        <f t="shared" si="86"/>
        <v/>
      </c>
      <c r="N215" s="83" t="s">
        <v>103</v>
      </c>
      <c r="O215" s="83" t="s">
        <v>103</v>
      </c>
      <c r="P215" s="83"/>
      <c r="Q215" s="83"/>
      <c r="R215" s="83"/>
      <c r="S215" s="83"/>
      <c r="T215" s="83"/>
      <c r="U215" s="83"/>
      <c r="V215" s="5" t="str">
        <f t="shared" si="87"/>
        <v/>
      </c>
      <c r="W215" s="41"/>
      <c r="X215" s="41"/>
      <c r="Y215" s="41"/>
      <c r="Z215" s="41"/>
      <c r="AA215" s="41"/>
      <c r="AB215" s="41"/>
      <c r="AC215" s="41"/>
      <c r="AD215" s="41"/>
      <c r="AE215" s="5" t="str">
        <f t="shared" si="88"/>
        <v/>
      </c>
      <c r="AF215" s="41"/>
      <c r="AG215" s="41"/>
      <c r="AH215" s="41"/>
      <c r="AI215" s="41"/>
      <c r="AJ215" s="41"/>
      <c r="AK215" s="41"/>
      <c r="AL215" s="41"/>
      <c r="AM215" s="41"/>
      <c r="AN215" s="41">
        <f t="shared" si="95"/>
        <v>20.750988142292488</v>
      </c>
      <c r="AO215" s="41">
        <v>1012</v>
      </c>
      <c r="AP215" s="110" t="s">
        <v>103</v>
      </c>
      <c r="AQ215" s="111" t="s">
        <v>103</v>
      </c>
      <c r="AR215" s="126" t="str">
        <f t="shared" si="89"/>
        <v/>
      </c>
      <c r="AS215" s="126" t="str">
        <f t="shared" si="90"/>
        <v/>
      </c>
      <c r="AT215" s="127">
        <v>938</v>
      </c>
      <c r="AU215" s="128" t="s">
        <v>103</v>
      </c>
      <c r="AV215" s="129" t="s">
        <v>103</v>
      </c>
      <c r="AW215" s="126" t="str">
        <f t="shared" si="91"/>
        <v/>
      </c>
      <c r="AX215" s="126" t="str">
        <f t="shared" si="92"/>
        <v/>
      </c>
      <c r="AY215" s="64" t="str">
        <f t="shared" si="93"/>
        <v/>
      </c>
      <c r="AZ215" s="97" t="s">
        <v>103</v>
      </c>
      <c r="BA215" s="68"/>
      <c r="BB215" s="68"/>
      <c r="BC215" s="68"/>
      <c r="BD215" s="68"/>
      <c r="BE215" s="15"/>
      <c r="BF215" s="5">
        <f t="shared" si="94"/>
        <v>7713</v>
      </c>
      <c r="BG215" s="42">
        <v>3233</v>
      </c>
      <c r="BH215" s="42">
        <v>4480</v>
      </c>
      <c r="BI215" s="42"/>
      <c r="BJ215" s="42"/>
      <c r="BK215" s="42"/>
      <c r="BL215" s="42"/>
      <c r="BM215" s="42"/>
    </row>
    <row r="216" spans="1:65" outlineLevel="5" x14ac:dyDescent="0.3">
      <c r="A216" s="22">
        <f t="shared" si="80"/>
        <v>6</v>
      </c>
      <c r="B216" s="9">
        <f t="shared" si="78"/>
        <v>44010</v>
      </c>
      <c r="C216" s="51">
        <v>362888</v>
      </c>
      <c r="D216" s="64">
        <f t="shared" si="85"/>
        <v>37.5</v>
      </c>
      <c r="E216" s="12">
        <v>37</v>
      </c>
      <c r="F216" s="12">
        <v>38</v>
      </c>
      <c r="G216" s="12"/>
      <c r="H216" s="12"/>
      <c r="I216" s="12"/>
      <c r="J216" s="12"/>
      <c r="K216" s="12"/>
      <c r="L216" s="12"/>
      <c r="M216" s="74" t="str">
        <f t="shared" si="86"/>
        <v/>
      </c>
      <c r="N216" s="83" t="s">
        <v>103</v>
      </c>
      <c r="O216" s="83" t="s">
        <v>103</v>
      </c>
      <c r="P216" s="83"/>
      <c r="Q216" s="83"/>
      <c r="R216" s="83"/>
      <c r="S216" s="83"/>
      <c r="T216" s="83"/>
      <c r="U216" s="83"/>
      <c r="V216" s="5" t="str">
        <f t="shared" si="87"/>
        <v/>
      </c>
      <c r="W216" s="41"/>
      <c r="X216" s="41"/>
      <c r="Y216" s="41"/>
      <c r="Z216" s="41"/>
      <c r="AA216" s="41"/>
      <c r="AB216" s="41"/>
      <c r="AC216" s="41"/>
      <c r="AD216" s="41"/>
      <c r="AE216" s="5" t="str">
        <f t="shared" si="88"/>
        <v/>
      </c>
      <c r="AF216" s="41"/>
      <c r="AG216" s="41"/>
      <c r="AH216" s="41"/>
      <c r="AI216" s="41"/>
      <c r="AJ216" s="41"/>
      <c r="AK216" s="41"/>
      <c r="AL216" s="41"/>
      <c r="AM216" s="41"/>
      <c r="AN216" s="41">
        <f t="shared" si="95"/>
        <v>19.372693726937268</v>
      </c>
      <c r="AO216" s="41">
        <v>1084</v>
      </c>
      <c r="AP216" s="110" t="s">
        <v>103</v>
      </c>
      <c r="AQ216" s="111" t="s">
        <v>103</v>
      </c>
      <c r="AR216" s="126" t="str">
        <f t="shared" si="89"/>
        <v/>
      </c>
      <c r="AS216" s="126" t="str">
        <f t="shared" si="90"/>
        <v/>
      </c>
      <c r="AT216" s="127">
        <v>1044</v>
      </c>
      <c r="AU216" s="128" t="s">
        <v>103</v>
      </c>
      <c r="AV216" s="129" t="s">
        <v>103</v>
      </c>
      <c r="AW216" s="126" t="str">
        <f t="shared" si="91"/>
        <v/>
      </c>
      <c r="AX216" s="126" t="str">
        <f t="shared" si="92"/>
        <v/>
      </c>
      <c r="AY216" s="64" t="str">
        <f t="shared" si="93"/>
        <v/>
      </c>
      <c r="AZ216" s="97" t="s">
        <v>103</v>
      </c>
      <c r="BA216" s="68"/>
      <c r="BB216" s="68"/>
      <c r="BC216" s="68"/>
      <c r="BD216" s="68"/>
      <c r="BE216" s="15"/>
      <c r="BF216" s="5">
        <f t="shared" si="94"/>
        <v>10300</v>
      </c>
      <c r="BG216" s="42">
        <v>0</v>
      </c>
      <c r="BH216" s="42">
        <v>10300</v>
      </c>
      <c r="BI216" s="42"/>
      <c r="BJ216" s="42"/>
      <c r="BK216" s="42"/>
      <c r="BL216" s="42"/>
      <c r="BM216" s="42"/>
    </row>
    <row r="217" spans="1:65" outlineLevel="5" x14ac:dyDescent="0.3">
      <c r="A217" s="22">
        <f t="shared" si="80"/>
        <v>6</v>
      </c>
      <c r="B217" s="9">
        <f t="shared" si="78"/>
        <v>44011</v>
      </c>
      <c r="C217" s="51">
        <v>359790</v>
      </c>
      <c r="D217" s="64">
        <f t="shared" si="85"/>
        <v>36.5</v>
      </c>
      <c r="E217" s="12">
        <v>36</v>
      </c>
      <c r="F217" s="12">
        <v>37</v>
      </c>
      <c r="G217" s="12"/>
      <c r="H217" s="12"/>
      <c r="I217" s="12"/>
      <c r="J217" s="12"/>
      <c r="K217" s="12"/>
      <c r="L217" s="12"/>
      <c r="M217" s="74" t="str">
        <f t="shared" si="86"/>
        <v/>
      </c>
      <c r="N217" s="83" t="s">
        <v>103</v>
      </c>
      <c r="O217" s="83" t="s">
        <v>103</v>
      </c>
      <c r="P217" s="83"/>
      <c r="Q217" s="83"/>
      <c r="R217" s="83"/>
      <c r="S217" s="83"/>
      <c r="T217" s="83"/>
      <c r="U217" s="83"/>
      <c r="V217" s="5" t="str">
        <f t="shared" si="87"/>
        <v/>
      </c>
      <c r="W217" s="41"/>
      <c r="X217" s="41"/>
      <c r="Y217" s="41"/>
      <c r="Z217" s="41"/>
      <c r="AA217" s="41"/>
      <c r="AB217" s="41"/>
      <c r="AC217" s="41"/>
      <c r="AD217" s="41"/>
      <c r="AE217" s="5" t="str">
        <f t="shared" si="88"/>
        <v/>
      </c>
      <c r="AF217" s="41"/>
      <c r="AG217" s="41"/>
      <c r="AH217" s="41"/>
      <c r="AI217" s="41"/>
      <c r="AJ217" s="41"/>
      <c r="AK217" s="41"/>
      <c r="AL217" s="41"/>
      <c r="AM217" s="41"/>
      <c r="AN217" s="41">
        <f t="shared" si="95"/>
        <v>21.98952879581152</v>
      </c>
      <c r="AO217" s="41">
        <v>955</v>
      </c>
      <c r="AP217" s="110" t="s">
        <v>103</v>
      </c>
      <c r="AQ217" s="111" t="s">
        <v>103</v>
      </c>
      <c r="AR217" s="126" t="str">
        <f t="shared" si="89"/>
        <v/>
      </c>
      <c r="AS217" s="126" t="str">
        <f t="shared" si="90"/>
        <v/>
      </c>
      <c r="AT217" s="127">
        <v>874</v>
      </c>
      <c r="AU217" s="128">
        <v>2.33</v>
      </c>
      <c r="AV217" s="129" t="s">
        <v>103</v>
      </c>
      <c r="AW217" s="126" t="str">
        <f t="shared" si="91"/>
        <v/>
      </c>
      <c r="AX217" s="126" t="str">
        <f t="shared" si="92"/>
        <v/>
      </c>
      <c r="AY217" s="64" t="str">
        <f t="shared" si="93"/>
        <v/>
      </c>
      <c r="AZ217" s="97">
        <v>80.209999999999994</v>
      </c>
      <c r="BA217" s="68"/>
      <c r="BB217" s="68"/>
      <c r="BC217" s="68"/>
      <c r="BD217" s="68"/>
      <c r="BE217" s="15"/>
      <c r="BF217" s="5">
        <f t="shared" si="94"/>
        <v>9400</v>
      </c>
      <c r="BG217" s="42">
        <v>2104</v>
      </c>
      <c r="BH217" s="42">
        <v>7296</v>
      </c>
      <c r="BI217" s="42"/>
      <c r="BJ217" s="42"/>
      <c r="BK217" s="42"/>
      <c r="BL217" s="42"/>
      <c r="BM217" s="42"/>
    </row>
    <row r="218" spans="1:65" ht="17.25" outlineLevel="5" thickBot="1" x14ac:dyDescent="0.35">
      <c r="A218" s="31">
        <f t="shared" si="80"/>
        <v>6</v>
      </c>
      <c r="B218" s="32">
        <f t="shared" si="78"/>
        <v>44012</v>
      </c>
      <c r="C218" s="51">
        <v>315026</v>
      </c>
      <c r="D218" s="64" t="str">
        <f t="shared" si="85"/>
        <v/>
      </c>
      <c r="E218" s="12"/>
      <c r="F218" s="12"/>
      <c r="G218" s="12"/>
      <c r="H218" s="12"/>
      <c r="I218" s="12"/>
      <c r="J218" s="12"/>
      <c r="K218" s="12"/>
      <c r="L218" s="12"/>
      <c r="M218" s="74" t="str">
        <f t="shared" si="86"/>
        <v/>
      </c>
      <c r="N218" s="83" t="s">
        <v>103</v>
      </c>
      <c r="O218" s="83" t="s">
        <v>103</v>
      </c>
      <c r="P218" s="83"/>
      <c r="Q218" s="83"/>
      <c r="R218" s="83"/>
      <c r="S218" s="83"/>
      <c r="T218" s="83"/>
      <c r="U218" s="83"/>
      <c r="V218" s="5" t="str">
        <f t="shared" si="87"/>
        <v/>
      </c>
      <c r="W218" s="41"/>
      <c r="X218" s="41"/>
      <c r="Y218" s="41"/>
      <c r="Z218" s="41"/>
      <c r="AA218" s="41"/>
      <c r="AB218" s="41"/>
      <c r="AC218" s="41"/>
      <c r="AD218" s="41"/>
      <c r="AE218" s="5" t="str">
        <f t="shared" si="88"/>
        <v/>
      </c>
      <c r="AF218" s="41"/>
      <c r="AG218" s="41"/>
      <c r="AH218" s="41"/>
      <c r="AI218" s="41"/>
      <c r="AJ218" s="41"/>
      <c r="AK218" s="41"/>
      <c r="AL218" s="41"/>
      <c r="AM218" s="41"/>
      <c r="AN218" s="41">
        <f t="shared" si="95"/>
        <v>23.385300668151448</v>
      </c>
      <c r="AO218" s="41">
        <v>898</v>
      </c>
      <c r="AP218" s="110" t="s">
        <v>103</v>
      </c>
      <c r="AQ218" s="111" t="s">
        <v>103</v>
      </c>
      <c r="AR218" s="126" t="str">
        <f t="shared" si="89"/>
        <v/>
      </c>
      <c r="AS218" s="126" t="str">
        <f t="shared" si="90"/>
        <v/>
      </c>
      <c r="AT218" s="127">
        <v>857</v>
      </c>
      <c r="AU218" s="128">
        <v>2.29</v>
      </c>
      <c r="AV218" s="129" t="s">
        <v>103</v>
      </c>
      <c r="AW218" s="126" t="str">
        <f t="shared" si="91"/>
        <v/>
      </c>
      <c r="AX218" s="126" t="str">
        <f t="shared" si="92"/>
        <v/>
      </c>
      <c r="AY218" s="64" t="str">
        <f t="shared" si="93"/>
        <v/>
      </c>
      <c r="AZ218" s="97">
        <v>79.680000000000007</v>
      </c>
      <c r="BA218" s="68">
        <v>63.1</v>
      </c>
      <c r="BB218" s="68">
        <v>35.1</v>
      </c>
      <c r="BC218" s="68">
        <v>304</v>
      </c>
      <c r="BD218" s="68"/>
      <c r="BE218" s="15"/>
      <c r="BF218" s="5">
        <f t="shared" si="94"/>
        <v>10410</v>
      </c>
      <c r="BG218" s="42">
        <v>4002</v>
      </c>
      <c r="BH218" s="42">
        <v>6408</v>
      </c>
      <c r="BI218" s="42"/>
      <c r="BJ218" s="42"/>
      <c r="BK218" s="42"/>
      <c r="BL218" s="42"/>
      <c r="BM218" s="42"/>
    </row>
    <row r="219" spans="1:65" outlineLevel="4" x14ac:dyDescent="0.3">
      <c r="A219" s="156" t="s">
        <v>40</v>
      </c>
      <c r="B219" s="157"/>
      <c r="C219" s="50">
        <f t="shared" ref="C219:BM219" si="96">SUBTOTAL(4,C189:C218)</f>
        <v>372187</v>
      </c>
      <c r="D219" s="60">
        <f t="shared" si="96"/>
        <v>38</v>
      </c>
      <c r="E219" s="28">
        <f t="shared" si="96"/>
        <v>38</v>
      </c>
      <c r="F219" s="28">
        <f t="shared" si="96"/>
        <v>38</v>
      </c>
      <c r="G219" s="28">
        <f t="shared" si="96"/>
        <v>0</v>
      </c>
      <c r="H219" s="28">
        <f t="shared" si="96"/>
        <v>0</v>
      </c>
      <c r="I219" s="28">
        <f t="shared" si="96"/>
        <v>0</v>
      </c>
      <c r="J219" s="28">
        <f t="shared" si="96"/>
        <v>0</v>
      </c>
      <c r="K219" s="28">
        <f t="shared" si="96"/>
        <v>0</v>
      </c>
      <c r="L219" s="28">
        <f t="shared" si="96"/>
        <v>0</v>
      </c>
      <c r="M219" s="71">
        <f t="shared" si="96"/>
        <v>7.4</v>
      </c>
      <c r="N219" s="82">
        <f t="shared" si="96"/>
        <v>7.42</v>
      </c>
      <c r="O219" s="82">
        <f t="shared" si="96"/>
        <v>7.48</v>
      </c>
      <c r="P219" s="82">
        <f t="shared" si="96"/>
        <v>0</v>
      </c>
      <c r="Q219" s="82">
        <f t="shared" si="96"/>
        <v>0</v>
      </c>
      <c r="R219" s="82">
        <f t="shared" si="96"/>
        <v>0</v>
      </c>
      <c r="S219" s="82">
        <f t="shared" si="96"/>
        <v>0</v>
      </c>
      <c r="T219" s="82">
        <f t="shared" si="96"/>
        <v>0</v>
      </c>
      <c r="U219" s="82">
        <f t="shared" si="96"/>
        <v>0</v>
      </c>
      <c r="V219" s="29">
        <f t="shared" si="96"/>
        <v>0</v>
      </c>
      <c r="W219" s="39">
        <f t="shared" si="96"/>
        <v>0</v>
      </c>
      <c r="X219" s="39">
        <f t="shared" si="96"/>
        <v>0</v>
      </c>
      <c r="Y219" s="39">
        <f t="shared" si="96"/>
        <v>0</v>
      </c>
      <c r="Z219" s="39">
        <f t="shared" si="96"/>
        <v>0</v>
      </c>
      <c r="AA219" s="39">
        <f t="shared" si="96"/>
        <v>0</v>
      </c>
      <c r="AB219" s="39">
        <f t="shared" si="96"/>
        <v>0</v>
      </c>
      <c r="AC219" s="39">
        <f t="shared" si="96"/>
        <v>0</v>
      </c>
      <c r="AD219" s="39">
        <f t="shared" si="96"/>
        <v>0</v>
      </c>
      <c r="AE219" s="29">
        <f t="shared" si="96"/>
        <v>0</v>
      </c>
      <c r="AF219" s="39">
        <f t="shared" si="96"/>
        <v>0</v>
      </c>
      <c r="AG219" s="39">
        <f t="shared" si="96"/>
        <v>0</v>
      </c>
      <c r="AH219" s="39">
        <f t="shared" si="96"/>
        <v>0</v>
      </c>
      <c r="AI219" s="39">
        <f t="shared" si="96"/>
        <v>0</v>
      </c>
      <c r="AJ219" s="39">
        <f t="shared" si="96"/>
        <v>0</v>
      </c>
      <c r="AK219" s="39">
        <f t="shared" si="96"/>
        <v>0</v>
      </c>
      <c r="AL219" s="39">
        <f t="shared" si="96"/>
        <v>0</v>
      </c>
      <c r="AM219" s="39">
        <f t="shared" si="96"/>
        <v>0</v>
      </c>
      <c r="AN219" s="39">
        <f t="shared" si="96"/>
        <v>27.131782945736433</v>
      </c>
      <c r="AO219" s="39">
        <f t="shared" si="96"/>
        <v>1348</v>
      </c>
      <c r="AP219" s="104">
        <f t="shared" si="96"/>
        <v>3.73</v>
      </c>
      <c r="AQ219" s="105">
        <f t="shared" si="96"/>
        <v>2.74</v>
      </c>
      <c r="AR219" s="106">
        <f t="shared" si="96"/>
        <v>77.96052631578948</v>
      </c>
      <c r="AS219" s="106">
        <f t="shared" si="96"/>
        <v>26.541554959785515</v>
      </c>
      <c r="AT219" s="107">
        <f t="shared" si="96"/>
        <v>1449</v>
      </c>
      <c r="AU219" s="108">
        <f t="shared" si="96"/>
        <v>2.37</v>
      </c>
      <c r="AV219" s="109">
        <f t="shared" si="96"/>
        <v>1.53</v>
      </c>
      <c r="AW219" s="106">
        <f t="shared" si="96"/>
        <v>66.375545851528386</v>
      </c>
      <c r="AX219" s="106">
        <f t="shared" si="96"/>
        <v>35.443037974683548</v>
      </c>
      <c r="AY219" s="60">
        <f t="shared" si="96"/>
        <v>44.590717299578095</v>
      </c>
      <c r="AZ219" s="96">
        <f t="shared" si="96"/>
        <v>82.14</v>
      </c>
      <c r="BA219" s="67">
        <f t="shared" si="96"/>
        <v>63.1</v>
      </c>
      <c r="BB219" s="67">
        <f t="shared" si="96"/>
        <v>35.1</v>
      </c>
      <c r="BC219" s="67">
        <f t="shared" si="96"/>
        <v>304</v>
      </c>
      <c r="BD219" s="67">
        <f t="shared" si="96"/>
        <v>0</v>
      </c>
      <c r="BE219" s="27">
        <f t="shared" si="96"/>
        <v>0</v>
      </c>
      <c r="BF219" s="29">
        <f t="shared" si="96"/>
        <v>14584</v>
      </c>
      <c r="BG219" s="39">
        <f t="shared" si="96"/>
        <v>4255</v>
      </c>
      <c r="BH219" s="40">
        <f t="shared" si="96"/>
        <v>13700</v>
      </c>
      <c r="BI219" s="40">
        <f t="shared" si="96"/>
        <v>0</v>
      </c>
      <c r="BJ219" s="40">
        <f t="shared" si="96"/>
        <v>0</v>
      </c>
      <c r="BK219" s="40">
        <f t="shared" si="96"/>
        <v>0</v>
      </c>
      <c r="BL219" s="40">
        <f t="shared" si="96"/>
        <v>0</v>
      </c>
      <c r="BM219" s="27">
        <f t="shared" si="96"/>
        <v>0</v>
      </c>
    </row>
    <row r="220" spans="1:65" outlineLevel="3" x14ac:dyDescent="0.3">
      <c r="A220" s="158" t="s">
        <v>29</v>
      </c>
      <c r="B220" s="159"/>
      <c r="C220" s="51">
        <f t="shared" ref="C220:BM220" si="97">SUBTOTAL(5,C189:C218)</f>
        <v>275673</v>
      </c>
      <c r="D220" s="61">
        <f t="shared" si="97"/>
        <v>36</v>
      </c>
      <c r="E220" s="12">
        <f t="shared" si="97"/>
        <v>36</v>
      </c>
      <c r="F220" s="12">
        <f t="shared" si="97"/>
        <v>36</v>
      </c>
      <c r="G220" s="12">
        <f t="shared" si="97"/>
        <v>0</v>
      </c>
      <c r="H220" s="12">
        <f t="shared" si="97"/>
        <v>0</v>
      </c>
      <c r="I220" s="12">
        <f t="shared" si="97"/>
        <v>0</v>
      </c>
      <c r="J220" s="12">
        <f t="shared" si="97"/>
        <v>0</v>
      </c>
      <c r="K220" s="12">
        <f t="shared" si="97"/>
        <v>0</v>
      </c>
      <c r="L220" s="12">
        <f t="shared" si="97"/>
        <v>0</v>
      </c>
      <c r="M220" s="72">
        <f t="shared" si="97"/>
        <v>7.3</v>
      </c>
      <c r="N220" s="83">
        <f t="shared" si="97"/>
        <v>7.26</v>
      </c>
      <c r="O220" s="83">
        <f t="shared" si="97"/>
        <v>7.25</v>
      </c>
      <c r="P220" s="83">
        <f t="shared" si="97"/>
        <v>0</v>
      </c>
      <c r="Q220" s="83">
        <f t="shared" si="97"/>
        <v>0</v>
      </c>
      <c r="R220" s="83">
        <f t="shared" si="97"/>
        <v>0</v>
      </c>
      <c r="S220" s="83">
        <f t="shared" si="97"/>
        <v>0</v>
      </c>
      <c r="T220" s="83">
        <f t="shared" si="97"/>
        <v>0</v>
      </c>
      <c r="U220" s="83">
        <f t="shared" si="97"/>
        <v>0</v>
      </c>
      <c r="V220" s="6">
        <f t="shared" si="97"/>
        <v>0</v>
      </c>
      <c r="W220" s="41">
        <f t="shared" si="97"/>
        <v>0</v>
      </c>
      <c r="X220" s="41">
        <f t="shared" si="97"/>
        <v>0</v>
      </c>
      <c r="Y220" s="41">
        <f t="shared" si="97"/>
        <v>0</v>
      </c>
      <c r="Z220" s="41">
        <f t="shared" si="97"/>
        <v>0</v>
      </c>
      <c r="AA220" s="41">
        <f t="shared" si="97"/>
        <v>0</v>
      </c>
      <c r="AB220" s="41">
        <f t="shared" si="97"/>
        <v>0</v>
      </c>
      <c r="AC220" s="41">
        <f t="shared" si="97"/>
        <v>0</v>
      </c>
      <c r="AD220" s="41">
        <f t="shared" si="97"/>
        <v>0</v>
      </c>
      <c r="AE220" s="6">
        <f t="shared" si="97"/>
        <v>0</v>
      </c>
      <c r="AF220" s="41">
        <f t="shared" si="97"/>
        <v>0</v>
      </c>
      <c r="AG220" s="41">
        <f t="shared" si="97"/>
        <v>0</v>
      </c>
      <c r="AH220" s="41">
        <f t="shared" si="97"/>
        <v>0</v>
      </c>
      <c r="AI220" s="41">
        <f t="shared" si="97"/>
        <v>0</v>
      </c>
      <c r="AJ220" s="41">
        <f t="shared" si="97"/>
        <v>0</v>
      </c>
      <c r="AK220" s="41">
        <f t="shared" si="97"/>
        <v>0</v>
      </c>
      <c r="AL220" s="41">
        <f t="shared" si="97"/>
        <v>0</v>
      </c>
      <c r="AM220" s="41">
        <f t="shared" si="97"/>
        <v>0</v>
      </c>
      <c r="AN220" s="41">
        <f t="shared" si="97"/>
        <v>15.578635014836795</v>
      </c>
      <c r="AO220" s="41">
        <f t="shared" si="97"/>
        <v>774</v>
      </c>
      <c r="AP220" s="110">
        <f t="shared" si="97"/>
        <v>3.04</v>
      </c>
      <c r="AQ220" s="111">
        <f t="shared" si="97"/>
        <v>2.37</v>
      </c>
      <c r="AR220" s="112">
        <f t="shared" si="97"/>
        <v>73.458445040214485</v>
      </c>
      <c r="AS220" s="112">
        <f t="shared" si="97"/>
        <v>22.03947368421052</v>
      </c>
      <c r="AT220" s="113">
        <f t="shared" si="97"/>
        <v>623</v>
      </c>
      <c r="AU220" s="114">
        <f t="shared" si="97"/>
        <v>2.19</v>
      </c>
      <c r="AV220" s="115">
        <f t="shared" si="97"/>
        <v>1.47</v>
      </c>
      <c r="AW220" s="112">
        <f t="shared" si="97"/>
        <v>64.556962025316452</v>
      </c>
      <c r="AX220" s="112">
        <f t="shared" si="97"/>
        <v>33.624454148471614</v>
      </c>
      <c r="AY220" s="61">
        <f t="shared" si="97"/>
        <v>30.083420229405654</v>
      </c>
      <c r="AZ220" s="97">
        <f t="shared" si="97"/>
        <v>78.52</v>
      </c>
      <c r="BA220" s="68">
        <f t="shared" si="97"/>
        <v>63.1</v>
      </c>
      <c r="BB220" s="68">
        <f t="shared" si="97"/>
        <v>35.1</v>
      </c>
      <c r="BC220" s="68">
        <f t="shared" si="97"/>
        <v>304</v>
      </c>
      <c r="BD220" s="68">
        <f t="shared" si="97"/>
        <v>0</v>
      </c>
      <c r="BE220" s="15">
        <f t="shared" si="97"/>
        <v>0</v>
      </c>
      <c r="BF220" s="6">
        <f t="shared" si="97"/>
        <v>304</v>
      </c>
      <c r="BG220" s="41">
        <f t="shared" si="97"/>
        <v>0</v>
      </c>
      <c r="BH220" s="42">
        <f t="shared" si="97"/>
        <v>0</v>
      </c>
      <c r="BI220" s="42">
        <f t="shared" si="97"/>
        <v>0</v>
      </c>
      <c r="BJ220" s="42">
        <f t="shared" si="97"/>
        <v>0</v>
      </c>
      <c r="BK220" s="42">
        <f t="shared" si="97"/>
        <v>0</v>
      </c>
      <c r="BL220" s="42">
        <f t="shared" si="97"/>
        <v>0</v>
      </c>
      <c r="BM220" s="15">
        <f t="shared" si="97"/>
        <v>0</v>
      </c>
    </row>
    <row r="221" spans="1:65" outlineLevel="2" x14ac:dyDescent="0.3">
      <c r="A221" s="158" t="s">
        <v>18</v>
      </c>
      <c r="B221" s="159"/>
      <c r="C221" s="51">
        <f>IFERROR(SUBTOTAL(1,C189:C218),"")</f>
        <v>333426.96666666667</v>
      </c>
      <c r="D221" s="61">
        <f t="shared" ref="D221:BM221" si="98">IFERROR(SUBTOTAL(1,D189:D218),"")</f>
        <v>37.017241379310342</v>
      </c>
      <c r="E221" s="12">
        <f t="shared" si="98"/>
        <v>37.068965517241381</v>
      </c>
      <c r="F221" s="12">
        <f t="shared" si="98"/>
        <v>36.96551724137931</v>
      </c>
      <c r="G221" s="12" t="str">
        <f t="shared" si="98"/>
        <v/>
      </c>
      <c r="H221" s="12" t="str">
        <f t="shared" si="98"/>
        <v/>
      </c>
      <c r="I221" s="12" t="str">
        <f t="shared" si="98"/>
        <v/>
      </c>
      <c r="J221" s="12" t="str">
        <f t="shared" si="98"/>
        <v/>
      </c>
      <c r="K221" s="12" t="str">
        <f t="shared" si="98"/>
        <v/>
      </c>
      <c r="L221" s="12" t="str">
        <f t="shared" si="98"/>
        <v/>
      </c>
      <c r="M221" s="72">
        <f t="shared" si="98"/>
        <v>7.35</v>
      </c>
      <c r="N221" s="83">
        <f t="shared" si="98"/>
        <v>7.3175000000000008</v>
      </c>
      <c r="O221" s="83">
        <f t="shared" si="98"/>
        <v>7.3550000000000004</v>
      </c>
      <c r="P221" s="83" t="str">
        <f t="shared" si="98"/>
        <v/>
      </c>
      <c r="Q221" s="83" t="str">
        <f t="shared" si="98"/>
        <v/>
      </c>
      <c r="R221" s="83" t="str">
        <f t="shared" si="98"/>
        <v/>
      </c>
      <c r="S221" s="83" t="str">
        <f t="shared" si="98"/>
        <v/>
      </c>
      <c r="T221" s="83" t="str">
        <f t="shared" si="98"/>
        <v/>
      </c>
      <c r="U221" s="83" t="str">
        <f t="shared" si="98"/>
        <v/>
      </c>
      <c r="V221" s="6" t="str">
        <f t="shared" si="98"/>
        <v/>
      </c>
      <c r="W221" s="41" t="str">
        <f t="shared" si="98"/>
        <v/>
      </c>
      <c r="X221" s="41" t="str">
        <f t="shared" si="98"/>
        <v/>
      </c>
      <c r="Y221" s="41" t="str">
        <f t="shared" si="98"/>
        <v/>
      </c>
      <c r="Z221" s="41" t="str">
        <f t="shared" si="98"/>
        <v/>
      </c>
      <c r="AA221" s="41" t="str">
        <f t="shared" si="98"/>
        <v/>
      </c>
      <c r="AB221" s="41" t="str">
        <f t="shared" si="98"/>
        <v/>
      </c>
      <c r="AC221" s="41" t="str">
        <f t="shared" si="98"/>
        <v/>
      </c>
      <c r="AD221" s="41" t="str">
        <f t="shared" si="98"/>
        <v/>
      </c>
      <c r="AE221" s="6" t="str">
        <f t="shared" si="98"/>
        <v/>
      </c>
      <c r="AF221" s="41" t="str">
        <f t="shared" si="98"/>
        <v/>
      </c>
      <c r="AG221" s="41" t="str">
        <f t="shared" si="98"/>
        <v/>
      </c>
      <c r="AH221" s="41" t="str">
        <f t="shared" si="98"/>
        <v/>
      </c>
      <c r="AI221" s="41" t="str">
        <f t="shared" si="98"/>
        <v/>
      </c>
      <c r="AJ221" s="41" t="str">
        <f t="shared" si="98"/>
        <v/>
      </c>
      <c r="AK221" s="41" t="str">
        <f t="shared" si="98"/>
        <v/>
      </c>
      <c r="AL221" s="41" t="str">
        <f t="shared" si="98"/>
        <v/>
      </c>
      <c r="AM221" s="41" t="str">
        <f t="shared" si="98"/>
        <v/>
      </c>
      <c r="AN221" s="41">
        <f t="shared" si="98"/>
        <v>18.793859269417347</v>
      </c>
      <c r="AO221" s="41">
        <f t="shared" si="98"/>
        <v>1134.4000000000001</v>
      </c>
      <c r="AP221" s="110">
        <f t="shared" si="98"/>
        <v>3.3424999999999998</v>
      </c>
      <c r="AQ221" s="111">
        <f t="shared" si="98"/>
        <v>2.5300000000000002</v>
      </c>
      <c r="AR221" s="112">
        <f t="shared" si="98"/>
        <v>75.817620764132329</v>
      </c>
      <c r="AS221" s="112">
        <f t="shared" si="98"/>
        <v>24.182379235867671</v>
      </c>
      <c r="AT221" s="113">
        <f t="shared" si="98"/>
        <v>1125.0333333333333</v>
      </c>
      <c r="AU221" s="114">
        <f t="shared" si="98"/>
        <v>2.2813636363636358</v>
      </c>
      <c r="AV221" s="115">
        <f t="shared" si="98"/>
        <v>1.5025000000000002</v>
      </c>
      <c r="AW221" s="112">
        <f t="shared" si="98"/>
        <v>65.76948190822101</v>
      </c>
      <c r="AX221" s="112">
        <f t="shared" si="98"/>
        <v>34.23051809177899</v>
      </c>
      <c r="AY221" s="61">
        <f t="shared" si="98"/>
        <v>38.632356895552114</v>
      </c>
      <c r="AZ221" s="97">
        <f t="shared" si="98"/>
        <v>80.482272727272729</v>
      </c>
      <c r="BA221" s="68">
        <f t="shared" si="98"/>
        <v>63.1</v>
      </c>
      <c r="BB221" s="68">
        <f t="shared" si="98"/>
        <v>35.1</v>
      </c>
      <c r="BC221" s="68">
        <f t="shared" si="98"/>
        <v>304</v>
      </c>
      <c r="BD221" s="68" t="str">
        <f t="shared" si="98"/>
        <v/>
      </c>
      <c r="BE221" s="15" t="str">
        <f>IFERROR(SUBTOTAL(1,BE189:BE218),"")</f>
        <v/>
      </c>
      <c r="BF221" s="6">
        <f t="shared" si="98"/>
        <v>11241.533333333333</v>
      </c>
      <c r="BG221" s="41">
        <f t="shared" si="98"/>
        <v>2332.0666666666666</v>
      </c>
      <c r="BH221" s="42">
        <f t="shared" si="98"/>
        <v>8909.4666666666672</v>
      </c>
      <c r="BI221" s="42" t="str">
        <f t="shared" si="98"/>
        <v/>
      </c>
      <c r="BJ221" s="42" t="str">
        <f t="shared" si="98"/>
        <v/>
      </c>
      <c r="BK221" s="42" t="str">
        <f t="shared" si="98"/>
        <v/>
      </c>
      <c r="BL221" s="42" t="str">
        <f t="shared" si="98"/>
        <v/>
      </c>
      <c r="BM221" s="15" t="str">
        <f t="shared" si="98"/>
        <v/>
      </c>
    </row>
    <row r="222" spans="1:65" ht="17.25" outlineLevel="1" thickBot="1" x14ac:dyDescent="0.35">
      <c r="A222" s="160" t="s">
        <v>55</v>
      </c>
      <c r="B222" s="161"/>
      <c r="C222" s="52">
        <f>SUBTOTAL(9,C189:C218)</f>
        <v>10002809</v>
      </c>
      <c r="D222" s="62"/>
      <c r="E222" s="30"/>
      <c r="F222" s="30"/>
      <c r="G222" s="30"/>
      <c r="H222" s="30"/>
      <c r="I222" s="30"/>
      <c r="J222" s="30"/>
      <c r="K222" s="30"/>
      <c r="L222" s="30"/>
      <c r="M222" s="73"/>
      <c r="N222" s="84"/>
      <c r="O222" s="84"/>
      <c r="P222" s="84"/>
      <c r="Q222" s="84"/>
      <c r="R222" s="84"/>
      <c r="S222" s="84"/>
      <c r="T222" s="84"/>
      <c r="U222" s="84"/>
      <c r="V222" s="93"/>
      <c r="W222" s="94"/>
      <c r="X222" s="94"/>
      <c r="Y222" s="94"/>
      <c r="Z222" s="94"/>
      <c r="AA222" s="94"/>
      <c r="AB222" s="94"/>
      <c r="AC222" s="94"/>
      <c r="AD222" s="94"/>
      <c r="AE222" s="93"/>
      <c r="AF222" s="94"/>
      <c r="AG222" s="94"/>
      <c r="AH222" s="94"/>
      <c r="AI222" s="94"/>
      <c r="AJ222" s="94"/>
      <c r="AK222" s="94"/>
      <c r="AL222" s="94"/>
      <c r="AM222" s="94"/>
      <c r="AN222" s="94"/>
      <c r="AO222" s="43">
        <f>SUBTOTAL(9,AO189:AO218)</f>
        <v>34032</v>
      </c>
      <c r="AP222" s="116"/>
      <c r="AQ222" s="117"/>
      <c r="AR222" s="118"/>
      <c r="AS222" s="118"/>
      <c r="AT222" s="119">
        <f>SUBTOTAL(9,AT189:AT218)</f>
        <v>33751</v>
      </c>
      <c r="AU222" s="120"/>
      <c r="AV222" s="121"/>
      <c r="AW222" s="118"/>
      <c r="AX222" s="118"/>
      <c r="AY222" s="62"/>
      <c r="AZ222" s="98"/>
      <c r="BA222" s="69"/>
      <c r="BB222" s="69"/>
      <c r="BC222" s="69"/>
      <c r="BD222" s="69"/>
      <c r="BE222" s="16">
        <f>SUBTOTAL(9,BE189:BE218)</f>
        <v>0</v>
      </c>
      <c r="BF222" s="7">
        <f t="shared" ref="BF222:BM222" si="99">SUBTOTAL(9,BF189:BF218)</f>
        <v>337246</v>
      </c>
      <c r="BG222" s="43">
        <f t="shared" si="99"/>
        <v>69962</v>
      </c>
      <c r="BH222" s="44">
        <f t="shared" si="99"/>
        <v>267284</v>
      </c>
      <c r="BI222" s="44">
        <f t="shared" si="99"/>
        <v>0</v>
      </c>
      <c r="BJ222" s="44">
        <f t="shared" si="99"/>
        <v>0</v>
      </c>
      <c r="BK222" s="44">
        <f t="shared" si="99"/>
        <v>0</v>
      </c>
      <c r="BL222" s="44">
        <f t="shared" si="99"/>
        <v>0</v>
      </c>
      <c r="BM222" s="16">
        <f t="shared" si="99"/>
        <v>0</v>
      </c>
    </row>
    <row r="223" spans="1:65" outlineLevel="5" x14ac:dyDescent="0.3">
      <c r="A223" s="21">
        <f t="shared" si="80"/>
        <v>7</v>
      </c>
      <c r="B223" s="33">
        <f>B218+1</f>
        <v>44013</v>
      </c>
      <c r="C223" s="51">
        <v>364066</v>
      </c>
      <c r="D223" s="64" t="str">
        <f t="shared" ref="D223:D253" si="100">IFERROR(ROUND(AVERAGE(E223:L223),1),"")</f>
        <v/>
      </c>
      <c r="E223" s="12"/>
      <c r="F223" s="12"/>
      <c r="G223" s="12"/>
      <c r="H223" s="12"/>
      <c r="I223" s="12"/>
      <c r="J223" s="12"/>
      <c r="K223" s="12"/>
      <c r="L223" s="12"/>
      <c r="M223" s="74" t="str">
        <f t="shared" ref="M223:M253" si="101">IFERROR(ROUND(AVERAGE(N223:U223),1),"")</f>
        <v/>
      </c>
      <c r="N223" s="83" t="s">
        <v>103</v>
      </c>
      <c r="O223" s="83" t="s">
        <v>103</v>
      </c>
      <c r="P223" s="83"/>
      <c r="Q223" s="83"/>
      <c r="R223" s="83"/>
      <c r="S223" s="83"/>
      <c r="T223" s="83"/>
      <c r="U223" s="83"/>
      <c r="V223" s="5" t="str">
        <f t="shared" ref="V223:V253" si="102">IFERROR(ROUND(AVERAGE(W223:AD223),1),"")</f>
        <v/>
      </c>
      <c r="W223" s="41"/>
      <c r="X223" s="41"/>
      <c r="Y223" s="41"/>
      <c r="Z223" s="41"/>
      <c r="AA223" s="41"/>
      <c r="AB223" s="41"/>
      <c r="AC223" s="41"/>
      <c r="AD223" s="41"/>
      <c r="AE223" s="5" t="str">
        <f t="shared" ref="AE223:AE253" si="103">IFERROR(ROUND(AVERAGE(AF223:AM223),1),"")</f>
        <v/>
      </c>
      <c r="AF223" s="41"/>
      <c r="AG223" s="41"/>
      <c r="AH223" s="41"/>
      <c r="AI223" s="41"/>
      <c r="AJ223" s="41"/>
      <c r="AK223" s="41"/>
      <c r="AL223" s="41"/>
      <c r="AM223" s="41"/>
      <c r="AN223" s="41">
        <f>21000/AO223</f>
        <v>20.23121387283237</v>
      </c>
      <c r="AO223" s="41">
        <v>1038</v>
      </c>
      <c r="AP223" s="110" t="s">
        <v>103</v>
      </c>
      <c r="AQ223" s="111" t="s">
        <v>103</v>
      </c>
      <c r="AR223" s="126" t="str">
        <f t="shared" ref="AR223:AR253" si="104">IFERROR(AQ223/AP223*100,"")</f>
        <v/>
      </c>
      <c r="AS223" s="126" t="str">
        <f t="shared" ref="AS223:AS253" si="105">IFERROR(100-AR223,"")</f>
        <v/>
      </c>
      <c r="AT223" s="127">
        <v>1103</v>
      </c>
      <c r="AU223" s="128">
        <v>2.2400000000000002</v>
      </c>
      <c r="AV223" s="129" t="s">
        <v>103</v>
      </c>
      <c r="AW223" s="126" t="str">
        <f t="shared" ref="AW223:AW253" si="106">IFERROR(AV223/AU223*100,"")</f>
        <v/>
      </c>
      <c r="AX223" s="126" t="str">
        <f t="shared" ref="AX223:AX253" si="107">IFERROR(100-AW223,"")</f>
        <v/>
      </c>
      <c r="AY223" s="143" t="str">
        <f t="shared" ref="AY223:AY253" si="108">IFERROR((1-((AW223*AS223)/(AX223*AR223)))*100,"")</f>
        <v/>
      </c>
      <c r="AZ223" s="97">
        <v>80.75</v>
      </c>
      <c r="BA223" s="68"/>
      <c r="BB223" s="68"/>
      <c r="BC223" s="68"/>
      <c r="BD223" s="68"/>
      <c r="BE223" s="15"/>
      <c r="BF223" s="5">
        <f t="shared" ref="BF223:BF253" si="109">IF(SUM(BG223:BM223)=0,"",SUM(BG223:BM223))</f>
        <v>10634</v>
      </c>
      <c r="BG223" s="42">
        <v>0</v>
      </c>
      <c r="BH223" s="42">
        <v>10634</v>
      </c>
      <c r="BI223" s="42"/>
      <c r="BJ223" s="42"/>
      <c r="BK223" s="42"/>
      <c r="BL223" s="42"/>
      <c r="BM223" s="15"/>
    </row>
    <row r="224" spans="1:65" outlineLevel="5" x14ac:dyDescent="0.3">
      <c r="A224" s="22">
        <f t="shared" si="80"/>
        <v>7</v>
      </c>
      <c r="B224" s="9">
        <f t="shared" ref="B224:B287" si="110">B223+1</f>
        <v>44014</v>
      </c>
      <c r="C224" s="51">
        <v>363382</v>
      </c>
      <c r="D224" s="64" t="str">
        <f t="shared" si="100"/>
        <v/>
      </c>
      <c r="E224" s="12"/>
      <c r="F224" s="12"/>
      <c r="G224" s="12"/>
      <c r="H224" s="12"/>
      <c r="I224" s="12"/>
      <c r="J224" s="12"/>
      <c r="K224" s="12"/>
      <c r="L224" s="12"/>
      <c r="M224" s="74">
        <f t="shared" si="101"/>
        <v>7.3</v>
      </c>
      <c r="N224" s="83">
        <v>7.34</v>
      </c>
      <c r="O224" s="83">
        <v>7.28</v>
      </c>
      <c r="P224" s="83"/>
      <c r="Q224" s="83"/>
      <c r="R224" s="83"/>
      <c r="S224" s="83"/>
      <c r="T224" s="83"/>
      <c r="U224" s="83"/>
      <c r="V224" s="5" t="str">
        <f t="shared" si="102"/>
        <v/>
      </c>
      <c r="W224" s="41"/>
      <c r="X224" s="41"/>
      <c r="Y224" s="41"/>
      <c r="Z224" s="41"/>
      <c r="AA224" s="41"/>
      <c r="AB224" s="41"/>
      <c r="AC224" s="41"/>
      <c r="AD224" s="41"/>
      <c r="AE224" s="5" t="str">
        <f t="shared" si="103"/>
        <v/>
      </c>
      <c r="AF224" s="41"/>
      <c r="AG224" s="41"/>
      <c r="AH224" s="41"/>
      <c r="AI224" s="41"/>
      <c r="AJ224" s="41"/>
      <c r="AK224" s="41"/>
      <c r="AL224" s="41"/>
      <c r="AM224" s="41"/>
      <c r="AN224" s="41">
        <f t="shared" ref="AN224:AN253" si="111">21000/AO224</f>
        <v>18.901890189018903</v>
      </c>
      <c r="AO224" s="41">
        <v>1111</v>
      </c>
      <c r="AP224" s="110">
        <v>3.51</v>
      </c>
      <c r="AQ224" s="111">
        <v>2.58</v>
      </c>
      <c r="AR224" s="126">
        <f t="shared" si="104"/>
        <v>73.504273504273513</v>
      </c>
      <c r="AS224" s="126">
        <f t="shared" si="105"/>
        <v>26.495726495726487</v>
      </c>
      <c r="AT224" s="127">
        <v>1123</v>
      </c>
      <c r="AU224" s="128">
        <v>2.41</v>
      </c>
      <c r="AV224" s="129">
        <v>1.53</v>
      </c>
      <c r="AW224" s="126">
        <f t="shared" si="106"/>
        <v>63.485477178423231</v>
      </c>
      <c r="AX224" s="126">
        <f t="shared" si="107"/>
        <v>36.514522821576769</v>
      </c>
      <c r="AY224" s="143">
        <f t="shared" si="108"/>
        <v>37.328224101479968</v>
      </c>
      <c r="AZ224" s="97">
        <v>80.33</v>
      </c>
      <c r="BA224" s="68"/>
      <c r="BB224" s="68"/>
      <c r="BC224" s="68"/>
      <c r="BD224" s="68"/>
      <c r="BE224" s="15"/>
      <c r="BF224" s="5">
        <f t="shared" si="109"/>
        <v>9344</v>
      </c>
      <c r="BG224" s="42">
        <v>1322</v>
      </c>
      <c r="BH224" s="42">
        <v>8022</v>
      </c>
      <c r="BI224" s="42"/>
      <c r="BJ224" s="42"/>
      <c r="BK224" s="42"/>
      <c r="BL224" s="42"/>
      <c r="BM224" s="15"/>
    </row>
    <row r="225" spans="1:65" outlineLevel="5" x14ac:dyDescent="0.3">
      <c r="A225" s="22">
        <f t="shared" si="80"/>
        <v>7</v>
      </c>
      <c r="B225" s="9">
        <f t="shared" si="110"/>
        <v>44015</v>
      </c>
      <c r="C225" s="51">
        <v>359988</v>
      </c>
      <c r="D225" s="64" t="str">
        <f t="shared" si="100"/>
        <v/>
      </c>
      <c r="E225" s="12"/>
      <c r="F225" s="12"/>
      <c r="G225" s="12"/>
      <c r="H225" s="12"/>
      <c r="I225" s="12"/>
      <c r="J225" s="12"/>
      <c r="K225" s="12"/>
      <c r="L225" s="12"/>
      <c r="M225" s="74" t="str">
        <f t="shared" si="101"/>
        <v/>
      </c>
      <c r="N225" s="83" t="s">
        <v>103</v>
      </c>
      <c r="O225" s="83" t="s">
        <v>103</v>
      </c>
      <c r="P225" s="83"/>
      <c r="Q225" s="83"/>
      <c r="R225" s="83"/>
      <c r="S225" s="83"/>
      <c r="T225" s="83"/>
      <c r="U225" s="83"/>
      <c r="V225" s="5" t="str">
        <f t="shared" si="102"/>
        <v/>
      </c>
      <c r="W225" s="41"/>
      <c r="X225" s="41"/>
      <c r="Y225" s="41"/>
      <c r="Z225" s="41"/>
      <c r="AA225" s="41"/>
      <c r="AB225" s="41"/>
      <c r="AC225" s="41"/>
      <c r="AD225" s="41"/>
      <c r="AE225" s="5" t="str">
        <f t="shared" si="103"/>
        <v/>
      </c>
      <c r="AF225" s="41"/>
      <c r="AG225" s="41"/>
      <c r="AH225" s="41"/>
      <c r="AI225" s="41"/>
      <c r="AJ225" s="41"/>
      <c r="AK225" s="41"/>
      <c r="AL225" s="41"/>
      <c r="AM225" s="41"/>
      <c r="AN225" s="41">
        <f t="shared" si="111"/>
        <v>20.388349514563107</v>
      </c>
      <c r="AO225" s="41">
        <v>1030</v>
      </c>
      <c r="AP225" s="110" t="s">
        <v>103</v>
      </c>
      <c r="AQ225" s="111" t="s">
        <v>103</v>
      </c>
      <c r="AR225" s="126" t="str">
        <f t="shared" si="104"/>
        <v/>
      </c>
      <c r="AS225" s="126" t="str">
        <f t="shared" si="105"/>
        <v/>
      </c>
      <c r="AT225" s="127">
        <v>1062</v>
      </c>
      <c r="AU225" s="128">
        <v>2.37</v>
      </c>
      <c r="AV225" s="129" t="s">
        <v>103</v>
      </c>
      <c r="AW225" s="126" t="str">
        <f t="shared" si="106"/>
        <v/>
      </c>
      <c r="AX225" s="126" t="str">
        <f t="shared" si="107"/>
        <v/>
      </c>
      <c r="AY225" s="143" t="str">
        <f t="shared" si="108"/>
        <v/>
      </c>
      <c r="AZ225" s="97">
        <v>79.17</v>
      </c>
      <c r="BA225" s="68"/>
      <c r="BB225" s="68"/>
      <c r="BC225" s="68"/>
      <c r="BD225" s="68"/>
      <c r="BE225" s="15"/>
      <c r="BF225" s="5">
        <f t="shared" si="109"/>
        <v>7848</v>
      </c>
      <c r="BG225" s="42">
        <v>4051</v>
      </c>
      <c r="BH225" s="42">
        <v>3797</v>
      </c>
      <c r="BI225" s="42"/>
      <c r="BJ225" s="42"/>
      <c r="BK225" s="42"/>
      <c r="BL225" s="42"/>
      <c r="BM225" s="15"/>
    </row>
    <row r="226" spans="1:65" outlineLevel="5" x14ac:dyDescent="0.3">
      <c r="A226" s="22">
        <f t="shared" si="80"/>
        <v>7</v>
      </c>
      <c r="B226" s="9">
        <f t="shared" si="110"/>
        <v>44016</v>
      </c>
      <c r="C226" s="51">
        <v>362321</v>
      </c>
      <c r="D226" s="64" t="str">
        <f t="shared" si="100"/>
        <v/>
      </c>
      <c r="E226" s="12"/>
      <c r="F226" s="12"/>
      <c r="G226" s="12"/>
      <c r="H226" s="12"/>
      <c r="I226" s="12"/>
      <c r="J226" s="12"/>
      <c r="K226" s="12"/>
      <c r="L226" s="12"/>
      <c r="M226" s="74" t="str">
        <f t="shared" si="101"/>
        <v/>
      </c>
      <c r="N226" s="83" t="s">
        <v>103</v>
      </c>
      <c r="O226" s="83" t="s">
        <v>103</v>
      </c>
      <c r="P226" s="83"/>
      <c r="Q226" s="83"/>
      <c r="R226" s="83"/>
      <c r="S226" s="83"/>
      <c r="T226" s="83"/>
      <c r="U226" s="83"/>
      <c r="V226" s="5" t="str">
        <f t="shared" si="102"/>
        <v/>
      </c>
      <c r="W226" s="41"/>
      <c r="X226" s="41"/>
      <c r="Y226" s="41"/>
      <c r="Z226" s="41"/>
      <c r="AA226" s="41"/>
      <c r="AB226" s="41"/>
      <c r="AC226" s="41"/>
      <c r="AD226" s="41"/>
      <c r="AE226" s="5" t="str">
        <f t="shared" si="103"/>
        <v/>
      </c>
      <c r="AF226" s="41"/>
      <c r="AG226" s="41"/>
      <c r="AH226" s="41"/>
      <c r="AI226" s="41"/>
      <c r="AJ226" s="41"/>
      <c r="AK226" s="41"/>
      <c r="AL226" s="41"/>
      <c r="AM226" s="41"/>
      <c r="AN226" s="41">
        <f t="shared" si="111"/>
        <v>20.689655172413794</v>
      </c>
      <c r="AO226" s="41">
        <v>1015</v>
      </c>
      <c r="AP226" s="110" t="s">
        <v>103</v>
      </c>
      <c r="AQ226" s="111" t="s">
        <v>103</v>
      </c>
      <c r="AR226" s="126" t="str">
        <f t="shared" si="104"/>
        <v/>
      </c>
      <c r="AS226" s="126" t="str">
        <f t="shared" si="105"/>
        <v/>
      </c>
      <c r="AT226" s="127">
        <v>1065</v>
      </c>
      <c r="AU226" s="128" t="s">
        <v>103</v>
      </c>
      <c r="AV226" s="129" t="s">
        <v>103</v>
      </c>
      <c r="AW226" s="126" t="str">
        <f t="shared" si="106"/>
        <v/>
      </c>
      <c r="AX226" s="126" t="str">
        <f t="shared" si="107"/>
        <v/>
      </c>
      <c r="AY226" s="143" t="str">
        <f t="shared" si="108"/>
        <v/>
      </c>
      <c r="AZ226" s="97" t="s">
        <v>103</v>
      </c>
      <c r="BA226" s="68"/>
      <c r="BB226" s="68"/>
      <c r="BC226" s="68"/>
      <c r="BD226" s="68"/>
      <c r="BE226" s="15"/>
      <c r="BF226" s="5">
        <f t="shared" si="109"/>
        <v>9221</v>
      </c>
      <c r="BG226" s="42">
        <v>3007</v>
      </c>
      <c r="BH226" s="42">
        <v>6214</v>
      </c>
      <c r="BI226" s="42"/>
      <c r="BJ226" s="42"/>
      <c r="BK226" s="42"/>
      <c r="BL226" s="42"/>
      <c r="BM226" s="15"/>
    </row>
    <row r="227" spans="1:65" outlineLevel="5" x14ac:dyDescent="0.3">
      <c r="A227" s="22">
        <f t="shared" si="80"/>
        <v>7</v>
      </c>
      <c r="B227" s="9">
        <f t="shared" si="110"/>
        <v>44017</v>
      </c>
      <c r="C227" s="51">
        <v>361455</v>
      </c>
      <c r="D227" s="64" t="str">
        <f t="shared" si="100"/>
        <v/>
      </c>
      <c r="E227" s="12"/>
      <c r="F227" s="12"/>
      <c r="G227" s="12"/>
      <c r="H227" s="12"/>
      <c r="I227" s="12"/>
      <c r="J227" s="12"/>
      <c r="K227" s="12"/>
      <c r="L227" s="12"/>
      <c r="M227" s="74" t="str">
        <f t="shared" si="101"/>
        <v/>
      </c>
      <c r="N227" s="83" t="s">
        <v>103</v>
      </c>
      <c r="O227" s="83" t="s">
        <v>103</v>
      </c>
      <c r="P227" s="83"/>
      <c r="Q227" s="83"/>
      <c r="R227" s="83"/>
      <c r="S227" s="83"/>
      <c r="T227" s="83"/>
      <c r="U227" s="83"/>
      <c r="V227" s="5" t="str">
        <f t="shared" si="102"/>
        <v/>
      </c>
      <c r="W227" s="41"/>
      <c r="X227" s="41"/>
      <c r="Y227" s="41"/>
      <c r="Z227" s="41"/>
      <c r="AA227" s="41"/>
      <c r="AB227" s="41"/>
      <c r="AC227" s="41"/>
      <c r="AD227" s="41"/>
      <c r="AE227" s="5" t="str">
        <f t="shared" si="103"/>
        <v/>
      </c>
      <c r="AF227" s="41"/>
      <c r="AG227" s="41"/>
      <c r="AH227" s="41"/>
      <c r="AI227" s="41"/>
      <c r="AJ227" s="41"/>
      <c r="AK227" s="41"/>
      <c r="AL227" s="41"/>
      <c r="AM227" s="41"/>
      <c r="AN227" s="41">
        <f t="shared" si="111"/>
        <v>19.24839596700275</v>
      </c>
      <c r="AO227" s="41">
        <v>1091</v>
      </c>
      <c r="AP227" s="110" t="s">
        <v>103</v>
      </c>
      <c r="AQ227" s="111" t="s">
        <v>103</v>
      </c>
      <c r="AR227" s="126" t="str">
        <f t="shared" si="104"/>
        <v/>
      </c>
      <c r="AS227" s="126" t="str">
        <f t="shared" si="105"/>
        <v/>
      </c>
      <c r="AT227" s="127">
        <v>1019</v>
      </c>
      <c r="AU227" s="128" t="s">
        <v>103</v>
      </c>
      <c r="AV227" s="129" t="s">
        <v>103</v>
      </c>
      <c r="AW227" s="126" t="str">
        <f t="shared" si="106"/>
        <v/>
      </c>
      <c r="AX227" s="126" t="str">
        <f t="shared" si="107"/>
        <v/>
      </c>
      <c r="AY227" s="143" t="str">
        <f t="shared" si="108"/>
        <v/>
      </c>
      <c r="AZ227" s="97" t="s">
        <v>103</v>
      </c>
      <c r="BA227" s="68"/>
      <c r="BB227" s="68"/>
      <c r="BC227" s="68"/>
      <c r="BD227" s="68"/>
      <c r="BE227" s="15"/>
      <c r="BF227" s="5">
        <f t="shared" si="109"/>
        <v>11770</v>
      </c>
      <c r="BG227" s="42">
        <v>0</v>
      </c>
      <c r="BH227" s="42">
        <v>11770</v>
      </c>
      <c r="BI227" s="42"/>
      <c r="BJ227" s="42"/>
      <c r="BK227" s="42"/>
      <c r="BL227" s="42"/>
      <c r="BM227" s="15"/>
    </row>
    <row r="228" spans="1:65" outlineLevel="5" x14ac:dyDescent="0.3">
      <c r="A228" s="22">
        <f t="shared" si="80"/>
        <v>7</v>
      </c>
      <c r="B228" s="9">
        <f t="shared" si="110"/>
        <v>44018</v>
      </c>
      <c r="C228" s="51">
        <v>353635</v>
      </c>
      <c r="D228" s="64" t="str">
        <f t="shared" si="100"/>
        <v/>
      </c>
      <c r="E228" s="12"/>
      <c r="F228" s="12"/>
      <c r="G228" s="12"/>
      <c r="H228" s="12"/>
      <c r="I228" s="12"/>
      <c r="J228" s="12"/>
      <c r="K228" s="12"/>
      <c r="L228" s="12"/>
      <c r="M228" s="74" t="str">
        <f t="shared" si="101"/>
        <v/>
      </c>
      <c r="N228" s="83" t="s">
        <v>103</v>
      </c>
      <c r="O228" s="83" t="s">
        <v>103</v>
      </c>
      <c r="P228" s="83"/>
      <c r="Q228" s="83"/>
      <c r="R228" s="83"/>
      <c r="S228" s="83"/>
      <c r="T228" s="83"/>
      <c r="U228" s="83"/>
      <c r="V228" s="5" t="str">
        <f t="shared" si="102"/>
        <v/>
      </c>
      <c r="W228" s="41"/>
      <c r="X228" s="41"/>
      <c r="Y228" s="41"/>
      <c r="Z228" s="41"/>
      <c r="AA228" s="41"/>
      <c r="AB228" s="41"/>
      <c r="AC228" s="41"/>
      <c r="AD228" s="41"/>
      <c r="AE228" s="5" t="str">
        <f t="shared" si="103"/>
        <v/>
      </c>
      <c r="AF228" s="41"/>
      <c r="AG228" s="41"/>
      <c r="AH228" s="41"/>
      <c r="AI228" s="41"/>
      <c r="AJ228" s="41"/>
      <c r="AK228" s="41"/>
      <c r="AL228" s="41"/>
      <c r="AM228" s="41"/>
      <c r="AN228" s="41">
        <f t="shared" si="111"/>
        <v>19.830028328611899</v>
      </c>
      <c r="AO228" s="41">
        <v>1059</v>
      </c>
      <c r="AP228" s="110" t="s">
        <v>103</v>
      </c>
      <c r="AQ228" s="111" t="s">
        <v>103</v>
      </c>
      <c r="AR228" s="126" t="str">
        <f t="shared" si="104"/>
        <v/>
      </c>
      <c r="AS228" s="126" t="str">
        <f t="shared" si="105"/>
        <v/>
      </c>
      <c r="AT228" s="127">
        <v>909</v>
      </c>
      <c r="AU228" s="128">
        <v>2.3199999999999998</v>
      </c>
      <c r="AV228" s="129" t="s">
        <v>103</v>
      </c>
      <c r="AW228" s="126" t="str">
        <f t="shared" si="106"/>
        <v/>
      </c>
      <c r="AX228" s="126" t="str">
        <f t="shared" si="107"/>
        <v/>
      </c>
      <c r="AY228" s="143" t="str">
        <f t="shared" si="108"/>
        <v/>
      </c>
      <c r="AZ228" s="97">
        <v>79.209999999999994</v>
      </c>
      <c r="BA228" s="68"/>
      <c r="BB228" s="68"/>
      <c r="BC228" s="68"/>
      <c r="BD228" s="68"/>
      <c r="BE228" s="15"/>
      <c r="BF228" s="5">
        <f t="shared" si="109"/>
        <v>10742</v>
      </c>
      <c r="BG228" s="42">
        <v>977</v>
      </c>
      <c r="BH228" s="42">
        <v>9765</v>
      </c>
      <c r="BI228" s="42"/>
      <c r="BJ228" s="42"/>
      <c r="BK228" s="42"/>
      <c r="BL228" s="42"/>
      <c r="BM228" s="15"/>
    </row>
    <row r="229" spans="1:65" outlineLevel="5" x14ac:dyDescent="0.3">
      <c r="A229" s="22">
        <f t="shared" si="80"/>
        <v>7</v>
      </c>
      <c r="B229" s="9">
        <f t="shared" si="110"/>
        <v>44019</v>
      </c>
      <c r="C229" s="51">
        <v>352476</v>
      </c>
      <c r="D229" s="64" t="str">
        <f t="shared" si="100"/>
        <v/>
      </c>
      <c r="E229" s="12"/>
      <c r="F229" s="12"/>
      <c r="G229" s="12"/>
      <c r="H229" s="12"/>
      <c r="I229" s="12"/>
      <c r="J229" s="12"/>
      <c r="K229" s="12"/>
      <c r="L229" s="12"/>
      <c r="M229" s="74" t="str">
        <f t="shared" si="101"/>
        <v/>
      </c>
      <c r="N229" s="83" t="s">
        <v>103</v>
      </c>
      <c r="O229" s="83" t="s">
        <v>103</v>
      </c>
      <c r="P229" s="83"/>
      <c r="Q229" s="83"/>
      <c r="R229" s="83"/>
      <c r="S229" s="83"/>
      <c r="T229" s="83"/>
      <c r="U229" s="83"/>
      <c r="V229" s="5" t="str">
        <f t="shared" si="102"/>
        <v/>
      </c>
      <c r="W229" s="41"/>
      <c r="X229" s="41"/>
      <c r="Y229" s="41"/>
      <c r="Z229" s="41"/>
      <c r="AA229" s="41"/>
      <c r="AB229" s="41"/>
      <c r="AC229" s="41"/>
      <c r="AD229" s="41"/>
      <c r="AE229" s="5" t="str">
        <f t="shared" si="103"/>
        <v/>
      </c>
      <c r="AF229" s="41"/>
      <c r="AG229" s="41"/>
      <c r="AH229" s="41"/>
      <c r="AI229" s="41"/>
      <c r="AJ229" s="41"/>
      <c r="AK229" s="41"/>
      <c r="AL229" s="41"/>
      <c r="AM229" s="41"/>
      <c r="AN229" s="41">
        <f t="shared" si="111"/>
        <v>20.854021847070506</v>
      </c>
      <c r="AO229" s="41">
        <v>1007</v>
      </c>
      <c r="AP229" s="110" t="s">
        <v>103</v>
      </c>
      <c r="AQ229" s="111" t="s">
        <v>103</v>
      </c>
      <c r="AR229" s="126" t="str">
        <f t="shared" si="104"/>
        <v/>
      </c>
      <c r="AS229" s="126" t="str">
        <f t="shared" si="105"/>
        <v/>
      </c>
      <c r="AT229" s="127">
        <v>1007</v>
      </c>
      <c r="AU229" s="128">
        <v>2.2799999999999998</v>
      </c>
      <c r="AV229" s="129" t="s">
        <v>103</v>
      </c>
      <c r="AW229" s="126" t="str">
        <f t="shared" si="106"/>
        <v/>
      </c>
      <c r="AX229" s="126" t="str">
        <f t="shared" si="107"/>
        <v/>
      </c>
      <c r="AY229" s="143" t="str">
        <f t="shared" si="108"/>
        <v/>
      </c>
      <c r="AZ229" s="97">
        <v>78.739999999999995</v>
      </c>
      <c r="BA229" s="68"/>
      <c r="BB229" s="68"/>
      <c r="BC229" s="68"/>
      <c r="BD229" s="68"/>
      <c r="BE229" s="15"/>
      <c r="BF229" s="5">
        <f t="shared" si="109"/>
        <v>9108</v>
      </c>
      <c r="BG229" s="42">
        <v>4015</v>
      </c>
      <c r="BH229" s="42">
        <v>5093</v>
      </c>
      <c r="BI229" s="42"/>
      <c r="BJ229" s="42"/>
      <c r="BK229" s="42"/>
      <c r="BL229" s="42"/>
      <c r="BM229" s="15"/>
    </row>
    <row r="230" spans="1:65" outlineLevel="5" x14ac:dyDescent="0.3">
      <c r="A230" s="22">
        <f t="shared" si="80"/>
        <v>7</v>
      </c>
      <c r="B230" s="9">
        <f t="shared" si="110"/>
        <v>44020</v>
      </c>
      <c r="C230" s="51">
        <v>342202</v>
      </c>
      <c r="D230" s="64" t="str">
        <f t="shared" si="100"/>
        <v/>
      </c>
      <c r="E230" s="12"/>
      <c r="F230" s="12"/>
      <c r="G230" s="12"/>
      <c r="H230" s="12"/>
      <c r="I230" s="12"/>
      <c r="J230" s="12"/>
      <c r="K230" s="12"/>
      <c r="L230" s="12"/>
      <c r="M230" s="74" t="str">
        <f t="shared" si="101"/>
        <v/>
      </c>
      <c r="N230" s="83" t="s">
        <v>103</v>
      </c>
      <c r="O230" s="83" t="s">
        <v>103</v>
      </c>
      <c r="P230" s="83"/>
      <c r="Q230" s="83"/>
      <c r="R230" s="83"/>
      <c r="S230" s="83"/>
      <c r="T230" s="83"/>
      <c r="U230" s="83"/>
      <c r="V230" s="5" t="str">
        <f t="shared" si="102"/>
        <v/>
      </c>
      <c r="W230" s="41"/>
      <c r="X230" s="41"/>
      <c r="Y230" s="41"/>
      <c r="Z230" s="41"/>
      <c r="AA230" s="41"/>
      <c r="AB230" s="41"/>
      <c r="AC230" s="41"/>
      <c r="AD230" s="41"/>
      <c r="AE230" s="5" t="str">
        <f t="shared" si="103"/>
        <v/>
      </c>
      <c r="AF230" s="41"/>
      <c r="AG230" s="41"/>
      <c r="AH230" s="41"/>
      <c r="AI230" s="41"/>
      <c r="AJ230" s="41"/>
      <c r="AK230" s="41"/>
      <c r="AL230" s="41"/>
      <c r="AM230" s="41"/>
      <c r="AN230" s="41">
        <f t="shared" si="111"/>
        <v>19.830028328611899</v>
      </c>
      <c r="AO230" s="41">
        <v>1059</v>
      </c>
      <c r="AP230" s="110" t="s">
        <v>103</v>
      </c>
      <c r="AQ230" s="111" t="s">
        <v>103</v>
      </c>
      <c r="AR230" s="126" t="str">
        <f t="shared" si="104"/>
        <v/>
      </c>
      <c r="AS230" s="126" t="str">
        <f t="shared" si="105"/>
        <v/>
      </c>
      <c r="AT230" s="127">
        <v>1089</v>
      </c>
      <c r="AU230" s="128">
        <v>2.29</v>
      </c>
      <c r="AV230" s="129" t="s">
        <v>103</v>
      </c>
      <c r="AW230" s="126" t="str">
        <f t="shared" si="106"/>
        <v/>
      </c>
      <c r="AX230" s="126" t="str">
        <f t="shared" si="107"/>
        <v/>
      </c>
      <c r="AY230" s="143" t="str">
        <f t="shared" si="108"/>
        <v/>
      </c>
      <c r="AZ230" s="97">
        <v>78.150000000000006</v>
      </c>
      <c r="BA230" s="68"/>
      <c r="BB230" s="68"/>
      <c r="BC230" s="68"/>
      <c r="BD230" s="68"/>
      <c r="BE230" s="15"/>
      <c r="BF230" s="5">
        <f t="shared" si="109"/>
        <v>9413</v>
      </c>
      <c r="BG230" s="42">
        <v>2713</v>
      </c>
      <c r="BH230" s="42">
        <v>6700</v>
      </c>
      <c r="BI230" s="42"/>
      <c r="BJ230" s="42"/>
      <c r="BK230" s="42"/>
      <c r="BL230" s="42"/>
      <c r="BM230" s="15"/>
    </row>
    <row r="231" spans="1:65" outlineLevel="5" x14ac:dyDescent="0.3">
      <c r="A231" s="22">
        <f t="shared" si="80"/>
        <v>7</v>
      </c>
      <c r="B231" s="9">
        <f t="shared" si="110"/>
        <v>44021</v>
      </c>
      <c r="C231" s="51">
        <v>347601</v>
      </c>
      <c r="D231" s="64" t="str">
        <f t="shared" si="100"/>
        <v/>
      </c>
      <c r="E231" s="12"/>
      <c r="F231" s="12"/>
      <c r="G231" s="12"/>
      <c r="H231" s="12"/>
      <c r="I231" s="12"/>
      <c r="J231" s="12"/>
      <c r="K231" s="12"/>
      <c r="L231" s="12"/>
      <c r="M231" s="74">
        <f t="shared" si="101"/>
        <v>7.3</v>
      </c>
      <c r="N231" s="83">
        <v>7.29</v>
      </c>
      <c r="O231" s="83">
        <v>7.35</v>
      </c>
      <c r="P231" s="83"/>
      <c r="Q231" s="83"/>
      <c r="R231" s="83"/>
      <c r="S231" s="83"/>
      <c r="T231" s="83"/>
      <c r="U231" s="83"/>
      <c r="V231" s="5" t="str">
        <f t="shared" si="102"/>
        <v/>
      </c>
      <c r="W231" s="41"/>
      <c r="X231" s="41"/>
      <c r="Y231" s="41"/>
      <c r="Z231" s="41"/>
      <c r="AA231" s="41"/>
      <c r="AB231" s="41"/>
      <c r="AC231" s="41"/>
      <c r="AD231" s="41"/>
      <c r="AE231" s="5" t="str">
        <f t="shared" si="103"/>
        <v/>
      </c>
      <c r="AF231" s="41"/>
      <c r="AG231" s="41"/>
      <c r="AH231" s="41"/>
      <c r="AI231" s="41"/>
      <c r="AJ231" s="41"/>
      <c r="AK231" s="41"/>
      <c r="AL231" s="41"/>
      <c r="AM231" s="41"/>
      <c r="AN231" s="41">
        <f t="shared" si="111"/>
        <v>19.35483870967742</v>
      </c>
      <c r="AO231" s="41">
        <v>1085</v>
      </c>
      <c r="AP231" s="110">
        <v>2.5499999999999998</v>
      </c>
      <c r="AQ231" s="111">
        <v>1.88</v>
      </c>
      <c r="AR231" s="126">
        <f t="shared" si="104"/>
        <v>73.725490196078439</v>
      </c>
      <c r="AS231" s="126">
        <f t="shared" si="105"/>
        <v>26.274509803921561</v>
      </c>
      <c r="AT231" s="127">
        <v>962</v>
      </c>
      <c r="AU231" s="128">
        <v>2.2799999999999998</v>
      </c>
      <c r="AV231" s="129">
        <v>1.4</v>
      </c>
      <c r="AW231" s="126">
        <f t="shared" si="106"/>
        <v>61.403508771929829</v>
      </c>
      <c r="AX231" s="126">
        <f t="shared" si="107"/>
        <v>38.596491228070171</v>
      </c>
      <c r="AY231" s="143">
        <f t="shared" si="108"/>
        <v>43.302707930367511</v>
      </c>
      <c r="AZ231" s="97">
        <v>78.069999999999993</v>
      </c>
      <c r="BA231" s="68"/>
      <c r="BB231" s="68"/>
      <c r="BC231" s="68"/>
      <c r="BD231" s="68"/>
      <c r="BE231" s="15"/>
      <c r="BF231" s="5">
        <f t="shared" si="109"/>
        <v>11709</v>
      </c>
      <c r="BG231" s="42">
        <v>964</v>
      </c>
      <c r="BH231" s="42">
        <v>10745</v>
      </c>
      <c r="BI231" s="42"/>
      <c r="BJ231" s="42"/>
      <c r="BK231" s="42"/>
      <c r="BL231" s="42"/>
      <c r="BM231" s="15"/>
    </row>
    <row r="232" spans="1:65" outlineLevel="5" x14ac:dyDescent="0.3">
      <c r="A232" s="22">
        <f t="shared" si="80"/>
        <v>7</v>
      </c>
      <c r="B232" s="9">
        <f t="shared" si="110"/>
        <v>44022</v>
      </c>
      <c r="C232" s="51">
        <v>360517</v>
      </c>
      <c r="D232" s="64" t="str">
        <f t="shared" si="100"/>
        <v/>
      </c>
      <c r="E232" s="12"/>
      <c r="F232" s="12"/>
      <c r="G232" s="12"/>
      <c r="H232" s="12"/>
      <c r="I232" s="12"/>
      <c r="J232" s="12"/>
      <c r="K232" s="12"/>
      <c r="L232" s="12"/>
      <c r="M232" s="74" t="str">
        <f t="shared" si="101"/>
        <v/>
      </c>
      <c r="N232" s="83" t="s">
        <v>103</v>
      </c>
      <c r="O232" s="83" t="s">
        <v>103</v>
      </c>
      <c r="P232" s="83"/>
      <c r="Q232" s="83"/>
      <c r="R232" s="83"/>
      <c r="S232" s="83"/>
      <c r="T232" s="83"/>
      <c r="U232" s="83"/>
      <c r="V232" s="5" t="str">
        <f t="shared" si="102"/>
        <v/>
      </c>
      <c r="W232" s="41"/>
      <c r="X232" s="41"/>
      <c r="Y232" s="41"/>
      <c r="Z232" s="41"/>
      <c r="AA232" s="41"/>
      <c r="AB232" s="41"/>
      <c r="AC232" s="41"/>
      <c r="AD232" s="41"/>
      <c r="AE232" s="5" t="str">
        <f t="shared" si="103"/>
        <v/>
      </c>
      <c r="AF232" s="41"/>
      <c r="AG232" s="41"/>
      <c r="AH232" s="41"/>
      <c r="AI232" s="41"/>
      <c r="AJ232" s="41"/>
      <c r="AK232" s="41"/>
      <c r="AL232" s="41"/>
      <c r="AM232" s="41"/>
      <c r="AN232" s="41">
        <f t="shared" si="111"/>
        <v>20.547945205479451</v>
      </c>
      <c r="AO232" s="41">
        <v>1022</v>
      </c>
      <c r="AP232" s="110" t="s">
        <v>103</v>
      </c>
      <c r="AQ232" s="111" t="s">
        <v>103</v>
      </c>
      <c r="AR232" s="126" t="str">
        <f t="shared" si="104"/>
        <v/>
      </c>
      <c r="AS232" s="126" t="str">
        <f t="shared" si="105"/>
        <v/>
      </c>
      <c r="AT232" s="127">
        <v>1119</v>
      </c>
      <c r="AU232" s="128">
        <v>2.3199999999999998</v>
      </c>
      <c r="AV232" s="129" t="s">
        <v>103</v>
      </c>
      <c r="AW232" s="126" t="str">
        <f t="shared" si="106"/>
        <v/>
      </c>
      <c r="AX232" s="126" t="str">
        <f t="shared" si="107"/>
        <v/>
      </c>
      <c r="AY232" s="143" t="str">
        <f t="shared" si="108"/>
        <v/>
      </c>
      <c r="AZ232" s="97">
        <v>79.349999999999994</v>
      </c>
      <c r="BA232" s="68"/>
      <c r="BB232" s="68"/>
      <c r="BC232" s="68"/>
      <c r="BD232" s="68"/>
      <c r="BE232" s="15"/>
      <c r="BF232" s="5">
        <f t="shared" si="109"/>
        <v>9862</v>
      </c>
      <c r="BG232" s="42">
        <v>4100</v>
      </c>
      <c r="BH232" s="42">
        <v>5762</v>
      </c>
      <c r="BI232" s="42"/>
      <c r="BJ232" s="42"/>
      <c r="BK232" s="42"/>
      <c r="BL232" s="42"/>
      <c r="BM232" s="15"/>
    </row>
    <row r="233" spans="1:65" outlineLevel="5" x14ac:dyDescent="0.3">
      <c r="A233" s="22">
        <f t="shared" si="80"/>
        <v>7</v>
      </c>
      <c r="B233" s="9">
        <f t="shared" si="110"/>
        <v>44023</v>
      </c>
      <c r="C233" s="51">
        <v>365845</v>
      </c>
      <c r="D233" s="64" t="str">
        <f t="shared" si="100"/>
        <v/>
      </c>
      <c r="E233" s="12"/>
      <c r="F233" s="12"/>
      <c r="G233" s="12"/>
      <c r="H233" s="12"/>
      <c r="I233" s="12"/>
      <c r="J233" s="12"/>
      <c r="K233" s="12"/>
      <c r="L233" s="12"/>
      <c r="M233" s="74" t="str">
        <f t="shared" si="101"/>
        <v/>
      </c>
      <c r="N233" s="83" t="s">
        <v>103</v>
      </c>
      <c r="O233" s="83" t="s">
        <v>103</v>
      </c>
      <c r="P233" s="83"/>
      <c r="Q233" s="83"/>
      <c r="R233" s="83"/>
      <c r="S233" s="83"/>
      <c r="T233" s="83"/>
      <c r="U233" s="83"/>
      <c r="V233" s="5" t="str">
        <f t="shared" si="102"/>
        <v/>
      </c>
      <c r="W233" s="41"/>
      <c r="X233" s="41"/>
      <c r="Y233" s="41"/>
      <c r="Z233" s="41"/>
      <c r="AA233" s="41"/>
      <c r="AB233" s="41"/>
      <c r="AC233" s="41"/>
      <c r="AD233" s="41"/>
      <c r="AE233" s="5" t="str">
        <f t="shared" si="103"/>
        <v/>
      </c>
      <c r="AF233" s="41"/>
      <c r="AG233" s="41"/>
      <c r="AH233" s="41"/>
      <c r="AI233" s="41"/>
      <c r="AJ233" s="41"/>
      <c r="AK233" s="41"/>
      <c r="AL233" s="41"/>
      <c r="AM233" s="41"/>
      <c r="AN233" s="41">
        <f t="shared" si="111"/>
        <v>18.918918918918919</v>
      </c>
      <c r="AO233" s="41">
        <v>1110</v>
      </c>
      <c r="AP233" s="110" t="s">
        <v>103</v>
      </c>
      <c r="AQ233" s="111" t="s">
        <v>103</v>
      </c>
      <c r="AR233" s="126" t="str">
        <f t="shared" si="104"/>
        <v/>
      </c>
      <c r="AS233" s="126" t="str">
        <f t="shared" si="105"/>
        <v/>
      </c>
      <c r="AT233" s="127">
        <v>1130</v>
      </c>
      <c r="AU233" s="128" t="s">
        <v>103</v>
      </c>
      <c r="AV233" s="129" t="s">
        <v>103</v>
      </c>
      <c r="AW233" s="126" t="str">
        <f t="shared" si="106"/>
        <v/>
      </c>
      <c r="AX233" s="126" t="str">
        <f t="shared" si="107"/>
        <v/>
      </c>
      <c r="AY233" s="143" t="str">
        <f t="shared" si="108"/>
        <v/>
      </c>
      <c r="AZ233" s="97" t="s">
        <v>103</v>
      </c>
      <c r="BA233" s="68"/>
      <c r="BB233" s="68"/>
      <c r="BC233" s="68"/>
      <c r="BD233" s="68"/>
      <c r="BE233" s="15"/>
      <c r="BF233" s="5">
        <f t="shared" si="109"/>
        <v>9700</v>
      </c>
      <c r="BG233" s="42">
        <v>1485</v>
      </c>
      <c r="BH233" s="42">
        <v>8215</v>
      </c>
      <c r="BI233" s="42"/>
      <c r="BJ233" s="42"/>
      <c r="BK233" s="42"/>
      <c r="BL233" s="42"/>
      <c r="BM233" s="15"/>
    </row>
    <row r="234" spans="1:65" outlineLevel="5" x14ac:dyDescent="0.3">
      <c r="A234" s="22">
        <f t="shared" si="80"/>
        <v>7</v>
      </c>
      <c r="B234" s="9">
        <f t="shared" si="110"/>
        <v>44024</v>
      </c>
      <c r="C234" s="51">
        <v>375635</v>
      </c>
      <c r="D234" s="64" t="str">
        <f t="shared" si="100"/>
        <v/>
      </c>
      <c r="E234" s="12"/>
      <c r="F234" s="12"/>
      <c r="G234" s="12"/>
      <c r="H234" s="12"/>
      <c r="I234" s="12"/>
      <c r="J234" s="12"/>
      <c r="K234" s="12"/>
      <c r="L234" s="12"/>
      <c r="M234" s="74" t="str">
        <f t="shared" si="101"/>
        <v/>
      </c>
      <c r="N234" s="83" t="s">
        <v>103</v>
      </c>
      <c r="O234" s="83" t="s">
        <v>103</v>
      </c>
      <c r="P234" s="83"/>
      <c r="Q234" s="83"/>
      <c r="R234" s="83"/>
      <c r="S234" s="83"/>
      <c r="T234" s="83"/>
      <c r="U234" s="83"/>
      <c r="V234" s="5" t="str">
        <f t="shared" si="102"/>
        <v/>
      </c>
      <c r="W234" s="41"/>
      <c r="X234" s="41"/>
      <c r="Y234" s="41"/>
      <c r="Z234" s="41"/>
      <c r="AA234" s="41"/>
      <c r="AB234" s="41"/>
      <c r="AC234" s="41"/>
      <c r="AD234" s="41"/>
      <c r="AE234" s="5" t="str">
        <f t="shared" si="103"/>
        <v/>
      </c>
      <c r="AF234" s="41"/>
      <c r="AG234" s="41"/>
      <c r="AH234" s="41"/>
      <c r="AI234" s="41"/>
      <c r="AJ234" s="41"/>
      <c r="AK234" s="41"/>
      <c r="AL234" s="41"/>
      <c r="AM234" s="41"/>
      <c r="AN234" s="41">
        <f t="shared" si="111"/>
        <v>20.114942528735632</v>
      </c>
      <c r="AO234" s="41">
        <v>1044</v>
      </c>
      <c r="AP234" s="110" t="s">
        <v>103</v>
      </c>
      <c r="AQ234" s="111" t="s">
        <v>103</v>
      </c>
      <c r="AR234" s="126" t="str">
        <f t="shared" si="104"/>
        <v/>
      </c>
      <c r="AS234" s="126" t="str">
        <f t="shared" si="105"/>
        <v/>
      </c>
      <c r="AT234" s="127">
        <v>1060</v>
      </c>
      <c r="AU234" s="128" t="s">
        <v>103</v>
      </c>
      <c r="AV234" s="129" t="s">
        <v>103</v>
      </c>
      <c r="AW234" s="126" t="str">
        <f t="shared" si="106"/>
        <v/>
      </c>
      <c r="AX234" s="126" t="str">
        <f t="shared" si="107"/>
        <v/>
      </c>
      <c r="AY234" s="143" t="str">
        <f t="shared" si="108"/>
        <v/>
      </c>
      <c r="AZ234" s="97" t="s">
        <v>103</v>
      </c>
      <c r="BA234" s="68"/>
      <c r="BB234" s="68"/>
      <c r="BC234" s="68"/>
      <c r="BD234" s="68"/>
      <c r="BE234" s="15"/>
      <c r="BF234" s="5">
        <f t="shared" si="109"/>
        <v>8059</v>
      </c>
      <c r="BG234" s="42">
        <v>1443</v>
      </c>
      <c r="BH234" s="42">
        <v>6616</v>
      </c>
      <c r="BI234" s="42"/>
      <c r="BJ234" s="42"/>
      <c r="BK234" s="42"/>
      <c r="BL234" s="42"/>
      <c r="BM234" s="15"/>
    </row>
    <row r="235" spans="1:65" outlineLevel="5" x14ac:dyDescent="0.3">
      <c r="A235" s="22">
        <f t="shared" ref="A235:A306" si="112">MONTH(B235)</f>
        <v>7</v>
      </c>
      <c r="B235" s="9">
        <f t="shared" si="110"/>
        <v>44025</v>
      </c>
      <c r="C235" s="51">
        <v>374011</v>
      </c>
      <c r="D235" s="64" t="str">
        <f t="shared" si="100"/>
        <v/>
      </c>
      <c r="E235" s="12"/>
      <c r="F235" s="12"/>
      <c r="G235" s="12"/>
      <c r="H235" s="12"/>
      <c r="I235" s="12"/>
      <c r="J235" s="12"/>
      <c r="K235" s="12"/>
      <c r="L235" s="12"/>
      <c r="M235" s="74" t="str">
        <f t="shared" si="101"/>
        <v/>
      </c>
      <c r="N235" s="83" t="s">
        <v>103</v>
      </c>
      <c r="O235" s="83" t="s">
        <v>103</v>
      </c>
      <c r="P235" s="83"/>
      <c r="Q235" s="83"/>
      <c r="R235" s="83"/>
      <c r="S235" s="83"/>
      <c r="T235" s="83"/>
      <c r="U235" s="83"/>
      <c r="V235" s="5" t="str">
        <f t="shared" si="102"/>
        <v/>
      </c>
      <c r="W235" s="41"/>
      <c r="X235" s="41"/>
      <c r="Y235" s="41"/>
      <c r="Z235" s="41"/>
      <c r="AA235" s="41"/>
      <c r="AB235" s="41"/>
      <c r="AC235" s="41"/>
      <c r="AD235" s="41"/>
      <c r="AE235" s="5" t="str">
        <f t="shared" si="103"/>
        <v/>
      </c>
      <c r="AF235" s="41"/>
      <c r="AG235" s="41"/>
      <c r="AH235" s="41"/>
      <c r="AI235" s="41"/>
      <c r="AJ235" s="41"/>
      <c r="AK235" s="41"/>
      <c r="AL235" s="41"/>
      <c r="AM235" s="41"/>
      <c r="AN235" s="41">
        <f t="shared" si="111"/>
        <v>20.134228187919462</v>
      </c>
      <c r="AO235" s="41">
        <v>1043</v>
      </c>
      <c r="AP235" s="110" t="s">
        <v>103</v>
      </c>
      <c r="AQ235" s="111" t="s">
        <v>103</v>
      </c>
      <c r="AR235" s="126" t="str">
        <f t="shared" si="104"/>
        <v/>
      </c>
      <c r="AS235" s="126" t="str">
        <f t="shared" si="105"/>
        <v/>
      </c>
      <c r="AT235" s="127">
        <v>1071</v>
      </c>
      <c r="AU235" s="128">
        <v>2.2799999999999998</v>
      </c>
      <c r="AV235" s="129" t="s">
        <v>103</v>
      </c>
      <c r="AW235" s="126" t="str">
        <f t="shared" si="106"/>
        <v/>
      </c>
      <c r="AX235" s="126" t="str">
        <f t="shared" si="107"/>
        <v/>
      </c>
      <c r="AY235" s="143" t="str">
        <f t="shared" si="108"/>
        <v/>
      </c>
      <c r="AZ235" s="97">
        <v>77.53</v>
      </c>
      <c r="BA235" s="68"/>
      <c r="BB235" s="68"/>
      <c r="BC235" s="68"/>
      <c r="BD235" s="68"/>
      <c r="BE235" s="15"/>
      <c r="BF235" s="5">
        <f t="shared" si="109"/>
        <v>6950</v>
      </c>
      <c r="BG235" s="42">
        <v>3313</v>
      </c>
      <c r="BH235" s="42">
        <v>3637</v>
      </c>
      <c r="BI235" s="42"/>
      <c r="BJ235" s="42"/>
      <c r="BK235" s="42"/>
      <c r="BL235" s="42"/>
      <c r="BM235" s="15"/>
    </row>
    <row r="236" spans="1:65" outlineLevel="5" x14ac:dyDescent="0.3">
      <c r="A236" s="22">
        <f t="shared" si="112"/>
        <v>7</v>
      </c>
      <c r="B236" s="9">
        <f t="shared" si="110"/>
        <v>44026</v>
      </c>
      <c r="C236" s="51">
        <v>371919</v>
      </c>
      <c r="D236" s="64" t="str">
        <f t="shared" si="100"/>
        <v/>
      </c>
      <c r="E236" s="12"/>
      <c r="F236" s="12"/>
      <c r="G236" s="12"/>
      <c r="H236" s="12"/>
      <c r="I236" s="12"/>
      <c r="J236" s="12"/>
      <c r="K236" s="12"/>
      <c r="L236" s="12"/>
      <c r="M236" s="74">
        <f t="shared" si="101"/>
        <v>7.5</v>
      </c>
      <c r="N236" s="83">
        <v>7.46</v>
      </c>
      <c r="O236" s="83">
        <v>7.52</v>
      </c>
      <c r="P236" s="83"/>
      <c r="Q236" s="83"/>
      <c r="R236" s="83"/>
      <c r="S236" s="83"/>
      <c r="T236" s="83"/>
      <c r="U236" s="83"/>
      <c r="V236" s="5" t="str">
        <f t="shared" si="102"/>
        <v/>
      </c>
      <c r="W236" s="41"/>
      <c r="X236" s="41"/>
      <c r="Y236" s="41"/>
      <c r="Z236" s="41"/>
      <c r="AA236" s="41"/>
      <c r="AB236" s="41"/>
      <c r="AC236" s="41"/>
      <c r="AD236" s="41"/>
      <c r="AE236" s="5" t="str">
        <f t="shared" si="103"/>
        <v/>
      </c>
      <c r="AF236" s="41"/>
      <c r="AG236" s="41"/>
      <c r="AH236" s="41"/>
      <c r="AI236" s="41"/>
      <c r="AJ236" s="41"/>
      <c r="AK236" s="41"/>
      <c r="AL236" s="41"/>
      <c r="AM236" s="41"/>
      <c r="AN236" s="41">
        <f t="shared" si="111"/>
        <v>18.9873417721519</v>
      </c>
      <c r="AO236" s="41">
        <v>1106</v>
      </c>
      <c r="AP236" s="110">
        <v>2.37</v>
      </c>
      <c r="AQ236" s="111">
        <v>1.66</v>
      </c>
      <c r="AR236" s="126">
        <f t="shared" si="104"/>
        <v>70.042194092826989</v>
      </c>
      <c r="AS236" s="126">
        <f t="shared" si="105"/>
        <v>29.957805907173011</v>
      </c>
      <c r="AT236" s="127">
        <v>1070</v>
      </c>
      <c r="AU236" s="128">
        <v>2.39</v>
      </c>
      <c r="AV236" s="129">
        <v>1.47</v>
      </c>
      <c r="AW236" s="126">
        <f t="shared" si="106"/>
        <v>61.506276150627613</v>
      </c>
      <c r="AX236" s="126">
        <f t="shared" si="107"/>
        <v>38.493723849372387</v>
      </c>
      <c r="AY236" s="143">
        <f t="shared" si="108"/>
        <v>31.65924567836559</v>
      </c>
      <c r="AZ236" s="97">
        <v>76.83</v>
      </c>
      <c r="BA236" s="68"/>
      <c r="BB236" s="68"/>
      <c r="BC236" s="68"/>
      <c r="BD236" s="68"/>
      <c r="BE236" s="15"/>
      <c r="BF236" s="5">
        <f t="shared" si="109"/>
        <v>6279</v>
      </c>
      <c r="BG236" s="42">
        <v>2774</v>
      </c>
      <c r="BH236" s="42">
        <v>3505</v>
      </c>
      <c r="BI236" s="42"/>
      <c r="BJ236" s="42"/>
      <c r="BK236" s="42"/>
      <c r="BL236" s="42"/>
      <c r="BM236" s="15"/>
    </row>
    <row r="237" spans="1:65" outlineLevel="5" x14ac:dyDescent="0.3">
      <c r="A237" s="22">
        <f t="shared" si="112"/>
        <v>7</v>
      </c>
      <c r="B237" s="9">
        <f t="shared" si="110"/>
        <v>44027</v>
      </c>
      <c r="C237" s="51">
        <v>370759</v>
      </c>
      <c r="D237" s="64" t="str">
        <f t="shared" si="100"/>
        <v/>
      </c>
      <c r="E237" s="12"/>
      <c r="F237" s="12"/>
      <c r="G237" s="12"/>
      <c r="H237" s="12"/>
      <c r="I237" s="12"/>
      <c r="J237" s="12"/>
      <c r="K237" s="12"/>
      <c r="L237" s="12"/>
      <c r="M237" s="74" t="str">
        <f t="shared" si="101"/>
        <v/>
      </c>
      <c r="N237" s="83" t="s">
        <v>103</v>
      </c>
      <c r="O237" s="83" t="s">
        <v>103</v>
      </c>
      <c r="P237" s="83"/>
      <c r="Q237" s="83"/>
      <c r="R237" s="83"/>
      <c r="S237" s="83"/>
      <c r="T237" s="83"/>
      <c r="U237" s="83"/>
      <c r="V237" s="5" t="str">
        <f t="shared" si="102"/>
        <v/>
      </c>
      <c r="W237" s="41"/>
      <c r="X237" s="41"/>
      <c r="Y237" s="41"/>
      <c r="Z237" s="41"/>
      <c r="AA237" s="41"/>
      <c r="AB237" s="41"/>
      <c r="AC237" s="41"/>
      <c r="AD237" s="41"/>
      <c r="AE237" s="5" t="str">
        <f t="shared" si="103"/>
        <v/>
      </c>
      <c r="AF237" s="41"/>
      <c r="AG237" s="41"/>
      <c r="AH237" s="41"/>
      <c r="AI237" s="41"/>
      <c r="AJ237" s="41"/>
      <c r="AK237" s="41"/>
      <c r="AL237" s="41"/>
      <c r="AM237" s="41"/>
      <c r="AN237" s="41">
        <f t="shared" si="111"/>
        <v>20.64896755162242</v>
      </c>
      <c r="AO237" s="41">
        <v>1017</v>
      </c>
      <c r="AP237" s="110" t="s">
        <v>103</v>
      </c>
      <c r="AQ237" s="111" t="s">
        <v>103</v>
      </c>
      <c r="AR237" s="126" t="str">
        <f t="shared" si="104"/>
        <v/>
      </c>
      <c r="AS237" s="126" t="str">
        <f t="shared" si="105"/>
        <v/>
      </c>
      <c r="AT237" s="127">
        <v>1001</v>
      </c>
      <c r="AU237" s="128">
        <v>2.35</v>
      </c>
      <c r="AV237" s="129" t="s">
        <v>103</v>
      </c>
      <c r="AW237" s="126" t="str">
        <f t="shared" si="106"/>
        <v/>
      </c>
      <c r="AX237" s="126" t="str">
        <f t="shared" si="107"/>
        <v/>
      </c>
      <c r="AY237" s="143" t="str">
        <f t="shared" si="108"/>
        <v/>
      </c>
      <c r="AZ237" s="97">
        <v>77.28</v>
      </c>
      <c r="BA237" s="68"/>
      <c r="BB237" s="68"/>
      <c r="BC237" s="68"/>
      <c r="BD237" s="68"/>
      <c r="BE237" s="15"/>
      <c r="BF237" s="5">
        <f t="shared" si="109"/>
        <v>7118</v>
      </c>
      <c r="BG237" s="42">
        <v>1166</v>
      </c>
      <c r="BH237" s="42">
        <v>5952</v>
      </c>
      <c r="BI237" s="42"/>
      <c r="BJ237" s="42"/>
      <c r="BK237" s="42"/>
      <c r="BL237" s="42"/>
      <c r="BM237" s="15"/>
    </row>
    <row r="238" spans="1:65" outlineLevel="5" x14ac:dyDescent="0.3">
      <c r="A238" s="22">
        <f t="shared" si="112"/>
        <v>7</v>
      </c>
      <c r="B238" s="9">
        <f t="shared" si="110"/>
        <v>44028</v>
      </c>
      <c r="C238" s="51">
        <v>366280</v>
      </c>
      <c r="D238" s="64" t="str">
        <f t="shared" si="100"/>
        <v/>
      </c>
      <c r="E238" s="12"/>
      <c r="F238" s="12"/>
      <c r="G238" s="12"/>
      <c r="H238" s="12"/>
      <c r="I238" s="12"/>
      <c r="J238" s="12"/>
      <c r="K238" s="12"/>
      <c r="L238" s="12"/>
      <c r="M238" s="74" t="str">
        <f t="shared" si="101"/>
        <v/>
      </c>
      <c r="N238" s="83" t="s">
        <v>103</v>
      </c>
      <c r="O238" s="83" t="s">
        <v>103</v>
      </c>
      <c r="P238" s="83"/>
      <c r="Q238" s="83"/>
      <c r="R238" s="83"/>
      <c r="S238" s="83"/>
      <c r="T238" s="83"/>
      <c r="U238" s="83"/>
      <c r="V238" s="5" t="str">
        <f t="shared" si="102"/>
        <v/>
      </c>
      <c r="W238" s="41"/>
      <c r="X238" s="41"/>
      <c r="Y238" s="41"/>
      <c r="Z238" s="41"/>
      <c r="AA238" s="41"/>
      <c r="AB238" s="41"/>
      <c r="AC238" s="41"/>
      <c r="AD238" s="41"/>
      <c r="AE238" s="5" t="str">
        <f t="shared" si="103"/>
        <v/>
      </c>
      <c r="AF238" s="41"/>
      <c r="AG238" s="41"/>
      <c r="AH238" s="41"/>
      <c r="AI238" s="41"/>
      <c r="AJ238" s="41"/>
      <c r="AK238" s="41"/>
      <c r="AL238" s="41"/>
      <c r="AM238" s="41"/>
      <c r="AN238" s="41">
        <f t="shared" si="111"/>
        <v>23.359288097886541</v>
      </c>
      <c r="AO238" s="41">
        <v>899</v>
      </c>
      <c r="AP238" s="110" t="s">
        <v>103</v>
      </c>
      <c r="AQ238" s="111" t="s">
        <v>103</v>
      </c>
      <c r="AR238" s="126" t="str">
        <f t="shared" si="104"/>
        <v/>
      </c>
      <c r="AS238" s="126" t="str">
        <f t="shared" si="105"/>
        <v/>
      </c>
      <c r="AT238" s="127">
        <v>969</v>
      </c>
      <c r="AU238" s="128">
        <v>2.31</v>
      </c>
      <c r="AV238" s="129" t="s">
        <v>103</v>
      </c>
      <c r="AW238" s="126" t="str">
        <f t="shared" si="106"/>
        <v/>
      </c>
      <c r="AX238" s="126" t="str">
        <f t="shared" si="107"/>
        <v/>
      </c>
      <c r="AY238" s="143" t="str">
        <f t="shared" si="108"/>
        <v/>
      </c>
      <c r="AZ238" s="97">
        <v>77.040000000000006</v>
      </c>
      <c r="BA238" s="68"/>
      <c r="BB238" s="68"/>
      <c r="BC238" s="68"/>
      <c r="BD238" s="68"/>
      <c r="BE238" s="15"/>
      <c r="BF238" s="5">
        <f t="shared" si="109"/>
        <v>6375</v>
      </c>
      <c r="BG238" s="42">
        <v>4214</v>
      </c>
      <c r="BH238" s="42">
        <v>2161</v>
      </c>
      <c r="BI238" s="42"/>
      <c r="BJ238" s="42"/>
      <c r="BK238" s="42"/>
      <c r="BL238" s="42"/>
      <c r="BM238" s="15"/>
    </row>
    <row r="239" spans="1:65" outlineLevel="5" x14ac:dyDescent="0.3">
      <c r="A239" s="22">
        <f t="shared" si="112"/>
        <v>7</v>
      </c>
      <c r="B239" s="9">
        <f t="shared" si="110"/>
        <v>44029</v>
      </c>
      <c r="C239" s="51">
        <v>368518</v>
      </c>
      <c r="D239" s="64" t="str">
        <f t="shared" si="100"/>
        <v/>
      </c>
      <c r="E239" s="12"/>
      <c r="F239" s="12"/>
      <c r="G239" s="12"/>
      <c r="H239" s="12"/>
      <c r="I239" s="12"/>
      <c r="J239" s="12"/>
      <c r="K239" s="12"/>
      <c r="L239" s="12"/>
      <c r="M239" s="74" t="str">
        <f t="shared" si="101"/>
        <v/>
      </c>
      <c r="N239" s="83" t="s">
        <v>103</v>
      </c>
      <c r="O239" s="83" t="s">
        <v>103</v>
      </c>
      <c r="P239" s="83"/>
      <c r="Q239" s="83"/>
      <c r="R239" s="83"/>
      <c r="S239" s="83"/>
      <c r="T239" s="83"/>
      <c r="U239" s="83"/>
      <c r="V239" s="5" t="str">
        <f t="shared" si="102"/>
        <v/>
      </c>
      <c r="W239" s="41"/>
      <c r="X239" s="41"/>
      <c r="Y239" s="41"/>
      <c r="Z239" s="41"/>
      <c r="AA239" s="41"/>
      <c r="AB239" s="41"/>
      <c r="AC239" s="41"/>
      <c r="AD239" s="41"/>
      <c r="AE239" s="5" t="str">
        <f t="shared" si="103"/>
        <v/>
      </c>
      <c r="AF239" s="41"/>
      <c r="AG239" s="41"/>
      <c r="AH239" s="41"/>
      <c r="AI239" s="41"/>
      <c r="AJ239" s="41"/>
      <c r="AK239" s="41"/>
      <c r="AL239" s="41"/>
      <c r="AM239" s="41"/>
      <c r="AN239" s="41">
        <f t="shared" si="111"/>
        <v>22.459893048128343</v>
      </c>
      <c r="AO239" s="41">
        <v>935</v>
      </c>
      <c r="AP239" s="110" t="s">
        <v>103</v>
      </c>
      <c r="AQ239" s="111" t="s">
        <v>103</v>
      </c>
      <c r="AR239" s="126" t="str">
        <f t="shared" si="104"/>
        <v/>
      </c>
      <c r="AS239" s="126" t="str">
        <f t="shared" si="105"/>
        <v/>
      </c>
      <c r="AT239" s="127">
        <v>859</v>
      </c>
      <c r="AU239" s="128">
        <v>2.34</v>
      </c>
      <c r="AV239" s="129" t="s">
        <v>103</v>
      </c>
      <c r="AW239" s="126" t="str">
        <f t="shared" si="106"/>
        <v/>
      </c>
      <c r="AX239" s="126" t="str">
        <f t="shared" si="107"/>
        <v/>
      </c>
      <c r="AY239" s="143" t="str">
        <f t="shared" si="108"/>
        <v/>
      </c>
      <c r="AZ239" s="97">
        <v>77.239999999999995</v>
      </c>
      <c r="BA239" s="68"/>
      <c r="BB239" s="68"/>
      <c r="BC239" s="68"/>
      <c r="BD239" s="68"/>
      <c r="BE239" s="15"/>
      <c r="BF239" s="5">
        <f t="shared" si="109"/>
        <v>6948</v>
      </c>
      <c r="BG239" s="42">
        <v>4130</v>
      </c>
      <c r="BH239" s="42">
        <v>2818</v>
      </c>
      <c r="BI239" s="42"/>
      <c r="BJ239" s="42"/>
      <c r="BK239" s="42"/>
      <c r="BL239" s="42"/>
      <c r="BM239" s="15"/>
    </row>
    <row r="240" spans="1:65" outlineLevel="5" x14ac:dyDescent="0.3">
      <c r="A240" s="22">
        <f t="shared" si="112"/>
        <v>7</v>
      </c>
      <c r="B240" s="9">
        <f t="shared" si="110"/>
        <v>44030</v>
      </c>
      <c r="C240" s="51">
        <v>366626</v>
      </c>
      <c r="D240" s="64" t="str">
        <f t="shared" si="100"/>
        <v/>
      </c>
      <c r="E240" s="12"/>
      <c r="F240" s="12"/>
      <c r="G240" s="12"/>
      <c r="H240" s="12"/>
      <c r="I240" s="12"/>
      <c r="J240" s="12"/>
      <c r="K240" s="12"/>
      <c r="L240" s="12"/>
      <c r="M240" s="74" t="str">
        <f t="shared" si="101"/>
        <v/>
      </c>
      <c r="N240" s="83" t="s">
        <v>103</v>
      </c>
      <c r="O240" s="83" t="s">
        <v>103</v>
      </c>
      <c r="P240" s="83"/>
      <c r="Q240" s="83"/>
      <c r="R240" s="83"/>
      <c r="S240" s="83"/>
      <c r="T240" s="83"/>
      <c r="U240" s="83"/>
      <c r="V240" s="5" t="str">
        <f t="shared" si="102"/>
        <v/>
      </c>
      <c r="W240" s="41"/>
      <c r="X240" s="41"/>
      <c r="Y240" s="41"/>
      <c r="Z240" s="41"/>
      <c r="AA240" s="41"/>
      <c r="AB240" s="41"/>
      <c r="AC240" s="41"/>
      <c r="AD240" s="41"/>
      <c r="AE240" s="5" t="str">
        <f t="shared" si="103"/>
        <v/>
      </c>
      <c r="AF240" s="41"/>
      <c r="AG240" s="41"/>
      <c r="AH240" s="41"/>
      <c r="AI240" s="41"/>
      <c r="AJ240" s="41"/>
      <c r="AK240" s="41"/>
      <c r="AL240" s="41"/>
      <c r="AM240" s="41"/>
      <c r="AN240" s="41">
        <f t="shared" si="111"/>
        <v>25.089605734767026</v>
      </c>
      <c r="AO240" s="41">
        <v>837</v>
      </c>
      <c r="AP240" s="110" t="s">
        <v>103</v>
      </c>
      <c r="AQ240" s="111" t="s">
        <v>103</v>
      </c>
      <c r="AR240" s="126" t="str">
        <f t="shared" si="104"/>
        <v/>
      </c>
      <c r="AS240" s="126" t="str">
        <f t="shared" si="105"/>
        <v/>
      </c>
      <c r="AT240" s="127">
        <v>747</v>
      </c>
      <c r="AU240" s="128" t="s">
        <v>103</v>
      </c>
      <c r="AV240" s="129" t="s">
        <v>103</v>
      </c>
      <c r="AW240" s="126" t="str">
        <f t="shared" si="106"/>
        <v/>
      </c>
      <c r="AX240" s="126" t="str">
        <f t="shared" si="107"/>
        <v/>
      </c>
      <c r="AY240" s="143" t="str">
        <f t="shared" si="108"/>
        <v/>
      </c>
      <c r="AZ240" s="97" t="s">
        <v>103</v>
      </c>
      <c r="BA240" s="68"/>
      <c r="BB240" s="68"/>
      <c r="BC240" s="68"/>
      <c r="BD240" s="68"/>
      <c r="BE240" s="15"/>
      <c r="BF240" s="5">
        <f t="shared" si="109"/>
        <v>7871</v>
      </c>
      <c r="BG240" s="42">
        <v>1422</v>
      </c>
      <c r="BH240" s="42">
        <v>6449</v>
      </c>
      <c r="BI240" s="42"/>
      <c r="BJ240" s="42"/>
      <c r="BK240" s="42"/>
      <c r="BL240" s="42"/>
      <c r="BM240" s="15"/>
    </row>
    <row r="241" spans="1:65" outlineLevel="5" x14ac:dyDescent="0.3">
      <c r="A241" s="22">
        <f t="shared" si="112"/>
        <v>7</v>
      </c>
      <c r="B241" s="9">
        <f t="shared" si="110"/>
        <v>44031</v>
      </c>
      <c r="C241" s="51">
        <v>366032</v>
      </c>
      <c r="D241" s="64" t="str">
        <f t="shared" si="100"/>
        <v/>
      </c>
      <c r="E241" s="12"/>
      <c r="F241" s="12"/>
      <c r="G241" s="12"/>
      <c r="H241" s="12"/>
      <c r="I241" s="12"/>
      <c r="J241" s="12"/>
      <c r="K241" s="12"/>
      <c r="L241" s="12"/>
      <c r="M241" s="74" t="str">
        <f t="shared" si="101"/>
        <v/>
      </c>
      <c r="N241" s="83" t="s">
        <v>103</v>
      </c>
      <c r="O241" s="83" t="s">
        <v>103</v>
      </c>
      <c r="P241" s="83"/>
      <c r="Q241" s="83"/>
      <c r="R241" s="83"/>
      <c r="S241" s="83"/>
      <c r="T241" s="83"/>
      <c r="U241" s="83"/>
      <c r="V241" s="5" t="str">
        <f t="shared" si="102"/>
        <v/>
      </c>
      <c r="W241" s="41"/>
      <c r="X241" s="41"/>
      <c r="Y241" s="41"/>
      <c r="Z241" s="41"/>
      <c r="AA241" s="41"/>
      <c r="AB241" s="41"/>
      <c r="AC241" s="41"/>
      <c r="AD241" s="41"/>
      <c r="AE241" s="5" t="str">
        <f t="shared" si="103"/>
        <v/>
      </c>
      <c r="AF241" s="41"/>
      <c r="AG241" s="41"/>
      <c r="AH241" s="41"/>
      <c r="AI241" s="41"/>
      <c r="AJ241" s="41"/>
      <c r="AK241" s="41"/>
      <c r="AL241" s="41"/>
      <c r="AM241" s="41"/>
      <c r="AN241" s="41">
        <f t="shared" si="111"/>
        <v>24.110218140068888</v>
      </c>
      <c r="AO241" s="41">
        <v>871</v>
      </c>
      <c r="AP241" s="110" t="s">
        <v>103</v>
      </c>
      <c r="AQ241" s="111" t="s">
        <v>103</v>
      </c>
      <c r="AR241" s="126" t="str">
        <f t="shared" si="104"/>
        <v/>
      </c>
      <c r="AS241" s="126" t="str">
        <f t="shared" si="105"/>
        <v/>
      </c>
      <c r="AT241" s="127">
        <v>880</v>
      </c>
      <c r="AU241" s="128" t="s">
        <v>103</v>
      </c>
      <c r="AV241" s="129" t="s">
        <v>103</v>
      </c>
      <c r="AW241" s="126" t="str">
        <f t="shared" si="106"/>
        <v/>
      </c>
      <c r="AX241" s="126" t="str">
        <f t="shared" si="107"/>
        <v/>
      </c>
      <c r="AY241" s="143" t="str">
        <f t="shared" si="108"/>
        <v/>
      </c>
      <c r="AZ241" s="97" t="s">
        <v>103</v>
      </c>
      <c r="BA241" s="68"/>
      <c r="BB241" s="68"/>
      <c r="BC241" s="68"/>
      <c r="BD241" s="68"/>
      <c r="BE241" s="15"/>
      <c r="BF241" s="5">
        <f t="shared" si="109"/>
        <v>9485</v>
      </c>
      <c r="BG241" s="42">
        <v>0</v>
      </c>
      <c r="BH241" s="42">
        <v>9485</v>
      </c>
      <c r="BI241" s="42"/>
      <c r="BJ241" s="42"/>
      <c r="BK241" s="42"/>
      <c r="BL241" s="42"/>
      <c r="BM241" s="15"/>
    </row>
    <row r="242" spans="1:65" outlineLevel="5" x14ac:dyDescent="0.3">
      <c r="A242" s="22">
        <f t="shared" si="112"/>
        <v>7</v>
      </c>
      <c r="B242" s="9">
        <f t="shared" si="110"/>
        <v>44032</v>
      </c>
      <c r="C242" s="51">
        <v>366596</v>
      </c>
      <c r="D242" s="64" t="str">
        <f t="shared" si="100"/>
        <v/>
      </c>
      <c r="E242" s="12"/>
      <c r="F242" s="12"/>
      <c r="G242" s="12"/>
      <c r="H242" s="12"/>
      <c r="I242" s="12"/>
      <c r="J242" s="12"/>
      <c r="K242" s="12"/>
      <c r="L242" s="12"/>
      <c r="M242" s="74">
        <f t="shared" si="101"/>
        <v>7.3</v>
      </c>
      <c r="N242" s="83">
        <v>7.17</v>
      </c>
      <c r="O242" s="83">
        <v>7.43</v>
      </c>
      <c r="P242" s="83"/>
      <c r="Q242" s="83"/>
      <c r="R242" s="83"/>
      <c r="S242" s="83"/>
      <c r="T242" s="83"/>
      <c r="U242" s="83"/>
      <c r="V242" s="5" t="str">
        <f t="shared" si="102"/>
        <v/>
      </c>
      <c r="W242" s="41"/>
      <c r="X242" s="41"/>
      <c r="Y242" s="41"/>
      <c r="Z242" s="41"/>
      <c r="AA242" s="41"/>
      <c r="AB242" s="41"/>
      <c r="AC242" s="41"/>
      <c r="AD242" s="41"/>
      <c r="AE242" s="5" t="str">
        <f t="shared" si="103"/>
        <v/>
      </c>
      <c r="AF242" s="41"/>
      <c r="AG242" s="41"/>
      <c r="AH242" s="41"/>
      <c r="AI242" s="41"/>
      <c r="AJ242" s="41"/>
      <c r="AK242" s="41"/>
      <c r="AL242" s="41"/>
      <c r="AM242" s="41"/>
      <c r="AN242" s="41">
        <f t="shared" si="111"/>
        <v>22.364217252396166</v>
      </c>
      <c r="AO242" s="41">
        <v>939</v>
      </c>
      <c r="AP242" s="110">
        <v>3.53</v>
      </c>
      <c r="AQ242" s="111">
        <v>2.38</v>
      </c>
      <c r="AR242" s="126">
        <f t="shared" si="104"/>
        <v>67.422096317280449</v>
      </c>
      <c r="AS242" s="126">
        <f t="shared" si="105"/>
        <v>32.577903682719551</v>
      </c>
      <c r="AT242" s="127">
        <v>767</v>
      </c>
      <c r="AU242" s="128">
        <v>2.56</v>
      </c>
      <c r="AV242" s="129">
        <v>1.47</v>
      </c>
      <c r="AW242" s="126">
        <f t="shared" si="106"/>
        <v>57.421875</v>
      </c>
      <c r="AX242" s="126">
        <f t="shared" si="107"/>
        <v>42.578125</v>
      </c>
      <c r="AY242" s="143">
        <f t="shared" si="108"/>
        <v>34.83540205072854</v>
      </c>
      <c r="AZ242" s="97">
        <v>77.209999999999994</v>
      </c>
      <c r="BA242" s="68"/>
      <c r="BB242" s="68"/>
      <c r="BC242" s="68"/>
      <c r="BD242" s="68"/>
      <c r="BE242" s="15"/>
      <c r="BF242" s="5">
        <f t="shared" si="109"/>
        <v>5149</v>
      </c>
      <c r="BG242" s="42">
        <v>0</v>
      </c>
      <c r="BH242" s="42">
        <v>5149</v>
      </c>
      <c r="BI242" s="42"/>
      <c r="BJ242" s="42"/>
      <c r="BK242" s="42"/>
      <c r="BL242" s="42"/>
      <c r="BM242" s="15"/>
    </row>
    <row r="243" spans="1:65" outlineLevel="5" x14ac:dyDescent="0.3">
      <c r="A243" s="22">
        <f t="shared" si="112"/>
        <v>7</v>
      </c>
      <c r="B243" s="9">
        <f t="shared" si="110"/>
        <v>44033</v>
      </c>
      <c r="C243" s="51">
        <v>363760</v>
      </c>
      <c r="D243" s="64" t="str">
        <f t="shared" si="100"/>
        <v/>
      </c>
      <c r="E243" s="12"/>
      <c r="F243" s="12"/>
      <c r="G243" s="12"/>
      <c r="H243" s="12"/>
      <c r="I243" s="12"/>
      <c r="J243" s="12"/>
      <c r="K243" s="12"/>
      <c r="L243" s="12"/>
      <c r="M243" s="74" t="str">
        <f t="shared" si="101"/>
        <v/>
      </c>
      <c r="N243" s="83" t="s">
        <v>103</v>
      </c>
      <c r="O243" s="83" t="s">
        <v>103</v>
      </c>
      <c r="P243" s="83"/>
      <c r="Q243" s="83"/>
      <c r="R243" s="83"/>
      <c r="S243" s="83"/>
      <c r="T243" s="83"/>
      <c r="U243" s="83"/>
      <c r="V243" s="5" t="str">
        <f t="shared" si="102"/>
        <v/>
      </c>
      <c r="W243" s="41"/>
      <c r="X243" s="41"/>
      <c r="Y243" s="41"/>
      <c r="Z243" s="41"/>
      <c r="AA243" s="41"/>
      <c r="AB243" s="41"/>
      <c r="AC243" s="41"/>
      <c r="AD243" s="41"/>
      <c r="AE243" s="5" t="str">
        <f t="shared" si="103"/>
        <v/>
      </c>
      <c r="AF243" s="41"/>
      <c r="AG243" s="41"/>
      <c r="AH243" s="41"/>
      <c r="AI243" s="41"/>
      <c r="AJ243" s="41"/>
      <c r="AK243" s="41"/>
      <c r="AL243" s="41"/>
      <c r="AM243" s="41"/>
      <c r="AN243" s="41">
        <f t="shared" si="111"/>
        <v>23.917995444191344</v>
      </c>
      <c r="AO243" s="41">
        <v>878</v>
      </c>
      <c r="AP243" s="110" t="s">
        <v>103</v>
      </c>
      <c r="AQ243" s="111" t="s">
        <v>103</v>
      </c>
      <c r="AR243" s="126" t="str">
        <f t="shared" si="104"/>
        <v/>
      </c>
      <c r="AS243" s="126" t="str">
        <f t="shared" si="105"/>
        <v/>
      </c>
      <c r="AT243" s="127">
        <v>798</v>
      </c>
      <c r="AU243" s="128">
        <v>2.4300000000000002</v>
      </c>
      <c r="AV243" s="129" t="s">
        <v>103</v>
      </c>
      <c r="AW243" s="126" t="str">
        <f t="shared" si="106"/>
        <v/>
      </c>
      <c r="AX243" s="126" t="str">
        <f t="shared" si="107"/>
        <v/>
      </c>
      <c r="AY243" s="143" t="str">
        <f t="shared" si="108"/>
        <v/>
      </c>
      <c r="AZ243" s="97">
        <v>77.09</v>
      </c>
      <c r="BA243" s="68"/>
      <c r="BB243" s="68"/>
      <c r="BC243" s="68"/>
      <c r="BD243" s="68"/>
      <c r="BE243" s="15"/>
      <c r="BF243" s="5" t="str">
        <f t="shared" si="109"/>
        <v/>
      </c>
      <c r="BG243" s="42">
        <v>0</v>
      </c>
      <c r="BH243" s="42">
        <v>0</v>
      </c>
      <c r="BI243" s="42"/>
      <c r="BJ243" s="42"/>
      <c r="BK243" s="42"/>
      <c r="BL243" s="42"/>
      <c r="BM243" s="15"/>
    </row>
    <row r="244" spans="1:65" outlineLevel="5" x14ac:dyDescent="0.3">
      <c r="A244" s="22">
        <f t="shared" si="112"/>
        <v>7</v>
      </c>
      <c r="B244" s="9">
        <f t="shared" si="110"/>
        <v>44034</v>
      </c>
      <c r="C244" s="51">
        <v>367281</v>
      </c>
      <c r="D244" s="64" t="str">
        <f t="shared" si="100"/>
        <v/>
      </c>
      <c r="E244" s="12"/>
      <c r="F244" s="12"/>
      <c r="G244" s="12"/>
      <c r="H244" s="12"/>
      <c r="I244" s="12"/>
      <c r="J244" s="12"/>
      <c r="K244" s="12"/>
      <c r="L244" s="12"/>
      <c r="M244" s="74" t="str">
        <f t="shared" si="101"/>
        <v/>
      </c>
      <c r="N244" s="83" t="s">
        <v>103</v>
      </c>
      <c r="O244" s="83" t="s">
        <v>103</v>
      </c>
      <c r="P244" s="83"/>
      <c r="Q244" s="83"/>
      <c r="R244" s="83"/>
      <c r="S244" s="83"/>
      <c r="T244" s="83"/>
      <c r="U244" s="83"/>
      <c r="V244" s="5" t="str">
        <f t="shared" si="102"/>
        <v/>
      </c>
      <c r="W244" s="41"/>
      <c r="X244" s="41"/>
      <c r="Y244" s="41"/>
      <c r="Z244" s="41"/>
      <c r="AA244" s="41"/>
      <c r="AB244" s="41"/>
      <c r="AC244" s="41"/>
      <c r="AD244" s="41"/>
      <c r="AE244" s="5" t="str">
        <f t="shared" si="103"/>
        <v/>
      </c>
      <c r="AF244" s="41"/>
      <c r="AG244" s="41"/>
      <c r="AH244" s="41"/>
      <c r="AI244" s="41"/>
      <c r="AJ244" s="41"/>
      <c r="AK244" s="41"/>
      <c r="AL244" s="41"/>
      <c r="AM244" s="41"/>
      <c r="AN244" s="41">
        <f t="shared" si="111"/>
        <v>23.80952380952381</v>
      </c>
      <c r="AO244" s="41">
        <v>882</v>
      </c>
      <c r="AP244" s="110" t="s">
        <v>103</v>
      </c>
      <c r="AQ244" s="111" t="s">
        <v>103</v>
      </c>
      <c r="AR244" s="126" t="str">
        <f t="shared" si="104"/>
        <v/>
      </c>
      <c r="AS244" s="126" t="str">
        <f t="shared" si="105"/>
        <v/>
      </c>
      <c r="AT244" s="127">
        <v>691</v>
      </c>
      <c r="AU244" s="128">
        <v>2.41</v>
      </c>
      <c r="AV244" s="129" t="s">
        <v>103</v>
      </c>
      <c r="AW244" s="126" t="str">
        <f t="shared" si="106"/>
        <v/>
      </c>
      <c r="AX244" s="126" t="str">
        <f t="shared" si="107"/>
        <v/>
      </c>
      <c r="AY244" s="143" t="str">
        <f t="shared" si="108"/>
        <v/>
      </c>
      <c r="AZ244" s="97">
        <v>77.36</v>
      </c>
      <c r="BA244" s="68"/>
      <c r="BB244" s="68"/>
      <c r="BC244" s="68"/>
      <c r="BD244" s="68"/>
      <c r="BE244" s="15"/>
      <c r="BF244" s="5" t="str">
        <f t="shared" si="109"/>
        <v/>
      </c>
      <c r="BG244" s="42">
        <v>0</v>
      </c>
      <c r="BH244" s="42">
        <v>0</v>
      </c>
      <c r="BI244" s="42"/>
      <c r="BJ244" s="42"/>
      <c r="BK244" s="42"/>
      <c r="BL244" s="42"/>
      <c r="BM244" s="15"/>
    </row>
    <row r="245" spans="1:65" outlineLevel="5" x14ac:dyDescent="0.3">
      <c r="A245" s="22">
        <f t="shared" si="112"/>
        <v>7</v>
      </c>
      <c r="B245" s="9">
        <f t="shared" si="110"/>
        <v>44035</v>
      </c>
      <c r="C245" s="51">
        <v>368663</v>
      </c>
      <c r="D245" s="64" t="str">
        <f t="shared" si="100"/>
        <v/>
      </c>
      <c r="E245" s="12"/>
      <c r="F245" s="12"/>
      <c r="G245" s="12"/>
      <c r="H245" s="12"/>
      <c r="I245" s="12"/>
      <c r="J245" s="12"/>
      <c r="K245" s="12"/>
      <c r="L245" s="12"/>
      <c r="M245" s="74" t="str">
        <f t="shared" si="101"/>
        <v/>
      </c>
      <c r="N245" s="83" t="s">
        <v>103</v>
      </c>
      <c r="O245" s="83" t="s">
        <v>103</v>
      </c>
      <c r="P245" s="83"/>
      <c r="Q245" s="83"/>
      <c r="R245" s="83"/>
      <c r="S245" s="83"/>
      <c r="T245" s="83"/>
      <c r="U245" s="83"/>
      <c r="V245" s="5" t="str">
        <f t="shared" si="102"/>
        <v/>
      </c>
      <c r="W245" s="41"/>
      <c r="X245" s="41"/>
      <c r="Y245" s="41"/>
      <c r="Z245" s="41"/>
      <c r="AA245" s="41"/>
      <c r="AB245" s="41"/>
      <c r="AC245" s="41"/>
      <c r="AD245" s="41"/>
      <c r="AE245" s="5" t="str">
        <f t="shared" si="103"/>
        <v/>
      </c>
      <c r="AF245" s="41"/>
      <c r="AG245" s="41"/>
      <c r="AH245" s="41"/>
      <c r="AI245" s="41"/>
      <c r="AJ245" s="41"/>
      <c r="AK245" s="41"/>
      <c r="AL245" s="41"/>
      <c r="AM245" s="41"/>
      <c r="AN245" s="41">
        <f t="shared" si="111"/>
        <v>25.862068965517242</v>
      </c>
      <c r="AO245" s="41">
        <v>812</v>
      </c>
      <c r="AP245" s="110" t="s">
        <v>103</v>
      </c>
      <c r="AQ245" s="111" t="s">
        <v>103</v>
      </c>
      <c r="AR245" s="126" t="str">
        <f t="shared" si="104"/>
        <v/>
      </c>
      <c r="AS245" s="126" t="str">
        <f t="shared" si="105"/>
        <v/>
      </c>
      <c r="AT245" s="127">
        <v>719</v>
      </c>
      <c r="AU245" s="128">
        <v>2.46</v>
      </c>
      <c r="AV245" s="129" t="s">
        <v>103</v>
      </c>
      <c r="AW245" s="126" t="str">
        <f t="shared" si="106"/>
        <v/>
      </c>
      <c r="AX245" s="126" t="str">
        <f t="shared" si="107"/>
        <v/>
      </c>
      <c r="AY245" s="143" t="str">
        <f t="shared" si="108"/>
        <v/>
      </c>
      <c r="AZ245" s="97">
        <v>76.790000000000006</v>
      </c>
      <c r="BA245" s="68"/>
      <c r="BB245" s="68"/>
      <c r="BC245" s="68"/>
      <c r="BD245" s="68"/>
      <c r="BE245" s="15"/>
      <c r="BF245" s="5" t="str">
        <f t="shared" si="109"/>
        <v/>
      </c>
      <c r="BG245" s="42">
        <v>0</v>
      </c>
      <c r="BH245" s="42">
        <v>0</v>
      </c>
      <c r="BI245" s="42"/>
      <c r="BJ245" s="42"/>
      <c r="BK245" s="42"/>
      <c r="BL245" s="42"/>
      <c r="BM245" s="15"/>
    </row>
    <row r="246" spans="1:65" outlineLevel="5" x14ac:dyDescent="0.3">
      <c r="A246" s="22">
        <f t="shared" si="112"/>
        <v>7</v>
      </c>
      <c r="B246" s="9">
        <f t="shared" si="110"/>
        <v>44036</v>
      </c>
      <c r="C246" s="51">
        <v>368125</v>
      </c>
      <c r="D246" s="64" t="str">
        <f t="shared" si="100"/>
        <v/>
      </c>
      <c r="E246" s="12"/>
      <c r="F246" s="12"/>
      <c r="G246" s="12"/>
      <c r="H246" s="12"/>
      <c r="I246" s="12"/>
      <c r="J246" s="12"/>
      <c r="K246" s="12"/>
      <c r="L246" s="12"/>
      <c r="M246" s="74" t="str">
        <f t="shared" si="101"/>
        <v/>
      </c>
      <c r="N246" s="83" t="s">
        <v>103</v>
      </c>
      <c r="O246" s="83" t="s">
        <v>103</v>
      </c>
      <c r="P246" s="83"/>
      <c r="Q246" s="83"/>
      <c r="R246" s="83"/>
      <c r="S246" s="83"/>
      <c r="T246" s="83"/>
      <c r="U246" s="83"/>
      <c r="V246" s="5" t="str">
        <f t="shared" si="102"/>
        <v/>
      </c>
      <c r="W246" s="41"/>
      <c r="X246" s="41"/>
      <c r="Y246" s="41"/>
      <c r="Z246" s="41"/>
      <c r="AA246" s="41"/>
      <c r="AB246" s="41"/>
      <c r="AC246" s="41"/>
      <c r="AD246" s="41"/>
      <c r="AE246" s="5" t="str">
        <f t="shared" si="103"/>
        <v/>
      </c>
      <c r="AF246" s="41"/>
      <c r="AG246" s="41"/>
      <c r="AH246" s="41"/>
      <c r="AI246" s="41"/>
      <c r="AJ246" s="41"/>
      <c r="AK246" s="41"/>
      <c r="AL246" s="41"/>
      <c r="AM246" s="41"/>
      <c r="AN246" s="41">
        <f t="shared" si="111"/>
        <v>25.149700598802394</v>
      </c>
      <c r="AO246" s="41">
        <v>835</v>
      </c>
      <c r="AP246" s="110" t="s">
        <v>103</v>
      </c>
      <c r="AQ246" s="111" t="s">
        <v>103</v>
      </c>
      <c r="AR246" s="126" t="str">
        <f t="shared" si="104"/>
        <v/>
      </c>
      <c r="AS246" s="126" t="str">
        <f t="shared" si="105"/>
        <v/>
      </c>
      <c r="AT246" s="127">
        <v>842</v>
      </c>
      <c r="AU246" s="128">
        <v>2.4900000000000002</v>
      </c>
      <c r="AV246" s="129" t="s">
        <v>103</v>
      </c>
      <c r="AW246" s="126" t="str">
        <f t="shared" si="106"/>
        <v/>
      </c>
      <c r="AX246" s="126" t="str">
        <f t="shared" si="107"/>
        <v/>
      </c>
      <c r="AY246" s="143" t="str">
        <f t="shared" si="108"/>
        <v/>
      </c>
      <c r="AZ246" s="97">
        <v>77.03</v>
      </c>
      <c r="BA246" s="68"/>
      <c r="BB246" s="68"/>
      <c r="BC246" s="68"/>
      <c r="BD246" s="68"/>
      <c r="BE246" s="15"/>
      <c r="BF246" s="5" t="str">
        <f t="shared" si="109"/>
        <v/>
      </c>
      <c r="BG246" s="42">
        <v>0</v>
      </c>
      <c r="BH246" s="42">
        <v>0</v>
      </c>
      <c r="BI246" s="42"/>
      <c r="BJ246" s="42"/>
      <c r="BK246" s="42"/>
      <c r="BL246" s="42"/>
      <c r="BM246" s="15"/>
    </row>
    <row r="247" spans="1:65" outlineLevel="5" x14ac:dyDescent="0.3">
      <c r="A247" s="22">
        <f t="shared" si="112"/>
        <v>7</v>
      </c>
      <c r="B247" s="9">
        <f t="shared" si="110"/>
        <v>44037</v>
      </c>
      <c r="C247" s="51">
        <v>366871</v>
      </c>
      <c r="D247" s="64" t="str">
        <f t="shared" si="100"/>
        <v/>
      </c>
      <c r="E247" s="12"/>
      <c r="F247" s="12"/>
      <c r="G247" s="12"/>
      <c r="H247" s="12"/>
      <c r="I247" s="12"/>
      <c r="J247" s="12"/>
      <c r="K247" s="12"/>
      <c r="L247" s="12"/>
      <c r="M247" s="74" t="str">
        <f t="shared" si="101"/>
        <v/>
      </c>
      <c r="N247" s="83" t="s">
        <v>103</v>
      </c>
      <c r="O247" s="83" t="s">
        <v>103</v>
      </c>
      <c r="P247" s="83"/>
      <c r="Q247" s="83"/>
      <c r="R247" s="83"/>
      <c r="S247" s="83"/>
      <c r="T247" s="83"/>
      <c r="U247" s="83"/>
      <c r="V247" s="5" t="str">
        <f t="shared" si="102"/>
        <v/>
      </c>
      <c r="W247" s="41"/>
      <c r="X247" s="41"/>
      <c r="Y247" s="41"/>
      <c r="Z247" s="41"/>
      <c r="AA247" s="41"/>
      <c r="AB247" s="41"/>
      <c r="AC247" s="41"/>
      <c r="AD247" s="41"/>
      <c r="AE247" s="5" t="str">
        <f t="shared" si="103"/>
        <v/>
      </c>
      <c r="AF247" s="41"/>
      <c r="AG247" s="41"/>
      <c r="AH247" s="41"/>
      <c r="AI247" s="41"/>
      <c r="AJ247" s="41"/>
      <c r="AK247" s="41"/>
      <c r="AL247" s="41"/>
      <c r="AM247" s="41"/>
      <c r="AN247" s="41">
        <f t="shared" si="111"/>
        <v>25.51640340218712</v>
      </c>
      <c r="AO247" s="41">
        <v>823</v>
      </c>
      <c r="AP247" s="110" t="s">
        <v>103</v>
      </c>
      <c r="AQ247" s="111" t="s">
        <v>103</v>
      </c>
      <c r="AR247" s="126" t="str">
        <f t="shared" si="104"/>
        <v/>
      </c>
      <c r="AS247" s="126" t="str">
        <f t="shared" si="105"/>
        <v/>
      </c>
      <c r="AT247" s="127">
        <v>768</v>
      </c>
      <c r="AU247" s="128" t="s">
        <v>103</v>
      </c>
      <c r="AV247" s="129" t="s">
        <v>103</v>
      </c>
      <c r="AW247" s="126" t="str">
        <f t="shared" si="106"/>
        <v/>
      </c>
      <c r="AX247" s="126" t="str">
        <f t="shared" si="107"/>
        <v/>
      </c>
      <c r="AY247" s="143" t="str">
        <f t="shared" si="108"/>
        <v/>
      </c>
      <c r="AZ247" s="97" t="s">
        <v>103</v>
      </c>
      <c r="BA247" s="68"/>
      <c r="BB247" s="68"/>
      <c r="BC247" s="68"/>
      <c r="BD247" s="68"/>
      <c r="BE247" s="15"/>
      <c r="BF247" s="5">
        <f t="shared" si="109"/>
        <v>1486</v>
      </c>
      <c r="BG247" s="42">
        <v>1486</v>
      </c>
      <c r="BH247" s="42">
        <v>0</v>
      </c>
      <c r="BI247" s="42"/>
      <c r="BJ247" s="42"/>
      <c r="BK247" s="42"/>
      <c r="BL247" s="42"/>
      <c r="BM247" s="15"/>
    </row>
    <row r="248" spans="1:65" outlineLevel="5" x14ac:dyDescent="0.3">
      <c r="A248" s="22">
        <f t="shared" si="112"/>
        <v>7</v>
      </c>
      <c r="B248" s="9">
        <f t="shared" si="110"/>
        <v>44038</v>
      </c>
      <c r="C248" s="51">
        <v>363608</v>
      </c>
      <c r="D248" s="64" t="str">
        <f t="shared" si="100"/>
        <v/>
      </c>
      <c r="E248" s="12"/>
      <c r="F248" s="12"/>
      <c r="G248" s="12"/>
      <c r="H248" s="12"/>
      <c r="I248" s="12"/>
      <c r="J248" s="12"/>
      <c r="K248" s="12"/>
      <c r="L248" s="12"/>
      <c r="M248" s="74" t="str">
        <f t="shared" si="101"/>
        <v/>
      </c>
      <c r="N248" s="83" t="s">
        <v>103</v>
      </c>
      <c r="O248" s="83" t="s">
        <v>103</v>
      </c>
      <c r="P248" s="83"/>
      <c r="Q248" s="83"/>
      <c r="R248" s="83"/>
      <c r="S248" s="83"/>
      <c r="T248" s="83"/>
      <c r="U248" s="83"/>
      <c r="V248" s="5" t="str">
        <f t="shared" si="102"/>
        <v/>
      </c>
      <c r="W248" s="41"/>
      <c r="X248" s="41"/>
      <c r="Y248" s="41"/>
      <c r="Z248" s="41"/>
      <c r="AA248" s="41"/>
      <c r="AB248" s="41"/>
      <c r="AC248" s="41"/>
      <c r="AD248" s="41"/>
      <c r="AE248" s="5" t="str">
        <f t="shared" si="103"/>
        <v/>
      </c>
      <c r="AF248" s="41"/>
      <c r="AG248" s="41"/>
      <c r="AH248" s="41"/>
      <c r="AI248" s="41"/>
      <c r="AJ248" s="41"/>
      <c r="AK248" s="41"/>
      <c r="AL248" s="41"/>
      <c r="AM248" s="41"/>
      <c r="AN248" s="41">
        <f t="shared" si="111"/>
        <v>25.423728813559322</v>
      </c>
      <c r="AO248" s="41">
        <v>826</v>
      </c>
      <c r="AP248" s="110" t="s">
        <v>103</v>
      </c>
      <c r="AQ248" s="111" t="s">
        <v>103</v>
      </c>
      <c r="AR248" s="126" t="str">
        <f t="shared" si="104"/>
        <v/>
      </c>
      <c r="AS248" s="126" t="str">
        <f t="shared" si="105"/>
        <v/>
      </c>
      <c r="AT248" s="127">
        <v>706</v>
      </c>
      <c r="AU248" s="128" t="s">
        <v>103</v>
      </c>
      <c r="AV248" s="129" t="s">
        <v>103</v>
      </c>
      <c r="AW248" s="126" t="str">
        <f t="shared" si="106"/>
        <v/>
      </c>
      <c r="AX248" s="126" t="str">
        <f t="shared" si="107"/>
        <v/>
      </c>
      <c r="AY248" s="143" t="str">
        <f t="shared" si="108"/>
        <v/>
      </c>
      <c r="AZ248" s="97" t="s">
        <v>103</v>
      </c>
      <c r="BA248" s="68"/>
      <c r="BB248" s="68"/>
      <c r="BC248" s="68"/>
      <c r="BD248" s="68"/>
      <c r="BE248" s="15"/>
      <c r="BF248" s="5">
        <f t="shared" si="109"/>
        <v>5462</v>
      </c>
      <c r="BG248" s="42">
        <v>3179</v>
      </c>
      <c r="BH248" s="42">
        <v>2283</v>
      </c>
      <c r="BI248" s="42"/>
      <c r="BJ248" s="42"/>
      <c r="BK248" s="42"/>
      <c r="BL248" s="42"/>
      <c r="BM248" s="15"/>
    </row>
    <row r="249" spans="1:65" outlineLevel="5" x14ac:dyDescent="0.3">
      <c r="A249" s="22">
        <f t="shared" si="112"/>
        <v>7</v>
      </c>
      <c r="B249" s="9">
        <f t="shared" si="110"/>
        <v>44039</v>
      </c>
      <c r="C249" s="51">
        <v>367447</v>
      </c>
      <c r="D249" s="64" t="str">
        <f t="shared" si="100"/>
        <v/>
      </c>
      <c r="E249" s="12"/>
      <c r="F249" s="12"/>
      <c r="G249" s="12"/>
      <c r="H249" s="12"/>
      <c r="I249" s="12"/>
      <c r="J249" s="12"/>
      <c r="K249" s="12"/>
      <c r="L249" s="12"/>
      <c r="M249" s="74" t="str">
        <f t="shared" si="101"/>
        <v/>
      </c>
      <c r="N249" s="83" t="s">
        <v>103</v>
      </c>
      <c r="O249" s="83" t="s">
        <v>103</v>
      </c>
      <c r="P249" s="83"/>
      <c r="Q249" s="83"/>
      <c r="R249" s="83"/>
      <c r="S249" s="83"/>
      <c r="T249" s="83"/>
      <c r="U249" s="83"/>
      <c r="V249" s="5" t="str">
        <f t="shared" si="102"/>
        <v/>
      </c>
      <c r="W249" s="41"/>
      <c r="X249" s="41"/>
      <c r="Y249" s="41"/>
      <c r="Z249" s="41"/>
      <c r="AA249" s="41"/>
      <c r="AB249" s="41"/>
      <c r="AC249" s="41"/>
      <c r="AD249" s="41"/>
      <c r="AE249" s="5" t="str">
        <f t="shared" si="103"/>
        <v/>
      </c>
      <c r="AF249" s="41"/>
      <c r="AG249" s="41"/>
      <c r="AH249" s="41"/>
      <c r="AI249" s="41"/>
      <c r="AJ249" s="41"/>
      <c r="AK249" s="41"/>
      <c r="AL249" s="41"/>
      <c r="AM249" s="41"/>
      <c r="AN249" s="41">
        <f t="shared" si="111"/>
        <v>28.493894165535956</v>
      </c>
      <c r="AO249" s="41">
        <v>737</v>
      </c>
      <c r="AP249" s="110" t="s">
        <v>103</v>
      </c>
      <c r="AQ249" s="111" t="s">
        <v>103</v>
      </c>
      <c r="AR249" s="126" t="str">
        <f t="shared" si="104"/>
        <v/>
      </c>
      <c r="AS249" s="126" t="str">
        <f t="shared" si="105"/>
        <v/>
      </c>
      <c r="AT249" s="127">
        <v>785</v>
      </c>
      <c r="AU249" s="128">
        <v>2.42</v>
      </c>
      <c r="AV249" s="129" t="s">
        <v>103</v>
      </c>
      <c r="AW249" s="126" t="str">
        <f t="shared" si="106"/>
        <v/>
      </c>
      <c r="AX249" s="126" t="str">
        <f t="shared" si="107"/>
        <v/>
      </c>
      <c r="AY249" s="143" t="str">
        <f t="shared" si="108"/>
        <v/>
      </c>
      <c r="AZ249" s="97">
        <v>77.209999999999994</v>
      </c>
      <c r="BA249" s="68"/>
      <c r="BB249" s="68"/>
      <c r="BC249" s="68"/>
      <c r="BD249" s="68"/>
      <c r="BE249" s="15"/>
      <c r="BF249" s="5">
        <f t="shared" si="109"/>
        <v>5612</v>
      </c>
      <c r="BG249" s="42">
        <v>4025</v>
      </c>
      <c r="BH249" s="42">
        <v>1587</v>
      </c>
      <c r="BI249" s="42"/>
      <c r="BJ249" s="42"/>
      <c r="BK249" s="42"/>
      <c r="BL249" s="42"/>
      <c r="BM249" s="15"/>
    </row>
    <row r="250" spans="1:65" outlineLevel="5" x14ac:dyDescent="0.3">
      <c r="A250" s="22">
        <f t="shared" si="112"/>
        <v>7</v>
      </c>
      <c r="B250" s="9">
        <f t="shared" si="110"/>
        <v>44040</v>
      </c>
      <c r="C250" s="51">
        <v>369542</v>
      </c>
      <c r="D250" s="64" t="str">
        <f t="shared" si="100"/>
        <v/>
      </c>
      <c r="E250" s="12"/>
      <c r="F250" s="12"/>
      <c r="G250" s="12"/>
      <c r="H250" s="12"/>
      <c r="I250" s="12"/>
      <c r="J250" s="12"/>
      <c r="K250" s="12"/>
      <c r="L250" s="12"/>
      <c r="M250" s="74" t="str">
        <f t="shared" si="101"/>
        <v/>
      </c>
      <c r="N250" s="83" t="s">
        <v>103</v>
      </c>
      <c r="O250" s="83" t="s">
        <v>103</v>
      </c>
      <c r="P250" s="83"/>
      <c r="Q250" s="83"/>
      <c r="R250" s="83"/>
      <c r="S250" s="83"/>
      <c r="T250" s="83"/>
      <c r="U250" s="83"/>
      <c r="V250" s="5" t="str">
        <f t="shared" si="102"/>
        <v/>
      </c>
      <c r="W250" s="41"/>
      <c r="X250" s="41"/>
      <c r="Y250" s="41"/>
      <c r="Z250" s="41"/>
      <c r="AA250" s="41"/>
      <c r="AB250" s="41"/>
      <c r="AC250" s="41"/>
      <c r="AD250" s="41"/>
      <c r="AE250" s="5" t="str">
        <f t="shared" si="103"/>
        <v/>
      </c>
      <c r="AF250" s="41"/>
      <c r="AG250" s="41"/>
      <c r="AH250" s="41"/>
      <c r="AI250" s="41"/>
      <c r="AJ250" s="41"/>
      <c r="AK250" s="41"/>
      <c r="AL250" s="41"/>
      <c r="AM250" s="41"/>
      <c r="AN250" s="41">
        <f t="shared" si="111"/>
        <v>23.863636363636363</v>
      </c>
      <c r="AO250" s="41">
        <v>880</v>
      </c>
      <c r="AP250" s="110" t="s">
        <v>103</v>
      </c>
      <c r="AQ250" s="111" t="s">
        <v>103</v>
      </c>
      <c r="AR250" s="126" t="str">
        <f t="shared" si="104"/>
        <v/>
      </c>
      <c r="AS250" s="126" t="str">
        <f t="shared" si="105"/>
        <v/>
      </c>
      <c r="AT250" s="127">
        <v>896</v>
      </c>
      <c r="AU250" s="128">
        <v>2.46</v>
      </c>
      <c r="AV250" s="129" t="s">
        <v>103</v>
      </c>
      <c r="AW250" s="126" t="str">
        <f t="shared" si="106"/>
        <v/>
      </c>
      <c r="AX250" s="126" t="str">
        <f t="shared" si="107"/>
        <v/>
      </c>
      <c r="AY250" s="143" t="str">
        <f t="shared" si="108"/>
        <v/>
      </c>
      <c r="AZ250" s="97">
        <v>76.94</v>
      </c>
      <c r="BA250" s="68"/>
      <c r="BB250" s="68"/>
      <c r="BC250" s="68"/>
      <c r="BD250" s="68"/>
      <c r="BE250" s="15"/>
      <c r="BF250" s="5">
        <f t="shared" si="109"/>
        <v>6759</v>
      </c>
      <c r="BG250" s="42">
        <v>4185</v>
      </c>
      <c r="BH250" s="42">
        <v>2574</v>
      </c>
      <c r="BI250" s="42"/>
      <c r="BJ250" s="42"/>
      <c r="BK250" s="42"/>
      <c r="BL250" s="42"/>
      <c r="BM250" s="15"/>
    </row>
    <row r="251" spans="1:65" outlineLevel="5" x14ac:dyDescent="0.3">
      <c r="A251" s="22">
        <f t="shared" si="112"/>
        <v>7</v>
      </c>
      <c r="B251" s="9">
        <f t="shared" si="110"/>
        <v>44041</v>
      </c>
      <c r="C251" s="51">
        <v>367823</v>
      </c>
      <c r="D251" s="64" t="str">
        <f t="shared" si="100"/>
        <v/>
      </c>
      <c r="E251" s="12"/>
      <c r="F251" s="12"/>
      <c r="G251" s="12"/>
      <c r="H251" s="12"/>
      <c r="I251" s="12"/>
      <c r="J251" s="12"/>
      <c r="K251" s="12"/>
      <c r="L251" s="12"/>
      <c r="M251" s="74" t="str">
        <f t="shared" si="101"/>
        <v/>
      </c>
      <c r="N251" s="83" t="s">
        <v>103</v>
      </c>
      <c r="O251" s="83" t="s">
        <v>103</v>
      </c>
      <c r="P251" s="83"/>
      <c r="Q251" s="83"/>
      <c r="R251" s="83"/>
      <c r="S251" s="83"/>
      <c r="T251" s="83"/>
      <c r="U251" s="83"/>
      <c r="V251" s="5" t="str">
        <f t="shared" si="102"/>
        <v/>
      </c>
      <c r="W251" s="41"/>
      <c r="X251" s="41"/>
      <c r="Y251" s="41"/>
      <c r="Z251" s="41"/>
      <c r="AA251" s="41"/>
      <c r="AB251" s="41"/>
      <c r="AC251" s="41"/>
      <c r="AD251" s="41"/>
      <c r="AE251" s="5" t="str">
        <f t="shared" si="103"/>
        <v/>
      </c>
      <c r="AF251" s="41"/>
      <c r="AG251" s="41"/>
      <c r="AH251" s="41"/>
      <c r="AI251" s="41"/>
      <c r="AJ251" s="41"/>
      <c r="AK251" s="41"/>
      <c r="AL251" s="41"/>
      <c r="AM251" s="41"/>
      <c r="AN251" s="41">
        <f t="shared" si="111"/>
        <v>24.734982332155479</v>
      </c>
      <c r="AO251" s="41">
        <v>849</v>
      </c>
      <c r="AP251" s="110" t="s">
        <v>103</v>
      </c>
      <c r="AQ251" s="111" t="s">
        <v>103</v>
      </c>
      <c r="AR251" s="126" t="str">
        <f t="shared" si="104"/>
        <v/>
      </c>
      <c r="AS251" s="126" t="str">
        <f t="shared" si="105"/>
        <v/>
      </c>
      <c r="AT251" s="127">
        <v>861</v>
      </c>
      <c r="AU251" s="128">
        <v>2.4300000000000002</v>
      </c>
      <c r="AV251" s="129" t="s">
        <v>103</v>
      </c>
      <c r="AW251" s="126" t="str">
        <f t="shared" si="106"/>
        <v/>
      </c>
      <c r="AX251" s="126" t="str">
        <f t="shared" si="107"/>
        <v/>
      </c>
      <c r="AY251" s="143" t="str">
        <f t="shared" si="108"/>
        <v/>
      </c>
      <c r="AZ251" s="97">
        <v>75.36</v>
      </c>
      <c r="BA251" s="68"/>
      <c r="BB251" s="68"/>
      <c r="BC251" s="68"/>
      <c r="BD251" s="68"/>
      <c r="BE251" s="15"/>
      <c r="BF251" s="5">
        <f t="shared" si="109"/>
        <v>8607</v>
      </c>
      <c r="BG251" s="42">
        <v>4202</v>
      </c>
      <c r="BH251" s="42">
        <v>4405</v>
      </c>
      <c r="BI251" s="42"/>
      <c r="BJ251" s="42"/>
      <c r="BK251" s="42"/>
      <c r="BL251" s="42"/>
      <c r="BM251" s="15"/>
    </row>
    <row r="252" spans="1:65" outlineLevel="5" x14ac:dyDescent="0.3">
      <c r="A252" s="22">
        <f t="shared" si="112"/>
        <v>7</v>
      </c>
      <c r="B252" s="9">
        <f t="shared" si="110"/>
        <v>44042</v>
      </c>
      <c r="C252" s="51">
        <v>367114</v>
      </c>
      <c r="D252" s="64" t="str">
        <f t="shared" si="100"/>
        <v/>
      </c>
      <c r="E252" s="12"/>
      <c r="F252" s="12"/>
      <c r="G252" s="12"/>
      <c r="H252" s="12"/>
      <c r="I252" s="12"/>
      <c r="J252" s="12"/>
      <c r="K252" s="12"/>
      <c r="L252" s="12"/>
      <c r="M252" s="74">
        <f t="shared" si="101"/>
        <v>7.1</v>
      </c>
      <c r="N252" s="83">
        <v>7.11</v>
      </c>
      <c r="O252" s="83">
        <v>7.14</v>
      </c>
      <c r="P252" s="83"/>
      <c r="Q252" s="83"/>
      <c r="R252" s="83"/>
      <c r="S252" s="83"/>
      <c r="T252" s="83"/>
      <c r="U252" s="83"/>
      <c r="V252" s="5" t="str">
        <f t="shared" si="102"/>
        <v/>
      </c>
      <c r="W252" s="41"/>
      <c r="X252" s="41"/>
      <c r="Y252" s="41"/>
      <c r="Z252" s="41"/>
      <c r="AA252" s="41"/>
      <c r="AB252" s="41"/>
      <c r="AC252" s="41"/>
      <c r="AD252" s="41"/>
      <c r="AE252" s="5" t="str">
        <f t="shared" si="103"/>
        <v/>
      </c>
      <c r="AF252" s="41"/>
      <c r="AG252" s="41"/>
      <c r="AH252" s="41"/>
      <c r="AI252" s="41"/>
      <c r="AJ252" s="41"/>
      <c r="AK252" s="41"/>
      <c r="AL252" s="41"/>
      <c r="AM252" s="41"/>
      <c r="AN252" s="41">
        <f t="shared" si="111"/>
        <v>23.411371237458194</v>
      </c>
      <c r="AO252" s="41">
        <v>897</v>
      </c>
      <c r="AP252" s="110">
        <v>3.89</v>
      </c>
      <c r="AQ252" s="111">
        <v>2.2999999999999998</v>
      </c>
      <c r="AR252" s="126">
        <f t="shared" si="104"/>
        <v>59.125964010282772</v>
      </c>
      <c r="AS252" s="126">
        <f t="shared" si="105"/>
        <v>40.874035989717228</v>
      </c>
      <c r="AT252" s="127">
        <v>890</v>
      </c>
      <c r="AU252" s="128">
        <v>2.85</v>
      </c>
      <c r="AV252" s="129">
        <v>1.6</v>
      </c>
      <c r="AW252" s="126">
        <f t="shared" si="106"/>
        <v>56.140350877192979</v>
      </c>
      <c r="AX252" s="126">
        <f t="shared" si="107"/>
        <v>43.859649122807021</v>
      </c>
      <c r="AY252" s="143">
        <f t="shared" si="108"/>
        <v>11.513043478260876</v>
      </c>
      <c r="AZ252" s="97">
        <v>74.25</v>
      </c>
      <c r="BA252" s="68"/>
      <c r="BB252" s="68"/>
      <c r="BC252" s="68"/>
      <c r="BD252" s="68"/>
      <c r="BE252" s="15"/>
      <c r="BF252" s="5">
        <f t="shared" si="109"/>
        <v>5483</v>
      </c>
      <c r="BG252" s="42">
        <v>558</v>
      </c>
      <c r="BH252" s="42">
        <v>4925</v>
      </c>
      <c r="BI252" s="42"/>
      <c r="BJ252" s="42"/>
      <c r="BK252" s="42"/>
      <c r="BL252" s="42"/>
      <c r="BM252" s="15"/>
    </row>
    <row r="253" spans="1:65" ht="17.25" outlineLevel="5" thickBot="1" x14ac:dyDescent="0.35">
      <c r="A253" s="31">
        <f t="shared" si="112"/>
        <v>7</v>
      </c>
      <c r="B253" s="32">
        <f t="shared" si="110"/>
        <v>44043</v>
      </c>
      <c r="C253" s="51">
        <v>364296</v>
      </c>
      <c r="D253" s="64" t="str">
        <f t="shared" si="100"/>
        <v/>
      </c>
      <c r="E253" s="12"/>
      <c r="F253" s="12"/>
      <c r="G253" s="12"/>
      <c r="H253" s="12"/>
      <c r="I253" s="12"/>
      <c r="J253" s="12"/>
      <c r="K253" s="12"/>
      <c r="L253" s="12"/>
      <c r="M253" s="74" t="str">
        <f t="shared" si="101"/>
        <v/>
      </c>
      <c r="N253" s="83" t="s">
        <v>103</v>
      </c>
      <c r="O253" s="83" t="s">
        <v>103</v>
      </c>
      <c r="P253" s="83"/>
      <c r="Q253" s="83"/>
      <c r="R253" s="83"/>
      <c r="S253" s="83"/>
      <c r="T253" s="83"/>
      <c r="U253" s="83"/>
      <c r="V253" s="5" t="str">
        <f t="shared" si="102"/>
        <v/>
      </c>
      <c r="W253" s="41"/>
      <c r="X253" s="41"/>
      <c r="Y253" s="41"/>
      <c r="Z253" s="41"/>
      <c r="AA253" s="41"/>
      <c r="AB253" s="41"/>
      <c r="AC253" s="41"/>
      <c r="AD253" s="41"/>
      <c r="AE253" s="5" t="str">
        <f t="shared" si="103"/>
        <v/>
      </c>
      <c r="AF253" s="41"/>
      <c r="AG253" s="41"/>
      <c r="AH253" s="41"/>
      <c r="AI253" s="41"/>
      <c r="AJ253" s="41"/>
      <c r="AK253" s="41"/>
      <c r="AL253" s="41"/>
      <c r="AM253" s="41"/>
      <c r="AN253" s="41">
        <f t="shared" si="111"/>
        <v>22.975929978118163</v>
      </c>
      <c r="AO253" s="41">
        <v>914</v>
      </c>
      <c r="AP253" s="110"/>
      <c r="AQ253" s="111"/>
      <c r="AR253" s="126" t="str">
        <f t="shared" si="104"/>
        <v/>
      </c>
      <c r="AS253" s="126" t="str">
        <f t="shared" si="105"/>
        <v/>
      </c>
      <c r="AT253" s="127">
        <v>1011</v>
      </c>
      <c r="AU253" s="128">
        <v>2.69</v>
      </c>
      <c r="AV253" s="129"/>
      <c r="AW253" s="126">
        <f t="shared" si="106"/>
        <v>0</v>
      </c>
      <c r="AX253" s="126">
        <f t="shared" si="107"/>
        <v>100</v>
      </c>
      <c r="AY253" s="143" t="str">
        <f t="shared" si="108"/>
        <v/>
      </c>
      <c r="AZ253" s="97">
        <v>75.48</v>
      </c>
      <c r="BA253" s="68">
        <v>63.1</v>
      </c>
      <c r="BB253" s="68">
        <v>33.5</v>
      </c>
      <c r="BC253" s="68">
        <v>1</v>
      </c>
      <c r="BD253" s="68"/>
      <c r="BE253" s="15"/>
      <c r="BF253" s="5">
        <f t="shared" si="109"/>
        <v>8826</v>
      </c>
      <c r="BG253" s="42">
        <v>1314</v>
      </c>
      <c r="BH253" s="42">
        <v>7512</v>
      </c>
      <c r="BI253" s="42"/>
      <c r="BJ253" s="42"/>
      <c r="BK253" s="42"/>
      <c r="BL253" s="42"/>
      <c r="BM253" s="15"/>
    </row>
    <row r="254" spans="1:65" outlineLevel="4" x14ac:dyDescent="0.3">
      <c r="A254" s="156" t="s">
        <v>41</v>
      </c>
      <c r="B254" s="157"/>
      <c r="C254" s="50">
        <f t="shared" ref="C254:BM254" si="113">SUBTOTAL(4,C223:C253)</f>
        <v>375635</v>
      </c>
      <c r="D254" s="60">
        <f t="shared" si="113"/>
        <v>0</v>
      </c>
      <c r="E254" s="28">
        <f t="shared" si="113"/>
        <v>0</v>
      </c>
      <c r="F254" s="28">
        <f t="shared" si="113"/>
        <v>0</v>
      </c>
      <c r="G254" s="28">
        <f t="shared" si="113"/>
        <v>0</v>
      </c>
      <c r="H254" s="28">
        <f t="shared" si="113"/>
        <v>0</v>
      </c>
      <c r="I254" s="28">
        <f t="shared" si="113"/>
        <v>0</v>
      </c>
      <c r="J254" s="28">
        <f t="shared" si="113"/>
        <v>0</v>
      </c>
      <c r="K254" s="28">
        <f t="shared" si="113"/>
        <v>0</v>
      </c>
      <c r="L254" s="28">
        <f t="shared" si="113"/>
        <v>0</v>
      </c>
      <c r="M254" s="71">
        <f t="shared" si="113"/>
        <v>7.5</v>
      </c>
      <c r="N254" s="82">
        <f t="shared" si="113"/>
        <v>7.46</v>
      </c>
      <c r="O254" s="82">
        <f t="shared" si="113"/>
        <v>7.52</v>
      </c>
      <c r="P254" s="82">
        <f t="shared" si="113"/>
        <v>0</v>
      </c>
      <c r="Q254" s="82">
        <f t="shared" si="113"/>
        <v>0</v>
      </c>
      <c r="R254" s="82">
        <f t="shared" si="113"/>
        <v>0</v>
      </c>
      <c r="S254" s="82">
        <f t="shared" si="113"/>
        <v>0</v>
      </c>
      <c r="T254" s="82">
        <f t="shared" si="113"/>
        <v>0</v>
      </c>
      <c r="U254" s="82">
        <f t="shared" si="113"/>
        <v>0</v>
      </c>
      <c r="V254" s="29">
        <f t="shared" si="113"/>
        <v>0</v>
      </c>
      <c r="W254" s="39">
        <f t="shared" si="113"/>
        <v>0</v>
      </c>
      <c r="X254" s="39">
        <f t="shared" si="113"/>
        <v>0</v>
      </c>
      <c r="Y254" s="39">
        <f t="shared" si="113"/>
        <v>0</v>
      </c>
      <c r="Z254" s="39">
        <f t="shared" si="113"/>
        <v>0</v>
      </c>
      <c r="AA254" s="39">
        <f t="shared" si="113"/>
        <v>0</v>
      </c>
      <c r="AB254" s="39">
        <f t="shared" si="113"/>
        <v>0</v>
      </c>
      <c r="AC254" s="39">
        <f t="shared" si="113"/>
        <v>0</v>
      </c>
      <c r="AD254" s="39">
        <f t="shared" si="113"/>
        <v>0</v>
      </c>
      <c r="AE254" s="29">
        <f t="shared" si="113"/>
        <v>0</v>
      </c>
      <c r="AF254" s="39">
        <f t="shared" si="113"/>
        <v>0</v>
      </c>
      <c r="AG254" s="39">
        <f t="shared" si="113"/>
        <v>0</v>
      </c>
      <c r="AH254" s="39">
        <f t="shared" si="113"/>
        <v>0</v>
      </c>
      <c r="AI254" s="39">
        <f t="shared" si="113"/>
        <v>0</v>
      </c>
      <c r="AJ254" s="39">
        <f t="shared" si="113"/>
        <v>0</v>
      </c>
      <c r="AK254" s="39">
        <f t="shared" si="113"/>
        <v>0</v>
      </c>
      <c r="AL254" s="39">
        <f t="shared" si="113"/>
        <v>0</v>
      </c>
      <c r="AM254" s="39">
        <f t="shared" si="113"/>
        <v>0</v>
      </c>
      <c r="AN254" s="39">
        <f t="shared" si="113"/>
        <v>28.493894165535956</v>
      </c>
      <c r="AO254" s="39">
        <f t="shared" si="113"/>
        <v>1111</v>
      </c>
      <c r="AP254" s="104">
        <f t="shared" si="113"/>
        <v>3.89</v>
      </c>
      <c r="AQ254" s="105">
        <f t="shared" si="113"/>
        <v>2.58</v>
      </c>
      <c r="AR254" s="106">
        <f t="shared" si="113"/>
        <v>73.725490196078439</v>
      </c>
      <c r="AS254" s="106">
        <f t="shared" si="113"/>
        <v>40.874035989717228</v>
      </c>
      <c r="AT254" s="107">
        <f t="shared" si="113"/>
        <v>1130</v>
      </c>
      <c r="AU254" s="108">
        <f t="shared" si="113"/>
        <v>2.85</v>
      </c>
      <c r="AV254" s="109">
        <f t="shared" si="113"/>
        <v>1.6</v>
      </c>
      <c r="AW254" s="106">
        <f t="shared" si="113"/>
        <v>63.485477178423231</v>
      </c>
      <c r="AX254" s="106">
        <f t="shared" si="113"/>
        <v>100</v>
      </c>
      <c r="AY254" s="60">
        <f t="shared" si="113"/>
        <v>43.302707930367511</v>
      </c>
      <c r="AZ254" s="96">
        <f t="shared" si="113"/>
        <v>80.75</v>
      </c>
      <c r="BA254" s="67">
        <f t="shared" si="113"/>
        <v>63.1</v>
      </c>
      <c r="BB254" s="67">
        <f t="shared" si="113"/>
        <v>33.5</v>
      </c>
      <c r="BC254" s="67">
        <f t="shared" si="113"/>
        <v>1</v>
      </c>
      <c r="BD254" s="67">
        <f t="shared" si="113"/>
        <v>0</v>
      </c>
      <c r="BE254" s="27">
        <f t="shared" si="113"/>
        <v>0</v>
      </c>
      <c r="BF254" s="29">
        <f t="shared" si="113"/>
        <v>11770</v>
      </c>
      <c r="BG254" s="39">
        <f t="shared" si="113"/>
        <v>4214</v>
      </c>
      <c r="BH254" s="40">
        <f t="shared" si="113"/>
        <v>11770</v>
      </c>
      <c r="BI254" s="40">
        <f t="shared" si="113"/>
        <v>0</v>
      </c>
      <c r="BJ254" s="40">
        <f t="shared" si="113"/>
        <v>0</v>
      </c>
      <c r="BK254" s="40">
        <f t="shared" si="113"/>
        <v>0</v>
      </c>
      <c r="BL254" s="40">
        <f t="shared" si="113"/>
        <v>0</v>
      </c>
      <c r="BM254" s="27">
        <f t="shared" si="113"/>
        <v>0</v>
      </c>
    </row>
    <row r="255" spans="1:65" outlineLevel="3" x14ac:dyDescent="0.3">
      <c r="A255" s="158" t="s">
        <v>30</v>
      </c>
      <c r="B255" s="159"/>
      <c r="C255" s="51">
        <f t="shared" ref="C255:BM255" si="114">SUBTOTAL(5,C223:C253)</f>
        <v>342202</v>
      </c>
      <c r="D255" s="61">
        <f t="shared" si="114"/>
        <v>0</v>
      </c>
      <c r="E255" s="12">
        <f t="shared" si="114"/>
        <v>0</v>
      </c>
      <c r="F255" s="12">
        <f t="shared" si="114"/>
        <v>0</v>
      </c>
      <c r="G255" s="12">
        <f t="shared" si="114"/>
        <v>0</v>
      </c>
      <c r="H255" s="12">
        <f t="shared" si="114"/>
        <v>0</v>
      </c>
      <c r="I255" s="12">
        <f t="shared" si="114"/>
        <v>0</v>
      </c>
      <c r="J255" s="12">
        <f t="shared" si="114"/>
        <v>0</v>
      </c>
      <c r="K255" s="12">
        <f t="shared" si="114"/>
        <v>0</v>
      </c>
      <c r="L255" s="12">
        <f t="shared" si="114"/>
        <v>0</v>
      </c>
      <c r="M255" s="72">
        <f t="shared" si="114"/>
        <v>7.1</v>
      </c>
      <c r="N255" s="83">
        <f t="shared" si="114"/>
        <v>7.11</v>
      </c>
      <c r="O255" s="83">
        <f t="shared" si="114"/>
        <v>7.14</v>
      </c>
      <c r="P255" s="83">
        <f t="shared" si="114"/>
        <v>0</v>
      </c>
      <c r="Q255" s="83">
        <f t="shared" si="114"/>
        <v>0</v>
      </c>
      <c r="R255" s="83">
        <f t="shared" si="114"/>
        <v>0</v>
      </c>
      <c r="S255" s="83">
        <f t="shared" si="114"/>
        <v>0</v>
      </c>
      <c r="T255" s="83">
        <f t="shared" si="114"/>
        <v>0</v>
      </c>
      <c r="U255" s="83">
        <f t="shared" si="114"/>
        <v>0</v>
      </c>
      <c r="V255" s="6">
        <f t="shared" si="114"/>
        <v>0</v>
      </c>
      <c r="W255" s="41">
        <f t="shared" si="114"/>
        <v>0</v>
      </c>
      <c r="X255" s="41">
        <f t="shared" si="114"/>
        <v>0</v>
      </c>
      <c r="Y255" s="41">
        <f t="shared" si="114"/>
        <v>0</v>
      </c>
      <c r="Z255" s="41">
        <f t="shared" si="114"/>
        <v>0</v>
      </c>
      <c r="AA255" s="41">
        <f t="shared" si="114"/>
        <v>0</v>
      </c>
      <c r="AB255" s="41">
        <f t="shared" si="114"/>
        <v>0</v>
      </c>
      <c r="AC255" s="41">
        <f t="shared" si="114"/>
        <v>0</v>
      </c>
      <c r="AD255" s="41">
        <f t="shared" si="114"/>
        <v>0</v>
      </c>
      <c r="AE255" s="6">
        <f t="shared" si="114"/>
        <v>0</v>
      </c>
      <c r="AF255" s="41">
        <f t="shared" si="114"/>
        <v>0</v>
      </c>
      <c r="AG255" s="41">
        <f t="shared" si="114"/>
        <v>0</v>
      </c>
      <c r="AH255" s="41">
        <f t="shared" si="114"/>
        <v>0</v>
      </c>
      <c r="AI255" s="41">
        <f t="shared" si="114"/>
        <v>0</v>
      </c>
      <c r="AJ255" s="41">
        <f t="shared" si="114"/>
        <v>0</v>
      </c>
      <c r="AK255" s="41">
        <f t="shared" si="114"/>
        <v>0</v>
      </c>
      <c r="AL255" s="41">
        <f t="shared" si="114"/>
        <v>0</v>
      </c>
      <c r="AM255" s="41">
        <f t="shared" si="114"/>
        <v>0</v>
      </c>
      <c r="AN255" s="41">
        <f t="shared" si="114"/>
        <v>18.901890189018903</v>
      </c>
      <c r="AO255" s="41">
        <f t="shared" si="114"/>
        <v>737</v>
      </c>
      <c r="AP255" s="110">
        <f t="shared" si="114"/>
        <v>2.37</v>
      </c>
      <c r="AQ255" s="111">
        <f t="shared" si="114"/>
        <v>1.66</v>
      </c>
      <c r="AR255" s="112">
        <f t="shared" si="114"/>
        <v>59.125964010282772</v>
      </c>
      <c r="AS255" s="112">
        <f t="shared" si="114"/>
        <v>26.274509803921561</v>
      </c>
      <c r="AT255" s="113">
        <f t="shared" si="114"/>
        <v>691</v>
      </c>
      <c r="AU255" s="114">
        <f t="shared" si="114"/>
        <v>2.2400000000000002</v>
      </c>
      <c r="AV255" s="115">
        <f t="shared" si="114"/>
        <v>1.4</v>
      </c>
      <c r="AW255" s="112">
        <f t="shared" si="114"/>
        <v>0</v>
      </c>
      <c r="AX255" s="112">
        <f t="shared" si="114"/>
        <v>36.514522821576769</v>
      </c>
      <c r="AY255" s="61">
        <f t="shared" si="114"/>
        <v>11.513043478260876</v>
      </c>
      <c r="AZ255" s="97">
        <f t="shared" si="114"/>
        <v>74.25</v>
      </c>
      <c r="BA255" s="68">
        <f t="shared" si="114"/>
        <v>63.1</v>
      </c>
      <c r="BB255" s="68">
        <f t="shared" si="114"/>
        <v>33.5</v>
      </c>
      <c r="BC255" s="68">
        <f t="shared" si="114"/>
        <v>1</v>
      </c>
      <c r="BD255" s="68">
        <f t="shared" si="114"/>
        <v>0</v>
      </c>
      <c r="BE255" s="15">
        <f t="shared" si="114"/>
        <v>0</v>
      </c>
      <c r="BF255" s="6">
        <f t="shared" si="114"/>
        <v>1486</v>
      </c>
      <c r="BG255" s="41">
        <f t="shared" si="114"/>
        <v>0</v>
      </c>
      <c r="BH255" s="42">
        <f t="shared" si="114"/>
        <v>0</v>
      </c>
      <c r="BI255" s="42">
        <f t="shared" si="114"/>
        <v>0</v>
      </c>
      <c r="BJ255" s="42">
        <f t="shared" si="114"/>
        <v>0</v>
      </c>
      <c r="BK255" s="42">
        <f t="shared" si="114"/>
        <v>0</v>
      </c>
      <c r="BL255" s="42">
        <f t="shared" si="114"/>
        <v>0</v>
      </c>
      <c r="BM255" s="15">
        <f t="shared" si="114"/>
        <v>0</v>
      </c>
    </row>
    <row r="256" spans="1:65" outlineLevel="2" x14ac:dyDescent="0.3">
      <c r="A256" s="158" t="s">
        <v>19</v>
      </c>
      <c r="B256" s="159"/>
      <c r="C256" s="51">
        <f>IFERROR(SUBTOTAL(1,C223:C253),"")</f>
        <v>364335.29032258067</v>
      </c>
      <c r="D256" s="61" t="str">
        <f t="shared" ref="D256:BM256" si="115">IFERROR(SUBTOTAL(1,D223:D253),"")</f>
        <v/>
      </c>
      <c r="E256" s="12" t="str">
        <f t="shared" si="115"/>
        <v/>
      </c>
      <c r="F256" s="12" t="str">
        <f t="shared" si="115"/>
        <v/>
      </c>
      <c r="G256" s="12" t="str">
        <f t="shared" si="115"/>
        <v/>
      </c>
      <c r="H256" s="12" t="str">
        <f t="shared" si="115"/>
        <v/>
      </c>
      <c r="I256" s="12" t="str">
        <f t="shared" si="115"/>
        <v/>
      </c>
      <c r="J256" s="12" t="str">
        <f t="shared" si="115"/>
        <v/>
      </c>
      <c r="K256" s="12" t="str">
        <f t="shared" si="115"/>
        <v/>
      </c>
      <c r="L256" s="12" t="str">
        <f t="shared" si="115"/>
        <v/>
      </c>
      <c r="M256" s="72">
        <f t="shared" si="115"/>
        <v>7.3</v>
      </c>
      <c r="N256" s="83">
        <f t="shared" si="115"/>
        <v>7.2739999999999991</v>
      </c>
      <c r="O256" s="83">
        <f t="shared" si="115"/>
        <v>7.3439999999999994</v>
      </c>
      <c r="P256" s="83" t="str">
        <f t="shared" si="115"/>
        <v/>
      </c>
      <c r="Q256" s="83" t="str">
        <f t="shared" si="115"/>
        <v/>
      </c>
      <c r="R256" s="83" t="str">
        <f t="shared" si="115"/>
        <v/>
      </c>
      <c r="S256" s="83" t="str">
        <f t="shared" si="115"/>
        <v/>
      </c>
      <c r="T256" s="83" t="str">
        <f t="shared" si="115"/>
        <v/>
      </c>
      <c r="U256" s="83" t="str">
        <f t="shared" si="115"/>
        <v/>
      </c>
      <c r="V256" s="6" t="str">
        <f t="shared" si="115"/>
        <v/>
      </c>
      <c r="W256" s="41" t="str">
        <f t="shared" si="115"/>
        <v/>
      </c>
      <c r="X256" s="41" t="str">
        <f t="shared" si="115"/>
        <v/>
      </c>
      <c r="Y256" s="41" t="str">
        <f t="shared" si="115"/>
        <v/>
      </c>
      <c r="Z256" s="41" t="str">
        <f t="shared" si="115"/>
        <v/>
      </c>
      <c r="AA256" s="41" t="str">
        <f t="shared" si="115"/>
        <v/>
      </c>
      <c r="AB256" s="41" t="str">
        <f t="shared" si="115"/>
        <v/>
      </c>
      <c r="AC256" s="41" t="str">
        <f t="shared" si="115"/>
        <v/>
      </c>
      <c r="AD256" s="41" t="str">
        <f t="shared" si="115"/>
        <v/>
      </c>
      <c r="AE256" s="6" t="str">
        <f t="shared" si="115"/>
        <v/>
      </c>
      <c r="AF256" s="41" t="str">
        <f t="shared" si="115"/>
        <v/>
      </c>
      <c r="AG256" s="41" t="str">
        <f t="shared" si="115"/>
        <v/>
      </c>
      <c r="AH256" s="41" t="str">
        <f t="shared" si="115"/>
        <v/>
      </c>
      <c r="AI256" s="41" t="str">
        <f t="shared" si="115"/>
        <v/>
      </c>
      <c r="AJ256" s="41" t="str">
        <f t="shared" si="115"/>
        <v/>
      </c>
      <c r="AK256" s="41" t="str">
        <f t="shared" si="115"/>
        <v/>
      </c>
      <c r="AL256" s="41" t="str">
        <f t="shared" si="115"/>
        <v/>
      </c>
      <c r="AM256" s="41" t="str">
        <f t="shared" si="115"/>
        <v/>
      </c>
      <c r="AN256" s="41">
        <f t="shared" si="115"/>
        <v>22.233007208985896</v>
      </c>
      <c r="AO256" s="41">
        <f t="shared" si="115"/>
        <v>956.48387096774195</v>
      </c>
      <c r="AP256" s="110">
        <f t="shared" si="115"/>
        <v>3.17</v>
      </c>
      <c r="AQ256" s="111">
        <f t="shared" si="115"/>
        <v>2.16</v>
      </c>
      <c r="AR256" s="112">
        <f t="shared" si="115"/>
        <v>68.764003624148444</v>
      </c>
      <c r="AS256" s="112">
        <f t="shared" si="115"/>
        <v>31.235996375851567</v>
      </c>
      <c r="AT256" s="113">
        <f t="shared" si="115"/>
        <v>934.80645161290317</v>
      </c>
      <c r="AU256" s="114">
        <f t="shared" si="115"/>
        <v>2.407826086956522</v>
      </c>
      <c r="AV256" s="115">
        <f t="shared" si="115"/>
        <v>1.4939999999999998</v>
      </c>
      <c r="AW256" s="112">
        <f t="shared" si="115"/>
        <v>49.992914663028948</v>
      </c>
      <c r="AX256" s="112">
        <f t="shared" si="115"/>
        <v>50.007085336971052</v>
      </c>
      <c r="AY256" s="61">
        <f t="shared" si="115"/>
        <v>31.727724647840496</v>
      </c>
      <c r="AZ256" s="97">
        <f t="shared" si="115"/>
        <v>77.583043478260862</v>
      </c>
      <c r="BA256" s="68">
        <f t="shared" si="115"/>
        <v>63.1</v>
      </c>
      <c r="BB256" s="68">
        <f t="shared" si="115"/>
        <v>33.5</v>
      </c>
      <c r="BC256" s="68">
        <f t="shared" si="115"/>
        <v>1</v>
      </c>
      <c r="BD256" s="68" t="str">
        <f t="shared" si="115"/>
        <v/>
      </c>
      <c r="BE256" s="15" t="str">
        <f>IFERROR(SUBTOTAL(1,BE223:BE253),"")</f>
        <v/>
      </c>
      <c r="BF256" s="6">
        <f t="shared" si="115"/>
        <v>7993.333333333333</v>
      </c>
      <c r="BG256" s="41">
        <f t="shared" si="115"/>
        <v>1936.9354838709678</v>
      </c>
      <c r="BH256" s="42">
        <f t="shared" si="115"/>
        <v>5025</v>
      </c>
      <c r="BI256" s="42" t="str">
        <f t="shared" si="115"/>
        <v/>
      </c>
      <c r="BJ256" s="42" t="str">
        <f t="shared" si="115"/>
        <v/>
      </c>
      <c r="BK256" s="42" t="str">
        <f t="shared" si="115"/>
        <v/>
      </c>
      <c r="BL256" s="42" t="str">
        <f t="shared" si="115"/>
        <v/>
      </c>
      <c r="BM256" s="15" t="str">
        <f t="shared" si="115"/>
        <v/>
      </c>
    </row>
    <row r="257" spans="1:65" ht="17.25" outlineLevel="1" thickBot="1" x14ac:dyDescent="0.35">
      <c r="A257" s="160" t="s">
        <v>54</v>
      </c>
      <c r="B257" s="161"/>
      <c r="C257" s="52">
        <f>SUBTOTAL(9,C223:C253)</f>
        <v>11294394</v>
      </c>
      <c r="D257" s="62"/>
      <c r="E257" s="30"/>
      <c r="F257" s="30"/>
      <c r="G257" s="30"/>
      <c r="H257" s="30"/>
      <c r="I257" s="30"/>
      <c r="J257" s="30"/>
      <c r="K257" s="30"/>
      <c r="L257" s="30"/>
      <c r="M257" s="73"/>
      <c r="N257" s="84"/>
      <c r="O257" s="84"/>
      <c r="P257" s="84"/>
      <c r="Q257" s="84"/>
      <c r="R257" s="84"/>
      <c r="S257" s="84"/>
      <c r="T257" s="84"/>
      <c r="U257" s="84"/>
      <c r="V257" s="93"/>
      <c r="W257" s="94"/>
      <c r="X257" s="94"/>
      <c r="Y257" s="94"/>
      <c r="Z257" s="94"/>
      <c r="AA257" s="94"/>
      <c r="AB257" s="94"/>
      <c r="AC257" s="94"/>
      <c r="AD257" s="94"/>
      <c r="AE257" s="93"/>
      <c r="AF257" s="94"/>
      <c r="AG257" s="94"/>
      <c r="AH257" s="94"/>
      <c r="AI257" s="94"/>
      <c r="AJ257" s="94"/>
      <c r="AK257" s="94"/>
      <c r="AL257" s="94"/>
      <c r="AM257" s="94"/>
      <c r="AN257" s="94"/>
      <c r="AO257" s="43">
        <f>SUBTOTAL(9,AO223:AO253)</f>
        <v>29651</v>
      </c>
      <c r="AP257" s="116"/>
      <c r="AQ257" s="117"/>
      <c r="AR257" s="118"/>
      <c r="AS257" s="118"/>
      <c r="AT257" s="119">
        <f>SUBTOTAL(9,AT223:AT253)</f>
        <v>28979</v>
      </c>
      <c r="AU257" s="120"/>
      <c r="AV257" s="121"/>
      <c r="AW257" s="118"/>
      <c r="AX257" s="118"/>
      <c r="AY257" s="62"/>
      <c r="AZ257" s="98"/>
      <c r="BA257" s="69"/>
      <c r="BB257" s="69"/>
      <c r="BC257" s="69"/>
      <c r="BD257" s="69"/>
      <c r="BE257" s="16">
        <f>SUBTOTAL(9,BE223:BE253)</f>
        <v>0</v>
      </c>
      <c r="BF257" s="7">
        <f t="shared" ref="BF257:BM257" si="116">SUBTOTAL(9,BF223:BF253)</f>
        <v>215820</v>
      </c>
      <c r="BG257" s="43">
        <f t="shared" si="116"/>
        <v>60045</v>
      </c>
      <c r="BH257" s="44">
        <f t="shared" si="116"/>
        <v>155775</v>
      </c>
      <c r="BI257" s="44">
        <f t="shared" si="116"/>
        <v>0</v>
      </c>
      <c r="BJ257" s="44">
        <f t="shared" si="116"/>
        <v>0</v>
      </c>
      <c r="BK257" s="44">
        <f t="shared" si="116"/>
        <v>0</v>
      </c>
      <c r="BL257" s="44">
        <f t="shared" si="116"/>
        <v>0</v>
      </c>
      <c r="BM257" s="16">
        <f t="shared" si="116"/>
        <v>0</v>
      </c>
    </row>
    <row r="258" spans="1:65" outlineLevel="5" x14ac:dyDescent="0.3">
      <c r="A258" s="21">
        <f t="shared" si="112"/>
        <v>8</v>
      </c>
      <c r="B258" s="33">
        <f>B253+1</f>
        <v>44044</v>
      </c>
      <c r="C258" s="51">
        <v>365713</v>
      </c>
      <c r="D258" s="64" t="str">
        <f t="shared" ref="D258:D288" si="117">IFERROR(ROUND(AVERAGE(E258:L258),1),"")</f>
        <v/>
      </c>
      <c r="E258" s="12"/>
      <c r="F258" s="12"/>
      <c r="G258" s="12"/>
      <c r="H258" s="12"/>
      <c r="I258" s="12"/>
      <c r="J258" s="12"/>
      <c r="K258" s="12"/>
      <c r="L258" s="12"/>
      <c r="M258" s="74" t="str">
        <f t="shared" ref="M258:M288" si="118">IFERROR(ROUND(AVERAGE(N258:U258),1),"")</f>
        <v/>
      </c>
      <c r="N258" s="83" t="s">
        <v>103</v>
      </c>
      <c r="O258" s="83" t="s">
        <v>103</v>
      </c>
      <c r="P258" s="83"/>
      <c r="Q258" s="83"/>
      <c r="R258" s="83"/>
      <c r="S258" s="83"/>
      <c r="T258" s="83"/>
      <c r="U258" s="83"/>
      <c r="V258" s="5" t="str">
        <f t="shared" ref="V258:V288" si="119">IFERROR(ROUND(AVERAGE(W258:AD258),1),"")</f>
        <v/>
      </c>
      <c r="W258" s="41"/>
      <c r="X258" s="41"/>
      <c r="Y258" s="41"/>
      <c r="Z258" s="41"/>
      <c r="AA258" s="41"/>
      <c r="AB258" s="41"/>
      <c r="AC258" s="41"/>
      <c r="AD258" s="41"/>
      <c r="AE258" s="5" t="str">
        <f t="shared" ref="AE258:AE288" si="120">IFERROR(ROUND(AVERAGE(AF258:AM258),1),"")</f>
        <v/>
      </c>
      <c r="AF258" s="41"/>
      <c r="AG258" s="41"/>
      <c r="AH258" s="41"/>
      <c r="AI258" s="41"/>
      <c r="AJ258" s="41"/>
      <c r="AK258" s="41"/>
      <c r="AL258" s="41"/>
      <c r="AM258" s="41"/>
      <c r="AN258" s="41">
        <f>21000/AO258</f>
        <v>19.073569482288828</v>
      </c>
      <c r="AO258" s="41">
        <v>1101</v>
      </c>
      <c r="AP258" s="110" t="s">
        <v>103</v>
      </c>
      <c r="AQ258" s="111" t="s">
        <v>103</v>
      </c>
      <c r="AR258" s="126" t="str">
        <f t="shared" ref="AR258:AR288" si="121">IFERROR(AQ258/AP258*100,"")</f>
        <v/>
      </c>
      <c r="AS258" s="126" t="str">
        <f t="shared" ref="AS258:AS288" si="122">IFERROR(100-AR258,"")</f>
        <v/>
      </c>
      <c r="AT258" s="127">
        <v>1134</v>
      </c>
      <c r="AU258" s="128" t="s">
        <v>103</v>
      </c>
      <c r="AV258" s="129" t="s">
        <v>103</v>
      </c>
      <c r="AW258" s="126" t="str">
        <f t="shared" ref="AW258:AW288" si="123">IFERROR(AV258/AU258*100,"")</f>
        <v/>
      </c>
      <c r="AX258" s="126" t="str">
        <f t="shared" ref="AX258:AX288" si="124">IFERROR(100-AW258,"")</f>
        <v/>
      </c>
      <c r="AY258" s="64" t="str">
        <f t="shared" ref="AY258:AY288" si="125">IFERROR((1-((AW258*AS258)/(AX258*AR258)))*100,"")</f>
        <v/>
      </c>
      <c r="AZ258" s="97" t="s">
        <v>103</v>
      </c>
      <c r="BA258" s="68"/>
      <c r="BB258" s="68"/>
      <c r="BC258" s="68"/>
      <c r="BD258" s="68"/>
      <c r="BE258" s="15"/>
      <c r="BF258" s="5">
        <f t="shared" ref="BF258:BF288" si="126">IF(SUM(BG258:BM258)=0,"",SUM(BG258:BM258))</f>
        <v>6295</v>
      </c>
      <c r="BG258" s="42">
        <v>4099</v>
      </c>
      <c r="BH258" s="42">
        <v>2196</v>
      </c>
      <c r="BI258" s="42"/>
      <c r="BJ258" s="42"/>
      <c r="BK258" s="42"/>
      <c r="BL258" s="42"/>
      <c r="BM258" s="15"/>
    </row>
    <row r="259" spans="1:65" outlineLevel="5" x14ac:dyDescent="0.3">
      <c r="A259" s="22">
        <f t="shared" si="112"/>
        <v>8</v>
      </c>
      <c r="B259" s="9">
        <f t="shared" si="110"/>
        <v>44045</v>
      </c>
      <c r="C259" s="51">
        <v>366938</v>
      </c>
      <c r="D259" s="64" t="str">
        <f t="shared" si="117"/>
        <v/>
      </c>
      <c r="E259" s="12"/>
      <c r="F259" s="12"/>
      <c r="G259" s="12"/>
      <c r="H259" s="12"/>
      <c r="I259" s="12"/>
      <c r="J259" s="12"/>
      <c r="K259" s="12"/>
      <c r="L259" s="12"/>
      <c r="M259" s="74" t="str">
        <f t="shared" si="118"/>
        <v/>
      </c>
      <c r="N259" s="83" t="s">
        <v>103</v>
      </c>
      <c r="O259" s="83" t="s">
        <v>103</v>
      </c>
      <c r="P259" s="83"/>
      <c r="Q259" s="83"/>
      <c r="R259" s="83"/>
      <c r="S259" s="83"/>
      <c r="T259" s="83"/>
      <c r="U259" s="83"/>
      <c r="V259" s="5" t="str">
        <f t="shared" si="119"/>
        <v/>
      </c>
      <c r="W259" s="41"/>
      <c r="X259" s="41"/>
      <c r="Y259" s="41"/>
      <c r="Z259" s="41"/>
      <c r="AA259" s="41"/>
      <c r="AB259" s="41"/>
      <c r="AC259" s="41"/>
      <c r="AD259" s="41"/>
      <c r="AE259" s="5" t="str">
        <f t="shared" si="120"/>
        <v/>
      </c>
      <c r="AF259" s="41"/>
      <c r="AG259" s="41"/>
      <c r="AH259" s="41"/>
      <c r="AI259" s="41"/>
      <c r="AJ259" s="41"/>
      <c r="AK259" s="41"/>
      <c r="AL259" s="41"/>
      <c r="AM259" s="41"/>
      <c r="AN259" s="41">
        <f t="shared" ref="AN259:AN288" si="127">21000/AO259</f>
        <v>19.444444444444443</v>
      </c>
      <c r="AO259" s="41">
        <v>1080</v>
      </c>
      <c r="AP259" s="110" t="s">
        <v>103</v>
      </c>
      <c r="AQ259" s="111" t="s">
        <v>103</v>
      </c>
      <c r="AR259" s="126" t="str">
        <f t="shared" si="121"/>
        <v/>
      </c>
      <c r="AS259" s="126" t="str">
        <f t="shared" si="122"/>
        <v/>
      </c>
      <c r="AT259" s="127">
        <v>1154</v>
      </c>
      <c r="AU259" s="128" t="s">
        <v>103</v>
      </c>
      <c r="AV259" s="129" t="s">
        <v>103</v>
      </c>
      <c r="AW259" s="126" t="str">
        <f t="shared" si="123"/>
        <v/>
      </c>
      <c r="AX259" s="126" t="str">
        <f t="shared" si="124"/>
        <v/>
      </c>
      <c r="AY259" s="64" t="str">
        <f t="shared" si="125"/>
        <v/>
      </c>
      <c r="AZ259" s="97" t="s">
        <v>103</v>
      </c>
      <c r="BA259" s="68"/>
      <c r="BB259" s="68"/>
      <c r="BC259" s="68"/>
      <c r="BD259" s="68"/>
      <c r="BE259" s="15"/>
      <c r="BF259" s="5">
        <f t="shared" si="126"/>
        <v>7521</v>
      </c>
      <c r="BG259" s="42">
        <v>1507</v>
      </c>
      <c r="BH259" s="42">
        <v>6014</v>
      </c>
      <c r="BI259" s="42"/>
      <c r="BJ259" s="42"/>
      <c r="BK259" s="42"/>
      <c r="BL259" s="42"/>
      <c r="BM259" s="15"/>
    </row>
    <row r="260" spans="1:65" outlineLevel="5" x14ac:dyDescent="0.3">
      <c r="A260" s="22">
        <f t="shared" si="112"/>
        <v>8</v>
      </c>
      <c r="B260" s="9">
        <f t="shared" si="110"/>
        <v>44046</v>
      </c>
      <c r="C260" s="51">
        <v>365954</v>
      </c>
      <c r="D260" s="64" t="str">
        <f t="shared" si="117"/>
        <v/>
      </c>
      <c r="E260" s="12"/>
      <c r="F260" s="12"/>
      <c r="G260" s="12"/>
      <c r="H260" s="12"/>
      <c r="I260" s="12"/>
      <c r="J260" s="12"/>
      <c r="K260" s="12"/>
      <c r="L260" s="12"/>
      <c r="M260" s="74" t="str">
        <f t="shared" si="118"/>
        <v/>
      </c>
      <c r="N260" s="83" t="s">
        <v>103</v>
      </c>
      <c r="O260" s="83" t="s">
        <v>103</v>
      </c>
      <c r="P260" s="83"/>
      <c r="Q260" s="83"/>
      <c r="R260" s="83"/>
      <c r="S260" s="83"/>
      <c r="T260" s="83"/>
      <c r="U260" s="83"/>
      <c r="V260" s="5" t="str">
        <f t="shared" si="119"/>
        <v/>
      </c>
      <c r="W260" s="41"/>
      <c r="X260" s="41"/>
      <c r="Y260" s="41"/>
      <c r="Z260" s="41"/>
      <c r="AA260" s="41"/>
      <c r="AB260" s="41"/>
      <c r="AC260" s="41"/>
      <c r="AD260" s="41"/>
      <c r="AE260" s="5" t="str">
        <f t="shared" si="120"/>
        <v/>
      </c>
      <c r="AF260" s="41"/>
      <c r="AG260" s="41"/>
      <c r="AH260" s="41"/>
      <c r="AI260" s="41"/>
      <c r="AJ260" s="41"/>
      <c r="AK260" s="41"/>
      <c r="AL260" s="41"/>
      <c r="AM260" s="41"/>
      <c r="AN260" s="41">
        <f t="shared" si="127"/>
        <v>19.108280254777071</v>
      </c>
      <c r="AO260" s="41">
        <v>1099</v>
      </c>
      <c r="AP260" s="110" t="s">
        <v>103</v>
      </c>
      <c r="AQ260" s="111" t="s">
        <v>103</v>
      </c>
      <c r="AR260" s="126" t="str">
        <f t="shared" si="121"/>
        <v/>
      </c>
      <c r="AS260" s="126" t="str">
        <f t="shared" si="122"/>
        <v/>
      </c>
      <c r="AT260" s="127">
        <v>997</v>
      </c>
      <c r="AU260" s="128">
        <v>2.63</v>
      </c>
      <c r="AV260" s="129" t="s">
        <v>103</v>
      </c>
      <c r="AW260" s="126" t="str">
        <f t="shared" si="123"/>
        <v/>
      </c>
      <c r="AX260" s="126" t="str">
        <f t="shared" si="124"/>
        <v/>
      </c>
      <c r="AY260" s="64" t="str">
        <f t="shared" si="125"/>
        <v/>
      </c>
      <c r="AZ260" s="97">
        <v>75.66</v>
      </c>
      <c r="BA260" s="68"/>
      <c r="BB260" s="68"/>
      <c r="BC260" s="68"/>
      <c r="BD260" s="68"/>
      <c r="BE260" s="15"/>
      <c r="BF260" s="5">
        <f t="shared" si="126"/>
        <v>7283</v>
      </c>
      <c r="BG260" s="42">
        <v>0</v>
      </c>
      <c r="BH260" s="42">
        <v>7283</v>
      </c>
      <c r="BI260" s="42"/>
      <c r="BJ260" s="42"/>
      <c r="BK260" s="42"/>
      <c r="BL260" s="42"/>
      <c r="BM260" s="15"/>
    </row>
    <row r="261" spans="1:65" outlineLevel="5" x14ac:dyDescent="0.3">
      <c r="A261" s="22">
        <f t="shared" si="112"/>
        <v>8</v>
      </c>
      <c r="B261" s="9">
        <f t="shared" si="110"/>
        <v>44047</v>
      </c>
      <c r="C261" s="51">
        <v>362827</v>
      </c>
      <c r="D261" s="64" t="str">
        <f t="shared" si="117"/>
        <v/>
      </c>
      <c r="E261" s="12"/>
      <c r="F261" s="12"/>
      <c r="G261" s="12"/>
      <c r="H261" s="12"/>
      <c r="I261" s="12"/>
      <c r="J261" s="12"/>
      <c r="K261" s="12"/>
      <c r="L261" s="12"/>
      <c r="M261" s="74" t="str">
        <f t="shared" si="118"/>
        <v/>
      </c>
      <c r="N261" s="83" t="s">
        <v>103</v>
      </c>
      <c r="O261" s="83" t="s">
        <v>103</v>
      </c>
      <c r="P261" s="83"/>
      <c r="Q261" s="83"/>
      <c r="R261" s="83"/>
      <c r="S261" s="83"/>
      <c r="T261" s="83"/>
      <c r="U261" s="83"/>
      <c r="V261" s="5" t="str">
        <f t="shared" si="119"/>
        <v/>
      </c>
      <c r="W261" s="41"/>
      <c r="X261" s="41"/>
      <c r="Y261" s="41"/>
      <c r="Z261" s="41"/>
      <c r="AA261" s="41"/>
      <c r="AB261" s="41"/>
      <c r="AC261" s="41"/>
      <c r="AD261" s="41"/>
      <c r="AE261" s="5" t="str">
        <f t="shared" si="120"/>
        <v/>
      </c>
      <c r="AF261" s="41"/>
      <c r="AG261" s="41"/>
      <c r="AH261" s="41"/>
      <c r="AI261" s="41"/>
      <c r="AJ261" s="41"/>
      <c r="AK261" s="41"/>
      <c r="AL261" s="41"/>
      <c r="AM261" s="41"/>
      <c r="AN261" s="41">
        <f t="shared" si="127"/>
        <v>19.26605504587156</v>
      </c>
      <c r="AO261" s="41">
        <v>1090</v>
      </c>
      <c r="AP261" s="110" t="s">
        <v>103</v>
      </c>
      <c r="AQ261" s="111" t="s">
        <v>103</v>
      </c>
      <c r="AR261" s="126" t="str">
        <f t="shared" si="121"/>
        <v/>
      </c>
      <c r="AS261" s="126" t="str">
        <f t="shared" si="122"/>
        <v/>
      </c>
      <c r="AT261" s="127">
        <v>1118</v>
      </c>
      <c r="AU261" s="128">
        <v>2.58</v>
      </c>
      <c r="AV261" s="129" t="s">
        <v>103</v>
      </c>
      <c r="AW261" s="126" t="str">
        <f t="shared" si="123"/>
        <v/>
      </c>
      <c r="AX261" s="126" t="str">
        <f t="shared" si="124"/>
        <v/>
      </c>
      <c r="AY261" s="64" t="str">
        <f t="shared" si="125"/>
        <v/>
      </c>
      <c r="AZ261" s="97">
        <v>75.31</v>
      </c>
      <c r="BA261" s="68"/>
      <c r="BB261" s="68"/>
      <c r="BC261" s="68"/>
      <c r="BD261" s="68"/>
      <c r="BE261" s="15"/>
      <c r="BF261" s="5">
        <f t="shared" si="126"/>
        <v>7777</v>
      </c>
      <c r="BG261" s="42">
        <v>2454</v>
      </c>
      <c r="BH261" s="42">
        <v>5323</v>
      </c>
      <c r="BI261" s="42"/>
      <c r="BJ261" s="42"/>
      <c r="BK261" s="42"/>
      <c r="BL261" s="42"/>
      <c r="BM261" s="15"/>
    </row>
    <row r="262" spans="1:65" outlineLevel="5" x14ac:dyDescent="0.3">
      <c r="A262" s="22">
        <f t="shared" si="112"/>
        <v>8</v>
      </c>
      <c r="B262" s="9">
        <f t="shared" si="110"/>
        <v>44048</v>
      </c>
      <c r="C262" s="51">
        <v>362608</v>
      </c>
      <c r="D262" s="64" t="str">
        <f t="shared" si="117"/>
        <v/>
      </c>
      <c r="E262" s="12"/>
      <c r="F262" s="12"/>
      <c r="G262" s="12"/>
      <c r="H262" s="12"/>
      <c r="I262" s="12"/>
      <c r="J262" s="12"/>
      <c r="K262" s="12"/>
      <c r="L262" s="12"/>
      <c r="M262" s="74" t="str">
        <f t="shared" si="118"/>
        <v/>
      </c>
      <c r="N262" s="83" t="s">
        <v>103</v>
      </c>
      <c r="O262" s="83" t="s">
        <v>103</v>
      </c>
      <c r="P262" s="83"/>
      <c r="Q262" s="83"/>
      <c r="R262" s="83"/>
      <c r="S262" s="83"/>
      <c r="T262" s="83"/>
      <c r="U262" s="83"/>
      <c r="V262" s="5" t="str">
        <f t="shared" si="119"/>
        <v/>
      </c>
      <c r="W262" s="41"/>
      <c r="X262" s="41"/>
      <c r="Y262" s="41"/>
      <c r="Z262" s="41"/>
      <c r="AA262" s="41"/>
      <c r="AB262" s="41"/>
      <c r="AC262" s="41"/>
      <c r="AD262" s="41"/>
      <c r="AE262" s="5" t="str">
        <f t="shared" si="120"/>
        <v/>
      </c>
      <c r="AF262" s="41"/>
      <c r="AG262" s="41"/>
      <c r="AH262" s="41"/>
      <c r="AI262" s="41"/>
      <c r="AJ262" s="41"/>
      <c r="AK262" s="41"/>
      <c r="AL262" s="41"/>
      <c r="AM262" s="41"/>
      <c r="AN262" s="41">
        <f t="shared" si="127"/>
        <v>20.309477756286267</v>
      </c>
      <c r="AO262" s="41">
        <v>1034</v>
      </c>
      <c r="AP262" s="110" t="s">
        <v>103</v>
      </c>
      <c r="AQ262" s="111" t="s">
        <v>103</v>
      </c>
      <c r="AR262" s="126" t="str">
        <f t="shared" si="121"/>
        <v/>
      </c>
      <c r="AS262" s="126" t="str">
        <f t="shared" si="122"/>
        <v/>
      </c>
      <c r="AT262" s="127">
        <v>1000</v>
      </c>
      <c r="AU262" s="128">
        <v>2.61</v>
      </c>
      <c r="AV262" s="129" t="s">
        <v>103</v>
      </c>
      <c r="AW262" s="126" t="str">
        <f t="shared" si="123"/>
        <v/>
      </c>
      <c r="AX262" s="126" t="str">
        <f t="shared" si="124"/>
        <v/>
      </c>
      <c r="AY262" s="64" t="str">
        <f t="shared" si="125"/>
        <v/>
      </c>
      <c r="AZ262" s="97">
        <v>76.55</v>
      </c>
      <c r="BA262" s="68"/>
      <c r="BB262" s="68"/>
      <c r="BC262" s="68"/>
      <c r="BD262" s="68"/>
      <c r="BE262" s="15"/>
      <c r="BF262" s="5">
        <f t="shared" si="126"/>
        <v>8302</v>
      </c>
      <c r="BG262" s="42">
        <v>4100</v>
      </c>
      <c r="BH262" s="42">
        <v>4202</v>
      </c>
      <c r="BI262" s="42"/>
      <c r="BJ262" s="42"/>
      <c r="BK262" s="42"/>
      <c r="BL262" s="42"/>
      <c r="BM262" s="15"/>
    </row>
    <row r="263" spans="1:65" outlineLevel="5" x14ac:dyDescent="0.3">
      <c r="A263" s="22">
        <f t="shared" si="112"/>
        <v>8</v>
      </c>
      <c r="B263" s="9">
        <f t="shared" si="110"/>
        <v>44049</v>
      </c>
      <c r="C263" s="51">
        <v>362355</v>
      </c>
      <c r="D263" s="64" t="str">
        <f t="shared" si="117"/>
        <v/>
      </c>
      <c r="E263" s="12"/>
      <c r="F263" s="12"/>
      <c r="G263" s="12"/>
      <c r="H263" s="12"/>
      <c r="I263" s="12"/>
      <c r="J263" s="12"/>
      <c r="K263" s="12"/>
      <c r="L263" s="12"/>
      <c r="M263" s="74">
        <f t="shared" si="118"/>
        <v>7.3</v>
      </c>
      <c r="N263" s="83">
        <v>7.38</v>
      </c>
      <c r="O263" s="83">
        <v>7.23</v>
      </c>
      <c r="P263" s="83"/>
      <c r="Q263" s="83"/>
      <c r="R263" s="83"/>
      <c r="S263" s="83"/>
      <c r="T263" s="83"/>
      <c r="U263" s="83"/>
      <c r="V263" s="5" t="str">
        <f t="shared" si="119"/>
        <v/>
      </c>
      <c r="W263" s="41"/>
      <c r="X263" s="41"/>
      <c r="Y263" s="41"/>
      <c r="Z263" s="41"/>
      <c r="AA263" s="41"/>
      <c r="AB263" s="41"/>
      <c r="AC263" s="41"/>
      <c r="AD263" s="41"/>
      <c r="AE263" s="5" t="str">
        <f t="shared" si="120"/>
        <v/>
      </c>
      <c r="AF263" s="41"/>
      <c r="AG263" s="41"/>
      <c r="AH263" s="41"/>
      <c r="AI263" s="41"/>
      <c r="AJ263" s="41"/>
      <c r="AK263" s="41"/>
      <c r="AL263" s="41"/>
      <c r="AM263" s="41"/>
      <c r="AN263" s="41">
        <f t="shared" si="127"/>
        <v>19.516728624535315</v>
      </c>
      <c r="AO263" s="41">
        <v>1076</v>
      </c>
      <c r="AP263" s="110">
        <v>3.87</v>
      </c>
      <c r="AQ263" s="111">
        <v>2.59</v>
      </c>
      <c r="AR263" s="126">
        <f t="shared" si="121"/>
        <v>66.925064599483193</v>
      </c>
      <c r="AS263" s="126">
        <f t="shared" si="122"/>
        <v>33.074935400516807</v>
      </c>
      <c r="AT263" s="127">
        <v>1186</v>
      </c>
      <c r="AU263" s="128">
        <v>2.67</v>
      </c>
      <c r="AV263" s="129">
        <v>1.42</v>
      </c>
      <c r="AW263" s="126">
        <f t="shared" si="123"/>
        <v>53.183520599250933</v>
      </c>
      <c r="AX263" s="126">
        <f t="shared" si="124"/>
        <v>46.816479400749067</v>
      </c>
      <c r="AY263" s="64">
        <f t="shared" si="125"/>
        <v>43.857915057915029</v>
      </c>
      <c r="AZ263" s="97">
        <v>76.13</v>
      </c>
      <c r="BA263" s="68"/>
      <c r="BB263" s="68"/>
      <c r="BC263" s="68"/>
      <c r="BD263" s="68"/>
      <c r="BE263" s="15"/>
      <c r="BF263" s="5">
        <f t="shared" si="126"/>
        <v>9070</v>
      </c>
      <c r="BG263" s="42">
        <v>2913</v>
      </c>
      <c r="BH263" s="42">
        <v>6157</v>
      </c>
      <c r="BI263" s="42"/>
      <c r="BJ263" s="42"/>
      <c r="BK263" s="42"/>
      <c r="BL263" s="42"/>
      <c r="BM263" s="15"/>
    </row>
    <row r="264" spans="1:65" outlineLevel="5" x14ac:dyDescent="0.3">
      <c r="A264" s="22">
        <f t="shared" si="112"/>
        <v>8</v>
      </c>
      <c r="B264" s="9">
        <f t="shared" si="110"/>
        <v>44050</v>
      </c>
      <c r="C264" s="51">
        <v>363498</v>
      </c>
      <c r="D264" s="64" t="str">
        <f t="shared" si="117"/>
        <v/>
      </c>
      <c r="E264" s="12"/>
      <c r="F264" s="12"/>
      <c r="G264" s="12"/>
      <c r="H264" s="12"/>
      <c r="I264" s="12"/>
      <c r="J264" s="12"/>
      <c r="K264" s="12"/>
      <c r="L264" s="12"/>
      <c r="M264" s="74" t="str">
        <f t="shared" si="118"/>
        <v/>
      </c>
      <c r="N264" s="83" t="s">
        <v>103</v>
      </c>
      <c r="O264" s="83" t="s">
        <v>103</v>
      </c>
      <c r="P264" s="83"/>
      <c r="Q264" s="83"/>
      <c r="R264" s="83"/>
      <c r="S264" s="83"/>
      <c r="T264" s="83"/>
      <c r="U264" s="83"/>
      <c r="V264" s="5" t="str">
        <f t="shared" si="119"/>
        <v/>
      </c>
      <c r="W264" s="41"/>
      <c r="X264" s="41"/>
      <c r="Y264" s="41"/>
      <c r="Z264" s="41"/>
      <c r="AA264" s="41"/>
      <c r="AB264" s="41"/>
      <c r="AC264" s="41"/>
      <c r="AD264" s="41"/>
      <c r="AE264" s="5" t="str">
        <f t="shared" si="120"/>
        <v/>
      </c>
      <c r="AF264" s="41"/>
      <c r="AG264" s="41"/>
      <c r="AH264" s="41"/>
      <c r="AI264" s="41"/>
      <c r="AJ264" s="41"/>
      <c r="AK264" s="41"/>
      <c r="AL264" s="41"/>
      <c r="AM264" s="41"/>
      <c r="AN264" s="41">
        <f t="shared" si="127"/>
        <v>17.841971112999151</v>
      </c>
      <c r="AO264" s="41">
        <v>1177</v>
      </c>
      <c r="AP264" s="110" t="s">
        <v>103</v>
      </c>
      <c r="AQ264" s="111" t="s">
        <v>103</v>
      </c>
      <c r="AR264" s="126" t="str">
        <f t="shared" si="121"/>
        <v/>
      </c>
      <c r="AS264" s="126" t="str">
        <f t="shared" si="122"/>
        <v/>
      </c>
      <c r="AT264" s="127">
        <v>1269</v>
      </c>
      <c r="AU264" s="128">
        <v>2.58</v>
      </c>
      <c r="AV264" s="129" t="s">
        <v>103</v>
      </c>
      <c r="AW264" s="126" t="str">
        <f t="shared" si="123"/>
        <v/>
      </c>
      <c r="AX264" s="126" t="str">
        <f t="shared" si="124"/>
        <v/>
      </c>
      <c r="AY264" s="64" t="str">
        <f t="shared" si="125"/>
        <v/>
      </c>
      <c r="AZ264" s="97">
        <v>76.48</v>
      </c>
      <c r="BA264" s="68"/>
      <c r="BB264" s="68"/>
      <c r="BC264" s="68"/>
      <c r="BD264" s="68"/>
      <c r="BE264" s="15"/>
      <c r="BF264" s="5">
        <f t="shared" si="126"/>
        <v>12005</v>
      </c>
      <c r="BG264" s="42">
        <v>0</v>
      </c>
      <c r="BH264" s="42">
        <v>12005</v>
      </c>
      <c r="BI264" s="42"/>
      <c r="BJ264" s="42"/>
      <c r="BK264" s="42"/>
      <c r="BL264" s="42"/>
      <c r="BM264" s="15"/>
    </row>
    <row r="265" spans="1:65" outlineLevel="5" x14ac:dyDescent="0.3">
      <c r="A265" s="22">
        <f t="shared" si="112"/>
        <v>8</v>
      </c>
      <c r="B265" s="9">
        <f t="shared" si="110"/>
        <v>44051</v>
      </c>
      <c r="C265" s="51">
        <v>364669</v>
      </c>
      <c r="D265" s="64" t="str">
        <f t="shared" si="117"/>
        <v/>
      </c>
      <c r="E265" s="12"/>
      <c r="F265" s="12"/>
      <c r="G265" s="12"/>
      <c r="H265" s="12"/>
      <c r="I265" s="12"/>
      <c r="J265" s="12"/>
      <c r="K265" s="12"/>
      <c r="L265" s="12"/>
      <c r="M265" s="74" t="str">
        <f t="shared" si="118"/>
        <v/>
      </c>
      <c r="N265" s="83" t="s">
        <v>103</v>
      </c>
      <c r="O265" s="83" t="s">
        <v>103</v>
      </c>
      <c r="P265" s="83"/>
      <c r="Q265" s="83"/>
      <c r="R265" s="83"/>
      <c r="S265" s="83"/>
      <c r="T265" s="83"/>
      <c r="U265" s="83"/>
      <c r="V265" s="5" t="str">
        <f t="shared" si="119"/>
        <v/>
      </c>
      <c r="W265" s="41"/>
      <c r="X265" s="41"/>
      <c r="Y265" s="41"/>
      <c r="Z265" s="41"/>
      <c r="AA265" s="41"/>
      <c r="AB265" s="41"/>
      <c r="AC265" s="41"/>
      <c r="AD265" s="41"/>
      <c r="AE265" s="5" t="str">
        <f t="shared" si="120"/>
        <v/>
      </c>
      <c r="AF265" s="41"/>
      <c r="AG265" s="41"/>
      <c r="AH265" s="41"/>
      <c r="AI265" s="41"/>
      <c r="AJ265" s="41"/>
      <c r="AK265" s="41"/>
      <c r="AL265" s="41"/>
      <c r="AM265" s="41"/>
      <c r="AN265" s="41">
        <f t="shared" si="127"/>
        <v>18.103448275862068</v>
      </c>
      <c r="AO265" s="41">
        <v>1160</v>
      </c>
      <c r="AP265" s="110" t="s">
        <v>103</v>
      </c>
      <c r="AQ265" s="111" t="s">
        <v>103</v>
      </c>
      <c r="AR265" s="126" t="str">
        <f t="shared" si="121"/>
        <v/>
      </c>
      <c r="AS265" s="126" t="str">
        <f t="shared" si="122"/>
        <v/>
      </c>
      <c r="AT265" s="127">
        <v>468</v>
      </c>
      <c r="AU265" s="128" t="s">
        <v>103</v>
      </c>
      <c r="AV265" s="129" t="s">
        <v>103</v>
      </c>
      <c r="AW265" s="126" t="str">
        <f t="shared" si="123"/>
        <v/>
      </c>
      <c r="AX265" s="126" t="str">
        <f t="shared" si="124"/>
        <v/>
      </c>
      <c r="AY265" s="64" t="str">
        <f t="shared" si="125"/>
        <v/>
      </c>
      <c r="AZ265" s="97" t="s">
        <v>103</v>
      </c>
      <c r="BA265" s="68"/>
      <c r="BB265" s="68"/>
      <c r="BC265" s="68"/>
      <c r="BD265" s="68"/>
      <c r="BE265" s="15"/>
      <c r="BF265" s="5">
        <f t="shared" si="126"/>
        <v>10579</v>
      </c>
      <c r="BG265" s="42">
        <v>0</v>
      </c>
      <c r="BH265" s="42">
        <v>10579</v>
      </c>
      <c r="BI265" s="42"/>
      <c r="BJ265" s="42"/>
      <c r="BK265" s="42"/>
      <c r="BL265" s="42"/>
      <c r="BM265" s="15"/>
    </row>
    <row r="266" spans="1:65" outlineLevel="5" x14ac:dyDescent="0.3">
      <c r="A266" s="22">
        <f t="shared" si="112"/>
        <v>8</v>
      </c>
      <c r="B266" s="9">
        <f t="shared" si="110"/>
        <v>44052</v>
      </c>
      <c r="C266" s="51">
        <v>365041</v>
      </c>
      <c r="D266" s="64" t="str">
        <f t="shared" si="117"/>
        <v/>
      </c>
      <c r="E266" s="12"/>
      <c r="F266" s="12"/>
      <c r="G266" s="12"/>
      <c r="H266" s="12"/>
      <c r="I266" s="12"/>
      <c r="J266" s="12"/>
      <c r="K266" s="12"/>
      <c r="L266" s="12"/>
      <c r="M266" s="74" t="str">
        <f t="shared" si="118"/>
        <v/>
      </c>
      <c r="N266" s="83" t="s">
        <v>103</v>
      </c>
      <c r="O266" s="83" t="s">
        <v>103</v>
      </c>
      <c r="P266" s="83"/>
      <c r="Q266" s="83"/>
      <c r="R266" s="83"/>
      <c r="S266" s="83"/>
      <c r="T266" s="83"/>
      <c r="U266" s="83"/>
      <c r="V266" s="5" t="str">
        <f t="shared" si="119"/>
        <v/>
      </c>
      <c r="W266" s="41"/>
      <c r="X266" s="41"/>
      <c r="Y266" s="41"/>
      <c r="Z266" s="41"/>
      <c r="AA266" s="41"/>
      <c r="AB266" s="41"/>
      <c r="AC266" s="41"/>
      <c r="AD266" s="41"/>
      <c r="AE266" s="5" t="str">
        <f t="shared" si="120"/>
        <v/>
      </c>
      <c r="AF266" s="41"/>
      <c r="AG266" s="41"/>
      <c r="AH266" s="41"/>
      <c r="AI266" s="41"/>
      <c r="AJ266" s="41"/>
      <c r="AK266" s="41"/>
      <c r="AL266" s="41"/>
      <c r="AM266" s="41"/>
      <c r="AN266" s="41">
        <f t="shared" si="127"/>
        <v>17.114914425427873</v>
      </c>
      <c r="AO266" s="41">
        <v>1227</v>
      </c>
      <c r="AP266" s="110" t="s">
        <v>103</v>
      </c>
      <c r="AQ266" s="111" t="s">
        <v>103</v>
      </c>
      <c r="AR266" s="126" t="str">
        <f t="shared" si="121"/>
        <v/>
      </c>
      <c r="AS266" s="126" t="str">
        <f t="shared" si="122"/>
        <v/>
      </c>
      <c r="AT266" s="127">
        <v>762</v>
      </c>
      <c r="AU266" s="128" t="s">
        <v>103</v>
      </c>
      <c r="AV266" s="129" t="s">
        <v>103</v>
      </c>
      <c r="AW266" s="126" t="str">
        <f t="shared" si="123"/>
        <v/>
      </c>
      <c r="AX266" s="126" t="str">
        <f t="shared" si="124"/>
        <v/>
      </c>
      <c r="AY266" s="64" t="str">
        <f t="shared" si="125"/>
        <v/>
      </c>
      <c r="AZ266" s="97" t="s">
        <v>103</v>
      </c>
      <c r="BA266" s="68"/>
      <c r="BB266" s="68"/>
      <c r="BC266" s="68"/>
      <c r="BD266" s="68"/>
      <c r="BE266" s="15"/>
      <c r="BF266" s="5">
        <f t="shared" si="126"/>
        <v>8931</v>
      </c>
      <c r="BG266" s="42">
        <v>1117</v>
      </c>
      <c r="BH266" s="42">
        <v>7814</v>
      </c>
      <c r="BI266" s="42"/>
      <c r="BJ266" s="42"/>
      <c r="BK266" s="42"/>
      <c r="BL266" s="42"/>
      <c r="BM266" s="15"/>
    </row>
    <row r="267" spans="1:65" outlineLevel="5" x14ac:dyDescent="0.3">
      <c r="A267" s="22">
        <f t="shared" si="112"/>
        <v>8</v>
      </c>
      <c r="B267" s="9">
        <f t="shared" si="110"/>
        <v>44053</v>
      </c>
      <c r="C267" s="51">
        <v>366741</v>
      </c>
      <c r="D267" s="64" t="str">
        <f t="shared" si="117"/>
        <v/>
      </c>
      <c r="E267" s="12"/>
      <c r="F267" s="12"/>
      <c r="G267" s="12"/>
      <c r="H267" s="12"/>
      <c r="I267" s="12"/>
      <c r="J267" s="12"/>
      <c r="K267" s="12"/>
      <c r="L267" s="12"/>
      <c r="M267" s="74" t="str">
        <f t="shared" si="118"/>
        <v/>
      </c>
      <c r="N267" s="83" t="s">
        <v>103</v>
      </c>
      <c r="O267" s="83" t="s">
        <v>103</v>
      </c>
      <c r="P267" s="83"/>
      <c r="Q267" s="83"/>
      <c r="R267" s="83"/>
      <c r="S267" s="83"/>
      <c r="T267" s="83"/>
      <c r="U267" s="83"/>
      <c r="V267" s="5" t="str">
        <f t="shared" si="119"/>
        <v/>
      </c>
      <c r="W267" s="41"/>
      <c r="X267" s="41"/>
      <c r="Y267" s="41"/>
      <c r="Z267" s="41"/>
      <c r="AA267" s="41"/>
      <c r="AB267" s="41"/>
      <c r="AC267" s="41"/>
      <c r="AD267" s="41"/>
      <c r="AE267" s="5" t="str">
        <f t="shared" si="120"/>
        <v/>
      </c>
      <c r="AF267" s="41"/>
      <c r="AG267" s="41"/>
      <c r="AH267" s="41"/>
      <c r="AI267" s="41"/>
      <c r="AJ267" s="41"/>
      <c r="AK267" s="41"/>
      <c r="AL267" s="41"/>
      <c r="AM267" s="41"/>
      <c r="AN267" s="41">
        <f t="shared" si="127"/>
        <v>20.348837209302324</v>
      </c>
      <c r="AO267" s="41">
        <v>1032</v>
      </c>
      <c r="AP267" s="110" t="s">
        <v>103</v>
      </c>
      <c r="AQ267" s="111" t="s">
        <v>103</v>
      </c>
      <c r="AR267" s="126" t="str">
        <f t="shared" si="121"/>
        <v/>
      </c>
      <c r="AS267" s="126" t="str">
        <f t="shared" si="122"/>
        <v/>
      </c>
      <c r="AT267" s="127">
        <v>1168</v>
      </c>
      <c r="AU267" s="128">
        <v>2.72</v>
      </c>
      <c r="AV267" s="129" t="s">
        <v>103</v>
      </c>
      <c r="AW267" s="126" t="str">
        <f t="shared" si="123"/>
        <v/>
      </c>
      <c r="AX267" s="126" t="str">
        <f t="shared" si="124"/>
        <v/>
      </c>
      <c r="AY267" s="64" t="str">
        <f t="shared" si="125"/>
        <v/>
      </c>
      <c r="AZ267" s="97">
        <v>75.83</v>
      </c>
      <c r="BA267" s="68"/>
      <c r="BB267" s="68"/>
      <c r="BC267" s="68"/>
      <c r="BD267" s="68"/>
      <c r="BE267" s="15"/>
      <c r="BF267" s="5">
        <f t="shared" si="126"/>
        <v>5962</v>
      </c>
      <c r="BG267" s="42">
        <v>4133</v>
      </c>
      <c r="BH267" s="42">
        <v>1829</v>
      </c>
      <c r="BI267" s="42"/>
      <c r="BJ267" s="42"/>
      <c r="BK267" s="42"/>
      <c r="BL267" s="42"/>
      <c r="BM267" s="15"/>
    </row>
    <row r="268" spans="1:65" outlineLevel="5" x14ac:dyDescent="0.3">
      <c r="A268" s="22">
        <f t="shared" si="112"/>
        <v>8</v>
      </c>
      <c r="B268" s="9">
        <f t="shared" si="110"/>
        <v>44054</v>
      </c>
      <c r="C268" s="51">
        <v>366383</v>
      </c>
      <c r="D268" s="64" t="str">
        <f t="shared" si="117"/>
        <v/>
      </c>
      <c r="E268" s="12"/>
      <c r="F268" s="12"/>
      <c r="G268" s="12"/>
      <c r="H268" s="12"/>
      <c r="I268" s="12"/>
      <c r="J268" s="12"/>
      <c r="K268" s="12"/>
      <c r="L268" s="12"/>
      <c r="M268" s="74">
        <f t="shared" si="118"/>
        <v>7.4</v>
      </c>
      <c r="N268" s="83">
        <v>7.3</v>
      </c>
      <c r="O268" s="83">
        <v>7.4</v>
      </c>
      <c r="P268" s="83"/>
      <c r="Q268" s="83"/>
      <c r="R268" s="83"/>
      <c r="S268" s="83"/>
      <c r="T268" s="83"/>
      <c r="U268" s="83"/>
      <c r="V268" s="5" t="str">
        <f t="shared" si="119"/>
        <v/>
      </c>
      <c r="W268" s="41"/>
      <c r="X268" s="41"/>
      <c r="Y268" s="41"/>
      <c r="Z268" s="41"/>
      <c r="AA268" s="41"/>
      <c r="AB268" s="41"/>
      <c r="AC268" s="41"/>
      <c r="AD268" s="41"/>
      <c r="AE268" s="5" t="str">
        <f t="shared" si="120"/>
        <v/>
      </c>
      <c r="AF268" s="41"/>
      <c r="AG268" s="41"/>
      <c r="AH268" s="41"/>
      <c r="AI268" s="41"/>
      <c r="AJ268" s="41"/>
      <c r="AK268" s="41"/>
      <c r="AL268" s="41"/>
      <c r="AM268" s="41"/>
      <c r="AN268" s="41">
        <f t="shared" si="127"/>
        <v>19.534883720930232</v>
      </c>
      <c r="AO268" s="41">
        <v>1075</v>
      </c>
      <c r="AP268" s="110">
        <v>3.2</v>
      </c>
      <c r="AQ268" s="111">
        <v>2.08</v>
      </c>
      <c r="AR268" s="126">
        <f t="shared" si="121"/>
        <v>65</v>
      </c>
      <c r="AS268" s="126">
        <f t="shared" si="122"/>
        <v>35</v>
      </c>
      <c r="AT268" s="127">
        <v>1100</v>
      </c>
      <c r="AU268" s="128">
        <v>2.79</v>
      </c>
      <c r="AV268" s="129">
        <v>1.46</v>
      </c>
      <c r="AW268" s="126">
        <f t="shared" si="123"/>
        <v>52.329749103942646</v>
      </c>
      <c r="AX268" s="126">
        <f t="shared" si="124"/>
        <v>47.670250896057354</v>
      </c>
      <c r="AY268" s="64">
        <f t="shared" si="125"/>
        <v>40.890688259109332</v>
      </c>
      <c r="AZ268" s="97">
        <v>75.260000000000005</v>
      </c>
      <c r="BA268" s="68"/>
      <c r="BB268" s="68"/>
      <c r="BC268" s="68"/>
      <c r="BD268" s="68"/>
      <c r="BE268" s="15"/>
      <c r="BF268" s="5">
        <f t="shared" si="126"/>
        <v>7893</v>
      </c>
      <c r="BG268" s="42">
        <v>3083</v>
      </c>
      <c r="BH268" s="42">
        <v>4810</v>
      </c>
      <c r="BI268" s="42"/>
      <c r="BJ268" s="42"/>
      <c r="BK268" s="42"/>
      <c r="BL268" s="42"/>
      <c r="BM268" s="15"/>
    </row>
    <row r="269" spans="1:65" outlineLevel="5" x14ac:dyDescent="0.3">
      <c r="A269" s="22">
        <f t="shared" si="112"/>
        <v>8</v>
      </c>
      <c r="B269" s="9">
        <f t="shared" si="110"/>
        <v>44055</v>
      </c>
      <c r="C269" s="51">
        <v>365783</v>
      </c>
      <c r="D269" s="64" t="str">
        <f t="shared" si="117"/>
        <v/>
      </c>
      <c r="E269" s="12"/>
      <c r="F269" s="12"/>
      <c r="G269" s="12"/>
      <c r="H269" s="12"/>
      <c r="I269" s="12"/>
      <c r="J269" s="12"/>
      <c r="K269" s="12"/>
      <c r="L269" s="12"/>
      <c r="M269" s="74" t="str">
        <f t="shared" si="118"/>
        <v/>
      </c>
      <c r="N269" s="83" t="s">
        <v>103</v>
      </c>
      <c r="O269" s="83" t="s">
        <v>103</v>
      </c>
      <c r="P269" s="83"/>
      <c r="Q269" s="83"/>
      <c r="R269" s="83"/>
      <c r="S269" s="83"/>
      <c r="T269" s="83"/>
      <c r="U269" s="83"/>
      <c r="V269" s="5" t="str">
        <f t="shared" si="119"/>
        <v/>
      </c>
      <c r="W269" s="41"/>
      <c r="X269" s="41"/>
      <c r="Y269" s="41"/>
      <c r="Z269" s="41"/>
      <c r="AA269" s="41"/>
      <c r="AB269" s="41"/>
      <c r="AC269" s="41"/>
      <c r="AD269" s="41"/>
      <c r="AE269" s="5" t="str">
        <f t="shared" si="120"/>
        <v/>
      </c>
      <c r="AF269" s="41"/>
      <c r="AG269" s="41"/>
      <c r="AH269" s="41"/>
      <c r="AI269" s="41"/>
      <c r="AJ269" s="41"/>
      <c r="AK269" s="41"/>
      <c r="AL269" s="41"/>
      <c r="AM269" s="41"/>
      <c r="AN269" s="41">
        <f t="shared" si="127"/>
        <v>19.319227230910762</v>
      </c>
      <c r="AO269" s="41">
        <v>1087</v>
      </c>
      <c r="AP269" s="110" t="s">
        <v>103</v>
      </c>
      <c r="AQ269" s="111" t="s">
        <v>103</v>
      </c>
      <c r="AR269" s="126" t="str">
        <f t="shared" si="121"/>
        <v/>
      </c>
      <c r="AS269" s="126" t="str">
        <f t="shared" si="122"/>
        <v/>
      </c>
      <c r="AT269" s="127">
        <v>1113</v>
      </c>
      <c r="AU269" s="128">
        <v>2.7</v>
      </c>
      <c r="AV269" s="129" t="s">
        <v>103</v>
      </c>
      <c r="AW269" s="126" t="str">
        <f t="shared" si="123"/>
        <v/>
      </c>
      <c r="AX269" s="126" t="str">
        <f t="shared" si="124"/>
        <v/>
      </c>
      <c r="AY269" s="64" t="str">
        <f t="shared" si="125"/>
        <v/>
      </c>
      <c r="AZ269" s="97">
        <v>75.540000000000006</v>
      </c>
      <c r="BA269" s="68"/>
      <c r="BB269" s="68"/>
      <c r="BC269" s="68"/>
      <c r="BD269" s="68"/>
      <c r="BE269" s="15"/>
      <c r="BF269" s="5">
        <f t="shared" si="126"/>
        <v>7534</v>
      </c>
      <c r="BG269" s="42">
        <v>1100</v>
      </c>
      <c r="BH269" s="42">
        <v>6434</v>
      </c>
      <c r="BI269" s="42"/>
      <c r="BJ269" s="42"/>
      <c r="BK269" s="42"/>
      <c r="BL269" s="42"/>
      <c r="BM269" s="15"/>
    </row>
    <row r="270" spans="1:65" outlineLevel="5" x14ac:dyDescent="0.3">
      <c r="A270" s="22">
        <f t="shared" si="112"/>
        <v>8</v>
      </c>
      <c r="B270" s="9">
        <f t="shared" si="110"/>
        <v>44056</v>
      </c>
      <c r="C270" s="51">
        <v>363544</v>
      </c>
      <c r="D270" s="64" t="str">
        <f t="shared" si="117"/>
        <v/>
      </c>
      <c r="E270" s="12"/>
      <c r="F270" s="12"/>
      <c r="G270" s="12"/>
      <c r="H270" s="12"/>
      <c r="I270" s="12"/>
      <c r="J270" s="12"/>
      <c r="K270" s="12"/>
      <c r="L270" s="12"/>
      <c r="M270" s="74" t="str">
        <f t="shared" si="118"/>
        <v/>
      </c>
      <c r="N270" s="83" t="s">
        <v>103</v>
      </c>
      <c r="O270" s="83" t="s">
        <v>103</v>
      </c>
      <c r="P270" s="83"/>
      <c r="Q270" s="83"/>
      <c r="R270" s="83"/>
      <c r="S270" s="83"/>
      <c r="T270" s="83"/>
      <c r="U270" s="83"/>
      <c r="V270" s="5" t="str">
        <f t="shared" si="119"/>
        <v/>
      </c>
      <c r="W270" s="41"/>
      <c r="X270" s="41"/>
      <c r="Y270" s="41"/>
      <c r="Z270" s="41"/>
      <c r="AA270" s="41"/>
      <c r="AB270" s="41"/>
      <c r="AC270" s="41"/>
      <c r="AD270" s="41"/>
      <c r="AE270" s="5" t="str">
        <f t="shared" si="120"/>
        <v/>
      </c>
      <c r="AF270" s="41"/>
      <c r="AG270" s="41"/>
      <c r="AH270" s="41"/>
      <c r="AI270" s="41"/>
      <c r="AJ270" s="41"/>
      <c r="AK270" s="41"/>
      <c r="AL270" s="41"/>
      <c r="AM270" s="41"/>
      <c r="AN270" s="41">
        <f t="shared" si="127"/>
        <v>20.408163265306122</v>
      </c>
      <c r="AO270" s="41">
        <v>1029</v>
      </c>
      <c r="AP270" s="110" t="s">
        <v>103</v>
      </c>
      <c r="AQ270" s="111" t="s">
        <v>103</v>
      </c>
      <c r="AR270" s="126" t="str">
        <f t="shared" si="121"/>
        <v/>
      </c>
      <c r="AS270" s="126" t="str">
        <f t="shared" si="122"/>
        <v/>
      </c>
      <c r="AT270" s="127">
        <v>1034</v>
      </c>
      <c r="AU270" s="128">
        <v>2.65</v>
      </c>
      <c r="AV270" s="129" t="s">
        <v>103</v>
      </c>
      <c r="AW270" s="126" t="str">
        <f t="shared" si="123"/>
        <v/>
      </c>
      <c r="AX270" s="126" t="str">
        <f t="shared" si="124"/>
        <v/>
      </c>
      <c r="AY270" s="64" t="str">
        <f t="shared" si="125"/>
        <v/>
      </c>
      <c r="AZ270" s="97">
        <v>75.11</v>
      </c>
      <c r="BA270" s="68"/>
      <c r="BB270" s="68"/>
      <c r="BC270" s="68"/>
      <c r="BD270" s="68"/>
      <c r="BE270" s="15"/>
      <c r="BF270" s="5">
        <f t="shared" si="126"/>
        <v>6912</v>
      </c>
      <c r="BG270" s="42">
        <v>4000</v>
      </c>
      <c r="BH270" s="42">
        <v>2912</v>
      </c>
      <c r="BI270" s="42"/>
      <c r="BJ270" s="42"/>
      <c r="BK270" s="42"/>
      <c r="BL270" s="42"/>
      <c r="BM270" s="15"/>
    </row>
    <row r="271" spans="1:65" outlineLevel="5" x14ac:dyDescent="0.3">
      <c r="A271" s="22">
        <f t="shared" si="112"/>
        <v>8</v>
      </c>
      <c r="B271" s="9">
        <f t="shared" si="110"/>
        <v>44057</v>
      </c>
      <c r="C271" s="51">
        <v>367288</v>
      </c>
      <c r="D271" s="64" t="str">
        <f t="shared" si="117"/>
        <v/>
      </c>
      <c r="E271" s="12"/>
      <c r="F271" s="12"/>
      <c r="G271" s="12"/>
      <c r="H271" s="12"/>
      <c r="I271" s="12"/>
      <c r="J271" s="12"/>
      <c r="K271" s="12"/>
      <c r="L271" s="12"/>
      <c r="M271" s="74" t="str">
        <f t="shared" si="118"/>
        <v/>
      </c>
      <c r="N271" s="83" t="s">
        <v>103</v>
      </c>
      <c r="O271" s="83" t="s">
        <v>103</v>
      </c>
      <c r="P271" s="83"/>
      <c r="Q271" s="83"/>
      <c r="R271" s="83"/>
      <c r="S271" s="83"/>
      <c r="T271" s="83"/>
      <c r="U271" s="83"/>
      <c r="V271" s="5" t="str">
        <f t="shared" si="119"/>
        <v/>
      </c>
      <c r="W271" s="41"/>
      <c r="X271" s="41"/>
      <c r="Y271" s="41"/>
      <c r="Z271" s="41"/>
      <c r="AA271" s="41"/>
      <c r="AB271" s="41"/>
      <c r="AC271" s="41"/>
      <c r="AD271" s="41"/>
      <c r="AE271" s="5" t="str">
        <f t="shared" si="120"/>
        <v/>
      </c>
      <c r="AF271" s="41"/>
      <c r="AG271" s="41"/>
      <c r="AH271" s="41"/>
      <c r="AI271" s="41"/>
      <c r="AJ271" s="41"/>
      <c r="AK271" s="41"/>
      <c r="AL271" s="41"/>
      <c r="AM271" s="41"/>
      <c r="AN271" s="41">
        <f t="shared" si="127"/>
        <v>21.212121212121211</v>
      </c>
      <c r="AO271" s="41">
        <v>990</v>
      </c>
      <c r="AP271" s="110" t="s">
        <v>103</v>
      </c>
      <c r="AQ271" s="111" t="s">
        <v>103</v>
      </c>
      <c r="AR271" s="126" t="str">
        <f t="shared" si="121"/>
        <v/>
      </c>
      <c r="AS271" s="126" t="str">
        <f t="shared" si="122"/>
        <v/>
      </c>
      <c r="AT271" s="127">
        <v>953</v>
      </c>
      <c r="AU271" s="128">
        <v>2.68</v>
      </c>
      <c r="AV271" s="129" t="s">
        <v>103</v>
      </c>
      <c r="AW271" s="126" t="str">
        <f t="shared" si="123"/>
        <v/>
      </c>
      <c r="AX271" s="126" t="str">
        <f t="shared" si="124"/>
        <v/>
      </c>
      <c r="AY271" s="64" t="str">
        <f t="shared" si="125"/>
        <v/>
      </c>
      <c r="AZ271" s="97">
        <v>75.39</v>
      </c>
      <c r="BA271" s="68"/>
      <c r="BB271" s="68"/>
      <c r="BC271" s="68"/>
      <c r="BD271" s="68"/>
      <c r="BE271" s="15"/>
      <c r="BF271" s="5">
        <f t="shared" si="126"/>
        <v>6198</v>
      </c>
      <c r="BG271" s="42">
        <v>0</v>
      </c>
      <c r="BH271" s="42">
        <v>6198</v>
      </c>
      <c r="BI271" s="42"/>
      <c r="BJ271" s="42"/>
      <c r="BK271" s="42"/>
      <c r="BL271" s="42"/>
      <c r="BM271" s="15"/>
    </row>
    <row r="272" spans="1:65" outlineLevel="5" x14ac:dyDescent="0.3">
      <c r="A272" s="22">
        <f t="shared" si="112"/>
        <v>8</v>
      </c>
      <c r="B272" s="9">
        <f t="shared" si="110"/>
        <v>44058</v>
      </c>
      <c r="C272" s="51">
        <v>364939</v>
      </c>
      <c r="D272" s="64" t="str">
        <f t="shared" si="117"/>
        <v/>
      </c>
      <c r="E272" s="12"/>
      <c r="F272" s="12"/>
      <c r="G272" s="12"/>
      <c r="H272" s="12"/>
      <c r="I272" s="12"/>
      <c r="J272" s="12"/>
      <c r="K272" s="12"/>
      <c r="L272" s="12"/>
      <c r="M272" s="74" t="str">
        <f t="shared" si="118"/>
        <v/>
      </c>
      <c r="N272" s="83" t="s">
        <v>103</v>
      </c>
      <c r="O272" s="83" t="s">
        <v>103</v>
      </c>
      <c r="P272" s="83"/>
      <c r="Q272" s="83"/>
      <c r="R272" s="83"/>
      <c r="S272" s="83"/>
      <c r="T272" s="83"/>
      <c r="U272" s="83"/>
      <c r="V272" s="5" t="str">
        <f t="shared" si="119"/>
        <v/>
      </c>
      <c r="W272" s="41"/>
      <c r="X272" s="41"/>
      <c r="Y272" s="41"/>
      <c r="Z272" s="41"/>
      <c r="AA272" s="41"/>
      <c r="AB272" s="41"/>
      <c r="AC272" s="41"/>
      <c r="AD272" s="41"/>
      <c r="AE272" s="5" t="str">
        <f t="shared" si="120"/>
        <v/>
      </c>
      <c r="AF272" s="41"/>
      <c r="AG272" s="41"/>
      <c r="AH272" s="41"/>
      <c r="AI272" s="41"/>
      <c r="AJ272" s="41"/>
      <c r="AK272" s="41"/>
      <c r="AL272" s="41"/>
      <c r="AM272" s="41"/>
      <c r="AN272" s="41">
        <f t="shared" si="127"/>
        <v>20.447906523855892</v>
      </c>
      <c r="AO272" s="41">
        <v>1027</v>
      </c>
      <c r="AP272" s="110" t="s">
        <v>103</v>
      </c>
      <c r="AQ272" s="111" t="s">
        <v>103</v>
      </c>
      <c r="AR272" s="126" t="str">
        <f t="shared" si="121"/>
        <v/>
      </c>
      <c r="AS272" s="126" t="str">
        <f t="shared" si="122"/>
        <v/>
      </c>
      <c r="AT272" s="127">
        <v>891</v>
      </c>
      <c r="AU272" s="128" t="s">
        <v>103</v>
      </c>
      <c r="AV272" s="129" t="s">
        <v>103</v>
      </c>
      <c r="AW272" s="126" t="str">
        <f t="shared" si="123"/>
        <v/>
      </c>
      <c r="AX272" s="126" t="str">
        <f t="shared" si="124"/>
        <v/>
      </c>
      <c r="AY272" s="64" t="str">
        <f t="shared" si="125"/>
        <v/>
      </c>
      <c r="AZ272" s="97" t="s">
        <v>103</v>
      </c>
      <c r="BA272" s="68"/>
      <c r="BB272" s="68"/>
      <c r="BC272" s="68"/>
      <c r="BD272" s="68"/>
      <c r="BE272" s="15"/>
      <c r="BF272" s="5">
        <f t="shared" si="126"/>
        <v>6520</v>
      </c>
      <c r="BG272" s="42">
        <v>0</v>
      </c>
      <c r="BH272" s="42">
        <v>6520</v>
      </c>
      <c r="BI272" s="42"/>
      <c r="BJ272" s="42"/>
      <c r="BK272" s="42"/>
      <c r="BL272" s="42"/>
      <c r="BM272" s="15"/>
    </row>
    <row r="273" spans="1:65" outlineLevel="5" x14ac:dyDescent="0.3">
      <c r="A273" s="22">
        <f t="shared" si="112"/>
        <v>8</v>
      </c>
      <c r="B273" s="9">
        <f t="shared" si="110"/>
        <v>44059</v>
      </c>
      <c r="C273" s="51">
        <v>364288</v>
      </c>
      <c r="D273" s="64" t="str">
        <f t="shared" si="117"/>
        <v/>
      </c>
      <c r="E273" s="12"/>
      <c r="F273" s="12"/>
      <c r="G273" s="12"/>
      <c r="H273" s="12"/>
      <c r="I273" s="12"/>
      <c r="J273" s="12"/>
      <c r="K273" s="12"/>
      <c r="L273" s="12"/>
      <c r="M273" s="74" t="str">
        <f t="shared" si="118"/>
        <v/>
      </c>
      <c r="N273" s="83" t="s">
        <v>103</v>
      </c>
      <c r="O273" s="83" t="s">
        <v>103</v>
      </c>
      <c r="P273" s="83"/>
      <c r="Q273" s="83"/>
      <c r="R273" s="83"/>
      <c r="S273" s="83"/>
      <c r="T273" s="83"/>
      <c r="U273" s="83"/>
      <c r="V273" s="5" t="str">
        <f t="shared" si="119"/>
        <v/>
      </c>
      <c r="W273" s="41"/>
      <c r="X273" s="41"/>
      <c r="Y273" s="41"/>
      <c r="Z273" s="41"/>
      <c r="AA273" s="41"/>
      <c r="AB273" s="41"/>
      <c r="AC273" s="41"/>
      <c r="AD273" s="41"/>
      <c r="AE273" s="5" t="str">
        <f t="shared" si="120"/>
        <v/>
      </c>
      <c r="AF273" s="41"/>
      <c r="AG273" s="41"/>
      <c r="AH273" s="41"/>
      <c r="AI273" s="41"/>
      <c r="AJ273" s="41"/>
      <c r="AK273" s="41"/>
      <c r="AL273" s="41"/>
      <c r="AM273" s="41"/>
      <c r="AN273" s="41">
        <f t="shared" si="127"/>
        <v>24.418604651162791</v>
      </c>
      <c r="AO273" s="41">
        <v>860</v>
      </c>
      <c r="AP273" s="110" t="s">
        <v>103</v>
      </c>
      <c r="AQ273" s="111" t="s">
        <v>103</v>
      </c>
      <c r="AR273" s="126" t="str">
        <f t="shared" si="121"/>
        <v/>
      </c>
      <c r="AS273" s="126" t="str">
        <f t="shared" si="122"/>
        <v/>
      </c>
      <c r="AT273" s="127">
        <v>843</v>
      </c>
      <c r="AU273" s="128" t="s">
        <v>103</v>
      </c>
      <c r="AV273" s="129" t="s">
        <v>103</v>
      </c>
      <c r="AW273" s="126" t="str">
        <f t="shared" si="123"/>
        <v/>
      </c>
      <c r="AX273" s="126" t="str">
        <f t="shared" si="124"/>
        <v/>
      </c>
      <c r="AY273" s="64" t="str">
        <f t="shared" si="125"/>
        <v/>
      </c>
      <c r="AZ273" s="97" t="s">
        <v>103</v>
      </c>
      <c r="BA273" s="68"/>
      <c r="BB273" s="68"/>
      <c r="BC273" s="68"/>
      <c r="BD273" s="68"/>
      <c r="BE273" s="15"/>
      <c r="BF273" s="5">
        <f t="shared" si="126"/>
        <v>6689</v>
      </c>
      <c r="BG273" s="42">
        <v>1115</v>
      </c>
      <c r="BH273" s="42">
        <v>5574</v>
      </c>
      <c r="BI273" s="42"/>
      <c r="BJ273" s="42"/>
      <c r="BK273" s="42"/>
      <c r="BL273" s="42"/>
      <c r="BM273" s="15"/>
    </row>
    <row r="274" spans="1:65" outlineLevel="5" x14ac:dyDescent="0.3">
      <c r="A274" s="22">
        <f t="shared" si="112"/>
        <v>8</v>
      </c>
      <c r="B274" s="9">
        <f t="shared" si="110"/>
        <v>44060</v>
      </c>
      <c r="C274" s="51">
        <v>362252</v>
      </c>
      <c r="D274" s="64" t="str">
        <f t="shared" si="117"/>
        <v/>
      </c>
      <c r="E274" s="12"/>
      <c r="F274" s="12"/>
      <c r="G274" s="12"/>
      <c r="H274" s="12"/>
      <c r="I274" s="12"/>
      <c r="J274" s="12"/>
      <c r="K274" s="12"/>
      <c r="L274" s="12"/>
      <c r="M274" s="74" t="str">
        <f t="shared" si="118"/>
        <v/>
      </c>
      <c r="N274" s="83" t="s">
        <v>103</v>
      </c>
      <c r="O274" s="83" t="s">
        <v>103</v>
      </c>
      <c r="P274" s="83"/>
      <c r="Q274" s="83"/>
      <c r="R274" s="83"/>
      <c r="S274" s="83"/>
      <c r="T274" s="83"/>
      <c r="U274" s="83"/>
      <c r="V274" s="5" t="str">
        <f t="shared" si="119"/>
        <v/>
      </c>
      <c r="W274" s="41"/>
      <c r="X274" s="41"/>
      <c r="Y274" s="41"/>
      <c r="Z274" s="41"/>
      <c r="AA274" s="41"/>
      <c r="AB274" s="41"/>
      <c r="AC274" s="41"/>
      <c r="AD274" s="41"/>
      <c r="AE274" s="5" t="str">
        <f t="shared" si="120"/>
        <v/>
      </c>
      <c r="AF274" s="41"/>
      <c r="AG274" s="41"/>
      <c r="AH274" s="41"/>
      <c r="AI274" s="41"/>
      <c r="AJ274" s="41"/>
      <c r="AK274" s="41"/>
      <c r="AL274" s="41"/>
      <c r="AM274" s="41"/>
      <c r="AN274" s="41">
        <f t="shared" si="127"/>
        <v>22.875816993464053</v>
      </c>
      <c r="AO274" s="41">
        <v>918</v>
      </c>
      <c r="AP274" s="110" t="s">
        <v>103</v>
      </c>
      <c r="AQ274" s="111" t="s">
        <v>103</v>
      </c>
      <c r="AR274" s="126" t="str">
        <f t="shared" si="121"/>
        <v/>
      </c>
      <c r="AS274" s="126" t="str">
        <f t="shared" si="122"/>
        <v/>
      </c>
      <c r="AT274" s="127">
        <v>959</v>
      </c>
      <c r="AU274" s="128" t="s">
        <v>103</v>
      </c>
      <c r="AV274" s="129" t="s">
        <v>103</v>
      </c>
      <c r="AW274" s="126" t="str">
        <f t="shared" si="123"/>
        <v/>
      </c>
      <c r="AX274" s="126" t="str">
        <f t="shared" si="124"/>
        <v/>
      </c>
      <c r="AY274" s="64" t="str">
        <f t="shared" si="125"/>
        <v/>
      </c>
      <c r="AZ274" s="97" t="s">
        <v>103</v>
      </c>
      <c r="BA274" s="68"/>
      <c r="BB274" s="68"/>
      <c r="BC274" s="68"/>
      <c r="BD274" s="68"/>
      <c r="BE274" s="15"/>
      <c r="BF274" s="5">
        <f t="shared" si="126"/>
        <v>6331</v>
      </c>
      <c r="BG274" s="42">
        <v>4169</v>
      </c>
      <c r="BH274" s="42">
        <v>2162</v>
      </c>
      <c r="BI274" s="42"/>
      <c r="BJ274" s="42"/>
      <c r="BK274" s="42"/>
      <c r="BL274" s="42"/>
      <c r="BM274" s="15"/>
    </row>
    <row r="275" spans="1:65" outlineLevel="5" x14ac:dyDescent="0.3">
      <c r="A275" s="22">
        <f t="shared" si="112"/>
        <v>8</v>
      </c>
      <c r="B275" s="9">
        <f t="shared" si="110"/>
        <v>44061</v>
      </c>
      <c r="C275" s="51">
        <v>361275</v>
      </c>
      <c r="D275" s="64" t="str">
        <f t="shared" si="117"/>
        <v/>
      </c>
      <c r="E275" s="12"/>
      <c r="F275" s="12"/>
      <c r="G275" s="12"/>
      <c r="H275" s="12"/>
      <c r="I275" s="12"/>
      <c r="J275" s="12"/>
      <c r="K275" s="12"/>
      <c r="L275" s="12"/>
      <c r="M275" s="74" t="str">
        <f t="shared" si="118"/>
        <v/>
      </c>
      <c r="N275" s="83" t="s">
        <v>103</v>
      </c>
      <c r="O275" s="83" t="s">
        <v>103</v>
      </c>
      <c r="P275" s="83"/>
      <c r="Q275" s="83"/>
      <c r="R275" s="83"/>
      <c r="S275" s="83"/>
      <c r="T275" s="83"/>
      <c r="U275" s="83"/>
      <c r="V275" s="5" t="str">
        <f t="shared" si="119"/>
        <v/>
      </c>
      <c r="W275" s="41"/>
      <c r="X275" s="41"/>
      <c r="Y275" s="41"/>
      <c r="Z275" s="41"/>
      <c r="AA275" s="41"/>
      <c r="AB275" s="41"/>
      <c r="AC275" s="41"/>
      <c r="AD275" s="41"/>
      <c r="AE275" s="5" t="str">
        <f t="shared" si="120"/>
        <v/>
      </c>
      <c r="AF275" s="41"/>
      <c r="AG275" s="41"/>
      <c r="AH275" s="41"/>
      <c r="AI275" s="41"/>
      <c r="AJ275" s="41"/>
      <c r="AK275" s="41"/>
      <c r="AL275" s="41"/>
      <c r="AM275" s="41"/>
      <c r="AN275" s="41">
        <f t="shared" si="127"/>
        <v>22.222222222222221</v>
      </c>
      <c r="AO275" s="41">
        <v>945</v>
      </c>
      <c r="AP275" s="110" t="s">
        <v>103</v>
      </c>
      <c r="AQ275" s="111" t="s">
        <v>103</v>
      </c>
      <c r="AR275" s="126" t="str">
        <f t="shared" si="121"/>
        <v/>
      </c>
      <c r="AS275" s="126" t="str">
        <f t="shared" si="122"/>
        <v/>
      </c>
      <c r="AT275" s="127">
        <v>928</v>
      </c>
      <c r="AU275" s="128">
        <v>2.73</v>
      </c>
      <c r="AV275" s="129" t="s">
        <v>103</v>
      </c>
      <c r="AW275" s="126" t="str">
        <f t="shared" si="123"/>
        <v/>
      </c>
      <c r="AX275" s="126" t="str">
        <f t="shared" si="124"/>
        <v/>
      </c>
      <c r="AY275" s="64" t="str">
        <f t="shared" si="125"/>
        <v/>
      </c>
      <c r="AZ275" s="97">
        <v>75.209999999999994</v>
      </c>
      <c r="BA275" s="68"/>
      <c r="BB275" s="68"/>
      <c r="BC275" s="68"/>
      <c r="BD275" s="68"/>
      <c r="BE275" s="15"/>
      <c r="BF275" s="5">
        <f t="shared" si="126"/>
        <v>8130</v>
      </c>
      <c r="BG275" s="42">
        <v>4136</v>
      </c>
      <c r="BH275" s="42">
        <v>3994</v>
      </c>
      <c r="BI275" s="42"/>
      <c r="BJ275" s="42"/>
      <c r="BK275" s="42"/>
      <c r="BL275" s="42"/>
      <c r="BM275" s="15"/>
    </row>
    <row r="276" spans="1:65" outlineLevel="5" x14ac:dyDescent="0.3">
      <c r="A276" s="22">
        <f t="shared" si="112"/>
        <v>8</v>
      </c>
      <c r="B276" s="9">
        <f t="shared" si="110"/>
        <v>44062</v>
      </c>
      <c r="C276" s="51">
        <v>362763</v>
      </c>
      <c r="D276" s="64" t="str">
        <f t="shared" si="117"/>
        <v/>
      </c>
      <c r="E276" s="12"/>
      <c r="F276" s="12"/>
      <c r="G276" s="12"/>
      <c r="H276" s="12"/>
      <c r="I276" s="12"/>
      <c r="J276" s="12"/>
      <c r="K276" s="12"/>
      <c r="L276" s="12"/>
      <c r="M276" s="74" t="str">
        <f t="shared" si="118"/>
        <v/>
      </c>
      <c r="N276" s="83" t="s">
        <v>103</v>
      </c>
      <c r="O276" s="83" t="s">
        <v>103</v>
      </c>
      <c r="P276" s="83"/>
      <c r="Q276" s="83"/>
      <c r="R276" s="83"/>
      <c r="S276" s="83"/>
      <c r="T276" s="83"/>
      <c r="U276" s="83"/>
      <c r="V276" s="5" t="str">
        <f t="shared" si="119"/>
        <v/>
      </c>
      <c r="W276" s="41"/>
      <c r="X276" s="41"/>
      <c r="Y276" s="41"/>
      <c r="Z276" s="41"/>
      <c r="AA276" s="41"/>
      <c r="AB276" s="41"/>
      <c r="AC276" s="41"/>
      <c r="AD276" s="41"/>
      <c r="AE276" s="5" t="str">
        <f t="shared" si="120"/>
        <v/>
      </c>
      <c r="AF276" s="41"/>
      <c r="AG276" s="41"/>
      <c r="AH276" s="41"/>
      <c r="AI276" s="41"/>
      <c r="AJ276" s="41"/>
      <c r="AK276" s="41"/>
      <c r="AL276" s="41"/>
      <c r="AM276" s="41"/>
      <c r="AN276" s="41">
        <f t="shared" si="127"/>
        <v>21.105527638190956</v>
      </c>
      <c r="AO276" s="41">
        <v>995</v>
      </c>
      <c r="AP276" s="110" t="s">
        <v>103</v>
      </c>
      <c r="AQ276" s="111" t="s">
        <v>103</v>
      </c>
      <c r="AR276" s="126" t="str">
        <f t="shared" si="121"/>
        <v/>
      </c>
      <c r="AS276" s="126" t="str">
        <f t="shared" si="122"/>
        <v/>
      </c>
      <c r="AT276" s="127">
        <v>1057</v>
      </c>
      <c r="AU276" s="128">
        <v>2.57</v>
      </c>
      <c r="AV276" s="129" t="s">
        <v>103</v>
      </c>
      <c r="AW276" s="126" t="str">
        <f t="shared" si="123"/>
        <v/>
      </c>
      <c r="AX276" s="126" t="str">
        <f t="shared" si="124"/>
        <v/>
      </c>
      <c r="AY276" s="64" t="str">
        <f t="shared" si="125"/>
        <v/>
      </c>
      <c r="AZ276" s="97">
        <v>75.86</v>
      </c>
      <c r="BA276" s="68"/>
      <c r="BB276" s="68"/>
      <c r="BC276" s="68"/>
      <c r="BD276" s="68"/>
      <c r="BE276" s="15"/>
      <c r="BF276" s="5">
        <f t="shared" si="126"/>
        <v>9456</v>
      </c>
      <c r="BG276" s="42">
        <v>1486</v>
      </c>
      <c r="BH276" s="42">
        <v>7970</v>
      </c>
      <c r="BI276" s="42"/>
      <c r="BJ276" s="42"/>
      <c r="BK276" s="42"/>
      <c r="BL276" s="42"/>
      <c r="BM276" s="15"/>
    </row>
    <row r="277" spans="1:65" outlineLevel="5" x14ac:dyDescent="0.3">
      <c r="A277" s="22">
        <f t="shared" si="112"/>
        <v>8</v>
      </c>
      <c r="B277" s="9">
        <f t="shared" si="110"/>
        <v>44063</v>
      </c>
      <c r="C277" s="51">
        <v>377692</v>
      </c>
      <c r="D277" s="64" t="str">
        <f t="shared" si="117"/>
        <v/>
      </c>
      <c r="E277" s="12"/>
      <c r="F277" s="12"/>
      <c r="G277" s="12"/>
      <c r="H277" s="12"/>
      <c r="I277" s="12"/>
      <c r="J277" s="12"/>
      <c r="K277" s="12"/>
      <c r="L277" s="12"/>
      <c r="M277" s="74">
        <f t="shared" si="118"/>
        <v>7.3</v>
      </c>
      <c r="N277" s="83">
        <v>7.31</v>
      </c>
      <c r="O277" s="83">
        <v>7.25</v>
      </c>
      <c r="P277" s="83"/>
      <c r="Q277" s="83"/>
      <c r="R277" s="83"/>
      <c r="S277" s="83"/>
      <c r="T277" s="83"/>
      <c r="U277" s="83"/>
      <c r="V277" s="5" t="str">
        <f t="shared" si="119"/>
        <v/>
      </c>
      <c r="W277" s="41"/>
      <c r="X277" s="41"/>
      <c r="Y277" s="41"/>
      <c r="Z277" s="41"/>
      <c r="AA277" s="41"/>
      <c r="AB277" s="41"/>
      <c r="AC277" s="41"/>
      <c r="AD277" s="41"/>
      <c r="AE277" s="5" t="str">
        <f t="shared" si="120"/>
        <v/>
      </c>
      <c r="AF277" s="41"/>
      <c r="AG277" s="41"/>
      <c r="AH277" s="41"/>
      <c r="AI277" s="41"/>
      <c r="AJ277" s="41"/>
      <c r="AK277" s="41"/>
      <c r="AL277" s="41"/>
      <c r="AM277" s="41"/>
      <c r="AN277" s="41">
        <f t="shared" si="127"/>
        <v>18.041237113402062</v>
      </c>
      <c r="AO277" s="41">
        <v>1164</v>
      </c>
      <c r="AP277" s="110">
        <v>3.46</v>
      </c>
      <c r="AQ277" s="111">
        <v>2.44</v>
      </c>
      <c r="AR277" s="126">
        <f t="shared" si="121"/>
        <v>70.520231213872833</v>
      </c>
      <c r="AS277" s="126">
        <f t="shared" si="122"/>
        <v>29.479768786127167</v>
      </c>
      <c r="AT277" s="127">
        <v>11448</v>
      </c>
      <c r="AU277" s="128">
        <v>2.61</v>
      </c>
      <c r="AV277" s="129">
        <v>1.38</v>
      </c>
      <c r="AW277" s="126">
        <f t="shared" si="123"/>
        <v>52.873563218390807</v>
      </c>
      <c r="AX277" s="126">
        <f t="shared" si="124"/>
        <v>47.126436781609193</v>
      </c>
      <c r="AY277" s="64">
        <f t="shared" si="125"/>
        <v>53.098760495801677</v>
      </c>
      <c r="AZ277" s="97">
        <v>77.349999999999994</v>
      </c>
      <c r="BA277" s="68"/>
      <c r="BB277" s="68"/>
      <c r="BC277" s="68"/>
      <c r="BD277" s="68"/>
      <c r="BE277" s="15"/>
      <c r="BF277" s="5">
        <f t="shared" si="126"/>
        <v>9602</v>
      </c>
      <c r="BG277" s="42">
        <v>0</v>
      </c>
      <c r="BH277" s="42">
        <v>9602</v>
      </c>
      <c r="BI277" s="42"/>
      <c r="BJ277" s="42"/>
      <c r="BK277" s="42"/>
      <c r="BL277" s="42"/>
      <c r="BM277" s="15"/>
    </row>
    <row r="278" spans="1:65" outlineLevel="5" x14ac:dyDescent="0.3">
      <c r="A278" s="22">
        <f t="shared" si="112"/>
        <v>8</v>
      </c>
      <c r="B278" s="9">
        <f t="shared" si="110"/>
        <v>44064</v>
      </c>
      <c r="C278" s="51">
        <v>376512</v>
      </c>
      <c r="D278" s="64" t="str">
        <f t="shared" si="117"/>
        <v/>
      </c>
      <c r="E278" s="12"/>
      <c r="F278" s="12"/>
      <c r="G278" s="12"/>
      <c r="H278" s="12"/>
      <c r="I278" s="12"/>
      <c r="J278" s="12"/>
      <c r="K278" s="12"/>
      <c r="L278" s="12"/>
      <c r="M278" s="74" t="str">
        <f t="shared" si="118"/>
        <v/>
      </c>
      <c r="N278" s="83" t="s">
        <v>103</v>
      </c>
      <c r="O278" s="83" t="s">
        <v>103</v>
      </c>
      <c r="P278" s="83"/>
      <c r="Q278" s="83"/>
      <c r="R278" s="83"/>
      <c r="S278" s="83"/>
      <c r="T278" s="83"/>
      <c r="U278" s="83"/>
      <c r="V278" s="5" t="str">
        <f t="shared" si="119"/>
        <v/>
      </c>
      <c r="W278" s="41"/>
      <c r="X278" s="41"/>
      <c r="Y278" s="41"/>
      <c r="Z278" s="41"/>
      <c r="AA278" s="41"/>
      <c r="AB278" s="41"/>
      <c r="AC278" s="41"/>
      <c r="AD278" s="41"/>
      <c r="AE278" s="5" t="str">
        <f t="shared" si="120"/>
        <v/>
      </c>
      <c r="AF278" s="41"/>
      <c r="AG278" s="41"/>
      <c r="AH278" s="41"/>
      <c r="AI278" s="41"/>
      <c r="AJ278" s="41"/>
      <c r="AK278" s="41"/>
      <c r="AL278" s="41"/>
      <c r="AM278" s="41"/>
      <c r="AN278" s="41">
        <f t="shared" si="127"/>
        <v>18.867924528301888</v>
      </c>
      <c r="AO278" s="41">
        <v>1113</v>
      </c>
      <c r="AP278" s="110" t="s">
        <v>103</v>
      </c>
      <c r="AQ278" s="111" t="s">
        <v>103</v>
      </c>
      <c r="AR278" s="126" t="str">
        <f t="shared" si="121"/>
        <v/>
      </c>
      <c r="AS278" s="126" t="str">
        <f t="shared" si="122"/>
        <v/>
      </c>
      <c r="AT278" s="127">
        <v>1148</v>
      </c>
      <c r="AU278" s="128">
        <v>2.66</v>
      </c>
      <c r="AV278" s="129" t="s">
        <v>103</v>
      </c>
      <c r="AW278" s="126" t="str">
        <f t="shared" si="123"/>
        <v/>
      </c>
      <c r="AX278" s="126" t="str">
        <f t="shared" si="124"/>
        <v/>
      </c>
      <c r="AY278" s="64" t="str">
        <f t="shared" si="125"/>
        <v/>
      </c>
      <c r="AZ278" s="97">
        <v>76.52</v>
      </c>
      <c r="BA278" s="68"/>
      <c r="BB278" s="68"/>
      <c r="BC278" s="68"/>
      <c r="BD278" s="68"/>
      <c r="BE278" s="15"/>
      <c r="BF278" s="5">
        <f t="shared" si="126"/>
        <v>9649</v>
      </c>
      <c r="BG278" s="42">
        <v>336</v>
      </c>
      <c r="BH278" s="42">
        <v>9313</v>
      </c>
      <c r="BI278" s="42"/>
      <c r="BJ278" s="42"/>
      <c r="BK278" s="42"/>
      <c r="BL278" s="42"/>
      <c r="BM278" s="15"/>
    </row>
    <row r="279" spans="1:65" outlineLevel="5" x14ac:dyDescent="0.3">
      <c r="A279" s="22">
        <f t="shared" si="112"/>
        <v>8</v>
      </c>
      <c r="B279" s="9">
        <f t="shared" si="110"/>
        <v>44065</v>
      </c>
      <c r="C279" s="51">
        <v>374229</v>
      </c>
      <c r="D279" s="64" t="str">
        <f t="shared" si="117"/>
        <v/>
      </c>
      <c r="E279" s="12"/>
      <c r="F279" s="12"/>
      <c r="G279" s="12"/>
      <c r="H279" s="12"/>
      <c r="I279" s="12"/>
      <c r="J279" s="12"/>
      <c r="K279" s="12"/>
      <c r="L279" s="12"/>
      <c r="M279" s="74" t="str">
        <f t="shared" si="118"/>
        <v/>
      </c>
      <c r="N279" s="83" t="s">
        <v>103</v>
      </c>
      <c r="O279" s="83" t="s">
        <v>103</v>
      </c>
      <c r="P279" s="83"/>
      <c r="Q279" s="83"/>
      <c r="R279" s="83"/>
      <c r="S279" s="83"/>
      <c r="T279" s="83"/>
      <c r="U279" s="83"/>
      <c r="V279" s="5" t="str">
        <f t="shared" si="119"/>
        <v/>
      </c>
      <c r="W279" s="41"/>
      <c r="X279" s="41"/>
      <c r="Y279" s="41"/>
      <c r="Z279" s="41"/>
      <c r="AA279" s="41"/>
      <c r="AB279" s="41"/>
      <c r="AC279" s="41"/>
      <c r="AD279" s="41"/>
      <c r="AE279" s="5" t="str">
        <f t="shared" si="120"/>
        <v/>
      </c>
      <c r="AF279" s="41"/>
      <c r="AG279" s="41"/>
      <c r="AH279" s="41"/>
      <c r="AI279" s="41"/>
      <c r="AJ279" s="41"/>
      <c r="AK279" s="41"/>
      <c r="AL279" s="41"/>
      <c r="AM279" s="41"/>
      <c r="AN279" s="41">
        <f t="shared" si="127"/>
        <v>18.025751072961373</v>
      </c>
      <c r="AO279" s="41">
        <v>1165</v>
      </c>
      <c r="AP279" s="110" t="s">
        <v>103</v>
      </c>
      <c r="AQ279" s="111" t="s">
        <v>103</v>
      </c>
      <c r="AR279" s="126" t="str">
        <f t="shared" si="121"/>
        <v/>
      </c>
      <c r="AS279" s="126" t="str">
        <f t="shared" si="122"/>
        <v/>
      </c>
      <c r="AT279" s="127">
        <v>1171</v>
      </c>
      <c r="AU279" s="128" t="s">
        <v>103</v>
      </c>
      <c r="AV279" s="129" t="s">
        <v>103</v>
      </c>
      <c r="AW279" s="126" t="str">
        <f t="shared" si="123"/>
        <v/>
      </c>
      <c r="AX279" s="126" t="str">
        <f t="shared" si="124"/>
        <v/>
      </c>
      <c r="AY279" s="64" t="str">
        <f t="shared" si="125"/>
        <v/>
      </c>
      <c r="AZ279" s="97" t="s">
        <v>103</v>
      </c>
      <c r="BA279" s="68"/>
      <c r="BB279" s="68"/>
      <c r="BC279" s="68"/>
      <c r="BD279" s="68"/>
      <c r="BE279" s="15"/>
      <c r="BF279" s="5">
        <f t="shared" si="126"/>
        <v>8321</v>
      </c>
      <c r="BG279" s="42">
        <v>4183</v>
      </c>
      <c r="BH279" s="42">
        <v>4138</v>
      </c>
      <c r="BI279" s="42"/>
      <c r="BJ279" s="42"/>
      <c r="BK279" s="42"/>
      <c r="BL279" s="42"/>
      <c r="BM279" s="15"/>
    </row>
    <row r="280" spans="1:65" outlineLevel="5" x14ac:dyDescent="0.3">
      <c r="A280" s="22">
        <f t="shared" si="112"/>
        <v>8</v>
      </c>
      <c r="B280" s="9">
        <f t="shared" si="110"/>
        <v>44066</v>
      </c>
      <c r="C280" s="51">
        <v>373872</v>
      </c>
      <c r="D280" s="64" t="str">
        <f t="shared" si="117"/>
        <v/>
      </c>
      <c r="E280" s="12"/>
      <c r="F280" s="12"/>
      <c r="G280" s="12"/>
      <c r="H280" s="12"/>
      <c r="I280" s="12"/>
      <c r="J280" s="12"/>
      <c r="K280" s="12"/>
      <c r="L280" s="12"/>
      <c r="M280" s="74" t="str">
        <f t="shared" si="118"/>
        <v/>
      </c>
      <c r="N280" s="83" t="s">
        <v>103</v>
      </c>
      <c r="O280" s="83" t="s">
        <v>103</v>
      </c>
      <c r="P280" s="83"/>
      <c r="Q280" s="83"/>
      <c r="R280" s="83"/>
      <c r="S280" s="83"/>
      <c r="T280" s="83"/>
      <c r="U280" s="83"/>
      <c r="V280" s="5" t="str">
        <f t="shared" si="119"/>
        <v/>
      </c>
      <c r="W280" s="41"/>
      <c r="X280" s="41"/>
      <c r="Y280" s="41"/>
      <c r="Z280" s="41"/>
      <c r="AA280" s="41"/>
      <c r="AB280" s="41"/>
      <c r="AC280" s="41"/>
      <c r="AD280" s="41"/>
      <c r="AE280" s="5" t="str">
        <f t="shared" si="120"/>
        <v/>
      </c>
      <c r="AF280" s="41"/>
      <c r="AG280" s="41"/>
      <c r="AH280" s="41"/>
      <c r="AI280" s="41"/>
      <c r="AJ280" s="41"/>
      <c r="AK280" s="41"/>
      <c r="AL280" s="41"/>
      <c r="AM280" s="41"/>
      <c r="AN280" s="41">
        <f t="shared" si="127"/>
        <v>19.17808219178082</v>
      </c>
      <c r="AO280" s="41">
        <v>1095</v>
      </c>
      <c r="AP280" s="110" t="s">
        <v>103</v>
      </c>
      <c r="AQ280" s="111" t="s">
        <v>103</v>
      </c>
      <c r="AR280" s="126" t="str">
        <f t="shared" si="121"/>
        <v/>
      </c>
      <c r="AS280" s="126" t="str">
        <f t="shared" si="122"/>
        <v/>
      </c>
      <c r="AT280" s="127">
        <v>1142</v>
      </c>
      <c r="AU280" s="128" t="s">
        <v>103</v>
      </c>
      <c r="AV280" s="129" t="s">
        <v>103</v>
      </c>
      <c r="AW280" s="126" t="str">
        <f t="shared" si="123"/>
        <v/>
      </c>
      <c r="AX280" s="126" t="str">
        <f t="shared" si="124"/>
        <v/>
      </c>
      <c r="AY280" s="64" t="str">
        <f t="shared" si="125"/>
        <v/>
      </c>
      <c r="AZ280" s="97" t="s">
        <v>103</v>
      </c>
      <c r="BA280" s="68"/>
      <c r="BB280" s="68"/>
      <c r="BC280" s="68"/>
      <c r="BD280" s="68"/>
      <c r="BE280" s="15"/>
      <c r="BF280" s="5">
        <f t="shared" si="126"/>
        <v>9848</v>
      </c>
      <c r="BG280" s="42">
        <v>4165</v>
      </c>
      <c r="BH280" s="42">
        <v>5683</v>
      </c>
      <c r="BI280" s="42"/>
      <c r="BJ280" s="42"/>
      <c r="BK280" s="42"/>
      <c r="BL280" s="42"/>
      <c r="BM280" s="15"/>
    </row>
    <row r="281" spans="1:65" outlineLevel="5" x14ac:dyDescent="0.3">
      <c r="A281" s="22">
        <f t="shared" si="112"/>
        <v>8</v>
      </c>
      <c r="B281" s="9">
        <f t="shared" si="110"/>
        <v>44067</v>
      </c>
      <c r="C281" s="51">
        <v>364878</v>
      </c>
      <c r="D281" s="64" t="str">
        <f t="shared" si="117"/>
        <v/>
      </c>
      <c r="E281" s="12"/>
      <c r="F281" s="12"/>
      <c r="G281" s="12"/>
      <c r="H281" s="12"/>
      <c r="I281" s="12"/>
      <c r="J281" s="12"/>
      <c r="K281" s="12"/>
      <c r="L281" s="12"/>
      <c r="M281" s="74" t="str">
        <f t="shared" si="118"/>
        <v/>
      </c>
      <c r="N281" s="83" t="s">
        <v>103</v>
      </c>
      <c r="O281" s="83" t="s">
        <v>103</v>
      </c>
      <c r="P281" s="83"/>
      <c r="Q281" s="83"/>
      <c r="R281" s="83"/>
      <c r="S281" s="83"/>
      <c r="T281" s="83"/>
      <c r="U281" s="83"/>
      <c r="V281" s="5" t="str">
        <f t="shared" si="119"/>
        <v/>
      </c>
      <c r="W281" s="41"/>
      <c r="X281" s="41"/>
      <c r="Y281" s="41"/>
      <c r="Z281" s="41"/>
      <c r="AA281" s="41"/>
      <c r="AB281" s="41"/>
      <c r="AC281" s="41"/>
      <c r="AD281" s="41"/>
      <c r="AE281" s="5" t="str">
        <f t="shared" si="120"/>
        <v/>
      </c>
      <c r="AF281" s="41"/>
      <c r="AG281" s="41"/>
      <c r="AH281" s="41"/>
      <c r="AI281" s="41"/>
      <c r="AJ281" s="41"/>
      <c r="AK281" s="41"/>
      <c r="AL281" s="41"/>
      <c r="AM281" s="41"/>
      <c r="AN281" s="41">
        <f t="shared" si="127"/>
        <v>18.502202643171806</v>
      </c>
      <c r="AO281" s="41">
        <v>1135</v>
      </c>
      <c r="AP281" s="110" t="s">
        <v>103</v>
      </c>
      <c r="AQ281" s="111" t="s">
        <v>103</v>
      </c>
      <c r="AR281" s="126" t="str">
        <f t="shared" si="121"/>
        <v/>
      </c>
      <c r="AS281" s="126" t="str">
        <f t="shared" si="122"/>
        <v/>
      </c>
      <c r="AT281" s="127">
        <v>1085</v>
      </c>
      <c r="AU281" s="128">
        <v>2.52</v>
      </c>
      <c r="AV281" s="129" t="s">
        <v>103</v>
      </c>
      <c r="AW281" s="126" t="str">
        <f t="shared" si="123"/>
        <v/>
      </c>
      <c r="AX281" s="126" t="str">
        <f t="shared" si="124"/>
        <v/>
      </c>
      <c r="AY281" s="64" t="str">
        <f t="shared" si="125"/>
        <v/>
      </c>
      <c r="AZ281" s="97">
        <v>75.63</v>
      </c>
      <c r="BA281" s="68">
        <v>60.7</v>
      </c>
      <c r="BB281" s="68">
        <v>34</v>
      </c>
      <c r="BC281" s="68">
        <v>8</v>
      </c>
      <c r="BD281" s="68"/>
      <c r="BE281" s="15"/>
      <c r="BF281" s="5">
        <f t="shared" si="126"/>
        <v>10450</v>
      </c>
      <c r="BG281" s="42">
        <v>2220</v>
      </c>
      <c r="BH281" s="42">
        <v>8230</v>
      </c>
      <c r="BI281" s="42"/>
      <c r="BJ281" s="42"/>
      <c r="BK281" s="42"/>
      <c r="BL281" s="42"/>
      <c r="BM281" s="15"/>
    </row>
    <row r="282" spans="1:65" outlineLevel="5" x14ac:dyDescent="0.3">
      <c r="A282" s="22">
        <f t="shared" si="112"/>
        <v>8</v>
      </c>
      <c r="B282" s="9">
        <f t="shared" si="110"/>
        <v>44068</v>
      </c>
      <c r="C282" s="51">
        <v>365394</v>
      </c>
      <c r="D282" s="64" t="str">
        <f t="shared" si="117"/>
        <v/>
      </c>
      <c r="E282" s="12"/>
      <c r="F282" s="12"/>
      <c r="G282" s="12"/>
      <c r="H282" s="12"/>
      <c r="I282" s="12"/>
      <c r="J282" s="12"/>
      <c r="K282" s="12"/>
      <c r="L282" s="12"/>
      <c r="M282" s="74">
        <f t="shared" si="118"/>
        <v>7.2</v>
      </c>
      <c r="N282" s="83">
        <v>7.22</v>
      </c>
      <c r="O282" s="83">
        <v>7.24</v>
      </c>
      <c r="P282" s="83"/>
      <c r="Q282" s="83"/>
      <c r="R282" s="83"/>
      <c r="S282" s="83"/>
      <c r="T282" s="83"/>
      <c r="U282" s="83"/>
      <c r="V282" s="5" t="str">
        <f t="shared" si="119"/>
        <v/>
      </c>
      <c r="W282" s="41"/>
      <c r="X282" s="41"/>
      <c r="Y282" s="41"/>
      <c r="Z282" s="41"/>
      <c r="AA282" s="41"/>
      <c r="AB282" s="41"/>
      <c r="AC282" s="41"/>
      <c r="AD282" s="41"/>
      <c r="AE282" s="5" t="str">
        <f t="shared" si="120"/>
        <v/>
      </c>
      <c r="AF282" s="41"/>
      <c r="AG282" s="41"/>
      <c r="AH282" s="41"/>
      <c r="AI282" s="41"/>
      <c r="AJ282" s="41"/>
      <c r="AK282" s="41"/>
      <c r="AL282" s="41"/>
      <c r="AM282" s="41"/>
      <c r="AN282" s="41">
        <f>21000/AO282</f>
        <v>19.480519480519479</v>
      </c>
      <c r="AO282" s="41">
        <v>1078</v>
      </c>
      <c r="AP282" s="110">
        <v>3.66</v>
      </c>
      <c r="AQ282" s="111">
        <v>2.4700000000000002</v>
      </c>
      <c r="AR282" s="126">
        <f t="shared" si="121"/>
        <v>67.486338797814199</v>
      </c>
      <c r="AS282" s="126">
        <f t="shared" si="122"/>
        <v>32.513661202185801</v>
      </c>
      <c r="AT282" s="127">
        <v>1026</v>
      </c>
      <c r="AU282" s="128">
        <v>2.62</v>
      </c>
      <c r="AV282" s="129">
        <v>1.4</v>
      </c>
      <c r="AW282" s="126">
        <f t="shared" si="123"/>
        <v>53.435114503816784</v>
      </c>
      <c r="AX282" s="126">
        <f t="shared" si="124"/>
        <v>46.564885496183216</v>
      </c>
      <c r="AY282" s="64">
        <f t="shared" si="125"/>
        <v>44.713612530696224</v>
      </c>
      <c r="AZ282" s="97">
        <v>76.11</v>
      </c>
      <c r="BA282" s="68"/>
      <c r="BB282" s="68"/>
      <c r="BC282" s="68"/>
      <c r="BD282" s="68"/>
      <c r="BE282" s="15"/>
      <c r="BF282" s="5">
        <f t="shared" si="126"/>
        <v>10059</v>
      </c>
      <c r="BG282" s="42">
        <v>3951</v>
      </c>
      <c r="BH282" s="42">
        <v>6108</v>
      </c>
      <c r="BI282" s="42"/>
      <c r="BJ282" s="42"/>
      <c r="BK282" s="42"/>
      <c r="BL282" s="42"/>
      <c r="BM282" s="15"/>
    </row>
    <row r="283" spans="1:65" outlineLevel="5" x14ac:dyDescent="0.3">
      <c r="A283" s="22">
        <f t="shared" si="112"/>
        <v>8</v>
      </c>
      <c r="B283" s="9">
        <f t="shared" si="110"/>
        <v>44069</v>
      </c>
      <c r="C283" s="51">
        <v>366507</v>
      </c>
      <c r="D283" s="64" t="str">
        <f t="shared" si="117"/>
        <v/>
      </c>
      <c r="E283" s="12"/>
      <c r="F283" s="12"/>
      <c r="G283" s="12"/>
      <c r="H283" s="12"/>
      <c r="I283" s="12"/>
      <c r="J283" s="12"/>
      <c r="K283" s="12"/>
      <c r="L283" s="12"/>
      <c r="M283" s="74" t="str">
        <f t="shared" si="118"/>
        <v/>
      </c>
      <c r="N283" s="83" t="s">
        <v>103</v>
      </c>
      <c r="O283" s="83" t="s">
        <v>103</v>
      </c>
      <c r="P283" s="83"/>
      <c r="Q283" s="83"/>
      <c r="R283" s="83"/>
      <c r="S283" s="83"/>
      <c r="T283" s="83"/>
      <c r="U283" s="83"/>
      <c r="V283" s="5" t="str">
        <f t="shared" si="119"/>
        <v/>
      </c>
      <c r="W283" s="41"/>
      <c r="X283" s="41"/>
      <c r="Y283" s="41"/>
      <c r="Z283" s="41"/>
      <c r="AA283" s="41"/>
      <c r="AB283" s="41"/>
      <c r="AC283" s="41"/>
      <c r="AD283" s="41"/>
      <c r="AE283" s="5" t="str">
        <f t="shared" si="120"/>
        <v/>
      </c>
      <c r="AF283" s="41"/>
      <c r="AG283" s="41"/>
      <c r="AH283" s="41"/>
      <c r="AI283" s="41"/>
      <c r="AJ283" s="41"/>
      <c r="AK283" s="41"/>
      <c r="AL283" s="41"/>
      <c r="AM283" s="41"/>
      <c r="AN283" s="41">
        <f t="shared" si="127"/>
        <v>18.867924528301888</v>
      </c>
      <c r="AO283" s="41">
        <v>1113</v>
      </c>
      <c r="AP283" s="110" t="s">
        <v>103</v>
      </c>
      <c r="AQ283" s="111" t="s">
        <v>103</v>
      </c>
      <c r="AR283" s="126" t="str">
        <f t="shared" si="121"/>
        <v/>
      </c>
      <c r="AS283" s="126" t="str">
        <f t="shared" si="122"/>
        <v/>
      </c>
      <c r="AT283" s="127">
        <v>1155</v>
      </c>
      <c r="AU283" s="128">
        <v>2.5299999999999998</v>
      </c>
      <c r="AV283" s="129" t="s">
        <v>103</v>
      </c>
      <c r="AW283" s="126" t="str">
        <f t="shared" si="123"/>
        <v/>
      </c>
      <c r="AX283" s="126" t="str">
        <f t="shared" si="124"/>
        <v/>
      </c>
      <c r="AY283" s="64" t="str">
        <f t="shared" si="125"/>
        <v/>
      </c>
      <c r="AZ283" s="97">
        <v>75.81</v>
      </c>
      <c r="BA283" s="68"/>
      <c r="BB283" s="68"/>
      <c r="BC283" s="68"/>
      <c r="BD283" s="68"/>
      <c r="BE283" s="15"/>
      <c r="BF283" s="5">
        <f t="shared" si="126"/>
        <v>9220</v>
      </c>
      <c r="BG283" s="42">
        <v>2038</v>
      </c>
      <c r="BH283" s="42">
        <v>7182</v>
      </c>
      <c r="BI283" s="42"/>
      <c r="BJ283" s="42"/>
      <c r="BK283" s="42"/>
      <c r="BL283" s="42"/>
      <c r="BM283" s="15"/>
    </row>
    <row r="284" spans="1:65" outlineLevel="5" x14ac:dyDescent="0.3">
      <c r="A284" s="22">
        <f t="shared" si="112"/>
        <v>8</v>
      </c>
      <c r="B284" s="9">
        <f t="shared" si="110"/>
        <v>44070</v>
      </c>
      <c r="C284" s="51">
        <v>371234</v>
      </c>
      <c r="D284" s="64" t="str">
        <f t="shared" si="117"/>
        <v/>
      </c>
      <c r="E284" s="12"/>
      <c r="F284" s="12"/>
      <c r="G284" s="12"/>
      <c r="H284" s="12"/>
      <c r="I284" s="12"/>
      <c r="J284" s="12"/>
      <c r="K284" s="12"/>
      <c r="L284" s="12"/>
      <c r="M284" s="74" t="str">
        <f t="shared" si="118"/>
        <v/>
      </c>
      <c r="N284" s="83" t="s">
        <v>103</v>
      </c>
      <c r="O284" s="83" t="s">
        <v>103</v>
      </c>
      <c r="P284" s="83"/>
      <c r="Q284" s="83"/>
      <c r="R284" s="83"/>
      <c r="S284" s="83"/>
      <c r="T284" s="83"/>
      <c r="U284" s="83"/>
      <c r="V284" s="5" t="str">
        <f t="shared" si="119"/>
        <v/>
      </c>
      <c r="W284" s="41"/>
      <c r="X284" s="41"/>
      <c r="Y284" s="41"/>
      <c r="Z284" s="41"/>
      <c r="AA284" s="41"/>
      <c r="AB284" s="41"/>
      <c r="AC284" s="41"/>
      <c r="AD284" s="41"/>
      <c r="AE284" s="5" t="str">
        <f t="shared" si="120"/>
        <v/>
      </c>
      <c r="AF284" s="41"/>
      <c r="AG284" s="41"/>
      <c r="AH284" s="41"/>
      <c r="AI284" s="41"/>
      <c r="AJ284" s="41"/>
      <c r="AK284" s="41"/>
      <c r="AL284" s="41"/>
      <c r="AM284" s="41"/>
      <c r="AN284" s="41">
        <f t="shared" si="127"/>
        <v>6.6836409929980904</v>
      </c>
      <c r="AO284" s="41">
        <v>3142</v>
      </c>
      <c r="AP284" s="110" t="s">
        <v>103</v>
      </c>
      <c r="AQ284" s="111" t="s">
        <v>103</v>
      </c>
      <c r="AR284" s="126" t="str">
        <f t="shared" si="121"/>
        <v/>
      </c>
      <c r="AS284" s="126" t="str">
        <f t="shared" si="122"/>
        <v/>
      </c>
      <c r="AT284" s="127">
        <v>1305</v>
      </c>
      <c r="AU284" s="128">
        <v>2.4700000000000002</v>
      </c>
      <c r="AV284" s="129" t="s">
        <v>103</v>
      </c>
      <c r="AW284" s="126" t="str">
        <f t="shared" si="123"/>
        <v/>
      </c>
      <c r="AX284" s="126" t="str">
        <f t="shared" si="124"/>
        <v/>
      </c>
      <c r="AY284" s="64" t="str">
        <f t="shared" si="125"/>
        <v/>
      </c>
      <c r="AZ284" s="97">
        <v>75.66</v>
      </c>
      <c r="BA284" s="68"/>
      <c r="BB284" s="68"/>
      <c r="BC284" s="68"/>
      <c r="BD284" s="68"/>
      <c r="BE284" s="15"/>
      <c r="BF284" s="5">
        <f t="shared" si="126"/>
        <v>10950</v>
      </c>
      <c r="BG284" s="42">
        <v>0</v>
      </c>
      <c r="BH284" s="42">
        <v>10950</v>
      </c>
      <c r="BI284" s="42"/>
      <c r="BJ284" s="42"/>
      <c r="BK284" s="42"/>
      <c r="BL284" s="42"/>
      <c r="BM284" s="15"/>
    </row>
    <row r="285" spans="1:65" outlineLevel="5" x14ac:dyDescent="0.3">
      <c r="A285" s="22">
        <f t="shared" si="112"/>
        <v>8</v>
      </c>
      <c r="B285" s="9">
        <f t="shared" si="110"/>
        <v>44071</v>
      </c>
      <c r="C285" s="51">
        <v>366466</v>
      </c>
      <c r="D285" s="64" t="str">
        <f t="shared" si="117"/>
        <v/>
      </c>
      <c r="E285" s="12"/>
      <c r="F285" s="12"/>
      <c r="G285" s="12"/>
      <c r="H285" s="12"/>
      <c r="I285" s="12"/>
      <c r="J285" s="12"/>
      <c r="K285" s="12"/>
      <c r="L285" s="12"/>
      <c r="M285" s="74" t="str">
        <f t="shared" si="118"/>
        <v/>
      </c>
      <c r="N285" s="83" t="s">
        <v>103</v>
      </c>
      <c r="O285" s="83" t="s">
        <v>103</v>
      </c>
      <c r="P285" s="83"/>
      <c r="Q285" s="83"/>
      <c r="R285" s="83"/>
      <c r="S285" s="83"/>
      <c r="T285" s="83"/>
      <c r="U285" s="83"/>
      <c r="V285" s="5" t="str">
        <f t="shared" si="119"/>
        <v/>
      </c>
      <c r="W285" s="41"/>
      <c r="X285" s="41"/>
      <c r="Y285" s="41"/>
      <c r="Z285" s="41"/>
      <c r="AA285" s="41"/>
      <c r="AB285" s="41"/>
      <c r="AC285" s="41"/>
      <c r="AD285" s="41"/>
      <c r="AE285" s="5" t="str">
        <f t="shared" si="120"/>
        <v/>
      </c>
      <c r="AF285" s="41"/>
      <c r="AG285" s="41"/>
      <c r="AH285" s="41"/>
      <c r="AI285" s="41"/>
      <c r="AJ285" s="41"/>
      <c r="AK285" s="41"/>
      <c r="AL285" s="41"/>
      <c r="AM285" s="41"/>
      <c r="AN285" s="41">
        <f t="shared" si="127"/>
        <v>18.666666666666668</v>
      </c>
      <c r="AO285" s="41">
        <v>1125</v>
      </c>
      <c r="AP285" s="110" t="s">
        <v>103</v>
      </c>
      <c r="AQ285" s="111" t="s">
        <v>103</v>
      </c>
      <c r="AR285" s="126" t="str">
        <f t="shared" si="121"/>
        <v/>
      </c>
      <c r="AS285" s="126" t="str">
        <f t="shared" si="122"/>
        <v/>
      </c>
      <c r="AT285" s="127">
        <v>1126</v>
      </c>
      <c r="AU285" s="128">
        <v>2.5299999999999998</v>
      </c>
      <c r="AV285" s="129" t="s">
        <v>103</v>
      </c>
      <c r="AW285" s="126" t="str">
        <f t="shared" si="123"/>
        <v/>
      </c>
      <c r="AX285" s="126" t="str">
        <f t="shared" si="124"/>
        <v/>
      </c>
      <c r="AY285" s="64" t="str">
        <f t="shared" si="125"/>
        <v/>
      </c>
      <c r="AZ285" s="97">
        <v>76.06</v>
      </c>
      <c r="BA285" s="68"/>
      <c r="BB285" s="68"/>
      <c r="BC285" s="68"/>
      <c r="BD285" s="68"/>
      <c r="BE285" s="15"/>
      <c r="BF285" s="5">
        <f t="shared" si="126"/>
        <v>11012</v>
      </c>
      <c r="BG285" s="42">
        <v>0</v>
      </c>
      <c r="BH285" s="42">
        <v>11012</v>
      </c>
      <c r="BI285" s="42"/>
      <c r="BJ285" s="42"/>
      <c r="BK285" s="42"/>
      <c r="BL285" s="42"/>
      <c r="BM285" s="15"/>
    </row>
    <row r="286" spans="1:65" outlineLevel="5" x14ac:dyDescent="0.3">
      <c r="A286" s="22">
        <f t="shared" si="112"/>
        <v>8</v>
      </c>
      <c r="B286" s="9">
        <f t="shared" si="110"/>
        <v>44072</v>
      </c>
      <c r="C286" s="51">
        <v>365008</v>
      </c>
      <c r="D286" s="64" t="str">
        <f t="shared" si="117"/>
        <v/>
      </c>
      <c r="E286" s="12"/>
      <c r="F286" s="12"/>
      <c r="G286" s="12"/>
      <c r="H286" s="12"/>
      <c r="I286" s="12"/>
      <c r="J286" s="12"/>
      <c r="K286" s="12"/>
      <c r="L286" s="12"/>
      <c r="M286" s="74" t="str">
        <f t="shared" si="118"/>
        <v/>
      </c>
      <c r="N286" s="83" t="s">
        <v>103</v>
      </c>
      <c r="O286" s="83" t="s">
        <v>103</v>
      </c>
      <c r="P286" s="83"/>
      <c r="Q286" s="83"/>
      <c r="R286" s="83"/>
      <c r="S286" s="83"/>
      <c r="T286" s="83"/>
      <c r="U286" s="83"/>
      <c r="V286" s="5" t="str">
        <f t="shared" si="119"/>
        <v/>
      </c>
      <c r="W286" s="41"/>
      <c r="X286" s="41"/>
      <c r="Y286" s="41"/>
      <c r="Z286" s="41"/>
      <c r="AA286" s="41"/>
      <c r="AB286" s="41"/>
      <c r="AC286" s="41"/>
      <c r="AD286" s="41"/>
      <c r="AE286" s="5" t="str">
        <f t="shared" si="120"/>
        <v/>
      </c>
      <c r="AF286" s="41"/>
      <c r="AG286" s="41"/>
      <c r="AH286" s="41"/>
      <c r="AI286" s="41"/>
      <c r="AJ286" s="41"/>
      <c r="AK286" s="41"/>
      <c r="AL286" s="41"/>
      <c r="AM286" s="41"/>
      <c r="AN286" s="41">
        <f t="shared" si="127"/>
        <v>17.994858611825194</v>
      </c>
      <c r="AO286" s="41">
        <v>1167</v>
      </c>
      <c r="AP286" s="110" t="s">
        <v>103</v>
      </c>
      <c r="AQ286" s="111" t="s">
        <v>103</v>
      </c>
      <c r="AR286" s="126" t="str">
        <f t="shared" si="121"/>
        <v/>
      </c>
      <c r="AS286" s="126" t="str">
        <f t="shared" si="122"/>
        <v/>
      </c>
      <c r="AT286" s="127">
        <v>1082</v>
      </c>
      <c r="AU286" s="128" t="s">
        <v>103</v>
      </c>
      <c r="AV286" s="129" t="s">
        <v>103</v>
      </c>
      <c r="AW286" s="126" t="str">
        <f t="shared" si="123"/>
        <v/>
      </c>
      <c r="AX286" s="126" t="str">
        <f t="shared" si="124"/>
        <v/>
      </c>
      <c r="AY286" s="64" t="str">
        <f t="shared" si="125"/>
        <v/>
      </c>
      <c r="AZ286" s="97" t="s">
        <v>103</v>
      </c>
      <c r="BA286" s="68"/>
      <c r="BB286" s="68"/>
      <c r="BC286" s="68"/>
      <c r="BD286" s="68"/>
      <c r="BE286" s="15"/>
      <c r="BF286" s="5">
        <f t="shared" si="126"/>
        <v>8959</v>
      </c>
      <c r="BG286" s="42">
        <v>0</v>
      </c>
      <c r="BH286" s="42">
        <v>8959</v>
      </c>
      <c r="BI286" s="42"/>
      <c r="BJ286" s="42"/>
      <c r="BK286" s="42"/>
      <c r="BL286" s="42"/>
      <c r="BM286" s="15"/>
    </row>
    <row r="287" spans="1:65" outlineLevel="5" x14ac:dyDescent="0.3">
      <c r="A287" s="22">
        <f t="shared" si="112"/>
        <v>8</v>
      </c>
      <c r="B287" s="9">
        <f t="shared" si="110"/>
        <v>44073</v>
      </c>
      <c r="C287" s="51">
        <v>365264</v>
      </c>
      <c r="D287" s="64" t="str">
        <f t="shared" si="117"/>
        <v/>
      </c>
      <c r="E287" s="12"/>
      <c r="F287" s="12"/>
      <c r="G287" s="12"/>
      <c r="H287" s="12"/>
      <c r="I287" s="12"/>
      <c r="J287" s="12"/>
      <c r="K287" s="12"/>
      <c r="L287" s="12"/>
      <c r="M287" s="74" t="str">
        <f t="shared" si="118"/>
        <v/>
      </c>
      <c r="N287" s="83" t="s">
        <v>103</v>
      </c>
      <c r="O287" s="83" t="s">
        <v>103</v>
      </c>
      <c r="P287" s="83"/>
      <c r="Q287" s="83"/>
      <c r="R287" s="83"/>
      <c r="S287" s="83"/>
      <c r="T287" s="83"/>
      <c r="U287" s="83"/>
      <c r="V287" s="5" t="str">
        <f t="shared" si="119"/>
        <v/>
      </c>
      <c r="W287" s="41"/>
      <c r="X287" s="41"/>
      <c r="Y287" s="41"/>
      <c r="Z287" s="41"/>
      <c r="AA287" s="41"/>
      <c r="AB287" s="41"/>
      <c r="AC287" s="41"/>
      <c r="AD287" s="41"/>
      <c r="AE287" s="5" t="str">
        <f t="shared" si="120"/>
        <v/>
      </c>
      <c r="AF287" s="41"/>
      <c r="AG287" s="41"/>
      <c r="AH287" s="41"/>
      <c r="AI287" s="41"/>
      <c r="AJ287" s="41"/>
      <c r="AK287" s="41"/>
      <c r="AL287" s="41"/>
      <c r="AM287" s="41"/>
      <c r="AN287" s="41">
        <f t="shared" si="127"/>
        <v>18.534863195057369</v>
      </c>
      <c r="AO287" s="41">
        <v>1133</v>
      </c>
      <c r="AP287" s="110" t="s">
        <v>103</v>
      </c>
      <c r="AQ287" s="111" t="s">
        <v>103</v>
      </c>
      <c r="AR287" s="126" t="str">
        <f t="shared" si="121"/>
        <v/>
      </c>
      <c r="AS287" s="126" t="str">
        <f t="shared" si="122"/>
        <v/>
      </c>
      <c r="AT287" s="127">
        <v>1014</v>
      </c>
      <c r="AU287" s="128" t="s">
        <v>103</v>
      </c>
      <c r="AV287" s="129" t="s">
        <v>103</v>
      </c>
      <c r="AW287" s="126" t="str">
        <f t="shared" si="123"/>
        <v/>
      </c>
      <c r="AX287" s="126" t="str">
        <f t="shared" si="124"/>
        <v/>
      </c>
      <c r="AY287" s="64" t="str">
        <f t="shared" si="125"/>
        <v/>
      </c>
      <c r="AZ287" s="97" t="s">
        <v>103</v>
      </c>
      <c r="BA287" s="68"/>
      <c r="BB287" s="68"/>
      <c r="BC287" s="68"/>
      <c r="BD287" s="68"/>
      <c r="BE287" s="15"/>
      <c r="BF287" s="5">
        <f t="shared" si="126"/>
        <v>8520</v>
      </c>
      <c r="BG287" s="42">
        <v>0</v>
      </c>
      <c r="BH287" s="42">
        <v>8520</v>
      </c>
      <c r="BI287" s="42"/>
      <c r="BJ287" s="42"/>
      <c r="BK287" s="42"/>
      <c r="BL287" s="42"/>
      <c r="BM287" s="15"/>
    </row>
    <row r="288" spans="1:65" ht="17.25" outlineLevel="5" thickBot="1" x14ac:dyDescent="0.35">
      <c r="A288" s="31">
        <f t="shared" si="112"/>
        <v>8</v>
      </c>
      <c r="B288" s="32">
        <f t="shared" ref="B288:B351" si="128">B287+1</f>
        <v>44074</v>
      </c>
      <c r="C288" s="51">
        <v>360926</v>
      </c>
      <c r="D288" s="64" t="str">
        <f t="shared" si="117"/>
        <v/>
      </c>
      <c r="E288" s="12"/>
      <c r="F288" s="12"/>
      <c r="G288" s="12"/>
      <c r="H288" s="12"/>
      <c r="I288" s="12"/>
      <c r="J288" s="12"/>
      <c r="K288" s="12"/>
      <c r="L288" s="12"/>
      <c r="M288" s="74" t="str">
        <f t="shared" si="118"/>
        <v/>
      </c>
      <c r="N288" s="83" t="s">
        <v>103</v>
      </c>
      <c r="O288" s="83" t="s">
        <v>103</v>
      </c>
      <c r="P288" s="83"/>
      <c r="Q288" s="83"/>
      <c r="R288" s="83"/>
      <c r="S288" s="83"/>
      <c r="T288" s="83"/>
      <c r="U288" s="83"/>
      <c r="V288" s="5" t="str">
        <f t="shared" si="119"/>
        <v/>
      </c>
      <c r="W288" s="41"/>
      <c r="X288" s="41"/>
      <c r="Y288" s="41"/>
      <c r="Z288" s="41"/>
      <c r="AA288" s="41"/>
      <c r="AB288" s="41"/>
      <c r="AC288" s="41"/>
      <c r="AD288" s="41"/>
      <c r="AE288" s="5" t="str">
        <f t="shared" si="120"/>
        <v/>
      </c>
      <c r="AF288" s="41"/>
      <c r="AG288" s="41"/>
      <c r="AH288" s="41"/>
      <c r="AI288" s="41"/>
      <c r="AJ288" s="41"/>
      <c r="AK288" s="41"/>
      <c r="AL288" s="41"/>
      <c r="AM288" s="41"/>
      <c r="AN288" s="41">
        <f t="shared" si="127"/>
        <v>19.28374655647383</v>
      </c>
      <c r="AO288" s="41">
        <v>1089</v>
      </c>
      <c r="AP288" s="110" t="s">
        <v>103</v>
      </c>
      <c r="AQ288" s="111" t="s">
        <v>103</v>
      </c>
      <c r="AR288" s="126" t="str">
        <f t="shared" si="121"/>
        <v/>
      </c>
      <c r="AS288" s="126" t="str">
        <f t="shared" si="122"/>
        <v/>
      </c>
      <c r="AT288" s="127">
        <v>1037</v>
      </c>
      <c r="AU288" s="128">
        <v>2.52</v>
      </c>
      <c r="AV288" s="129" t="s">
        <v>103</v>
      </c>
      <c r="AW288" s="126" t="str">
        <f t="shared" si="123"/>
        <v/>
      </c>
      <c r="AX288" s="126" t="str">
        <f t="shared" si="124"/>
        <v/>
      </c>
      <c r="AY288" s="64" t="str">
        <f t="shared" si="125"/>
        <v/>
      </c>
      <c r="AZ288" s="97">
        <v>75.94</v>
      </c>
      <c r="BA288" s="68"/>
      <c r="BB288" s="68"/>
      <c r="BC288" s="68"/>
      <c r="BD288" s="68"/>
      <c r="BE288" s="15"/>
      <c r="BF288" s="5">
        <f t="shared" si="126"/>
        <v>8829</v>
      </c>
      <c r="BG288" s="42">
        <v>494</v>
      </c>
      <c r="BH288" s="42">
        <v>8335</v>
      </c>
      <c r="BI288" s="42"/>
      <c r="BJ288" s="42"/>
      <c r="BK288" s="42"/>
      <c r="BL288" s="42"/>
      <c r="BM288" s="15"/>
    </row>
    <row r="289" spans="1:65" outlineLevel="4" x14ac:dyDescent="0.3">
      <c r="A289" s="156" t="s">
        <v>42</v>
      </c>
      <c r="B289" s="157"/>
      <c r="C289" s="50">
        <f t="shared" ref="C289:BM289" si="129">SUBTOTAL(4,C258:C288)</f>
        <v>377692</v>
      </c>
      <c r="D289" s="60">
        <f t="shared" si="129"/>
        <v>0</v>
      </c>
      <c r="E289" s="28">
        <f t="shared" si="129"/>
        <v>0</v>
      </c>
      <c r="F289" s="28">
        <f t="shared" si="129"/>
        <v>0</v>
      </c>
      <c r="G289" s="28">
        <f t="shared" si="129"/>
        <v>0</v>
      </c>
      <c r="H289" s="28">
        <f t="shared" si="129"/>
        <v>0</v>
      </c>
      <c r="I289" s="28">
        <f t="shared" si="129"/>
        <v>0</v>
      </c>
      <c r="J289" s="28">
        <f t="shared" si="129"/>
        <v>0</v>
      </c>
      <c r="K289" s="28">
        <f t="shared" si="129"/>
        <v>0</v>
      </c>
      <c r="L289" s="28">
        <f t="shared" si="129"/>
        <v>0</v>
      </c>
      <c r="M289" s="71">
        <f t="shared" si="129"/>
        <v>7.4</v>
      </c>
      <c r="N289" s="82">
        <f t="shared" si="129"/>
        <v>7.38</v>
      </c>
      <c r="O289" s="82">
        <f t="shared" si="129"/>
        <v>7.4</v>
      </c>
      <c r="P289" s="82">
        <f t="shared" si="129"/>
        <v>0</v>
      </c>
      <c r="Q289" s="82">
        <f t="shared" si="129"/>
        <v>0</v>
      </c>
      <c r="R289" s="82">
        <f t="shared" si="129"/>
        <v>0</v>
      </c>
      <c r="S289" s="82">
        <f t="shared" si="129"/>
        <v>0</v>
      </c>
      <c r="T289" s="82">
        <f t="shared" si="129"/>
        <v>0</v>
      </c>
      <c r="U289" s="82">
        <f t="shared" si="129"/>
        <v>0</v>
      </c>
      <c r="V289" s="29">
        <f t="shared" si="129"/>
        <v>0</v>
      </c>
      <c r="W289" s="39">
        <f t="shared" si="129"/>
        <v>0</v>
      </c>
      <c r="X289" s="39">
        <f t="shared" si="129"/>
        <v>0</v>
      </c>
      <c r="Y289" s="39">
        <f t="shared" si="129"/>
        <v>0</v>
      </c>
      <c r="Z289" s="39">
        <f t="shared" si="129"/>
        <v>0</v>
      </c>
      <c r="AA289" s="39">
        <f t="shared" si="129"/>
        <v>0</v>
      </c>
      <c r="AB289" s="39">
        <f t="shared" si="129"/>
        <v>0</v>
      </c>
      <c r="AC289" s="39">
        <f t="shared" si="129"/>
        <v>0</v>
      </c>
      <c r="AD289" s="39">
        <f t="shared" si="129"/>
        <v>0</v>
      </c>
      <c r="AE289" s="29">
        <f t="shared" si="129"/>
        <v>0</v>
      </c>
      <c r="AF289" s="39">
        <f t="shared" si="129"/>
        <v>0</v>
      </c>
      <c r="AG289" s="39">
        <f t="shared" si="129"/>
        <v>0</v>
      </c>
      <c r="AH289" s="39">
        <f t="shared" si="129"/>
        <v>0</v>
      </c>
      <c r="AI289" s="39">
        <f t="shared" si="129"/>
        <v>0</v>
      </c>
      <c r="AJ289" s="39">
        <f t="shared" si="129"/>
        <v>0</v>
      </c>
      <c r="AK289" s="39">
        <f t="shared" si="129"/>
        <v>0</v>
      </c>
      <c r="AL289" s="39">
        <f t="shared" si="129"/>
        <v>0</v>
      </c>
      <c r="AM289" s="39">
        <f t="shared" si="129"/>
        <v>0</v>
      </c>
      <c r="AN289" s="39">
        <f t="shared" si="129"/>
        <v>24.418604651162791</v>
      </c>
      <c r="AO289" s="39">
        <f t="shared" si="129"/>
        <v>3142</v>
      </c>
      <c r="AP289" s="104">
        <f t="shared" si="129"/>
        <v>3.87</v>
      </c>
      <c r="AQ289" s="105">
        <f t="shared" si="129"/>
        <v>2.59</v>
      </c>
      <c r="AR289" s="106">
        <f t="shared" si="129"/>
        <v>70.520231213872833</v>
      </c>
      <c r="AS289" s="106">
        <f t="shared" si="129"/>
        <v>35</v>
      </c>
      <c r="AT289" s="107">
        <f t="shared" si="129"/>
        <v>11448</v>
      </c>
      <c r="AU289" s="108">
        <f t="shared" si="129"/>
        <v>2.79</v>
      </c>
      <c r="AV289" s="109">
        <f t="shared" si="129"/>
        <v>1.46</v>
      </c>
      <c r="AW289" s="106">
        <f t="shared" si="129"/>
        <v>53.435114503816784</v>
      </c>
      <c r="AX289" s="106">
        <f t="shared" si="129"/>
        <v>47.670250896057354</v>
      </c>
      <c r="AY289" s="60">
        <f t="shared" si="129"/>
        <v>53.098760495801677</v>
      </c>
      <c r="AZ289" s="96">
        <f t="shared" si="129"/>
        <v>77.349999999999994</v>
      </c>
      <c r="BA289" s="67">
        <f t="shared" si="129"/>
        <v>60.7</v>
      </c>
      <c r="BB289" s="67">
        <f t="shared" si="129"/>
        <v>34</v>
      </c>
      <c r="BC289" s="67">
        <f t="shared" si="129"/>
        <v>8</v>
      </c>
      <c r="BD289" s="67">
        <f t="shared" si="129"/>
        <v>0</v>
      </c>
      <c r="BE289" s="27">
        <f t="shared" si="129"/>
        <v>0</v>
      </c>
      <c r="BF289" s="29">
        <f t="shared" si="129"/>
        <v>12005</v>
      </c>
      <c r="BG289" s="39">
        <f t="shared" si="129"/>
        <v>4183</v>
      </c>
      <c r="BH289" s="40">
        <f t="shared" si="129"/>
        <v>12005</v>
      </c>
      <c r="BI289" s="40">
        <f t="shared" si="129"/>
        <v>0</v>
      </c>
      <c r="BJ289" s="40">
        <f t="shared" si="129"/>
        <v>0</v>
      </c>
      <c r="BK289" s="40">
        <f t="shared" si="129"/>
        <v>0</v>
      </c>
      <c r="BL289" s="40">
        <f t="shared" si="129"/>
        <v>0</v>
      </c>
      <c r="BM289" s="27">
        <f t="shared" si="129"/>
        <v>0</v>
      </c>
    </row>
    <row r="290" spans="1:65" outlineLevel="3" x14ac:dyDescent="0.3">
      <c r="A290" s="158" t="s">
        <v>31</v>
      </c>
      <c r="B290" s="159"/>
      <c r="C290" s="51">
        <f t="shared" ref="C290:BM290" si="130">SUBTOTAL(5,C258:C288)</f>
        <v>360926</v>
      </c>
      <c r="D290" s="61">
        <f t="shared" si="130"/>
        <v>0</v>
      </c>
      <c r="E290" s="12">
        <f t="shared" si="130"/>
        <v>0</v>
      </c>
      <c r="F290" s="12">
        <f t="shared" si="130"/>
        <v>0</v>
      </c>
      <c r="G290" s="12">
        <f t="shared" si="130"/>
        <v>0</v>
      </c>
      <c r="H290" s="12">
        <f t="shared" si="130"/>
        <v>0</v>
      </c>
      <c r="I290" s="12">
        <f t="shared" si="130"/>
        <v>0</v>
      </c>
      <c r="J290" s="12">
        <f t="shared" si="130"/>
        <v>0</v>
      </c>
      <c r="K290" s="12">
        <f t="shared" si="130"/>
        <v>0</v>
      </c>
      <c r="L290" s="12">
        <f t="shared" si="130"/>
        <v>0</v>
      </c>
      <c r="M290" s="72">
        <f t="shared" si="130"/>
        <v>7.2</v>
      </c>
      <c r="N290" s="83">
        <f t="shared" si="130"/>
        <v>7.22</v>
      </c>
      <c r="O290" s="83">
        <f t="shared" si="130"/>
        <v>7.23</v>
      </c>
      <c r="P290" s="83">
        <f t="shared" si="130"/>
        <v>0</v>
      </c>
      <c r="Q290" s="83">
        <f t="shared" si="130"/>
        <v>0</v>
      </c>
      <c r="R290" s="83">
        <f t="shared" si="130"/>
        <v>0</v>
      </c>
      <c r="S290" s="83">
        <f t="shared" si="130"/>
        <v>0</v>
      </c>
      <c r="T290" s="83">
        <f t="shared" si="130"/>
        <v>0</v>
      </c>
      <c r="U290" s="83">
        <f t="shared" si="130"/>
        <v>0</v>
      </c>
      <c r="V290" s="6">
        <f t="shared" si="130"/>
        <v>0</v>
      </c>
      <c r="W290" s="41">
        <f t="shared" si="130"/>
        <v>0</v>
      </c>
      <c r="X290" s="41">
        <f t="shared" si="130"/>
        <v>0</v>
      </c>
      <c r="Y290" s="41">
        <f t="shared" si="130"/>
        <v>0</v>
      </c>
      <c r="Z290" s="41">
        <f t="shared" si="130"/>
        <v>0</v>
      </c>
      <c r="AA290" s="41">
        <f t="shared" si="130"/>
        <v>0</v>
      </c>
      <c r="AB290" s="41">
        <f t="shared" si="130"/>
        <v>0</v>
      </c>
      <c r="AC290" s="41">
        <f t="shared" si="130"/>
        <v>0</v>
      </c>
      <c r="AD290" s="41">
        <f t="shared" si="130"/>
        <v>0</v>
      </c>
      <c r="AE290" s="6">
        <f t="shared" si="130"/>
        <v>0</v>
      </c>
      <c r="AF290" s="41">
        <f t="shared" si="130"/>
        <v>0</v>
      </c>
      <c r="AG290" s="41">
        <f t="shared" si="130"/>
        <v>0</v>
      </c>
      <c r="AH290" s="41">
        <f t="shared" si="130"/>
        <v>0</v>
      </c>
      <c r="AI290" s="41">
        <f t="shared" si="130"/>
        <v>0</v>
      </c>
      <c r="AJ290" s="41">
        <f t="shared" si="130"/>
        <v>0</v>
      </c>
      <c r="AK290" s="41">
        <f t="shared" si="130"/>
        <v>0</v>
      </c>
      <c r="AL290" s="41">
        <f t="shared" si="130"/>
        <v>0</v>
      </c>
      <c r="AM290" s="41">
        <f t="shared" si="130"/>
        <v>0</v>
      </c>
      <c r="AN290" s="41">
        <f t="shared" si="130"/>
        <v>6.6836409929980904</v>
      </c>
      <c r="AO290" s="41">
        <f t="shared" si="130"/>
        <v>860</v>
      </c>
      <c r="AP290" s="110">
        <f t="shared" si="130"/>
        <v>3.2</v>
      </c>
      <c r="AQ290" s="111">
        <f t="shared" si="130"/>
        <v>2.08</v>
      </c>
      <c r="AR290" s="112">
        <f t="shared" si="130"/>
        <v>65</v>
      </c>
      <c r="AS290" s="112">
        <f t="shared" si="130"/>
        <v>29.479768786127167</v>
      </c>
      <c r="AT290" s="113">
        <f t="shared" si="130"/>
        <v>468</v>
      </c>
      <c r="AU290" s="114">
        <f t="shared" si="130"/>
        <v>2.4700000000000002</v>
      </c>
      <c r="AV290" s="115">
        <f t="shared" si="130"/>
        <v>1.38</v>
      </c>
      <c r="AW290" s="112">
        <f t="shared" si="130"/>
        <v>52.329749103942646</v>
      </c>
      <c r="AX290" s="112">
        <f t="shared" si="130"/>
        <v>46.564885496183216</v>
      </c>
      <c r="AY290" s="61">
        <f t="shared" si="130"/>
        <v>40.890688259109332</v>
      </c>
      <c r="AZ290" s="97">
        <f t="shared" si="130"/>
        <v>75.11</v>
      </c>
      <c r="BA290" s="68">
        <f t="shared" si="130"/>
        <v>60.7</v>
      </c>
      <c r="BB290" s="68">
        <f t="shared" si="130"/>
        <v>34</v>
      </c>
      <c r="BC290" s="68">
        <f t="shared" si="130"/>
        <v>8</v>
      </c>
      <c r="BD290" s="68">
        <f t="shared" si="130"/>
        <v>0</v>
      </c>
      <c r="BE290" s="15">
        <f t="shared" si="130"/>
        <v>0</v>
      </c>
      <c r="BF290" s="6">
        <f t="shared" si="130"/>
        <v>5962</v>
      </c>
      <c r="BG290" s="41">
        <f t="shared" si="130"/>
        <v>0</v>
      </c>
      <c r="BH290" s="42">
        <f t="shared" si="130"/>
        <v>1829</v>
      </c>
      <c r="BI290" s="42">
        <f t="shared" si="130"/>
        <v>0</v>
      </c>
      <c r="BJ290" s="42">
        <f t="shared" si="130"/>
        <v>0</v>
      </c>
      <c r="BK290" s="42">
        <f t="shared" si="130"/>
        <v>0</v>
      </c>
      <c r="BL290" s="42">
        <f t="shared" si="130"/>
        <v>0</v>
      </c>
      <c r="BM290" s="15">
        <f t="shared" si="130"/>
        <v>0</v>
      </c>
    </row>
    <row r="291" spans="1:65" outlineLevel="2" x14ac:dyDescent="0.3">
      <c r="A291" s="158" t="s">
        <v>20</v>
      </c>
      <c r="B291" s="159"/>
      <c r="C291" s="51">
        <f>IFERROR(SUBTOTAL(1,C258:C288),"")</f>
        <v>366220.67741935485</v>
      </c>
      <c r="D291" s="61" t="str">
        <f t="shared" ref="D291:BM291" si="131">IFERROR(SUBTOTAL(1,D258:D288),"")</f>
        <v/>
      </c>
      <c r="E291" s="12" t="str">
        <f t="shared" si="131"/>
        <v/>
      </c>
      <c r="F291" s="12" t="str">
        <f t="shared" si="131"/>
        <v/>
      </c>
      <c r="G291" s="12" t="str">
        <f t="shared" si="131"/>
        <v/>
      </c>
      <c r="H291" s="12" t="str">
        <f t="shared" si="131"/>
        <v/>
      </c>
      <c r="I291" s="12" t="str">
        <f t="shared" si="131"/>
        <v/>
      </c>
      <c r="J291" s="12" t="str">
        <f t="shared" si="131"/>
        <v/>
      </c>
      <c r="K291" s="12" t="str">
        <f t="shared" si="131"/>
        <v/>
      </c>
      <c r="L291" s="12" t="str">
        <f t="shared" si="131"/>
        <v/>
      </c>
      <c r="M291" s="72">
        <f t="shared" si="131"/>
        <v>7.3</v>
      </c>
      <c r="N291" s="83">
        <f t="shared" si="131"/>
        <v>7.3024999999999993</v>
      </c>
      <c r="O291" s="83">
        <f t="shared" si="131"/>
        <v>7.2800000000000011</v>
      </c>
      <c r="P291" s="83" t="str">
        <f t="shared" si="131"/>
        <v/>
      </c>
      <c r="Q291" s="83" t="str">
        <f t="shared" si="131"/>
        <v/>
      </c>
      <c r="R291" s="83" t="str">
        <f t="shared" si="131"/>
        <v/>
      </c>
      <c r="S291" s="83" t="str">
        <f t="shared" si="131"/>
        <v/>
      </c>
      <c r="T291" s="83" t="str">
        <f t="shared" si="131"/>
        <v/>
      </c>
      <c r="U291" s="83" t="str">
        <f t="shared" si="131"/>
        <v/>
      </c>
      <c r="V291" s="6" t="str">
        <f t="shared" si="131"/>
        <v/>
      </c>
      <c r="W291" s="41" t="str">
        <f t="shared" si="131"/>
        <v/>
      </c>
      <c r="X291" s="41" t="str">
        <f t="shared" si="131"/>
        <v/>
      </c>
      <c r="Y291" s="41" t="str">
        <f t="shared" si="131"/>
        <v/>
      </c>
      <c r="Z291" s="41" t="str">
        <f t="shared" si="131"/>
        <v/>
      </c>
      <c r="AA291" s="41" t="str">
        <f t="shared" si="131"/>
        <v/>
      </c>
      <c r="AB291" s="41" t="str">
        <f t="shared" si="131"/>
        <v/>
      </c>
      <c r="AC291" s="41" t="str">
        <f t="shared" si="131"/>
        <v/>
      </c>
      <c r="AD291" s="41" t="str">
        <f t="shared" si="131"/>
        <v/>
      </c>
      <c r="AE291" s="6" t="str">
        <f t="shared" si="131"/>
        <v/>
      </c>
      <c r="AF291" s="41" t="str">
        <f t="shared" si="131"/>
        <v/>
      </c>
      <c r="AG291" s="41" t="str">
        <f t="shared" si="131"/>
        <v/>
      </c>
      <c r="AH291" s="41" t="str">
        <f t="shared" si="131"/>
        <v/>
      </c>
      <c r="AI291" s="41" t="str">
        <f t="shared" si="131"/>
        <v/>
      </c>
      <c r="AJ291" s="41" t="str">
        <f t="shared" si="131"/>
        <v/>
      </c>
      <c r="AK291" s="41" t="str">
        <f t="shared" si="131"/>
        <v/>
      </c>
      <c r="AL291" s="41" t="str">
        <f t="shared" si="131"/>
        <v/>
      </c>
      <c r="AM291" s="41" t="str">
        <f t="shared" si="131"/>
        <v/>
      </c>
      <c r="AN291" s="41">
        <f t="shared" si="131"/>
        <v>19.154826376497411</v>
      </c>
      <c r="AO291" s="41">
        <f t="shared" si="131"/>
        <v>1145.8387096774193</v>
      </c>
      <c r="AP291" s="110">
        <f t="shared" si="131"/>
        <v>3.5475000000000003</v>
      </c>
      <c r="AQ291" s="111">
        <f t="shared" si="131"/>
        <v>2.395</v>
      </c>
      <c r="AR291" s="112">
        <f t="shared" si="131"/>
        <v>67.48290865279256</v>
      </c>
      <c r="AS291" s="112">
        <f t="shared" si="131"/>
        <v>32.51709134720744</v>
      </c>
      <c r="AT291" s="113">
        <f t="shared" si="131"/>
        <v>1383</v>
      </c>
      <c r="AU291" s="114">
        <f t="shared" si="131"/>
        <v>2.6185000000000005</v>
      </c>
      <c r="AV291" s="115">
        <f t="shared" si="131"/>
        <v>1.415</v>
      </c>
      <c r="AW291" s="112">
        <f t="shared" si="131"/>
        <v>52.955486856350291</v>
      </c>
      <c r="AX291" s="112">
        <f t="shared" si="131"/>
        <v>47.044513143649709</v>
      </c>
      <c r="AY291" s="61">
        <f t="shared" si="131"/>
        <v>45.640244085880568</v>
      </c>
      <c r="AZ291" s="97">
        <f t="shared" si="131"/>
        <v>75.870499999999993</v>
      </c>
      <c r="BA291" s="68">
        <f t="shared" si="131"/>
        <v>60.7</v>
      </c>
      <c r="BB291" s="68">
        <f t="shared" si="131"/>
        <v>34</v>
      </c>
      <c r="BC291" s="68">
        <f t="shared" si="131"/>
        <v>8</v>
      </c>
      <c r="BD291" s="68" t="str">
        <f t="shared" si="131"/>
        <v/>
      </c>
      <c r="BE291" s="15" t="str">
        <f>IFERROR(SUBTOTAL(1,BE258:BE288),"")</f>
        <v/>
      </c>
      <c r="BF291" s="6">
        <f t="shared" si="131"/>
        <v>8542.1612903225814</v>
      </c>
      <c r="BG291" s="41">
        <f t="shared" si="131"/>
        <v>1832.2258064516129</v>
      </c>
      <c r="BH291" s="42">
        <f t="shared" si="131"/>
        <v>6709.9354838709678</v>
      </c>
      <c r="BI291" s="42" t="str">
        <f t="shared" si="131"/>
        <v/>
      </c>
      <c r="BJ291" s="42" t="str">
        <f t="shared" si="131"/>
        <v/>
      </c>
      <c r="BK291" s="42" t="str">
        <f t="shared" si="131"/>
        <v/>
      </c>
      <c r="BL291" s="42" t="str">
        <f t="shared" si="131"/>
        <v/>
      </c>
      <c r="BM291" s="15" t="str">
        <f t="shared" si="131"/>
        <v/>
      </c>
    </row>
    <row r="292" spans="1:65" ht="17.25" outlineLevel="1" thickBot="1" x14ac:dyDescent="0.35">
      <c r="A292" s="160" t="s">
        <v>53</v>
      </c>
      <c r="B292" s="161"/>
      <c r="C292" s="52">
        <f>SUBTOTAL(9,C258:C288)</f>
        <v>11352841</v>
      </c>
      <c r="D292" s="62"/>
      <c r="E292" s="30"/>
      <c r="F292" s="30"/>
      <c r="G292" s="30"/>
      <c r="H292" s="30"/>
      <c r="I292" s="30"/>
      <c r="J292" s="30"/>
      <c r="K292" s="30"/>
      <c r="L292" s="30"/>
      <c r="M292" s="73"/>
      <c r="N292" s="84"/>
      <c r="O292" s="84"/>
      <c r="P292" s="84"/>
      <c r="Q292" s="84"/>
      <c r="R292" s="84"/>
      <c r="S292" s="84"/>
      <c r="T292" s="84"/>
      <c r="U292" s="84"/>
      <c r="V292" s="93"/>
      <c r="W292" s="94"/>
      <c r="X292" s="94"/>
      <c r="Y292" s="94"/>
      <c r="Z292" s="94"/>
      <c r="AA292" s="94"/>
      <c r="AB292" s="94"/>
      <c r="AC292" s="94"/>
      <c r="AD292" s="94"/>
      <c r="AE292" s="93"/>
      <c r="AF292" s="94"/>
      <c r="AG292" s="94"/>
      <c r="AH292" s="94"/>
      <c r="AI292" s="94"/>
      <c r="AJ292" s="94"/>
      <c r="AK292" s="94"/>
      <c r="AL292" s="94"/>
      <c r="AM292" s="94"/>
      <c r="AN292" s="94"/>
      <c r="AO292" s="43">
        <f>SUBTOTAL(9,AO258:AO288)</f>
        <v>35521</v>
      </c>
      <c r="AP292" s="116"/>
      <c r="AQ292" s="117"/>
      <c r="AR292" s="118"/>
      <c r="AS292" s="118"/>
      <c r="AT292" s="119">
        <f>SUBTOTAL(9,AT258:AT288)</f>
        <v>42873</v>
      </c>
      <c r="AU292" s="120"/>
      <c r="AV292" s="121"/>
      <c r="AW292" s="118"/>
      <c r="AX292" s="118"/>
      <c r="AY292" s="62"/>
      <c r="AZ292" s="98"/>
      <c r="BA292" s="69"/>
      <c r="BB292" s="69"/>
      <c r="BC292" s="69"/>
      <c r="BD292" s="69"/>
      <c r="BE292" s="16">
        <f>SUBTOTAL(9,BE258:BE288)</f>
        <v>0</v>
      </c>
      <c r="BF292" s="7">
        <f t="shared" ref="BF292:BM292" si="132">SUBTOTAL(9,BF258:BF288)</f>
        <v>264807</v>
      </c>
      <c r="BG292" s="43">
        <f t="shared" si="132"/>
        <v>56799</v>
      </c>
      <c r="BH292" s="44">
        <f t="shared" si="132"/>
        <v>208008</v>
      </c>
      <c r="BI292" s="44">
        <f t="shared" si="132"/>
        <v>0</v>
      </c>
      <c r="BJ292" s="44">
        <f t="shared" si="132"/>
        <v>0</v>
      </c>
      <c r="BK292" s="44">
        <f t="shared" si="132"/>
        <v>0</v>
      </c>
      <c r="BL292" s="44">
        <f t="shared" si="132"/>
        <v>0</v>
      </c>
      <c r="BM292" s="16">
        <f t="shared" si="132"/>
        <v>0</v>
      </c>
    </row>
    <row r="293" spans="1:65" outlineLevel="5" x14ac:dyDescent="0.3">
      <c r="A293" s="21">
        <f t="shared" si="112"/>
        <v>9</v>
      </c>
      <c r="B293" s="33">
        <f>B288+1</f>
        <v>44075</v>
      </c>
      <c r="C293" s="51">
        <v>365194</v>
      </c>
      <c r="D293" s="64" t="str">
        <f t="shared" ref="D293:D322" si="133">IFERROR(ROUND(AVERAGE(E293:L293),1),"")</f>
        <v/>
      </c>
      <c r="E293" s="12"/>
      <c r="F293" s="12"/>
      <c r="G293" s="12"/>
      <c r="H293" s="12"/>
      <c r="I293" s="12"/>
      <c r="J293" s="12"/>
      <c r="K293" s="12"/>
      <c r="L293" s="12"/>
      <c r="M293" s="74">
        <f t="shared" ref="M293:M322" si="134">IFERROR(ROUND(AVERAGE(N293:U293),1),"")</f>
        <v>7.3</v>
      </c>
      <c r="N293" s="83">
        <v>7.33</v>
      </c>
      <c r="O293" s="83">
        <v>7.27</v>
      </c>
      <c r="P293" s="83"/>
      <c r="Q293" s="83"/>
      <c r="R293" s="83"/>
      <c r="S293" s="83"/>
      <c r="T293" s="83"/>
      <c r="U293" s="83"/>
      <c r="V293" s="5" t="str">
        <f t="shared" ref="V293:V322" si="135">IFERROR(ROUND(AVERAGE(W293:AD293),1),"")</f>
        <v/>
      </c>
      <c r="W293" s="41"/>
      <c r="X293" s="41"/>
      <c r="Y293" s="41"/>
      <c r="Z293" s="41"/>
      <c r="AA293" s="41"/>
      <c r="AB293" s="41"/>
      <c r="AC293" s="41"/>
      <c r="AD293" s="41"/>
      <c r="AE293" s="5" t="str">
        <f t="shared" ref="AE293:AE322" si="136">IFERROR(ROUND(AVERAGE(AF293:AM293),1),"")</f>
        <v/>
      </c>
      <c r="AF293" s="41"/>
      <c r="AG293" s="41"/>
      <c r="AH293" s="41"/>
      <c r="AI293" s="41"/>
      <c r="AJ293" s="41"/>
      <c r="AK293" s="41"/>
      <c r="AL293" s="41"/>
      <c r="AM293" s="41"/>
      <c r="AN293" s="41">
        <f>21000/AO293</f>
        <v>19.125683060109289</v>
      </c>
      <c r="AO293" s="41">
        <v>1098</v>
      </c>
      <c r="AP293" s="110">
        <v>3.47</v>
      </c>
      <c r="AQ293" s="111">
        <v>2.2999999999999998</v>
      </c>
      <c r="AR293" s="126">
        <f t="shared" ref="AR293:AR322" si="137">IFERROR(AQ293/AP293*100,"")</f>
        <v>66.282420749279524</v>
      </c>
      <c r="AS293" s="126">
        <f t="shared" ref="AS293:AS322" si="138">IFERROR(100-AR293,"")</f>
        <v>33.717579250720476</v>
      </c>
      <c r="AT293" s="127">
        <v>1068</v>
      </c>
      <c r="AU293" s="128">
        <v>2.4500000000000002</v>
      </c>
      <c r="AV293" s="129">
        <v>1.25</v>
      </c>
      <c r="AW293" s="126">
        <f t="shared" ref="AW293:AW322" si="139">IFERROR(AV293/AU293*100,"")</f>
        <v>51.020408163265309</v>
      </c>
      <c r="AX293" s="126">
        <f t="shared" ref="AX293:AX322" si="140">IFERROR(100-AW293,"")</f>
        <v>48.979591836734691</v>
      </c>
      <c r="AY293" s="64">
        <f t="shared" ref="AY293:AY322" si="141">IFERROR((1-((AW293*AS293)/(AX293*AR293)))*100,"")</f>
        <v>47.010869565217348</v>
      </c>
      <c r="AZ293" s="97">
        <v>76.069999999999993</v>
      </c>
      <c r="BA293" s="68"/>
      <c r="BB293" s="68"/>
      <c r="BC293" s="68"/>
      <c r="BD293" s="68"/>
      <c r="BE293" s="15"/>
      <c r="BF293" s="5">
        <f t="shared" ref="BF293:BF322" si="142">IF(SUM(BG293:BM293)=0,"",SUM(BG293:BM293))</f>
        <v>8580</v>
      </c>
      <c r="BG293" s="42">
        <v>2280</v>
      </c>
      <c r="BH293" s="42">
        <v>6300</v>
      </c>
      <c r="BI293" s="42"/>
      <c r="BJ293" s="42"/>
      <c r="BK293" s="42"/>
      <c r="BL293" s="42"/>
      <c r="BM293" s="15"/>
    </row>
    <row r="294" spans="1:65" outlineLevel="5" x14ac:dyDescent="0.3">
      <c r="A294" s="22">
        <f t="shared" si="112"/>
        <v>9</v>
      </c>
      <c r="B294" s="9">
        <f t="shared" si="128"/>
        <v>44076</v>
      </c>
      <c r="C294" s="51">
        <v>359478</v>
      </c>
      <c r="D294" s="64" t="str">
        <f t="shared" si="133"/>
        <v/>
      </c>
      <c r="E294" s="12"/>
      <c r="F294" s="12"/>
      <c r="G294" s="12"/>
      <c r="H294" s="12"/>
      <c r="I294" s="12"/>
      <c r="J294" s="12"/>
      <c r="K294" s="12"/>
      <c r="L294" s="12"/>
      <c r="M294" s="74" t="str">
        <f t="shared" si="134"/>
        <v/>
      </c>
      <c r="N294" s="83" t="s">
        <v>103</v>
      </c>
      <c r="O294" s="83" t="s">
        <v>103</v>
      </c>
      <c r="P294" s="83"/>
      <c r="Q294" s="83"/>
      <c r="R294" s="83"/>
      <c r="S294" s="83"/>
      <c r="T294" s="83"/>
      <c r="U294" s="83"/>
      <c r="V294" s="5" t="str">
        <f t="shared" si="135"/>
        <v/>
      </c>
      <c r="W294" s="41"/>
      <c r="X294" s="41"/>
      <c r="Y294" s="41"/>
      <c r="Z294" s="41"/>
      <c r="AA294" s="41"/>
      <c r="AB294" s="41"/>
      <c r="AC294" s="41"/>
      <c r="AD294" s="41"/>
      <c r="AE294" s="5" t="str">
        <f t="shared" si="136"/>
        <v/>
      </c>
      <c r="AF294" s="41"/>
      <c r="AG294" s="41"/>
      <c r="AH294" s="41"/>
      <c r="AI294" s="41"/>
      <c r="AJ294" s="41"/>
      <c r="AK294" s="41"/>
      <c r="AL294" s="41"/>
      <c r="AM294" s="41"/>
      <c r="AN294" s="41">
        <f t="shared" ref="AN294:AN322" si="143">21000/AO294</f>
        <v>18.502202643171806</v>
      </c>
      <c r="AO294" s="41">
        <v>1135</v>
      </c>
      <c r="AP294" s="110" t="s">
        <v>103</v>
      </c>
      <c r="AQ294" s="111" t="s">
        <v>103</v>
      </c>
      <c r="AR294" s="126" t="str">
        <f t="shared" si="137"/>
        <v/>
      </c>
      <c r="AS294" s="126" t="str">
        <f t="shared" si="138"/>
        <v/>
      </c>
      <c r="AT294" s="127">
        <v>1082</v>
      </c>
      <c r="AU294" s="128">
        <v>2.57</v>
      </c>
      <c r="AV294" s="129" t="s">
        <v>103</v>
      </c>
      <c r="AW294" s="126" t="str">
        <f t="shared" si="139"/>
        <v/>
      </c>
      <c r="AX294" s="126" t="str">
        <f t="shared" si="140"/>
        <v/>
      </c>
      <c r="AY294" s="64" t="str">
        <f t="shared" si="141"/>
        <v/>
      </c>
      <c r="AZ294" s="97">
        <v>76.31</v>
      </c>
      <c r="BA294" s="68"/>
      <c r="BB294" s="68"/>
      <c r="BC294" s="68"/>
      <c r="BD294" s="68"/>
      <c r="BE294" s="15"/>
      <c r="BF294" s="5">
        <f t="shared" si="142"/>
        <v>8919</v>
      </c>
      <c r="BG294" s="42">
        <v>1397</v>
      </c>
      <c r="BH294" s="42">
        <v>7522</v>
      </c>
      <c r="BI294" s="42"/>
      <c r="BJ294" s="42"/>
      <c r="BK294" s="42"/>
      <c r="BL294" s="42"/>
      <c r="BM294" s="15"/>
    </row>
    <row r="295" spans="1:65" outlineLevel="5" x14ac:dyDescent="0.3">
      <c r="A295" s="22">
        <f t="shared" si="112"/>
        <v>9</v>
      </c>
      <c r="B295" s="9">
        <f t="shared" si="128"/>
        <v>44077</v>
      </c>
      <c r="C295" s="51">
        <v>365837</v>
      </c>
      <c r="D295" s="64" t="str">
        <f t="shared" si="133"/>
        <v/>
      </c>
      <c r="E295" s="12"/>
      <c r="F295" s="12"/>
      <c r="G295" s="12"/>
      <c r="H295" s="12"/>
      <c r="I295" s="12"/>
      <c r="J295" s="12"/>
      <c r="K295" s="12"/>
      <c r="L295" s="12"/>
      <c r="M295" s="74" t="str">
        <f t="shared" si="134"/>
        <v/>
      </c>
      <c r="N295" s="83" t="s">
        <v>103</v>
      </c>
      <c r="O295" s="83" t="s">
        <v>103</v>
      </c>
      <c r="P295" s="83"/>
      <c r="Q295" s="83"/>
      <c r="R295" s="83"/>
      <c r="S295" s="83"/>
      <c r="T295" s="83"/>
      <c r="U295" s="83"/>
      <c r="V295" s="5" t="str">
        <f t="shared" si="135"/>
        <v/>
      </c>
      <c r="W295" s="41"/>
      <c r="X295" s="41"/>
      <c r="Y295" s="41"/>
      <c r="Z295" s="41"/>
      <c r="AA295" s="41"/>
      <c r="AB295" s="41"/>
      <c r="AC295" s="41"/>
      <c r="AD295" s="41"/>
      <c r="AE295" s="5" t="str">
        <f t="shared" si="136"/>
        <v/>
      </c>
      <c r="AF295" s="41"/>
      <c r="AG295" s="41"/>
      <c r="AH295" s="41"/>
      <c r="AI295" s="41"/>
      <c r="AJ295" s="41"/>
      <c r="AK295" s="41"/>
      <c r="AL295" s="41"/>
      <c r="AM295" s="41"/>
      <c r="AN295" s="41">
        <f t="shared" si="143"/>
        <v>19.553072625698324</v>
      </c>
      <c r="AO295" s="41">
        <v>1074</v>
      </c>
      <c r="AP295" s="110" t="s">
        <v>103</v>
      </c>
      <c r="AQ295" s="111" t="s">
        <v>103</v>
      </c>
      <c r="AR295" s="126" t="str">
        <f t="shared" si="137"/>
        <v/>
      </c>
      <c r="AS295" s="126" t="str">
        <f t="shared" si="138"/>
        <v/>
      </c>
      <c r="AT295" s="127">
        <v>743</v>
      </c>
      <c r="AU295" s="128">
        <v>2.4500000000000002</v>
      </c>
      <c r="AV295" s="129" t="s">
        <v>103</v>
      </c>
      <c r="AW295" s="126" t="str">
        <f t="shared" si="139"/>
        <v/>
      </c>
      <c r="AX295" s="126" t="str">
        <f t="shared" si="140"/>
        <v/>
      </c>
      <c r="AY295" s="64" t="str">
        <f t="shared" si="141"/>
        <v/>
      </c>
      <c r="AZ295" s="97">
        <v>76.31</v>
      </c>
      <c r="BA295" s="68"/>
      <c r="BB295" s="68"/>
      <c r="BC295" s="68"/>
      <c r="BD295" s="68"/>
      <c r="BE295" s="15"/>
      <c r="BF295" s="5">
        <f t="shared" si="142"/>
        <v>8873</v>
      </c>
      <c r="BG295" s="42">
        <v>2426</v>
      </c>
      <c r="BH295" s="42">
        <v>6447</v>
      </c>
      <c r="BI295" s="42"/>
      <c r="BJ295" s="42"/>
      <c r="BK295" s="42"/>
      <c r="BL295" s="42"/>
      <c r="BM295" s="15"/>
    </row>
    <row r="296" spans="1:65" outlineLevel="5" x14ac:dyDescent="0.3">
      <c r="A296" s="22">
        <f t="shared" si="112"/>
        <v>9</v>
      </c>
      <c r="B296" s="9">
        <f t="shared" si="128"/>
        <v>44078</v>
      </c>
      <c r="C296" s="51">
        <v>365769</v>
      </c>
      <c r="D296" s="64" t="str">
        <f t="shared" si="133"/>
        <v/>
      </c>
      <c r="E296" s="12"/>
      <c r="F296" s="12"/>
      <c r="G296" s="12"/>
      <c r="H296" s="12"/>
      <c r="I296" s="12"/>
      <c r="J296" s="12"/>
      <c r="K296" s="12"/>
      <c r="L296" s="12"/>
      <c r="M296" s="74" t="str">
        <f t="shared" si="134"/>
        <v/>
      </c>
      <c r="N296" s="83" t="s">
        <v>103</v>
      </c>
      <c r="O296" s="83" t="s">
        <v>103</v>
      </c>
      <c r="P296" s="83"/>
      <c r="Q296" s="83"/>
      <c r="R296" s="83"/>
      <c r="S296" s="83"/>
      <c r="T296" s="83"/>
      <c r="U296" s="83"/>
      <c r="V296" s="5" t="str">
        <f t="shared" si="135"/>
        <v/>
      </c>
      <c r="W296" s="41"/>
      <c r="X296" s="41"/>
      <c r="Y296" s="41"/>
      <c r="Z296" s="41"/>
      <c r="AA296" s="41"/>
      <c r="AB296" s="41"/>
      <c r="AC296" s="41"/>
      <c r="AD296" s="41"/>
      <c r="AE296" s="5" t="str">
        <f t="shared" si="136"/>
        <v/>
      </c>
      <c r="AF296" s="41"/>
      <c r="AG296" s="41"/>
      <c r="AH296" s="41"/>
      <c r="AI296" s="41"/>
      <c r="AJ296" s="41"/>
      <c r="AK296" s="41"/>
      <c r="AL296" s="41"/>
      <c r="AM296" s="41"/>
      <c r="AN296" s="41">
        <f t="shared" si="143"/>
        <v>21.384928716904277</v>
      </c>
      <c r="AO296" s="41">
        <v>982</v>
      </c>
      <c r="AP296" s="110" t="s">
        <v>103</v>
      </c>
      <c r="AQ296" s="111" t="s">
        <v>103</v>
      </c>
      <c r="AR296" s="126" t="str">
        <f t="shared" si="137"/>
        <v/>
      </c>
      <c r="AS296" s="126" t="str">
        <f t="shared" si="138"/>
        <v/>
      </c>
      <c r="AT296" s="127">
        <v>844</v>
      </c>
      <c r="AU296" s="128">
        <v>2.5299999999999998</v>
      </c>
      <c r="AV296" s="129" t="s">
        <v>103</v>
      </c>
      <c r="AW296" s="126" t="str">
        <f t="shared" si="139"/>
        <v/>
      </c>
      <c r="AX296" s="126" t="str">
        <f t="shared" si="140"/>
        <v/>
      </c>
      <c r="AY296" s="64" t="str">
        <f t="shared" si="141"/>
        <v/>
      </c>
      <c r="AZ296" s="97">
        <v>76.040000000000006</v>
      </c>
      <c r="BA296" s="68"/>
      <c r="BB296" s="68"/>
      <c r="BC296" s="68"/>
      <c r="BD296" s="68"/>
      <c r="BE296" s="15"/>
      <c r="BF296" s="5">
        <f t="shared" si="142"/>
        <v>6870</v>
      </c>
      <c r="BG296" s="42">
        <v>4195</v>
      </c>
      <c r="BH296" s="42">
        <v>2675</v>
      </c>
      <c r="BI296" s="42"/>
      <c r="BJ296" s="42"/>
      <c r="BK296" s="42"/>
      <c r="BL296" s="42"/>
      <c r="BM296" s="15"/>
    </row>
    <row r="297" spans="1:65" outlineLevel="5" x14ac:dyDescent="0.3">
      <c r="A297" s="22">
        <f t="shared" si="112"/>
        <v>9</v>
      </c>
      <c r="B297" s="9">
        <f t="shared" si="128"/>
        <v>44079</v>
      </c>
      <c r="C297" s="51">
        <v>367761</v>
      </c>
      <c r="D297" s="64" t="str">
        <f t="shared" si="133"/>
        <v/>
      </c>
      <c r="E297" s="12"/>
      <c r="F297" s="12"/>
      <c r="G297" s="12"/>
      <c r="H297" s="12"/>
      <c r="I297" s="12"/>
      <c r="J297" s="12"/>
      <c r="K297" s="12"/>
      <c r="L297" s="12"/>
      <c r="M297" s="74" t="str">
        <f t="shared" si="134"/>
        <v/>
      </c>
      <c r="N297" s="83" t="s">
        <v>103</v>
      </c>
      <c r="O297" s="83" t="s">
        <v>103</v>
      </c>
      <c r="P297" s="83"/>
      <c r="Q297" s="83"/>
      <c r="R297" s="83"/>
      <c r="S297" s="83"/>
      <c r="T297" s="83"/>
      <c r="U297" s="83"/>
      <c r="V297" s="5" t="str">
        <f t="shared" si="135"/>
        <v/>
      </c>
      <c r="W297" s="41"/>
      <c r="X297" s="41"/>
      <c r="Y297" s="41"/>
      <c r="Z297" s="41"/>
      <c r="AA297" s="41"/>
      <c r="AB297" s="41"/>
      <c r="AC297" s="41"/>
      <c r="AD297" s="41"/>
      <c r="AE297" s="5" t="str">
        <f t="shared" si="136"/>
        <v/>
      </c>
      <c r="AF297" s="41"/>
      <c r="AG297" s="41"/>
      <c r="AH297" s="41"/>
      <c r="AI297" s="41"/>
      <c r="AJ297" s="41"/>
      <c r="AK297" s="41"/>
      <c r="AL297" s="41"/>
      <c r="AM297" s="41"/>
      <c r="AN297" s="41">
        <f t="shared" si="143"/>
        <v>20.527859237536656</v>
      </c>
      <c r="AO297" s="41">
        <v>1023</v>
      </c>
      <c r="AP297" s="110" t="s">
        <v>103</v>
      </c>
      <c r="AQ297" s="111" t="s">
        <v>103</v>
      </c>
      <c r="AR297" s="126" t="str">
        <f t="shared" si="137"/>
        <v/>
      </c>
      <c r="AS297" s="126" t="str">
        <f t="shared" si="138"/>
        <v/>
      </c>
      <c r="AT297" s="127">
        <v>910</v>
      </c>
      <c r="AU297" s="128" t="s">
        <v>103</v>
      </c>
      <c r="AV297" s="129" t="s">
        <v>103</v>
      </c>
      <c r="AW297" s="126" t="str">
        <f t="shared" si="139"/>
        <v/>
      </c>
      <c r="AX297" s="126" t="str">
        <f t="shared" si="140"/>
        <v/>
      </c>
      <c r="AY297" s="64" t="str">
        <f t="shared" si="141"/>
        <v/>
      </c>
      <c r="AZ297" s="97" t="s">
        <v>103</v>
      </c>
      <c r="BA297" s="68"/>
      <c r="BB297" s="68"/>
      <c r="BC297" s="68"/>
      <c r="BD297" s="68"/>
      <c r="BE297" s="15"/>
      <c r="BF297" s="5">
        <f t="shared" si="142"/>
        <v>7869</v>
      </c>
      <c r="BG297" s="42">
        <v>1744</v>
      </c>
      <c r="BH297" s="42">
        <v>6125</v>
      </c>
      <c r="BI297" s="42"/>
      <c r="BJ297" s="42"/>
      <c r="BK297" s="42"/>
      <c r="BL297" s="42"/>
      <c r="BM297" s="15"/>
    </row>
    <row r="298" spans="1:65" outlineLevel="5" x14ac:dyDescent="0.3">
      <c r="A298" s="22">
        <f t="shared" si="112"/>
        <v>9</v>
      </c>
      <c r="B298" s="9">
        <f t="shared" si="128"/>
        <v>44080</v>
      </c>
      <c r="C298" s="51">
        <v>367179</v>
      </c>
      <c r="D298" s="64" t="str">
        <f t="shared" si="133"/>
        <v/>
      </c>
      <c r="E298" s="12"/>
      <c r="F298" s="12"/>
      <c r="G298" s="12"/>
      <c r="H298" s="12"/>
      <c r="I298" s="12"/>
      <c r="J298" s="12"/>
      <c r="K298" s="12"/>
      <c r="L298" s="12"/>
      <c r="M298" s="74" t="str">
        <f t="shared" si="134"/>
        <v/>
      </c>
      <c r="N298" s="83" t="s">
        <v>103</v>
      </c>
      <c r="O298" s="83" t="s">
        <v>103</v>
      </c>
      <c r="P298" s="83"/>
      <c r="Q298" s="83"/>
      <c r="R298" s="83"/>
      <c r="S298" s="83"/>
      <c r="T298" s="83"/>
      <c r="U298" s="83"/>
      <c r="V298" s="5" t="str">
        <f t="shared" si="135"/>
        <v/>
      </c>
      <c r="W298" s="41"/>
      <c r="X298" s="41"/>
      <c r="Y298" s="41"/>
      <c r="Z298" s="41"/>
      <c r="AA298" s="41"/>
      <c r="AB298" s="41"/>
      <c r="AC298" s="41"/>
      <c r="AD298" s="41"/>
      <c r="AE298" s="5" t="str">
        <f t="shared" si="136"/>
        <v/>
      </c>
      <c r="AF298" s="41"/>
      <c r="AG298" s="41"/>
      <c r="AH298" s="41"/>
      <c r="AI298" s="41"/>
      <c r="AJ298" s="41"/>
      <c r="AK298" s="41"/>
      <c r="AL298" s="41"/>
      <c r="AM298" s="41"/>
      <c r="AN298" s="41">
        <f t="shared" si="143"/>
        <v>19.589552238805972</v>
      </c>
      <c r="AO298" s="41">
        <v>1072</v>
      </c>
      <c r="AP298" s="110" t="s">
        <v>103</v>
      </c>
      <c r="AQ298" s="111" t="s">
        <v>103</v>
      </c>
      <c r="AR298" s="126" t="str">
        <f t="shared" si="137"/>
        <v/>
      </c>
      <c r="AS298" s="126" t="str">
        <f t="shared" si="138"/>
        <v/>
      </c>
      <c r="AT298" s="127">
        <v>961</v>
      </c>
      <c r="AU298" s="128" t="s">
        <v>103</v>
      </c>
      <c r="AV298" s="129" t="s">
        <v>103</v>
      </c>
      <c r="AW298" s="126" t="str">
        <f t="shared" si="139"/>
        <v/>
      </c>
      <c r="AX298" s="126" t="str">
        <f t="shared" si="140"/>
        <v/>
      </c>
      <c r="AY298" s="64" t="str">
        <f t="shared" si="141"/>
        <v/>
      </c>
      <c r="AZ298" s="97" t="s">
        <v>103</v>
      </c>
      <c r="BA298" s="68"/>
      <c r="BB298" s="68"/>
      <c r="BC298" s="68"/>
      <c r="BD298" s="68"/>
      <c r="BE298" s="15"/>
      <c r="BF298" s="5">
        <f t="shared" si="142"/>
        <v>8322</v>
      </c>
      <c r="BG298" s="42">
        <v>1072</v>
      </c>
      <c r="BH298" s="42">
        <v>7250</v>
      </c>
      <c r="BI298" s="42"/>
      <c r="BJ298" s="42"/>
      <c r="BK298" s="42"/>
      <c r="BL298" s="42"/>
      <c r="BM298" s="15"/>
    </row>
    <row r="299" spans="1:65" outlineLevel="5" x14ac:dyDescent="0.3">
      <c r="A299" s="22">
        <f t="shared" si="112"/>
        <v>9</v>
      </c>
      <c r="B299" s="9">
        <f t="shared" si="128"/>
        <v>44081</v>
      </c>
      <c r="C299" s="51">
        <v>368279</v>
      </c>
      <c r="D299" s="64" t="str">
        <f t="shared" si="133"/>
        <v/>
      </c>
      <c r="E299" s="12"/>
      <c r="F299" s="12"/>
      <c r="G299" s="12"/>
      <c r="H299" s="12"/>
      <c r="I299" s="12"/>
      <c r="J299" s="12"/>
      <c r="K299" s="12"/>
      <c r="L299" s="12"/>
      <c r="M299" s="74" t="str">
        <f t="shared" si="134"/>
        <v/>
      </c>
      <c r="N299" s="83" t="s">
        <v>103</v>
      </c>
      <c r="O299" s="83" t="s">
        <v>103</v>
      </c>
      <c r="P299" s="83"/>
      <c r="Q299" s="83"/>
      <c r="R299" s="83"/>
      <c r="S299" s="83"/>
      <c r="T299" s="83"/>
      <c r="U299" s="83"/>
      <c r="V299" s="5" t="str">
        <f t="shared" si="135"/>
        <v/>
      </c>
      <c r="W299" s="41"/>
      <c r="X299" s="41"/>
      <c r="Y299" s="41"/>
      <c r="Z299" s="41"/>
      <c r="AA299" s="41"/>
      <c r="AB299" s="41"/>
      <c r="AC299" s="41"/>
      <c r="AD299" s="41"/>
      <c r="AE299" s="5" t="str">
        <f t="shared" si="136"/>
        <v/>
      </c>
      <c r="AF299" s="41"/>
      <c r="AG299" s="41"/>
      <c r="AH299" s="41"/>
      <c r="AI299" s="41"/>
      <c r="AJ299" s="41"/>
      <c r="AK299" s="41"/>
      <c r="AL299" s="41"/>
      <c r="AM299" s="41"/>
      <c r="AN299" s="41">
        <f t="shared" si="143"/>
        <v>21.341463414634145</v>
      </c>
      <c r="AO299" s="41">
        <v>984</v>
      </c>
      <c r="AP299" s="110" t="s">
        <v>103</v>
      </c>
      <c r="AQ299" s="111" t="s">
        <v>103</v>
      </c>
      <c r="AR299" s="126" t="str">
        <f t="shared" si="137"/>
        <v/>
      </c>
      <c r="AS299" s="126" t="str">
        <f t="shared" si="138"/>
        <v/>
      </c>
      <c r="AT299" s="127">
        <v>863</v>
      </c>
      <c r="AU299" s="128">
        <v>2.3199999999999998</v>
      </c>
      <c r="AV299" s="129" t="s">
        <v>103</v>
      </c>
      <c r="AW299" s="126" t="str">
        <f t="shared" si="139"/>
        <v/>
      </c>
      <c r="AX299" s="126" t="str">
        <f t="shared" si="140"/>
        <v/>
      </c>
      <c r="AY299" s="64" t="str">
        <f t="shared" si="141"/>
        <v/>
      </c>
      <c r="AZ299" s="97">
        <v>77.209999999999994</v>
      </c>
      <c r="BA299" s="68"/>
      <c r="BB299" s="68"/>
      <c r="BC299" s="68"/>
      <c r="BD299" s="68"/>
      <c r="BE299" s="15"/>
      <c r="BF299" s="5">
        <f t="shared" si="142"/>
        <v>6801</v>
      </c>
      <c r="BG299" s="42">
        <v>2385</v>
      </c>
      <c r="BH299" s="42">
        <v>4416</v>
      </c>
      <c r="BI299" s="42"/>
      <c r="BJ299" s="42"/>
      <c r="BK299" s="42"/>
      <c r="BL299" s="42"/>
      <c r="BM299" s="15"/>
    </row>
    <row r="300" spans="1:65" outlineLevel="5" x14ac:dyDescent="0.3">
      <c r="A300" s="22">
        <f t="shared" si="112"/>
        <v>9</v>
      </c>
      <c r="B300" s="9">
        <f t="shared" si="128"/>
        <v>44082</v>
      </c>
      <c r="C300" s="51">
        <v>367139</v>
      </c>
      <c r="D300" s="64" t="str">
        <f t="shared" si="133"/>
        <v/>
      </c>
      <c r="E300" s="12"/>
      <c r="F300" s="12"/>
      <c r="G300" s="12"/>
      <c r="H300" s="12"/>
      <c r="I300" s="12"/>
      <c r="J300" s="12"/>
      <c r="K300" s="12"/>
      <c r="L300" s="12"/>
      <c r="M300" s="74">
        <f t="shared" si="134"/>
        <v>7.1</v>
      </c>
      <c r="N300" s="83">
        <v>7.15</v>
      </c>
      <c r="O300" s="83">
        <v>7.11</v>
      </c>
      <c r="P300" s="83"/>
      <c r="Q300" s="83"/>
      <c r="R300" s="83"/>
      <c r="S300" s="83"/>
      <c r="T300" s="83"/>
      <c r="U300" s="83"/>
      <c r="V300" s="5" t="str">
        <f t="shared" si="135"/>
        <v/>
      </c>
      <c r="W300" s="41"/>
      <c r="X300" s="41"/>
      <c r="Y300" s="41"/>
      <c r="Z300" s="41"/>
      <c r="AA300" s="41"/>
      <c r="AB300" s="41"/>
      <c r="AC300" s="41"/>
      <c r="AD300" s="41"/>
      <c r="AE300" s="5" t="str">
        <f t="shared" si="136"/>
        <v/>
      </c>
      <c r="AF300" s="41"/>
      <c r="AG300" s="41"/>
      <c r="AH300" s="41"/>
      <c r="AI300" s="41"/>
      <c r="AJ300" s="41"/>
      <c r="AK300" s="41"/>
      <c r="AL300" s="41"/>
      <c r="AM300" s="41"/>
      <c r="AN300" s="41">
        <f t="shared" si="143"/>
        <v>20.527859237536656</v>
      </c>
      <c r="AO300" s="41">
        <v>1023</v>
      </c>
      <c r="AP300" s="110">
        <v>2.0699999999999998</v>
      </c>
      <c r="AQ300" s="111">
        <v>1.42</v>
      </c>
      <c r="AR300" s="126">
        <f t="shared" si="137"/>
        <v>68.59903381642512</v>
      </c>
      <c r="AS300" s="126">
        <f t="shared" si="138"/>
        <v>31.40096618357488</v>
      </c>
      <c r="AT300" s="127">
        <v>999</v>
      </c>
      <c r="AU300" s="128">
        <v>2.44</v>
      </c>
      <c r="AV300" s="129">
        <v>1.4</v>
      </c>
      <c r="AW300" s="126">
        <f t="shared" si="139"/>
        <v>57.377049180327866</v>
      </c>
      <c r="AX300" s="126">
        <f t="shared" si="140"/>
        <v>42.622950819672134</v>
      </c>
      <c r="AY300" s="64">
        <f t="shared" si="141"/>
        <v>38.380281690140848</v>
      </c>
      <c r="AZ300" s="97">
        <v>78.540000000000006</v>
      </c>
      <c r="BA300" s="68"/>
      <c r="BB300" s="68"/>
      <c r="BC300" s="68"/>
      <c r="BD300" s="68"/>
      <c r="BE300" s="15"/>
      <c r="BF300" s="5">
        <f t="shared" si="142"/>
        <v>5311</v>
      </c>
      <c r="BG300" s="42">
        <v>4300</v>
      </c>
      <c r="BH300" s="42">
        <v>1011</v>
      </c>
      <c r="BI300" s="42"/>
      <c r="BJ300" s="42"/>
      <c r="BK300" s="42"/>
      <c r="BL300" s="42"/>
      <c r="BM300" s="15"/>
    </row>
    <row r="301" spans="1:65" outlineLevel="5" x14ac:dyDescent="0.3">
      <c r="A301" s="22">
        <f t="shared" si="112"/>
        <v>9</v>
      </c>
      <c r="B301" s="9">
        <f t="shared" si="128"/>
        <v>44083</v>
      </c>
      <c r="C301" s="51">
        <v>368159</v>
      </c>
      <c r="D301" s="64" t="str">
        <f t="shared" si="133"/>
        <v/>
      </c>
      <c r="E301" s="12"/>
      <c r="F301" s="12"/>
      <c r="G301" s="12"/>
      <c r="H301" s="12"/>
      <c r="I301" s="12"/>
      <c r="J301" s="12"/>
      <c r="K301" s="12"/>
      <c r="L301" s="12"/>
      <c r="M301" s="74" t="str">
        <f t="shared" si="134"/>
        <v/>
      </c>
      <c r="N301" s="83" t="s">
        <v>103</v>
      </c>
      <c r="O301" s="83" t="s">
        <v>103</v>
      </c>
      <c r="P301" s="83"/>
      <c r="Q301" s="83"/>
      <c r="R301" s="83"/>
      <c r="S301" s="83"/>
      <c r="T301" s="83"/>
      <c r="U301" s="83"/>
      <c r="V301" s="5" t="str">
        <f t="shared" si="135"/>
        <v/>
      </c>
      <c r="W301" s="41"/>
      <c r="X301" s="41"/>
      <c r="Y301" s="41"/>
      <c r="Z301" s="41"/>
      <c r="AA301" s="41"/>
      <c r="AB301" s="41"/>
      <c r="AC301" s="41"/>
      <c r="AD301" s="41"/>
      <c r="AE301" s="5" t="str">
        <f t="shared" si="136"/>
        <v/>
      </c>
      <c r="AF301" s="41"/>
      <c r="AG301" s="41"/>
      <c r="AH301" s="41"/>
      <c r="AI301" s="41"/>
      <c r="AJ301" s="41"/>
      <c r="AK301" s="41"/>
      <c r="AL301" s="41"/>
      <c r="AM301" s="41"/>
      <c r="AN301" s="41">
        <f t="shared" si="143"/>
        <v>20.134228187919462</v>
      </c>
      <c r="AO301" s="41">
        <v>1043</v>
      </c>
      <c r="AP301" s="110" t="s">
        <v>103</v>
      </c>
      <c r="AQ301" s="111" t="s">
        <v>103</v>
      </c>
      <c r="AR301" s="126" t="str">
        <f t="shared" si="137"/>
        <v/>
      </c>
      <c r="AS301" s="126" t="str">
        <f t="shared" si="138"/>
        <v/>
      </c>
      <c r="AT301" s="127">
        <v>943</v>
      </c>
      <c r="AU301" s="128">
        <v>2.41</v>
      </c>
      <c r="AV301" s="129" t="s">
        <v>103</v>
      </c>
      <c r="AW301" s="126" t="str">
        <f t="shared" si="139"/>
        <v/>
      </c>
      <c r="AX301" s="126" t="str">
        <f t="shared" si="140"/>
        <v/>
      </c>
      <c r="AY301" s="64" t="str">
        <f t="shared" si="141"/>
        <v/>
      </c>
      <c r="AZ301" s="97">
        <v>77.84</v>
      </c>
      <c r="BA301" s="68"/>
      <c r="BB301" s="68"/>
      <c r="BC301" s="68"/>
      <c r="BD301" s="68"/>
      <c r="BE301" s="15"/>
      <c r="BF301" s="5">
        <f t="shared" si="142"/>
        <v>6241</v>
      </c>
      <c r="BG301" s="42">
        <v>1500</v>
      </c>
      <c r="BH301" s="42">
        <v>4741</v>
      </c>
      <c r="BI301" s="42"/>
      <c r="BJ301" s="42"/>
      <c r="BK301" s="42"/>
      <c r="BL301" s="42"/>
      <c r="BM301" s="15"/>
    </row>
    <row r="302" spans="1:65" outlineLevel="5" x14ac:dyDescent="0.3">
      <c r="A302" s="22">
        <f t="shared" si="112"/>
        <v>9</v>
      </c>
      <c r="B302" s="9">
        <f t="shared" si="128"/>
        <v>44084</v>
      </c>
      <c r="C302" s="51">
        <v>366406</v>
      </c>
      <c r="D302" s="64" t="str">
        <f t="shared" si="133"/>
        <v/>
      </c>
      <c r="E302" s="12"/>
      <c r="F302" s="12"/>
      <c r="G302" s="12"/>
      <c r="H302" s="12"/>
      <c r="I302" s="12"/>
      <c r="J302" s="12"/>
      <c r="K302" s="12"/>
      <c r="L302" s="12"/>
      <c r="M302" s="74" t="str">
        <f t="shared" si="134"/>
        <v/>
      </c>
      <c r="N302" s="83" t="s">
        <v>103</v>
      </c>
      <c r="O302" s="83" t="s">
        <v>103</v>
      </c>
      <c r="P302" s="83"/>
      <c r="Q302" s="83"/>
      <c r="R302" s="83"/>
      <c r="S302" s="83"/>
      <c r="T302" s="83"/>
      <c r="U302" s="83"/>
      <c r="V302" s="5" t="str">
        <f t="shared" si="135"/>
        <v/>
      </c>
      <c r="W302" s="41"/>
      <c r="X302" s="41"/>
      <c r="Y302" s="41"/>
      <c r="Z302" s="41"/>
      <c r="AA302" s="41"/>
      <c r="AB302" s="41"/>
      <c r="AC302" s="41"/>
      <c r="AD302" s="41"/>
      <c r="AE302" s="5" t="str">
        <f t="shared" si="136"/>
        <v/>
      </c>
      <c r="AF302" s="41"/>
      <c r="AG302" s="41"/>
      <c r="AH302" s="41"/>
      <c r="AI302" s="41"/>
      <c r="AJ302" s="41"/>
      <c r="AK302" s="41"/>
      <c r="AL302" s="41"/>
      <c r="AM302" s="41"/>
      <c r="AN302" s="41">
        <f t="shared" si="143"/>
        <v>18.633540372670808</v>
      </c>
      <c r="AO302" s="41">
        <v>1127</v>
      </c>
      <c r="AP302" s="110" t="s">
        <v>103</v>
      </c>
      <c r="AQ302" s="111" t="s">
        <v>103</v>
      </c>
      <c r="AR302" s="126" t="str">
        <f t="shared" si="137"/>
        <v/>
      </c>
      <c r="AS302" s="126" t="str">
        <f t="shared" si="138"/>
        <v/>
      </c>
      <c r="AT302" s="127">
        <v>994</v>
      </c>
      <c r="AU302" s="128">
        <v>2.46</v>
      </c>
      <c r="AV302" s="129" t="s">
        <v>103</v>
      </c>
      <c r="AW302" s="126" t="str">
        <f t="shared" si="139"/>
        <v/>
      </c>
      <c r="AX302" s="126" t="str">
        <f t="shared" si="140"/>
        <v/>
      </c>
      <c r="AY302" s="64" t="str">
        <f t="shared" si="141"/>
        <v/>
      </c>
      <c r="AZ302" s="97">
        <v>78.209999999999994</v>
      </c>
      <c r="BA302" s="68"/>
      <c r="BB302" s="68"/>
      <c r="BC302" s="68"/>
      <c r="BD302" s="68"/>
      <c r="BE302" s="15"/>
      <c r="BF302" s="5">
        <f t="shared" si="142"/>
        <v>8007</v>
      </c>
      <c r="BG302" s="42">
        <v>0</v>
      </c>
      <c r="BH302" s="42">
        <v>8007</v>
      </c>
      <c r="BI302" s="42"/>
      <c r="BJ302" s="42"/>
      <c r="BK302" s="42"/>
      <c r="BL302" s="42"/>
      <c r="BM302" s="15"/>
    </row>
    <row r="303" spans="1:65" outlineLevel="5" x14ac:dyDescent="0.3">
      <c r="A303" s="22">
        <f t="shared" si="112"/>
        <v>9</v>
      </c>
      <c r="B303" s="9">
        <f t="shared" si="128"/>
        <v>44085</v>
      </c>
      <c r="C303" s="51">
        <v>369905</v>
      </c>
      <c r="D303" s="64" t="str">
        <f t="shared" si="133"/>
        <v/>
      </c>
      <c r="E303" s="12"/>
      <c r="F303" s="12"/>
      <c r="G303" s="12"/>
      <c r="H303" s="12"/>
      <c r="I303" s="12"/>
      <c r="J303" s="12"/>
      <c r="K303" s="12"/>
      <c r="L303" s="12"/>
      <c r="M303" s="74" t="str">
        <f t="shared" si="134"/>
        <v/>
      </c>
      <c r="N303" s="83" t="s">
        <v>103</v>
      </c>
      <c r="O303" s="83" t="s">
        <v>103</v>
      </c>
      <c r="P303" s="83"/>
      <c r="Q303" s="83"/>
      <c r="R303" s="83"/>
      <c r="S303" s="83"/>
      <c r="T303" s="83"/>
      <c r="U303" s="83"/>
      <c r="V303" s="5" t="str">
        <f t="shared" si="135"/>
        <v/>
      </c>
      <c r="W303" s="41"/>
      <c r="X303" s="41"/>
      <c r="Y303" s="41"/>
      <c r="Z303" s="41"/>
      <c r="AA303" s="41"/>
      <c r="AB303" s="41"/>
      <c r="AC303" s="41"/>
      <c r="AD303" s="41"/>
      <c r="AE303" s="5" t="str">
        <f t="shared" si="136"/>
        <v/>
      </c>
      <c r="AF303" s="41"/>
      <c r="AG303" s="41"/>
      <c r="AH303" s="41"/>
      <c r="AI303" s="41"/>
      <c r="AJ303" s="41"/>
      <c r="AK303" s="41"/>
      <c r="AL303" s="41"/>
      <c r="AM303" s="41"/>
      <c r="AN303" s="41">
        <f t="shared" si="143"/>
        <v>19.848771266540641</v>
      </c>
      <c r="AO303" s="41">
        <v>1058</v>
      </c>
      <c r="AP303" s="110" t="s">
        <v>103</v>
      </c>
      <c r="AQ303" s="111" t="s">
        <v>103</v>
      </c>
      <c r="AR303" s="126" t="str">
        <f t="shared" si="137"/>
        <v/>
      </c>
      <c r="AS303" s="126" t="str">
        <f t="shared" si="138"/>
        <v/>
      </c>
      <c r="AT303" s="127">
        <v>861</v>
      </c>
      <c r="AU303" s="128">
        <v>2.4</v>
      </c>
      <c r="AV303" s="129" t="s">
        <v>103</v>
      </c>
      <c r="AW303" s="126" t="str">
        <f t="shared" si="139"/>
        <v/>
      </c>
      <c r="AX303" s="126" t="str">
        <f t="shared" si="140"/>
        <v/>
      </c>
      <c r="AY303" s="64" t="str">
        <f t="shared" si="141"/>
        <v/>
      </c>
      <c r="AZ303" s="97">
        <v>78.02</v>
      </c>
      <c r="BA303" s="68"/>
      <c r="BB303" s="68"/>
      <c r="BC303" s="68"/>
      <c r="BD303" s="68"/>
      <c r="BE303" s="15"/>
      <c r="BF303" s="5">
        <f t="shared" si="142"/>
        <v>6184</v>
      </c>
      <c r="BG303" s="42">
        <v>108</v>
      </c>
      <c r="BH303" s="42">
        <v>6076</v>
      </c>
      <c r="BI303" s="42"/>
      <c r="BJ303" s="42"/>
      <c r="BK303" s="42"/>
      <c r="BL303" s="42"/>
      <c r="BM303" s="15"/>
    </row>
    <row r="304" spans="1:65" outlineLevel="5" x14ac:dyDescent="0.3">
      <c r="A304" s="22">
        <f t="shared" si="112"/>
        <v>9</v>
      </c>
      <c r="B304" s="9">
        <f t="shared" si="128"/>
        <v>44086</v>
      </c>
      <c r="C304" s="51">
        <v>368957</v>
      </c>
      <c r="D304" s="64" t="str">
        <f t="shared" si="133"/>
        <v/>
      </c>
      <c r="E304" s="12"/>
      <c r="F304" s="12"/>
      <c r="G304" s="12"/>
      <c r="H304" s="12"/>
      <c r="I304" s="12"/>
      <c r="J304" s="12"/>
      <c r="K304" s="12"/>
      <c r="L304" s="12"/>
      <c r="M304" s="74" t="str">
        <f t="shared" si="134"/>
        <v/>
      </c>
      <c r="N304" s="83" t="s">
        <v>103</v>
      </c>
      <c r="O304" s="83" t="s">
        <v>103</v>
      </c>
      <c r="P304" s="83"/>
      <c r="Q304" s="83"/>
      <c r="R304" s="83"/>
      <c r="S304" s="83"/>
      <c r="T304" s="83"/>
      <c r="U304" s="83"/>
      <c r="V304" s="5" t="str">
        <f t="shared" si="135"/>
        <v/>
      </c>
      <c r="W304" s="41"/>
      <c r="X304" s="41"/>
      <c r="Y304" s="41"/>
      <c r="Z304" s="41"/>
      <c r="AA304" s="41"/>
      <c r="AB304" s="41"/>
      <c r="AC304" s="41"/>
      <c r="AD304" s="41"/>
      <c r="AE304" s="5" t="str">
        <f t="shared" si="136"/>
        <v/>
      </c>
      <c r="AF304" s="41"/>
      <c r="AG304" s="41"/>
      <c r="AH304" s="41"/>
      <c r="AI304" s="41"/>
      <c r="AJ304" s="41"/>
      <c r="AK304" s="41"/>
      <c r="AL304" s="41"/>
      <c r="AM304" s="41"/>
      <c r="AN304" s="41">
        <f t="shared" si="143"/>
        <v>22.269353128313892</v>
      </c>
      <c r="AO304" s="41">
        <v>943</v>
      </c>
      <c r="AP304" s="110" t="s">
        <v>103</v>
      </c>
      <c r="AQ304" s="111" t="s">
        <v>103</v>
      </c>
      <c r="AR304" s="126" t="str">
        <f t="shared" si="137"/>
        <v/>
      </c>
      <c r="AS304" s="126" t="str">
        <f t="shared" si="138"/>
        <v/>
      </c>
      <c r="AT304" s="127">
        <v>779</v>
      </c>
      <c r="AU304" s="128" t="s">
        <v>103</v>
      </c>
      <c r="AV304" s="129" t="s">
        <v>103</v>
      </c>
      <c r="AW304" s="126" t="str">
        <f t="shared" si="139"/>
        <v/>
      </c>
      <c r="AX304" s="126" t="str">
        <f t="shared" si="140"/>
        <v/>
      </c>
      <c r="AY304" s="64" t="str">
        <f t="shared" si="141"/>
        <v/>
      </c>
      <c r="AZ304" s="97" t="s">
        <v>103</v>
      </c>
      <c r="BA304" s="68"/>
      <c r="BB304" s="68"/>
      <c r="BC304" s="68"/>
      <c r="BD304" s="68"/>
      <c r="BE304" s="15"/>
      <c r="BF304" s="5">
        <f t="shared" si="142"/>
        <v>7808</v>
      </c>
      <c r="BG304" s="42">
        <v>2509</v>
      </c>
      <c r="BH304" s="42">
        <v>5299</v>
      </c>
      <c r="BI304" s="42"/>
      <c r="BJ304" s="42"/>
      <c r="BK304" s="42"/>
      <c r="BL304" s="42"/>
      <c r="BM304" s="15"/>
    </row>
    <row r="305" spans="1:65" outlineLevel="5" x14ac:dyDescent="0.3">
      <c r="A305" s="22">
        <f t="shared" si="112"/>
        <v>9</v>
      </c>
      <c r="B305" s="9">
        <f t="shared" si="128"/>
        <v>44087</v>
      </c>
      <c r="C305" s="51">
        <v>364191</v>
      </c>
      <c r="D305" s="64" t="str">
        <f t="shared" si="133"/>
        <v/>
      </c>
      <c r="E305" s="12"/>
      <c r="F305" s="12"/>
      <c r="G305" s="12"/>
      <c r="H305" s="12"/>
      <c r="I305" s="12"/>
      <c r="J305" s="12"/>
      <c r="K305" s="12"/>
      <c r="L305" s="12"/>
      <c r="M305" s="74" t="str">
        <f t="shared" si="134"/>
        <v/>
      </c>
      <c r="N305" s="83" t="s">
        <v>103</v>
      </c>
      <c r="O305" s="83" t="s">
        <v>103</v>
      </c>
      <c r="P305" s="83"/>
      <c r="Q305" s="83"/>
      <c r="R305" s="83"/>
      <c r="S305" s="83"/>
      <c r="T305" s="83"/>
      <c r="U305" s="83"/>
      <c r="V305" s="5" t="str">
        <f t="shared" si="135"/>
        <v/>
      </c>
      <c r="W305" s="41"/>
      <c r="X305" s="41"/>
      <c r="Y305" s="41"/>
      <c r="Z305" s="41"/>
      <c r="AA305" s="41"/>
      <c r="AB305" s="41"/>
      <c r="AC305" s="41"/>
      <c r="AD305" s="41"/>
      <c r="AE305" s="5" t="str">
        <f t="shared" si="136"/>
        <v/>
      </c>
      <c r="AF305" s="41"/>
      <c r="AG305" s="41"/>
      <c r="AH305" s="41"/>
      <c r="AI305" s="41"/>
      <c r="AJ305" s="41"/>
      <c r="AK305" s="41"/>
      <c r="AL305" s="41"/>
      <c r="AM305" s="41"/>
      <c r="AN305" s="41">
        <f t="shared" si="143"/>
        <v>19.811320754716981</v>
      </c>
      <c r="AO305" s="41">
        <v>1060</v>
      </c>
      <c r="AP305" s="110" t="s">
        <v>103</v>
      </c>
      <c r="AQ305" s="111" t="s">
        <v>103</v>
      </c>
      <c r="AR305" s="126" t="str">
        <f t="shared" si="137"/>
        <v/>
      </c>
      <c r="AS305" s="126" t="str">
        <f t="shared" si="138"/>
        <v/>
      </c>
      <c r="AT305" s="127">
        <v>966</v>
      </c>
      <c r="AU305" s="128" t="s">
        <v>103</v>
      </c>
      <c r="AV305" s="129" t="s">
        <v>103</v>
      </c>
      <c r="AW305" s="126" t="str">
        <f t="shared" si="139"/>
        <v/>
      </c>
      <c r="AX305" s="126" t="str">
        <f t="shared" si="140"/>
        <v/>
      </c>
      <c r="AY305" s="64" t="str">
        <f t="shared" si="141"/>
        <v/>
      </c>
      <c r="AZ305" s="97" t="s">
        <v>103</v>
      </c>
      <c r="BA305" s="68"/>
      <c r="BB305" s="68"/>
      <c r="BC305" s="68"/>
      <c r="BD305" s="68"/>
      <c r="BE305" s="15"/>
      <c r="BF305" s="5">
        <f t="shared" si="142"/>
        <v>6342</v>
      </c>
      <c r="BG305" s="42">
        <v>4362</v>
      </c>
      <c r="BH305" s="42">
        <v>1980</v>
      </c>
      <c r="BI305" s="42"/>
      <c r="BJ305" s="42"/>
      <c r="BK305" s="42"/>
      <c r="BL305" s="42"/>
      <c r="BM305" s="15"/>
    </row>
    <row r="306" spans="1:65" outlineLevel="5" x14ac:dyDescent="0.3">
      <c r="A306" s="22">
        <f t="shared" si="112"/>
        <v>9</v>
      </c>
      <c r="B306" s="9">
        <f t="shared" si="128"/>
        <v>44088</v>
      </c>
      <c r="C306" s="51">
        <v>365948</v>
      </c>
      <c r="D306" s="64" t="str">
        <f t="shared" si="133"/>
        <v/>
      </c>
      <c r="E306" s="12"/>
      <c r="F306" s="12"/>
      <c r="G306" s="12"/>
      <c r="H306" s="12"/>
      <c r="I306" s="12"/>
      <c r="J306" s="12"/>
      <c r="K306" s="12"/>
      <c r="L306" s="12"/>
      <c r="M306" s="74" t="str">
        <f t="shared" si="134"/>
        <v/>
      </c>
      <c r="N306" s="83" t="s">
        <v>103</v>
      </c>
      <c r="O306" s="83" t="s">
        <v>103</v>
      </c>
      <c r="P306" s="83"/>
      <c r="Q306" s="83"/>
      <c r="R306" s="83"/>
      <c r="S306" s="83"/>
      <c r="T306" s="83"/>
      <c r="U306" s="83"/>
      <c r="V306" s="5" t="str">
        <f t="shared" si="135"/>
        <v/>
      </c>
      <c r="W306" s="41"/>
      <c r="X306" s="41"/>
      <c r="Y306" s="41"/>
      <c r="Z306" s="41"/>
      <c r="AA306" s="41"/>
      <c r="AB306" s="41"/>
      <c r="AC306" s="41"/>
      <c r="AD306" s="41"/>
      <c r="AE306" s="5" t="str">
        <f t="shared" si="136"/>
        <v/>
      </c>
      <c r="AF306" s="41"/>
      <c r="AG306" s="41"/>
      <c r="AH306" s="41"/>
      <c r="AI306" s="41"/>
      <c r="AJ306" s="41"/>
      <c r="AK306" s="41"/>
      <c r="AL306" s="41"/>
      <c r="AM306" s="41"/>
      <c r="AN306" s="41">
        <f t="shared" si="143"/>
        <v>22.850924918389556</v>
      </c>
      <c r="AO306" s="41">
        <v>919</v>
      </c>
      <c r="AP306" s="110" t="s">
        <v>103</v>
      </c>
      <c r="AQ306" s="111" t="s">
        <v>103</v>
      </c>
      <c r="AR306" s="126" t="str">
        <f t="shared" si="137"/>
        <v/>
      </c>
      <c r="AS306" s="126" t="str">
        <f t="shared" si="138"/>
        <v/>
      </c>
      <c r="AT306" s="127">
        <v>761</v>
      </c>
      <c r="AU306" s="128">
        <v>2.4500000000000002</v>
      </c>
      <c r="AV306" s="129" t="s">
        <v>103</v>
      </c>
      <c r="AW306" s="126" t="str">
        <f t="shared" si="139"/>
        <v/>
      </c>
      <c r="AX306" s="126" t="str">
        <f t="shared" si="140"/>
        <v/>
      </c>
      <c r="AY306" s="64" t="str">
        <f t="shared" si="141"/>
        <v/>
      </c>
      <c r="AZ306" s="97">
        <v>77.83</v>
      </c>
      <c r="BA306" s="68"/>
      <c r="BB306" s="68"/>
      <c r="BC306" s="68"/>
      <c r="BD306" s="68"/>
      <c r="BE306" s="15"/>
      <c r="BF306" s="5">
        <f t="shared" si="142"/>
        <v>7254</v>
      </c>
      <c r="BG306" s="42">
        <v>0</v>
      </c>
      <c r="BH306" s="42">
        <v>7254</v>
      </c>
      <c r="BI306" s="42"/>
      <c r="BJ306" s="42"/>
      <c r="BK306" s="42"/>
      <c r="BL306" s="42"/>
      <c r="BM306" s="15"/>
    </row>
    <row r="307" spans="1:65" outlineLevel="5" x14ac:dyDescent="0.3">
      <c r="A307" s="22">
        <f t="shared" ref="A307:A378" si="144">MONTH(B307)</f>
        <v>9</v>
      </c>
      <c r="B307" s="9">
        <f t="shared" si="128"/>
        <v>44089</v>
      </c>
      <c r="C307" s="51">
        <v>366098</v>
      </c>
      <c r="D307" s="64" t="str">
        <f t="shared" si="133"/>
        <v/>
      </c>
      <c r="E307" s="12"/>
      <c r="F307" s="12"/>
      <c r="G307" s="12"/>
      <c r="H307" s="12"/>
      <c r="I307" s="12"/>
      <c r="J307" s="12"/>
      <c r="K307" s="12"/>
      <c r="L307" s="12"/>
      <c r="M307" s="74">
        <f t="shared" si="134"/>
        <v>7.2</v>
      </c>
      <c r="N307" s="83">
        <v>7.21</v>
      </c>
      <c r="O307" s="83">
        <v>7.16</v>
      </c>
      <c r="P307" s="83"/>
      <c r="Q307" s="83"/>
      <c r="R307" s="83"/>
      <c r="S307" s="83"/>
      <c r="T307" s="83"/>
      <c r="U307" s="83"/>
      <c r="V307" s="5" t="str">
        <f t="shared" si="135"/>
        <v/>
      </c>
      <c r="W307" s="41"/>
      <c r="X307" s="41"/>
      <c r="Y307" s="41"/>
      <c r="Z307" s="41"/>
      <c r="AA307" s="41"/>
      <c r="AB307" s="41"/>
      <c r="AC307" s="41"/>
      <c r="AD307" s="41"/>
      <c r="AE307" s="5" t="str">
        <f t="shared" si="136"/>
        <v/>
      </c>
      <c r="AF307" s="41"/>
      <c r="AG307" s="41"/>
      <c r="AH307" s="41"/>
      <c r="AI307" s="41"/>
      <c r="AJ307" s="41"/>
      <c r="AK307" s="41"/>
      <c r="AL307" s="41"/>
      <c r="AM307" s="41"/>
      <c r="AN307" s="41">
        <f t="shared" si="143"/>
        <v>23.569023569023567</v>
      </c>
      <c r="AO307" s="41">
        <v>891</v>
      </c>
      <c r="AP307" s="110">
        <v>2.97</v>
      </c>
      <c r="AQ307" s="111">
        <v>1.95</v>
      </c>
      <c r="AR307" s="126">
        <f t="shared" si="137"/>
        <v>65.656565656565647</v>
      </c>
      <c r="AS307" s="126">
        <f t="shared" si="138"/>
        <v>34.343434343434353</v>
      </c>
      <c r="AT307" s="127">
        <v>794</v>
      </c>
      <c r="AU307" s="128">
        <v>2.36</v>
      </c>
      <c r="AV307" s="129">
        <v>1.22</v>
      </c>
      <c r="AW307" s="126">
        <f t="shared" si="139"/>
        <v>51.694915254237294</v>
      </c>
      <c r="AX307" s="126">
        <f t="shared" si="140"/>
        <v>48.305084745762706</v>
      </c>
      <c r="AY307" s="64">
        <f t="shared" si="141"/>
        <v>44.021592442645044</v>
      </c>
      <c r="AZ307" s="97">
        <v>77.63</v>
      </c>
      <c r="BA307" s="68"/>
      <c r="BB307" s="68"/>
      <c r="BC307" s="68"/>
      <c r="BD307" s="68"/>
      <c r="BE307" s="15"/>
      <c r="BF307" s="5">
        <f t="shared" si="142"/>
        <v>8509</v>
      </c>
      <c r="BG307" s="42">
        <v>922</v>
      </c>
      <c r="BH307" s="42">
        <v>7587</v>
      </c>
      <c r="BI307" s="42"/>
      <c r="BJ307" s="42"/>
      <c r="BK307" s="42"/>
      <c r="BL307" s="42"/>
      <c r="BM307" s="15"/>
    </row>
    <row r="308" spans="1:65" outlineLevel="5" x14ac:dyDescent="0.3">
      <c r="A308" s="22">
        <f t="shared" si="144"/>
        <v>9</v>
      </c>
      <c r="B308" s="9">
        <f t="shared" si="128"/>
        <v>44090</v>
      </c>
      <c r="C308" s="51">
        <v>367666</v>
      </c>
      <c r="D308" s="64" t="str">
        <f t="shared" si="133"/>
        <v/>
      </c>
      <c r="E308" s="12"/>
      <c r="F308" s="12"/>
      <c r="G308" s="12"/>
      <c r="H308" s="12"/>
      <c r="I308" s="12"/>
      <c r="J308" s="12"/>
      <c r="K308" s="12"/>
      <c r="L308" s="12"/>
      <c r="M308" s="74" t="str">
        <f t="shared" si="134"/>
        <v/>
      </c>
      <c r="N308" s="83" t="s">
        <v>103</v>
      </c>
      <c r="O308" s="83" t="s">
        <v>103</v>
      </c>
      <c r="P308" s="83"/>
      <c r="Q308" s="83"/>
      <c r="R308" s="83"/>
      <c r="S308" s="83"/>
      <c r="T308" s="83"/>
      <c r="U308" s="83"/>
      <c r="V308" s="5" t="str">
        <f t="shared" si="135"/>
        <v/>
      </c>
      <c r="W308" s="41"/>
      <c r="X308" s="41"/>
      <c r="Y308" s="41"/>
      <c r="Z308" s="41"/>
      <c r="AA308" s="41"/>
      <c r="AB308" s="41"/>
      <c r="AC308" s="41"/>
      <c r="AD308" s="41"/>
      <c r="AE308" s="5" t="str">
        <f t="shared" si="136"/>
        <v/>
      </c>
      <c r="AF308" s="41"/>
      <c r="AG308" s="41"/>
      <c r="AH308" s="41"/>
      <c r="AI308" s="41"/>
      <c r="AJ308" s="41"/>
      <c r="AK308" s="41"/>
      <c r="AL308" s="41"/>
      <c r="AM308" s="41"/>
      <c r="AN308" s="41">
        <f t="shared" si="143"/>
        <v>22.678185745140389</v>
      </c>
      <c r="AO308" s="41">
        <v>926</v>
      </c>
      <c r="AP308" s="110" t="s">
        <v>103</v>
      </c>
      <c r="AQ308" s="111" t="s">
        <v>103</v>
      </c>
      <c r="AR308" s="126" t="str">
        <f t="shared" si="137"/>
        <v/>
      </c>
      <c r="AS308" s="126" t="str">
        <f t="shared" si="138"/>
        <v/>
      </c>
      <c r="AT308" s="127">
        <v>727</v>
      </c>
      <c r="AU308" s="128">
        <v>2.4300000000000002</v>
      </c>
      <c r="AV308" s="129" t="s">
        <v>103</v>
      </c>
      <c r="AW308" s="126" t="str">
        <f t="shared" si="139"/>
        <v/>
      </c>
      <c r="AX308" s="126" t="str">
        <f t="shared" si="140"/>
        <v/>
      </c>
      <c r="AY308" s="64" t="str">
        <f t="shared" si="141"/>
        <v/>
      </c>
      <c r="AZ308" s="97">
        <v>77.900000000000006</v>
      </c>
      <c r="BA308" s="68"/>
      <c r="BB308" s="68"/>
      <c r="BC308" s="68"/>
      <c r="BD308" s="68"/>
      <c r="BE308" s="15"/>
      <c r="BF308" s="5">
        <f t="shared" si="142"/>
        <v>7128</v>
      </c>
      <c r="BG308" s="42">
        <v>3528</v>
      </c>
      <c r="BH308" s="42">
        <v>3600</v>
      </c>
      <c r="BI308" s="42"/>
      <c r="BJ308" s="42"/>
      <c r="BK308" s="42"/>
      <c r="BL308" s="42"/>
      <c r="BM308" s="15"/>
    </row>
    <row r="309" spans="1:65" outlineLevel="5" x14ac:dyDescent="0.3">
      <c r="A309" s="22">
        <f t="shared" si="144"/>
        <v>9</v>
      </c>
      <c r="B309" s="9">
        <f t="shared" si="128"/>
        <v>44091</v>
      </c>
      <c r="C309" s="51">
        <v>368437</v>
      </c>
      <c r="D309" s="64" t="str">
        <f t="shared" si="133"/>
        <v/>
      </c>
      <c r="E309" s="12"/>
      <c r="F309" s="12"/>
      <c r="G309" s="12"/>
      <c r="H309" s="12"/>
      <c r="I309" s="12"/>
      <c r="J309" s="12"/>
      <c r="K309" s="12"/>
      <c r="L309" s="12"/>
      <c r="M309" s="74" t="str">
        <f t="shared" si="134"/>
        <v/>
      </c>
      <c r="N309" s="83" t="s">
        <v>103</v>
      </c>
      <c r="O309" s="83" t="s">
        <v>103</v>
      </c>
      <c r="P309" s="83"/>
      <c r="Q309" s="83"/>
      <c r="R309" s="83"/>
      <c r="S309" s="83"/>
      <c r="T309" s="83"/>
      <c r="U309" s="83"/>
      <c r="V309" s="5" t="str">
        <f t="shared" si="135"/>
        <v/>
      </c>
      <c r="W309" s="41"/>
      <c r="X309" s="41"/>
      <c r="Y309" s="41"/>
      <c r="Z309" s="41"/>
      <c r="AA309" s="41"/>
      <c r="AB309" s="41"/>
      <c r="AC309" s="41"/>
      <c r="AD309" s="41"/>
      <c r="AE309" s="5" t="str">
        <f t="shared" si="136"/>
        <v/>
      </c>
      <c r="AF309" s="41"/>
      <c r="AG309" s="41"/>
      <c r="AH309" s="41"/>
      <c r="AI309" s="41"/>
      <c r="AJ309" s="41"/>
      <c r="AK309" s="41"/>
      <c r="AL309" s="41"/>
      <c r="AM309" s="41"/>
      <c r="AN309" s="41">
        <f t="shared" si="143"/>
        <v>23.755656108597286</v>
      </c>
      <c r="AO309" s="41">
        <v>884</v>
      </c>
      <c r="AP309" s="110" t="s">
        <v>103</v>
      </c>
      <c r="AQ309" s="111" t="s">
        <v>103</v>
      </c>
      <c r="AR309" s="126" t="str">
        <f t="shared" si="137"/>
        <v/>
      </c>
      <c r="AS309" s="126" t="str">
        <f t="shared" si="138"/>
        <v/>
      </c>
      <c r="AT309" s="127">
        <v>747</v>
      </c>
      <c r="AU309" s="128">
        <v>2.2999999999999998</v>
      </c>
      <c r="AV309" s="129" t="s">
        <v>103</v>
      </c>
      <c r="AW309" s="126" t="str">
        <f t="shared" si="139"/>
        <v/>
      </c>
      <c r="AX309" s="126" t="str">
        <f t="shared" si="140"/>
        <v/>
      </c>
      <c r="AY309" s="64" t="str">
        <f t="shared" si="141"/>
        <v/>
      </c>
      <c r="AZ309" s="97">
        <v>76.38</v>
      </c>
      <c r="BA309" s="68"/>
      <c r="BB309" s="68"/>
      <c r="BC309" s="68"/>
      <c r="BD309" s="68"/>
      <c r="BE309" s="15"/>
      <c r="BF309" s="5">
        <f t="shared" si="142"/>
        <v>7680</v>
      </c>
      <c r="BG309" s="42">
        <v>4080</v>
      </c>
      <c r="BH309" s="42">
        <v>3600</v>
      </c>
      <c r="BI309" s="42"/>
      <c r="BJ309" s="42"/>
      <c r="BK309" s="42"/>
      <c r="BL309" s="42"/>
      <c r="BM309" s="15"/>
    </row>
    <row r="310" spans="1:65" outlineLevel="5" x14ac:dyDescent="0.3">
      <c r="A310" s="22">
        <f t="shared" si="144"/>
        <v>9</v>
      </c>
      <c r="B310" s="9">
        <f t="shared" si="128"/>
        <v>44092</v>
      </c>
      <c r="C310" s="51">
        <v>369530</v>
      </c>
      <c r="D310" s="64" t="str">
        <f t="shared" si="133"/>
        <v/>
      </c>
      <c r="E310" s="12"/>
      <c r="F310" s="12"/>
      <c r="G310" s="12"/>
      <c r="H310" s="12"/>
      <c r="I310" s="12"/>
      <c r="J310" s="12"/>
      <c r="K310" s="12"/>
      <c r="L310" s="12"/>
      <c r="M310" s="74" t="str">
        <f t="shared" si="134"/>
        <v/>
      </c>
      <c r="N310" s="83" t="s">
        <v>103</v>
      </c>
      <c r="O310" s="83" t="s">
        <v>103</v>
      </c>
      <c r="P310" s="83"/>
      <c r="Q310" s="83"/>
      <c r="R310" s="83"/>
      <c r="S310" s="83"/>
      <c r="T310" s="83"/>
      <c r="U310" s="83"/>
      <c r="V310" s="5" t="str">
        <f t="shared" si="135"/>
        <v/>
      </c>
      <c r="W310" s="41"/>
      <c r="X310" s="41"/>
      <c r="Y310" s="41"/>
      <c r="Z310" s="41"/>
      <c r="AA310" s="41"/>
      <c r="AB310" s="41"/>
      <c r="AC310" s="41"/>
      <c r="AD310" s="41"/>
      <c r="AE310" s="5" t="str">
        <f t="shared" si="136"/>
        <v/>
      </c>
      <c r="AF310" s="41"/>
      <c r="AG310" s="41"/>
      <c r="AH310" s="41"/>
      <c r="AI310" s="41"/>
      <c r="AJ310" s="41"/>
      <c r="AK310" s="41"/>
      <c r="AL310" s="41"/>
      <c r="AM310" s="41"/>
      <c r="AN310" s="41">
        <f t="shared" si="143"/>
        <v>22.459893048128343</v>
      </c>
      <c r="AO310" s="41">
        <v>935</v>
      </c>
      <c r="AP310" s="110" t="s">
        <v>103</v>
      </c>
      <c r="AQ310" s="111" t="s">
        <v>103</v>
      </c>
      <c r="AR310" s="126" t="str">
        <f t="shared" si="137"/>
        <v/>
      </c>
      <c r="AS310" s="126" t="str">
        <f t="shared" si="138"/>
        <v/>
      </c>
      <c r="AT310" s="127">
        <v>780</v>
      </c>
      <c r="AU310" s="128">
        <v>2.38</v>
      </c>
      <c r="AV310" s="129" t="s">
        <v>103</v>
      </c>
      <c r="AW310" s="126" t="str">
        <f t="shared" si="139"/>
        <v/>
      </c>
      <c r="AX310" s="126" t="str">
        <f t="shared" si="140"/>
        <v/>
      </c>
      <c r="AY310" s="64" t="str">
        <f t="shared" si="141"/>
        <v/>
      </c>
      <c r="AZ310" s="97">
        <v>77.14</v>
      </c>
      <c r="BA310" s="68"/>
      <c r="BB310" s="68"/>
      <c r="BC310" s="68"/>
      <c r="BD310" s="68"/>
      <c r="BE310" s="15"/>
      <c r="BF310" s="5">
        <f t="shared" si="142"/>
        <v>7670</v>
      </c>
      <c r="BG310" s="42">
        <v>1020</v>
      </c>
      <c r="BH310" s="42">
        <v>6650</v>
      </c>
      <c r="BI310" s="42"/>
      <c r="BJ310" s="42"/>
      <c r="BK310" s="42"/>
      <c r="BL310" s="42"/>
      <c r="BM310" s="15"/>
    </row>
    <row r="311" spans="1:65" outlineLevel="5" x14ac:dyDescent="0.3">
      <c r="A311" s="22">
        <f t="shared" si="144"/>
        <v>9</v>
      </c>
      <c r="B311" s="9">
        <f t="shared" si="128"/>
        <v>44093</v>
      </c>
      <c r="C311" s="51">
        <v>368228</v>
      </c>
      <c r="D311" s="64" t="str">
        <f t="shared" si="133"/>
        <v/>
      </c>
      <c r="E311" s="12"/>
      <c r="F311" s="12"/>
      <c r="G311" s="12"/>
      <c r="H311" s="12"/>
      <c r="I311" s="12"/>
      <c r="J311" s="12"/>
      <c r="K311" s="12"/>
      <c r="L311" s="12"/>
      <c r="M311" s="74" t="str">
        <f t="shared" si="134"/>
        <v/>
      </c>
      <c r="N311" s="83" t="s">
        <v>103</v>
      </c>
      <c r="O311" s="83" t="s">
        <v>103</v>
      </c>
      <c r="P311" s="83"/>
      <c r="Q311" s="83"/>
      <c r="R311" s="83"/>
      <c r="S311" s="83"/>
      <c r="T311" s="83"/>
      <c r="U311" s="83"/>
      <c r="V311" s="5" t="str">
        <f t="shared" si="135"/>
        <v/>
      </c>
      <c r="W311" s="41"/>
      <c r="X311" s="41"/>
      <c r="Y311" s="41"/>
      <c r="Z311" s="41"/>
      <c r="AA311" s="41"/>
      <c r="AB311" s="41"/>
      <c r="AC311" s="41"/>
      <c r="AD311" s="41"/>
      <c r="AE311" s="5" t="str">
        <f t="shared" si="136"/>
        <v/>
      </c>
      <c r="AF311" s="41"/>
      <c r="AG311" s="41"/>
      <c r="AH311" s="41"/>
      <c r="AI311" s="41"/>
      <c r="AJ311" s="41"/>
      <c r="AK311" s="41"/>
      <c r="AL311" s="41"/>
      <c r="AM311" s="41"/>
      <c r="AN311" s="41">
        <f t="shared" si="143"/>
        <v>22.850924918389556</v>
      </c>
      <c r="AO311" s="41">
        <v>919</v>
      </c>
      <c r="AP311" s="110" t="s">
        <v>103</v>
      </c>
      <c r="AQ311" s="111" t="s">
        <v>103</v>
      </c>
      <c r="AR311" s="126" t="str">
        <f t="shared" si="137"/>
        <v/>
      </c>
      <c r="AS311" s="126" t="str">
        <f t="shared" si="138"/>
        <v/>
      </c>
      <c r="AT311" s="127">
        <v>780</v>
      </c>
      <c r="AU311" s="128" t="s">
        <v>103</v>
      </c>
      <c r="AV311" s="129" t="s">
        <v>103</v>
      </c>
      <c r="AW311" s="126" t="str">
        <f t="shared" si="139"/>
        <v/>
      </c>
      <c r="AX311" s="126" t="str">
        <f t="shared" si="140"/>
        <v/>
      </c>
      <c r="AY311" s="64" t="str">
        <f t="shared" si="141"/>
        <v/>
      </c>
      <c r="AZ311" s="97" t="s">
        <v>103</v>
      </c>
      <c r="BA311" s="68"/>
      <c r="BB311" s="68"/>
      <c r="BC311" s="68"/>
      <c r="BD311" s="68"/>
      <c r="BE311" s="15"/>
      <c r="BF311" s="5">
        <f t="shared" si="142"/>
        <v>7488</v>
      </c>
      <c r="BG311" s="42">
        <v>0</v>
      </c>
      <c r="BH311" s="42">
        <v>7488</v>
      </c>
      <c r="BI311" s="42"/>
      <c r="BJ311" s="42"/>
      <c r="BK311" s="42"/>
      <c r="BL311" s="42"/>
      <c r="BM311" s="15"/>
    </row>
    <row r="312" spans="1:65" outlineLevel="5" x14ac:dyDescent="0.3">
      <c r="A312" s="22">
        <f t="shared" si="144"/>
        <v>9</v>
      </c>
      <c r="B312" s="9">
        <f t="shared" si="128"/>
        <v>44094</v>
      </c>
      <c r="C312" s="51">
        <v>366229</v>
      </c>
      <c r="D312" s="64" t="str">
        <f t="shared" si="133"/>
        <v/>
      </c>
      <c r="E312" s="12"/>
      <c r="F312" s="12"/>
      <c r="G312" s="12"/>
      <c r="H312" s="12"/>
      <c r="I312" s="12"/>
      <c r="J312" s="12"/>
      <c r="K312" s="12"/>
      <c r="L312" s="12"/>
      <c r="M312" s="74" t="str">
        <f t="shared" si="134"/>
        <v/>
      </c>
      <c r="N312" s="83" t="s">
        <v>103</v>
      </c>
      <c r="O312" s="83" t="s">
        <v>103</v>
      </c>
      <c r="P312" s="83"/>
      <c r="Q312" s="83"/>
      <c r="R312" s="83"/>
      <c r="S312" s="83"/>
      <c r="T312" s="83"/>
      <c r="U312" s="83"/>
      <c r="V312" s="5" t="str">
        <f t="shared" si="135"/>
        <v/>
      </c>
      <c r="W312" s="41"/>
      <c r="X312" s="41"/>
      <c r="Y312" s="41"/>
      <c r="Z312" s="41"/>
      <c r="AA312" s="41"/>
      <c r="AB312" s="41"/>
      <c r="AC312" s="41"/>
      <c r="AD312" s="41"/>
      <c r="AE312" s="5" t="str">
        <f t="shared" si="136"/>
        <v/>
      </c>
      <c r="AF312" s="41"/>
      <c r="AG312" s="41"/>
      <c r="AH312" s="41"/>
      <c r="AI312" s="41"/>
      <c r="AJ312" s="41"/>
      <c r="AK312" s="41"/>
      <c r="AL312" s="41"/>
      <c r="AM312" s="41"/>
      <c r="AN312" s="41">
        <f t="shared" si="143"/>
        <v>21.761658031088082</v>
      </c>
      <c r="AO312" s="41">
        <v>965</v>
      </c>
      <c r="AP312" s="110" t="s">
        <v>103</v>
      </c>
      <c r="AQ312" s="111" t="s">
        <v>103</v>
      </c>
      <c r="AR312" s="126" t="str">
        <f t="shared" si="137"/>
        <v/>
      </c>
      <c r="AS312" s="126" t="str">
        <f t="shared" si="138"/>
        <v/>
      </c>
      <c r="AT312" s="127">
        <v>767</v>
      </c>
      <c r="AU312" s="128" t="s">
        <v>103</v>
      </c>
      <c r="AV312" s="129" t="s">
        <v>103</v>
      </c>
      <c r="AW312" s="126" t="str">
        <f t="shared" si="139"/>
        <v/>
      </c>
      <c r="AX312" s="126" t="str">
        <f t="shared" si="140"/>
        <v/>
      </c>
      <c r="AY312" s="64" t="str">
        <f t="shared" si="141"/>
        <v/>
      </c>
      <c r="AZ312" s="97" t="s">
        <v>103</v>
      </c>
      <c r="BA312" s="68"/>
      <c r="BB312" s="68"/>
      <c r="BC312" s="68"/>
      <c r="BD312" s="68"/>
      <c r="BE312" s="15"/>
      <c r="BF312" s="5">
        <f t="shared" si="142"/>
        <v>7920</v>
      </c>
      <c r="BG312" s="42">
        <v>0</v>
      </c>
      <c r="BH312" s="42">
        <v>7920</v>
      </c>
      <c r="BI312" s="42"/>
      <c r="BJ312" s="42"/>
      <c r="BK312" s="42"/>
      <c r="BL312" s="42"/>
      <c r="BM312" s="15"/>
    </row>
    <row r="313" spans="1:65" outlineLevel="5" x14ac:dyDescent="0.3">
      <c r="A313" s="22">
        <f t="shared" si="144"/>
        <v>9</v>
      </c>
      <c r="B313" s="9">
        <f t="shared" si="128"/>
        <v>44095</v>
      </c>
      <c r="C313" s="51">
        <v>366862</v>
      </c>
      <c r="D313" s="64" t="str">
        <f t="shared" si="133"/>
        <v/>
      </c>
      <c r="E313" s="12"/>
      <c r="F313" s="12"/>
      <c r="G313" s="12"/>
      <c r="H313" s="12"/>
      <c r="I313" s="12"/>
      <c r="J313" s="12"/>
      <c r="K313" s="12"/>
      <c r="L313" s="12"/>
      <c r="M313" s="74" t="str">
        <f t="shared" si="134"/>
        <v/>
      </c>
      <c r="N313" s="83" t="s">
        <v>103</v>
      </c>
      <c r="O313" s="83" t="s">
        <v>103</v>
      </c>
      <c r="P313" s="83"/>
      <c r="Q313" s="83"/>
      <c r="R313" s="83"/>
      <c r="S313" s="83"/>
      <c r="T313" s="83"/>
      <c r="U313" s="83"/>
      <c r="V313" s="5" t="str">
        <f t="shared" si="135"/>
        <v/>
      </c>
      <c r="W313" s="41"/>
      <c r="X313" s="41"/>
      <c r="Y313" s="41"/>
      <c r="Z313" s="41"/>
      <c r="AA313" s="41"/>
      <c r="AB313" s="41"/>
      <c r="AC313" s="41"/>
      <c r="AD313" s="41"/>
      <c r="AE313" s="5" t="str">
        <f t="shared" si="136"/>
        <v/>
      </c>
      <c r="AF313" s="41"/>
      <c r="AG313" s="41"/>
      <c r="AH313" s="41"/>
      <c r="AI313" s="41"/>
      <c r="AJ313" s="41"/>
      <c r="AK313" s="41"/>
      <c r="AL313" s="41"/>
      <c r="AM313" s="41"/>
      <c r="AN313" s="41">
        <f t="shared" si="143"/>
        <v>24.082568807339449</v>
      </c>
      <c r="AO313" s="41">
        <v>872</v>
      </c>
      <c r="AP313" s="110" t="s">
        <v>103</v>
      </c>
      <c r="AQ313" s="111" t="s">
        <v>103</v>
      </c>
      <c r="AR313" s="126" t="str">
        <f t="shared" si="137"/>
        <v/>
      </c>
      <c r="AS313" s="126" t="str">
        <f t="shared" si="138"/>
        <v/>
      </c>
      <c r="AT313" s="127">
        <v>633</v>
      </c>
      <c r="AU313" s="128">
        <v>2.38</v>
      </c>
      <c r="AV313" s="129" t="s">
        <v>103</v>
      </c>
      <c r="AW313" s="126" t="str">
        <f t="shared" si="139"/>
        <v/>
      </c>
      <c r="AX313" s="126" t="str">
        <f t="shared" si="140"/>
        <v/>
      </c>
      <c r="AY313" s="64" t="str">
        <f t="shared" si="141"/>
        <v/>
      </c>
      <c r="AZ313" s="97">
        <v>78.239999999999995</v>
      </c>
      <c r="BA313" s="68"/>
      <c r="BB313" s="68"/>
      <c r="BC313" s="68"/>
      <c r="BD313" s="68"/>
      <c r="BE313" s="15"/>
      <c r="BF313" s="5">
        <f t="shared" si="142"/>
        <v>7789</v>
      </c>
      <c r="BG313" s="42">
        <v>1500</v>
      </c>
      <c r="BH313" s="42">
        <v>6289</v>
      </c>
      <c r="BI313" s="42"/>
      <c r="BJ313" s="42"/>
      <c r="BK313" s="42"/>
      <c r="BL313" s="42"/>
      <c r="BM313" s="15"/>
    </row>
    <row r="314" spans="1:65" outlineLevel="5" x14ac:dyDescent="0.3">
      <c r="A314" s="22">
        <f t="shared" si="144"/>
        <v>9</v>
      </c>
      <c r="B314" s="9">
        <f t="shared" si="128"/>
        <v>44096</v>
      </c>
      <c r="C314" s="51">
        <v>369747</v>
      </c>
      <c r="D314" s="64" t="str">
        <f t="shared" si="133"/>
        <v/>
      </c>
      <c r="E314" s="12"/>
      <c r="F314" s="12"/>
      <c r="G314" s="12"/>
      <c r="H314" s="12"/>
      <c r="I314" s="12"/>
      <c r="J314" s="12"/>
      <c r="K314" s="12"/>
      <c r="L314" s="12"/>
      <c r="M314" s="74">
        <f t="shared" si="134"/>
        <v>7.1</v>
      </c>
      <c r="N314" s="83">
        <v>7.2</v>
      </c>
      <c r="O314" s="83">
        <v>7.09</v>
      </c>
      <c r="P314" s="83"/>
      <c r="Q314" s="83"/>
      <c r="R314" s="83"/>
      <c r="S314" s="83"/>
      <c r="T314" s="83"/>
      <c r="U314" s="83"/>
      <c r="V314" s="5" t="str">
        <f t="shared" si="135"/>
        <v/>
      </c>
      <c r="W314" s="41"/>
      <c r="X314" s="41"/>
      <c r="Y314" s="41"/>
      <c r="Z314" s="41"/>
      <c r="AA314" s="41"/>
      <c r="AB314" s="41"/>
      <c r="AC314" s="41"/>
      <c r="AD314" s="41"/>
      <c r="AE314" s="5" t="str">
        <f t="shared" si="136"/>
        <v/>
      </c>
      <c r="AF314" s="41"/>
      <c r="AG314" s="41"/>
      <c r="AH314" s="41"/>
      <c r="AI314" s="41"/>
      <c r="AJ314" s="41"/>
      <c r="AK314" s="41"/>
      <c r="AL314" s="41"/>
      <c r="AM314" s="41"/>
      <c r="AN314" s="41">
        <f t="shared" si="143"/>
        <v>26.415094339622641</v>
      </c>
      <c r="AO314" s="41">
        <v>795</v>
      </c>
      <c r="AP314" s="110">
        <v>3.52</v>
      </c>
      <c r="AQ314" s="111">
        <v>2.66</v>
      </c>
      <c r="AR314" s="126">
        <f t="shared" si="137"/>
        <v>75.568181818181827</v>
      </c>
      <c r="AS314" s="126">
        <f t="shared" si="138"/>
        <v>24.431818181818173</v>
      </c>
      <c r="AT314" s="127">
        <v>615</v>
      </c>
      <c r="AU314" s="128">
        <v>2.3199999999999998</v>
      </c>
      <c r="AV314" s="129">
        <v>1.41</v>
      </c>
      <c r="AW314" s="126">
        <f t="shared" si="139"/>
        <v>60.775862068965516</v>
      </c>
      <c r="AX314" s="126">
        <f t="shared" si="140"/>
        <v>39.224137931034484</v>
      </c>
      <c r="AY314" s="64">
        <f t="shared" si="141"/>
        <v>49.904982235809328</v>
      </c>
      <c r="AZ314" s="97">
        <v>78.98</v>
      </c>
      <c r="BA314" s="68"/>
      <c r="BB314" s="68"/>
      <c r="BC314" s="68"/>
      <c r="BD314" s="68"/>
      <c r="BE314" s="15"/>
      <c r="BF314" s="5">
        <f t="shared" si="142"/>
        <v>9541</v>
      </c>
      <c r="BG314" s="42">
        <v>3672</v>
      </c>
      <c r="BH314" s="42">
        <v>5869</v>
      </c>
      <c r="BI314" s="42"/>
      <c r="BJ314" s="42"/>
      <c r="BK314" s="42"/>
      <c r="BL314" s="42"/>
      <c r="BM314" s="15"/>
    </row>
    <row r="315" spans="1:65" outlineLevel="5" x14ac:dyDescent="0.3">
      <c r="A315" s="22">
        <f t="shared" si="144"/>
        <v>9</v>
      </c>
      <c r="B315" s="9">
        <f t="shared" si="128"/>
        <v>44097</v>
      </c>
      <c r="C315" s="51">
        <v>373953</v>
      </c>
      <c r="D315" s="64" t="str">
        <f t="shared" si="133"/>
        <v/>
      </c>
      <c r="E315" s="12"/>
      <c r="F315" s="12"/>
      <c r="G315" s="12"/>
      <c r="H315" s="12"/>
      <c r="I315" s="12"/>
      <c r="J315" s="12"/>
      <c r="K315" s="12"/>
      <c r="L315" s="12"/>
      <c r="M315" s="74" t="str">
        <f t="shared" si="134"/>
        <v/>
      </c>
      <c r="N315" s="83" t="s">
        <v>103</v>
      </c>
      <c r="O315" s="83" t="s">
        <v>103</v>
      </c>
      <c r="P315" s="83"/>
      <c r="Q315" s="83"/>
      <c r="R315" s="83"/>
      <c r="S315" s="83"/>
      <c r="T315" s="83"/>
      <c r="U315" s="83"/>
      <c r="V315" s="5" t="str">
        <f t="shared" si="135"/>
        <v/>
      </c>
      <c r="W315" s="41"/>
      <c r="X315" s="41"/>
      <c r="Y315" s="41"/>
      <c r="Z315" s="41"/>
      <c r="AA315" s="41"/>
      <c r="AB315" s="41"/>
      <c r="AC315" s="41"/>
      <c r="AD315" s="41"/>
      <c r="AE315" s="5" t="str">
        <f t="shared" si="136"/>
        <v/>
      </c>
      <c r="AF315" s="41"/>
      <c r="AG315" s="41"/>
      <c r="AH315" s="41"/>
      <c r="AI315" s="41"/>
      <c r="AJ315" s="41"/>
      <c r="AK315" s="41"/>
      <c r="AL315" s="41"/>
      <c r="AM315" s="41"/>
      <c r="AN315" s="41">
        <f t="shared" si="143"/>
        <v>23.782559456398641</v>
      </c>
      <c r="AO315" s="41">
        <v>883</v>
      </c>
      <c r="AP315" s="110" t="s">
        <v>103</v>
      </c>
      <c r="AQ315" s="111" t="s">
        <v>103</v>
      </c>
      <c r="AR315" s="126" t="str">
        <f t="shared" si="137"/>
        <v/>
      </c>
      <c r="AS315" s="126" t="str">
        <f t="shared" si="138"/>
        <v/>
      </c>
      <c r="AT315" s="127">
        <v>734</v>
      </c>
      <c r="AU315" s="128">
        <v>2.37</v>
      </c>
      <c r="AV315" s="129" t="s">
        <v>103</v>
      </c>
      <c r="AW315" s="126" t="str">
        <f t="shared" si="139"/>
        <v/>
      </c>
      <c r="AX315" s="126" t="str">
        <f t="shared" si="140"/>
        <v/>
      </c>
      <c r="AY315" s="64" t="str">
        <f t="shared" si="141"/>
        <v/>
      </c>
      <c r="AZ315" s="97">
        <v>78.319999999999993</v>
      </c>
      <c r="BA315" s="68"/>
      <c r="BB315" s="68"/>
      <c r="BC315" s="68"/>
      <c r="BD315" s="68"/>
      <c r="BE315" s="15"/>
      <c r="BF315" s="5">
        <f t="shared" si="142"/>
        <v>8256</v>
      </c>
      <c r="BG315" s="42">
        <v>3696</v>
      </c>
      <c r="BH315" s="42">
        <v>4560</v>
      </c>
      <c r="BI315" s="42"/>
      <c r="BJ315" s="42"/>
      <c r="BK315" s="42"/>
      <c r="BL315" s="42"/>
      <c r="BM315" s="15"/>
    </row>
    <row r="316" spans="1:65" outlineLevel="5" x14ac:dyDescent="0.3">
      <c r="A316" s="22">
        <f t="shared" si="144"/>
        <v>9</v>
      </c>
      <c r="B316" s="9">
        <f t="shared" si="128"/>
        <v>44098</v>
      </c>
      <c r="C316" s="51">
        <v>351473</v>
      </c>
      <c r="D316" s="64" t="str">
        <f t="shared" si="133"/>
        <v/>
      </c>
      <c r="E316" s="12"/>
      <c r="F316" s="12"/>
      <c r="G316" s="12"/>
      <c r="H316" s="12"/>
      <c r="I316" s="12"/>
      <c r="J316" s="12"/>
      <c r="K316" s="12"/>
      <c r="L316" s="12"/>
      <c r="M316" s="74" t="str">
        <f t="shared" si="134"/>
        <v/>
      </c>
      <c r="N316" s="83" t="s">
        <v>103</v>
      </c>
      <c r="O316" s="83" t="s">
        <v>103</v>
      </c>
      <c r="P316" s="83"/>
      <c r="Q316" s="83"/>
      <c r="R316" s="83"/>
      <c r="S316" s="83"/>
      <c r="T316" s="83"/>
      <c r="U316" s="83"/>
      <c r="V316" s="5" t="str">
        <f t="shared" si="135"/>
        <v/>
      </c>
      <c r="W316" s="41"/>
      <c r="X316" s="41"/>
      <c r="Y316" s="41"/>
      <c r="Z316" s="41"/>
      <c r="AA316" s="41"/>
      <c r="AB316" s="41"/>
      <c r="AC316" s="41"/>
      <c r="AD316" s="41"/>
      <c r="AE316" s="5" t="str">
        <f t="shared" si="136"/>
        <v/>
      </c>
      <c r="AF316" s="41"/>
      <c r="AG316" s="41"/>
      <c r="AH316" s="41"/>
      <c r="AI316" s="41"/>
      <c r="AJ316" s="41"/>
      <c r="AK316" s="41"/>
      <c r="AL316" s="41"/>
      <c r="AM316" s="41"/>
      <c r="AN316" s="41">
        <f t="shared" si="143"/>
        <v>19.736842105263158</v>
      </c>
      <c r="AO316" s="41">
        <v>1064</v>
      </c>
      <c r="AP316" s="110" t="s">
        <v>103</v>
      </c>
      <c r="AQ316" s="111" t="s">
        <v>103</v>
      </c>
      <c r="AR316" s="126" t="str">
        <f t="shared" si="137"/>
        <v/>
      </c>
      <c r="AS316" s="126" t="str">
        <f t="shared" si="138"/>
        <v/>
      </c>
      <c r="AT316" s="127">
        <v>1008</v>
      </c>
      <c r="AU316" s="128">
        <v>2.4300000000000002</v>
      </c>
      <c r="AV316" s="129" t="s">
        <v>103</v>
      </c>
      <c r="AW316" s="126" t="str">
        <f t="shared" si="139"/>
        <v/>
      </c>
      <c r="AX316" s="126" t="str">
        <f t="shared" si="140"/>
        <v/>
      </c>
      <c r="AY316" s="64" t="str">
        <f t="shared" si="141"/>
        <v/>
      </c>
      <c r="AZ316" s="97">
        <v>77.849999999999994</v>
      </c>
      <c r="BA316" s="68"/>
      <c r="BB316" s="68"/>
      <c r="BC316" s="68"/>
      <c r="BD316" s="68"/>
      <c r="BE316" s="15"/>
      <c r="BF316" s="5">
        <f t="shared" si="142"/>
        <v>9048</v>
      </c>
      <c r="BG316" s="42">
        <v>1560</v>
      </c>
      <c r="BH316" s="42">
        <v>7488</v>
      </c>
      <c r="BI316" s="42"/>
      <c r="BJ316" s="42"/>
      <c r="BK316" s="42"/>
      <c r="BL316" s="42"/>
      <c r="BM316" s="15"/>
    </row>
    <row r="317" spans="1:65" outlineLevel="5" x14ac:dyDescent="0.3">
      <c r="A317" s="22">
        <f t="shared" si="144"/>
        <v>9</v>
      </c>
      <c r="B317" s="9">
        <f t="shared" si="128"/>
        <v>44099</v>
      </c>
      <c r="C317" s="51">
        <v>374850</v>
      </c>
      <c r="D317" s="64" t="str">
        <f t="shared" si="133"/>
        <v/>
      </c>
      <c r="E317" s="12"/>
      <c r="F317" s="12"/>
      <c r="G317" s="12"/>
      <c r="H317" s="12"/>
      <c r="I317" s="12"/>
      <c r="J317" s="12"/>
      <c r="K317" s="12"/>
      <c r="L317" s="12"/>
      <c r="M317" s="74" t="str">
        <f t="shared" si="134"/>
        <v/>
      </c>
      <c r="N317" s="83" t="s">
        <v>103</v>
      </c>
      <c r="O317" s="83" t="s">
        <v>103</v>
      </c>
      <c r="P317" s="83"/>
      <c r="Q317" s="83"/>
      <c r="R317" s="83"/>
      <c r="S317" s="83"/>
      <c r="T317" s="83"/>
      <c r="U317" s="83"/>
      <c r="V317" s="5" t="str">
        <f t="shared" si="135"/>
        <v/>
      </c>
      <c r="W317" s="41"/>
      <c r="X317" s="41"/>
      <c r="Y317" s="41"/>
      <c r="Z317" s="41"/>
      <c r="AA317" s="41"/>
      <c r="AB317" s="41"/>
      <c r="AC317" s="41"/>
      <c r="AD317" s="41"/>
      <c r="AE317" s="5" t="str">
        <f t="shared" si="136"/>
        <v/>
      </c>
      <c r="AF317" s="41"/>
      <c r="AG317" s="41"/>
      <c r="AH317" s="41"/>
      <c r="AI317" s="41"/>
      <c r="AJ317" s="41"/>
      <c r="AK317" s="41"/>
      <c r="AL317" s="41"/>
      <c r="AM317" s="41"/>
      <c r="AN317" s="41">
        <f t="shared" si="143"/>
        <v>20.250723240115718</v>
      </c>
      <c r="AO317" s="41">
        <v>1037</v>
      </c>
      <c r="AP317" s="110" t="s">
        <v>103</v>
      </c>
      <c r="AQ317" s="111" t="s">
        <v>103</v>
      </c>
      <c r="AR317" s="126" t="str">
        <f t="shared" si="137"/>
        <v/>
      </c>
      <c r="AS317" s="126" t="str">
        <f t="shared" si="138"/>
        <v/>
      </c>
      <c r="AT317" s="127">
        <v>854</v>
      </c>
      <c r="AU317" s="128">
        <v>2.35</v>
      </c>
      <c r="AV317" s="129" t="s">
        <v>103</v>
      </c>
      <c r="AW317" s="126" t="str">
        <f t="shared" si="139"/>
        <v/>
      </c>
      <c r="AX317" s="126" t="str">
        <f t="shared" si="140"/>
        <v/>
      </c>
      <c r="AY317" s="64" t="str">
        <f t="shared" si="141"/>
        <v/>
      </c>
      <c r="AZ317" s="97">
        <v>77.14</v>
      </c>
      <c r="BA317" s="68"/>
      <c r="BB317" s="68"/>
      <c r="BC317" s="68"/>
      <c r="BD317" s="68"/>
      <c r="BE317" s="15"/>
      <c r="BF317" s="5">
        <f t="shared" si="142"/>
        <v>8880</v>
      </c>
      <c r="BG317" s="42">
        <v>0</v>
      </c>
      <c r="BH317" s="42">
        <v>8880</v>
      </c>
      <c r="BI317" s="42"/>
      <c r="BJ317" s="42"/>
      <c r="BK317" s="42"/>
      <c r="BL317" s="42"/>
      <c r="BM317" s="15"/>
    </row>
    <row r="318" spans="1:65" outlineLevel="5" x14ac:dyDescent="0.3">
      <c r="A318" s="22">
        <f t="shared" si="144"/>
        <v>9</v>
      </c>
      <c r="B318" s="9">
        <f t="shared" si="128"/>
        <v>44100</v>
      </c>
      <c r="C318" s="51">
        <v>361247</v>
      </c>
      <c r="D318" s="64" t="str">
        <f t="shared" si="133"/>
        <v/>
      </c>
      <c r="E318" s="12"/>
      <c r="F318" s="12"/>
      <c r="G318" s="12"/>
      <c r="H318" s="12"/>
      <c r="I318" s="12"/>
      <c r="J318" s="12"/>
      <c r="K318" s="12"/>
      <c r="L318" s="12"/>
      <c r="M318" s="74" t="str">
        <f t="shared" si="134"/>
        <v/>
      </c>
      <c r="N318" s="83" t="s">
        <v>103</v>
      </c>
      <c r="O318" s="83" t="s">
        <v>103</v>
      </c>
      <c r="P318" s="83"/>
      <c r="Q318" s="83"/>
      <c r="R318" s="83"/>
      <c r="S318" s="83"/>
      <c r="T318" s="83"/>
      <c r="U318" s="83"/>
      <c r="V318" s="5" t="str">
        <f t="shared" si="135"/>
        <v/>
      </c>
      <c r="W318" s="41"/>
      <c r="X318" s="41"/>
      <c r="Y318" s="41"/>
      <c r="Z318" s="41"/>
      <c r="AA318" s="41"/>
      <c r="AB318" s="41"/>
      <c r="AC318" s="41"/>
      <c r="AD318" s="41"/>
      <c r="AE318" s="5" t="str">
        <f t="shared" si="136"/>
        <v/>
      </c>
      <c r="AF318" s="41"/>
      <c r="AG318" s="41"/>
      <c r="AH318" s="41"/>
      <c r="AI318" s="41"/>
      <c r="AJ318" s="41"/>
      <c r="AK318" s="41"/>
      <c r="AL318" s="41"/>
      <c r="AM318" s="41"/>
      <c r="AN318" s="41">
        <f t="shared" si="143"/>
        <v>23.307436182019977</v>
      </c>
      <c r="AO318" s="41">
        <v>901</v>
      </c>
      <c r="AP318" s="110" t="s">
        <v>103</v>
      </c>
      <c r="AQ318" s="111" t="s">
        <v>103</v>
      </c>
      <c r="AR318" s="126" t="str">
        <f t="shared" si="137"/>
        <v/>
      </c>
      <c r="AS318" s="126" t="str">
        <f t="shared" si="138"/>
        <v/>
      </c>
      <c r="AT318" s="127">
        <v>794</v>
      </c>
      <c r="AU318" s="128" t="s">
        <v>103</v>
      </c>
      <c r="AV318" s="129" t="s">
        <v>103</v>
      </c>
      <c r="AW318" s="126" t="str">
        <f t="shared" si="139"/>
        <v/>
      </c>
      <c r="AX318" s="126" t="str">
        <f t="shared" si="140"/>
        <v/>
      </c>
      <c r="AY318" s="64" t="str">
        <f t="shared" si="141"/>
        <v/>
      </c>
      <c r="AZ318" s="97" t="s">
        <v>103</v>
      </c>
      <c r="BA318" s="68"/>
      <c r="BB318" s="68"/>
      <c r="BC318" s="68"/>
      <c r="BD318" s="68"/>
      <c r="BE318" s="15"/>
      <c r="BF318" s="5">
        <f t="shared" si="142"/>
        <v>8400</v>
      </c>
      <c r="BG318" s="42">
        <v>935</v>
      </c>
      <c r="BH318" s="42">
        <v>7465</v>
      </c>
      <c r="BI318" s="42"/>
      <c r="BJ318" s="42"/>
      <c r="BK318" s="42"/>
      <c r="BL318" s="42"/>
      <c r="BM318" s="15"/>
    </row>
    <row r="319" spans="1:65" outlineLevel="5" x14ac:dyDescent="0.3">
      <c r="A319" s="22">
        <f t="shared" si="144"/>
        <v>9</v>
      </c>
      <c r="B319" s="9">
        <f t="shared" si="128"/>
        <v>44101</v>
      </c>
      <c r="C319" s="51">
        <v>364465</v>
      </c>
      <c r="D319" s="64" t="str">
        <f t="shared" si="133"/>
        <v/>
      </c>
      <c r="E319" s="12"/>
      <c r="F319" s="12"/>
      <c r="G319" s="12"/>
      <c r="H319" s="12"/>
      <c r="I319" s="12"/>
      <c r="J319" s="12"/>
      <c r="K319" s="12"/>
      <c r="L319" s="12"/>
      <c r="M319" s="74" t="str">
        <f t="shared" si="134"/>
        <v/>
      </c>
      <c r="N319" s="83" t="s">
        <v>103</v>
      </c>
      <c r="O319" s="83" t="s">
        <v>103</v>
      </c>
      <c r="P319" s="83"/>
      <c r="Q319" s="83"/>
      <c r="R319" s="83"/>
      <c r="S319" s="83"/>
      <c r="T319" s="83"/>
      <c r="U319" s="83"/>
      <c r="V319" s="5" t="str">
        <f t="shared" si="135"/>
        <v/>
      </c>
      <c r="W319" s="41"/>
      <c r="X319" s="41"/>
      <c r="Y319" s="41"/>
      <c r="Z319" s="41"/>
      <c r="AA319" s="41"/>
      <c r="AB319" s="41"/>
      <c r="AC319" s="41"/>
      <c r="AD319" s="41"/>
      <c r="AE319" s="5" t="str">
        <f t="shared" si="136"/>
        <v/>
      </c>
      <c r="AF319" s="41"/>
      <c r="AG319" s="41"/>
      <c r="AH319" s="41"/>
      <c r="AI319" s="41"/>
      <c r="AJ319" s="41"/>
      <c r="AK319" s="41"/>
      <c r="AL319" s="41"/>
      <c r="AM319" s="41"/>
      <c r="AN319" s="41">
        <f t="shared" si="143"/>
        <v>20.689655172413794</v>
      </c>
      <c r="AO319" s="41">
        <v>1015</v>
      </c>
      <c r="AP319" s="110" t="s">
        <v>103</v>
      </c>
      <c r="AQ319" s="111" t="s">
        <v>103</v>
      </c>
      <c r="AR319" s="126" t="str">
        <f t="shared" si="137"/>
        <v/>
      </c>
      <c r="AS319" s="126" t="str">
        <f t="shared" si="138"/>
        <v/>
      </c>
      <c r="AT319" s="127">
        <v>996</v>
      </c>
      <c r="AU319" s="128" t="s">
        <v>103</v>
      </c>
      <c r="AV319" s="129" t="s">
        <v>103</v>
      </c>
      <c r="AW319" s="126" t="str">
        <f t="shared" si="139"/>
        <v/>
      </c>
      <c r="AX319" s="126" t="str">
        <f t="shared" si="140"/>
        <v/>
      </c>
      <c r="AY319" s="64" t="str">
        <f t="shared" si="141"/>
        <v/>
      </c>
      <c r="AZ319" s="97" t="s">
        <v>103</v>
      </c>
      <c r="BA319" s="68"/>
      <c r="BB319" s="68"/>
      <c r="BC319" s="68"/>
      <c r="BD319" s="68"/>
      <c r="BE319" s="15"/>
      <c r="BF319" s="5">
        <f t="shared" si="142"/>
        <v>8835</v>
      </c>
      <c r="BG319" s="42">
        <v>3480</v>
      </c>
      <c r="BH319" s="42">
        <v>5355</v>
      </c>
      <c r="BI319" s="42"/>
      <c r="BJ319" s="42"/>
      <c r="BK319" s="42"/>
      <c r="BL319" s="42"/>
      <c r="BM319" s="15"/>
    </row>
    <row r="320" spans="1:65" outlineLevel="5" x14ac:dyDescent="0.3">
      <c r="A320" s="22">
        <f t="shared" si="144"/>
        <v>9</v>
      </c>
      <c r="B320" s="9">
        <f t="shared" si="128"/>
        <v>44102</v>
      </c>
      <c r="C320" s="51">
        <v>373851</v>
      </c>
      <c r="D320" s="64" t="str">
        <f t="shared" si="133"/>
        <v/>
      </c>
      <c r="E320" s="12"/>
      <c r="F320" s="12"/>
      <c r="G320" s="12"/>
      <c r="H320" s="12"/>
      <c r="I320" s="12"/>
      <c r="J320" s="12"/>
      <c r="K320" s="12"/>
      <c r="L320" s="12"/>
      <c r="M320" s="74" t="str">
        <f t="shared" si="134"/>
        <v/>
      </c>
      <c r="N320" s="83" t="s">
        <v>103</v>
      </c>
      <c r="O320" s="83" t="s">
        <v>103</v>
      </c>
      <c r="P320" s="83"/>
      <c r="Q320" s="83"/>
      <c r="R320" s="83"/>
      <c r="S320" s="83"/>
      <c r="T320" s="83"/>
      <c r="U320" s="83"/>
      <c r="V320" s="5" t="str">
        <f t="shared" si="135"/>
        <v/>
      </c>
      <c r="W320" s="41"/>
      <c r="X320" s="41"/>
      <c r="Y320" s="41"/>
      <c r="Z320" s="41"/>
      <c r="AA320" s="41"/>
      <c r="AB320" s="41"/>
      <c r="AC320" s="41"/>
      <c r="AD320" s="41"/>
      <c r="AE320" s="5" t="str">
        <f t="shared" si="136"/>
        <v/>
      </c>
      <c r="AF320" s="41"/>
      <c r="AG320" s="41"/>
      <c r="AH320" s="41"/>
      <c r="AI320" s="41"/>
      <c r="AJ320" s="41"/>
      <c r="AK320" s="41"/>
      <c r="AL320" s="41"/>
      <c r="AM320" s="41"/>
      <c r="AN320" s="41">
        <f t="shared" si="143"/>
        <v>23.359288097886541</v>
      </c>
      <c r="AO320" s="41">
        <v>899</v>
      </c>
      <c r="AP320" s="110" t="s">
        <v>103</v>
      </c>
      <c r="AQ320" s="111" t="s">
        <v>103</v>
      </c>
      <c r="AR320" s="126" t="str">
        <f t="shared" si="137"/>
        <v/>
      </c>
      <c r="AS320" s="126" t="str">
        <f t="shared" si="138"/>
        <v/>
      </c>
      <c r="AT320" s="127">
        <v>808</v>
      </c>
      <c r="AU320" s="128">
        <v>2.2799999999999998</v>
      </c>
      <c r="AV320" s="129" t="s">
        <v>103</v>
      </c>
      <c r="AW320" s="126" t="str">
        <f t="shared" si="139"/>
        <v/>
      </c>
      <c r="AX320" s="126" t="str">
        <f t="shared" si="140"/>
        <v/>
      </c>
      <c r="AY320" s="64" t="str">
        <f t="shared" si="141"/>
        <v/>
      </c>
      <c r="AZ320" s="97">
        <v>78.290000000000006</v>
      </c>
      <c r="BA320" s="68">
        <v>62.8</v>
      </c>
      <c r="BB320" s="68">
        <v>34.4</v>
      </c>
      <c r="BC320" s="68">
        <v>1288</v>
      </c>
      <c r="BD320" s="68"/>
      <c r="BE320" s="15"/>
      <c r="BF320" s="5">
        <f t="shared" si="142"/>
        <v>8302</v>
      </c>
      <c r="BG320" s="42">
        <v>2972</v>
      </c>
      <c r="BH320" s="42">
        <v>5330</v>
      </c>
      <c r="BI320" s="42"/>
      <c r="BJ320" s="42"/>
      <c r="BK320" s="42"/>
      <c r="BL320" s="42"/>
      <c r="BM320" s="15"/>
    </row>
    <row r="321" spans="1:65" outlineLevel="5" x14ac:dyDescent="0.3">
      <c r="A321" s="22">
        <f t="shared" si="144"/>
        <v>9</v>
      </c>
      <c r="B321" s="9">
        <f t="shared" si="128"/>
        <v>44103</v>
      </c>
      <c r="C321" s="51">
        <v>365608</v>
      </c>
      <c r="D321" s="64" t="str">
        <f t="shared" si="133"/>
        <v/>
      </c>
      <c r="E321" s="12"/>
      <c r="F321" s="12"/>
      <c r="G321" s="12"/>
      <c r="H321" s="12"/>
      <c r="I321" s="12"/>
      <c r="J321" s="12"/>
      <c r="K321" s="12"/>
      <c r="L321" s="12"/>
      <c r="M321" s="74" t="str">
        <f t="shared" si="134"/>
        <v/>
      </c>
      <c r="N321" s="83" t="s">
        <v>103</v>
      </c>
      <c r="O321" s="83" t="s">
        <v>103</v>
      </c>
      <c r="P321" s="83"/>
      <c r="Q321" s="83"/>
      <c r="R321" s="83"/>
      <c r="S321" s="83"/>
      <c r="T321" s="83"/>
      <c r="U321" s="83"/>
      <c r="V321" s="5" t="str">
        <f t="shared" si="135"/>
        <v/>
      </c>
      <c r="W321" s="41"/>
      <c r="X321" s="41"/>
      <c r="Y321" s="41"/>
      <c r="Z321" s="41"/>
      <c r="AA321" s="41"/>
      <c r="AB321" s="41"/>
      <c r="AC321" s="41"/>
      <c r="AD321" s="41"/>
      <c r="AE321" s="5" t="str">
        <f t="shared" si="136"/>
        <v/>
      </c>
      <c r="AF321" s="41"/>
      <c r="AG321" s="41"/>
      <c r="AH321" s="41"/>
      <c r="AI321" s="41"/>
      <c r="AJ321" s="41"/>
      <c r="AK321" s="41"/>
      <c r="AL321" s="41"/>
      <c r="AM321" s="41"/>
      <c r="AN321" s="41">
        <f t="shared" si="143"/>
        <v>20.64896755162242</v>
      </c>
      <c r="AO321" s="41">
        <v>1017</v>
      </c>
      <c r="AP321" s="110" t="s">
        <v>103</v>
      </c>
      <c r="AQ321" s="111" t="s">
        <v>103</v>
      </c>
      <c r="AR321" s="126" t="str">
        <f t="shared" si="137"/>
        <v/>
      </c>
      <c r="AS321" s="126" t="str">
        <f t="shared" si="138"/>
        <v/>
      </c>
      <c r="AT321" s="127">
        <v>840</v>
      </c>
      <c r="AU321" s="128">
        <v>2.12</v>
      </c>
      <c r="AV321" s="129" t="s">
        <v>103</v>
      </c>
      <c r="AW321" s="126" t="str">
        <f t="shared" si="139"/>
        <v/>
      </c>
      <c r="AX321" s="126" t="str">
        <f t="shared" si="140"/>
        <v/>
      </c>
      <c r="AY321" s="64" t="str">
        <f t="shared" si="141"/>
        <v/>
      </c>
      <c r="AZ321" s="97">
        <v>78.959999999999994</v>
      </c>
      <c r="BA321" s="68"/>
      <c r="BB321" s="68"/>
      <c r="BC321" s="68"/>
      <c r="BD321" s="68"/>
      <c r="BE321" s="15"/>
      <c r="BF321" s="5">
        <f t="shared" si="142"/>
        <v>12219</v>
      </c>
      <c r="BG321" s="42">
        <v>1930</v>
      </c>
      <c r="BH321" s="42">
        <v>10289</v>
      </c>
      <c r="BI321" s="42"/>
      <c r="BJ321" s="42"/>
      <c r="BK321" s="42"/>
      <c r="BL321" s="42"/>
      <c r="BM321" s="15"/>
    </row>
    <row r="322" spans="1:65" ht="17.25" outlineLevel="5" thickBot="1" x14ac:dyDescent="0.35">
      <c r="A322" s="31">
        <f t="shared" si="144"/>
        <v>9</v>
      </c>
      <c r="B322" s="32">
        <f t="shared" si="128"/>
        <v>44104</v>
      </c>
      <c r="C322" s="51">
        <v>363664</v>
      </c>
      <c r="D322" s="64" t="str">
        <f t="shared" si="133"/>
        <v/>
      </c>
      <c r="E322" s="12"/>
      <c r="F322" s="12"/>
      <c r="G322" s="12"/>
      <c r="H322" s="12"/>
      <c r="I322" s="12"/>
      <c r="J322" s="12"/>
      <c r="K322" s="12"/>
      <c r="L322" s="12"/>
      <c r="M322" s="74" t="str">
        <f t="shared" si="134"/>
        <v/>
      </c>
      <c r="N322" s="83" t="s">
        <v>103</v>
      </c>
      <c r="O322" s="83" t="s">
        <v>103</v>
      </c>
      <c r="P322" s="83"/>
      <c r="Q322" s="83"/>
      <c r="R322" s="83"/>
      <c r="S322" s="83"/>
      <c r="T322" s="83"/>
      <c r="U322" s="83"/>
      <c r="V322" s="5" t="str">
        <f t="shared" si="135"/>
        <v/>
      </c>
      <c r="W322" s="41"/>
      <c r="X322" s="41"/>
      <c r="Y322" s="41"/>
      <c r="Z322" s="41"/>
      <c r="AA322" s="41"/>
      <c r="AB322" s="41"/>
      <c r="AC322" s="41"/>
      <c r="AD322" s="41"/>
      <c r="AE322" s="5" t="str">
        <f t="shared" si="136"/>
        <v/>
      </c>
      <c r="AF322" s="41"/>
      <c r="AG322" s="41"/>
      <c r="AH322" s="41"/>
      <c r="AI322" s="41"/>
      <c r="AJ322" s="41"/>
      <c r="AK322" s="41"/>
      <c r="AL322" s="41"/>
      <c r="AM322" s="41"/>
      <c r="AN322" s="41">
        <f t="shared" si="143"/>
        <v>21.852237252861602</v>
      </c>
      <c r="AO322" s="41">
        <v>961</v>
      </c>
      <c r="AP322" s="110" t="s">
        <v>103</v>
      </c>
      <c r="AQ322" s="111" t="s">
        <v>103</v>
      </c>
      <c r="AR322" s="126" t="str">
        <f t="shared" si="137"/>
        <v/>
      </c>
      <c r="AS322" s="126" t="str">
        <f t="shared" si="138"/>
        <v/>
      </c>
      <c r="AT322" s="127">
        <v>822</v>
      </c>
      <c r="AU322" s="128" t="s">
        <v>103</v>
      </c>
      <c r="AV322" s="129" t="s">
        <v>103</v>
      </c>
      <c r="AW322" s="126" t="str">
        <f t="shared" si="139"/>
        <v/>
      </c>
      <c r="AX322" s="126" t="str">
        <f t="shared" si="140"/>
        <v/>
      </c>
      <c r="AY322" s="64" t="str">
        <f t="shared" si="141"/>
        <v/>
      </c>
      <c r="AZ322" s="97" t="s">
        <v>103</v>
      </c>
      <c r="BA322" s="68"/>
      <c r="BB322" s="68"/>
      <c r="BC322" s="68"/>
      <c r="BD322" s="68"/>
      <c r="BE322" s="15"/>
      <c r="BF322" s="5">
        <f t="shared" si="142"/>
        <v>11791</v>
      </c>
      <c r="BG322" s="42">
        <v>2758</v>
      </c>
      <c r="BH322" s="42">
        <v>9033</v>
      </c>
      <c r="BI322" s="42"/>
      <c r="BJ322" s="42"/>
      <c r="BK322" s="42"/>
      <c r="BL322" s="42"/>
      <c r="BM322" s="15"/>
    </row>
    <row r="323" spans="1:65" outlineLevel="4" x14ac:dyDescent="0.3">
      <c r="A323" s="156" t="s">
        <v>43</v>
      </c>
      <c r="B323" s="157"/>
      <c r="C323" s="50">
        <f t="shared" ref="C323:BM323" si="145">SUBTOTAL(4,C293:C322)</f>
        <v>374850</v>
      </c>
      <c r="D323" s="60">
        <f t="shared" si="145"/>
        <v>0</v>
      </c>
      <c r="E323" s="28">
        <f t="shared" si="145"/>
        <v>0</v>
      </c>
      <c r="F323" s="28">
        <f t="shared" si="145"/>
        <v>0</v>
      </c>
      <c r="G323" s="28">
        <f t="shared" si="145"/>
        <v>0</v>
      </c>
      <c r="H323" s="28">
        <f t="shared" si="145"/>
        <v>0</v>
      </c>
      <c r="I323" s="28">
        <f t="shared" si="145"/>
        <v>0</v>
      </c>
      <c r="J323" s="28">
        <f t="shared" si="145"/>
        <v>0</v>
      </c>
      <c r="K323" s="28">
        <f t="shared" si="145"/>
        <v>0</v>
      </c>
      <c r="L323" s="28">
        <f t="shared" si="145"/>
        <v>0</v>
      </c>
      <c r="M323" s="71">
        <f t="shared" si="145"/>
        <v>7.3</v>
      </c>
      <c r="N323" s="82">
        <f t="shared" si="145"/>
        <v>7.33</v>
      </c>
      <c r="O323" s="82">
        <f t="shared" si="145"/>
        <v>7.27</v>
      </c>
      <c r="P323" s="82">
        <f t="shared" si="145"/>
        <v>0</v>
      </c>
      <c r="Q323" s="82">
        <f t="shared" si="145"/>
        <v>0</v>
      </c>
      <c r="R323" s="82">
        <f t="shared" si="145"/>
        <v>0</v>
      </c>
      <c r="S323" s="82">
        <f t="shared" si="145"/>
        <v>0</v>
      </c>
      <c r="T323" s="82">
        <f t="shared" si="145"/>
        <v>0</v>
      </c>
      <c r="U323" s="82">
        <f t="shared" si="145"/>
        <v>0</v>
      </c>
      <c r="V323" s="29">
        <f t="shared" si="145"/>
        <v>0</v>
      </c>
      <c r="W323" s="39">
        <f t="shared" si="145"/>
        <v>0</v>
      </c>
      <c r="X323" s="39">
        <f t="shared" si="145"/>
        <v>0</v>
      </c>
      <c r="Y323" s="39">
        <f t="shared" si="145"/>
        <v>0</v>
      </c>
      <c r="Z323" s="39">
        <f t="shared" si="145"/>
        <v>0</v>
      </c>
      <c r="AA323" s="39">
        <f t="shared" si="145"/>
        <v>0</v>
      </c>
      <c r="AB323" s="39">
        <f t="shared" si="145"/>
        <v>0</v>
      </c>
      <c r="AC323" s="39">
        <f t="shared" si="145"/>
        <v>0</v>
      </c>
      <c r="AD323" s="39">
        <f t="shared" si="145"/>
        <v>0</v>
      </c>
      <c r="AE323" s="29">
        <f t="shared" si="145"/>
        <v>0</v>
      </c>
      <c r="AF323" s="39">
        <f t="shared" si="145"/>
        <v>0</v>
      </c>
      <c r="AG323" s="39">
        <f t="shared" si="145"/>
        <v>0</v>
      </c>
      <c r="AH323" s="39">
        <f t="shared" si="145"/>
        <v>0</v>
      </c>
      <c r="AI323" s="39">
        <f t="shared" si="145"/>
        <v>0</v>
      </c>
      <c r="AJ323" s="39">
        <f t="shared" si="145"/>
        <v>0</v>
      </c>
      <c r="AK323" s="39">
        <f t="shared" si="145"/>
        <v>0</v>
      </c>
      <c r="AL323" s="39">
        <f t="shared" si="145"/>
        <v>0</v>
      </c>
      <c r="AM323" s="39">
        <f t="shared" si="145"/>
        <v>0</v>
      </c>
      <c r="AN323" s="39">
        <f>SUBTOTAL(4,AN293:AN322)</f>
        <v>26.415094339622641</v>
      </c>
      <c r="AO323" s="39">
        <f t="shared" ref="AO323:AX323" si="146">SUBTOTAL(4,AO293:AO322)</f>
        <v>1135</v>
      </c>
      <c r="AP323" s="104">
        <f t="shared" si="146"/>
        <v>3.52</v>
      </c>
      <c r="AQ323" s="105">
        <f t="shared" si="146"/>
        <v>2.66</v>
      </c>
      <c r="AR323" s="106">
        <f t="shared" si="146"/>
        <v>75.568181818181827</v>
      </c>
      <c r="AS323" s="106">
        <f t="shared" si="146"/>
        <v>34.343434343434353</v>
      </c>
      <c r="AT323" s="107">
        <f t="shared" si="146"/>
        <v>1082</v>
      </c>
      <c r="AU323" s="108">
        <f t="shared" si="146"/>
        <v>2.57</v>
      </c>
      <c r="AV323" s="109">
        <f t="shared" si="146"/>
        <v>1.41</v>
      </c>
      <c r="AW323" s="106">
        <f t="shared" si="146"/>
        <v>60.775862068965516</v>
      </c>
      <c r="AX323" s="106">
        <f t="shared" si="146"/>
        <v>48.979591836734691</v>
      </c>
      <c r="AY323" s="60">
        <f t="shared" si="145"/>
        <v>49.904982235809328</v>
      </c>
      <c r="AZ323" s="96">
        <f t="shared" si="145"/>
        <v>78.98</v>
      </c>
      <c r="BA323" s="67">
        <f t="shared" si="145"/>
        <v>62.8</v>
      </c>
      <c r="BB323" s="67">
        <f t="shared" si="145"/>
        <v>34.4</v>
      </c>
      <c r="BC323" s="67">
        <f t="shared" si="145"/>
        <v>1288</v>
      </c>
      <c r="BD323" s="67">
        <f t="shared" si="145"/>
        <v>0</v>
      </c>
      <c r="BE323" s="27">
        <f t="shared" si="145"/>
        <v>0</v>
      </c>
      <c r="BF323" s="29">
        <f t="shared" si="145"/>
        <v>12219</v>
      </c>
      <c r="BG323" s="39">
        <f t="shared" si="145"/>
        <v>4362</v>
      </c>
      <c r="BH323" s="40">
        <f t="shared" si="145"/>
        <v>10289</v>
      </c>
      <c r="BI323" s="40">
        <f t="shared" si="145"/>
        <v>0</v>
      </c>
      <c r="BJ323" s="40">
        <f t="shared" si="145"/>
        <v>0</v>
      </c>
      <c r="BK323" s="40">
        <f t="shared" si="145"/>
        <v>0</v>
      </c>
      <c r="BL323" s="40">
        <f t="shared" si="145"/>
        <v>0</v>
      </c>
      <c r="BM323" s="27">
        <f t="shared" si="145"/>
        <v>0</v>
      </c>
    </row>
    <row r="324" spans="1:65" outlineLevel="3" x14ac:dyDescent="0.3">
      <c r="A324" s="158" t="s">
        <v>32</v>
      </c>
      <c r="B324" s="159"/>
      <c r="C324" s="51">
        <f t="shared" ref="C324:BM324" si="147">SUBTOTAL(5,C293:C322)</f>
        <v>351473</v>
      </c>
      <c r="D324" s="61">
        <f t="shared" si="147"/>
        <v>0</v>
      </c>
      <c r="E324" s="12">
        <f t="shared" si="147"/>
        <v>0</v>
      </c>
      <c r="F324" s="12">
        <f t="shared" si="147"/>
        <v>0</v>
      </c>
      <c r="G324" s="12">
        <f t="shared" si="147"/>
        <v>0</v>
      </c>
      <c r="H324" s="12">
        <f t="shared" si="147"/>
        <v>0</v>
      </c>
      <c r="I324" s="12">
        <f t="shared" si="147"/>
        <v>0</v>
      </c>
      <c r="J324" s="12">
        <f t="shared" si="147"/>
        <v>0</v>
      </c>
      <c r="K324" s="12">
        <f t="shared" si="147"/>
        <v>0</v>
      </c>
      <c r="L324" s="12">
        <f t="shared" si="147"/>
        <v>0</v>
      </c>
      <c r="M324" s="72">
        <f t="shared" si="147"/>
        <v>7.1</v>
      </c>
      <c r="N324" s="83">
        <f t="shared" si="147"/>
        <v>7.15</v>
      </c>
      <c r="O324" s="83">
        <f t="shared" si="147"/>
        <v>7.09</v>
      </c>
      <c r="P324" s="83">
        <f t="shared" si="147"/>
        <v>0</v>
      </c>
      <c r="Q324" s="83">
        <f t="shared" si="147"/>
        <v>0</v>
      </c>
      <c r="R324" s="83">
        <f t="shared" si="147"/>
        <v>0</v>
      </c>
      <c r="S324" s="83">
        <f t="shared" si="147"/>
        <v>0</v>
      </c>
      <c r="T324" s="83">
        <f t="shared" si="147"/>
        <v>0</v>
      </c>
      <c r="U324" s="83">
        <f t="shared" si="147"/>
        <v>0</v>
      </c>
      <c r="V324" s="6">
        <f t="shared" si="147"/>
        <v>0</v>
      </c>
      <c r="W324" s="41">
        <f t="shared" si="147"/>
        <v>0</v>
      </c>
      <c r="X324" s="41">
        <f t="shared" si="147"/>
        <v>0</v>
      </c>
      <c r="Y324" s="41">
        <f t="shared" si="147"/>
        <v>0</v>
      </c>
      <c r="Z324" s="41">
        <f t="shared" si="147"/>
        <v>0</v>
      </c>
      <c r="AA324" s="41">
        <f t="shared" si="147"/>
        <v>0</v>
      </c>
      <c r="AB324" s="41">
        <f t="shared" si="147"/>
        <v>0</v>
      </c>
      <c r="AC324" s="41">
        <f t="shared" si="147"/>
        <v>0</v>
      </c>
      <c r="AD324" s="41">
        <f t="shared" si="147"/>
        <v>0</v>
      </c>
      <c r="AE324" s="6">
        <f t="shared" si="147"/>
        <v>0</v>
      </c>
      <c r="AF324" s="41">
        <f t="shared" si="147"/>
        <v>0</v>
      </c>
      <c r="AG324" s="41">
        <f t="shared" si="147"/>
        <v>0</v>
      </c>
      <c r="AH324" s="41">
        <f t="shared" si="147"/>
        <v>0</v>
      </c>
      <c r="AI324" s="41">
        <f t="shared" si="147"/>
        <v>0</v>
      </c>
      <c r="AJ324" s="41">
        <f t="shared" si="147"/>
        <v>0</v>
      </c>
      <c r="AK324" s="41">
        <f t="shared" si="147"/>
        <v>0</v>
      </c>
      <c r="AL324" s="41">
        <f t="shared" si="147"/>
        <v>0</v>
      </c>
      <c r="AM324" s="41">
        <f t="shared" si="147"/>
        <v>0</v>
      </c>
      <c r="AN324" s="41">
        <f>SUBTOTAL(5,AN293:AN322)</f>
        <v>18.502202643171806</v>
      </c>
      <c r="AO324" s="41">
        <f t="shared" ref="AO324:AX324" si="148">SUBTOTAL(5,AO293:AO322)</f>
        <v>795</v>
      </c>
      <c r="AP324" s="110">
        <f t="shared" si="148"/>
        <v>2.0699999999999998</v>
      </c>
      <c r="AQ324" s="111">
        <f t="shared" si="148"/>
        <v>1.42</v>
      </c>
      <c r="AR324" s="112">
        <f t="shared" si="148"/>
        <v>65.656565656565647</v>
      </c>
      <c r="AS324" s="112">
        <f t="shared" si="148"/>
        <v>24.431818181818173</v>
      </c>
      <c r="AT324" s="113">
        <f t="shared" si="148"/>
        <v>615</v>
      </c>
      <c r="AU324" s="114">
        <f t="shared" si="148"/>
        <v>2.12</v>
      </c>
      <c r="AV324" s="115">
        <f t="shared" si="148"/>
        <v>1.22</v>
      </c>
      <c r="AW324" s="112">
        <f t="shared" si="148"/>
        <v>51.020408163265309</v>
      </c>
      <c r="AX324" s="112">
        <f t="shared" si="148"/>
        <v>39.224137931034484</v>
      </c>
      <c r="AY324" s="61">
        <f t="shared" si="147"/>
        <v>38.380281690140848</v>
      </c>
      <c r="AZ324" s="97">
        <f t="shared" si="147"/>
        <v>76.040000000000006</v>
      </c>
      <c r="BA324" s="68">
        <f t="shared" si="147"/>
        <v>62.8</v>
      </c>
      <c r="BB324" s="68">
        <f t="shared" si="147"/>
        <v>34.4</v>
      </c>
      <c r="BC324" s="68">
        <f t="shared" si="147"/>
        <v>1288</v>
      </c>
      <c r="BD324" s="68">
        <f t="shared" si="147"/>
        <v>0</v>
      </c>
      <c r="BE324" s="15">
        <f t="shared" si="147"/>
        <v>0</v>
      </c>
      <c r="BF324" s="6">
        <f t="shared" si="147"/>
        <v>5311</v>
      </c>
      <c r="BG324" s="41">
        <f t="shared" si="147"/>
        <v>0</v>
      </c>
      <c r="BH324" s="42">
        <f t="shared" si="147"/>
        <v>1011</v>
      </c>
      <c r="BI324" s="42">
        <f t="shared" si="147"/>
        <v>0</v>
      </c>
      <c r="BJ324" s="42">
        <f t="shared" si="147"/>
        <v>0</v>
      </c>
      <c r="BK324" s="42">
        <f t="shared" si="147"/>
        <v>0</v>
      </c>
      <c r="BL324" s="42">
        <f t="shared" si="147"/>
        <v>0</v>
      </c>
      <c r="BM324" s="15">
        <f t="shared" si="147"/>
        <v>0</v>
      </c>
    </row>
    <row r="325" spans="1:65" outlineLevel="2" x14ac:dyDescent="0.3">
      <c r="A325" s="158" t="s">
        <v>21</v>
      </c>
      <c r="B325" s="159"/>
      <c r="C325" s="51">
        <f>IFERROR(SUBTOTAL(1,C293:C322),"")</f>
        <v>366737</v>
      </c>
      <c r="D325" s="61" t="str">
        <f t="shared" ref="D325:BM325" si="149">IFERROR(SUBTOTAL(1,D293:D322),"")</f>
        <v/>
      </c>
      <c r="E325" s="12" t="str">
        <f t="shared" si="149"/>
        <v/>
      </c>
      <c r="F325" s="12" t="str">
        <f t="shared" si="149"/>
        <v/>
      </c>
      <c r="G325" s="12" t="str">
        <f t="shared" si="149"/>
        <v/>
      </c>
      <c r="H325" s="12" t="str">
        <f t="shared" si="149"/>
        <v/>
      </c>
      <c r="I325" s="12" t="str">
        <f t="shared" si="149"/>
        <v/>
      </c>
      <c r="J325" s="12" t="str">
        <f t="shared" si="149"/>
        <v/>
      </c>
      <c r="K325" s="12" t="str">
        <f t="shared" si="149"/>
        <v/>
      </c>
      <c r="L325" s="12" t="str">
        <f t="shared" si="149"/>
        <v/>
      </c>
      <c r="M325" s="72">
        <f t="shared" si="149"/>
        <v>7.1749999999999989</v>
      </c>
      <c r="N325" s="83">
        <f t="shared" si="149"/>
        <v>7.2225000000000001</v>
      </c>
      <c r="O325" s="83">
        <f t="shared" si="149"/>
        <v>7.1574999999999998</v>
      </c>
      <c r="P325" s="83" t="str">
        <f t="shared" si="149"/>
        <v/>
      </c>
      <c r="Q325" s="83" t="str">
        <f t="shared" si="149"/>
        <v/>
      </c>
      <c r="R325" s="83" t="str">
        <f t="shared" si="149"/>
        <v/>
      </c>
      <c r="S325" s="83" t="str">
        <f t="shared" si="149"/>
        <v/>
      </c>
      <c r="T325" s="83" t="str">
        <f t="shared" si="149"/>
        <v/>
      </c>
      <c r="U325" s="83" t="str">
        <f t="shared" si="149"/>
        <v/>
      </c>
      <c r="V325" s="6" t="str">
        <f t="shared" si="149"/>
        <v/>
      </c>
      <c r="W325" s="41" t="str">
        <f t="shared" si="149"/>
        <v/>
      </c>
      <c r="X325" s="41" t="str">
        <f t="shared" si="149"/>
        <v/>
      </c>
      <c r="Y325" s="41" t="str">
        <f t="shared" si="149"/>
        <v/>
      </c>
      <c r="Z325" s="41" t="str">
        <f t="shared" si="149"/>
        <v/>
      </c>
      <c r="AA325" s="41" t="str">
        <f t="shared" si="149"/>
        <v/>
      </c>
      <c r="AB325" s="41" t="str">
        <f t="shared" si="149"/>
        <v/>
      </c>
      <c r="AC325" s="41" t="str">
        <f t="shared" si="149"/>
        <v/>
      </c>
      <c r="AD325" s="41" t="str">
        <f t="shared" si="149"/>
        <v/>
      </c>
      <c r="AE325" s="6" t="str">
        <f t="shared" si="149"/>
        <v/>
      </c>
      <c r="AF325" s="41" t="str">
        <f t="shared" si="149"/>
        <v/>
      </c>
      <c r="AG325" s="41" t="str">
        <f t="shared" si="149"/>
        <v/>
      </c>
      <c r="AH325" s="41" t="str">
        <f t="shared" si="149"/>
        <v/>
      </c>
      <c r="AI325" s="41" t="str">
        <f t="shared" si="149"/>
        <v/>
      </c>
      <c r="AJ325" s="41" t="str">
        <f t="shared" si="149"/>
        <v/>
      </c>
      <c r="AK325" s="41" t="str">
        <f t="shared" si="149"/>
        <v/>
      </c>
      <c r="AL325" s="41" t="str">
        <f t="shared" si="149"/>
        <v/>
      </c>
      <c r="AM325" s="41" t="str">
        <f t="shared" si="149"/>
        <v/>
      </c>
      <c r="AN325" s="41">
        <f>IFERROR(SUBTOTAL(1,AN293:AN322),"")</f>
        <v>21.51004911429532</v>
      </c>
      <c r="AO325" s="41">
        <f t="shared" si="149"/>
        <v>983.5</v>
      </c>
      <c r="AP325" s="110">
        <f t="shared" si="149"/>
        <v>3.0074999999999998</v>
      </c>
      <c r="AQ325" s="111">
        <f t="shared" si="149"/>
        <v>2.0825</v>
      </c>
      <c r="AR325" s="112">
        <f t="shared" si="149"/>
        <v>69.026550510113026</v>
      </c>
      <c r="AS325" s="112">
        <f t="shared" si="149"/>
        <v>30.973449489886971</v>
      </c>
      <c r="AT325" s="113">
        <f t="shared" si="149"/>
        <v>849.1</v>
      </c>
      <c r="AU325" s="114">
        <f t="shared" si="149"/>
        <v>2.3904761904761904</v>
      </c>
      <c r="AV325" s="115">
        <f t="shared" si="149"/>
        <v>1.32</v>
      </c>
      <c r="AW325" s="112">
        <f t="shared" si="149"/>
        <v>55.217058666698996</v>
      </c>
      <c r="AX325" s="112">
        <f t="shared" si="149"/>
        <v>44.782941333301004</v>
      </c>
      <c r="AY325" s="61">
        <f t="shared" si="149"/>
        <v>44.829431483453135</v>
      </c>
      <c r="AZ325" s="97">
        <f t="shared" si="149"/>
        <v>77.581428571428575</v>
      </c>
      <c r="BA325" s="68">
        <f t="shared" si="149"/>
        <v>62.8</v>
      </c>
      <c r="BB325" s="68">
        <f t="shared" si="149"/>
        <v>34.4</v>
      </c>
      <c r="BC325" s="68">
        <f t="shared" si="149"/>
        <v>1288</v>
      </c>
      <c r="BD325" s="68" t="str">
        <f t="shared" si="149"/>
        <v/>
      </c>
      <c r="BE325" s="15" t="str">
        <f>IFERROR(SUBTOTAL(1,BE293:BE322),"")</f>
        <v/>
      </c>
      <c r="BF325" s="6">
        <f t="shared" si="149"/>
        <v>8094.5666666666666</v>
      </c>
      <c r="BG325" s="41">
        <f t="shared" si="149"/>
        <v>2011.0333333333333</v>
      </c>
      <c r="BH325" s="42">
        <f t="shared" si="149"/>
        <v>6083.5333333333338</v>
      </c>
      <c r="BI325" s="42" t="str">
        <f t="shared" si="149"/>
        <v/>
      </c>
      <c r="BJ325" s="42" t="str">
        <f t="shared" si="149"/>
        <v/>
      </c>
      <c r="BK325" s="42" t="str">
        <f t="shared" si="149"/>
        <v/>
      </c>
      <c r="BL325" s="42" t="str">
        <f t="shared" si="149"/>
        <v/>
      </c>
      <c r="BM325" s="15" t="str">
        <f t="shared" si="149"/>
        <v/>
      </c>
    </row>
    <row r="326" spans="1:65" ht="17.25" outlineLevel="1" thickBot="1" x14ac:dyDescent="0.35">
      <c r="A326" s="160" t="s">
        <v>52</v>
      </c>
      <c r="B326" s="161"/>
      <c r="C326" s="52">
        <f>SUBTOTAL(9,C293:C322)</f>
        <v>11002110</v>
      </c>
      <c r="D326" s="62"/>
      <c r="E326" s="30"/>
      <c r="F326" s="30"/>
      <c r="G326" s="30"/>
      <c r="H326" s="30"/>
      <c r="I326" s="30"/>
      <c r="J326" s="30"/>
      <c r="K326" s="30"/>
      <c r="L326" s="30"/>
      <c r="M326" s="73"/>
      <c r="N326" s="84"/>
      <c r="O326" s="84"/>
      <c r="P326" s="84"/>
      <c r="Q326" s="84"/>
      <c r="R326" s="84"/>
      <c r="S326" s="84"/>
      <c r="T326" s="84"/>
      <c r="U326" s="84"/>
      <c r="V326" s="93"/>
      <c r="W326" s="94"/>
      <c r="X326" s="94"/>
      <c r="Y326" s="94"/>
      <c r="Z326" s="94"/>
      <c r="AA326" s="94"/>
      <c r="AB326" s="94"/>
      <c r="AC326" s="94"/>
      <c r="AD326" s="94"/>
      <c r="AE326" s="93"/>
      <c r="AF326" s="94"/>
      <c r="AG326" s="94"/>
      <c r="AH326" s="94"/>
      <c r="AI326" s="94"/>
      <c r="AJ326" s="94"/>
      <c r="AK326" s="94"/>
      <c r="AL326" s="94"/>
      <c r="AM326" s="94"/>
      <c r="AN326" s="94"/>
      <c r="AO326" s="43">
        <f>SUBTOTAL(9,AO293:AO322)</f>
        <v>29505</v>
      </c>
      <c r="AP326" s="116"/>
      <c r="AQ326" s="117"/>
      <c r="AR326" s="118"/>
      <c r="AS326" s="118"/>
      <c r="AT326" s="119">
        <f>SUBTOTAL(9,AT293:AT322)</f>
        <v>25473</v>
      </c>
      <c r="AU326" s="120"/>
      <c r="AV326" s="121"/>
      <c r="AW326" s="118"/>
      <c r="AX326" s="118"/>
      <c r="AY326" s="62"/>
      <c r="AZ326" s="98"/>
      <c r="BA326" s="69"/>
      <c r="BB326" s="69"/>
      <c r="BC326" s="69"/>
      <c r="BD326" s="69"/>
      <c r="BE326" s="16">
        <f>SUBTOTAL(9,BE293:BE322)</f>
        <v>0</v>
      </c>
      <c r="BF326" s="7">
        <f t="shared" ref="BF326:BM326" si="150">SUBTOTAL(9,BF293:BF322)</f>
        <v>242837</v>
      </c>
      <c r="BG326" s="43">
        <f t="shared" si="150"/>
        <v>60331</v>
      </c>
      <c r="BH326" s="44">
        <f t="shared" si="150"/>
        <v>182506</v>
      </c>
      <c r="BI326" s="44">
        <f t="shared" si="150"/>
        <v>0</v>
      </c>
      <c r="BJ326" s="44">
        <f t="shared" si="150"/>
        <v>0</v>
      </c>
      <c r="BK326" s="44">
        <f t="shared" si="150"/>
        <v>0</v>
      </c>
      <c r="BL326" s="44">
        <f t="shared" si="150"/>
        <v>0</v>
      </c>
      <c r="BM326" s="16">
        <f t="shared" si="150"/>
        <v>0</v>
      </c>
    </row>
    <row r="327" spans="1:65" outlineLevel="5" x14ac:dyDescent="0.3">
      <c r="A327" s="21">
        <f t="shared" si="144"/>
        <v>10</v>
      </c>
      <c r="B327" s="33">
        <f>B322+1</f>
        <v>44105</v>
      </c>
      <c r="C327" s="51">
        <v>353815</v>
      </c>
      <c r="D327" s="64" t="str">
        <f t="shared" ref="D327:D357" si="151">IFERROR(ROUND(AVERAGE(E327:L327),1),"")</f>
        <v/>
      </c>
      <c r="E327" s="12"/>
      <c r="F327" s="12"/>
      <c r="G327" s="12"/>
      <c r="H327" s="12"/>
      <c r="I327" s="12"/>
      <c r="J327" s="12"/>
      <c r="K327" s="12"/>
      <c r="L327" s="12"/>
      <c r="M327" s="74" t="str">
        <f t="shared" ref="M327:M357" si="152">IFERROR(ROUND(AVERAGE(N327:U327),1),"")</f>
        <v/>
      </c>
      <c r="N327" s="83" t="s">
        <v>103</v>
      </c>
      <c r="O327" s="83" t="s">
        <v>103</v>
      </c>
      <c r="P327" s="83"/>
      <c r="Q327" s="83"/>
      <c r="R327" s="83"/>
      <c r="S327" s="83"/>
      <c r="T327" s="83"/>
      <c r="U327" s="83"/>
      <c r="V327" s="5" t="str">
        <f t="shared" ref="V327:V357" si="153">IFERROR(ROUND(AVERAGE(W327:AD327),1),"")</f>
        <v/>
      </c>
      <c r="W327" s="41"/>
      <c r="X327" s="41"/>
      <c r="Y327" s="41"/>
      <c r="Z327" s="41"/>
      <c r="AA327" s="41"/>
      <c r="AB327" s="41"/>
      <c r="AC327" s="41"/>
      <c r="AD327" s="41"/>
      <c r="AE327" s="5" t="str">
        <f t="shared" ref="AE327:AE357" si="154">IFERROR(ROUND(AVERAGE(AF327:AM327),1),"")</f>
        <v/>
      </c>
      <c r="AF327" s="41"/>
      <c r="AG327" s="41"/>
      <c r="AH327" s="41"/>
      <c r="AI327" s="41"/>
      <c r="AJ327" s="41"/>
      <c r="AK327" s="41"/>
      <c r="AL327" s="41"/>
      <c r="AM327" s="41"/>
      <c r="AN327" s="41">
        <f>21000/AO327</f>
        <v>22.082018927444796</v>
      </c>
      <c r="AO327" s="41">
        <v>951</v>
      </c>
      <c r="AP327" s="110" t="s">
        <v>103</v>
      </c>
      <c r="AQ327" s="111" t="s">
        <v>103</v>
      </c>
      <c r="AR327" s="126" t="str">
        <f t="shared" ref="AR327:AR357" si="155">IFERROR(AQ327/AP327*100,"")</f>
        <v/>
      </c>
      <c r="AS327" s="126" t="str">
        <f t="shared" ref="AS327:AS357" si="156">IFERROR(100-AR327,"")</f>
        <v/>
      </c>
      <c r="AT327" s="127">
        <v>902</v>
      </c>
      <c r="AU327" s="128" t="s">
        <v>103</v>
      </c>
      <c r="AV327" s="129" t="s">
        <v>103</v>
      </c>
      <c r="AW327" s="126" t="str">
        <f t="shared" ref="AW327:AW357" si="157">IFERROR(AV327/AU327*100,"")</f>
        <v/>
      </c>
      <c r="AX327" s="126" t="str">
        <f t="shared" ref="AX327:AX357" si="158">IFERROR(100-AW327,"")</f>
        <v/>
      </c>
      <c r="AY327" s="64" t="str">
        <f t="shared" ref="AY327:AY357" si="159">IFERROR((1-((AW327*AS327)/(AX327*AR327)))*100,"")</f>
        <v/>
      </c>
      <c r="AZ327" s="97" t="s">
        <v>103</v>
      </c>
      <c r="BA327" s="68"/>
      <c r="BB327" s="68"/>
      <c r="BC327" s="68"/>
      <c r="BD327" s="68"/>
      <c r="BE327" s="15"/>
      <c r="BF327" s="5">
        <f t="shared" ref="BF327:BF357" si="160">IF(SUM(BG327:BM327)=0,"",SUM(BG327:BM327))</f>
        <v>10224</v>
      </c>
      <c r="BG327" s="41">
        <v>5208</v>
      </c>
      <c r="BH327" s="42">
        <v>5016</v>
      </c>
      <c r="BI327" s="42"/>
      <c r="BJ327" s="42"/>
      <c r="BK327" s="42"/>
      <c r="BL327" s="42"/>
      <c r="BM327" s="15"/>
    </row>
    <row r="328" spans="1:65" outlineLevel="5" x14ac:dyDescent="0.3">
      <c r="A328" s="22">
        <f t="shared" si="144"/>
        <v>10</v>
      </c>
      <c r="B328" s="9">
        <f t="shared" si="128"/>
        <v>44106</v>
      </c>
      <c r="C328" s="51">
        <v>351802</v>
      </c>
      <c r="D328" s="64" t="str">
        <f t="shared" si="151"/>
        <v/>
      </c>
      <c r="E328" s="12"/>
      <c r="F328" s="12"/>
      <c r="G328" s="12"/>
      <c r="H328" s="12"/>
      <c r="I328" s="12"/>
      <c r="J328" s="12"/>
      <c r="K328" s="12"/>
      <c r="L328" s="12"/>
      <c r="M328" s="74" t="str">
        <f t="shared" si="152"/>
        <v/>
      </c>
      <c r="N328" s="83" t="s">
        <v>103</v>
      </c>
      <c r="O328" s="83" t="s">
        <v>103</v>
      </c>
      <c r="P328" s="83"/>
      <c r="Q328" s="83"/>
      <c r="R328" s="83"/>
      <c r="S328" s="83"/>
      <c r="T328" s="83"/>
      <c r="U328" s="83"/>
      <c r="V328" s="5" t="str">
        <f t="shared" si="153"/>
        <v/>
      </c>
      <c r="W328" s="41"/>
      <c r="X328" s="41"/>
      <c r="Y328" s="41"/>
      <c r="Z328" s="41"/>
      <c r="AA328" s="41"/>
      <c r="AB328" s="41"/>
      <c r="AC328" s="41"/>
      <c r="AD328" s="41"/>
      <c r="AE328" s="5" t="str">
        <f t="shared" si="154"/>
        <v/>
      </c>
      <c r="AF328" s="41"/>
      <c r="AG328" s="41"/>
      <c r="AH328" s="41"/>
      <c r="AI328" s="41"/>
      <c r="AJ328" s="41"/>
      <c r="AK328" s="41"/>
      <c r="AL328" s="41"/>
      <c r="AM328" s="41"/>
      <c r="AN328" s="41">
        <f t="shared" ref="AN328:AN357" si="161">21000/AO328</f>
        <v>20.97902097902098</v>
      </c>
      <c r="AO328" s="41">
        <v>1001</v>
      </c>
      <c r="AP328" s="110" t="s">
        <v>103</v>
      </c>
      <c r="AQ328" s="111" t="s">
        <v>103</v>
      </c>
      <c r="AR328" s="126" t="str">
        <f t="shared" si="155"/>
        <v/>
      </c>
      <c r="AS328" s="126" t="str">
        <f t="shared" si="156"/>
        <v/>
      </c>
      <c r="AT328" s="127">
        <v>823</v>
      </c>
      <c r="AU328" s="128" t="s">
        <v>103</v>
      </c>
      <c r="AV328" s="129" t="s">
        <v>103</v>
      </c>
      <c r="AW328" s="126" t="str">
        <f t="shared" si="157"/>
        <v/>
      </c>
      <c r="AX328" s="126" t="str">
        <f t="shared" si="158"/>
        <v/>
      </c>
      <c r="AY328" s="64" t="str">
        <f t="shared" si="159"/>
        <v/>
      </c>
      <c r="AZ328" s="97" t="s">
        <v>103</v>
      </c>
      <c r="BA328" s="68"/>
      <c r="BB328" s="68"/>
      <c r="BC328" s="68"/>
      <c r="BD328" s="68"/>
      <c r="BE328" s="15"/>
      <c r="BF328" s="5">
        <f t="shared" si="160"/>
        <v>12083</v>
      </c>
      <c r="BG328" s="41">
        <v>5464</v>
      </c>
      <c r="BH328" s="42">
        <v>6619</v>
      </c>
      <c r="BI328" s="42"/>
      <c r="BJ328" s="42"/>
      <c r="BK328" s="42"/>
      <c r="BL328" s="42"/>
      <c r="BM328" s="15"/>
    </row>
    <row r="329" spans="1:65" outlineLevel="5" x14ac:dyDescent="0.3">
      <c r="A329" s="22">
        <f t="shared" si="144"/>
        <v>10</v>
      </c>
      <c r="B329" s="9">
        <f t="shared" si="128"/>
        <v>44107</v>
      </c>
      <c r="C329" s="51">
        <v>353030</v>
      </c>
      <c r="D329" s="64" t="str">
        <f t="shared" si="151"/>
        <v/>
      </c>
      <c r="E329" s="12"/>
      <c r="F329" s="12"/>
      <c r="G329" s="12"/>
      <c r="H329" s="12"/>
      <c r="I329" s="12"/>
      <c r="J329" s="12"/>
      <c r="K329" s="12"/>
      <c r="L329" s="12"/>
      <c r="M329" s="74" t="str">
        <f t="shared" si="152"/>
        <v/>
      </c>
      <c r="N329" s="83" t="s">
        <v>103</v>
      </c>
      <c r="O329" s="83" t="s">
        <v>103</v>
      </c>
      <c r="P329" s="83"/>
      <c r="Q329" s="83"/>
      <c r="R329" s="83"/>
      <c r="S329" s="83"/>
      <c r="T329" s="83"/>
      <c r="U329" s="83"/>
      <c r="V329" s="5" t="str">
        <f t="shared" si="153"/>
        <v/>
      </c>
      <c r="W329" s="41"/>
      <c r="X329" s="41"/>
      <c r="Y329" s="41"/>
      <c r="Z329" s="41"/>
      <c r="AA329" s="41"/>
      <c r="AB329" s="41"/>
      <c r="AC329" s="41"/>
      <c r="AD329" s="41"/>
      <c r="AE329" s="5" t="str">
        <f t="shared" si="154"/>
        <v/>
      </c>
      <c r="AF329" s="41"/>
      <c r="AG329" s="41"/>
      <c r="AH329" s="41"/>
      <c r="AI329" s="41"/>
      <c r="AJ329" s="41"/>
      <c r="AK329" s="41"/>
      <c r="AL329" s="41"/>
      <c r="AM329" s="41"/>
      <c r="AN329" s="41">
        <f t="shared" si="161"/>
        <v>22.75189599133261</v>
      </c>
      <c r="AO329" s="41">
        <v>923</v>
      </c>
      <c r="AP329" s="110" t="s">
        <v>103</v>
      </c>
      <c r="AQ329" s="111" t="s">
        <v>103</v>
      </c>
      <c r="AR329" s="126" t="str">
        <f t="shared" si="155"/>
        <v/>
      </c>
      <c r="AS329" s="126" t="str">
        <f t="shared" si="156"/>
        <v/>
      </c>
      <c r="AT329" s="127">
        <v>797</v>
      </c>
      <c r="AU329" s="128" t="s">
        <v>103</v>
      </c>
      <c r="AV329" s="129" t="s">
        <v>103</v>
      </c>
      <c r="AW329" s="126" t="str">
        <f t="shared" si="157"/>
        <v/>
      </c>
      <c r="AX329" s="126" t="str">
        <f t="shared" si="158"/>
        <v/>
      </c>
      <c r="AY329" s="64" t="str">
        <f t="shared" si="159"/>
        <v/>
      </c>
      <c r="AZ329" s="97" t="s">
        <v>103</v>
      </c>
      <c r="BA329" s="68"/>
      <c r="BB329" s="68"/>
      <c r="BC329" s="68"/>
      <c r="BD329" s="68"/>
      <c r="BE329" s="15"/>
      <c r="BF329" s="5">
        <f t="shared" si="160"/>
        <v>12830</v>
      </c>
      <c r="BG329" s="41">
        <v>4540</v>
      </c>
      <c r="BH329" s="42">
        <v>8290</v>
      </c>
      <c r="BI329" s="42"/>
      <c r="BJ329" s="42"/>
      <c r="BK329" s="42"/>
      <c r="BL329" s="42"/>
      <c r="BM329" s="15"/>
    </row>
    <row r="330" spans="1:65" outlineLevel="5" x14ac:dyDescent="0.3">
      <c r="A330" s="22">
        <f t="shared" si="144"/>
        <v>10</v>
      </c>
      <c r="B330" s="9">
        <f t="shared" si="128"/>
        <v>44108</v>
      </c>
      <c r="C330" s="51">
        <v>357192</v>
      </c>
      <c r="D330" s="64" t="str">
        <f t="shared" si="151"/>
        <v/>
      </c>
      <c r="E330" s="12"/>
      <c r="F330" s="12"/>
      <c r="G330" s="12"/>
      <c r="H330" s="12"/>
      <c r="I330" s="12"/>
      <c r="J330" s="12"/>
      <c r="K330" s="12"/>
      <c r="L330" s="12"/>
      <c r="M330" s="74" t="str">
        <f t="shared" si="152"/>
        <v/>
      </c>
      <c r="N330" s="83" t="s">
        <v>103</v>
      </c>
      <c r="O330" s="83" t="s">
        <v>103</v>
      </c>
      <c r="P330" s="83"/>
      <c r="Q330" s="83"/>
      <c r="R330" s="83"/>
      <c r="S330" s="83"/>
      <c r="T330" s="83"/>
      <c r="U330" s="83"/>
      <c r="V330" s="5" t="str">
        <f t="shared" si="153"/>
        <v/>
      </c>
      <c r="W330" s="41"/>
      <c r="X330" s="41"/>
      <c r="Y330" s="41"/>
      <c r="Z330" s="41"/>
      <c r="AA330" s="41"/>
      <c r="AB330" s="41"/>
      <c r="AC330" s="41"/>
      <c r="AD330" s="41"/>
      <c r="AE330" s="5" t="str">
        <f t="shared" si="154"/>
        <v/>
      </c>
      <c r="AF330" s="41"/>
      <c r="AG330" s="41"/>
      <c r="AH330" s="41"/>
      <c r="AI330" s="41"/>
      <c r="AJ330" s="41"/>
      <c r="AK330" s="41"/>
      <c r="AL330" s="41"/>
      <c r="AM330" s="41"/>
      <c r="AN330" s="41">
        <f t="shared" si="161"/>
        <v>21.25506072874494</v>
      </c>
      <c r="AO330" s="41">
        <v>988</v>
      </c>
      <c r="AP330" s="110" t="s">
        <v>103</v>
      </c>
      <c r="AQ330" s="111" t="s">
        <v>103</v>
      </c>
      <c r="AR330" s="126" t="str">
        <f t="shared" si="155"/>
        <v/>
      </c>
      <c r="AS330" s="126" t="str">
        <f t="shared" si="156"/>
        <v/>
      </c>
      <c r="AT330" s="127">
        <v>939</v>
      </c>
      <c r="AU330" s="128" t="s">
        <v>103</v>
      </c>
      <c r="AV330" s="129" t="s">
        <v>103</v>
      </c>
      <c r="AW330" s="126" t="str">
        <f t="shared" si="157"/>
        <v/>
      </c>
      <c r="AX330" s="126" t="str">
        <f t="shared" si="158"/>
        <v/>
      </c>
      <c r="AY330" s="64" t="str">
        <f t="shared" si="159"/>
        <v/>
      </c>
      <c r="AZ330" s="97" t="s">
        <v>103</v>
      </c>
      <c r="BA330" s="68"/>
      <c r="BB330" s="68"/>
      <c r="BC330" s="68"/>
      <c r="BD330" s="68"/>
      <c r="BE330" s="15"/>
      <c r="BF330" s="5">
        <f t="shared" si="160"/>
        <v>10427</v>
      </c>
      <c r="BG330" s="41">
        <v>0</v>
      </c>
      <c r="BH330" s="42">
        <v>10427</v>
      </c>
      <c r="BI330" s="42"/>
      <c r="BJ330" s="42"/>
      <c r="BK330" s="42"/>
      <c r="BL330" s="42"/>
      <c r="BM330" s="15"/>
    </row>
    <row r="331" spans="1:65" outlineLevel="5" x14ac:dyDescent="0.3">
      <c r="A331" s="22">
        <f t="shared" si="144"/>
        <v>10</v>
      </c>
      <c r="B331" s="9">
        <f t="shared" si="128"/>
        <v>44109</v>
      </c>
      <c r="C331" s="51">
        <v>360530</v>
      </c>
      <c r="D331" s="64" t="str">
        <f t="shared" si="151"/>
        <v/>
      </c>
      <c r="E331" s="12"/>
      <c r="F331" s="12"/>
      <c r="G331" s="12"/>
      <c r="H331" s="12"/>
      <c r="I331" s="12"/>
      <c r="J331" s="12"/>
      <c r="K331" s="12"/>
      <c r="L331" s="12"/>
      <c r="M331" s="74" t="str">
        <f t="shared" si="152"/>
        <v/>
      </c>
      <c r="N331" s="83" t="s">
        <v>103</v>
      </c>
      <c r="O331" s="83" t="s">
        <v>103</v>
      </c>
      <c r="P331" s="83"/>
      <c r="Q331" s="83"/>
      <c r="R331" s="83"/>
      <c r="S331" s="83"/>
      <c r="T331" s="83"/>
      <c r="U331" s="83"/>
      <c r="V331" s="5" t="str">
        <f t="shared" si="153"/>
        <v/>
      </c>
      <c r="W331" s="41"/>
      <c r="X331" s="41"/>
      <c r="Y331" s="41"/>
      <c r="Z331" s="41"/>
      <c r="AA331" s="41"/>
      <c r="AB331" s="41"/>
      <c r="AC331" s="41"/>
      <c r="AD331" s="41"/>
      <c r="AE331" s="5" t="str">
        <f t="shared" si="154"/>
        <v/>
      </c>
      <c r="AF331" s="41"/>
      <c r="AG331" s="41"/>
      <c r="AH331" s="41"/>
      <c r="AI331" s="41"/>
      <c r="AJ331" s="41"/>
      <c r="AK331" s="41"/>
      <c r="AL331" s="41"/>
      <c r="AM331" s="41"/>
      <c r="AN331" s="41">
        <f t="shared" si="161"/>
        <v>20.309477756286267</v>
      </c>
      <c r="AO331" s="41">
        <v>1034</v>
      </c>
      <c r="AP331" s="110" t="s">
        <v>103</v>
      </c>
      <c r="AQ331" s="111" t="s">
        <v>103</v>
      </c>
      <c r="AR331" s="126" t="str">
        <f t="shared" si="155"/>
        <v/>
      </c>
      <c r="AS331" s="126" t="str">
        <f t="shared" si="156"/>
        <v/>
      </c>
      <c r="AT331" s="127">
        <v>906</v>
      </c>
      <c r="AU331" s="128">
        <v>2.36</v>
      </c>
      <c r="AV331" s="129" t="s">
        <v>103</v>
      </c>
      <c r="AW331" s="126" t="str">
        <f t="shared" si="157"/>
        <v/>
      </c>
      <c r="AX331" s="126" t="str">
        <f t="shared" si="158"/>
        <v/>
      </c>
      <c r="AY331" s="64" t="str">
        <f t="shared" si="159"/>
        <v/>
      </c>
      <c r="AZ331" s="97">
        <v>78.84</v>
      </c>
      <c r="BA331" s="68"/>
      <c r="BB331" s="68"/>
      <c r="BC331" s="68"/>
      <c r="BD331" s="68"/>
      <c r="BE331" s="15"/>
      <c r="BF331" s="5">
        <f t="shared" si="160"/>
        <v>10989</v>
      </c>
      <c r="BG331" s="41">
        <v>0</v>
      </c>
      <c r="BH331" s="42">
        <v>10989</v>
      </c>
      <c r="BI331" s="42"/>
      <c r="BJ331" s="42"/>
      <c r="BK331" s="42"/>
      <c r="BL331" s="42"/>
      <c r="BM331" s="15"/>
    </row>
    <row r="332" spans="1:65" outlineLevel="5" x14ac:dyDescent="0.3">
      <c r="A332" s="22">
        <f t="shared" si="144"/>
        <v>10</v>
      </c>
      <c r="B332" s="9">
        <f t="shared" si="128"/>
        <v>44110</v>
      </c>
      <c r="C332" s="51">
        <v>338145</v>
      </c>
      <c r="D332" s="64" t="str">
        <f t="shared" si="151"/>
        <v/>
      </c>
      <c r="E332" s="12"/>
      <c r="F332" s="12"/>
      <c r="G332" s="12"/>
      <c r="H332" s="12"/>
      <c r="I332" s="12"/>
      <c r="J332" s="12"/>
      <c r="K332" s="12"/>
      <c r="L332" s="12"/>
      <c r="M332" s="74">
        <f t="shared" si="152"/>
        <v>7.1</v>
      </c>
      <c r="N332" s="83">
        <v>7.17</v>
      </c>
      <c r="O332" s="83">
        <v>7.09</v>
      </c>
      <c r="P332" s="83"/>
      <c r="Q332" s="83"/>
      <c r="R332" s="83"/>
      <c r="S332" s="83"/>
      <c r="T332" s="83"/>
      <c r="U332" s="83"/>
      <c r="V332" s="5" t="str">
        <f t="shared" si="153"/>
        <v/>
      </c>
      <c r="W332" s="41"/>
      <c r="X332" s="41"/>
      <c r="Y332" s="41"/>
      <c r="Z332" s="41"/>
      <c r="AA332" s="41"/>
      <c r="AB332" s="41"/>
      <c r="AC332" s="41"/>
      <c r="AD332" s="41"/>
      <c r="AE332" s="5" t="str">
        <f t="shared" si="154"/>
        <v/>
      </c>
      <c r="AF332" s="41"/>
      <c r="AG332" s="41"/>
      <c r="AH332" s="41"/>
      <c r="AI332" s="41"/>
      <c r="AJ332" s="41"/>
      <c r="AK332" s="41"/>
      <c r="AL332" s="41"/>
      <c r="AM332" s="41"/>
      <c r="AN332" s="41">
        <f t="shared" si="161"/>
        <v>20.710059171597631</v>
      </c>
      <c r="AO332" s="41">
        <v>1014</v>
      </c>
      <c r="AP332" s="110">
        <v>3.51</v>
      </c>
      <c r="AQ332" s="111">
        <v>2.74</v>
      </c>
      <c r="AR332" s="126">
        <f t="shared" si="155"/>
        <v>78.062678062678074</v>
      </c>
      <c r="AS332" s="126">
        <f t="shared" si="156"/>
        <v>21.937321937321926</v>
      </c>
      <c r="AT332" s="127">
        <v>884</v>
      </c>
      <c r="AU332" s="128">
        <v>2.3199999999999998</v>
      </c>
      <c r="AV332" s="129">
        <v>1.47</v>
      </c>
      <c r="AW332" s="126">
        <f t="shared" si="157"/>
        <v>63.362068965517246</v>
      </c>
      <c r="AX332" s="126">
        <f t="shared" si="158"/>
        <v>36.637931034482754</v>
      </c>
      <c r="AY332" s="64">
        <f t="shared" si="159"/>
        <v>51.39974237870333</v>
      </c>
      <c r="AZ332" s="97">
        <v>79.12</v>
      </c>
      <c r="BA332" s="68"/>
      <c r="BB332" s="68"/>
      <c r="BC332" s="68"/>
      <c r="BD332" s="68"/>
      <c r="BE332" s="15"/>
      <c r="BF332" s="5">
        <f t="shared" si="160"/>
        <v>10118</v>
      </c>
      <c r="BG332" s="41">
        <v>1869</v>
      </c>
      <c r="BH332" s="42">
        <v>8249</v>
      </c>
      <c r="BI332" s="42"/>
      <c r="BJ332" s="42"/>
      <c r="BK332" s="42"/>
      <c r="BL332" s="42"/>
      <c r="BM332" s="15"/>
    </row>
    <row r="333" spans="1:65" outlineLevel="5" x14ac:dyDescent="0.3">
      <c r="A333" s="22">
        <f t="shared" si="144"/>
        <v>10</v>
      </c>
      <c r="B333" s="9">
        <f t="shared" si="128"/>
        <v>44111</v>
      </c>
      <c r="C333" s="51">
        <v>320276</v>
      </c>
      <c r="D333" s="64" t="str">
        <f t="shared" si="151"/>
        <v/>
      </c>
      <c r="E333" s="12"/>
      <c r="F333" s="12"/>
      <c r="G333" s="12"/>
      <c r="H333" s="12"/>
      <c r="I333" s="12"/>
      <c r="J333" s="12"/>
      <c r="K333" s="12"/>
      <c r="L333" s="12"/>
      <c r="M333" s="74" t="str">
        <f t="shared" si="152"/>
        <v/>
      </c>
      <c r="N333" s="83" t="s">
        <v>103</v>
      </c>
      <c r="O333" s="83" t="s">
        <v>103</v>
      </c>
      <c r="P333" s="83"/>
      <c r="Q333" s="83"/>
      <c r="R333" s="83"/>
      <c r="S333" s="83"/>
      <c r="T333" s="83"/>
      <c r="U333" s="83"/>
      <c r="V333" s="5" t="str">
        <f t="shared" si="153"/>
        <v/>
      </c>
      <c r="W333" s="41"/>
      <c r="X333" s="41"/>
      <c r="Y333" s="41"/>
      <c r="Z333" s="41"/>
      <c r="AA333" s="41"/>
      <c r="AB333" s="41"/>
      <c r="AC333" s="41"/>
      <c r="AD333" s="41"/>
      <c r="AE333" s="5" t="str">
        <f t="shared" si="154"/>
        <v/>
      </c>
      <c r="AF333" s="41"/>
      <c r="AG333" s="41"/>
      <c r="AH333" s="41"/>
      <c r="AI333" s="41"/>
      <c r="AJ333" s="41"/>
      <c r="AK333" s="41"/>
      <c r="AL333" s="41"/>
      <c r="AM333" s="41"/>
      <c r="AN333" s="41">
        <f t="shared" si="161"/>
        <v>21.25506072874494</v>
      </c>
      <c r="AO333" s="41">
        <v>988</v>
      </c>
      <c r="AP333" s="110" t="s">
        <v>103</v>
      </c>
      <c r="AQ333" s="111" t="s">
        <v>103</v>
      </c>
      <c r="AR333" s="126" t="str">
        <f t="shared" si="155"/>
        <v/>
      </c>
      <c r="AS333" s="126" t="str">
        <f t="shared" si="156"/>
        <v/>
      </c>
      <c r="AT333" s="127">
        <v>878</v>
      </c>
      <c r="AU333" s="128">
        <v>2.35</v>
      </c>
      <c r="AV333" s="129" t="s">
        <v>103</v>
      </c>
      <c r="AW333" s="126" t="str">
        <f t="shared" si="157"/>
        <v/>
      </c>
      <c r="AX333" s="126" t="str">
        <f t="shared" si="158"/>
        <v/>
      </c>
      <c r="AY333" s="64" t="str">
        <f t="shared" si="159"/>
        <v/>
      </c>
      <c r="AZ333" s="97">
        <v>78.95</v>
      </c>
      <c r="BA333" s="68"/>
      <c r="BB333" s="68"/>
      <c r="BC333" s="68"/>
      <c r="BD333" s="68"/>
      <c r="BE333" s="15"/>
      <c r="BF333" s="5">
        <f t="shared" si="160"/>
        <v>12855</v>
      </c>
      <c r="BG333" s="41">
        <v>5435</v>
      </c>
      <c r="BH333" s="42">
        <v>7420</v>
      </c>
      <c r="BI333" s="42"/>
      <c r="BJ333" s="42"/>
      <c r="BK333" s="42"/>
      <c r="BL333" s="42"/>
      <c r="BM333" s="15"/>
    </row>
    <row r="334" spans="1:65" outlineLevel="5" x14ac:dyDescent="0.3">
      <c r="A334" s="22">
        <f t="shared" si="144"/>
        <v>10</v>
      </c>
      <c r="B334" s="9">
        <f t="shared" si="128"/>
        <v>44112</v>
      </c>
      <c r="C334" s="51">
        <v>326324</v>
      </c>
      <c r="D334" s="64" t="str">
        <f t="shared" si="151"/>
        <v/>
      </c>
      <c r="E334" s="12"/>
      <c r="F334" s="12"/>
      <c r="G334" s="12"/>
      <c r="H334" s="12"/>
      <c r="I334" s="12"/>
      <c r="J334" s="12"/>
      <c r="K334" s="12"/>
      <c r="L334" s="12"/>
      <c r="M334" s="74" t="str">
        <f t="shared" si="152"/>
        <v/>
      </c>
      <c r="N334" s="83" t="s">
        <v>103</v>
      </c>
      <c r="O334" s="83" t="s">
        <v>103</v>
      </c>
      <c r="P334" s="83"/>
      <c r="Q334" s="83"/>
      <c r="R334" s="83"/>
      <c r="S334" s="83"/>
      <c r="T334" s="83"/>
      <c r="U334" s="83"/>
      <c r="V334" s="5" t="str">
        <f t="shared" si="153"/>
        <v/>
      </c>
      <c r="W334" s="41"/>
      <c r="X334" s="41"/>
      <c r="Y334" s="41"/>
      <c r="Z334" s="41"/>
      <c r="AA334" s="41"/>
      <c r="AB334" s="41"/>
      <c r="AC334" s="41"/>
      <c r="AD334" s="41"/>
      <c r="AE334" s="5" t="str">
        <f t="shared" si="154"/>
        <v/>
      </c>
      <c r="AF334" s="41"/>
      <c r="AG334" s="41"/>
      <c r="AH334" s="41"/>
      <c r="AI334" s="41"/>
      <c r="AJ334" s="41"/>
      <c r="AK334" s="41"/>
      <c r="AL334" s="41"/>
      <c r="AM334" s="41"/>
      <c r="AN334" s="41">
        <f t="shared" si="161"/>
        <v>21.341463414634145</v>
      </c>
      <c r="AO334" s="41">
        <v>984</v>
      </c>
      <c r="AP334" s="110" t="s">
        <v>103</v>
      </c>
      <c r="AQ334" s="111" t="s">
        <v>103</v>
      </c>
      <c r="AR334" s="126" t="str">
        <f t="shared" si="155"/>
        <v/>
      </c>
      <c r="AS334" s="126" t="str">
        <f t="shared" si="156"/>
        <v/>
      </c>
      <c r="AT334" s="127">
        <v>896</v>
      </c>
      <c r="AU334" s="128">
        <v>2.31</v>
      </c>
      <c r="AV334" s="129" t="s">
        <v>103</v>
      </c>
      <c r="AW334" s="126" t="str">
        <f t="shared" si="157"/>
        <v/>
      </c>
      <c r="AX334" s="126" t="str">
        <f t="shared" si="158"/>
        <v/>
      </c>
      <c r="AY334" s="64" t="str">
        <f t="shared" si="159"/>
        <v/>
      </c>
      <c r="AZ334" s="97">
        <v>78.41</v>
      </c>
      <c r="BA334" s="68"/>
      <c r="BB334" s="68"/>
      <c r="BC334" s="68"/>
      <c r="BD334" s="68"/>
      <c r="BE334" s="15"/>
      <c r="BF334" s="5">
        <f t="shared" si="160"/>
        <v>11310</v>
      </c>
      <c r="BG334" s="41">
        <v>4663</v>
      </c>
      <c r="BH334" s="42">
        <v>6647</v>
      </c>
      <c r="BI334" s="42"/>
      <c r="BJ334" s="42"/>
      <c r="BK334" s="42"/>
      <c r="BL334" s="42"/>
      <c r="BM334" s="15"/>
    </row>
    <row r="335" spans="1:65" outlineLevel="5" x14ac:dyDescent="0.3">
      <c r="A335" s="22">
        <f t="shared" si="144"/>
        <v>10</v>
      </c>
      <c r="B335" s="9">
        <f t="shared" si="128"/>
        <v>44113</v>
      </c>
      <c r="C335" s="51">
        <v>329372</v>
      </c>
      <c r="D335" s="64" t="str">
        <f t="shared" si="151"/>
        <v/>
      </c>
      <c r="E335" s="12"/>
      <c r="F335" s="12"/>
      <c r="G335" s="12"/>
      <c r="H335" s="12"/>
      <c r="I335" s="12"/>
      <c r="J335" s="12"/>
      <c r="K335" s="12"/>
      <c r="L335" s="12"/>
      <c r="M335" s="74" t="str">
        <f t="shared" si="152"/>
        <v/>
      </c>
      <c r="N335" s="83" t="s">
        <v>103</v>
      </c>
      <c r="O335" s="83" t="s">
        <v>103</v>
      </c>
      <c r="P335" s="83"/>
      <c r="Q335" s="83"/>
      <c r="R335" s="83"/>
      <c r="S335" s="83"/>
      <c r="T335" s="83"/>
      <c r="U335" s="83"/>
      <c r="V335" s="5" t="str">
        <f t="shared" si="153"/>
        <v/>
      </c>
      <c r="W335" s="41"/>
      <c r="X335" s="41"/>
      <c r="Y335" s="41"/>
      <c r="Z335" s="41"/>
      <c r="AA335" s="41"/>
      <c r="AB335" s="41"/>
      <c r="AC335" s="41"/>
      <c r="AD335" s="41"/>
      <c r="AE335" s="5" t="str">
        <f t="shared" si="154"/>
        <v/>
      </c>
      <c r="AF335" s="41"/>
      <c r="AG335" s="41"/>
      <c r="AH335" s="41"/>
      <c r="AI335" s="41"/>
      <c r="AJ335" s="41"/>
      <c r="AK335" s="41"/>
      <c r="AL335" s="41"/>
      <c r="AM335" s="41"/>
      <c r="AN335" s="41">
        <f t="shared" si="161"/>
        <v>20.408163265306122</v>
      </c>
      <c r="AO335" s="41">
        <v>1029</v>
      </c>
      <c r="AP335" s="110" t="s">
        <v>103</v>
      </c>
      <c r="AQ335" s="111" t="s">
        <v>103</v>
      </c>
      <c r="AR335" s="126" t="str">
        <f t="shared" si="155"/>
        <v/>
      </c>
      <c r="AS335" s="126" t="str">
        <f t="shared" si="156"/>
        <v/>
      </c>
      <c r="AT335" s="127">
        <v>884</v>
      </c>
      <c r="AU335" s="128" t="s">
        <v>103</v>
      </c>
      <c r="AV335" s="129" t="s">
        <v>103</v>
      </c>
      <c r="AW335" s="126" t="str">
        <f t="shared" si="157"/>
        <v/>
      </c>
      <c r="AX335" s="126" t="str">
        <f t="shared" si="158"/>
        <v/>
      </c>
      <c r="AY335" s="64" t="str">
        <f t="shared" si="159"/>
        <v/>
      </c>
      <c r="AZ335" s="97" t="s">
        <v>103</v>
      </c>
      <c r="BA335" s="68"/>
      <c r="BB335" s="68"/>
      <c r="BC335" s="68"/>
      <c r="BD335" s="68"/>
      <c r="BE335" s="15"/>
      <c r="BF335" s="5">
        <f t="shared" si="160"/>
        <v>11009</v>
      </c>
      <c r="BG335" s="41">
        <v>0</v>
      </c>
      <c r="BH335" s="42">
        <v>11009</v>
      </c>
      <c r="BI335" s="42"/>
      <c r="BJ335" s="42"/>
      <c r="BK335" s="42"/>
      <c r="BL335" s="42"/>
      <c r="BM335" s="15"/>
    </row>
    <row r="336" spans="1:65" outlineLevel="5" x14ac:dyDescent="0.3">
      <c r="A336" s="22">
        <f t="shared" si="144"/>
        <v>10</v>
      </c>
      <c r="B336" s="9">
        <f t="shared" si="128"/>
        <v>44114</v>
      </c>
      <c r="C336" s="51">
        <v>307545</v>
      </c>
      <c r="D336" s="64" t="str">
        <f t="shared" si="151"/>
        <v/>
      </c>
      <c r="E336" s="12"/>
      <c r="F336" s="12"/>
      <c r="G336" s="12"/>
      <c r="H336" s="12"/>
      <c r="I336" s="12"/>
      <c r="J336" s="12"/>
      <c r="K336" s="12"/>
      <c r="L336" s="12"/>
      <c r="M336" s="74" t="str">
        <f t="shared" si="152"/>
        <v/>
      </c>
      <c r="N336" s="83" t="s">
        <v>103</v>
      </c>
      <c r="O336" s="83" t="s">
        <v>103</v>
      </c>
      <c r="P336" s="83"/>
      <c r="Q336" s="83"/>
      <c r="R336" s="83"/>
      <c r="S336" s="83"/>
      <c r="T336" s="83"/>
      <c r="U336" s="83"/>
      <c r="V336" s="5" t="str">
        <f t="shared" si="153"/>
        <v/>
      </c>
      <c r="W336" s="41"/>
      <c r="X336" s="41"/>
      <c r="Y336" s="41"/>
      <c r="Z336" s="41"/>
      <c r="AA336" s="41"/>
      <c r="AB336" s="41"/>
      <c r="AC336" s="41"/>
      <c r="AD336" s="41"/>
      <c r="AE336" s="5" t="str">
        <f t="shared" si="154"/>
        <v/>
      </c>
      <c r="AF336" s="41"/>
      <c r="AG336" s="41"/>
      <c r="AH336" s="41"/>
      <c r="AI336" s="41"/>
      <c r="AJ336" s="41"/>
      <c r="AK336" s="41"/>
      <c r="AL336" s="41"/>
      <c r="AM336" s="41"/>
      <c r="AN336" s="41">
        <f t="shared" si="161"/>
        <v>20.27027027027027</v>
      </c>
      <c r="AO336" s="41">
        <v>1036</v>
      </c>
      <c r="AP336" s="110" t="s">
        <v>103</v>
      </c>
      <c r="AQ336" s="111" t="s">
        <v>103</v>
      </c>
      <c r="AR336" s="126" t="str">
        <f t="shared" si="155"/>
        <v/>
      </c>
      <c r="AS336" s="126" t="str">
        <f t="shared" si="156"/>
        <v/>
      </c>
      <c r="AT336" s="127">
        <v>891</v>
      </c>
      <c r="AU336" s="128" t="s">
        <v>103</v>
      </c>
      <c r="AV336" s="129" t="s">
        <v>103</v>
      </c>
      <c r="AW336" s="126" t="str">
        <f t="shared" si="157"/>
        <v/>
      </c>
      <c r="AX336" s="126" t="str">
        <f t="shared" si="158"/>
        <v/>
      </c>
      <c r="AY336" s="64" t="str">
        <f t="shared" si="159"/>
        <v/>
      </c>
      <c r="AZ336" s="97" t="s">
        <v>103</v>
      </c>
      <c r="BA336" s="68"/>
      <c r="BB336" s="68"/>
      <c r="BC336" s="68"/>
      <c r="BD336" s="68"/>
      <c r="BE336" s="15"/>
      <c r="BF336" s="5">
        <f t="shared" si="160"/>
        <v>10425</v>
      </c>
      <c r="BG336" s="41">
        <v>553</v>
      </c>
      <c r="BH336" s="42">
        <v>9872</v>
      </c>
      <c r="BI336" s="42"/>
      <c r="BJ336" s="42"/>
      <c r="BK336" s="42"/>
      <c r="BL336" s="42"/>
      <c r="BM336" s="15"/>
    </row>
    <row r="337" spans="1:65" outlineLevel="5" x14ac:dyDescent="0.3">
      <c r="A337" s="22">
        <f t="shared" si="144"/>
        <v>10</v>
      </c>
      <c r="B337" s="9">
        <f t="shared" si="128"/>
        <v>44115</v>
      </c>
      <c r="C337" s="51">
        <v>334101</v>
      </c>
      <c r="D337" s="64" t="str">
        <f t="shared" si="151"/>
        <v/>
      </c>
      <c r="E337" s="12"/>
      <c r="F337" s="12"/>
      <c r="G337" s="12"/>
      <c r="H337" s="12"/>
      <c r="I337" s="12"/>
      <c r="J337" s="12"/>
      <c r="K337" s="12"/>
      <c r="L337" s="12"/>
      <c r="M337" s="74" t="str">
        <f t="shared" si="152"/>
        <v/>
      </c>
      <c r="N337" s="83" t="s">
        <v>103</v>
      </c>
      <c r="O337" s="83" t="s">
        <v>103</v>
      </c>
      <c r="P337" s="83"/>
      <c r="Q337" s="83"/>
      <c r="R337" s="83"/>
      <c r="S337" s="83"/>
      <c r="T337" s="83"/>
      <c r="U337" s="83"/>
      <c r="V337" s="5" t="str">
        <f t="shared" si="153"/>
        <v/>
      </c>
      <c r="W337" s="41"/>
      <c r="X337" s="41"/>
      <c r="Y337" s="41"/>
      <c r="Z337" s="41"/>
      <c r="AA337" s="41"/>
      <c r="AB337" s="41"/>
      <c r="AC337" s="41"/>
      <c r="AD337" s="41"/>
      <c r="AE337" s="5" t="str">
        <f t="shared" si="154"/>
        <v/>
      </c>
      <c r="AF337" s="41"/>
      <c r="AG337" s="41"/>
      <c r="AH337" s="41"/>
      <c r="AI337" s="41"/>
      <c r="AJ337" s="41"/>
      <c r="AK337" s="41"/>
      <c r="AL337" s="41"/>
      <c r="AM337" s="41"/>
      <c r="AN337" s="41">
        <f t="shared" si="161"/>
        <v>21.739130434782609</v>
      </c>
      <c r="AO337" s="41">
        <v>966</v>
      </c>
      <c r="AP337" s="110" t="s">
        <v>103</v>
      </c>
      <c r="AQ337" s="111" t="s">
        <v>103</v>
      </c>
      <c r="AR337" s="126" t="str">
        <f t="shared" si="155"/>
        <v/>
      </c>
      <c r="AS337" s="126" t="str">
        <f t="shared" si="156"/>
        <v/>
      </c>
      <c r="AT337" s="127">
        <v>866</v>
      </c>
      <c r="AU337" s="128" t="s">
        <v>103</v>
      </c>
      <c r="AV337" s="129" t="s">
        <v>103</v>
      </c>
      <c r="AW337" s="126" t="str">
        <f t="shared" si="157"/>
        <v/>
      </c>
      <c r="AX337" s="126" t="str">
        <f t="shared" si="158"/>
        <v/>
      </c>
      <c r="AY337" s="64" t="str">
        <f t="shared" si="159"/>
        <v/>
      </c>
      <c r="AZ337" s="97" t="s">
        <v>103</v>
      </c>
      <c r="BA337" s="68"/>
      <c r="BB337" s="68"/>
      <c r="BC337" s="68"/>
      <c r="BD337" s="68"/>
      <c r="BE337" s="15"/>
      <c r="BF337" s="5">
        <f t="shared" si="160"/>
        <v>12642</v>
      </c>
      <c r="BG337" s="41">
        <v>5270</v>
      </c>
      <c r="BH337" s="42">
        <v>7372</v>
      </c>
      <c r="BI337" s="42"/>
      <c r="BJ337" s="42"/>
      <c r="BK337" s="42"/>
      <c r="BL337" s="42"/>
      <c r="BM337" s="15"/>
    </row>
    <row r="338" spans="1:65" outlineLevel="5" x14ac:dyDescent="0.3">
      <c r="A338" s="22">
        <f t="shared" si="144"/>
        <v>10</v>
      </c>
      <c r="B338" s="9">
        <f t="shared" si="128"/>
        <v>44116</v>
      </c>
      <c r="C338" s="51">
        <v>323340</v>
      </c>
      <c r="D338" s="64" t="str">
        <f t="shared" si="151"/>
        <v/>
      </c>
      <c r="E338" s="12"/>
      <c r="F338" s="12"/>
      <c r="G338" s="12"/>
      <c r="H338" s="12"/>
      <c r="I338" s="12"/>
      <c r="J338" s="12"/>
      <c r="K338" s="12"/>
      <c r="L338" s="12"/>
      <c r="M338" s="74" t="str">
        <f t="shared" si="152"/>
        <v/>
      </c>
      <c r="N338" s="83" t="s">
        <v>103</v>
      </c>
      <c r="O338" s="83" t="s">
        <v>103</v>
      </c>
      <c r="P338" s="83"/>
      <c r="Q338" s="83"/>
      <c r="R338" s="83"/>
      <c r="S338" s="83"/>
      <c r="T338" s="83"/>
      <c r="U338" s="83"/>
      <c r="V338" s="5" t="str">
        <f t="shared" si="153"/>
        <v/>
      </c>
      <c r="W338" s="41"/>
      <c r="X338" s="41"/>
      <c r="Y338" s="41"/>
      <c r="Z338" s="41"/>
      <c r="AA338" s="41"/>
      <c r="AB338" s="41"/>
      <c r="AC338" s="41"/>
      <c r="AD338" s="41"/>
      <c r="AE338" s="5" t="str">
        <f t="shared" si="154"/>
        <v/>
      </c>
      <c r="AF338" s="41"/>
      <c r="AG338" s="41"/>
      <c r="AH338" s="41"/>
      <c r="AI338" s="41"/>
      <c r="AJ338" s="41"/>
      <c r="AK338" s="41"/>
      <c r="AL338" s="41"/>
      <c r="AM338" s="41"/>
      <c r="AN338" s="41">
        <f t="shared" si="161"/>
        <v>22.702702702702702</v>
      </c>
      <c r="AO338" s="41">
        <v>925</v>
      </c>
      <c r="AP338" s="110" t="s">
        <v>103</v>
      </c>
      <c r="AQ338" s="111" t="s">
        <v>103</v>
      </c>
      <c r="AR338" s="126" t="str">
        <f t="shared" si="155"/>
        <v/>
      </c>
      <c r="AS338" s="126" t="str">
        <f t="shared" si="156"/>
        <v/>
      </c>
      <c r="AT338" s="127">
        <v>842</v>
      </c>
      <c r="AU338" s="128">
        <v>2.23</v>
      </c>
      <c r="AV338" s="129" t="s">
        <v>103</v>
      </c>
      <c r="AW338" s="126" t="str">
        <f t="shared" si="157"/>
        <v/>
      </c>
      <c r="AX338" s="126" t="str">
        <f t="shared" si="158"/>
        <v/>
      </c>
      <c r="AY338" s="64" t="str">
        <f t="shared" si="159"/>
        <v/>
      </c>
      <c r="AZ338" s="97">
        <v>79.56</v>
      </c>
      <c r="BA338" s="68"/>
      <c r="BB338" s="68"/>
      <c r="BC338" s="68"/>
      <c r="BD338" s="68"/>
      <c r="BE338" s="15"/>
      <c r="BF338" s="5">
        <f t="shared" si="160"/>
        <v>10899</v>
      </c>
      <c r="BG338" s="41">
        <v>5369</v>
      </c>
      <c r="BH338" s="42">
        <v>5530</v>
      </c>
      <c r="BI338" s="42"/>
      <c r="BJ338" s="42"/>
      <c r="BK338" s="42"/>
      <c r="BL338" s="42"/>
      <c r="BM338" s="15"/>
    </row>
    <row r="339" spans="1:65" outlineLevel="5" x14ac:dyDescent="0.3">
      <c r="A339" s="22">
        <f t="shared" si="144"/>
        <v>10</v>
      </c>
      <c r="B339" s="9">
        <f t="shared" si="128"/>
        <v>44117</v>
      </c>
      <c r="C339" s="51">
        <v>307957</v>
      </c>
      <c r="D339" s="64" t="str">
        <f t="shared" si="151"/>
        <v/>
      </c>
      <c r="E339" s="12"/>
      <c r="F339" s="12"/>
      <c r="G339" s="12"/>
      <c r="H339" s="12"/>
      <c r="I339" s="12"/>
      <c r="J339" s="12"/>
      <c r="K339" s="12"/>
      <c r="L339" s="12"/>
      <c r="M339" s="74">
        <f t="shared" si="152"/>
        <v>7.3</v>
      </c>
      <c r="N339" s="83">
        <v>7.35</v>
      </c>
      <c r="O339" s="83">
        <v>7.21</v>
      </c>
      <c r="P339" s="83"/>
      <c r="Q339" s="83"/>
      <c r="R339" s="83"/>
      <c r="S339" s="83"/>
      <c r="T339" s="83"/>
      <c r="U339" s="83"/>
      <c r="V339" s="5" t="str">
        <f t="shared" si="153"/>
        <v/>
      </c>
      <c r="W339" s="41"/>
      <c r="X339" s="41"/>
      <c r="Y339" s="41"/>
      <c r="Z339" s="41"/>
      <c r="AA339" s="41"/>
      <c r="AB339" s="41"/>
      <c r="AC339" s="41"/>
      <c r="AD339" s="41"/>
      <c r="AE339" s="5" t="str">
        <f t="shared" si="154"/>
        <v/>
      </c>
      <c r="AF339" s="41"/>
      <c r="AG339" s="41"/>
      <c r="AH339" s="41"/>
      <c r="AI339" s="41"/>
      <c r="AJ339" s="41"/>
      <c r="AK339" s="41"/>
      <c r="AL339" s="41"/>
      <c r="AM339" s="41"/>
      <c r="AN339" s="41">
        <f t="shared" si="161"/>
        <v>22.975929978118163</v>
      </c>
      <c r="AO339" s="41">
        <v>914</v>
      </c>
      <c r="AP339" s="110">
        <v>3.77</v>
      </c>
      <c r="AQ339" s="111">
        <v>2.91</v>
      </c>
      <c r="AR339" s="126">
        <f t="shared" si="155"/>
        <v>77.188328912466844</v>
      </c>
      <c r="AS339" s="126">
        <f t="shared" si="156"/>
        <v>22.811671087533156</v>
      </c>
      <c r="AT339" s="127">
        <v>664</v>
      </c>
      <c r="AU339" s="128">
        <v>2.2799999999999998</v>
      </c>
      <c r="AV339" s="129">
        <v>1.5</v>
      </c>
      <c r="AW339" s="126">
        <f t="shared" si="157"/>
        <v>65.789473684210535</v>
      </c>
      <c r="AX339" s="126">
        <f t="shared" si="158"/>
        <v>34.210526315789465</v>
      </c>
      <c r="AY339" s="64">
        <f t="shared" si="159"/>
        <v>43.166798836901911</v>
      </c>
      <c r="AZ339" s="97">
        <v>80.55</v>
      </c>
      <c r="BA339" s="68"/>
      <c r="BB339" s="68"/>
      <c r="BC339" s="68"/>
      <c r="BD339" s="68"/>
      <c r="BE339" s="15"/>
      <c r="BF339" s="5">
        <f t="shared" si="160"/>
        <v>9995</v>
      </c>
      <c r="BG339" s="41">
        <v>4909</v>
      </c>
      <c r="BH339" s="42">
        <v>5086</v>
      </c>
      <c r="BI339" s="42"/>
      <c r="BJ339" s="42"/>
      <c r="BK339" s="42"/>
      <c r="BL339" s="42"/>
      <c r="BM339" s="15"/>
    </row>
    <row r="340" spans="1:65" outlineLevel="5" x14ac:dyDescent="0.3">
      <c r="A340" s="22">
        <f t="shared" si="144"/>
        <v>10</v>
      </c>
      <c r="B340" s="9">
        <f t="shared" si="128"/>
        <v>44118</v>
      </c>
      <c r="C340" s="51">
        <v>319363</v>
      </c>
      <c r="D340" s="64" t="str">
        <f t="shared" si="151"/>
        <v/>
      </c>
      <c r="E340" s="12"/>
      <c r="F340" s="12"/>
      <c r="G340" s="12"/>
      <c r="H340" s="12"/>
      <c r="I340" s="12"/>
      <c r="J340" s="12"/>
      <c r="K340" s="12"/>
      <c r="L340" s="12"/>
      <c r="M340" s="74" t="str">
        <f t="shared" si="152"/>
        <v/>
      </c>
      <c r="N340" s="83" t="s">
        <v>103</v>
      </c>
      <c r="O340" s="83" t="s">
        <v>103</v>
      </c>
      <c r="P340" s="83"/>
      <c r="Q340" s="83"/>
      <c r="R340" s="83"/>
      <c r="S340" s="83"/>
      <c r="T340" s="83"/>
      <c r="U340" s="83"/>
      <c r="V340" s="5" t="str">
        <f t="shared" si="153"/>
        <v/>
      </c>
      <c r="W340" s="41"/>
      <c r="X340" s="41"/>
      <c r="Y340" s="41"/>
      <c r="Z340" s="41"/>
      <c r="AA340" s="41"/>
      <c r="AB340" s="41"/>
      <c r="AC340" s="41"/>
      <c r="AD340" s="41"/>
      <c r="AE340" s="5" t="str">
        <f t="shared" si="154"/>
        <v/>
      </c>
      <c r="AF340" s="41"/>
      <c r="AG340" s="41"/>
      <c r="AH340" s="41"/>
      <c r="AI340" s="41"/>
      <c r="AJ340" s="41"/>
      <c r="AK340" s="41"/>
      <c r="AL340" s="41"/>
      <c r="AM340" s="41"/>
      <c r="AN340" s="41">
        <f t="shared" si="161"/>
        <v>21.829521829521831</v>
      </c>
      <c r="AO340" s="41">
        <v>962</v>
      </c>
      <c r="AP340" s="110" t="s">
        <v>103</v>
      </c>
      <c r="AQ340" s="111" t="s">
        <v>103</v>
      </c>
      <c r="AR340" s="126" t="str">
        <f t="shared" si="155"/>
        <v/>
      </c>
      <c r="AS340" s="126" t="str">
        <f t="shared" si="156"/>
        <v/>
      </c>
      <c r="AT340" s="127">
        <v>661</v>
      </c>
      <c r="AU340" s="128">
        <v>2.31</v>
      </c>
      <c r="AV340" s="129" t="s">
        <v>103</v>
      </c>
      <c r="AW340" s="126" t="str">
        <f t="shared" si="157"/>
        <v/>
      </c>
      <c r="AX340" s="126" t="str">
        <f t="shared" si="158"/>
        <v/>
      </c>
      <c r="AY340" s="64" t="str">
        <f t="shared" si="159"/>
        <v/>
      </c>
      <c r="AZ340" s="97">
        <v>79.709999999999994</v>
      </c>
      <c r="BA340" s="68"/>
      <c r="BB340" s="68"/>
      <c r="BC340" s="68"/>
      <c r="BD340" s="68"/>
      <c r="BE340" s="15"/>
      <c r="BF340" s="5">
        <f t="shared" si="160"/>
        <v>12777</v>
      </c>
      <c r="BG340" s="41">
        <v>0</v>
      </c>
      <c r="BH340" s="42">
        <v>12777</v>
      </c>
      <c r="BI340" s="42"/>
      <c r="BJ340" s="42"/>
      <c r="BK340" s="42"/>
      <c r="BL340" s="42"/>
      <c r="BM340" s="15"/>
    </row>
    <row r="341" spans="1:65" outlineLevel="5" x14ac:dyDescent="0.3">
      <c r="A341" s="22">
        <f t="shared" si="144"/>
        <v>10</v>
      </c>
      <c r="B341" s="9">
        <f t="shared" si="128"/>
        <v>44119</v>
      </c>
      <c r="C341" s="51">
        <v>327045</v>
      </c>
      <c r="D341" s="64" t="str">
        <f t="shared" si="151"/>
        <v/>
      </c>
      <c r="E341" s="12"/>
      <c r="F341" s="12"/>
      <c r="G341" s="12"/>
      <c r="H341" s="12"/>
      <c r="I341" s="12"/>
      <c r="J341" s="12"/>
      <c r="K341" s="12"/>
      <c r="L341" s="12"/>
      <c r="M341" s="74" t="str">
        <f t="shared" si="152"/>
        <v/>
      </c>
      <c r="N341" s="83" t="s">
        <v>103</v>
      </c>
      <c r="O341" s="83" t="s">
        <v>103</v>
      </c>
      <c r="P341" s="83"/>
      <c r="Q341" s="83"/>
      <c r="R341" s="83"/>
      <c r="S341" s="83"/>
      <c r="T341" s="83"/>
      <c r="U341" s="83"/>
      <c r="V341" s="5" t="str">
        <f t="shared" si="153"/>
        <v/>
      </c>
      <c r="W341" s="41"/>
      <c r="X341" s="41"/>
      <c r="Y341" s="41"/>
      <c r="Z341" s="41"/>
      <c r="AA341" s="41"/>
      <c r="AB341" s="41"/>
      <c r="AC341" s="41"/>
      <c r="AD341" s="41"/>
      <c r="AE341" s="5" t="str">
        <f t="shared" si="154"/>
        <v/>
      </c>
      <c r="AF341" s="41"/>
      <c r="AG341" s="41"/>
      <c r="AH341" s="41"/>
      <c r="AI341" s="41"/>
      <c r="AJ341" s="41"/>
      <c r="AK341" s="41"/>
      <c r="AL341" s="41"/>
      <c r="AM341" s="41"/>
      <c r="AN341" s="41">
        <f t="shared" si="161"/>
        <v>24.110218140068888</v>
      </c>
      <c r="AO341" s="41">
        <v>871</v>
      </c>
      <c r="AP341" s="110" t="s">
        <v>103</v>
      </c>
      <c r="AQ341" s="111" t="s">
        <v>103</v>
      </c>
      <c r="AR341" s="126" t="str">
        <f t="shared" si="155"/>
        <v/>
      </c>
      <c r="AS341" s="126" t="str">
        <f t="shared" si="156"/>
        <v/>
      </c>
      <c r="AT341" s="127">
        <v>678</v>
      </c>
      <c r="AU341" s="128">
        <v>2.35</v>
      </c>
      <c r="AV341" s="129" t="s">
        <v>103</v>
      </c>
      <c r="AW341" s="126" t="str">
        <f t="shared" si="157"/>
        <v/>
      </c>
      <c r="AX341" s="126" t="str">
        <f t="shared" si="158"/>
        <v/>
      </c>
      <c r="AY341" s="64" t="str">
        <f t="shared" si="159"/>
        <v/>
      </c>
      <c r="AZ341" s="97">
        <v>79.61</v>
      </c>
      <c r="BA341" s="68"/>
      <c r="BB341" s="68"/>
      <c r="BC341" s="68"/>
      <c r="BD341" s="68"/>
      <c r="BE341" s="15"/>
      <c r="BF341" s="5">
        <f t="shared" si="160"/>
        <v>11316</v>
      </c>
      <c r="BG341" s="41">
        <v>0</v>
      </c>
      <c r="BH341" s="42">
        <v>11316</v>
      </c>
      <c r="BI341" s="42"/>
      <c r="BJ341" s="42"/>
      <c r="BK341" s="42"/>
      <c r="BL341" s="42"/>
      <c r="BM341" s="15"/>
    </row>
    <row r="342" spans="1:65" outlineLevel="5" x14ac:dyDescent="0.3">
      <c r="A342" s="22">
        <f t="shared" si="144"/>
        <v>10</v>
      </c>
      <c r="B342" s="9">
        <f t="shared" si="128"/>
        <v>44120</v>
      </c>
      <c r="C342" s="51">
        <v>332372</v>
      </c>
      <c r="D342" s="64" t="str">
        <f t="shared" si="151"/>
        <v/>
      </c>
      <c r="E342" s="12"/>
      <c r="F342" s="12"/>
      <c r="G342" s="12"/>
      <c r="H342" s="12"/>
      <c r="I342" s="12"/>
      <c r="J342" s="12"/>
      <c r="K342" s="12"/>
      <c r="L342" s="12"/>
      <c r="M342" s="74" t="str">
        <f t="shared" si="152"/>
        <v/>
      </c>
      <c r="N342" s="83" t="s">
        <v>103</v>
      </c>
      <c r="O342" s="83" t="s">
        <v>103</v>
      </c>
      <c r="P342" s="83"/>
      <c r="Q342" s="83"/>
      <c r="R342" s="83"/>
      <c r="S342" s="83"/>
      <c r="T342" s="83"/>
      <c r="U342" s="83"/>
      <c r="V342" s="5" t="str">
        <f t="shared" si="153"/>
        <v/>
      </c>
      <c r="W342" s="41"/>
      <c r="X342" s="41"/>
      <c r="Y342" s="41"/>
      <c r="Z342" s="41"/>
      <c r="AA342" s="41"/>
      <c r="AB342" s="41"/>
      <c r="AC342" s="41"/>
      <c r="AD342" s="41"/>
      <c r="AE342" s="5" t="str">
        <f t="shared" si="154"/>
        <v/>
      </c>
      <c r="AF342" s="41"/>
      <c r="AG342" s="41"/>
      <c r="AH342" s="41"/>
      <c r="AI342" s="41"/>
      <c r="AJ342" s="41"/>
      <c r="AK342" s="41"/>
      <c r="AL342" s="41"/>
      <c r="AM342" s="41"/>
      <c r="AN342" s="41">
        <f t="shared" si="161"/>
        <v>23.001095290251918</v>
      </c>
      <c r="AO342" s="41">
        <v>913</v>
      </c>
      <c r="AP342" s="110" t="s">
        <v>103</v>
      </c>
      <c r="AQ342" s="111" t="s">
        <v>103</v>
      </c>
      <c r="AR342" s="126" t="str">
        <f t="shared" si="155"/>
        <v/>
      </c>
      <c r="AS342" s="126" t="str">
        <f t="shared" si="156"/>
        <v/>
      </c>
      <c r="AT342" s="127">
        <v>761</v>
      </c>
      <c r="AU342" s="128">
        <v>2.38</v>
      </c>
      <c r="AV342" s="129" t="s">
        <v>103</v>
      </c>
      <c r="AW342" s="126" t="str">
        <f t="shared" si="157"/>
        <v/>
      </c>
      <c r="AX342" s="126" t="str">
        <f t="shared" si="158"/>
        <v/>
      </c>
      <c r="AY342" s="64" t="str">
        <f t="shared" si="159"/>
        <v/>
      </c>
      <c r="AZ342" s="97">
        <v>79.19</v>
      </c>
      <c r="BA342" s="68"/>
      <c r="BB342" s="68"/>
      <c r="BC342" s="68"/>
      <c r="BD342" s="68"/>
      <c r="BE342" s="15"/>
      <c r="BF342" s="5">
        <f t="shared" si="160"/>
        <v>10540</v>
      </c>
      <c r="BG342" s="41">
        <v>1253</v>
      </c>
      <c r="BH342" s="42">
        <v>9287</v>
      </c>
      <c r="BI342" s="42"/>
      <c r="BJ342" s="42"/>
      <c r="BK342" s="42"/>
      <c r="BL342" s="42"/>
      <c r="BM342" s="15"/>
    </row>
    <row r="343" spans="1:65" outlineLevel="5" x14ac:dyDescent="0.3">
      <c r="A343" s="22">
        <f t="shared" si="144"/>
        <v>10</v>
      </c>
      <c r="B343" s="9">
        <f t="shared" si="128"/>
        <v>44121</v>
      </c>
      <c r="C343" s="51">
        <v>339383</v>
      </c>
      <c r="D343" s="64" t="str">
        <f t="shared" si="151"/>
        <v/>
      </c>
      <c r="E343" s="12"/>
      <c r="F343" s="12"/>
      <c r="G343" s="12"/>
      <c r="H343" s="12"/>
      <c r="I343" s="12"/>
      <c r="J343" s="12"/>
      <c r="K343" s="12"/>
      <c r="L343" s="12"/>
      <c r="M343" s="74" t="str">
        <f t="shared" si="152"/>
        <v/>
      </c>
      <c r="N343" s="83" t="s">
        <v>103</v>
      </c>
      <c r="O343" s="83" t="s">
        <v>103</v>
      </c>
      <c r="P343" s="83"/>
      <c r="Q343" s="83"/>
      <c r="R343" s="83"/>
      <c r="S343" s="83"/>
      <c r="T343" s="83"/>
      <c r="U343" s="83"/>
      <c r="V343" s="5" t="str">
        <f t="shared" si="153"/>
        <v/>
      </c>
      <c r="W343" s="41"/>
      <c r="X343" s="41"/>
      <c r="Y343" s="41"/>
      <c r="Z343" s="41"/>
      <c r="AA343" s="41"/>
      <c r="AB343" s="41"/>
      <c r="AC343" s="41"/>
      <c r="AD343" s="41"/>
      <c r="AE343" s="5" t="str">
        <f t="shared" si="154"/>
        <v/>
      </c>
      <c r="AF343" s="41"/>
      <c r="AG343" s="41"/>
      <c r="AH343" s="41"/>
      <c r="AI343" s="41"/>
      <c r="AJ343" s="41"/>
      <c r="AK343" s="41"/>
      <c r="AL343" s="41"/>
      <c r="AM343" s="41"/>
      <c r="AN343" s="41">
        <f t="shared" si="161"/>
        <v>22.75189599133261</v>
      </c>
      <c r="AO343" s="41">
        <v>923</v>
      </c>
      <c r="AP343" s="110" t="s">
        <v>103</v>
      </c>
      <c r="AQ343" s="111" t="s">
        <v>103</v>
      </c>
      <c r="AR343" s="126" t="str">
        <f t="shared" si="155"/>
        <v/>
      </c>
      <c r="AS343" s="126" t="str">
        <f t="shared" si="156"/>
        <v/>
      </c>
      <c r="AT343" s="127">
        <v>742</v>
      </c>
      <c r="AU343" s="128" t="s">
        <v>103</v>
      </c>
      <c r="AV343" s="129" t="s">
        <v>103</v>
      </c>
      <c r="AW343" s="126" t="str">
        <f t="shared" si="157"/>
        <v/>
      </c>
      <c r="AX343" s="126" t="str">
        <f t="shared" si="158"/>
        <v/>
      </c>
      <c r="AY343" s="64" t="str">
        <f t="shared" si="159"/>
        <v/>
      </c>
      <c r="AZ343" s="97" t="s">
        <v>103</v>
      </c>
      <c r="BA343" s="68"/>
      <c r="BB343" s="68"/>
      <c r="BC343" s="68"/>
      <c r="BD343" s="68"/>
      <c r="BE343" s="15"/>
      <c r="BF343" s="5">
        <f t="shared" si="160"/>
        <v>11214</v>
      </c>
      <c r="BG343" s="41">
        <v>7248</v>
      </c>
      <c r="BH343" s="42">
        <v>3966</v>
      </c>
      <c r="BI343" s="42"/>
      <c r="BJ343" s="42"/>
      <c r="BK343" s="42"/>
      <c r="BL343" s="42"/>
      <c r="BM343" s="15"/>
    </row>
    <row r="344" spans="1:65" outlineLevel="5" x14ac:dyDescent="0.3">
      <c r="A344" s="22">
        <f t="shared" si="144"/>
        <v>10</v>
      </c>
      <c r="B344" s="9">
        <f t="shared" si="128"/>
        <v>44122</v>
      </c>
      <c r="C344" s="51">
        <v>339038</v>
      </c>
      <c r="D344" s="64" t="str">
        <f t="shared" si="151"/>
        <v/>
      </c>
      <c r="E344" s="12"/>
      <c r="F344" s="12"/>
      <c r="G344" s="12"/>
      <c r="H344" s="12"/>
      <c r="I344" s="12"/>
      <c r="J344" s="12"/>
      <c r="K344" s="12"/>
      <c r="L344" s="12"/>
      <c r="M344" s="74" t="str">
        <f t="shared" si="152"/>
        <v/>
      </c>
      <c r="N344" s="83" t="s">
        <v>103</v>
      </c>
      <c r="O344" s="83" t="s">
        <v>103</v>
      </c>
      <c r="P344" s="83"/>
      <c r="Q344" s="83"/>
      <c r="R344" s="83"/>
      <c r="S344" s="83"/>
      <c r="T344" s="83"/>
      <c r="U344" s="83"/>
      <c r="V344" s="5" t="str">
        <f t="shared" si="153"/>
        <v/>
      </c>
      <c r="W344" s="41"/>
      <c r="X344" s="41"/>
      <c r="Y344" s="41"/>
      <c r="Z344" s="41"/>
      <c r="AA344" s="41"/>
      <c r="AB344" s="41"/>
      <c r="AC344" s="41"/>
      <c r="AD344" s="41"/>
      <c r="AE344" s="5" t="str">
        <f t="shared" si="154"/>
        <v/>
      </c>
      <c r="AF344" s="41"/>
      <c r="AG344" s="41"/>
      <c r="AH344" s="41"/>
      <c r="AI344" s="41"/>
      <c r="AJ344" s="41"/>
      <c r="AK344" s="41"/>
      <c r="AL344" s="41"/>
      <c r="AM344" s="41"/>
      <c r="AN344" s="41">
        <f t="shared" si="161"/>
        <v>22.604951560818083</v>
      </c>
      <c r="AO344" s="41">
        <v>929</v>
      </c>
      <c r="AP344" s="110" t="s">
        <v>103</v>
      </c>
      <c r="AQ344" s="111" t="s">
        <v>103</v>
      </c>
      <c r="AR344" s="126" t="str">
        <f t="shared" si="155"/>
        <v/>
      </c>
      <c r="AS344" s="126" t="str">
        <f t="shared" si="156"/>
        <v/>
      </c>
      <c r="AT344" s="127">
        <v>614</v>
      </c>
      <c r="AU344" s="128" t="s">
        <v>103</v>
      </c>
      <c r="AV344" s="129" t="s">
        <v>103</v>
      </c>
      <c r="AW344" s="126" t="str">
        <f t="shared" si="157"/>
        <v/>
      </c>
      <c r="AX344" s="126" t="str">
        <f t="shared" si="158"/>
        <v/>
      </c>
      <c r="AY344" s="64" t="str">
        <f t="shared" si="159"/>
        <v/>
      </c>
      <c r="AZ344" s="97" t="s">
        <v>103</v>
      </c>
      <c r="BA344" s="68"/>
      <c r="BB344" s="68"/>
      <c r="BC344" s="68"/>
      <c r="BD344" s="68"/>
      <c r="BE344" s="15"/>
      <c r="BF344" s="5">
        <f t="shared" si="160"/>
        <v>12975</v>
      </c>
      <c r="BG344" s="41">
        <v>6759</v>
      </c>
      <c r="BH344" s="42">
        <v>6216</v>
      </c>
      <c r="BI344" s="42"/>
      <c r="BJ344" s="42"/>
      <c r="BK344" s="42"/>
      <c r="BL344" s="42"/>
      <c r="BM344" s="15"/>
    </row>
    <row r="345" spans="1:65" outlineLevel="5" x14ac:dyDescent="0.3">
      <c r="A345" s="22">
        <f t="shared" si="144"/>
        <v>10</v>
      </c>
      <c r="B345" s="9">
        <f t="shared" si="128"/>
        <v>44123</v>
      </c>
      <c r="C345" s="51">
        <v>324941</v>
      </c>
      <c r="D345" s="64" t="str">
        <f t="shared" si="151"/>
        <v/>
      </c>
      <c r="E345" s="12"/>
      <c r="F345" s="12"/>
      <c r="G345" s="12"/>
      <c r="H345" s="12"/>
      <c r="I345" s="12"/>
      <c r="J345" s="12"/>
      <c r="K345" s="12"/>
      <c r="L345" s="12"/>
      <c r="M345" s="74" t="str">
        <f t="shared" si="152"/>
        <v/>
      </c>
      <c r="N345" s="83" t="s">
        <v>103</v>
      </c>
      <c r="O345" s="83" t="s">
        <v>103</v>
      </c>
      <c r="P345" s="83"/>
      <c r="Q345" s="83"/>
      <c r="R345" s="83"/>
      <c r="S345" s="83"/>
      <c r="T345" s="83"/>
      <c r="U345" s="83"/>
      <c r="V345" s="5" t="str">
        <f t="shared" si="153"/>
        <v/>
      </c>
      <c r="W345" s="41"/>
      <c r="X345" s="41"/>
      <c r="Y345" s="41"/>
      <c r="Z345" s="41"/>
      <c r="AA345" s="41"/>
      <c r="AB345" s="41"/>
      <c r="AC345" s="41"/>
      <c r="AD345" s="41"/>
      <c r="AE345" s="5" t="str">
        <f t="shared" si="154"/>
        <v/>
      </c>
      <c r="AF345" s="41"/>
      <c r="AG345" s="41"/>
      <c r="AH345" s="41"/>
      <c r="AI345" s="41"/>
      <c r="AJ345" s="41"/>
      <c r="AK345" s="41"/>
      <c r="AL345" s="41"/>
      <c r="AM345" s="41"/>
      <c r="AN345" s="41">
        <f t="shared" si="161"/>
        <v>24.504084014002334</v>
      </c>
      <c r="AO345" s="41">
        <v>857</v>
      </c>
      <c r="AP345" s="110" t="s">
        <v>103</v>
      </c>
      <c r="AQ345" s="111" t="s">
        <v>103</v>
      </c>
      <c r="AR345" s="126" t="str">
        <f t="shared" si="155"/>
        <v/>
      </c>
      <c r="AS345" s="126" t="str">
        <f t="shared" si="156"/>
        <v/>
      </c>
      <c r="AT345" s="127">
        <v>763</v>
      </c>
      <c r="AU345" s="128">
        <v>2.36</v>
      </c>
      <c r="AV345" s="129" t="s">
        <v>103</v>
      </c>
      <c r="AW345" s="126" t="str">
        <f t="shared" si="157"/>
        <v/>
      </c>
      <c r="AX345" s="126" t="str">
        <f t="shared" si="158"/>
        <v/>
      </c>
      <c r="AY345" s="64" t="str">
        <f t="shared" si="159"/>
        <v/>
      </c>
      <c r="AZ345" s="97">
        <v>79.37</v>
      </c>
      <c r="BA345" s="68"/>
      <c r="BB345" s="68"/>
      <c r="BC345" s="68"/>
      <c r="BD345" s="68"/>
      <c r="BE345" s="15"/>
      <c r="BF345" s="5">
        <f t="shared" si="160"/>
        <v>13157</v>
      </c>
      <c r="BG345" s="41">
        <v>6851</v>
      </c>
      <c r="BH345" s="42">
        <v>6306</v>
      </c>
      <c r="BI345" s="42"/>
      <c r="BJ345" s="42"/>
      <c r="BK345" s="42"/>
      <c r="BL345" s="42"/>
      <c r="BM345" s="15"/>
    </row>
    <row r="346" spans="1:65" outlineLevel="5" x14ac:dyDescent="0.3">
      <c r="A346" s="22">
        <f t="shared" si="144"/>
        <v>10</v>
      </c>
      <c r="B346" s="9">
        <f t="shared" si="128"/>
        <v>44124</v>
      </c>
      <c r="C346" s="51">
        <v>315196</v>
      </c>
      <c r="D346" s="64" t="str">
        <f t="shared" si="151"/>
        <v/>
      </c>
      <c r="E346" s="12"/>
      <c r="F346" s="12"/>
      <c r="G346" s="12"/>
      <c r="H346" s="12"/>
      <c r="I346" s="12"/>
      <c r="J346" s="12"/>
      <c r="K346" s="12"/>
      <c r="L346" s="12"/>
      <c r="M346" s="74" t="str">
        <f t="shared" si="152"/>
        <v/>
      </c>
      <c r="N346" s="83" t="s">
        <v>103</v>
      </c>
      <c r="O346" s="83" t="s">
        <v>103</v>
      </c>
      <c r="P346" s="83"/>
      <c r="Q346" s="83"/>
      <c r="R346" s="83"/>
      <c r="S346" s="83"/>
      <c r="T346" s="83"/>
      <c r="U346" s="83"/>
      <c r="V346" s="5" t="str">
        <f t="shared" si="153"/>
        <v/>
      </c>
      <c r="W346" s="41"/>
      <c r="X346" s="41"/>
      <c r="Y346" s="41"/>
      <c r="Z346" s="41"/>
      <c r="AA346" s="41"/>
      <c r="AB346" s="41"/>
      <c r="AC346" s="41"/>
      <c r="AD346" s="41"/>
      <c r="AE346" s="5" t="str">
        <f t="shared" si="154"/>
        <v/>
      </c>
      <c r="AF346" s="41"/>
      <c r="AG346" s="41"/>
      <c r="AH346" s="41"/>
      <c r="AI346" s="41"/>
      <c r="AJ346" s="41"/>
      <c r="AK346" s="41"/>
      <c r="AL346" s="41"/>
      <c r="AM346" s="41"/>
      <c r="AN346" s="41">
        <f t="shared" si="161"/>
        <v>17.602682313495389</v>
      </c>
      <c r="AO346" s="41">
        <v>1193</v>
      </c>
      <c r="AP346" s="110" t="s">
        <v>103</v>
      </c>
      <c r="AQ346" s="111" t="s">
        <v>103</v>
      </c>
      <c r="AR346" s="126" t="str">
        <f t="shared" si="155"/>
        <v/>
      </c>
      <c r="AS346" s="126" t="str">
        <f t="shared" si="156"/>
        <v/>
      </c>
      <c r="AT346" s="127">
        <v>917</v>
      </c>
      <c r="AU346" s="128">
        <v>2.29</v>
      </c>
      <c r="AV346" s="129" t="s">
        <v>103</v>
      </c>
      <c r="AW346" s="126" t="str">
        <f t="shared" si="157"/>
        <v/>
      </c>
      <c r="AX346" s="126" t="str">
        <f t="shared" si="158"/>
        <v/>
      </c>
      <c r="AY346" s="64" t="str">
        <f t="shared" si="159"/>
        <v/>
      </c>
      <c r="AZ346" s="97">
        <v>78.849999999999994</v>
      </c>
      <c r="BA346" s="68"/>
      <c r="BB346" s="68"/>
      <c r="BC346" s="68"/>
      <c r="BD346" s="68"/>
      <c r="BE346" s="15"/>
      <c r="BF346" s="5">
        <f t="shared" si="160"/>
        <v>13544</v>
      </c>
      <c r="BG346" s="41">
        <v>2894</v>
      </c>
      <c r="BH346" s="42">
        <v>10650</v>
      </c>
      <c r="BI346" s="42"/>
      <c r="BJ346" s="42"/>
      <c r="BK346" s="42"/>
      <c r="BL346" s="42"/>
      <c r="BM346" s="15"/>
    </row>
    <row r="347" spans="1:65" outlineLevel="5" x14ac:dyDescent="0.3">
      <c r="A347" s="22">
        <f t="shared" si="144"/>
        <v>10</v>
      </c>
      <c r="B347" s="9">
        <f t="shared" si="128"/>
        <v>44125</v>
      </c>
      <c r="C347" s="51">
        <v>330383</v>
      </c>
      <c r="D347" s="64" t="str">
        <f t="shared" si="151"/>
        <v/>
      </c>
      <c r="E347" s="12"/>
      <c r="F347" s="12"/>
      <c r="G347" s="12"/>
      <c r="H347" s="12"/>
      <c r="I347" s="12"/>
      <c r="J347" s="12"/>
      <c r="K347" s="12"/>
      <c r="L347" s="12"/>
      <c r="M347" s="74" t="str">
        <f t="shared" si="152"/>
        <v/>
      </c>
      <c r="N347" s="83" t="s">
        <v>103</v>
      </c>
      <c r="O347" s="83" t="s">
        <v>103</v>
      </c>
      <c r="P347" s="83"/>
      <c r="Q347" s="83"/>
      <c r="R347" s="83"/>
      <c r="S347" s="83"/>
      <c r="T347" s="83"/>
      <c r="U347" s="83"/>
      <c r="V347" s="5" t="str">
        <f t="shared" si="153"/>
        <v/>
      </c>
      <c r="W347" s="41"/>
      <c r="X347" s="41"/>
      <c r="Y347" s="41"/>
      <c r="Z347" s="41"/>
      <c r="AA347" s="41"/>
      <c r="AB347" s="41"/>
      <c r="AC347" s="41"/>
      <c r="AD347" s="41"/>
      <c r="AE347" s="5" t="str">
        <f t="shared" si="154"/>
        <v/>
      </c>
      <c r="AF347" s="41"/>
      <c r="AG347" s="41"/>
      <c r="AH347" s="41"/>
      <c r="AI347" s="41"/>
      <c r="AJ347" s="41"/>
      <c r="AK347" s="41"/>
      <c r="AL347" s="41"/>
      <c r="AM347" s="41"/>
      <c r="AN347" s="41">
        <f t="shared" si="161"/>
        <v>18.245004344048652</v>
      </c>
      <c r="AO347" s="41">
        <v>1151</v>
      </c>
      <c r="AP347" s="110" t="s">
        <v>103</v>
      </c>
      <c r="AQ347" s="111" t="s">
        <v>103</v>
      </c>
      <c r="AR347" s="126" t="str">
        <f t="shared" si="155"/>
        <v/>
      </c>
      <c r="AS347" s="126" t="str">
        <f t="shared" si="156"/>
        <v/>
      </c>
      <c r="AT347" s="127">
        <v>1089</v>
      </c>
      <c r="AU347" s="128">
        <v>2.3199999999999998</v>
      </c>
      <c r="AV347" s="129" t="s">
        <v>103</v>
      </c>
      <c r="AW347" s="126" t="str">
        <f t="shared" si="157"/>
        <v/>
      </c>
      <c r="AX347" s="126" t="str">
        <f t="shared" si="158"/>
        <v/>
      </c>
      <c r="AY347" s="64" t="str">
        <f t="shared" si="159"/>
        <v/>
      </c>
      <c r="AZ347" s="97">
        <v>79.08</v>
      </c>
      <c r="BA347" s="68"/>
      <c r="BB347" s="68"/>
      <c r="BC347" s="68"/>
      <c r="BD347" s="68"/>
      <c r="BE347" s="15"/>
      <c r="BF347" s="5">
        <f t="shared" si="160"/>
        <v>12204</v>
      </c>
      <c r="BG347" s="41">
        <v>0</v>
      </c>
      <c r="BH347" s="42">
        <v>12204</v>
      </c>
      <c r="BI347" s="42"/>
      <c r="BJ347" s="42"/>
      <c r="BK347" s="42"/>
      <c r="BL347" s="42"/>
      <c r="BM347" s="15"/>
    </row>
    <row r="348" spans="1:65" outlineLevel="5" x14ac:dyDescent="0.3">
      <c r="A348" s="22">
        <f t="shared" si="144"/>
        <v>10</v>
      </c>
      <c r="B348" s="9">
        <f t="shared" si="128"/>
        <v>44126</v>
      </c>
      <c r="C348" s="51">
        <v>383990</v>
      </c>
      <c r="D348" s="64" t="str">
        <f t="shared" si="151"/>
        <v/>
      </c>
      <c r="E348" s="12"/>
      <c r="F348" s="12"/>
      <c r="G348" s="12"/>
      <c r="H348" s="12"/>
      <c r="I348" s="12"/>
      <c r="J348" s="12"/>
      <c r="K348" s="12"/>
      <c r="L348" s="12"/>
      <c r="M348" s="74">
        <f t="shared" si="152"/>
        <v>7.2</v>
      </c>
      <c r="N348" s="83">
        <v>7.21</v>
      </c>
      <c r="O348" s="83">
        <v>7.16</v>
      </c>
      <c r="P348" s="83"/>
      <c r="Q348" s="83"/>
      <c r="R348" s="83"/>
      <c r="S348" s="83"/>
      <c r="T348" s="83"/>
      <c r="U348" s="83"/>
      <c r="V348" s="5" t="str">
        <f t="shared" si="153"/>
        <v/>
      </c>
      <c r="W348" s="41"/>
      <c r="X348" s="41"/>
      <c r="Y348" s="41"/>
      <c r="Z348" s="41"/>
      <c r="AA348" s="41"/>
      <c r="AB348" s="41"/>
      <c r="AC348" s="41"/>
      <c r="AD348" s="41"/>
      <c r="AE348" s="5" t="str">
        <f t="shared" si="154"/>
        <v/>
      </c>
      <c r="AF348" s="41"/>
      <c r="AG348" s="41"/>
      <c r="AH348" s="41"/>
      <c r="AI348" s="41"/>
      <c r="AJ348" s="41"/>
      <c r="AK348" s="41"/>
      <c r="AL348" s="41"/>
      <c r="AM348" s="41"/>
      <c r="AN348" s="41">
        <f t="shared" si="161"/>
        <v>18.469656992084431</v>
      </c>
      <c r="AO348" s="41">
        <v>1137</v>
      </c>
      <c r="AP348" s="110">
        <v>3.64</v>
      </c>
      <c r="AQ348" s="111">
        <v>2.67</v>
      </c>
      <c r="AR348" s="126">
        <f t="shared" si="155"/>
        <v>73.35164835164835</v>
      </c>
      <c r="AS348" s="126">
        <f t="shared" si="156"/>
        <v>26.64835164835165</v>
      </c>
      <c r="AT348" s="127">
        <v>1053</v>
      </c>
      <c r="AU348" s="128">
        <v>2.29</v>
      </c>
      <c r="AV348" s="129">
        <v>1.43</v>
      </c>
      <c r="AW348" s="126">
        <f t="shared" si="157"/>
        <v>62.445414847161572</v>
      </c>
      <c r="AX348" s="126">
        <f t="shared" si="158"/>
        <v>37.554585152838428</v>
      </c>
      <c r="AY348" s="64">
        <f t="shared" si="159"/>
        <v>39.591498998345088</v>
      </c>
      <c r="AZ348" s="97">
        <v>79.7</v>
      </c>
      <c r="BA348" s="68"/>
      <c r="BB348" s="68"/>
      <c r="BC348" s="68"/>
      <c r="BD348" s="68"/>
      <c r="BE348" s="15"/>
      <c r="BF348" s="5">
        <f t="shared" si="160"/>
        <v>13085</v>
      </c>
      <c r="BG348" s="41">
        <v>4330</v>
      </c>
      <c r="BH348" s="42">
        <v>8755</v>
      </c>
      <c r="BI348" s="42"/>
      <c r="BJ348" s="42"/>
      <c r="BK348" s="42"/>
      <c r="BL348" s="42"/>
      <c r="BM348" s="15"/>
    </row>
    <row r="349" spans="1:65" outlineLevel="5" x14ac:dyDescent="0.3">
      <c r="A349" s="22">
        <f t="shared" si="144"/>
        <v>10</v>
      </c>
      <c r="B349" s="9">
        <f t="shared" si="128"/>
        <v>44127</v>
      </c>
      <c r="C349" s="51">
        <v>349640</v>
      </c>
      <c r="D349" s="64" t="str">
        <f t="shared" si="151"/>
        <v/>
      </c>
      <c r="E349" s="12"/>
      <c r="F349" s="12"/>
      <c r="G349" s="12"/>
      <c r="H349" s="12"/>
      <c r="I349" s="12"/>
      <c r="J349" s="12"/>
      <c r="K349" s="12"/>
      <c r="L349" s="12"/>
      <c r="M349" s="74" t="str">
        <f t="shared" si="152"/>
        <v/>
      </c>
      <c r="N349" s="83" t="s">
        <v>103</v>
      </c>
      <c r="O349" s="83" t="s">
        <v>103</v>
      </c>
      <c r="P349" s="83"/>
      <c r="Q349" s="83"/>
      <c r="R349" s="83"/>
      <c r="S349" s="83"/>
      <c r="T349" s="83"/>
      <c r="U349" s="83"/>
      <c r="V349" s="5" t="str">
        <f t="shared" si="153"/>
        <v/>
      </c>
      <c r="W349" s="41"/>
      <c r="X349" s="41"/>
      <c r="Y349" s="41"/>
      <c r="Z349" s="41"/>
      <c r="AA349" s="41"/>
      <c r="AB349" s="41"/>
      <c r="AC349" s="41"/>
      <c r="AD349" s="41"/>
      <c r="AE349" s="5" t="str">
        <f t="shared" si="154"/>
        <v/>
      </c>
      <c r="AF349" s="41"/>
      <c r="AG349" s="41"/>
      <c r="AH349" s="41"/>
      <c r="AI349" s="41"/>
      <c r="AJ349" s="41"/>
      <c r="AK349" s="41"/>
      <c r="AL349" s="41"/>
      <c r="AM349" s="41"/>
      <c r="AN349" s="41">
        <f t="shared" si="161"/>
        <v>20.23121387283237</v>
      </c>
      <c r="AO349" s="41">
        <v>1038</v>
      </c>
      <c r="AP349" s="110" t="s">
        <v>103</v>
      </c>
      <c r="AQ349" s="111" t="s">
        <v>103</v>
      </c>
      <c r="AR349" s="126" t="str">
        <f t="shared" si="155"/>
        <v/>
      </c>
      <c r="AS349" s="126" t="str">
        <f t="shared" si="156"/>
        <v/>
      </c>
      <c r="AT349" s="127">
        <v>894</v>
      </c>
      <c r="AU349" s="128">
        <v>2.33</v>
      </c>
      <c r="AV349" s="129" t="s">
        <v>103</v>
      </c>
      <c r="AW349" s="126" t="str">
        <f t="shared" si="157"/>
        <v/>
      </c>
      <c r="AX349" s="126" t="str">
        <f t="shared" si="158"/>
        <v/>
      </c>
      <c r="AY349" s="64" t="str">
        <f t="shared" si="159"/>
        <v/>
      </c>
      <c r="AZ349" s="97">
        <v>79.17</v>
      </c>
      <c r="BA349" s="68"/>
      <c r="BB349" s="68"/>
      <c r="BC349" s="68"/>
      <c r="BD349" s="68"/>
      <c r="BE349" s="15"/>
      <c r="BF349" s="5">
        <f t="shared" si="160"/>
        <v>15545</v>
      </c>
      <c r="BG349" s="41">
        <v>6103</v>
      </c>
      <c r="BH349" s="42">
        <v>9442</v>
      </c>
      <c r="BI349" s="42"/>
      <c r="BJ349" s="42"/>
      <c r="BK349" s="42"/>
      <c r="BL349" s="42"/>
      <c r="BM349" s="15"/>
    </row>
    <row r="350" spans="1:65" outlineLevel="5" x14ac:dyDescent="0.3">
      <c r="A350" s="22">
        <f t="shared" si="144"/>
        <v>10</v>
      </c>
      <c r="B350" s="9">
        <f t="shared" si="128"/>
        <v>44128</v>
      </c>
      <c r="C350" s="51">
        <v>332495</v>
      </c>
      <c r="D350" s="64" t="str">
        <f t="shared" si="151"/>
        <v/>
      </c>
      <c r="E350" s="12"/>
      <c r="F350" s="12"/>
      <c r="G350" s="12"/>
      <c r="H350" s="12"/>
      <c r="I350" s="12"/>
      <c r="J350" s="12"/>
      <c r="K350" s="12"/>
      <c r="L350" s="12"/>
      <c r="M350" s="74" t="str">
        <f t="shared" si="152"/>
        <v/>
      </c>
      <c r="N350" s="83" t="s">
        <v>103</v>
      </c>
      <c r="O350" s="83" t="s">
        <v>103</v>
      </c>
      <c r="P350" s="83"/>
      <c r="Q350" s="83"/>
      <c r="R350" s="83"/>
      <c r="S350" s="83"/>
      <c r="T350" s="83"/>
      <c r="U350" s="83"/>
      <c r="V350" s="5" t="str">
        <f t="shared" si="153"/>
        <v/>
      </c>
      <c r="W350" s="41"/>
      <c r="X350" s="41"/>
      <c r="Y350" s="41"/>
      <c r="Z350" s="41"/>
      <c r="AA350" s="41"/>
      <c r="AB350" s="41"/>
      <c r="AC350" s="41"/>
      <c r="AD350" s="41"/>
      <c r="AE350" s="5" t="str">
        <f t="shared" si="154"/>
        <v/>
      </c>
      <c r="AF350" s="41"/>
      <c r="AG350" s="41"/>
      <c r="AH350" s="41"/>
      <c r="AI350" s="41"/>
      <c r="AJ350" s="41"/>
      <c r="AK350" s="41"/>
      <c r="AL350" s="41"/>
      <c r="AM350" s="41"/>
      <c r="AN350" s="41">
        <f t="shared" si="161"/>
        <v>19.160583941605839</v>
      </c>
      <c r="AO350" s="41">
        <v>1096</v>
      </c>
      <c r="AP350" s="110" t="s">
        <v>103</v>
      </c>
      <c r="AQ350" s="111" t="s">
        <v>103</v>
      </c>
      <c r="AR350" s="126" t="str">
        <f t="shared" si="155"/>
        <v/>
      </c>
      <c r="AS350" s="126" t="str">
        <f t="shared" si="156"/>
        <v/>
      </c>
      <c r="AT350" s="127">
        <v>970</v>
      </c>
      <c r="AU350" s="128" t="s">
        <v>103</v>
      </c>
      <c r="AV350" s="129" t="s">
        <v>103</v>
      </c>
      <c r="AW350" s="126" t="str">
        <f t="shared" si="157"/>
        <v/>
      </c>
      <c r="AX350" s="126" t="str">
        <f t="shared" si="158"/>
        <v/>
      </c>
      <c r="AY350" s="64" t="str">
        <f t="shared" si="159"/>
        <v/>
      </c>
      <c r="AZ350" s="97" t="s">
        <v>103</v>
      </c>
      <c r="BA350" s="68"/>
      <c r="BB350" s="68"/>
      <c r="BC350" s="68"/>
      <c r="BD350" s="68"/>
      <c r="BE350" s="15"/>
      <c r="BF350" s="5">
        <f t="shared" si="160"/>
        <v>12771</v>
      </c>
      <c r="BG350" s="41">
        <v>6798</v>
      </c>
      <c r="BH350" s="42">
        <v>5973</v>
      </c>
      <c r="BI350" s="42"/>
      <c r="BJ350" s="42"/>
      <c r="BK350" s="42"/>
      <c r="BL350" s="42"/>
      <c r="BM350" s="15"/>
    </row>
    <row r="351" spans="1:65" outlineLevel="5" x14ac:dyDescent="0.3">
      <c r="A351" s="22">
        <f t="shared" si="144"/>
        <v>10</v>
      </c>
      <c r="B351" s="9">
        <f t="shared" si="128"/>
        <v>44129</v>
      </c>
      <c r="C351" s="51">
        <v>331992</v>
      </c>
      <c r="D351" s="64" t="str">
        <f t="shared" si="151"/>
        <v/>
      </c>
      <c r="E351" s="12"/>
      <c r="F351" s="12"/>
      <c r="G351" s="12"/>
      <c r="H351" s="12"/>
      <c r="I351" s="12"/>
      <c r="J351" s="12"/>
      <c r="K351" s="12"/>
      <c r="L351" s="12"/>
      <c r="M351" s="74" t="str">
        <f t="shared" si="152"/>
        <v/>
      </c>
      <c r="N351" s="83" t="s">
        <v>103</v>
      </c>
      <c r="O351" s="83" t="s">
        <v>103</v>
      </c>
      <c r="P351" s="83"/>
      <c r="Q351" s="83"/>
      <c r="R351" s="83"/>
      <c r="S351" s="83"/>
      <c r="T351" s="83"/>
      <c r="U351" s="83"/>
      <c r="V351" s="5" t="str">
        <f t="shared" si="153"/>
        <v/>
      </c>
      <c r="W351" s="41"/>
      <c r="X351" s="41"/>
      <c r="Y351" s="41"/>
      <c r="Z351" s="41"/>
      <c r="AA351" s="41"/>
      <c r="AB351" s="41"/>
      <c r="AC351" s="41"/>
      <c r="AD351" s="41"/>
      <c r="AE351" s="5" t="str">
        <f t="shared" si="154"/>
        <v/>
      </c>
      <c r="AF351" s="41"/>
      <c r="AG351" s="41"/>
      <c r="AH351" s="41"/>
      <c r="AI351" s="41"/>
      <c r="AJ351" s="41"/>
      <c r="AK351" s="41"/>
      <c r="AL351" s="41"/>
      <c r="AM351" s="41"/>
      <c r="AN351" s="41">
        <f t="shared" si="161"/>
        <v>17.721518987341771</v>
      </c>
      <c r="AO351" s="41">
        <v>1185</v>
      </c>
      <c r="AP351" s="110" t="s">
        <v>103</v>
      </c>
      <c r="AQ351" s="111" t="s">
        <v>103</v>
      </c>
      <c r="AR351" s="126" t="str">
        <f t="shared" si="155"/>
        <v/>
      </c>
      <c r="AS351" s="126" t="str">
        <f t="shared" si="156"/>
        <v/>
      </c>
      <c r="AT351" s="127">
        <v>1030</v>
      </c>
      <c r="AU351" s="128" t="s">
        <v>103</v>
      </c>
      <c r="AV351" s="129" t="s">
        <v>103</v>
      </c>
      <c r="AW351" s="126" t="str">
        <f t="shared" si="157"/>
        <v/>
      </c>
      <c r="AX351" s="126" t="str">
        <f t="shared" si="158"/>
        <v/>
      </c>
      <c r="AY351" s="64" t="str">
        <f t="shared" si="159"/>
        <v/>
      </c>
      <c r="AZ351" s="97" t="s">
        <v>103</v>
      </c>
      <c r="BA351" s="68"/>
      <c r="BB351" s="68"/>
      <c r="BC351" s="68"/>
      <c r="BD351" s="68"/>
      <c r="BE351" s="15"/>
      <c r="BF351" s="5">
        <f t="shared" si="160"/>
        <v>13491</v>
      </c>
      <c r="BG351" s="41">
        <v>2401</v>
      </c>
      <c r="BH351" s="42">
        <v>11090</v>
      </c>
      <c r="BI351" s="42"/>
      <c r="BJ351" s="42"/>
      <c r="BK351" s="42"/>
      <c r="BL351" s="42"/>
      <c r="BM351" s="15"/>
    </row>
    <row r="352" spans="1:65" outlineLevel="5" x14ac:dyDescent="0.3">
      <c r="A352" s="22">
        <f t="shared" si="144"/>
        <v>10</v>
      </c>
      <c r="B352" s="9">
        <f t="shared" ref="B352:B415" si="162">B351+1</f>
        <v>44130</v>
      </c>
      <c r="C352" s="51">
        <v>324063</v>
      </c>
      <c r="D352" s="64" t="str">
        <f t="shared" si="151"/>
        <v/>
      </c>
      <c r="E352" s="12"/>
      <c r="F352" s="12"/>
      <c r="G352" s="12"/>
      <c r="H352" s="12"/>
      <c r="I352" s="12"/>
      <c r="J352" s="12"/>
      <c r="K352" s="12"/>
      <c r="L352" s="12"/>
      <c r="M352" s="74" t="str">
        <f t="shared" si="152"/>
        <v/>
      </c>
      <c r="N352" s="83" t="s">
        <v>103</v>
      </c>
      <c r="O352" s="83" t="s">
        <v>103</v>
      </c>
      <c r="P352" s="83"/>
      <c r="Q352" s="83"/>
      <c r="R352" s="83"/>
      <c r="S352" s="83"/>
      <c r="T352" s="83"/>
      <c r="U352" s="83"/>
      <c r="V352" s="5" t="str">
        <f t="shared" si="153"/>
        <v/>
      </c>
      <c r="W352" s="41"/>
      <c r="X352" s="41"/>
      <c r="Y352" s="41"/>
      <c r="Z352" s="41"/>
      <c r="AA352" s="41"/>
      <c r="AB352" s="41"/>
      <c r="AC352" s="41"/>
      <c r="AD352" s="41"/>
      <c r="AE352" s="5" t="str">
        <f t="shared" si="154"/>
        <v/>
      </c>
      <c r="AF352" s="41"/>
      <c r="AG352" s="41"/>
      <c r="AH352" s="41"/>
      <c r="AI352" s="41"/>
      <c r="AJ352" s="41"/>
      <c r="AK352" s="41"/>
      <c r="AL352" s="41"/>
      <c r="AM352" s="41"/>
      <c r="AN352" s="41">
        <f t="shared" si="161"/>
        <v>18.181818181818183</v>
      </c>
      <c r="AO352" s="41">
        <v>1155</v>
      </c>
      <c r="AP352" s="110" t="s">
        <v>103</v>
      </c>
      <c r="AQ352" s="111" t="s">
        <v>103</v>
      </c>
      <c r="AR352" s="126" t="str">
        <f t="shared" si="155"/>
        <v/>
      </c>
      <c r="AS352" s="126" t="str">
        <f t="shared" si="156"/>
        <v/>
      </c>
      <c r="AT352" s="127">
        <v>991</v>
      </c>
      <c r="AU352" s="128">
        <v>2.27</v>
      </c>
      <c r="AV352" s="129" t="s">
        <v>103</v>
      </c>
      <c r="AW352" s="126" t="str">
        <f t="shared" si="157"/>
        <v/>
      </c>
      <c r="AX352" s="126" t="str">
        <f t="shared" si="158"/>
        <v/>
      </c>
      <c r="AY352" s="64" t="str">
        <f t="shared" si="159"/>
        <v/>
      </c>
      <c r="AZ352" s="97">
        <v>79.58</v>
      </c>
      <c r="BA352" s="68"/>
      <c r="BB352" s="68"/>
      <c r="BC352" s="68"/>
      <c r="BD352" s="68"/>
      <c r="BE352" s="15"/>
      <c r="BF352" s="5">
        <f t="shared" si="160"/>
        <v>14136</v>
      </c>
      <c r="BG352" s="41">
        <v>635</v>
      </c>
      <c r="BH352" s="42">
        <v>13501</v>
      </c>
      <c r="BI352" s="42"/>
      <c r="BJ352" s="42"/>
      <c r="BK352" s="42"/>
      <c r="BL352" s="42"/>
      <c r="BM352" s="15"/>
    </row>
    <row r="353" spans="1:65" outlineLevel="5" x14ac:dyDescent="0.3">
      <c r="A353" s="22">
        <f t="shared" si="144"/>
        <v>10</v>
      </c>
      <c r="B353" s="9">
        <f t="shared" si="162"/>
        <v>44131</v>
      </c>
      <c r="C353" s="51">
        <v>313011</v>
      </c>
      <c r="D353" s="64" t="str">
        <f t="shared" si="151"/>
        <v/>
      </c>
      <c r="E353" s="12"/>
      <c r="F353" s="12"/>
      <c r="G353" s="12"/>
      <c r="H353" s="12"/>
      <c r="I353" s="12"/>
      <c r="J353" s="12"/>
      <c r="K353" s="12"/>
      <c r="L353" s="12"/>
      <c r="M353" s="74">
        <f t="shared" si="152"/>
        <v>7.3</v>
      </c>
      <c r="N353" s="83">
        <v>7.31</v>
      </c>
      <c r="O353" s="83">
        <v>7.29</v>
      </c>
      <c r="P353" s="83"/>
      <c r="Q353" s="83"/>
      <c r="R353" s="83"/>
      <c r="S353" s="83"/>
      <c r="T353" s="83"/>
      <c r="U353" s="83"/>
      <c r="V353" s="5" t="str">
        <f t="shared" si="153"/>
        <v/>
      </c>
      <c r="W353" s="41"/>
      <c r="X353" s="41"/>
      <c r="Y353" s="41"/>
      <c r="Z353" s="41"/>
      <c r="AA353" s="41"/>
      <c r="AB353" s="41"/>
      <c r="AC353" s="41"/>
      <c r="AD353" s="41"/>
      <c r="AE353" s="5" t="str">
        <f t="shared" si="154"/>
        <v/>
      </c>
      <c r="AF353" s="41"/>
      <c r="AG353" s="41"/>
      <c r="AH353" s="41"/>
      <c r="AI353" s="41"/>
      <c r="AJ353" s="41"/>
      <c r="AK353" s="41"/>
      <c r="AL353" s="41"/>
      <c r="AM353" s="41"/>
      <c r="AN353" s="41">
        <f t="shared" si="161"/>
        <v>19.811320754716981</v>
      </c>
      <c r="AO353" s="41">
        <v>1060</v>
      </c>
      <c r="AP353" s="110">
        <v>4.91</v>
      </c>
      <c r="AQ353" s="111">
        <v>3.8</v>
      </c>
      <c r="AR353" s="126">
        <f t="shared" si="155"/>
        <v>77.39307535641548</v>
      </c>
      <c r="AS353" s="126">
        <f t="shared" si="156"/>
        <v>22.60692464358452</v>
      </c>
      <c r="AT353" s="127">
        <v>959</v>
      </c>
      <c r="AU353" s="128">
        <v>2.2000000000000002</v>
      </c>
      <c r="AV353" s="129">
        <v>1.43</v>
      </c>
      <c r="AW353" s="126">
        <f t="shared" si="157"/>
        <v>64.999999999999986</v>
      </c>
      <c r="AX353" s="126">
        <f t="shared" si="158"/>
        <v>35.000000000000014</v>
      </c>
      <c r="AY353" s="64">
        <f t="shared" si="159"/>
        <v>45.751879699248157</v>
      </c>
      <c r="AZ353" s="97">
        <v>79.53</v>
      </c>
      <c r="BA353" s="68">
        <v>58.4</v>
      </c>
      <c r="BB353" s="68">
        <v>35</v>
      </c>
      <c r="BC353" s="68">
        <v>1707</v>
      </c>
      <c r="BD353" s="68"/>
      <c r="BE353" s="15"/>
      <c r="BF353" s="5">
        <f t="shared" si="160"/>
        <v>14490</v>
      </c>
      <c r="BG353" s="41">
        <v>6832</v>
      </c>
      <c r="BH353" s="42">
        <v>7658</v>
      </c>
      <c r="BI353" s="42"/>
      <c r="BJ353" s="42"/>
      <c r="BK353" s="42"/>
      <c r="BL353" s="42"/>
      <c r="BM353" s="15"/>
    </row>
    <row r="354" spans="1:65" outlineLevel="5" x14ac:dyDescent="0.3">
      <c r="A354" s="22">
        <f t="shared" si="144"/>
        <v>10</v>
      </c>
      <c r="B354" s="9">
        <f t="shared" si="162"/>
        <v>44132</v>
      </c>
      <c r="C354" s="51">
        <v>319365</v>
      </c>
      <c r="D354" s="64" t="str">
        <f t="shared" si="151"/>
        <v/>
      </c>
      <c r="E354" s="12"/>
      <c r="F354" s="12"/>
      <c r="G354" s="12"/>
      <c r="H354" s="12"/>
      <c r="I354" s="12"/>
      <c r="J354" s="12"/>
      <c r="K354" s="12"/>
      <c r="L354" s="12"/>
      <c r="M354" s="74" t="str">
        <f t="shared" si="152"/>
        <v/>
      </c>
      <c r="N354" s="83" t="s">
        <v>103</v>
      </c>
      <c r="O354" s="83" t="s">
        <v>103</v>
      </c>
      <c r="P354" s="83"/>
      <c r="Q354" s="83"/>
      <c r="R354" s="83"/>
      <c r="S354" s="83"/>
      <c r="T354" s="83"/>
      <c r="U354" s="83"/>
      <c r="V354" s="5" t="str">
        <f t="shared" si="153"/>
        <v/>
      </c>
      <c r="W354" s="41"/>
      <c r="X354" s="41"/>
      <c r="Y354" s="41"/>
      <c r="Z354" s="41"/>
      <c r="AA354" s="41"/>
      <c r="AB354" s="41"/>
      <c r="AC354" s="41"/>
      <c r="AD354" s="41"/>
      <c r="AE354" s="5" t="str">
        <f t="shared" si="154"/>
        <v/>
      </c>
      <c r="AF354" s="41"/>
      <c r="AG354" s="41"/>
      <c r="AH354" s="41"/>
      <c r="AI354" s="41"/>
      <c r="AJ354" s="41"/>
      <c r="AK354" s="41"/>
      <c r="AL354" s="41"/>
      <c r="AM354" s="41"/>
      <c r="AN354" s="41">
        <f t="shared" si="161"/>
        <v>19.75540921919097</v>
      </c>
      <c r="AO354" s="41">
        <v>1063</v>
      </c>
      <c r="AP354" s="110" t="s">
        <v>103</v>
      </c>
      <c r="AQ354" s="111" t="s">
        <v>103</v>
      </c>
      <c r="AR354" s="126" t="str">
        <f t="shared" si="155"/>
        <v/>
      </c>
      <c r="AS354" s="126" t="str">
        <f t="shared" si="156"/>
        <v/>
      </c>
      <c r="AT354" s="127">
        <v>860</v>
      </c>
      <c r="AU354" s="128">
        <v>2.34</v>
      </c>
      <c r="AV354" s="129" t="s">
        <v>103</v>
      </c>
      <c r="AW354" s="126" t="str">
        <f t="shared" si="157"/>
        <v/>
      </c>
      <c r="AX354" s="126" t="str">
        <f t="shared" si="158"/>
        <v/>
      </c>
      <c r="AY354" s="64" t="str">
        <f t="shared" si="159"/>
        <v/>
      </c>
      <c r="AZ354" s="97">
        <v>79.48</v>
      </c>
      <c r="BA354" s="68"/>
      <c r="BB354" s="68"/>
      <c r="BC354" s="68"/>
      <c r="BD354" s="68"/>
      <c r="BE354" s="15"/>
      <c r="BF354" s="5">
        <f t="shared" si="160"/>
        <v>13605</v>
      </c>
      <c r="BG354" s="41">
        <v>4911</v>
      </c>
      <c r="BH354" s="42">
        <v>8694</v>
      </c>
      <c r="BI354" s="42"/>
      <c r="BJ354" s="42"/>
      <c r="BK354" s="42"/>
      <c r="BL354" s="42"/>
      <c r="BM354" s="15"/>
    </row>
    <row r="355" spans="1:65" outlineLevel="5" x14ac:dyDescent="0.3">
      <c r="A355" s="22">
        <f t="shared" si="144"/>
        <v>10</v>
      </c>
      <c r="B355" s="9">
        <f t="shared" si="162"/>
        <v>44133</v>
      </c>
      <c r="C355" s="51">
        <v>326517</v>
      </c>
      <c r="D355" s="64" t="str">
        <f t="shared" si="151"/>
        <v/>
      </c>
      <c r="E355" s="12"/>
      <c r="F355" s="12"/>
      <c r="G355" s="12"/>
      <c r="H355" s="12"/>
      <c r="I355" s="12"/>
      <c r="J355" s="12"/>
      <c r="K355" s="12"/>
      <c r="L355" s="12"/>
      <c r="M355" s="74" t="str">
        <f t="shared" si="152"/>
        <v/>
      </c>
      <c r="N355" s="83" t="s">
        <v>103</v>
      </c>
      <c r="O355" s="83" t="s">
        <v>103</v>
      </c>
      <c r="P355" s="83"/>
      <c r="Q355" s="83"/>
      <c r="R355" s="83"/>
      <c r="S355" s="83"/>
      <c r="T355" s="83"/>
      <c r="U355" s="83"/>
      <c r="V355" s="5" t="str">
        <f t="shared" si="153"/>
        <v/>
      </c>
      <c r="W355" s="41"/>
      <c r="X355" s="41"/>
      <c r="Y355" s="41"/>
      <c r="Z355" s="41"/>
      <c r="AA355" s="41"/>
      <c r="AB355" s="41"/>
      <c r="AC355" s="41"/>
      <c r="AD355" s="41"/>
      <c r="AE355" s="5" t="str">
        <f t="shared" si="154"/>
        <v/>
      </c>
      <c r="AF355" s="41"/>
      <c r="AG355" s="41"/>
      <c r="AH355" s="41"/>
      <c r="AI355" s="41"/>
      <c r="AJ355" s="41"/>
      <c r="AK355" s="41"/>
      <c r="AL355" s="41"/>
      <c r="AM355" s="41"/>
      <c r="AN355" s="41">
        <f t="shared" si="161"/>
        <v>19.607843137254903</v>
      </c>
      <c r="AO355" s="41">
        <v>1071</v>
      </c>
      <c r="AP355" s="110" t="s">
        <v>103</v>
      </c>
      <c r="AQ355" s="111" t="s">
        <v>103</v>
      </c>
      <c r="AR355" s="126" t="str">
        <f t="shared" si="155"/>
        <v/>
      </c>
      <c r="AS355" s="126" t="str">
        <f t="shared" si="156"/>
        <v/>
      </c>
      <c r="AT355" s="127">
        <v>706</v>
      </c>
      <c r="AU355" s="128">
        <v>2.1800000000000002</v>
      </c>
      <c r="AV355" s="129" t="s">
        <v>103</v>
      </c>
      <c r="AW355" s="126" t="str">
        <f t="shared" si="157"/>
        <v/>
      </c>
      <c r="AX355" s="126" t="str">
        <f t="shared" si="158"/>
        <v/>
      </c>
      <c r="AY355" s="64" t="str">
        <f t="shared" si="159"/>
        <v/>
      </c>
      <c r="AZ355" s="97">
        <v>79.319999999999993</v>
      </c>
      <c r="BA355" s="68"/>
      <c r="BB355" s="68"/>
      <c r="BC355" s="68"/>
      <c r="BD355" s="68"/>
      <c r="BE355" s="15"/>
      <c r="BF355" s="5">
        <f t="shared" si="160"/>
        <v>6894</v>
      </c>
      <c r="BG355" s="41">
        <v>6845</v>
      </c>
      <c r="BH355" s="42">
        <v>49</v>
      </c>
      <c r="BI355" s="42"/>
      <c r="BJ355" s="42"/>
      <c r="BK355" s="42"/>
      <c r="BL355" s="42"/>
      <c r="BM355" s="15"/>
    </row>
    <row r="356" spans="1:65" outlineLevel="5" x14ac:dyDescent="0.3">
      <c r="A356" s="22">
        <f t="shared" si="144"/>
        <v>10</v>
      </c>
      <c r="B356" s="9">
        <f t="shared" si="162"/>
        <v>44134</v>
      </c>
      <c r="C356" s="51">
        <v>317644</v>
      </c>
      <c r="D356" s="64" t="str">
        <f t="shared" si="151"/>
        <v/>
      </c>
      <c r="E356" s="12"/>
      <c r="F356" s="12"/>
      <c r="G356" s="12"/>
      <c r="H356" s="12"/>
      <c r="I356" s="12"/>
      <c r="J356" s="12"/>
      <c r="K356" s="12"/>
      <c r="L356" s="12"/>
      <c r="M356" s="74" t="str">
        <f t="shared" si="152"/>
        <v/>
      </c>
      <c r="N356" s="83" t="s">
        <v>103</v>
      </c>
      <c r="O356" s="83" t="s">
        <v>103</v>
      </c>
      <c r="P356" s="83"/>
      <c r="Q356" s="83"/>
      <c r="R356" s="83"/>
      <c r="S356" s="83"/>
      <c r="T356" s="83"/>
      <c r="U356" s="83"/>
      <c r="V356" s="5" t="str">
        <f t="shared" si="153"/>
        <v/>
      </c>
      <c r="W356" s="41"/>
      <c r="X356" s="41"/>
      <c r="Y356" s="41"/>
      <c r="Z356" s="41"/>
      <c r="AA356" s="41"/>
      <c r="AB356" s="41"/>
      <c r="AC356" s="41"/>
      <c r="AD356" s="41"/>
      <c r="AE356" s="5" t="str">
        <f t="shared" si="154"/>
        <v/>
      </c>
      <c r="AF356" s="41"/>
      <c r="AG356" s="41"/>
      <c r="AH356" s="41"/>
      <c r="AI356" s="41"/>
      <c r="AJ356" s="41"/>
      <c r="AK356" s="41"/>
      <c r="AL356" s="41"/>
      <c r="AM356" s="41"/>
      <c r="AN356" s="41">
        <f t="shared" si="161"/>
        <v>23.127753303964759</v>
      </c>
      <c r="AO356" s="41">
        <v>908</v>
      </c>
      <c r="AP356" s="110" t="s">
        <v>103</v>
      </c>
      <c r="AQ356" s="111" t="s">
        <v>103</v>
      </c>
      <c r="AR356" s="126" t="str">
        <f t="shared" si="155"/>
        <v/>
      </c>
      <c r="AS356" s="126" t="str">
        <f t="shared" si="156"/>
        <v/>
      </c>
      <c r="AT356" s="127">
        <v>678</v>
      </c>
      <c r="AU356" s="128">
        <v>2.2599999999999998</v>
      </c>
      <c r="AV356" s="129" t="s">
        <v>103</v>
      </c>
      <c r="AW356" s="126" t="str">
        <f t="shared" si="157"/>
        <v/>
      </c>
      <c r="AX356" s="126" t="str">
        <f t="shared" si="158"/>
        <v/>
      </c>
      <c r="AY356" s="64" t="str">
        <f t="shared" si="159"/>
        <v/>
      </c>
      <c r="AZ356" s="97">
        <v>79.069999999999993</v>
      </c>
      <c r="BA356" s="68"/>
      <c r="BB356" s="68"/>
      <c r="BC356" s="68"/>
      <c r="BD356" s="68"/>
      <c r="BE356" s="15"/>
      <c r="BF356" s="5">
        <f t="shared" si="160"/>
        <v>14183</v>
      </c>
      <c r="BG356" s="41">
        <v>6804</v>
      </c>
      <c r="BH356" s="42">
        <v>7379</v>
      </c>
      <c r="BI356" s="42"/>
      <c r="BJ356" s="42"/>
      <c r="BK356" s="42"/>
      <c r="BL356" s="42"/>
      <c r="BM356" s="15"/>
    </row>
    <row r="357" spans="1:65" ht="17.25" outlineLevel="5" thickBot="1" x14ac:dyDescent="0.35">
      <c r="A357" s="31">
        <f t="shared" si="144"/>
        <v>10</v>
      </c>
      <c r="B357" s="32">
        <f t="shared" si="162"/>
        <v>44135</v>
      </c>
      <c r="C357" s="51">
        <v>310449</v>
      </c>
      <c r="D357" s="64" t="str">
        <f t="shared" si="151"/>
        <v/>
      </c>
      <c r="E357" s="12"/>
      <c r="F357" s="12"/>
      <c r="G357" s="12"/>
      <c r="H357" s="12"/>
      <c r="I357" s="12"/>
      <c r="J357" s="12"/>
      <c r="K357" s="12"/>
      <c r="L357" s="12"/>
      <c r="M357" s="74" t="str">
        <f t="shared" si="152"/>
        <v/>
      </c>
      <c r="N357" s="83" t="s">
        <v>103</v>
      </c>
      <c r="O357" s="83" t="s">
        <v>103</v>
      </c>
      <c r="P357" s="83"/>
      <c r="Q357" s="83"/>
      <c r="R357" s="83"/>
      <c r="S357" s="83"/>
      <c r="T357" s="83"/>
      <c r="U357" s="83"/>
      <c r="V357" s="5" t="str">
        <f t="shared" si="153"/>
        <v/>
      </c>
      <c r="W357" s="41"/>
      <c r="X357" s="41"/>
      <c r="Y357" s="41"/>
      <c r="Z357" s="41"/>
      <c r="AA357" s="41"/>
      <c r="AB357" s="41"/>
      <c r="AC357" s="41"/>
      <c r="AD357" s="41"/>
      <c r="AE357" s="5" t="str">
        <f t="shared" si="154"/>
        <v/>
      </c>
      <c r="AF357" s="41"/>
      <c r="AG357" s="41"/>
      <c r="AH357" s="41"/>
      <c r="AI357" s="41"/>
      <c r="AJ357" s="41"/>
      <c r="AK357" s="41"/>
      <c r="AL357" s="41"/>
      <c r="AM357" s="41"/>
      <c r="AN357" s="41">
        <f t="shared" si="161"/>
        <v>22.678185745140389</v>
      </c>
      <c r="AO357" s="41">
        <v>926</v>
      </c>
      <c r="AP357" s="110" t="s">
        <v>103</v>
      </c>
      <c r="AQ357" s="111" t="s">
        <v>103</v>
      </c>
      <c r="AR357" s="126" t="str">
        <f t="shared" si="155"/>
        <v/>
      </c>
      <c r="AS357" s="126" t="str">
        <f t="shared" si="156"/>
        <v/>
      </c>
      <c r="AT357" s="127">
        <v>672</v>
      </c>
      <c r="AU357" s="128" t="s">
        <v>103</v>
      </c>
      <c r="AV357" s="129" t="s">
        <v>103</v>
      </c>
      <c r="AW357" s="126" t="str">
        <f t="shared" si="157"/>
        <v/>
      </c>
      <c r="AX357" s="126" t="str">
        <f t="shared" si="158"/>
        <v/>
      </c>
      <c r="AY357" s="64" t="str">
        <f t="shared" si="159"/>
        <v/>
      </c>
      <c r="AZ357" s="97" t="s">
        <v>103</v>
      </c>
      <c r="BA357" s="68"/>
      <c r="BB357" s="68"/>
      <c r="BC357" s="68"/>
      <c r="BD357" s="68"/>
      <c r="BE357" s="15"/>
      <c r="BF357" s="5">
        <f t="shared" si="160"/>
        <v>11677</v>
      </c>
      <c r="BG357" s="41">
        <v>2349</v>
      </c>
      <c r="BH357" s="42">
        <v>9328</v>
      </c>
      <c r="BI357" s="42"/>
      <c r="BJ357" s="42"/>
      <c r="BK357" s="42"/>
      <c r="BL357" s="42"/>
      <c r="BM357" s="15"/>
    </row>
    <row r="358" spans="1:65" outlineLevel="4" x14ac:dyDescent="0.3">
      <c r="A358" s="156" t="s">
        <v>48</v>
      </c>
      <c r="B358" s="157"/>
      <c r="C358" s="50">
        <f t="shared" ref="C358:BM358" si="163">SUBTOTAL(4,C327:C357)</f>
        <v>383990</v>
      </c>
      <c r="D358" s="60">
        <f t="shared" si="163"/>
        <v>0</v>
      </c>
      <c r="E358" s="28">
        <f t="shared" si="163"/>
        <v>0</v>
      </c>
      <c r="F358" s="28">
        <f t="shared" si="163"/>
        <v>0</v>
      </c>
      <c r="G358" s="28">
        <f t="shared" si="163"/>
        <v>0</v>
      </c>
      <c r="H358" s="28">
        <f t="shared" si="163"/>
        <v>0</v>
      </c>
      <c r="I358" s="28">
        <f t="shared" si="163"/>
        <v>0</v>
      </c>
      <c r="J358" s="28">
        <f t="shared" si="163"/>
        <v>0</v>
      </c>
      <c r="K358" s="28">
        <f t="shared" si="163"/>
        <v>0</v>
      </c>
      <c r="L358" s="28">
        <f t="shared" si="163"/>
        <v>0</v>
      </c>
      <c r="M358" s="71">
        <f t="shared" si="163"/>
        <v>7.3</v>
      </c>
      <c r="N358" s="82">
        <f t="shared" si="163"/>
        <v>7.35</v>
      </c>
      <c r="O358" s="82">
        <f t="shared" si="163"/>
        <v>7.29</v>
      </c>
      <c r="P358" s="82">
        <f t="shared" si="163"/>
        <v>0</v>
      </c>
      <c r="Q358" s="82">
        <f t="shared" si="163"/>
        <v>0</v>
      </c>
      <c r="R358" s="82">
        <f t="shared" si="163"/>
        <v>0</v>
      </c>
      <c r="S358" s="82">
        <f t="shared" si="163"/>
        <v>0</v>
      </c>
      <c r="T358" s="82">
        <f t="shared" si="163"/>
        <v>0</v>
      </c>
      <c r="U358" s="82">
        <f t="shared" si="163"/>
        <v>0</v>
      </c>
      <c r="V358" s="29">
        <f t="shared" si="163"/>
        <v>0</v>
      </c>
      <c r="W358" s="39">
        <f t="shared" si="163"/>
        <v>0</v>
      </c>
      <c r="X358" s="39">
        <f t="shared" si="163"/>
        <v>0</v>
      </c>
      <c r="Y358" s="39">
        <f t="shared" si="163"/>
        <v>0</v>
      </c>
      <c r="Z358" s="39">
        <f t="shared" si="163"/>
        <v>0</v>
      </c>
      <c r="AA358" s="39">
        <f t="shared" si="163"/>
        <v>0</v>
      </c>
      <c r="AB358" s="39">
        <f t="shared" si="163"/>
        <v>0</v>
      </c>
      <c r="AC358" s="39">
        <f t="shared" si="163"/>
        <v>0</v>
      </c>
      <c r="AD358" s="39">
        <f t="shared" si="163"/>
        <v>0</v>
      </c>
      <c r="AE358" s="29">
        <f t="shared" si="163"/>
        <v>0</v>
      </c>
      <c r="AF358" s="39">
        <f t="shared" si="163"/>
        <v>0</v>
      </c>
      <c r="AG358" s="39">
        <f t="shared" si="163"/>
        <v>0</v>
      </c>
      <c r="AH358" s="39">
        <f t="shared" si="163"/>
        <v>0</v>
      </c>
      <c r="AI358" s="39">
        <f t="shared" si="163"/>
        <v>0</v>
      </c>
      <c r="AJ358" s="39">
        <f t="shared" si="163"/>
        <v>0</v>
      </c>
      <c r="AK358" s="39">
        <f t="shared" si="163"/>
        <v>0</v>
      </c>
      <c r="AL358" s="39">
        <f t="shared" si="163"/>
        <v>0</v>
      </c>
      <c r="AM358" s="39">
        <f t="shared" si="163"/>
        <v>0</v>
      </c>
      <c r="AN358" s="39">
        <f t="shared" si="163"/>
        <v>24.504084014002334</v>
      </c>
      <c r="AO358" s="39">
        <f t="shared" si="163"/>
        <v>1193</v>
      </c>
      <c r="AP358" s="104">
        <f t="shared" si="163"/>
        <v>4.91</v>
      </c>
      <c r="AQ358" s="105">
        <f t="shared" si="163"/>
        <v>3.8</v>
      </c>
      <c r="AR358" s="106">
        <f t="shared" si="163"/>
        <v>78.062678062678074</v>
      </c>
      <c r="AS358" s="106">
        <f t="shared" si="163"/>
        <v>26.64835164835165</v>
      </c>
      <c r="AT358" s="107">
        <f t="shared" si="163"/>
        <v>1089</v>
      </c>
      <c r="AU358" s="108">
        <f t="shared" si="163"/>
        <v>2.38</v>
      </c>
      <c r="AV358" s="109">
        <f t="shared" si="163"/>
        <v>1.5</v>
      </c>
      <c r="AW358" s="106">
        <f t="shared" si="163"/>
        <v>65.789473684210535</v>
      </c>
      <c r="AX358" s="106">
        <f t="shared" si="163"/>
        <v>37.554585152838428</v>
      </c>
      <c r="AY358" s="60">
        <f t="shared" si="163"/>
        <v>51.39974237870333</v>
      </c>
      <c r="AZ358" s="96">
        <f t="shared" si="163"/>
        <v>80.55</v>
      </c>
      <c r="BA358" s="67">
        <f t="shared" si="163"/>
        <v>58.4</v>
      </c>
      <c r="BB358" s="67">
        <f t="shared" si="163"/>
        <v>35</v>
      </c>
      <c r="BC358" s="67">
        <f t="shared" si="163"/>
        <v>1707</v>
      </c>
      <c r="BD358" s="67">
        <f t="shared" si="163"/>
        <v>0</v>
      </c>
      <c r="BE358" s="27">
        <f t="shared" si="163"/>
        <v>0</v>
      </c>
      <c r="BF358" s="29">
        <f t="shared" si="163"/>
        <v>15545</v>
      </c>
      <c r="BG358" s="39">
        <f t="shared" si="163"/>
        <v>7248</v>
      </c>
      <c r="BH358" s="40">
        <f t="shared" si="163"/>
        <v>13501</v>
      </c>
      <c r="BI358" s="40">
        <f t="shared" si="163"/>
        <v>0</v>
      </c>
      <c r="BJ358" s="40">
        <f t="shared" si="163"/>
        <v>0</v>
      </c>
      <c r="BK358" s="40">
        <f t="shared" si="163"/>
        <v>0</v>
      </c>
      <c r="BL358" s="40">
        <f t="shared" si="163"/>
        <v>0</v>
      </c>
      <c r="BM358" s="27">
        <f t="shared" si="163"/>
        <v>0</v>
      </c>
    </row>
    <row r="359" spans="1:65" outlineLevel="3" x14ac:dyDescent="0.3">
      <c r="A359" s="158" t="s">
        <v>49</v>
      </c>
      <c r="B359" s="159"/>
      <c r="C359" s="51">
        <f t="shared" ref="C359:BM359" si="164">SUBTOTAL(5,C327:C357)</f>
        <v>307545</v>
      </c>
      <c r="D359" s="61">
        <f t="shared" si="164"/>
        <v>0</v>
      </c>
      <c r="E359" s="12">
        <f t="shared" si="164"/>
        <v>0</v>
      </c>
      <c r="F359" s="12">
        <f t="shared" si="164"/>
        <v>0</v>
      </c>
      <c r="G359" s="12">
        <f t="shared" si="164"/>
        <v>0</v>
      </c>
      <c r="H359" s="12">
        <f t="shared" si="164"/>
        <v>0</v>
      </c>
      <c r="I359" s="12">
        <f t="shared" si="164"/>
        <v>0</v>
      </c>
      <c r="J359" s="12">
        <f t="shared" si="164"/>
        <v>0</v>
      </c>
      <c r="K359" s="12">
        <f t="shared" si="164"/>
        <v>0</v>
      </c>
      <c r="L359" s="12">
        <f t="shared" si="164"/>
        <v>0</v>
      </c>
      <c r="M359" s="72">
        <f t="shared" si="164"/>
        <v>7.1</v>
      </c>
      <c r="N359" s="83">
        <f t="shared" si="164"/>
        <v>7.17</v>
      </c>
      <c r="O359" s="83">
        <f t="shared" si="164"/>
        <v>7.09</v>
      </c>
      <c r="P359" s="83">
        <f t="shared" si="164"/>
        <v>0</v>
      </c>
      <c r="Q359" s="83">
        <f t="shared" si="164"/>
        <v>0</v>
      </c>
      <c r="R359" s="83">
        <f t="shared" si="164"/>
        <v>0</v>
      </c>
      <c r="S359" s="83">
        <f t="shared" si="164"/>
        <v>0</v>
      </c>
      <c r="T359" s="83">
        <f t="shared" si="164"/>
        <v>0</v>
      </c>
      <c r="U359" s="83">
        <f t="shared" si="164"/>
        <v>0</v>
      </c>
      <c r="V359" s="6">
        <f t="shared" si="164"/>
        <v>0</v>
      </c>
      <c r="W359" s="41">
        <f t="shared" si="164"/>
        <v>0</v>
      </c>
      <c r="X359" s="41">
        <f t="shared" si="164"/>
        <v>0</v>
      </c>
      <c r="Y359" s="41">
        <f t="shared" si="164"/>
        <v>0</v>
      </c>
      <c r="Z359" s="41">
        <f t="shared" si="164"/>
        <v>0</v>
      </c>
      <c r="AA359" s="41">
        <f t="shared" si="164"/>
        <v>0</v>
      </c>
      <c r="AB359" s="41">
        <f t="shared" si="164"/>
        <v>0</v>
      </c>
      <c r="AC359" s="41">
        <f t="shared" si="164"/>
        <v>0</v>
      </c>
      <c r="AD359" s="41">
        <f t="shared" si="164"/>
        <v>0</v>
      </c>
      <c r="AE359" s="6">
        <f t="shared" si="164"/>
        <v>0</v>
      </c>
      <c r="AF359" s="41">
        <f t="shared" si="164"/>
        <v>0</v>
      </c>
      <c r="AG359" s="41">
        <f t="shared" si="164"/>
        <v>0</v>
      </c>
      <c r="AH359" s="41">
        <f t="shared" si="164"/>
        <v>0</v>
      </c>
      <c r="AI359" s="41">
        <f t="shared" si="164"/>
        <v>0</v>
      </c>
      <c r="AJ359" s="41">
        <f t="shared" si="164"/>
        <v>0</v>
      </c>
      <c r="AK359" s="41">
        <f t="shared" si="164"/>
        <v>0</v>
      </c>
      <c r="AL359" s="41">
        <f t="shared" si="164"/>
        <v>0</v>
      </c>
      <c r="AM359" s="41">
        <f t="shared" si="164"/>
        <v>0</v>
      </c>
      <c r="AN359" s="41">
        <f t="shared" si="164"/>
        <v>17.602682313495389</v>
      </c>
      <c r="AO359" s="41">
        <f t="shared" si="164"/>
        <v>857</v>
      </c>
      <c r="AP359" s="110">
        <f t="shared" si="164"/>
        <v>3.51</v>
      </c>
      <c r="AQ359" s="111">
        <f t="shared" si="164"/>
        <v>2.67</v>
      </c>
      <c r="AR359" s="112">
        <f t="shared" si="164"/>
        <v>73.35164835164835</v>
      </c>
      <c r="AS359" s="112">
        <f t="shared" si="164"/>
        <v>21.937321937321926</v>
      </c>
      <c r="AT359" s="113">
        <f t="shared" si="164"/>
        <v>614</v>
      </c>
      <c r="AU359" s="114">
        <f t="shared" si="164"/>
        <v>2.1800000000000002</v>
      </c>
      <c r="AV359" s="115">
        <f t="shared" si="164"/>
        <v>1.43</v>
      </c>
      <c r="AW359" s="112">
        <f t="shared" si="164"/>
        <v>62.445414847161572</v>
      </c>
      <c r="AX359" s="112">
        <f t="shared" si="164"/>
        <v>34.210526315789465</v>
      </c>
      <c r="AY359" s="61">
        <f t="shared" si="164"/>
        <v>39.591498998345088</v>
      </c>
      <c r="AZ359" s="97">
        <f t="shared" si="164"/>
        <v>78.41</v>
      </c>
      <c r="BA359" s="68">
        <f t="shared" si="164"/>
        <v>58.4</v>
      </c>
      <c r="BB359" s="68">
        <f t="shared" si="164"/>
        <v>35</v>
      </c>
      <c r="BC359" s="68">
        <f t="shared" si="164"/>
        <v>1707</v>
      </c>
      <c r="BD359" s="68">
        <f t="shared" si="164"/>
        <v>0</v>
      </c>
      <c r="BE359" s="15">
        <f t="shared" si="164"/>
        <v>0</v>
      </c>
      <c r="BF359" s="6">
        <f t="shared" si="164"/>
        <v>6894</v>
      </c>
      <c r="BG359" s="41">
        <f t="shared" si="164"/>
        <v>0</v>
      </c>
      <c r="BH359" s="42">
        <f t="shared" si="164"/>
        <v>49</v>
      </c>
      <c r="BI359" s="42">
        <f t="shared" si="164"/>
        <v>0</v>
      </c>
      <c r="BJ359" s="42">
        <f t="shared" si="164"/>
        <v>0</v>
      </c>
      <c r="BK359" s="42">
        <f t="shared" si="164"/>
        <v>0</v>
      </c>
      <c r="BL359" s="42">
        <f t="shared" si="164"/>
        <v>0</v>
      </c>
      <c r="BM359" s="15">
        <f t="shared" si="164"/>
        <v>0</v>
      </c>
    </row>
    <row r="360" spans="1:65" outlineLevel="2" x14ac:dyDescent="0.3">
      <c r="A360" s="158" t="s">
        <v>50</v>
      </c>
      <c r="B360" s="159"/>
      <c r="C360" s="51">
        <f>IFERROR(SUBTOTAL(1,C327:C357),"")</f>
        <v>332268.25806451612</v>
      </c>
      <c r="D360" s="61" t="str">
        <f t="shared" ref="D360:BM360" si="165">IFERROR(SUBTOTAL(1,D327:D357),"")</f>
        <v/>
      </c>
      <c r="E360" s="12" t="str">
        <f t="shared" si="165"/>
        <v/>
      </c>
      <c r="F360" s="12" t="str">
        <f t="shared" si="165"/>
        <v/>
      </c>
      <c r="G360" s="12" t="str">
        <f t="shared" si="165"/>
        <v/>
      </c>
      <c r="H360" s="12" t="str">
        <f t="shared" si="165"/>
        <v/>
      </c>
      <c r="I360" s="12" t="str">
        <f t="shared" si="165"/>
        <v/>
      </c>
      <c r="J360" s="12" t="str">
        <f t="shared" si="165"/>
        <v/>
      </c>
      <c r="K360" s="12" t="str">
        <f t="shared" si="165"/>
        <v/>
      </c>
      <c r="L360" s="12" t="str">
        <f t="shared" si="165"/>
        <v/>
      </c>
      <c r="M360" s="72">
        <f t="shared" si="165"/>
        <v>7.2249999999999996</v>
      </c>
      <c r="N360" s="83">
        <f t="shared" si="165"/>
        <v>7.26</v>
      </c>
      <c r="O360" s="83">
        <f t="shared" si="165"/>
        <v>7.1875</v>
      </c>
      <c r="P360" s="83" t="str">
        <f t="shared" si="165"/>
        <v/>
      </c>
      <c r="Q360" s="83" t="str">
        <f t="shared" si="165"/>
        <v/>
      </c>
      <c r="R360" s="83" t="str">
        <f t="shared" si="165"/>
        <v/>
      </c>
      <c r="S360" s="83" t="str">
        <f t="shared" si="165"/>
        <v/>
      </c>
      <c r="T360" s="83" t="str">
        <f t="shared" si="165"/>
        <v/>
      </c>
      <c r="U360" s="83" t="str">
        <f t="shared" si="165"/>
        <v/>
      </c>
      <c r="V360" s="6" t="str">
        <f t="shared" si="165"/>
        <v/>
      </c>
      <c r="W360" s="41" t="str">
        <f t="shared" si="165"/>
        <v/>
      </c>
      <c r="X360" s="41" t="str">
        <f t="shared" si="165"/>
        <v/>
      </c>
      <c r="Y360" s="41" t="str">
        <f t="shared" si="165"/>
        <v/>
      </c>
      <c r="Z360" s="41" t="str">
        <f t="shared" si="165"/>
        <v/>
      </c>
      <c r="AA360" s="41" t="str">
        <f t="shared" si="165"/>
        <v/>
      </c>
      <c r="AB360" s="41" t="str">
        <f t="shared" si="165"/>
        <v/>
      </c>
      <c r="AC360" s="41" t="str">
        <f t="shared" si="165"/>
        <v/>
      </c>
      <c r="AD360" s="41" t="str">
        <f t="shared" si="165"/>
        <v/>
      </c>
      <c r="AE360" s="6" t="str">
        <f t="shared" si="165"/>
        <v/>
      </c>
      <c r="AF360" s="41" t="str">
        <f t="shared" si="165"/>
        <v/>
      </c>
      <c r="AG360" s="41" t="str">
        <f t="shared" si="165"/>
        <v/>
      </c>
      <c r="AH360" s="41" t="str">
        <f t="shared" si="165"/>
        <v/>
      </c>
      <c r="AI360" s="41" t="str">
        <f t="shared" si="165"/>
        <v/>
      </c>
      <c r="AJ360" s="41" t="str">
        <f t="shared" si="165"/>
        <v/>
      </c>
      <c r="AK360" s="41" t="str">
        <f t="shared" si="165"/>
        <v/>
      </c>
      <c r="AL360" s="41" t="str">
        <f t="shared" si="165"/>
        <v/>
      </c>
      <c r="AM360" s="41" t="str">
        <f t="shared" si="165"/>
        <v/>
      </c>
      <c r="AN360" s="41">
        <f t="shared" si="165"/>
        <v>21.037903611886335</v>
      </c>
      <c r="AO360" s="41">
        <f t="shared" si="165"/>
        <v>1006.1612903225806</v>
      </c>
      <c r="AP360" s="110">
        <f t="shared" si="165"/>
        <v>3.9575</v>
      </c>
      <c r="AQ360" s="111">
        <f t="shared" si="165"/>
        <v>3.0300000000000002</v>
      </c>
      <c r="AR360" s="112">
        <f t="shared" si="165"/>
        <v>76.498932670802191</v>
      </c>
      <c r="AS360" s="112">
        <f t="shared" si="165"/>
        <v>23.501067329197813</v>
      </c>
      <c r="AT360" s="113">
        <f t="shared" si="165"/>
        <v>845.48387096774195</v>
      </c>
      <c r="AU360" s="114">
        <f t="shared" si="165"/>
        <v>2.3015789473684212</v>
      </c>
      <c r="AV360" s="115">
        <f t="shared" si="165"/>
        <v>1.4574999999999998</v>
      </c>
      <c r="AW360" s="112">
        <f t="shared" si="165"/>
        <v>64.149239374222333</v>
      </c>
      <c r="AX360" s="112">
        <f t="shared" si="165"/>
        <v>35.850760625777667</v>
      </c>
      <c r="AY360" s="61">
        <f t="shared" si="165"/>
        <v>44.97747997829962</v>
      </c>
      <c r="AZ360" s="97">
        <f t="shared" si="165"/>
        <v>79.320526315789465</v>
      </c>
      <c r="BA360" s="68">
        <f t="shared" si="165"/>
        <v>58.4</v>
      </c>
      <c r="BB360" s="68">
        <f t="shared" si="165"/>
        <v>35</v>
      </c>
      <c r="BC360" s="68">
        <f t="shared" si="165"/>
        <v>1707</v>
      </c>
      <c r="BD360" s="68" t="str">
        <f t="shared" si="165"/>
        <v/>
      </c>
      <c r="BE360" s="15" t="str">
        <f>IFERROR(SUBTOTAL(1,BE327:BE357),"")</f>
        <v/>
      </c>
      <c r="BF360" s="6">
        <f t="shared" si="165"/>
        <v>12045.483870967742</v>
      </c>
      <c r="BG360" s="41">
        <f t="shared" si="165"/>
        <v>3751.3870967741937</v>
      </c>
      <c r="BH360" s="42">
        <f t="shared" si="165"/>
        <v>8294.0967741935492</v>
      </c>
      <c r="BI360" s="42" t="str">
        <f t="shared" si="165"/>
        <v/>
      </c>
      <c r="BJ360" s="42" t="str">
        <f t="shared" si="165"/>
        <v/>
      </c>
      <c r="BK360" s="42" t="str">
        <f t="shared" si="165"/>
        <v/>
      </c>
      <c r="BL360" s="42" t="str">
        <f t="shared" si="165"/>
        <v/>
      </c>
      <c r="BM360" s="15" t="str">
        <f t="shared" si="165"/>
        <v/>
      </c>
    </row>
    <row r="361" spans="1:65" ht="17.25" outlineLevel="1" thickBot="1" x14ac:dyDescent="0.35">
      <c r="A361" s="160" t="s">
        <v>51</v>
      </c>
      <c r="B361" s="161"/>
      <c r="C361" s="52">
        <f>SUBTOTAL(9,C327:C357)</f>
        <v>10300316</v>
      </c>
      <c r="D361" s="62"/>
      <c r="E361" s="30"/>
      <c r="F361" s="30"/>
      <c r="G361" s="30"/>
      <c r="H361" s="30"/>
      <c r="I361" s="30"/>
      <c r="J361" s="30"/>
      <c r="K361" s="30"/>
      <c r="L361" s="30"/>
      <c r="M361" s="73"/>
      <c r="N361" s="84"/>
      <c r="O361" s="84"/>
      <c r="P361" s="84"/>
      <c r="Q361" s="84"/>
      <c r="R361" s="84"/>
      <c r="S361" s="84"/>
      <c r="T361" s="84"/>
      <c r="U361" s="84"/>
      <c r="V361" s="93"/>
      <c r="W361" s="94"/>
      <c r="X361" s="94"/>
      <c r="Y361" s="94"/>
      <c r="Z361" s="94"/>
      <c r="AA361" s="94"/>
      <c r="AB361" s="94"/>
      <c r="AC361" s="94"/>
      <c r="AD361" s="94"/>
      <c r="AE361" s="93"/>
      <c r="AF361" s="94"/>
      <c r="AG361" s="94"/>
      <c r="AH361" s="94"/>
      <c r="AI361" s="94"/>
      <c r="AJ361" s="94"/>
      <c r="AK361" s="94"/>
      <c r="AL361" s="94"/>
      <c r="AM361" s="94"/>
      <c r="AN361" s="94"/>
      <c r="AO361" s="43">
        <f>SUBTOTAL(9,AO327:AO357)</f>
        <v>31191</v>
      </c>
      <c r="AP361" s="116"/>
      <c r="AQ361" s="117"/>
      <c r="AR361" s="118"/>
      <c r="AS361" s="118"/>
      <c r="AT361" s="119">
        <f>SUBTOTAL(9,AT327:AT357)</f>
        <v>26210</v>
      </c>
      <c r="AU361" s="120"/>
      <c r="AV361" s="121"/>
      <c r="AW361" s="118"/>
      <c r="AX361" s="118"/>
      <c r="AY361" s="62"/>
      <c r="AZ361" s="98"/>
      <c r="BA361" s="69"/>
      <c r="BB361" s="69"/>
      <c r="BC361" s="69"/>
      <c r="BD361" s="69"/>
      <c r="BE361" s="16">
        <f>SUBTOTAL(9,BE327:BE357)</f>
        <v>0</v>
      </c>
      <c r="BF361" s="7">
        <f t="shared" ref="BF361:BM361" si="166">SUBTOTAL(9,BF327:BF357)</f>
        <v>373410</v>
      </c>
      <c r="BG361" s="43">
        <f t="shared" si="166"/>
        <v>116293</v>
      </c>
      <c r="BH361" s="44">
        <f t="shared" si="166"/>
        <v>257117</v>
      </c>
      <c r="BI361" s="44">
        <f t="shared" si="166"/>
        <v>0</v>
      </c>
      <c r="BJ361" s="44">
        <f t="shared" si="166"/>
        <v>0</v>
      </c>
      <c r="BK361" s="44">
        <f t="shared" si="166"/>
        <v>0</v>
      </c>
      <c r="BL361" s="44">
        <f t="shared" si="166"/>
        <v>0</v>
      </c>
      <c r="BM361" s="16">
        <f t="shared" si="166"/>
        <v>0</v>
      </c>
    </row>
    <row r="362" spans="1:65" outlineLevel="5" x14ac:dyDescent="0.3">
      <c r="A362" s="21">
        <f t="shared" si="144"/>
        <v>11</v>
      </c>
      <c r="B362" s="33">
        <f>B357+1</f>
        <v>44136</v>
      </c>
      <c r="C362" s="51">
        <v>320034</v>
      </c>
      <c r="D362" s="64" t="str">
        <f t="shared" ref="D362:D391" si="167">IFERROR(ROUND(AVERAGE(E362:L362),1),"")</f>
        <v/>
      </c>
      <c r="E362" s="12"/>
      <c r="F362" s="12"/>
      <c r="G362" s="12"/>
      <c r="H362" s="12"/>
      <c r="I362" s="12"/>
      <c r="J362" s="12"/>
      <c r="K362" s="12"/>
      <c r="L362" s="12"/>
      <c r="M362" s="74" t="str">
        <f t="shared" ref="M362:M391" si="168">IFERROR(ROUND(AVERAGE(N362:U362),1),"")</f>
        <v/>
      </c>
      <c r="N362" s="83" t="s">
        <v>103</v>
      </c>
      <c r="O362" s="83" t="s">
        <v>103</v>
      </c>
      <c r="P362" s="83"/>
      <c r="Q362" s="83"/>
      <c r="R362" s="83"/>
      <c r="S362" s="83"/>
      <c r="T362" s="83"/>
      <c r="U362" s="83"/>
      <c r="V362" s="5" t="str">
        <f t="shared" ref="V362:V391" si="169">IFERROR(ROUND(AVERAGE(W362:AD362),1),"")</f>
        <v/>
      </c>
      <c r="W362" s="41"/>
      <c r="X362" s="41"/>
      <c r="Y362" s="41"/>
      <c r="Z362" s="41"/>
      <c r="AA362" s="41"/>
      <c r="AB362" s="41"/>
      <c r="AC362" s="41"/>
      <c r="AD362" s="41"/>
      <c r="AE362" s="5" t="str">
        <f t="shared" ref="AE362:AE391" si="170">IFERROR(ROUND(AVERAGE(AF362:AM362),1),"")</f>
        <v/>
      </c>
      <c r="AF362" s="41"/>
      <c r="AG362" s="41"/>
      <c r="AH362" s="41"/>
      <c r="AI362" s="41"/>
      <c r="AJ362" s="41"/>
      <c r="AK362" s="41"/>
      <c r="AL362" s="41"/>
      <c r="AM362" s="41"/>
      <c r="AN362" s="41">
        <f>21000/AO362</f>
        <v>22.128556375131719</v>
      </c>
      <c r="AO362" s="41">
        <v>949</v>
      </c>
      <c r="AP362" s="110" t="s">
        <v>103</v>
      </c>
      <c r="AQ362" s="111" t="s">
        <v>103</v>
      </c>
      <c r="AR362" s="126" t="str">
        <f t="shared" ref="AR362:AR391" si="171">IFERROR(AQ362/AP362*100,"")</f>
        <v/>
      </c>
      <c r="AS362" s="126" t="str">
        <f t="shared" ref="AS362:AS391" si="172">IFERROR(100-AR362,"")</f>
        <v/>
      </c>
      <c r="AT362" s="127">
        <v>782</v>
      </c>
      <c r="AU362" s="128" t="s">
        <v>103</v>
      </c>
      <c r="AV362" s="129" t="s">
        <v>103</v>
      </c>
      <c r="AW362" s="126" t="str">
        <f t="shared" ref="AW362:AW391" si="173">IFERROR(AV362/AU362*100,"")</f>
        <v/>
      </c>
      <c r="AX362" s="126" t="str">
        <f t="shared" ref="AX362:AX391" si="174">IFERROR(100-AW362,"")</f>
        <v/>
      </c>
      <c r="AY362" s="64" t="str">
        <f t="shared" ref="AY362:AY391" si="175">IFERROR((1-((AW362*AS362)/(AX362*AR362)))*100,"")</f>
        <v/>
      </c>
      <c r="AZ362" s="97" t="s">
        <v>103</v>
      </c>
      <c r="BA362" s="68"/>
      <c r="BB362" s="68"/>
      <c r="BC362" s="68"/>
      <c r="BD362" s="68"/>
      <c r="BE362" s="15"/>
      <c r="BF362" s="5">
        <f t="shared" ref="BF362:BF391" si="176">IF(SUM(BG362:BM362)=0,"",SUM(BG362:BM362))</f>
        <v>11211</v>
      </c>
      <c r="BG362" s="41">
        <v>0</v>
      </c>
      <c r="BH362" s="42">
        <v>11211</v>
      </c>
      <c r="BI362" s="42"/>
      <c r="BJ362" s="42"/>
      <c r="BK362" s="42"/>
      <c r="BL362" s="42"/>
      <c r="BM362" s="15"/>
    </row>
    <row r="363" spans="1:65" outlineLevel="5" x14ac:dyDescent="0.3">
      <c r="A363" s="22">
        <f t="shared" si="144"/>
        <v>11</v>
      </c>
      <c r="B363" s="9">
        <f t="shared" si="162"/>
        <v>44137</v>
      </c>
      <c r="C363" s="51">
        <v>340949</v>
      </c>
      <c r="D363" s="64" t="str">
        <f t="shared" si="167"/>
        <v/>
      </c>
      <c r="E363" s="12"/>
      <c r="F363" s="12"/>
      <c r="G363" s="12"/>
      <c r="H363" s="12"/>
      <c r="I363" s="12"/>
      <c r="J363" s="12"/>
      <c r="K363" s="12"/>
      <c r="L363" s="12"/>
      <c r="M363" s="74" t="str">
        <f t="shared" si="168"/>
        <v/>
      </c>
      <c r="N363" s="83" t="s">
        <v>103</v>
      </c>
      <c r="O363" s="83" t="s">
        <v>103</v>
      </c>
      <c r="P363" s="83"/>
      <c r="Q363" s="83"/>
      <c r="R363" s="83"/>
      <c r="S363" s="83"/>
      <c r="T363" s="83"/>
      <c r="U363" s="83"/>
      <c r="V363" s="5" t="str">
        <f t="shared" si="169"/>
        <v/>
      </c>
      <c r="W363" s="41"/>
      <c r="X363" s="41"/>
      <c r="Y363" s="41"/>
      <c r="Z363" s="41"/>
      <c r="AA363" s="41"/>
      <c r="AB363" s="41"/>
      <c r="AC363" s="41"/>
      <c r="AD363" s="41"/>
      <c r="AE363" s="5" t="str">
        <f t="shared" si="170"/>
        <v/>
      </c>
      <c r="AF363" s="41"/>
      <c r="AG363" s="41"/>
      <c r="AH363" s="41"/>
      <c r="AI363" s="41"/>
      <c r="AJ363" s="41"/>
      <c r="AK363" s="41"/>
      <c r="AL363" s="41"/>
      <c r="AM363" s="41"/>
      <c r="AN363" s="41">
        <f t="shared" ref="AN363:AN391" si="177">21000/AO363</f>
        <v>21.739130434782609</v>
      </c>
      <c r="AO363" s="41">
        <v>966</v>
      </c>
      <c r="AP363" s="110" t="s">
        <v>103</v>
      </c>
      <c r="AQ363" s="111" t="s">
        <v>103</v>
      </c>
      <c r="AR363" s="126" t="str">
        <f t="shared" si="171"/>
        <v/>
      </c>
      <c r="AS363" s="126" t="str">
        <f t="shared" si="172"/>
        <v/>
      </c>
      <c r="AT363" s="127">
        <v>834</v>
      </c>
      <c r="AU363" s="128">
        <v>2.31</v>
      </c>
      <c r="AV363" s="129" t="s">
        <v>103</v>
      </c>
      <c r="AW363" s="126" t="str">
        <f t="shared" si="173"/>
        <v/>
      </c>
      <c r="AX363" s="126" t="str">
        <f t="shared" si="174"/>
        <v/>
      </c>
      <c r="AY363" s="64" t="str">
        <f t="shared" si="175"/>
        <v/>
      </c>
      <c r="AZ363" s="97">
        <v>79.28</v>
      </c>
      <c r="BA363" s="68"/>
      <c r="BB363" s="68"/>
      <c r="BC363" s="68"/>
      <c r="BD363" s="68"/>
      <c r="BE363" s="15"/>
      <c r="BF363" s="5">
        <f t="shared" si="176"/>
        <v>11642</v>
      </c>
      <c r="BG363" s="41">
        <v>4556</v>
      </c>
      <c r="BH363" s="42">
        <v>7086</v>
      </c>
      <c r="BI363" s="42"/>
      <c r="BJ363" s="42"/>
      <c r="BK363" s="42"/>
      <c r="BL363" s="42"/>
      <c r="BM363" s="15"/>
    </row>
    <row r="364" spans="1:65" outlineLevel="5" x14ac:dyDescent="0.3">
      <c r="A364" s="22">
        <f t="shared" si="144"/>
        <v>11</v>
      </c>
      <c r="B364" s="9">
        <f t="shared" si="162"/>
        <v>44138</v>
      </c>
      <c r="C364" s="51">
        <v>326956</v>
      </c>
      <c r="D364" s="64" t="str">
        <f t="shared" si="167"/>
        <v/>
      </c>
      <c r="E364" s="12"/>
      <c r="F364" s="12"/>
      <c r="G364" s="12"/>
      <c r="H364" s="12"/>
      <c r="I364" s="12"/>
      <c r="J364" s="12"/>
      <c r="K364" s="12"/>
      <c r="L364" s="12"/>
      <c r="M364" s="74" t="str">
        <f t="shared" si="168"/>
        <v/>
      </c>
      <c r="N364" s="83" t="s">
        <v>103</v>
      </c>
      <c r="O364" s="83" t="s">
        <v>103</v>
      </c>
      <c r="P364" s="83"/>
      <c r="Q364" s="83"/>
      <c r="R364" s="83"/>
      <c r="S364" s="83"/>
      <c r="T364" s="83"/>
      <c r="U364" s="83"/>
      <c r="V364" s="5" t="str">
        <f t="shared" si="169"/>
        <v/>
      </c>
      <c r="W364" s="41"/>
      <c r="X364" s="41"/>
      <c r="Y364" s="41"/>
      <c r="Z364" s="41"/>
      <c r="AA364" s="41"/>
      <c r="AB364" s="41"/>
      <c r="AC364" s="41"/>
      <c r="AD364" s="41"/>
      <c r="AE364" s="5" t="str">
        <f t="shared" si="170"/>
        <v/>
      </c>
      <c r="AF364" s="41"/>
      <c r="AG364" s="41"/>
      <c r="AH364" s="41"/>
      <c r="AI364" s="41"/>
      <c r="AJ364" s="41"/>
      <c r="AK364" s="41"/>
      <c r="AL364" s="41"/>
      <c r="AM364" s="41"/>
      <c r="AN364" s="41">
        <f t="shared" si="177"/>
        <v>22.128556375131719</v>
      </c>
      <c r="AO364" s="41">
        <v>949</v>
      </c>
      <c r="AP364" s="110" t="s">
        <v>103</v>
      </c>
      <c r="AQ364" s="111" t="s">
        <v>103</v>
      </c>
      <c r="AR364" s="126" t="str">
        <f t="shared" si="171"/>
        <v/>
      </c>
      <c r="AS364" s="126" t="str">
        <f t="shared" si="172"/>
        <v/>
      </c>
      <c r="AT364" s="127">
        <v>649</v>
      </c>
      <c r="AU364" s="128">
        <v>2.38</v>
      </c>
      <c r="AV364" s="129" t="s">
        <v>103</v>
      </c>
      <c r="AW364" s="126" t="str">
        <f t="shared" si="173"/>
        <v/>
      </c>
      <c r="AX364" s="126" t="str">
        <f t="shared" si="174"/>
        <v/>
      </c>
      <c r="AY364" s="64" t="str">
        <f t="shared" si="175"/>
        <v/>
      </c>
      <c r="AZ364" s="97">
        <v>79.88</v>
      </c>
      <c r="BA364" s="68"/>
      <c r="BB364" s="68"/>
      <c r="BC364" s="68"/>
      <c r="BD364" s="68"/>
      <c r="BE364" s="15"/>
      <c r="BF364" s="5">
        <f t="shared" si="176"/>
        <v>12751</v>
      </c>
      <c r="BG364" s="41">
        <v>6947</v>
      </c>
      <c r="BH364" s="42">
        <v>5804</v>
      </c>
      <c r="BI364" s="42"/>
      <c r="BJ364" s="42"/>
      <c r="BK364" s="42"/>
      <c r="BL364" s="42"/>
      <c r="BM364" s="15"/>
    </row>
    <row r="365" spans="1:65" outlineLevel="5" x14ac:dyDescent="0.3">
      <c r="A365" s="22">
        <f t="shared" si="144"/>
        <v>11</v>
      </c>
      <c r="B365" s="9">
        <f t="shared" si="162"/>
        <v>44139</v>
      </c>
      <c r="C365" s="51">
        <v>309282</v>
      </c>
      <c r="D365" s="64" t="str">
        <f t="shared" si="167"/>
        <v/>
      </c>
      <c r="E365" s="12"/>
      <c r="F365" s="12"/>
      <c r="G365" s="12"/>
      <c r="H365" s="12"/>
      <c r="I365" s="12"/>
      <c r="J365" s="12"/>
      <c r="K365" s="12"/>
      <c r="L365" s="12"/>
      <c r="M365" s="74" t="str">
        <f t="shared" si="168"/>
        <v/>
      </c>
      <c r="N365" s="83" t="s">
        <v>103</v>
      </c>
      <c r="O365" s="83" t="s">
        <v>103</v>
      </c>
      <c r="P365" s="83"/>
      <c r="Q365" s="83"/>
      <c r="R365" s="83"/>
      <c r="S365" s="83"/>
      <c r="T365" s="83"/>
      <c r="U365" s="83"/>
      <c r="V365" s="5" t="str">
        <f t="shared" si="169"/>
        <v/>
      </c>
      <c r="W365" s="41"/>
      <c r="X365" s="41"/>
      <c r="Y365" s="41"/>
      <c r="Z365" s="41"/>
      <c r="AA365" s="41"/>
      <c r="AB365" s="41"/>
      <c r="AC365" s="41"/>
      <c r="AD365" s="41"/>
      <c r="AE365" s="5" t="str">
        <f t="shared" si="170"/>
        <v/>
      </c>
      <c r="AF365" s="41"/>
      <c r="AG365" s="41"/>
      <c r="AH365" s="41"/>
      <c r="AI365" s="41"/>
      <c r="AJ365" s="41"/>
      <c r="AK365" s="41"/>
      <c r="AL365" s="41"/>
      <c r="AM365" s="41"/>
      <c r="AN365" s="41">
        <f t="shared" si="177"/>
        <v>23.281596452328159</v>
      </c>
      <c r="AO365" s="41">
        <v>902</v>
      </c>
      <c r="AP365" s="110" t="s">
        <v>103</v>
      </c>
      <c r="AQ365" s="111" t="s">
        <v>103</v>
      </c>
      <c r="AR365" s="126" t="str">
        <f t="shared" si="171"/>
        <v/>
      </c>
      <c r="AS365" s="126" t="str">
        <f t="shared" si="172"/>
        <v/>
      </c>
      <c r="AT365" s="127">
        <v>849</v>
      </c>
      <c r="AU365" s="128">
        <v>2.4500000000000002</v>
      </c>
      <c r="AV365" s="129" t="s">
        <v>103</v>
      </c>
      <c r="AW365" s="126" t="str">
        <f t="shared" si="173"/>
        <v/>
      </c>
      <c r="AX365" s="126" t="str">
        <f t="shared" si="174"/>
        <v/>
      </c>
      <c r="AY365" s="64" t="str">
        <f t="shared" si="175"/>
        <v/>
      </c>
      <c r="AZ365" s="97">
        <v>79.8</v>
      </c>
      <c r="BA365" s="68"/>
      <c r="BB365" s="68"/>
      <c r="BC365" s="68"/>
      <c r="BD365" s="68"/>
      <c r="BE365" s="15"/>
      <c r="BF365" s="5">
        <f t="shared" si="176"/>
        <v>13846</v>
      </c>
      <c r="BG365" s="41">
        <v>6737</v>
      </c>
      <c r="BH365" s="42">
        <v>7109</v>
      </c>
      <c r="BI365" s="42"/>
      <c r="BJ365" s="42"/>
      <c r="BK365" s="42"/>
      <c r="BL365" s="42"/>
      <c r="BM365" s="15"/>
    </row>
    <row r="366" spans="1:65" outlineLevel="5" x14ac:dyDescent="0.3">
      <c r="A366" s="22">
        <f t="shared" si="144"/>
        <v>11</v>
      </c>
      <c r="B366" s="9">
        <f t="shared" si="162"/>
        <v>44140</v>
      </c>
      <c r="C366" s="51">
        <v>312430</v>
      </c>
      <c r="D366" s="64" t="str">
        <f t="shared" si="167"/>
        <v/>
      </c>
      <c r="E366" s="12"/>
      <c r="F366" s="12"/>
      <c r="G366" s="12"/>
      <c r="H366" s="12"/>
      <c r="I366" s="12"/>
      <c r="J366" s="12"/>
      <c r="K366" s="12"/>
      <c r="L366" s="12"/>
      <c r="M366" s="74">
        <f t="shared" si="168"/>
        <v>7.2</v>
      </c>
      <c r="N366" s="83">
        <v>7.18</v>
      </c>
      <c r="O366" s="83">
        <v>7.15</v>
      </c>
      <c r="P366" s="83"/>
      <c r="Q366" s="83"/>
      <c r="R366" s="83"/>
      <c r="S366" s="83"/>
      <c r="T366" s="83"/>
      <c r="U366" s="83"/>
      <c r="V366" s="5" t="str">
        <f t="shared" si="169"/>
        <v/>
      </c>
      <c r="W366" s="41"/>
      <c r="X366" s="41"/>
      <c r="Y366" s="41"/>
      <c r="Z366" s="41"/>
      <c r="AA366" s="41"/>
      <c r="AB366" s="41"/>
      <c r="AC366" s="41"/>
      <c r="AD366" s="41"/>
      <c r="AE366" s="5" t="str">
        <f t="shared" si="170"/>
        <v/>
      </c>
      <c r="AF366" s="41"/>
      <c r="AG366" s="41"/>
      <c r="AH366" s="41"/>
      <c r="AI366" s="41"/>
      <c r="AJ366" s="41"/>
      <c r="AK366" s="41"/>
      <c r="AL366" s="41"/>
      <c r="AM366" s="41"/>
      <c r="AN366" s="41">
        <f t="shared" si="177"/>
        <v>20.588235294117649</v>
      </c>
      <c r="AO366" s="41">
        <v>1020</v>
      </c>
      <c r="AP366" s="110">
        <v>4.16</v>
      </c>
      <c r="AQ366" s="111">
        <v>3.05</v>
      </c>
      <c r="AR366" s="126">
        <f t="shared" si="171"/>
        <v>73.317307692307693</v>
      </c>
      <c r="AS366" s="126">
        <f t="shared" si="172"/>
        <v>26.682692307692307</v>
      </c>
      <c r="AT366" s="127">
        <v>901</v>
      </c>
      <c r="AU366" s="128">
        <v>2.58</v>
      </c>
      <c r="AV366" s="129">
        <v>1.64</v>
      </c>
      <c r="AW366" s="126">
        <f t="shared" si="173"/>
        <v>63.565891472868209</v>
      </c>
      <c r="AX366" s="126">
        <f t="shared" si="174"/>
        <v>36.434108527131791</v>
      </c>
      <c r="AY366" s="64">
        <f t="shared" si="175"/>
        <v>36.505057551447528</v>
      </c>
      <c r="AZ366" s="97">
        <v>79.17</v>
      </c>
      <c r="BA366" s="68"/>
      <c r="BB366" s="68"/>
      <c r="BC366" s="68"/>
      <c r="BD366" s="68"/>
      <c r="BE366" s="15"/>
      <c r="BF366" s="5">
        <f t="shared" si="176"/>
        <v>12498</v>
      </c>
      <c r="BG366" s="41">
        <v>1470</v>
      </c>
      <c r="BH366" s="42">
        <v>11028</v>
      </c>
      <c r="BI366" s="42"/>
      <c r="BJ366" s="42"/>
      <c r="BK366" s="42"/>
      <c r="BL366" s="42"/>
      <c r="BM366" s="15"/>
    </row>
    <row r="367" spans="1:65" outlineLevel="5" x14ac:dyDescent="0.3">
      <c r="A367" s="22">
        <f t="shared" si="144"/>
        <v>11</v>
      </c>
      <c r="B367" s="9">
        <f t="shared" si="162"/>
        <v>44141</v>
      </c>
      <c r="C367" s="51">
        <v>322109</v>
      </c>
      <c r="D367" s="64" t="str">
        <f t="shared" si="167"/>
        <v/>
      </c>
      <c r="E367" s="12"/>
      <c r="F367" s="12"/>
      <c r="G367" s="12"/>
      <c r="H367" s="12"/>
      <c r="I367" s="12"/>
      <c r="J367" s="12"/>
      <c r="K367" s="12"/>
      <c r="L367" s="12"/>
      <c r="M367" s="74" t="str">
        <f t="shared" si="168"/>
        <v/>
      </c>
      <c r="N367" s="83" t="s">
        <v>103</v>
      </c>
      <c r="O367" s="83" t="s">
        <v>103</v>
      </c>
      <c r="P367" s="83"/>
      <c r="Q367" s="83"/>
      <c r="R367" s="83"/>
      <c r="S367" s="83"/>
      <c r="T367" s="83"/>
      <c r="U367" s="83"/>
      <c r="V367" s="5" t="str">
        <f t="shared" si="169"/>
        <v/>
      </c>
      <c r="W367" s="41"/>
      <c r="X367" s="41"/>
      <c r="Y367" s="41"/>
      <c r="Z367" s="41"/>
      <c r="AA367" s="41"/>
      <c r="AB367" s="41"/>
      <c r="AC367" s="41"/>
      <c r="AD367" s="41"/>
      <c r="AE367" s="5" t="str">
        <f t="shared" si="170"/>
        <v/>
      </c>
      <c r="AF367" s="41"/>
      <c r="AG367" s="41"/>
      <c r="AH367" s="41"/>
      <c r="AI367" s="41"/>
      <c r="AJ367" s="41"/>
      <c r="AK367" s="41"/>
      <c r="AL367" s="41"/>
      <c r="AM367" s="41"/>
      <c r="AN367" s="41">
        <f t="shared" si="177"/>
        <v>20.309477756286267</v>
      </c>
      <c r="AO367" s="41">
        <v>1034</v>
      </c>
      <c r="AP367" s="110" t="s">
        <v>103</v>
      </c>
      <c r="AQ367" s="111" t="s">
        <v>103</v>
      </c>
      <c r="AR367" s="126" t="str">
        <f t="shared" si="171"/>
        <v/>
      </c>
      <c r="AS367" s="126" t="str">
        <f t="shared" si="172"/>
        <v/>
      </c>
      <c r="AT367" s="127">
        <v>975</v>
      </c>
      <c r="AU367" s="128" t="s">
        <v>103</v>
      </c>
      <c r="AV367" s="129" t="s">
        <v>103</v>
      </c>
      <c r="AW367" s="126" t="str">
        <f t="shared" si="173"/>
        <v/>
      </c>
      <c r="AX367" s="126" t="str">
        <f t="shared" si="174"/>
        <v/>
      </c>
      <c r="AY367" s="64" t="str">
        <f t="shared" si="175"/>
        <v/>
      </c>
      <c r="AZ367" s="97" t="s">
        <v>103</v>
      </c>
      <c r="BA367" s="68"/>
      <c r="BB367" s="68"/>
      <c r="BC367" s="68"/>
      <c r="BD367" s="68"/>
      <c r="BE367" s="15"/>
      <c r="BF367" s="5">
        <f t="shared" si="176"/>
        <v>12170</v>
      </c>
      <c r="BG367" s="41">
        <v>5328</v>
      </c>
      <c r="BH367" s="42">
        <v>6842</v>
      </c>
      <c r="BI367" s="42"/>
      <c r="BJ367" s="42"/>
      <c r="BK367" s="42"/>
      <c r="BL367" s="42"/>
      <c r="BM367" s="15"/>
    </row>
    <row r="368" spans="1:65" outlineLevel="5" x14ac:dyDescent="0.3">
      <c r="A368" s="22">
        <f t="shared" si="144"/>
        <v>11</v>
      </c>
      <c r="B368" s="9">
        <f t="shared" si="162"/>
        <v>44142</v>
      </c>
      <c r="C368" s="51">
        <v>317567</v>
      </c>
      <c r="D368" s="64" t="str">
        <f t="shared" si="167"/>
        <v/>
      </c>
      <c r="E368" s="12"/>
      <c r="F368" s="12"/>
      <c r="G368" s="12"/>
      <c r="H368" s="12"/>
      <c r="I368" s="12"/>
      <c r="J368" s="12"/>
      <c r="K368" s="12"/>
      <c r="L368" s="12"/>
      <c r="M368" s="74" t="str">
        <f t="shared" si="168"/>
        <v/>
      </c>
      <c r="N368" s="83" t="s">
        <v>103</v>
      </c>
      <c r="O368" s="83" t="s">
        <v>103</v>
      </c>
      <c r="P368" s="83"/>
      <c r="Q368" s="83"/>
      <c r="R368" s="83"/>
      <c r="S368" s="83"/>
      <c r="T368" s="83"/>
      <c r="U368" s="83"/>
      <c r="V368" s="5" t="str">
        <f t="shared" si="169"/>
        <v/>
      </c>
      <c r="W368" s="41"/>
      <c r="X368" s="41"/>
      <c r="Y368" s="41"/>
      <c r="Z368" s="41"/>
      <c r="AA368" s="41"/>
      <c r="AB368" s="41"/>
      <c r="AC368" s="41"/>
      <c r="AD368" s="41"/>
      <c r="AE368" s="5" t="str">
        <f t="shared" si="170"/>
        <v/>
      </c>
      <c r="AF368" s="41"/>
      <c r="AG368" s="41"/>
      <c r="AH368" s="41"/>
      <c r="AI368" s="41"/>
      <c r="AJ368" s="41"/>
      <c r="AK368" s="41"/>
      <c r="AL368" s="41"/>
      <c r="AM368" s="41"/>
      <c r="AN368" s="41">
        <f t="shared" si="177"/>
        <v>18.633540372670808</v>
      </c>
      <c r="AO368" s="41">
        <v>1127</v>
      </c>
      <c r="AP368" s="110" t="s">
        <v>103</v>
      </c>
      <c r="AQ368" s="111" t="s">
        <v>103</v>
      </c>
      <c r="AR368" s="126" t="str">
        <f t="shared" si="171"/>
        <v/>
      </c>
      <c r="AS368" s="126" t="str">
        <f t="shared" si="172"/>
        <v/>
      </c>
      <c r="AT368" s="127">
        <v>1052</v>
      </c>
      <c r="AU368" s="128" t="s">
        <v>103</v>
      </c>
      <c r="AV368" s="129" t="s">
        <v>103</v>
      </c>
      <c r="AW368" s="126" t="str">
        <f t="shared" si="173"/>
        <v/>
      </c>
      <c r="AX368" s="126" t="str">
        <f t="shared" si="174"/>
        <v/>
      </c>
      <c r="AY368" s="64" t="str">
        <f t="shared" si="175"/>
        <v/>
      </c>
      <c r="AZ368" s="97" t="s">
        <v>103</v>
      </c>
      <c r="BA368" s="68"/>
      <c r="BB368" s="68"/>
      <c r="BC368" s="68"/>
      <c r="BD368" s="68"/>
      <c r="BE368" s="15"/>
      <c r="BF368" s="5">
        <f t="shared" si="176"/>
        <v>12624</v>
      </c>
      <c r="BG368" s="41">
        <v>0</v>
      </c>
      <c r="BH368" s="42">
        <v>12624</v>
      </c>
      <c r="BI368" s="42"/>
      <c r="BJ368" s="42"/>
      <c r="BK368" s="42"/>
      <c r="BL368" s="42"/>
      <c r="BM368" s="15"/>
    </row>
    <row r="369" spans="1:65" outlineLevel="5" x14ac:dyDescent="0.3">
      <c r="A369" s="22">
        <f t="shared" si="144"/>
        <v>11</v>
      </c>
      <c r="B369" s="9">
        <f t="shared" si="162"/>
        <v>44143</v>
      </c>
      <c r="C369" s="51">
        <v>312108</v>
      </c>
      <c r="D369" s="64" t="str">
        <f t="shared" si="167"/>
        <v/>
      </c>
      <c r="E369" s="12"/>
      <c r="F369" s="12"/>
      <c r="G369" s="12"/>
      <c r="H369" s="12"/>
      <c r="I369" s="12"/>
      <c r="J369" s="12"/>
      <c r="K369" s="12"/>
      <c r="L369" s="12"/>
      <c r="M369" s="74" t="str">
        <f t="shared" si="168"/>
        <v/>
      </c>
      <c r="N369" s="83" t="s">
        <v>103</v>
      </c>
      <c r="O369" s="83" t="s">
        <v>103</v>
      </c>
      <c r="P369" s="83"/>
      <c r="Q369" s="83"/>
      <c r="R369" s="83"/>
      <c r="S369" s="83"/>
      <c r="T369" s="83"/>
      <c r="U369" s="83"/>
      <c r="V369" s="5" t="str">
        <f t="shared" si="169"/>
        <v/>
      </c>
      <c r="W369" s="41"/>
      <c r="X369" s="41"/>
      <c r="Y369" s="41"/>
      <c r="Z369" s="41"/>
      <c r="AA369" s="41"/>
      <c r="AB369" s="41"/>
      <c r="AC369" s="41"/>
      <c r="AD369" s="41"/>
      <c r="AE369" s="5" t="str">
        <f t="shared" si="170"/>
        <v/>
      </c>
      <c r="AF369" s="41"/>
      <c r="AG369" s="41"/>
      <c r="AH369" s="41"/>
      <c r="AI369" s="41"/>
      <c r="AJ369" s="41"/>
      <c r="AK369" s="41"/>
      <c r="AL369" s="41"/>
      <c r="AM369" s="41"/>
      <c r="AN369" s="41">
        <f t="shared" si="177"/>
        <v>19.42645698427382</v>
      </c>
      <c r="AO369" s="41">
        <v>1081</v>
      </c>
      <c r="AP369" s="110" t="s">
        <v>103</v>
      </c>
      <c r="AQ369" s="111" t="s">
        <v>103</v>
      </c>
      <c r="AR369" s="126" t="str">
        <f t="shared" si="171"/>
        <v/>
      </c>
      <c r="AS369" s="126" t="str">
        <f t="shared" si="172"/>
        <v/>
      </c>
      <c r="AT369" s="127">
        <v>1016</v>
      </c>
      <c r="AU369" s="128" t="s">
        <v>103</v>
      </c>
      <c r="AV369" s="129" t="s">
        <v>103</v>
      </c>
      <c r="AW369" s="126" t="str">
        <f t="shared" si="173"/>
        <v/>
      </c>
      <c r="AX369" s="126" t="str">
        <f t="shared" si="174"/>
        <v/>
      </c>
      <c r="AY369" s="64" t="str">
        <f t="shared" si="175"/>
        <v/>
      </c>
      <c r="AZ369" s="97" t="s">
        <v>103</v>
      </c>
      <c r="BA369" s="68"/>
      <c r="BB369" s="68"/>
      <c r="BC369" s="68"/>
      <c r="BD369" s="68"/>
      <c r="BE369" s="15"/>
      <c r="BF369" s="5">
        <f t="shared" si="176"/>
        <v>13690</v>
      </c>
      <c r="BG369" s="41">
        <v>2982</v>
      </c>
      <c r="BH369" s="42">
        <v>10708</v>
      </c>
      <c r="BI369" s="42"/>
      <c r="BJ369" s="42"/>
      <c r="BK369" s="42"/>
      <c r="BL369" s="42"/>
      <c r="BM369" s="15"/>
    </row>
    <row r="370" spans="1:65" outlineLevel="5" x14ac:dyDescent="0.3">
      <c r="A370" s="22">
        <f t="shared" si="144"/>
        <v>11</v>
      </c>
      <c r="B370" s="9">
        <f t="shared" si="162"/>
        <v>44144</v>
      </c>
      <c r="C370" s="51">
        <v>310779</v>
      </c>
      <c r="D370" s="64" t="str">
        <f t="shared" si="167"/>
        <v/>
      </c>
      <c r="E370" s="12"/>
      <c r="F370" s="12"/>
      <c r="G370" s="12"/>
      <c r="H370" s="12"/>
      <c r="I370" s="12"/>
      <c r="J370" s="12"/>
      <c r="K370" s="12"/>
      <c r="L370" s="12"/>
      <c r="M370" s="74" t="str">
        <f t="shared" si="168"/>
        <v/>
      </c>
      <c r="N370" s="83" t="s">
        <v>103</v>
      </c>
      <c r="O370" s="83" t="s">
        <v>103</v>
      </c>
      <c r="P370" s="83"/>
      <c r="Q370" s="83"/>
      <c r="R370" s="83"/>
      <c r="S370" s="83"/>
      <c r="T370" s="83"/>
      <c r="U370" s="83"/>
      <c r="V370" s="5" t="str">
        <f t="shared" si="169"/>
        <v/>
      </c>
      <c r="W370" s="41"/>
      <c r="X370" s="41"/>
      <c r="Y370" s="41"/>
      <c r="Z370" s="41"/>
      <c r="AA370" s="41"/>
      <c r="AB370" s="41"/>
      <c r="AC370" s="41"/>
      <c r="AD370" s="41"/>
      <c r="AE370" s="5" t="str">
        <f t="shared" si="170"/>
        <v/>
      </c>
      <c r="AF370" s="41"/>
      <c r="AG370" s="41"/>
      <c r="AH370" s="41"/>
      <c r="AI370" s="41"/>
      <c r="AJ370" s="41"/>
      <c r="AK370" s="41"/>
      <c r="AL370" s="41"/>
      <c r="AM370" s="41"/>
      <c r="AN370" s="41">
        <f t="shared" si="177"/>
        <v>19.319227230910762</v>
      </c>
      <c r="AO370" s="41">
        <v>1087</v>
      </c>
      <c r="AP370" s="110" t="s">
        <v>103</v>
      </c>
      <c r="AQ370" s="111" t="s">
        <v>103</v>
      </c>
      <c r="AR370" s="126" t="str">
        <f t="shared" si="171"/>
        <v/>
      </c>
      <c r="AS370" s="126" t="str">
        <f t="shared" si="172"/>
        <v/>
      </c>
      <c r="AT370" s="127">
        <v>978</v>
      </c>
      <c r="AU370" s="128">
        <v>2.46</v>
      </c>
      <c r="AV370" s="129" t="s">
        <v>103</v>
      </c>
      <c r="AW370" s="126" t="str">
        <f t="shared" si="173"/>
        <v/>
      </c>
      <c r="AX370" s="126" t="str">
        <f t="shared" si="174"/>
        <v/>
      </c>
      <c r="AY370" s="64" t="str">
        <f t="shared" si="175"/>
        <v/>
      </c>
      <c r="AZ370" s="97">
        <v>79.430000000000007</v>
      </c>
      <c r="BA370" s="68"/>
      <c r="BB370" s="68"/>
      <c r="BC370" s="68"/>
      <c r="BD370" s="68"/>
      <c r="BE370" s="15"/>
      <c r="BF370" s="5">
        <f t="shared" si="176"/>
        <v>13480</v>
      </c>
      <c r="BG370" s="41">
        <v>5106</v>
      </c>
      <c r="BH370" s="42">
        <v>8374</v>
      </c>
      <c r="BI370" s="42"/>
      <c r="BJ370" s="42"/>
      <c r="BK370" s="42"/>
      <c r="BL370" s="42"/>
      <c r="BM370" s="15"/>
    </row>
    <row r="371" spans="1:65" outlineLevel="5" x14ac:dyDescent="0.3">
      <c r="A371" s="22">
        <f t="shared" si="144"/>
        <v>11</v>
      </c>
      <c r="B371" s="9">
        <f t="shared" si="162"/>
        <v>44145</v>
      </c>
      <c r="C371" s="51">
        <v>314361</v>
      </c>
      <c r="D371" s="64" t="str">
        <f t="shared" si="167"/>
        <v/>
      </c>
      <c r="E371" s="12"/>
      <c r="F371" s="12"/>
      <c r="G371" s="12"/>
      <c r="H371" s="12"/>
      <c r="I371" s="12"/>
      <c r="J371" s="12"/>
      <c r="K371" s="12"/>
      <c r="L371" s="12"/>
      <c r="M371" s="74">
        <f t="shared" si="168"/>
        <v>7.2</v>
      </c>
      <c r="N371" s="83">
        <v>7.23</v>
      </c>
      <c r="O371" s="83">
        <v>7.18</v>
      </c>
      <c r="P371" s="83"/>
      <c r="Q371" s="83"/>
      <c r="R371" s="83"/>
      <c r="S371" s="83"/>
      <c r="T371" s="83"/>
      <c r="U371" s="83"/>
      <c r="V371" s="5" t="str">
        <f t="shared" si="169"/>
        <v/>
      </c>
      <c r="W371" s="41"/>
      <c r="X371" s="41"/>
      <c r="Y371" s="41"/>
      <c r="Z371" s="41"/>
      <c r="AA371" s="41"/>
      <c r="AB371" s="41"/>
      <c r="AC371" s="41"/>
      <c r="AD371" s="41"/>
      <c r="AE371" s="5" t="str">
        <f t="shared" si="170"/>
        <v/>
      </c>
      <c r="AF371" s="41"/>
      <c r="AG371" s="41"/>
      <c r="AH371" s="41"/>
      <c r="AI371" s="41"/>
      <c r="AJ371" s="41"/>
      <c r="AK371" s="41"/>
      <c r="AL371" s="41"/>
      <c r="AM371" s="41"/>
      <c r="AN371" s="41">
        <f t="shared" si="177"/>
        <v>20</v>
      </c>
      <c r="AO371" s="41">
        <v>1050</v>
      </c>
      <c r="AP371" s="110">
        <v>3.61</v>
      </c>
      <c r="AQ371" s="111">
        <v>2.65</v>
      </c>
      <c r="AR371" s="126">
        <f t="shared" si="171"/>
        <v>73.40720221606648</v>
      </c>
      <c r="AS371" s="126">
        <f t="shared" si="172"/>
        <v>26.59279778393352</v>
      </c>
      <c r="AT371" s="127">
        <v>1058</v>
      </c>
      <c r="AU371" s="128">
        <v>2.2999999999999998</v>
      </c>
      <c r="AV371" s="129">
        <v>1.42</v>
      </c>
      <c r="AW371" s="126">
        <f t="shared" si="173"/>
        <v>61.739130434782609</v>
      </c>
      <c r="AX371" s="126">
        <f t="shared" si="174"/>
        <v>38.260869565217391</v>
      </c>
      <c r="AY371" s="64">
        <f t="shared" si="175"/>
        <v>41.54373927958833</v>
      </c>
      <c r="AZ371" s="97">
        <v>79.150000000000006</v>
      </c>
      <c r="BA371" s="68"/>
      <c r="BB371" s="68"/>
      <c r="BC371" s="68"/>
      <c r="BD371" s="68"/>
      <c r="BE371" s="15"/>
      <c r="BF371" s="5">
        <f t="shared" si="176"/>
        <v>13784</v>
      </c>
      <c r="BG371" s="41">
        <v>5121</v>
      </c>
      <c r="BH371" s="42">
        <v>8663</v>
      </c>
      <c r="BI371" s="42"/>
      <c r="BJ371" s="42"/>
      <c r="BK371" s="42"/>
      <c r="BL371" s="42"/>
      <c r="BM371" s="15"/>
    </row>
    <row r="372" spans="1:65" outlineLevel="5" x14ac:dyDescent="0.3">
      <c r="A372" s="22">
        <f t="shared" si="144"/>
        <v>11</v>
      </c>
      <c r="B372" s="9">
        <f t="shared" si="162"/>
        <v>44146</v>
      </c>
      <c r="C372" s="51">
        <v>301502</v>
      </c>
      <c r="D372" s="64" t="str">
        <f t="shared" si="167"/>
        <v/>
      </c>
      <c r="E372" s="12"/>
      <c r="F372" s="12"/>
      <c r="G372" s="12"/>
      <c r="H372" s="12"/>
      <c r="I372" s="12"/>
      <c r="J372" s="12"/>
      <c r="K372" s="12"/>
      <c r="L372" s="12"/>
      <c r="M372" s="74" t="str">
        <f t="shared" si="168"/>
        <v/>
      </c>
      <c r="N372" s="83" t="s">
        <v>103</v>
      </c>
      <c r="O372" s="83" t="s">
        <v>103</v>
      </c>
      <c r="P372" s="83"/>
      <c r="Q372" s="83"/>
      <c r="R372" s="83"/>
      <c r="S372" s="83"/>
      <c r="T372" s="83"/>
      <c r="U372" s="83"/>
      <c r="V372" s="5" t="str">
        <f t="shared" si="169"/>
        <v/>
      </c>
      <c r="W372" s="41"/>
      <c r="X372" s="41"/>
      <c r="Y372" s="41"/>
      <c r="Z372" s="41"/>
      <c r="AA372" s="41"/>
      <c r="AB372" s="41"/>
      <c r="AC372" s="41"/>
      <c r="AD372" s="41"/>
      <c r="AE372" s="5" t="str">
        <f t="shared" si="170"/>
        <v/>
      </c>
      <c r="AF372" s="41"/>
      <c r="AG372" s="41"/>
      <c r="AH372" s="41"/>
      <c r="AI372" s="41"/>
      <c r="AJ372" s="41"/>
      <c r="AK372" s="41"/>
      <c r="AL372" s="41"/>
      <c r="AM372" s="41"/>
      <c r="AN372" s="41">
        <f t="shared" si="177"/>
        <v>18.666666666666668</v>
      </c>
      <c r="AO372" s="41">
        <v>1125</v>
      </c>
      <c r="AP372" s="110" t="s">
        <v>103</v>
      </c>
      <c r="AQ372" s="111" t="s">
        <v>103</v>
      </c>
      <c r="AR372" s="126" t="str">
        <f t="shared" si="171"/>
        <v/>
      </c>
      <c r="AS372" s="126" t="str">
        <f t="shared" si="172"/>
        <v/>
      </c>
      <c r="AT372" s="127">
        <v>1060</v>
      </c>
      <c r="AU372" s="128">
        <v>2.4300000000000002</v>
      </c>
      <c r="AV372" s="129" t="s">
        <v>103</v>
      </c>
      <c r="AW372" s="126" t="str">
        <f t="shared" si="173"/>
        <v/>
      </c>
      <c r="AX372" s="126" t="str">
        <f t="shared" si="174"/>
        <v/>
      </c>
      <c r="AY372" s="64" t="str">
        <f t="shared" si="175"/>
        <v/>
      </c>
      <c r="AZ372" s="97">
        <v>78.86</v>
      </c>
      <c r="BA372" s="68"/>
      <c r="BB372" s="68"/>
      <c r="BC372" s="68"/>
      <c r="BD372" s="68"/>
      <c r="BE372" s="15"/>
      <c r="BF372" s="5">
        <f t="shared" si="176"/>
        <v>11678</v>
      </c>
      <c r="BG372" s="41">
        <v>4986</v>
      </c>
      <c r="BH372" s="42">
        <v>6692</v>
      </c>
      <c r="BI372" s="42"/>
      <c r="BJ372" s="42"/>
      <c r="BK372" s="42"/>
      <c r="BL372" s="42"/>
      <c r="BM372" s="15"/>
    </row>
    <row r="373" spans="1:65" outlineLevel="5" x14ac:dyDescent="0.3">
      <c r="A373" s="22">
        <f t="shared" si="144"/>
        <v>11</v>
      </c>
      <c r="B373" s="9">
        <f t="shared" si="162"/>
        <v>44147</v>
      </c>
      <c r="C373" s="51">
        <v>311282</v>
      </c>
      <c r="D373" s="64" t="str">
        <f t="shared" si="167"/>
        <v/>
      </c>
      <c r="E373" s="12"/>
      <c r="F373" s="12"/>
      <c r="G373" s="12"/>
      <c r="H373" s="12"/>
      <c r="I373" s="12"/>
      <c r="J373" s="12"/>
      <c r="K373" s="12"/>
      <c r="L373" s="12"/>
      <c r="M373" s="74" t="str">
        <f t="shared" si="168"/>
        <v/>
      </c>
      <c r="N373" s="83" t="s">
        <v>103</v>
      </c>
      <c r="O373" s="83" t="s">
        <v>103</v>
      </c>
      <c r="P373" s="83"/>
      <c r="Q373" s="83"/>
      <c r="R373" s="83"/>
      <c r="S373" s="83"/>
      <c r="T373" s="83"/>
      <c r="U373" s="83"/>
      <c r="V373" s="5" t="str">
        <f t="shared" si="169"/>
        <v/>
      </c>
      <c r="W373" s="41"/>
      <c r="X373" s="41"/>
      <c r="Y373" s="41"/>
      <c r="Z373" s="41"/>
      <c r="AA373" s="41"/>
      <c r="AB373" s="41"/>
      <c r="AC373" s="41"/>
      <c r="AD373" s="41"/>
      <c r="AE373" s="5" t="str">
        <f t="shared" si="170"/>
        <v/>
      </c>
      <c r="AF373" s="41"/>
      <c r="AG373" s="41"/>
      <c r="AH373" s="41"/>
      <c r="AI373" s="41"/>
      <c r="AJ373" s="41"/>
      <c r="AK373" s="41"/>
      <c r="AL373" s="41"/>
      <c r="AM373" s="41"/>
      <c r="AN373" s="41">
        <f t="shared" si="177"/>
        <v>19.372693726937268</v>
      </c>
      <c r="AO373" s="41">
        <v>1084</v>
      </c>
      <c r="AP373" s="110" t="s">
        <v>103</v>
      </c>
      <c r="AQ373" s="111" t="s">
        <v>103</v>
      </c>
      <c r="AR373" s="126" t="str">
        <f t="shared" si="171"/>
        <v/>
      </c>
      <c r="AS373" s="126" t="str">
        <f t="shared" si="172"/>
        <v/>
      </c>
      <c r="AT373" s="127">
        <v>962</v>
      </c>
      <c r="AU373" s="128">
        <v>2.3199999999999998</v>
      </c>
      <c r="AV373" s="129" t="s">
        <v>103</v>
      </c>
      <c r="AW373" s="126" t="str">
        <f t="shared" si="173"/>
        <v/>
      </c>
      <c r="AX373" s="126" t="str">
        <f t="shared" si="174"/>
        <v/>
      </c>
      <c r="AY373" s="64" t="str">
        <f t="shared" si="175"/>
        <v/>
      </c>
      <c r="AZ373" s="97">
        <v>79.33</v>
      </c>
      <c r="BA373" s="68"/>
      <c r="BB373" s="68"/>
      <c r="BC373" s="68"/>
      <c r="BD373" s="68"/>
      <c r="BE373" s="15"/>
      <c r="BF373" s="5">
        <f t="shared" si="176"/>
        <v>15483</v>
      </c>
      <c r="BG373" s="41">
        <v>4964</v>
      </c>
      <c r="BH373" s="42">
        <v>10519</v>
      </c>
      <c r="BI373" s="42"/>
      <c r="BJ373" s="42"/>
      <c r="BK373" s="42"/>
      <c r="BL373" s="42"/>
      <c r="BM373" s="15"/>
    </row>
    <row r="374" spans="1:65" outlineLevel="5" x14ac:dyDescent="0.3">
      <c r="A374" s="22">
        <f t="shared" si="144"/>
        <v>11</v>
      </c>
      <c r="B374" s="9">
        <f t="shared" si="162"/>
        <v>44148</v>
      </c>
      <c r="C374" s="51">
        <v>312324</v>
      </c>
      <c r="D374" s="64" t="str">
        <f t="shared" si="167"/>
        <v/>
      </c>
      <c r="E374" s="12"/>
      <c r="F374" s="12"/>
      <c r="G374" s="12"/>
      <c r="H374" s="12"/>
      <c r="I374" s="12"/>
      <c r="J374" s="12"/>
      <c r="K374" s="12"/>
      <c r="L374" s="12"/>
      <c r="M374" s="74" t="str">
        <f t="shared" si="168"/>
        <v/>
      </c>
      <c r="N374" s="83" t="s">
        <v>103</v>
      </c>
      <c r="O374" s="83" t="s">
        <v>103</v>
      </c>
      <c r="P374" s="83"/>
      <c r="Q374" s="83"/>
      <c r="R374" s="83"/>
      <c r="S374" s="83"/>
      <c r="T374" s="83"/>
      <c r="U374" s="83"/>
      <c r="V374" s="5" t="str">
        <f t="shared" si="169"/>
        <v/>
      </c>
      <c r="W374" s="41"/>
      <c r="X374" s="41"/>
      <c r="Y374" s="41"/>
      <c r="Z374" s="41"/>
      <c r="AA374" s="41"/>
      <c r="AB374" s="41"/>
      <c r="AC374" s="41"/>
      <c r="AD374" s="41"/>
      <c r="AE374" s="5" t="str">
        <f t="shared" si="170"/>
        <v/>
      </c>
      <c r="AF374" s="41"/>
      <c r="AG374" s="41"/>
      <c r="AH374" s="41"/>
      <c r="AI374" s="41"/>
      <c r="AJ374" s="41"/>
      <c r="AK374" s="41"/>
      <c r="AL374" s="41"/>
      <c r="AM374" s="41"/>
      <c r="AN374" s="41">
        <f t="shared" si="177"/>
        <v>21.649484536082475</v>
      </c>
      <c r="AO374" s="41">
        <v>970</v>
      </c>
      <c r="AP374" s="110" t="s">
        <v>103</v>
      </c>
      <c r="AQ374" s="111" t="s">
        <v>103</v>
      </c>
      <c r="AR374" s="126" t="str">
        <f t="shared" si="171"/>
        <v/>
      </c>
      <c r="AS374" s="126" t="str">
        <f t="shared" si="172"/>
        <v/>
      </c>
      <c r="AT374" s="127">
        <v>895</v>
      </c>
      <c r="AU374" s="128">
        <v>2.34</v>
      </c>
      <c r="AV374" s="129" t="s">
        <v>103</v>
      </c>
      <c r="AW374" s="126" t="str">
        <f t="shared" si="173"/>
        <v/>
      </c>
      <c r="AX374" s="126" t="str">
        <f t="shared" si="174"/>
        <v/>
      </c>
      <c r="AY374" s="64" t="str">
        <f t="shared" si="175"/>
        <v/>
      </c>
      <c r="AZ374" s="97">
        <v>79.84</v>
      </c>
      <c r="BA374" s="68"/>
      <c r="BB374" s="68"/>
      <c r="BC374" s="68"/>
      <c r="BD374" s="68"/>
      <c r="BE374" s="15"/>
      <c r="BF374" s="5">
        <f t="shared" si="176"/>
        <v>13637</v>
      </c>
      <c r="BG374" s="41">
        <v>4946</v>
      </c>
      <c r="BH374" s="42">
        <v>8691</v>
      </c>
      <c r="BI374" s="42"/>
      <c r="BJ374" s="42"/>
      <c r="BK374" s="42"/>
      <c r="BL374" s="42"/>
      <c r="BM374" s="15"/>
    </row>
    <row r="375" spans="1:65" outlineLevel="5" x14ac:dyDescent="0.3">
      <c r="A375" s="22">
        <f t="shared" si="144"/>
        <v>11</v>
      </c>
      <c r="B375" s="9">
        <f t="shared" si="162"/>
        <v>44149</v>
      </c>
      <c r="C375" s="51">
        <v>319551</v>
      </c>
      <c r="D375" s="64" t="str">
        <f t="shared" si="167"/>
        <v/>
      </c>
      <c r="E375" s="12"/>
      <c r="F375" s="12"/>
      <c r="G375" s="12"/>
      <c r="H375" s="12"/>
      <c r="I375" s="12"/>
      <c r="J375" s="12"/>
      <c r="K375" s="12"/>
      <c r="L375" s="12"/>
      <c r="M375" s="74" t="str">
        <f t="shared" si="168"/>
        <v/>
      </c>
      <c r="N375" s="83" t="s">
        <v>103</v>
      </c>
      <c r="O375" s="83" t="s">
        <v>103</v>
      </c>
      <c r="P375" s="83"/>
      <c r="Q375" s="83"/>
      <c r="R375" s="83"/>
      <c r="S375" s="83"/>
      <c r="T375" s="83"/>
      <c r="U375" s="83"/>
      <c r="V375" s="5" t="str">
        <f t="shared" si="169"/>
        <v/>
      </c>
      <c r="W375" s="41"/>
      <c r="X375" s="41"/>
      <c r="Y375" s="41"/>
      <c r="Z375" s="41"/>
      <c r="AA375" s="41"/>
      <c r="AB375" s="41"/>
      <c r="AC375" s="41"/>
      <c r="AD375" s="41"/>
      <c r="AE375" s="5" t="str">
        <f t="shared" si="170"/>
        <v/>
      </c>
      <c r="AF375" s="41"/>
      <c r="AG375" s="41"/>
      <c r="AH375" s="41"/>
      <c r="AI375" s="41"/>
      <c r="AJ375" s="41"/>
      <c r="AK375" s="41"/>
      <c r="AL375" s="41"/>
      <c r="AM375" s="41"/>
      <c r="AN375" s="41">
        <f t="shared" si="177"/>
        <v>23.755656108597286</v>
      </c>
      <c r="AO375" s="41">
        <v>884</v>
      </c>
      <c r="AP375" s="110" t="s">
        <v>103</v>
      </c>
      <c r="AQ375" s="111" t="s">
        <v>103</v>
      </c>
      <c r="AR375" s="126" t="str">
        <f t="shared" si="171"/>
        <v/>
      </c>
      <c r="AS375" s="126" t="str">
        <f t="shared" si="172"/>
        <v/>
      </c>
      <c r="AT375" s="127">
        <v>654</v>
      </c>
      <c r="AU375" s="128" t="s">
        <v>103</v>
      </c>
      <c r="AV375" s="129" t="s">
        <v>103</v>
      </c>
      <c r="AW375" s="126" t="str">
        <f t="shared" si="173"/>
        <v/>
      </c>
      <c r="AX375" s="126" t="str">
        <f t="shared" si="174"/>
        <v/>
      </c>
      <c r="AY375" s="64" t="str">
        <f t="shared" si="175"/>
        <v/>
      </c>
      <c r="AZ375" s="97" t="s">
        <v>103</v>
      </c>
      <c r="BA375" s="68"/>
      <c r="BB375" s="68"/>
      <c r="BC375" s="68"/>
      <c r="BD375" s="68"/>
      <c r="BE375" s="15"/>
      <c r="BF375" s="5">
        <f t="shared" si="176"/>
        <v>13292</v>
      </c>
      <c r="BG375" s="41">
        <v>4936</v>
      </c>
      <c r="BH375" s="42">
        <v>8356</v>
      </c>
      <c r="BI375" s="42"/>
      <c r="BJ375" s="42"/>
      <c r="BK375" s="42"/>
      <c r="BL375" s="42"/>
      <c r="BM375" s="15"/>
    </row>
    <row r="376" spans="1:65" outlineLevel="5" x14ac:dyDescent="0.3">
      <c r="A376" s="22">
        <f t="shared" si="144"/>
        <v>11</v>
      </c>
      <c r="B376" s="9">
        <f t="shared" si="162"/>
        <v>44150</v>
      </c>
      <c r="C376" s="51">
        <v>314188</v>
      </c>
      <c r="D376" s="64" t="str">
        <f t="shared" si="167"/>
        <v/>
      </c>
      <c r="E376" s="12"/>
      <c r="F376" s="12"/>
      <c r="G376" s="12"/>
      <c r="H376" s="12"/>
      <c r="I376" s="12"/>
      <c r="J376" s="12"/>
      <c r="K376" s="12"/>
      <c r="L376" s="12"/>
      <c r="M376" s="74" t="str">
        <f t="shared" si="168"/>
        <v/>
      </c>
      <c r="N376" s="83" t="s">
        <v>103</v>
      </c>
      <c r="O376" s="83" t="s">
        <v>103</v>
      </c>
      <c r="P376" s="83"/>
      <c r="Q376" s="83"/>
      <c r="R376" s="83"/>
      <c r="S376" s="83"/>
      <c r="T376" s="83"/>
      <c r="U376" s="83"/>
      <c r="V376" s="5" t="str">
        <f t="shared" si="169"/>
        <v/>
      </c>
      <c r="W376" s="41"/>
      <c r="X376" s="41"/>
      <c r="Y376" s="41"/>
      <c r="Z376" s="41"/>
      <c r="AA376" s="41"/>
      <c r="AB376" s="41"/>
      <c r="AC376" s="41"/>
      <c r="AD376" s="41"/>
      <c r="AE376" s="5" t="str">
        <f t="shared" si="170"/>
        <v/>
      </c>
      <c r="AF376" s="41"/>
      <c r="AG376" s="41"/>
      <c r="AH376" s="41"/>
      <c r="AI376" s="41"/>
      <c r="AJ376" s="41"/>
      <c r="AK376" s="41"/>
      <c r="AL376" s="41"/>
      <c r="AM376" s="41"/>
      <c r="AN376" s="41">
        <f t="shared" si="177"/>
        <v>26.381909547738694</v>
      </c>
      <c r="AO376" s="41">
        <v>796</v>
      </c>
      <c r="AP376" s="110" t="s">
        <v>103</v>
      </c>
      <c r="AQ376" s="111" t="s">
        <v>103</v>
      </c>
      <c r="AR376" s="126" t="str">
        <f t="shared" si="171"/>
        <v/>
      </c>
      <c r="AS376" s="126" t="str">
        <f t="shared" si="172"/>
        <v/>
      </c>
      <c r="AT376" s="127">
        <v>654</v>
      </c>
      <c r="AU376" s="128" t="s">
        <v>103</v>
      </c>
      <c r="AV376" s="129" t="s">
        <v>103</v>
      </c>
      <c r="AW376" s="126" t="str">
        <f t="shared" si="173"/>
        <v/>
      </c>
      <c r="AX376" s="126" t="str">
        <f t="shared" si="174"/>
        <v/>
      </c>
      <c r="AY376" s="64" t="str">
        <f t="shared" si="175"/>
        <v/>
      </c>
      <c r="AZ376" s="97" t="s">
        <v>103</v>
      </c>
      <c r="BA376" s="68"/>
      <c r="BB376" s="68"/>
      <c r="BC376" s="68"/>
      <c r="BD376" s="68"/>
      <c r="BE376" s="15"/>
      <c r="BF376" s="5">
        <f t="shared" si="176"/>
        <v>12063</v>
      </c>
      <c r="BG376" s="41">
        <v>4976</v>
      </c>
      <c r="BH376" s="42">
        <v>7087</v>
      </c>
      <c r="BI376" s="42"/>
      <c r="BJ376" s="42"/>
      <c r="BK376" s="42"/>
      <c r="BL376" s="42"/>
      <c r="BM376" s="15"/>
    </row>
    <row r="377" spans="1:65" outlineLevel="5" x14ac:dyDescent="0.3">
      <c r="A377" s="22">
        <f t="shared" si="144"/>
        <v>11</v>
      </c>
      <c r="B377" s="9">
        <f t="shared" si="162"/>
        <v>44151</v>
      </c>
      <c r="C377" s="51">
        <v>308224</v>
      </c>
      <c r="D377" s="64" t="str">
        <f t="shared" si="167"/>
        <v/>
      </c>
      <c r="E377" s="12"/>
      <c r="F377" s="12"/>
      <c r="G377" s="12"/>
      <c r="H377" s="12"/>
      <c r="I377" s="12"/>
      <c r="J377" s="12"/>
      <c r="K377" s="12"/>
      <c r="L377" s="12"/>
      <c r="M377" s="74" t="str">
        <f t="shared" si="168"/>
        <v/>
      </c>
      <c r="N377" s="83" t="s">
        <v>103</v>
      </c>
      <c r="O377" s="83" t="s">
        <v>103</v>
      </c>
      <c r="P377" s="83"/>
      <c r="Q377" s="83"/>
      <c r="R377" s="83"/>
      <c r="S377" s="83"/>
      <c r="T377" s="83"/>
      <c r="U377" s="83"/>
      <c r="V377" s="5" t="str">
        <f t="shared" si="169"/>
        <v/>
      </c>
      <c r="W377" s="41"/>
      <c r="X377" s="41"/>
      <c r="Y377" s="41"/>
      <c r="Z377" s="41"/>
      <c r="AA377" s="41"/>
      <c r="AB377" s="41"/>
      <c r="AC377" s="41"/>
      <c r="AD377" s="41"/>
      <c r="AE377" s="5" t="str">
        <f t="shared" si="170"/>
        <v/>
      </c>
      <c r="AF377" s="41"/>
      <c r="AG377" s="41"/>
      <c r="AH377" s="41"/>
      <c r="AI377" s="41"/>
      <c r="AJ377" s="41"/>
      <c r="AK377" s="41"/>
      <c r="AL377" s="41"/>
      <c r="AM377" s="41"/>
      <c r="AN377" s="41">
        <f t="shared" si="177"/>
        <v>24.822695035460992</v>
      </c>
      <c r="AO377" s="41">
        <v>846</v>
      </c>
      <c r="AP377" s="110" t="s">
        <v>103</v>
      </c>
      <c r="AQ377" s="111" t="s">
        <v>103</v>
      </c>
      <c r="AR377" s="126" t="str">
        <f t="shared" si="171"/>
        <v/>
      </c>
      <c r="AS377" s="126" t="str">
        <f t="shared" si="172"/>
        <v/>
      </c>
      <c r="AT377" s="127">
        <v>811</v>
      </c>
      <c r="AU377" s="128">
        <v>2.37</v>
      </c>
      <c r="AV377" s="129" t="s">
        <v>103</v>
      </c>
      <c r="AW377" s="126" t="str">
        <f t="shared" si="173"/>
        <v/>
      </c>
      <c r="AX377" s="126" t="str">
        <f t="shared" si="174"/>
        <v/>
      </c>
      <c r="AY377" s="64" t="str">
        <f t="shared" si="175"/>
        <v/>
      </c>
      <c r="AZ377" s="97">
        <v>79.510000000000005</v>
      </c>
      <c r="BA377" s="68"/>
      <c r="BB377" s="68"/>
      <c r="BC377" s="68"/>
      <c r="BD377" s="68"/>
      <c r="BE377" s="15"/>
      <c r="BF377" s="5">
        <f t="shared" si="176"/>
        <v>12539</v>
      </c>
      <c r="BG377" s="41">
        <v>4675</v>
      </c>
      <c r="BH377" s="42">
        <v>7864</v>
      </c>
      <c r="BI377" s="42"/>
      <c r="BJ377" s="42"/>
      <c r="BK377" s="42"/>
      <c r="BL377" s="42"/>
      <c r="BM377" s="15"/>
    </row>
    <row r="378" spans="1:65" outlineLevel="5" x14ac:dyDescent="0.3">
      <c r="A378" s="22">
        <f t="shared" si="144"/>
        <v>11</v>
      </c>
      <c r="B378" s="9">
        <f t="shared" si="162"/>
        <v>44152</v>
      </c>
      <c r="C378" s="51">
        <v>311087</v>
      </c>
      <c r="D378" s="64" t="str">
        <f t="shared" si="167"/>
        <v/>
      </c>
      <c r="E378" s="12"/>
      <c r="F378" s="12"/>
      <c r="G378" s="12"/>
      <c r="H378" s="12"/>
      <c r="I378" s="12"/>
      <c r="J378" s="12"/>
      <c r="K378" s="12"/>
      <c r="L378" s="12"/>
      <c r="M378" s="74" t="str">
        <f t="shared" si="168"/>
        <v/>
      </c>
      <c r="N378" s="83" t="s">
        <v>103</v>
      </c>
      <c r="O378" s="83" t="s">
        <v>103</v>
      </c>
      <c r="P378" s="83"/>
      <c r="Q378" s="83"/>
      <c r="R378" s="83"/>
      <c r="S378" s="83"/>
      <c r="T378" s="83"/>
      <c r="U378" s="83"/>
      <c r="V378" s="5" t="str">
        <f t="shared" si="169"/>
        <v/>
      </c>
      <c r="W378" s="41"/>
      <c r="X378" s="41"/>
      <c r="Y378" s="41"/>
      <c r="Z378" s="41"/>
      <c r="AA378" s="41"/>
      <c r="AB378" s="41"/>
      <c r="AC378" s="41"/>
      <c r="AD378" s="41"/>
      <c r="AE378" s="5" t="str">
        <f t="shared" si="170"/>
        <v/>
      </c>
      <c r="AF378" s="41"/>
      <c r="AG378" s="41"/>
      <c r="AH378" s="41"/>
      <c r="AI378" s="41"/>
      <c r="AJ378" s="41"/>
      <c r="AK378" s="41"/>
      <c r="AL378" s="41"/>
      <c r="AM378" s="41"/>
      <c r="AN378" s="41">
        <f t="shared" si="177"/>
        <v>21.582733812949641</v>
      </c>
      <c r="AO378" s="41">
        <v>973</v>
      </c>
      <c r="AP378" s="110" t="s">
        <v>103</v>
      </c>
      <c r="AQ378" s="111" t="s">
        <v>103</v>
      </c>
      <c r="AR378" s="126" t="str">
        <f t="shared" si="171"/>
        <v/>
      </c>
      <c r="AS378" s="126" t="str">
        <f t="shared" si="172"/>
        <v/>
      </c>
      <c r="AT378" s="127">
        <v>979</v>
      </c>
      <c r="AU378" s="128">
        <v>2.39</v>
      </c>
      <c r="AV378" s="129" t="s">
        <v>103</v>
      </c>
      <c r="AW378" s="126" t="str">
        <f t="shared" si="173"/>
        <v/>
      </c>
      <c r="AX378" s="126" t="str">
        <f t="shared" si="174"/>
        <v/>
      </c>
      <c r="AY378" s="64" t="str">
        <f t="shared" si="175"/>
        <v/>
      </c>
      <c r="AZ378" s="97">
        <v>80.53</v>
      </c>
      <c r="BA378" s="68"/>
      <c r="BB378" s="68"/>
      <c r="BC378" s="68"/>
      <c r="BD378" s="68"/>
      <c r="BE378" s="15"/>
      <c r="BF378" s="5">
        <f t="shared" si="176"/>
        <v>12557</v>
      </c>
      <c r="BG378" s="41">
        <v>0</v>
      </c>
      <c r="BH378" s="42">
        <v>12557</v>
      </c>
      <c r="BI378" s="42"/>
      <c r="BJ378" s="42"/>
      <c r="BK378" s="42"/>
      <c r="BL378" s="42"/>
      <c r="BM378" s="15"/>
    </row>
    <row r="379" spans="1:65" outlineLevel="5" x14ac:dyDescent="0.3">
      <c r="A379" s="22">
        <f t="shared" ref="A379:A426" si="178">MONTH(B379)</f>
        <v>11</v>
      </c>
      <c r="B379" s="9">
        <f t="shared" si="162"/>
        <v>44153</v>
      </c>
      <c r="C379" s="51">
        <v>308421</v>
      </c>
      <c r="D379" s="64" t="str">
        <f t="shared" si="167"/>
        <v/>
      </c>
      <c r="E379" s="12"/>
      <c r="F379" s="12"/>
      <c r="G379" s="12"/>
      <c r="H379" s="12"/>
      <c r="I379" s="12"/>
      <c r="J379" s="12"/>
      <c r="K379" s="12"/>
      <c r="L379" s="12"/>
      <c r="M379" s="74" t="str">
        <f t="shared" si="168"/>
        <v/>
      </c>
      <c r="N379" s="83" t="s">
        <v>103</v>
      </c>
      <c r="O379" s="83" t="s">
        <v>103</v>
      </c>
      <c r="P379" s="83"/>
      <c r="Q379" s="83"/>
      <c r="R379" s="83"/>
      <c r="S379" s="83"/>
      <c r="T379" s="83"/>
      <c r="U379" s="83"/>
      <c r="V379" s="5" t="str">
        <f t="shared" si="169"/>
        <v/>
      </c>
      <c r="W379" s="41"/>
      <c r="X379" s="41"/>
      <c r="Y379" s="41"/>
      <c r="Z379" s="41"/>
      <c r="AA379" s="41"/>
      <c r="AB379" s="41"/>
      <c r="AC379" s="41"/>
      <c r="AD379" s="41"/>
      <c r="AE379" s="5" t="str">
        <f t="shared" si="170"/>
        <v/>
      </c>
      <c r="AF379" s="41"/>
      <c r="AG379" s="41"/>
      <c r="AH379" s="41"/>
      <c r="AI379" s="41"/>
      <c r="AJ379" s="41"/>
      <c r="AK379" s="41"/>
      <c r="AL379" s="41"/>
      <c r="AM379" s="41"/>
      <c r="AN379" s="41">
        <f t="shared" si="177"/>
        <v>19.408502772643253</v>
      </c>
      <c r="AO379" s="41">
        <v>1082</v>
      </c>
      <c r="AP379" s="110" t="s">
        <v>103</v>
      </c>
      <c r="AQ379" s="111" t="s">
        <v>103</v>
      </c>
      <c r="AR379" s="126" t="str">
        <f t="shared" si="171"/>
        <v/>
      </c>
      <c r="AS379" s="126" t="str">
        <f t="shared" si="172"/>
        <v/>
      </c>
      <c r="AT379" s="127">
        <v>1024</v>
      </c>
      <c r="AU379" s="128">
        <v>2.35</v>
      </c>
      <c r="AV379" s="129" t="s">
        <v>103</v>
      </c>
      <c r="AW379" s="126" t="str">
        <f t="shared" si="173"/>
        <v/>
      </c>
      <c r="AX379" s="126" t="str">
        <f t="shared" si="174"/>
        <v/>
      </c>
      <c r="AY379" s="64" t="str">
        <f t="shared" si="175"/>
        <v/>
      </c>
      <c r="AZ379" s="97">
        <v>79.86</v>
      </c>
      <c r="BA379" s="68"/>
      <c r="BB379" s="68"/>
      <c r="BC379" s="68"/>
      <c r="BD379" s="68"/>
      <c r="BE379" s="15"/>
      <c r="BF379" s="5">
        <f t="shared" si="176"/>
        <v>13445</v>
      </c>
      <c r="BG379" s="41">
        <v>1855</v>
      </c>
      <c r="BH379" s="42">
        <v>11590</v>
      </c>
      <c r="BI379" s="42"/>
      <c r="BJ379" s="42"/>
      <c r="BK379" s="42"/>
      <c r="BL379" s="42"/>
      <c r="BM379" s="15"/>
    </row>
    <row r="380" spans="1:65" outlineLevel="5" x14ac:dyDescent="0.3">
      <c r="A380" s="22">
        <f t="shared" si="178"/>
        <v>11</v>
      </c>
      <c r="B380" s="9">
        <f t="shared" si="162"/>
        <v>44154</v>
      </c>
      <c r="C380" s="51">
        <v>368060</v>
      </c>
      <c r="D380" s="64" t="str">
        <f t="shared" si="167"/>
        <v/>
      </c>
      <c r="E380" s="12"/>
      <c r="F380" s="12"/>
      <c r="G380" s="12"/>
      <c r="H380" s="12"/>
      <c r="I380" s="12"/>
      <c r="J380" s="12"/>
      <c r="K380" s="12"/>
      <c r="L380" s="12"/>
      <c r="M380" s="74">
        <f t="shared" si="168"/>
        <v>7.2</v>
      </c>
      <c r="N380" s="83">
        <v>7.23</v>
      </c>
      <c r="O380" s="83">
        <v>7.18</v>
      </c>
      <c r="P380" s="83"/>
      <c r="Q380" s="83"/>
      <c r="R380" s="83"/>
      <c r="S380" s="83"/>
      <c r="T380" s="83"/>
      <c r="U380" s="83"/>
      <c r="V380" s="5" t="str">
        <f t="shared" si="169"/>
        <v/>
      </c>
      <c r="W380" s="41"/>
      <c r="X380" s="41"/>
      <c r="Y380" s="41"/>
      <c r="Z380" s="41"/>
      <c r="AA380" s="41"/>
      <c r="AB380" s="41"/>
      <c r="AC380" s="41"/>
      <c r="AD380" s="41"/>
      <c r="AE380" s="5" t="str">
        <f t="shared" si="170"/>
        <v/>
      </c>
      <c r="AF380" s="41"/>
      <c r="AG380" s="41"/>
      <c r="AH380" s="41"/>
      <c r="AI380" s="41"/>
      <c r="AJ380" s="41"/>
      <c r="AK380" s="41"/>
      <c r="AL380" s="41"/>
      <c r="AM380" s="41"/>
      <c r="AN380" s="41">
        <f t="shared" si="177"/>
        <v>19.390581717451525</v>
      </c>
      <c r="AO380" s="41">
        <v>1083</v>
      </c>
      <c r="AP380" s="110">
        <v>3.71</v>
      </c>
      <c r="AQ380" s="111">
        <v>2.77</v>
      </c>
      <c r="AR380" s="126">
        <f t="shared" si="171"/>
        <v>74.66307277628033</v>
      </c>
      <c r="AS380" s="126">
        <f t="shared" si="172"/>
        <v>25.33692722371967</v>
      </c>
      <c r="AT380" s="127">
        <v>872</v>
      </c>
      <c r="AU380" s="128">
        <v>2.37</v>
      </c>
      <c r="AV380" s="129">
        <v>1.51</v>
      </c>
      <c r="AW380" s="126">
        <f t="shared" si="173"/>
        <v>63.713080168776372</v>
      </c>
      <c r="AX380" s="126">
        <f t="shared" si="174"/>
        <v>36.286919831223628</v>
      </c>
      <c r="AY380" s="64">
        <f t="shared" si="175"/>
        <v>40.416421794979449</v>
      </c>
      <c r="AZ380" s="97">
        <v>79.680000000000007</v>
      </c>
      <c r="BA380" s="68"/>
      <c r="BB380" s="68"/>
      <c r="BC380" s="68"/>
      <c r="BD380" s="68"/>
      <c r="BE380" s="15"/>
      <c r="BF380" s="5">
        <f t="shared" si="176"/>
        <v>13356</v>
      </c>
      <c r="BG380" s="41">
        <v>4944</v>
      </c>
      <c r="BH380" s="42">
        <v>8412</v>
      </c>
      <c r="BI380" s="42"/>
      <c r="BJ380" s="42"/>
      <c r="BK380" s="42"/>
      <c r="BL380" s="42"/>
      <c r="BM380" s="15"/>
    </row>
    <row r="381" spans="1:65" outlineLevel="5" x14ac:dyDescent="0.3">
      <c r="A381" s="22">
        <f t="shared" si="178"/>
        <v>11</v>
      </c>
      <c r="B381" s="9">
        <f t="shared" si="162"/>
        <v>44155</v>
      </c>
      <c r="C381" s="51">
        <v>347479</v>
      </c>
      <c r="D381" s="64" t="str">
        <f t="shared" si="167"/>
        <v/>
      </c>
      <c r="E381" s="12"/>
      <c r="F381" s="12"/>
      <c r="G381" s="12"/>
      <c r="H381" s="12"/>
      <c r="I381" s="12"/>
      <c r="J381" s="12"/>
      <c r="K381" s="12"/>
      <c r="L381" s="12"/>
      <c r="M381" s="74" t="str">
        <f t="shared" si="168"/>
        <v/>
      </c>
      <c r="N381" s="83" t="s">
        <v>103</v>
      </c>
      <c r="O381" s="83" t="s">
        <v>103</v>
      </c>
      <c r="P381" s="83"/>
      <c r="Q381" s="83"/>
      <c r="R381" s="83"/>
      <c r="S381" s="83"/>
      <c r="T381" s="83"/>
      <c r="U381" s="83"/>
      <c r="V381" s="5" t="str">
        <f t="shared" si="169"/>
        <v/>
      </c>
      <c r="W381" s="41"/>
      <c r="X381" s="41"/>
      <c r="Y381" s="41"/>
      <c r="Z381" s="41"/>
      <c r="AA381" s="41"/>
      <c r="AB381" s="41"/>
      <c r="AC381" s="41"/>
      <c r="AD381" s="41"/>
      <c r="AE381" s="5" t="str">
        <f t="shared" si="170"/>
        <v/>
      </c>
      <c r="AF381" s="41"/>
      <c r="AG381" s="41"/>
      <c r="AH381" s="41"/>
      <c r="AI381" s="41"/>
      <c r="AJ381" s="41"/>
      <c r="AK381" s="41"/>
      <c r="AL381" s="41"/>
      <c r="AM381" s="41"/>
      <c r="AN381" s="41">
        <f t="shared" si="177"/>
        <v>21.428571428571427</v>
      </c>
      <c r="AO381" s="41">
        <v>980</v>
      </c>
      <c r="AP381" s="110" t="s">
        <v>103</v>
      </c>
      <c r="AQ381" s="111" t="s">
        <v>103</v>
      </c>
      <c r="AR381" s="126" t="str">
        <f t="shared" si="171"/>
        <v/>
      </c>
      <c r="AS381" s="126" t="str">
        <f t="shared" si="172"/>
        <v/>
      </c>
      <c r="AT381" s="127">
        <v>779</v>
      </c>
      <c r="AU381" s="128">
        <v>2.4</v>
      </c>
      <c r="AV381" s="129" t="s">
        <v>103</v>
      </c>
      <c r="AW381" s="126" t="str">
        <f t="shared" si="173"/>
        <v/>
      </c>
      <c r="AX381" s="126" t="str">
        <f t="shared" si="174"/>
        <v/>
      </c>
      <c r="AY381" s="64" t="str">
        <f t="shared" si="175"/>
        <v/>
      </c>
      <c r="AZ381" s="97">
        <v>79.17</v>
      </c>
      <c r="BA381" s="68"/>
      <c r="BB381" s="68"/>
      <c r="BC381" s="68"/>
      <c r="BD381" s="68"/>
      <c r="BE381" s="15"/>
      <c r="BF381" s="5">
        <f t="shared" si="176"/>
        <v>15144</v>
      </c>
      <c r="BG381" s="41">
        <v>4996</v>
      </c>
      <c r="BH381" s="42">
        <v>10148</v>
      </c>
      <c r="BI381" s="42"/>
      <c r="BJ381" s="42"/>
      <c r="BK381" s="42"/>
      <c r="BL381" s="42"/>
      <c r="BM381" s="15"/>
    </row>
    <row r="382" spans="1:65" outlineLevel="5" x14ac:dyDescent="0.3">
      <c r="A382" s="22">
        <f t="shared" si="178"/>
        <v>11</v>
      </c>
      <c r="B382" s="9">
        <f t="shared" si="162"/>
        <v>44156</v>
      </c>
      <c r="C382" s="51">
        <v>294766</v>
      </c>
      <c r="D382" s="64" t="str">
        <f t="shared" si="167"/>
        <v/>
      </c>
      <c r="E382" s="12"/>
      <c r="F382" s="12"/>
      <c r="G382" s="12"/>
      <c r="H382" s="12"/>
      <c r="I382" s="12"/>
      <c r="J382" s="12"/>
      <c r="K382" s="12"/>
      <c r="L382" s="12"/>
      <c r="M382" s="74" t="str">
        <f t="shared" si="168"/>
        <v/>
      </c>
      <c r="N382" s="83" t="s">
        <v>103</v>
      </c>
      <c r="O382" s="83" t="s">
        <v>103</v>
      </c>
      <c r="P382" s="83"/>
      <c r="Q382" s="83"/>
      <c r="R382" s="83"/>
      <c r="S382" s="83"/>
      <c r="T382" s="83"/>
      <c r="U382" s="83"/>
      <c r="V382" s="5" t="str">
        <f t="shared" si="169"/>
        <v/>
      </c>
      <c r="W382" s="41"/>
      <c r="X382" s="41"/>
      <c r="Y382" s="41"/>
      <c r="Z382" s="41"/>
      <c r="AA382" s="41"/>
      <c r="AB382" s="41"/>
      <c r="AC382" s="41"/>
      <c r="AD382" s="41"/>
      <c r="AE382" s="5" t="str">
        <f t="shared" si="170"/>
        <v/>
      </c>
      <c r="AF382" s="41"/>
      <c r="AG382" s="41"/>
      <c r="AH382" s="41"/>
      <c r="AI382" s="41"/>
      <c r="AJ382" s="41"/>
      <c r="AK382" s="41"/>
      <c r="AL382" s="41"/>
      <c r="AM382" s="41"/>
      <c r="AN382" s="41">
        <f t="shared" si="177"/>
        <v>21.49437052200614</v>
      </c>
      <c r="AO382" s="41">
        <v>977</v>
      </c>
      <c r="AP382" s="110" t="s">
        <v>103</v>
      </c>
      <c r="AQ382" s="111" t="s">
        <v>103</v>
      </c>
      <c r="AR382" s="126" t="str">
        <f t="shared" si="171"/>
        <v/>
      </c>
      <c r="AS382" s="126" t="str">
        <f t="shared" si="172"/>
        <v/>
      </c>
      <c r="AT382" s="127">
        <v>999</v>
      </c>
      <c r="AU382" s="128" t="s">
        <v>103</v>
      </c>
      <c r="AV382" s="129" t="s">
        <v>103</v>
      </c>
      <c r="AW382" s="126" t="str">
        <f t="shared" si="173"/>
        <v/>
      </c>
      <c r="AX382" s="126" t="str">
        <f t="shared" si="174"/>
        <v/>
      </c>
      <c r="AY382" s="64" t="str">
        <f t="shared" si="175"/>
        <v/>
      </c>
      <c r="AZ382" s="97" t="s">
        <v>103</v>
      </c>
      <c r="BA382" s="68"/>
      <c r="BB382" s="68"/>
      <c r="BC382" s="68"/>
      <c r="BD382" s="68"/>
      <c r="BE382" s="15"/>
      <c r="BF382" s="5">
        <f t="shared" si="176"/>
        <v>14378</v>
      </c>
      <c r="BG382" s="41">
        <v>4892</v>
      </c>
      <c r="BH382" s="42">
        <v>9486</v>
      </c>
      <c r="BI382" s="42"/>
      <c r="BJ382" s="42"/>
      <c r="BK382" s="42"/>
      <c r="BL382" s="42"/>
      <c r="BM382" s="15"/>
    </row>
    <row r="383" spans="1:65" outlineLevel="5" x14ac:dyDescent="0.3">
      <c r="A383" s="22">
        <f t="shared" si="178"/>
        <v>11</v>
      </c>
      <c r="B383" s="9">
        <f t="shared" si="162"/>
        <v>44157</v>
      </c>
      <c r="C383" s="51">
        <v>288703</v>
      </c>
      <c r="D383" s="64" t="str">
        <f t="shared" si="167"/>
        <v/>
      </c>
      <c r="E383" s="12"/>
      <c r="F383" s="12"/>
      <c r="G383" s="12"/>
      <c r="H383" s="12"/>
      <c r="I383" s="12"/>
      <c r="J383" s="12"/>
      <c r="K383" s="12"/>
      <c r="L383" s="12"/>
      <c r="M383" s="74" t="str">
        <f t="shared" si="168"/>
        <v/>
      </c>
      <c r="N383" s="83" t="s">
        <v>103</v>
      </c>
      <c r="O383" s="83" t="s">
        <v>103</v>
      </c>
      <c r="P383" s="83"/>
      <c r="Q383" s="83"/>
      <c r="R383" s="83"/>
      <c r="S383" s="83"/>
      <c r="T383" s="83"/>
      <c r="U383" s="83"/>
      <c r="V383" s="5" t="str">
        <f t="shared" si="169"/>
        <v/>
      </c>
      <c r="W383" s="41"/>
      <c r="X383" s="41"/>
      <c r="Y383" s="41"/>
      <c r="Z383" s="41"/>
      <c r="AA383" s="41"/>
      <c r="AB383" s="41"/>
      <c r="AC383" s="41"/>
      <c r="AD383" s="41"/>
      <c r="AE383" s="5" t="str">
        <f t="shared" si="170"/>
        <v/>
      </c>
      <c r="AF383" s="41"/>
      <c r="AG383" s="41"/>
      <c r="AH383" s="41"/>
      <c r="AI383" s="41"/>
      <c r="AJ383" s="41"/>
      <c r="AK383" s="41"/>
      <c r="AL383" s="41"/>
      <c r="AM383" s="41"/>
      <c r="AN383" s="41">
        <f t="shared" si="177"/>
        <v>19.867549668874172</v>
      </c>
      <c r="AO383" s="41">
        <v>1057</v>
      </c>
      <c r="AP383" s="110" t="s">
        <v>103</v>
      </c>
      <c r="AQ383" s="111" t="s">
        <v>103</v>
      </c>
      <c r="AR383" s="126" t="str">
        <f t="shared" si="171"/>
        <v/>
      </c>
      <c r="AS383" s="126" t="str">
        <f t="shared" si="172"/>
        <v/>
      </c>
      <c r="AT383" s="127">
        <v>1031</v>
      </c>
      <c r="AU383" s="128" t="s">
        <v>103</v>
      </c>
      <c r="AV383" s="129" t="s">
        <v>103</v>
      </c>
      <c r="AW383" s="126" t="str">
        <f t="shared" si="173"/>
        <v/>
      </c>
      <c r="AX383" s="126" t="str">
        <f t="shared" si="174"/>
        <v/>
      </c>
      <c r="AY383" s="64" t="str">
        <f t="shared" si="175"/>
        <v/>
      </c>
      <c r="AZ383" s="97" t="s">
        <v>103</v>
      </c>
      <c r="BA383" s="68"/>
      <c r="BB383" s="68"/>
      <c r="BC383" s="68"/>
      <c r="BD383" s="68"/>
      <c r="BE383" s="15"/>
      <c r="BF383" s="5">
        <f t="shared" si="176"/>
        <v>13708</v>
      </c>
      <c r="BG383" s="41">
        <v>4950</v>
      </c>
      <c r="BH383" s="42">
        <v>8758</v>
      </c>
      <c r="BI383" s="42"/>
      <c r="BJ383" s="42"/>
      <c r="BK383" s="42"/>
      <c r="BL383" s="42"/>
      <c r="BM383" s="15"/>
    </row>
    <row r="384" spans="1:65" outlineLevel="5" x14ac:dyDescent="0.3">
      <c r="A384" s="22">
        <f t="shared" si="178"/>
        <v>11</v>
      </c>
      <c r="B384" s="9">
        <f t="shared" si="162"/>
        <v>44158</v>
      </c>
      <c r="C384" s="51">
        <v>291263</v>
      </c>
      <c r="D384" s="64" t="str">
        <f t="shared" si="167"/>
        <v/>
      </c>
      <c r="E384" s="12"/>
      <c r="F384" s="12"/>
      <c r="G384" s="12"/>
      <c r="H384" s="12"/>
      <c r="I384" s="12"/>
      <c r="J384" s="12"/>
      <c r="K384" s="12"/>
      <c r="L384" s="12"/>
      <c r="M384" s="74" t="str">
        <f t="shared" si="168"/>
        <v/>
      </c>
      <c r="N384" s="83" t="s">
        <v>103</v>
      </c>
      <c r="O384" s="83" t="s">
        <v>103</v>
      </c>
      <c r="P384" s="83"/>
      <c r="Q384" s="83"/>
      <c r="R384" s="83"/>
      <c r="S384" s="83"/>
      <c r="T384" s="83"/>
      <c r="U384" s="83"/>
      <c r="V384" s="5" t="str">
        <f t="shared" si="169"/>
        <v/>
      </c>
      <c r="W384" s="41"/>
      <c r="X384" s="41"/>
      <c r="Y384" s="41"/>
      <c r="Z384" s="41"/>
      <c r="AA384" s="41"/>
      <c r="AB384" s="41"/>
      <c r="AC384" s="41"/>
      <c r="AD384" s="41"/>
      <c r="AE384" s="5" t="str">
        <f t="shared" si="170"/>
        <v/>
      </c>
      <c r="AF384" s="41"/>
      <c r="AG384" s="41"/>
      <c r="AH384" s="41"/>
      <c r="AI384" s="41"/>
      <c r="AJ384" s="41"/>
      <c r="AK384" s="41"/>
      <c r="AL384" s="41"/>
      <c r="AM384" s="41"/>
      <c r="AN384" s="41">
        <f t="shared" si="177"/>
        <v>20.095693779904305</v>
      </c>
      <c r="AO384" s="41">
        <v>1045</v>
      </c>
      <c r="AP384" s="110" t="s">
        <v>103</v>
      </c>
      <c r="AQ384" s="111" t="s">
        <v>103</v>
      </c>
      <c r="AR384" s="126" t="str">
        <f t="shared" si="171"/>
        <v/>
      </c>
      <c r="AS384" s="126" t="str">
        <f t="shared" si="172"/>
        <v/>
      </c>
      <c r="AT384" s="127">
        <v>1039</v>
      </c>
      <c r="AU384" s="128">
        <v>2.38</v>
      </c>
      <c r="AV384" s="129" t="s">
        <v>103</v>
      </c>
      <c r="AW384" s="126" t="str">
        <f t="shared" si="173"/>
        <v/>
      </c>
      <c r="AX384" s="126" t="str">
        <f t="shared" si="174"/>
        <v/>
      </c>
      <c r="AY384" s="64" t="str">
        <f t="shared" si="175"/>
        <v/>
      </c>
      <c r="AZ384" s="97">
        <v>78.13</v>
      </c>
      <c r="BA384" s="68"/>
      <c r="BB384" s="68"/>
      <c r="BC384" s="68"/>
      <c r="BD384" s="68"/>
      <c r="BE384" s="15"/>
      <c r="BF384" s="5">
        <f t="shared" si="176"/>
        <v>14128</v>
      </c>
      <c r="BG384" s="41">
        <v>4769</v>
      </c>
      <c r="BH384" s="42">
        <v>9359</v>
      </c>
      <c r="BI384" s="42"/>
      <c r="BJ384" s="42"/>
      <c r="BK384" s="42"/>
      <c r="BL384" s="42"/>
      <c r="BM384" s="15"/>
    </row>
    <row r="385" spans="1:65" outlineLevel="5" x14ac:dyDescent="0.3">
      <c r="A385" s="22">
        <f t="shared" si="178"/>
        <v>11</v>
      </c>
      <c r="B385" s="9">
        <f t="shared" si="162"/>
        <v>44159</v>
      </c>
      <c r="C385" s="51">
        <v>276039</v>
      </c>
      <c r="D385" s="64" t="str">
        <f t="shared" si="167"/>
        <v/>
      </c>
      <c r="E385" s="12"/>
      <c r="F385" s="12"/>
      <c r="G385" s="12"/>
      <c r="H385" s="12"/>
      <c r="I385" s="12"/>
      <c r="J385" s="12"/>
      <c r="K385" s="12"/>
      <c r="L385" s="12"/>
      <c r="M385" s="74">
        <f t="shared" si="168"/>
        <v>7.3</v>
      </c>
      <c r="N385" s="83">
        <v>7.28</v>
      </c>
      <c r="O385" s="83">
        <v>7.41</v>
      </c>
      <c r="P385" s="83"/>
      <c r="Q385" s="83"/>
      <c r="R385" s="83"/>
      <c r="S385" s="83"/>
      <c r="T385" s="83"/>
      <c r="U385" s="83"/>
      <c r="V385" s="5" t="str">
        <f t="shared" si="169"/>
        <v/>
      </c>
      <c r="W385" s="41"/>
      <c r="X385" s="41"/>
      <c r="Y385" s="41"/>
      <c r="Z385" s="41"/>
      <c r="AA385" s="41"/>
      <c r="AB385" s="41"/>
      <c r="AC385" s="41"/>
      <c r="AD385" s="41"/>
      <c r="AE385" s="5" t="str">
        <f t="shared" si="170"/>
        <v/>
      </c>
      <c r="AF385" s="41"/>
      <c r="AG385" s="41"/>
      <c r="AH385" s="41"/>
      <c r="AI385" s="41"/>
      <c r="AJ385" s="41"/>
      <c r="AK385" s="41"/>
      <c r="AL385" s="41"/>
      <c r="AM385" s="41"/>
      <c r="AN385" s="41">
        <f t="shared" si="177"/>
        <v>18.617021276595743</v>
      </c>
      <c r="AO385" s="41">
        <v>1128</v>
      </c>
      <c r="AP385" s="110">
        <v>3.69</v>
      </c>
      <c r="AQ385" s="111">
        <v>2.87</v>
      </c>
      <c r="AR385" s="126">
        <f t="shared" si="171"/>
        <v>77.777777777777786</v>
      </c>
      <c r="AS385" s="126">
        <f t="shared" si="172"/>
        <v>22.222222222222214</v>
      </c>
      <c r="AT385" s="127">
        <v>1019</v>
      </c>
      <c r="AU385" s="128">
        <v>2.4700000000000002</v>
      </c>
      <c r="AV385" s="129">
        <v>1.64</v>
      </c>
      <c r="AW385" s="126">
        <f t="shared" si="173"/>
        <v>66.396761133603235</v>
      </c>
      <c r="AX385" s="126">
        <f t="shared" si="174"/>
        <v>33.603238866396765</v>
      </c>
      <c r="AY385" s="64">
        <f t="shared" si="175"/>
        <v>43.545611015490572</v>
      </c>
      <c r="AZ385" s="97">
        <v>78.67</v>
      </c>
      <c r="BA385" s="68"/>
      <c r="BB385" s="68"/>
      <c r="BC385" s="68"/>
      <c r="BD385" s="68"/>
      <c r="BE385" s="15"/>
      <c r="BF385" s="5">
        <f t="shared" si="176"/>
        <v>14261</v>
      </c>
      <c r="BG385" s="41">
        <v>2478</v>
      </c>
      <c r="BH385" s="42">
        <v>11783</v>
      </c>
      <c r="BI385" s="42"/>
      <c r="BJ385" s="42"/>
      <c r="BK385" s="42"/>
      <c r="BL385" s="42"/>
      <c r="BM385" s="15"/>
    </row>
    <row r="386" spans="1:65" outlineLevel="5" x14ac:dyDescent="0.3">
      <c r="A386" s="22">
        <f t="shared" si="178"/>
        <v>11</v>
      </c>
      <c r="B386" s="9">
        <f t="shared" si="162"/>
        <v>44160</v>
      </c>
      <c r="C386" s="51">
        <v>284145</v>
      </c>
      <c r="D386" s="64" t="str">
        <f t="shared" si="167"/>
        <v/>
      </c>
      <c r="E386" s="12"/>
      <c r="F386" s="12"/>
      <c r="G386" s="12"/>
      <c r="H386" s="12"/>
      <c r="I386" s="12"/>
      <c r="J386" s="12"/>
      <c r="K386" s="12"/>
      <c r="L386" s="12"/>
      <c r="M386" s="74" t="str">
        <f t="shared" si="168"/>
        <v/>
      </c>
      <c r="N386" s="83" t="s">
        <v>103</v>
      </c>
      <c r="O386" s="83" t="s">
        <v>103</v>
      </c>
      <c r="P386" s="83"/>
      <c r="Q386" s="83"/>
      <c r="R386" s="83"/>
      <c r="S386" s="83"/>
      <c r="T386" s="83"/>
      <c r="U386" s="83"/>
      <c r="V386" s="5" t="str">
        <f t="shared" si="169"/>
        <v/>
      </c>
      <c r="W386" s="41"/>
      <c r="X386" s="41"/>
      <c r="Y386" s="41"/>
      <c r="Z386" s="41"/>
      <c r="AA386" s="41"/>
      <c r="AB386" s="41"/>
      <c r="AC386" s="41"/>
      <c r="AD386" s="41"/>
      <c r="AE386" s="5" t="str">
        <f t="shared" si="170"/>
        <v/>
      </c>
      <c r="AF386" s="41"/>
      <c r="AG386" s="41"/>
      <c r="AH386" s="41"/>
      <c r="AI386" s="41"/>
      <c r="AJ386" s="41"/>
      <c r="AK386" s="41"/>
      <c r="AL386" s="41"/>
      <c r="AM386" s="41"/>
      <c r="AN386" s="41">
        <f t="shared" si="177"/>
        <v>19.626168224299064</v>
      </c>
      <c r="AO386" s="41">
        <v>1070</v>
      </c>
      <c r="AP386" s="110" t="s">
        <v>103</v>
      </c>
      <c r="AQ386" s="111" t="s">
        <v>103</v>
      </c>
      <c r="AR386" s="126" t="str">
        <f t="shared" si="171"/>
        <v/>
      </c>
      <c r="AS386" s="126" t="str">
        <f t="shared" si="172"/>
        <v/>
      </c>
      <c r="AT386" s="127">
        <v>925</v>
      </c>
      <c r="AU386" s="128">
        <v>2.42</v>
      </c>
      <c r="AV386" s="129" t="s">
        <v>103</v>
      </c>
      <c r="AW386" s="126" t="str">
        <f t="shared" si="173"/>
        <v/>
      </c>
      <c r="AX386" s="126" t="str">
        <f t="shared" si="174"/>
        <v/>
      </c>
      <c r="AY386" s="64" t="str">
        <f t="shared" si="175"/>
        <v/>
      </c>
      <c r="AZ386" s="97">
        <v>78.180000000000007</v>
      </c>
      <c r="BA386" s="68"/>
      <c r="BB386" s="68"/>
      <c r="BC386" s="68"/>
      <c r="BD386" s="68"/>
      <c r="BE386" s="15"/>
      <c r="BF386" s="5">
        <f t="shared" si="176"/>
        <v>13442</v>
      </c>
      <c r="BG386" s="41">
        <v>5547</v>
      </c>
      <c r="BH386" s="42">
        <v>7895</v>
      </c>
      <c r="BI386" s="42"/>
      <c r="BJ386" s="42"/>
      <c r="BK386" s="42"/>
      <c r="BL386" s="42"/>
      <c r="BM386" s="15"/>
    </row>
    <row r="387" spans="1:65" outlineLevel="5" x14ac:dyDescent="0.3">
      <c r="A387" s="22">
        <f t="shared" si="178"/>
        <v>11</v>
      </c>
      <c r="B387" s="9">
        <f t="shared" si="162"/>
        <v>44161</v>
      </c>
      <c r="C387" s="51">
        <v>291248</v>
      </c>
      <c r="D387" s="64" t="str">
        <f t="shared" si="167"/>
        <v/>
      </c>
      <c r="E387" s="12"/>
      <c r="F387" s="12"/>
      <c r="G387" s="12"/>
      <c r="H387" s="12"/>
      <c r="I387" s="12"/>
      <c r="J387" s="12"/>
      <c r="K387" s="12"/>
      <c r="L387" s="12"/>
      <c r="M387" s="74" t="str">
        <f t="shared" si="168"/>
        <v/>
      </c>
      <c r="N387" s="83" t="s">
        <v>103</v>
      </c>
      <c r="O387" s="83" t="s">
        <v>103</v>
      </c>
      <c r="P387" s="83"/>
      <c r="Q387" s="83"/>
      <c r="R387" s="83"/>
      <c r="S387" s="83"/>
      <c r="T387" s="83"/>
      <c r="U387" s="83"/>
      <c r="V387" s="5" t="str">
        <f t="shared" si="169"/>
        <v/>
      </c>
      <c r="W387" s="41"/>
      <c r="X387" s="41"/>
      <c r="Y387" s="41"/>
      <c r="Z387" s="41"/>
      <c r="AA387" s="41"/>
      <c r="AB387" s="41"/>
      <c r="AC387" s="41"/>
      <c r="AD387" s="41"/>
      <c r="AE387" s="5" t="str">
        <f t="shared" si="170"/>
        <v/>
      </c>
      <c r="AF387" s="41"/>
      <c r="AG387" s="41"/>
      <c r="AH387" s="41"/>
      <c r="AI387" s="41"/>
      <c r="AJ387" s="41"/>
      <c r="AK387" s="41"/>
      <c r="AL387" s="41"/>
      <c r="AM387" s="41"/>
      <c r="AN387" s="41">
        <f t="shared" si="177"/>
        <v>20.710059171597631</v>
      </c>
      <c r="AO387" s="41">
        <v>1014</v>
      </c>
      <c r="AP387" s="110" t="s">
        <v>103</v>
      </c>
      <c r="AQ387" s="111" t="s">
        <v>103</v>
      </c>
      <c r="AR387" s="126" t="str">
        <f t="shared" si="171"/>
        <v/>
      </c>
      <c r="AS387" s="126" t="str">
        <f t="shared" si="172"/>
        <v/>
      </c>
      <c r="AT387" s="127">
        <v>1048</v>
      </c>
      <c r="AU387" s="128">
        <v>2.39</v>
      </c>
      <c r="AV387" s="129" t="s">
        <v>103</v>
      </c>
      <c r="AW387" s="126" t="str">
        <f t="shared" si="173"/>
        <v/>
      </c>
      <c r="AX387" s="126" t="str">
        <f t="shared" si="174"/>
        <v/>
      </c>
      <c r="AY387" s="64" t="str">
        <f t="shared" si="175"/>
        <v/>
      </c>
      <c r="AZ387" s="97">
        <v>78.53</v>
      </c>
      <c r="BA387" s="68"/>
      <c r="BB387" s="68"/>
      <c r="BC387" s="68"/>
      <c r="BD387" s="68"/>
      <c r="BE387" s="15"/>
      <c r="BF387" s="5">
        <f t="shared" si="176"/>
        <v>14017</v>
      </c>
      <c r="BG387" s="41">
        <v>7093</v>
      </c>
      <c r="BH387" s="42">
        <v>6924</v>
      </c>
      <c r="BI387" s="42"/>
      <c r="BJ387" s="42"/>
      <c r="BK387" s="42"/>
      <c r="BL387" s="42"/>
      <c r="BM387" s="15"/>
    </row>
    <row r="388" spans="1:65" outlineLevel="5" x14ac:dyDescent="0.3">
      <c r="A388" s="22">
        <f t="shared" si="178"/>
        <v>11</v>
      </c>
      <c r="B388" s="9">
        <f t="shared" si="162"/>
        <v>44162</v>
      </c>
      <c r="C388" s="51">
        <v>281158</v>
      </c>
      <c r="D388" s="64" t="str">
        <f t="shared" si="167"/>
        <v/>
      </c>
      <c r="E388" s="12"/>
      <c r="F388" s="12"/>
      <c r="G388" s="12"/>
      <c r="H388" s="12"/>
      <c r="I388" s="12"/>
      <c r="J388" s="12"/>
      <c r="K388" s="12"/>
      <c r="L388" s="12"/>
      <c r="M388" s="74" t="str">
        <f t="shared" si="168"/>
        <v/>
      </c>
      <c r="N388" s="83" t="s">
        <v>103</v>
      </c>
      <c r="O388" s="83" t="s">
        <v>103</v>
      </c>
      <c r="P388" s="83"/>
      <c r="Q388" s="83"/>
      <c r="R388" s="83"/>
      <c r="S388" s="83"/>
      <c r="T388" s="83"/>
      <c r="U388" s="83"/>
      <c r="V388" s="5" t="str">
        <f t="shared" si="169"/>
        <v/>
      </c>
      <c r="W388" s="41"/>
      <c r="X388" s="41"/>
      <c r="Y388" s="41"/>
      <c r="Z388" s="41"/>
      <c r="AA388" s="41"/>
      <c r="AB388" s="41"/>
      <c r="AC388" s="41"/>
      <c r="AD388" s="41"/>
      <c r="AE388" s="5" t="str">
        <f t="shared" si="170"/>
        <v/>
      </c>
      <c r="AF388" s="41"/>
      <c r="AG388" s="41"/>
      <c r="AH388" s="41"/>
      <c r="AI388" s="41"/>
      <c r="AJ388" s="41"/>
      <c r="AK388" s="41"/>
      <c r="AL388" s="41"/>
      <c r="AM388" s="41"/>
      <c r="AN388" s="41">
        <f t="shared" si="177"/>
        <v>19.792648444863335</v>
      </c>
      <c r="AO388" s="41">
        <v>1061</v>
      </c>
      <c r="AP388" s="110" t="s">
        <v>103</v>
      </c>
      <c r="AQ388" s="111" t="s">
        <v>103</v>
      </c>
      <c r="AR388" s="126" t="str">
        <f t="shared" si="171"/>
        <v/>
      </c>
      <c r="AS388" s="126" t="str">
        <f t="shared" si="172"/>
        <v/>
      </c>
      <c r="AT388" s="127">
        <v>1078</v>
      </c>
      <c r="AU388" s="128">
        <v>2.4300000000000002</v>
      </c>
      <c r="AV388" s="129" t="s">
        <v>103</v>
      </c>
      <c r="AW388" s="126" t="str">
        <f t="shared" si="173"/>
        <v/>
      </c>
      <c r="AX388" s="126" t="str">
        <f t="shared" si="174"/>
        <v/>
      </c>
      <c r="AY388" s="64" t="str">
        <f t="shared" si="175"/>
        <v/>
      </c>
      <c r="AZ388" s="97">
        <v>78.86</v>
      </c>
      <c r="BA388" s="68">
        <v>55.4</v>
      </c>
      <c r="BB388" s="68">
        <v>36.1</v>
      </c>
      <c r="BC388" s="68">
        <v>126</v>
      </c>
      <c r="BD388" s="68"/>
      <c r="BE388" s="15"/>
      <c r="BF388" s="5">
        <f t="shared" si="176"/>
        <v>13038</v>
      </c>
      <c r="BG388" s="41">
        <v>5008</v>
      </c>
      <c r="BH388" s="42">
        <v>8030</v>
      </c>
      <c r="BI388" s="42"/>
      <c r="BJ388" s="42"/>
      <c r="BK388" s="42"/>
      <c r="BL388" s="42"/>
      <c r="BM388" s="15"/>
    </row>
    <row r="389" spans="1:65" outlineLevel="5" x14ac:dyDescent="0.3">
      <c r="A389" s="22">
        <f t="shared" si="178"/>
        <v>11</v>
      </c>
      <c r="B389" s="9">
        <f t="shared" si="162"/>
        <v>44163</v>
      </c>
      <c r="C389" s="51">
        <v>293116</v>
      </c>
      <c r="D389" s="64" t="str">
        <f t="shared" si="167"/>
        <v/>
      </c>
      <c r="E389" s="12"/>
      <c r="F389" s="12"/>
      <c r="G389" s="12"/>
      <c r="H389" s="12"/>
      <c r="I389" s="12"/>
      <c r="J389" s="12"/>
      <c r="K389" s="12"/>
      <c r="L389" s="12"/>
      <c r="M389" s="74" t="str">
        <f t="shared" si="168"/>
        <v/>
      </c>
      <c r="N389" s="83" t="s">
        <v>103</v>
      </c>
      <c r="O389" s="83" t="s">
        <v>103</v>
      </c>
      <c r="P389" s="83"/>
      <c r="Q389" s="83"/>
      <c r="R389" s="83"/>
      <c r="S389" s="83"/>
      <c r="T389" s="83"/>
      <c r="U389" s="83"/>
      <c r="V389" s="5" t="str">
        <f t="shared" si="169"/>
        <v/>
      </c>
      <c r="W389" s="41"/>
      <c r="X389" s="41"/>
      <c r="Y389" s="41"/>
      <c r="Z389" s="41"/>
      <c r="AA389" s="41"/>
      <c r="AB389" s="41"/>
      <c r="AC389" s="41"/>
      <c r="AD389" s="41"/>
      <c r="AE389" s="5" t="str">
        <f t="shared" si="170"/>
        <v/>
      </c>
      <c r="AF389" s="41"/>
      <c r="AG389" s="41"/>
      <c r="AH389" s="41"/>
      <c r="AI389" s="41"/>
      <c r="AJ389" s="41"/>
      <c r="AK389" s="41"/>
      <c r="AL389" s="41"/>
      <c r="AM389" s="41"/>
      <c r="AN389" s="41">
        <f t="shared" si="177"/>
        <v>18.567639257294431</v>
      </c>
      <c r="AO389" s="41">
        <v>1131</v>
      </c>
      <c r="AP389" s="110" t="s">
        <v>103</v>
      </c>
      <c r="AQ389" s="111" t="s">
        <v>103</v>
      </c>
      <c r="AR389" s="126" t="str">
        <f t="shared" si="171"/>
        <v/>
      </c>
      <c r="AS389" s="126" t="str">
        <f t="shared" si="172"/>
        <v/>
      </c>
      <c r="AT389" s="127">
        <v>1097</v>
      </c>
      <c r="AU389" s="128" t="s">
        <v>103</v>
      </c>
      <c r="AV389" s="129" t="s">
        <v>103</v>
      </c>
      <c r="AW389" s="126" t="str">
        <f t="shared" si="173"/>
        <v/>
      </c>
      <c r="AX389" s="126" t="str">
        <f t="shared" si="174"/>
        <v/>
      </c>
      <c r="AY389" s="64" t="str">
        <f t="shared" si="175"/>
        <v/>
      </c>
      <c r="AZ389" s="97" t="s">
        <v>103</v>
      </c>
      <c r="BA389" s="68"/>
      <c r="BB389" s="68"/>
      <c r="BC389" s="68"/>
      <c r="BD389" s="68"/>
      <c r="BE389" s="15"/>
      <c r="BF389" s="5">
        <f t="shared" si="176"/>
        <v>12264</v>
      </c>
      <c r="BG389" s="41">
        <v>1909</v>
      </c>
      <c r="BH389" s="42">
        <v>10355</v>
      </c>
      <c r="BI389" s="42"/>
      <c r="BJ389" s="42"/>
      <c r="BK389" s="42"/>
      <c r="BL389" s="42"/>
      <c r="BM389" s="15"/>
    </row>
    <row r="390" spans="1:65" outlineLevel="5" x14ac:dyDescent="0.3">
      <c r="A390" s="22">
        <f t="shared" si="178"/>
        <v>11</v>
      </c>
      <c r="B390" s="9">
        <f t="shared" si="162"/>
        <v>44164</v>
      </c>
      <c r="C390" s="51">
        <v>280361</v>
      </c>
      <c r="D390" s="64" t="str">
        <f t="shared" si="167"/>
        <v/>
      </c>
      <c r="E390" s="12"/>
      <c r="F390" s="12"/>
      <c r="G390" s="12"/>
      <c r="H390" s="12"/>
      <c r="I390" s="12"/>
      <c r="J390" s="12"/>
      <c r="K390" s="12"/>
      <c r="L390" s="12"/>
      <c r="M390" s="74" t="str">
        <f t="shared" si="168"/>
        <v/>
      </c>
      <c r="N390" s="83" t="s">
        <v>103</v>
      </c>
      <c r="O390" s="83" t="s">
        <v>103</v>
      </c>
      <c r="P390" s="83"/>
      <c r="Q390" s="83"/>
      <c r="R390" s="83"/>
      <c r="S390" s="83"/>
      <c r="T390" s="83"/>
      <c r="U390" s="83"/>
      <c r="V390" s="5" t="str">
        <f t="shared" si="169"/>
        <v/>
      </c>
      <c r="W390" s="41"/>
      <c r="X390" s="41"/>
      <c r="Y390" s="41"/>
      <c r="Z390" s="41"/>
      <c r="AA390" s="41"/>
      <c r="AB390" s="41"/>
      <c r="AC390" s="41"/>
      <c r="AD390" s="41"/>
      <c r="AE390" s="5" t="str">
        <f t="shared" si="170"/>
        <v/>
      </c>
      <c r="AF390" s="41"/>
      <c r="AG390" s="41"/>
      <c r="AH390" s="41"/>
      <c r="AI390" s="41"/>
      <c r="AJ390" s="41"/>
      <c r="AK390" s="41"/>
      <c r="AL390" s="41"/>
      <c r="AM390" s="41"/>
      <c r="AN390" s="41">
        <f t="shared" si="177"/>
        <v>19.980970504281636</v>
      </c>
      <c r="AO390" s="41">
        <v>1051</v>
      </c>
      <c r="AP390" s="110" t="s">
        <v>103</v>
      </c>
      <c r="AQ390" s="111" t="s">
        <v>103</v>
      </c>
      <c r="AR390" s="126" t="str">
        <f t="shared" si="171"/>
        <v/>
      </c>
      <c r="AS390" s="126" t="str">
        <f t="shared" si="172"/>
        <v/>
      </c>
      <c r="AT390" s="127">
        <v>1063</v>
      </c>
      <c r="AU390" s="128" t="s">
        <v>103</v>
      </c>
      <c r="AV390" s="129" t="s">
        <v>103</v>
      </c>
      <c r="AW390" s="126" t="str">
        <f t="shared" si="173"/>
        <v/>
      </c>
      <c r="AX390" s="126" t="str">
        <f t="shared" si="174"/>
        <v/>
      </c>
      <c r="AY390" s="64" t="str">
        <f t="shared" si="175"/>
        <v/>
      </c>
      <c r="AZ390" s="97" t="s">
        <v>103</v>
      </c>
      <c r="BA390" s="68"/>
      <c r="BB390" s="68"/>
      <c r="BC390" s="68"/>
      <c r="BD390" s="68"/>
      <c r="BE390" s="15"/>
      <c r="BF390" s="5">
        <f t="shared" si="176"/>
        <v>13100</v>
      </c>
      <c r="BG390" s="41">
        <v>6997</v>
      </c>
      <c r="BH390" s="42">
        <v>6103</v>
      </c>
      <c r="BI390" s="42"/>
      <c r="BJ390" s="42"/>
      <c r="BK390" s="42"/>
      <c r="BL390" s="42"/>
      <c r="BM390" s="15"/>
    </row>
    <row r="391" spans="1:65" ht="17.25" outlineLevel="5" thickBot="1" x14ac:dyDescent="0.35">
      <c r="A391" s="31">
        <f t="shared" si="178"/>
        <v>11</v>
      </c>
      <c r="B391" s="32">
        <f t="shared" si="162"/>
        <v>44165</v>
      </c>
      <c r="C391" s="51">
        <v>286274</v>
      </c>
      <c r="D391" s="64" t="str">
        <f t="shared" si="167"/>
        <v/>
      </c>
      <c r="E391" s="12"/>
      <c r="F391" s="12"/>
      <c r="G391" s="12"/>
      <c r="H391" s="12"/>
      <c r="I391" s="12"/>
      <c r="J391" s="12"/>
      <c r="K391" s="12"/>
      <c r="L391" s="12"/>
      <c r="M391" s="74" t="str">
        <f t="shared" si="168"/>
        <v/>
      </c>
      <c r="N391" s="83" t="s">
        <v>103</v>
      </c>
      <c r="O391" s="83" t="s">
        <v>103</v>
      </c>
      <c r="P391" s="83"/>
      <c r="Q391" s="83"/>
      <c r="R391" s="83"/>
      <c r="S391" s="83"/>
      <c r="T391" s="83"/>
      <c r="U391" s="83"/>
      <c r="V391" s="5" t="str">
        <f t="shared" si="169"/>
        <v/>
      </c>
      <c r="W391" s="41"/>
      <c r="X391" s="41"/>
      <c r="Y391" s="41"/>
      <c r="Z391" s="41"/>
      <c r="AA391" s="41"/>
      <c r="AB391" s="41"/>
      <c r="AC391" s="41"/>
      <c r="AD391" s="41"/>
      <c r="AE391" s="5" t="str">
        <f t="shared" si="170"/>
        <v/>
      </c>
      <c r="AF391" s="41"/>
      <c r="AG391" s="41"/>
      <c r="AH391" s="41"/>
      <c r="AI391" s="41"/>
      <c r="AJ391" s="41"/>
      <c r="AK391" s="41"/>
      <c r="AL391" s="41"/>
      <c r="AM391" s="41"/>
      <c r="AN391" s="41">
        <f t="shared" si="177"/>
        <v>20.348837209302324</v>
      </c>
      <c r="AO391" s="41">
        <v>1032</v>
      </c>
      <c r="AP391" s="110" t="s">
        <v>103</v>
      </c>
      <c r="AQ391" s="111" t="s">
        <v>103</v>
      </c>
      <c r="AR391" s="126" t="str">
        <f t="shared" si="171"/>
        <v/>
      </c>
      <c r="AS391" s="126" t="str">
        <f t="shared" si="172"/>
        <v/>
      </c>
      <c r="AT391" s="127">
        <v>1021</v>
      </c>
      <c r="AU391" s="128">
        <v>2.37</v>
      </c>
      <c r="AV391" s="129" t="s">
        <v>103</v>
      </c>
      <c r="AW391" s="126" t="str">
        <f t="shared" si="173"/>
        <v/>
      </c>
      <c r="AX391" s="126" t="str">
        <f t="shared" si="174"/>
        <v/>
      </c>
      <c r="AY391" s="64" t="str">
        <f t="shared" si="175"/>
        <v/>
      </c>
      <c r="AZ391" s="97">
        <v>78.28</v>
      </c>
      <c r="BA391" s="68"/>
      <c r="BB391" s="68"/>
      <c r="BC391" s="68"/>
      <c r="BD391" s="68"/>
      <c r="BE391" s="15"/>
      <c r="BF391" s="5">
        <f t="shared" si="176"/>
        <v>12559</v>
      </c>
      <c r="BG391" s="41">
        <v>6958</v>
      </c>
      <c r="BH391" s="42">
        <v>5601</v>
      </c>
      <c r="BI391" s="42"/>
      <c r="BJ391" s="42"/>
      <c r="BK391" s="42"/>
      <c r="BL391" s="42"/>
      <c r="BM391" s="15"/>
    </row>
    <row r="392" spans="1:65" outlineLevel="4" x14ac:dyDescent="0.3">
      <c r="A392" s="156" t="s">
        <v>44</v>
      </c>
      <c r="B392" s="157"/>
      <c r="C392" s="50">
        <f t="shared" ref="C392:BM392" si="179">SUBTOTAL(4,C362:C391)</f>
        <v>368060</v>
      </c>
      <c r="D392" s="60">
        <f t="shared" si="179"/>
        <v>0</v>
      </c>
      <c r="E392" s="28">
        <f t="shared" si="179"/>
        <v>0</v>
      </c>
      <c r="F392" s="28">
        <f t="shared" si="179"/>
        <v>0</v>
      </c>
      <c r="G392" s="28">
        <f t="shared" si="179"/>
        <v>0</v>
      </c>
      <c r="H392" s="28">
        <f t="shared" si="179"/>
        <v>0</v>
      </c>
      <c r="I392" s="28">
        <f t="shared" si="179"/>
        <v>0</v>
      </c>
      <c r="J392" s="28">
        <f t="shared" si="179"/>
        <v>0</v>
      </c>
      <c r="K392" s="28">
        <f t="shared" si="179"/>
        <v>0</v>
      </c>
      <c r="L392" s="28">
        <f t="shared" si="179"/>
        <v>0</v>
      </c>
      <c r="M392" s="71">
        <f t="shared" si="179"/>
        <v>7.3</v>
      </c>
      <c r="N392" s="82">
        <f t="shared" si="179"/>
        <v>7.28</v>
      </c>
      <c r="O392" s="82">
        <f t="shared" si="179"/>
        <v>7.41</v>
      </c>
      <c r="P392" s="82">
        <f t="shared" si="179"/>
        <v>0</v>
      </c>
      <c r="Q392" s="82">
        <f t="shared" si="179"/>
        <v>0</v>
      </c>
      <c r="R392" s="82">
        <f t="shared" si="179"/>
        <v>0</v>
      </c>
      <c r="S392" s="82">
        <f t="shared" si="179"/>
        <v>0</v>
      </c>
      <c r="T392" s="82">
        <f t="shared" si="179"/>
        <v>0</v>
      </c>
      <c r="U392" s="82">
        <f t="shared" si="179"/>
        <v>0</v>
      </c>
      <c r="V392" s="29">
        <f t="shared" si="179"/>
        <v>0</v>
      </c>
      <c r="W392" s="39">
        <f t="shared" si="179"/>
        <v>0</v>
      </c>
      <c r="X392" s="39">
        <f t="shared" si="179"/>
        <v>0</v>
      </c>
      <c r="Y392" s="39">
        <f t="shared" si="179"/>
        <v>0</v>
      </c>
      <c r="Z392" s="39">
        <f t="shared" si="179"/>
        <v>0</v>
      </c>
      <c r="AA392" s="39">
        <f t="shared" si="179"/>
        <v>0</v>
      </c>
      <c r="AB392" s="39">
        <f t="shared" si="179"/>
        <v>0</v>
      </c>
      <c r="AC392" s="39">
        <f t="shared" si="179"/>
        <v>0</v>
      </c>
      <c r="AD392" s="39">
        <f t="shared" si="179"/>
        <v>0</v>
      </c>
      <c r="AE392" s="29">
        <f t="shared" si="179"/>
        <v>0</v>
      </c>
      <c r="AF392" s="39">
        <f t="shared" si="179"/>
        <v>0</v>
      </c>
      <c r="AG392" s="39">
        <f t="shared" si="179"/>
        <v>0</v>
      </c>
      <c r="AH392" s="39">
        <f t="shared" si="179"/>
        <v>0</v>
      </c>
      <c r="AI392" s="39">
        <f t="shared" si="179"/>
        <v>0</v>
      </c>
      <c r="AJ392" s="39">
        <f t="shared" si="179"/>
        <v>0</v>
      </c>
      <c r="AK392" s="39">
        <f t="shared" si="179"/>
        <v>0</v>
      </c>
      <c r="AL392" s="39">
        <f t="shared" si="179"/>
        <v>0</v>
      </c>
      <c r="AM392" s="39">
        <f t="shared" si="179"/>
        <v>0</v>
      </c>
      <c r="AN392" s="39">
        <f t="shared" si="179"/>
        <v>26.381909547738694</v>
      </c>
      <c r="AO392" s="39">
        <f t="shared" si="179"/>
        <v>1131</v>
      </c>
      <c r="AP392" s="104">
        <f t="shared" si="179"/>
        <v>4.16</v>
      </c>
      <c r="AQ392" s="105">
        <f t="shared" si="179"/>
        <v>3.05</v>
      </c>
      <c r="AR392" s="106">
        <f t="shared" si="179"/>
        <v>77.777777777777786</v>
      </c>
      <c r="AS392" s="106">
        <f t="shared" si="179"/>
        <v>26.682692307692307</v>
      </c>
      <c r="AT392" s="107">
        <f t="shared" si="179"/>
        <v>1097</v>
      </c>
      <c r="AU392" s="108">
        <f t="shared" si="179"/>
        <v>2.58</v>
      </c>
      <c r="AV392" s="109">
        <f t="shared" si="179"/>
        <v>1.64</v>
      </c>
      <c r="AW392" s="106">
        <f t="shared" si="179"/>
        <v>66.396761133603235</v>
      </c>
      <c r="AX392" s="106">
        <f t="shared" si="179"/>
        <v>38.260869565217391</v>
      </c>
      <c r="AY392" s="60">
        <f t="shared" si="179"/>
        <v>43.545611015490572</v>
      </c>
      <c r="AZ392" s="96">
        <f t="shared" si="179"/>
        <v>80.53</v>
      </c>
      <c r="BA392" s="67">
        <f t="shared" si="179"/>
        <v>55.4</v>
      </c>
      <c r="BB392" s="67">
        <f t="shared" si="179"/>
        <v>36.1</v>
      </c>
      <c r="BC392" s="67">
        <f t="shared" si="179"/>
        <v>126</v>
      </c>
      <c r="BD392" s="67">
        <f t="shared" si="179"/>
        <v>0</v>
      </c>
      <c r="BE392" s="27">
        <f t="shared" si="179"/>
        <v>0</v>
      </c>
      <c r="BF392" s="29">
        <f t="shared" si="179"/>
        <v>15483</v>
      </c>
      <c r="BG392" s="39">
        <f t="shared" si="179"/>
        <v>7093</v>
      </c>
      <c r="BH392" s="40">
        <f t="shared" si="179"/>
        <v>12624</v>
      </c>
      <c r="BI392" s="40">
        <f t="shared" si="179"/>
        <v>0</v>
      </c>
      <c r="BJ392" s="40">
        <f t="shared" si="179"/>
        <v>0</v>
      </c>
      <c r="BK392" s="40">
        <f t="shared" si="179"/>
        <v>0</v>
      </c>
      <c r="BL392" s="40">
        <f t="shared" si="179"/>
        <v>0</v>
      </c>
      <c r="BM392" s="27">
        <f t="shared" si="179"/>
        <v>0</v>
      </c>
    </row>
    <row r="393" spans="1:65" outlineLevel="3" x14ac:dyDescent="0.3">
      <c r="A393" s="158" t="s">
        <v>33</v>
      </c>
      <c r="B393" s="159"/>
      <c r="C393" s="51">
        <f t="shared" ref="C393:BM393" si="180">SUBTOTAL(5,C362:C391)</f>
        <v>276039</v>
      </c>
      <c r="D393" s="61">
        <f t="shared" si="180"/>
        <v>0</v>
      </c>
      <c r="E393" s="12">
        <f t="shared" si="180"/>
        <v>0</v>
      </c>
      <c r="F393" s="12">
        <f t="shared" si="180"/>
        <v>0</v>
      </c>
      <c r="G393" s="12">
        <f t="shared" si="180"/>
        <v>0</v>
      </c>
      <c r="H393" s="12">
        <f t="shared" si="180"/>
        <v>0</v>
      </c>
      <c r="I393" s="12">
        <f t="shared" si="180"/>
        <v>0</v>
      </c>
      <c r="J393" s="12">
        <f t="shared" si="180"/>
        <v>0</v>
      </c>
      <c r="K393" s="12">
        <f t="shared" si="180"/>
        <v>0</v>
      </c>
      <c r="L393" s="12">
        <f t="shared" si="180"/>
        <v>0</v>
      </c>
      <c r="M393" s="72">
        <f t="shared" si="180"/>
        <v>7.2</v>
      </c>
      <c r="N393" s="83">
        <f t="shared" si="180"/>
        <v>7.18</v>
      </c>
      <c r="O393" s="83">
        <f t="shared" si="180"/>
        <v>7.15</v>
      </c>
      <c r="P393" s="83">
        <f t="shared" si="180"/>
        <v>0</v>
      </c>
      <c r="Q393" s="83">
        <f t="shared" si="180"/>
        <v>0</v>
      </c>
      <c r="R393" s="83">
        <f t="shared" si="180"/>
        <v>0</v>
      </c>
      <c r="S393" s="83">
        <f t="shared" si="180"/>
        <v>0</v>
      </c>
      <c r="T393" s="83">
        <f t="shared" si="180"/>
        <v>0</v>
      </c>
      <c r="U393" s="83">
        <f t="shared" si="180"/>
        <v>0</v>
      </c>
      <c r="V393" s="6">
        <f t="shared" si="180"/>
        <v>0</v>
      </c>
      <c r="W393" s="41">
        <f t="shared" si="180"/>
        <v>0</v>
      </c>
      <c r="X393" s="41">
        <f t="shared" si="180"/>
        <v>0</v>
      </c>
      <c r="Y393" s="41">
        <f t="shared" si="180"/>
        <v>0</v>
      </c>
      <c r="Z393" s="41">
        <f t="shared" si="180"/>
        <v>0</v>
      </c>
      <c r="AA393" s="41">
        <f t="shared" si="180"/>
        <v>0</v>
      </c>
      <c r="AB393" s="41">
        <f t="shared" si="180"/>
        <v>0</v>
      </c>
      <c r="AC393" s="41">
        <f t="shared" si="180"/>
        <v>0</v>
      </c>
      <c r="AD393" s="41">
        <f t="shared" si="180"/>
        <v>0</v>
      </c>
      <c r="AE393" s="6">
        <f t="shared" si="180"/>
        <v>0</v>
      </c>
      <c r="AF393" s="41">
        <f t="shared" si="180"/>
        <v>0</v>
      </c>
      <c r="AG393" s="41">
        <f t="shared" si="180"/>
        <v>0</v>
      </c>
      <c r="AH393" s="41">
        <f t="shared" si="180"/>
        <v>0</v>
      </c>
      <c r="AI393" s="41">
        <f t="shared" si="180"/>
        <v>0</v>
      </c>
      <c r="AJ393" s="41">
        <f t="shared" si="180"/>
        <v>0</v>
      </c>
      <c r="AK393" s="41">
        <f t="shared" si="180"/>
        <v>0</v>
      </c>
      <c r="AL393" s="41">
        <f t="shared" si="180"/>
        <v>0</v>
      </c>
      <c r="AM393" s="41">
        <f t="shared" si="180"/>
        <v>0</v>
      </c>
      <c r="AN393" s="41">
        <f t="shared" si="180"/>
        <v>18.567639257294431</v>
      </c>
      <c r="AO393" s="41">
        <f t="shared" si="180"/>
        <v>796</v>
      </c>
      <c r="AP393" s="110">
        <f t="shared" si="180"/>
        <v>3.61</v>
      </c>
      <c r="AQ393" s="111">
        <f t="shared" si="180"/>
        <v>2.65</v>
      </c>
      <c r="AR393" s="112">
        <f t="shared" si="180"/>
        <v>73.317307692307693</v>
      </c>
      <c r="AS393" s="112">
        <f t="shared" si="180"/>
        <v>22.222222222222214</v>
      </c>
      <c r="AT393" s="113">
        <f t="shared" si="180"/>
        <v>649</v>
      </c>
      <c r="AU393" s="114">
        <f t="shared" si="180"/>
        <v>2.2999999999999998</v>
      </c>
      <c r="AV393" s="115">
        <f t="shared" si="180"/>
        <v>1.42</v>
      </c>
      <c r="AW393" s="112">
        <f t="shared" si="180"/>
        <v>61.739130434782609</v>
      </c>
      <c r="AX393" s="112">
        <f t="shared" si="180"/>
        <v>33.603238866396765</v>
      </c>
      <c r="AY393" s="61">
        <f t="shared" si="180"/>
        <v>36.505057551447528</v>
      </c>
      <c r="AZ393" s="97">
        <f t="shared" si="180"/>
        <v>78.13</v>
      </c>
      <c r="BA393" s="68">
        <f t="shared" si="180"/>
        <v>55.4</v>
      </c>
      <c r="BB393" s="68">
        <f t="shared" si="180"/>
        <v>36.1</v>
      </c>
      <c r="BC393" s="68">
        <f t="shared" si="180"/>
        <v>126</v>
      </c>
      <c r="BD393" s="68">
        <f t="shared" si="180"/>
        <v>0</v>
      </c>
      <c r="BE393" s="15">
        <f t="shared" si="180"/>
        <v>0</v>
      </c>
      <c r="BF393" s="6">
        <f t="shared" si="180"/>
        <v>11211</v>
      </c>
      <c r="BG393" s="41">
        <f t="shared" si="180"/>
        <v>0</v>
      </c>
      <c r="BH393" s="42">
        <f t="shared" si="180"/>
        <v>5601</v>
      </c>
      <c r="BI393" s="42">
        <f t="shared" si="180"/>
        <v>0</v>
      </c>
      <c r="BJ393" s="42">
        <f t="shared" si="180"/>
        <v>0</v>
      </c>
      <c r="BK393" s="42">
        <f t="shared" si="180"/>
        <v>0</v>
      </c>
      <c r="BL393" s="42">
        <f t="shared" si="180"/>
        <v>0</v>
      </c>
      <c r="BM393" s="15">
        <f t="shared" si="180"/>
        <v>0</v>
      </c>
    </row>
    <row r="394" spans="1:65" outlineLevel="2" x14ac:dyDescent="0.3">
      <c r="A394" s="158" t="s">
        <v>22</v>
      </c>
      <c r="B394" s="159"/>
      <c r="C394" s="51">
        <f>IFERROR(SUBTOTAL(1,C362:C391),"")</f>
        <v>308525.53333333333</v>
      </c>
      <c r="D394" s="61" t="str">
        <f t="shared" ref="D394:BM394" si="181">IFERROR(SUBTOTAL(1,D362:D391),"")</f>
        <v/>
      </c>
      <c r="E394" s="12" t="str">
        <f t="shared" si="181"/>
        <v/>
      </c>
      <c r="F394" s="12" t="str">
        <f t="shared" si="181"/>
        <v/>
      </c>
      <c r="G394" s="12" t="str">
        <f t="shared" si="181"/>
        <v/>
      </c>
      <c r="H394" s="12" t="str">
        <f t="shared" si="181"/>
        <v/>
      </c>
      <c r="I394" s="12" t="str">
        <f t="shared" si="181"/>
        <v/>
      </c>
      <c r="J394" s="12" t="str">
        <f t="shared" si="181"/>
        <v/>
      </c>
      <c r="K394" s="12" t="str">
        <f t="shared" si="181"/>
        <v/>
      </c>
      <c r="L394" s="12" t="str">
        <f t="shared" si="181"/>
        <v/>
      </c>
      <c r="M394" s="72">
        <f t="shared" si="181"/>
        <v>7.2250000000000005</v>
      </c>
      <c r="N394" s="83">
        <f t="shared" si="181"/>
        <v>7.23</v>
      </c>
      <c r="O394" s="83">
        <f t="shared" si="181"/>
        <v>7.2299999999999995</v>
      </c>
      <c r="P394" s="83" t="str">
        <f t="shared" si="181"/>
        <v/>
      </c>
      <c r="Q394" s="83" t="str">
        <f t="shared" si="181"/>
        <v/>
      </c>
      <c r="R394" s="83" t="str">
        <f t="shared" si="181"/>
        <v/>
      </c>
      <c r="S394" s="83" t="str">
        <f t="shared" si="181"/>
        <v/>
      </c>
      <c r="T394" s="83" t="str">
        <f t="shared" si="181"/>
        <v/>
      </c>
      <c r="U394" s="83" t="str">
        <f t="shared" si="181"/>
        <v/>
      </c>
      <c r="V394" s="6" t="str">
        <f t="shared" si="181"/>
        <v/>
      </c>
      <c r="W394" s="41" t="str">
        <f t="shared" si="181"/>
        <v/>
      </c>
      <c r="X394" s="41" t="str">
        <f t="shared" si="181"/>
        <v/>
      </c>
      <c r="Y394" s="41" t="str">
        <f t="shared" si="181"/>
        <v/>
      </c>
      <c r="Z394" s="41" t="str">
        <f t="shared" si="181"/>
        <v/>
      </c>
      <c r="AA394" s="41" t="str">
        <f t="shared" si="181"/>
        <v/>
      </c>
      <c r="AB394" s="41" t="str">
        <f t="shared" si="181"/>
        <v/>
      </c>
      <c r="AC394" s="41" t="str">
        <f t="shared" si="181"/>
        <v/>
      </c>
      <c r="AD394" s="41" t="str">
        <f t="shared" si="181"/>
        <v/>
      </c>
      <c r="AE394" s="6" t="str">
        <f t="shared" si="181"/>
        <v/>
      </c>
      <c r="AF394" s="41" t="str">
        <f t="shared" si="181"/>
        <v/>
      </c>
      <c r="AG394" s="41" t="str">
        <f t="shared" si="181"/>
        <v/>
      </c>
      <c r="AH394" s="41" t="str">
        <f t="shared" si="181"/>
        <v/>
      </c>
      <c r="AI394" s="41" t="str">
        <f t="shared" si="181"/>
        <v/>
      </c>
      <c r="AJ394" s="41" t="str">
        <f t="shared" si="181"/>
        <v/>
      </c>
      <c r="AK394" s="41" t="str">
        <f t="shared" si="181"/>
        <v/>
      </c>
      <c r="AL394" s="41" t="str">
        <f t="shared" si="181"/>
        <v/>
      </c>
      <c r="AM394" s="41" t="str">
        <f t="shared" si="181"/>
        <v/>
      </c>
      <c r="AN394" s="41">
        <f t="shared" si="181"/>
        <v>20.770507689591721</v>
      </c>
      <c r="AO394" s="41">
        <f t="shared" si="181"/>
        <v>1018.4666666666667</v>
      </c>
      <c r="AP394" s="110">
        <f t="shared" si="181"/>
        <v>3.7925</v>
      </c>
      <c r="AQ394" s="111">
        <f t="shared" si="181"/>
        <v>2.835</v>
      </c>
      <c r="AR394" s="112">
        <f t="shared" si="181"/>
        <v>74.791340115608065</v>
      </c>
      <c r="AS394" s="112">
        <f t="shared" si="181"/>
        <v>25.208659884391928</v>
      </c>
      <c r="AT394" s="113">
        <f t="shared" si="181"/>
        <v>936.8</v>
      </c>
      <c r="AU394" s="114">
        <f t="shared" si="181"/>
        <v>2.3955000000000002</v>
      </c>
      <c r="AV394" s="115">
        <f t="shared" si="181"/>
        <v>1.5524999999999998</v>
      </c>
      <c r="AW394" s="112">
        <f t="shared" si="181"/>
        <v>63.853715802507608</v>
      </c>
      <c r="AX394" s="112">
        <f t="shared" si="181"/>
        <v>36.146284197492392</v>
      </c>
      <c r="AY394" s="61">
        <f t="shared" si="181"/>
        <v>40.502707410376473</v>
      </c>
      <c r="AZ394" s="97">
        <f t="shared" si="181"/>
        <v>79.207000000000022</v>
      </c>
      <c r="BA394" s="68">
        <f t="shared" si="181"/>
        <v>55.4</v>
      </c>
      <c r="BB394" s="68">
        <f t="shared" si="181"/>
        <v>36.1</v>
      </c>
      <c r="BC394" s="68">
        <f t="shared" si="181"/>
        <v>126</v>
      </c>
      <c r="BD394" s="68" t="str">
        <f t="shared" si="181"/>
        <v/>
      </c>
      <c r="BE394" s="15" t="str">
        <f>IFERROR(SUBTOTAL(1,BE362:BE391),"")</f>
        <v/>
      </c>
      <c r="BF394" s="6">
        <f t="shared" si="181"/>
        <v>13192.833333333334</v>
      </c>
      <c r="BG394" s="41">
        <f t="shared" si="181"/>
        <v>4337.5333333333338</v>
      </c>
      <c r="BH394" s="42">
        <f t="shared" si="181"/>
        <v>8855.2999999999993</v>
      </c>
      <c r="BI394" s="42" t="str">
        <f t="shared" si="181"/>
        <v/>
      </c>
      <c r="BJ394" s="42" t="str">
        <f t="shared" si="181"/>
        <v/>
      </c>
      <c r="BK394" s="42" t="str">
        <f t="shared" si="181"/>
        <v/>
      </c>
      <c r="BL394" s="42" t="str">
        <f t="shared" si="181"/>
        <v/>
      </c>
      <c r="BM394" s="15" t="str">
        <f t="shared" si="181"/>
        <v/>
      </c>
    </row>
    <row r="395" spans="1:65" ht="17.25" outlineLevel="1" thickBot="1" x14ac:dyDescent="0.35">
      <c r="A395" s="160" t="s">
        <v>47</v>
      </c>
      <c r="B395" s="161"/>
      <c r="C395" s="52">
        <f>SUBTOTAL(9,C362:C391)</f>
        <v>9255766</v>
      </c>
      <c r="D395" s="62"/>
      <c r="E395" s="30"/>
      <c r="F395" s="30"/>
      <c r="G395" s="30"/>
      <c r="H395" s="30"/>
      <c r="I395" s="30"/>
      <c r="J395" s="30"/>
      <c r="K395" s="30"/>
      <c r="L395" s="30"/>
      <c r="M395" s="73"/>
      <c r="N395" s="84"/>
      <c r="O395" s="84"/>
      <c r="P395" s="84"/>
      <c r="Q395" s="84"/>
      <c r="R395" s="84"/>
      <c r="S395" s="84"/>
      <c r="T395" s="84"/>
      <c r="U395" s="84"/>
      <c r="V395" s="93"/>
      <c r="W395" s="94"/>
      <c r="X395" s="94"/>
      <c r="Y395" s="94"/>
      <c r="Z395" s="94"/>
      <c r="AA395" s="94"/>
      <c r="AB395" s="94"/>
      <c r="AC395" s="94"/>
      <c r="AD395" s="94"/>
      <c r="AE395" s="93"/>
      <c r="AF395" s="94"/>
      <c r="AG395" s="94"/>
      <c r="AH395" s="94"/>
      <c r="AI395" s="94"/>
      <c r="AJ395" s="94"/>
      <c r="AK395" s="94"/>
      <c r="AL395" s="94"/>
      <c r="AM395" s="94"/>
      <c r="AN395" s="94"/>
      <c r="AO395" s="43">
        <f>SUBTOTAL(9,AO362:AO391)</f>
        <v>30554</v>
      </c>
      <c r="AP395" s="116"/>
      <c r="AQ395" s="117"/>
      <c r="AR395" s="118"/>
      <c r="AS395" s="118"/>
      <c r="AT395" s="119">
        <f>SUBTOTAL(9,AT362:AT391)</f>
        <v>28104</v>
      </c>
      <c r="AU395" s="120"/>
      <c r="AV395" s="121"/>
      <c r="AW395" s="118"/>
      <c r="AX395" s="118"/>
      <c r="AY395" s="62"/>
      <c r="AZ395" s="98"/>
      <c r="BA395" s="69"/>
      <c r="BB395" s="69"/>
      <c r="BC395" s="69"/>
      <c r="BD395" s="69"/>
      <c r="BE395" s="16">
        <f>SUBTOTAL(9,BE362:BE391)</f>
        <v>0</v>
      </c>
      <c r="BF395" s="7">
        <f t="shared" ref="BF395:BM395" si="182">SUBTOTAL(9,BF362:BF391)</f>
        <v>395785</v>
      </c>
      <c r="BG395" s="43">
        <f t="shared" si="182"/>
        <v>130126</v>
      </c>
      <c r="BH395" s="44">
        <f t="shared" si="182"/>
        <v>265659</v>
      </c>
      <c r="BI395" s="44">
        <f t="shared" si="182"/>
        <v>0</v>
      </c>
      <c r="BJ395" s="44">
        <f t="shared" si="182"/>
        <v>0</v>
      </c>
      <c r="BK395" s="44">
        <f t="shared" si="182"/>
        <v>0</v>
      </c>
      <c r="BL395" s="44">
        <f t="shared" si="182"/>
        <v>0</v>
      </c>
      <c r="BM395" s="16">
        <f t="shared" si="182"/>
        <v>0</v>
      </c>
    </row>
    <row r="396" spans="1:65" outlineLevel="5" x14ac:dyDescent="0.3">
      <c r="A396" s="21">
        <f t="shared" si="178"/>
        <v>12</v>
      </c>
      <c r="B396" s="33">
        <f>B391+1</f>
        <v>44166</v>
      </c>
      <c r="C396" s="51">
        <v>279941</v>
      </c>
      <c r="D396" s="64" t="str">
        <f t="shared" ref="D396:D426" si="183">IFERROR(ROUND(AVERAGE(E396:L396),1),"")</f>
        <v/>
      </c>
      <c r="E396" s="12"/>
      <c r="F396" s="12"/>
      <c r="G396" s="12"/>
      <c r="H396" s="12"/>
      <c r="I396" s="12"/>
      <c r="J396" s="12"/>
      <c r="K396" s="12"/>
      <c r="L396" s="12"/>
      <c r="M396" s="74">
        <f t="shared" ref="M396:M426" si="184">IFERROR(ROUND(AVERAGE(N396:U396),1),"")</f>
        <v>7.4</v>
      </c>
      <c r="N396" s="83">
        <v>7.32</v>
      </c>
      <c r="O396" s="83">
        <v>7.38</v>
      </c>
      <c r="P396" s="83"/>
      <c r="Q396" s="83"/>
      <c r="R396" s="83"/>
      <c r="S396" s="83"/>
      <c r="T396" s="83"/>
      <c r="U396" s="83"/>
      <c r="V396" s="5" t="str">
        <f t="shared" ref="V396:V426" si="185">IFERROR(ROUND(AVERAGE(W396:AD396),1),"")</f>
        <v/>
      </c>
      <c r="W396" s="41"/>
      <c r="X396" s="41"/>
      <c r="Y396" s="41"/>
      <c r="Z396" s="41"/>
      <c r="AA396" s="41"/>
      <c r="AB396" s="41"/>
      <c r="AC396" s="41"/>
      <c r="AD396" s="41"/>
      <c r="AE396" s="5" t="str">
        <f t="shared" ref="AE396:AE426" si="186">IFERROR(ROUND(AVERAGE(AF396:AM396),1),"")</f>
        <v/>
      </c>
      <c r="AF396" s="41"/>
      <c r="AG396" s="41"/>
      <c r="AH396" s="41"/>
      <c r="AI396" s="41"/>
      <c r="AJ396" s="41"/>
      <c r="AK396" s="41"/>
      <c r="AL396" s="41"/>
      <c r="AM396" s="41"/>
      <c r="AN396" s="41">
        <f>21000/AO396</f>
        <v>19.681349578256796</v>
      </c>
      <c r="AO396" s="41">
        <v>1067</v>
      </c>
      <c r="AP396" s="110">
        <v>3.64</v>
      </c>
      <c r="AQ396" s="111">
        <v>2.79</v>
      </c>
      <c r="AR396" s="126">
        <f t="shared" ref="AR396:AR426" si="187">IFERROR(AQ396/AP396*100,"")</f>
        <v>76.64835164835165</v>
      </c>
      <c r="AS396" s="126">
        <f t="shared" ref="AS396:AS426" si="188">IFERROR(100-AR396,"")</f>
        <v>23.35164835164835</v>
      </c>
      <c r="AT396" s="127">
        <v>1067</v>
      </c>
      <c r="AU396" s="128">
        <v>2.41</v>
      </c>
      <c r="AV396" s="129">
        <v>1.6</v>
      </c>
      <c r="AW396" s="126">
        <f t="shared" ref="AW396:AW426" si="189">IFERROR(AV396/AU396*100,"")</f>
        <v>66.390041493775925</v>
      </c>
      <c r="AX396" s="126">
        <f t="shared" ref="AX396:AX426" si="190">IFERROR(100-AW396,"")</f>
        <v>33.609958506224075</v>
      </c>
      <c r="AY396" s="64">
        <f t="shared" ref="AY396:AY426" si="191">IFERROR((1-((AW396*AS396)/(AX396*AR396)))*100,"")</f>
        <v>39.820346033010331</v>
      </c>
      <c r="AZ396" s="97">
        <v>78.430000000000007</v>
      </c>
      <c r="BA396" s="68"/>
      <c r="BB396" s="68"/>
      <c r="BC396" s="68"/>
      <c r="BD396" s="68"/>
      <c r="BE396" s="15"/>
      <c r="BF396" s="5">
        <f t="shared" ref="BF396:BF426" si="192">IF(SUM(BG396:BM396)=0,"",SUM(BG396:BM396))</f>
        <v>13590</v>
      </c>
      <c r="BG396" s="41">
        <v>6962</v>
      </c>
      <c r="BH396" s="42">
        <v>6628</v>
      </c>
      <c r="BI396" s="42"/>
      <c r="BJ396" s="42"/>
      <c r="BK396" s="42"/>
      <c r="BL396" s="42"/>
      <c r="BM396" s="15"/>
    </row>
    <row r="397" spans="1:65" outlineLevel="5" x14ac:dyDescent="0.3">
      <c r="A397" s="22">
        <f t="shared" si="178"/>
        <v>12</v>
      </c>
      <c r="B397" s="9">
        <f t="shared" si="162"/>
        <v>44167</v>
      </c>
      <c r="C397" s="51">
        <v>274808</v>
      </c>
      <c r="D397" s="64" t="str">
        <f t="shared" si="183"/>
        <v/>
      </c>
      <c r="E397" s="12"/>
      <c r="F397" s="12"/>
      <c r="G397" s="12"/>
      <c r="H397" s="12"/>
      <c r="I397" s="12"/>
      <c r="J397" s="12"/>
      <c r="K397" s="12"/>
      <c r="L397" s="12"/>
      <c r="M397" s="74" t="str">
        <f t="shared" si="184"/>
        <v/>
      </c>
      <c r="N397" s="83" t="s">
        <v>103</v>
      </c>
      <c r="O397" s="83" t="s">
        <v>103</v>
      </c>
      <c r="P397" s="83"/>
      <c r="Q397" s="83"/>
      <c r="R397" s="83"/>
      <c r="S397" s="83"/>
      <c r="T397" s="83"/>
      <c r="U397" s="83"/>
      <c r="V397" s="5" t="str">
        <f t="shared" si="185"/>
        <v/>
      </c>
      <c r="W397" s="41"/>
      <c r="X397" s="41"/>
      <c r="Y397" s="41"/>
      <c r="Z397" s="41"/>
      <c r="AA397" s="41"/>
      <c r="AB397" s="41"/>
      <c r="AC397" s="41"/>
      <c r="AD397" s="41"/>
      <c r="AE397" s="5" t="str">
        <f t="shared" si="186"/>
        <v/>
      </c>
      <c r="AF397" s="41"/>
      <c r="AG397" s="41"/>
      <c r="AH397" s="41"/>
      <c r="AI397" s="41"/>
      <c r="AJ397" s="41"/>
      <c r="AK397" s="41"/>
      <c r="AL397" s="41"/>
      <c r="AM397" s="41"/>
      <c r="AN397" s="41">
        <f t="shared" ref="AN397:AN426" si="193">21000/AO397</f>
        <v>20.172910662824208</v>
      </c>
      <c r="AO397" s="41">
        <v>1041</v>
      </c>
      <c r="AP397" s="110" t="s">
        <v>103</v>
      </c>
      <c r="AQ397" s="111" t="s">
        <v>103</v>
      </c>
      <c r="AR397" s="126" t="str">
        <f t="shared" si="187"/>
        <v/>
      </c>
      <c r="AS397" s="126" t="str">
        <f t="shared" si="188"/>
        <v/>
      </c>
      <c r="AT397" s="127">
        <v>1038</v>
      </c>
      <c r="AU397" s="128">
        <v>2.5299999999999998</v>
      </c>
      <c r="AV397" s="129" t="s">
        <v>103</v>
      </c>
      <c r="AW397" s="126" t="str">
        <f t="shared" si="189"/>
        <v/>
      </c>
      <c r="AX397" s="126" t="str">
        <f t="shared" si="190"/>
        <v/>
      </c>
      <c r="AY397" s="64" t="str">
        <f t="shared" si="191"/>
        <v/>
      </c>
      <c r="AZ397" s="97">
        <v>77.680000000000007</v>
      </c>
      <c r="BA397" s="68"/>
      <c r="BB397" s="68"/>
      <c r="BC397" s="68"/>
      <c r="BD397" s="68"/>
      <c r="BE397" s="15"/>
      <c r="BF397" s="5">
        <f t="shared" si="192"/>
        <v>13652</v>
      </c>
      <c r="BG397" s="41">
        <v>6880</v>
      </c>
      <c r="BH397" s="42">
        <v>6772</v>
      </c>
      <c r="BI397" s="42"/>
      <c r="BJ397" s="42"/>
      <c r="BK397" s="42"/>
      <c r="BL397" s="42"/>
      <c r="BM397" s="15"/>
    </row>
    <row r="398" spans="1:65" outlineLevel="5" x14ac:dyDescent="0.3">
      <c r="A398" s="22">
        <f t="shared" si="178"/>
        <v>12</v>
      </c>
      <c r="B398" s="9">
        <f t="shared" si="162"/>
        <v>44168</v>
      </c>
      <c r="C398" s="51">
        <v>279647</v>
      </c>
      <c r="D398" s="64" t="str">
        <f t="shared" si="183"/>
        <v/>
      </c>
      <c r="E398" s="12"/>
      <c r="F398" s="12"/>
      <c r="G398" s="12"/>
      <c r="H398" s="12"/>
      <c r="I398" s="12"/>
      <c r="J398" s="12"/>
      <c r="K398" s="12"/>
      <c r="L398" s="12"/>
      <c r="M398" s="74" t="str">
        <f t="shared" si="184"/>
        <v/>
      </c>
      <c r="N398" s="83" t="s">
        <v>103</v>
      </c>
      <c r="O398" s="83" t="s">
        <v>103</v>
      </c>
      <c r="P398" s="83"/>
      <c r="Q398" s="83"/>
      <c r="R398" s="83"/>
      <c r="S398" s="83"/>
      <c r="T398" s="83"/>
      <c r="U398" s="83"/>
      <c r="V398" s="5" t="str">
        <f t="shared" si="185"/>
        <v/>
      </c>
      <c r="W398" s="41"/>
      <c r="X398" s="41"/>
      <c r="Y398" s="41"/>
      <c r="Z398" s="41"/>
      <c r="AA398" s="41"/>
      <c r="AB398" s="41"/>
      <c r="AC398" s="41"/>
      <c r="AD398" s="41"/>
      <c r="AE398" s="5" t="str">
        <f t="shared" si="186"/>
        <v/>
      </c>
      <c r="AF398" s="41"/>
      <c r="AG398" s="41"/>
      <c r="AH398" s="41"/>
      <c r="AI398" s="41"/>
      <c r="AJ398" s="41"/>
      <c r="AK398" s="41"/>
      <c r="AL398" s="41"/>
      <c r="AM398" s="41"/>
      <c r="AN398" s="41">
        <f t="shared" si="193"/>
        <v>19.924098671726757</v>
      </c>
      <c r="AO398" s="41">
        <v>1054</v>
      </c>
      <c r="AP398" s="110" t="s">
        <v>103</v>
      </c>
      <c r="AQ398" s="111" t="s">
        <v>103</v>
      </c>
      <c r="AR398" s="126" t="str">
        <f t="shared" si="187"/>
        <v/>
      </c>
      <c r="AS398" s="126" t="str">
        <f t="shared" si="188"/>
        <v/>
      </c>
      <c r="AT398" s="127">
        <v>1021</v>
      </c>
      <c r="AU398" s="128">
        <v>2.42</v>
      </c>
      <c r="AV398" s="129" t="s">
        <v>103</v>
      </c>
      <c r="AW398" s="126" t="str">
        <f t="shared" si="189"/>
        <v/>
      </c>
      <c r="AX398" s="126" t="str">
        <f t="shared" si="190"/>
        <v/>
      </c>
      <c r="AY398" s="64" t="str">
        <f t="shared" si="191"/>
        <v/>
      </c>
      <c r="AZ398" s="97">
        <v>79.02</v>
      </c>
      <c r="BA398" s="68"/>
      <c r="BB398" s="68"/>
      <c r="BC398" s="68"/>
      <c r="BD398" s="68"/>
      <c r="BE398" s="15"/>
      <c r="BF398" s="5">
        <f t="shared" si="192"/>
        <v>13688</v>
      </c>
      <c r="BG398" s="41">
        <v>6934</v>
      </c>
      <c r="BH398" s="42">
        <v>6754</v>
      </c>
      <c r="BI398" s="42"/>
      <c r="BJ398" s="42"/>
      <c r="BK398" s="42"/>
      <c r="BL398" s="42"/>
      <c r="BM398" s="15"/>
    </row>
    <row r="399" spans="1:65" outlineLevel="5" x14ac:dyDescent="0.3">
      <c r="A399" s="22">
        <f t="shared" si="178"/>
        <v>12</v>
      </c>
      <c r="B399" s="9">
        <f t="shared" si="162"/>
        <v>44169</v>
      </c>
      <c r="C399" s="51">
        <v>278979</v>
      </c>
      <c r="D399" s="64" t="str">
        <f t="shared" si="183"/>
        <v/>
      </c>
      <c r="E399" s="12"/>
      <c r="F399" s="12"/>
      <c r="G399" s="12"/>
      <c r="H399" s="12"/>
      <c r="I399" s="12"/>
      <c r="J399" s="12"/>
      <c r="K399" s="12"/>
      <c r="L399" s="12"/>
      <c r="M399" s="74" t="str">
        <f t="shared" si="184"/>
        <v/>
      </c>
      <c r="N399" s="83" t="s">
        <v>103</v>
      </c>
      <c r="O399" s="83" t="s">
        <v>103</v>
      </c>
      <c r="P399" s="83"/>
      <c r="Q399" s="83"/>
      <c r="R399" s="83"/>
      <c r="S399" s="83"/>
      <c r="T399" s="83"/>
      <c r="U399" s="83"/>
      <c r="V399" s="5" t="str">
        <f t="shared" si="185"/>
        <v/>
      </c>
      <c r="W399" s="41"/>
      <c r="X399" s="41"/>
      <c r="Y399" s="41"/>
      <c r="Z399" s="41"/>
      <c r="AA399" s="41"/>
      <c r="AB399" s="41"/>
      <c r="AC399" s="41"/>
      <c r="AD399" s="41"/>
      <c r="AE399" s="5" t="str">
        <f t="shared" si="186"/>
        <v/>
      </c>
      <c r="AF399" s="41"/>
      <c r="AG399" s="41"/>
      <c r="AH399" s="41"/>
      <c r="AI399" s="41"/>
      <c r="AJ399" s="41"/>
      <c r="AK399" s="41"/>
      <c r="AL399" s="41"/>
      <c r="AM399" s="41"/>
      <c r="AN399" s="41">
        <f t="shared" si="193"/>
        <v>19.390581717451525</v>
      </c>
      <c r="AO399" s="41">
        <v>1083</v>
      </c>
      <c r="AP399" s="110" t="s">
        <v>103</v>
      </c>
      <c r="AQ399" s="111" t="s">
        <v>103</v>
      </c>
      <c r="AR399" s="126" t="str">
        <f t="shared" si="187"/>
        <v/>
      </c>
      <c r="AS399" s="126" t="str">
        <f t="shared" si="188"/>
        <v/>
      </c>
      <c r="AT399" s="127">
        <v>843</v>
      </c>
      <c r="AU399" s="128">
        <v>2.39</v>
      </c>
      <c r="AV399" s="129" t="s">
        <v>103</v>
      </c>
      <c r="AW399" s="126" t="str">
        <f t="shared" si="189"/>
        <v/>
      </c>
      <c r="AX399" s="126" t="str">
        <f t="shared" si="190"/>
        <v/>
      </c>
      <c r="AY399" s="64" t="str">
        <f t="shared" si="191"/>
        <v/>
      </c>
      <c r="AZ399" s="97">
        <v>78.52</v>
      </c>
      <c r="BA399" s="68"/>
      <c r="BB399" s="68"/>
      <c r="BC399" s="68"/>
      <c r="BD399" s="68"/>
      <c r="BE399" s="15"/>
      <c r="BF399" s="5">
        <f t="shared" si="192"/>
        <v>12903</v>
      </c>
      <c r="BG399" s="41">
        <v>1271</v>
      </c>
      <c r="BH399" s="42">
        <v>11632</v>
      </c>
      <c r="BI399" s="42"/>
      <c r="BJ399" s="42"/>
      <c r="BK399" s="42"/>
      <c r="BL399" s="42"/>
      <c r="BM399" s="15"/>
    </row>
    <row r="400" spans="1:65" outlineLevel="5" x14ac:dyDescent="0.3">
      <c r="A400" s="22">
        <f t="shared" si="178"/>
        <v>12</v>
      </c>
      <c r="B400" s="9">
        <f t="shared" si="162"/>
        <v>44170</v>
      </c>
      <c r="C400" s="51">
        <v>276698</v>
      </c>
      <c r="D400" s="64" t="str">
        <f t="shared" si="183"/>
        <v/>
      </c>
      <c r="E400" s="12"/>
      <c r="F400" s="12"/>
      <c r="G400" s="12"/>
      <c r="H400" s="12"/>
      <c r="I400" s="12"/>
      <c r="J400" s="12"/>
      <c r="K400" s="12"/>
      <c r="L400" s="12"/>
      <c r="M400" s="74" t="str">
        <f t="shared" si="184"/>
        <v/>
      </c>
      <c r="N400" s="83" t="s">
        <v>103</v>
      </c>
      <c r="O400" s="83" t="s">
        <v>103</v>
      </c>
      <c r="P400" s="83"/>
      <c r="Q400" s="83"/>
      <c r="R400" s="83"/>
      <c r="S400" s="83"/>
      <c r="T400" s="83"/>
      <c r="U400" s="83"/>
      <c r="V400" s="5" t="str">
        <f t="shared" si="185"/>
        <v/>
      </c>
      <c r="W400" s="41"/>
      <c r="X400" s="41"/>
      <c r="Y400" s="41"/>
      <c r="Z400" s="41"/>
      <c r="AA400" s="41"/>
      <c r="AB400" s="41"/>
      <c r="AC400" s="41"/>
      <c r="AD400" s="41"/>
      <c r="AE400" s="5" t="str">
        <f t="shared" si="186"/>
        <v/>
      </c>
      <c r="AF400" s="41"/>
      <c r="AG400" s="41"/>
      <c r="AH400" s="41"/>
      <c r="AI400" s="41"/>
      <c r="AJ400" s="41"/>
      <c r="AK400" s="41"/>
      <c r="AL400" s="41"/>
      <c r="AM400" s="41"/>
      <c r="AN400" s="41">
        <f t="shared" si="193"/>
        <v>23.281596452328159</v>
      </c>
      <c r="AO400" s="41">
        <v>902</v>
      </c>
      <c r="AP400" s="110" t="s">
        <v>103</v>
      </c>
      <c r="AQ400" s="111" t="s">
        <v>103</v>
      </c>
      <c r="AR400" s="126" t="str">
        <f t="shared" si="187"/>
        <v/>
      </c>
      <c r="AS400" s="126" t="str">
        <f t="shared" si="188"/>
        <v/>
      </c>
      <c r="AT400" s="127">
        <v>931</v>
      </c>
      <c r="AU400" s="128" t="s">
        <v>103</v>
      </c>
      <c r="AV400" s="129" t="s">
        <v>103</v>
      </c>
      <c r="AW400" s="126" t="str">
        <f t="shared" si="189"/>
        <v/>
      </c>
      <c r="AX400" s="126" t="str">
        <f t="shared" si="190"/>
        <v/>
      </c>
      <c r="AY400" s="64" t="str">
        <f t="shared" si="191"/>
        <v/>
      </c>
      <c r="AZ400" s="97" t="s">
        <v>103</v>
      </c>
      <c r="BA400" s="68"/>
      <c r="BB400" s="68"/>
      <c r="BC400" s="68"/>
      <c r="BD400" s="68"/>
      <c r="BE400" s="15"/>
      <c r="BF400" s="5">
        <f t="shared" si="192"/>
        <v>12178</v>
      </c>
      <c r="BG400" s="41">
        <v>6998</v>
      </c>
      <c r="BH400" s="42">
        <v>5180</v>
      </c>
      <c r="BI400" s="42"/>
      <c r="BJ400" s="42"/>
      <c r="BK400" s="42"/>
      <c r="BL400" s="42"/>
      <c r="BM400" s="15"/>
    </row>
    <row r="401" spans="1:65" outlineLevel="5" x14ac:dyDescent="0.3">
      <c r="A401" s="22">
        <f t="shared" si="178"/>
        <v>12</v>
      </c>
      <c r="B401" s="9">
        <f t="shared" si="162"/>
        <v>44171</v>
      </c>
      <c r="C401" s="51">
        <v>285765</v>
      </c>
      <c r="D401" s="64" t="str">
        <f t="shared" si="183"/>
        <v/>
      </c>
      <c r="E401" s="12"/>
      <c r="F401" s="12"/>
      <c r="G401" s="12"/>
      <c r="H401" s="12"/>
      <c r="I401" s="12"/>
      <c r="J401" s="12"/>
      <c r="K401" s="12"/>
      <c r="L401" s="12"/>
      <c r="M401" s="74" t="str">
        <f t="shared" si="184"/>
        <v/>
      </c>
      <c r="N401" s="83" t="s">
        <v>103</v>
      </c>
      <c r="O401" s="83" t="s">
        <v>103</v>
      </c>
      <c r="P401" s="83"/>
      <c r="Q401" s="83"/>
      <c r="R401" s="83"/>
      <c r="S401" s="83"/>
      <c r="T401" s="83"/>
      <c r="U401" s="83"/>
      <c r="V401" s="5" t="str">
        <f t="shared" si="185"/>
        <v/>
      </c>
      <c r="W401" s="41"/>
      <c r="X401" s="41"/>
      <c r="Y401" s="41"/>
      <c r="Z401" s="41"/>
      <c r="AA401" s="41"/>
      <c r="AB401" s="41"/>
      <c r="AC401" s="41"/>
      <c r="AD401" s="41"/>
      <c r="AE401" s="5" t="str">
        <f t="shared" si="186"/>
        <v/>
      </c>
      <c r="AF401" s="41"/>
      <c r="AG401" s="41"/>
      <c r="AH401" s="41"/>
      <c r="AI401" s="41"/>
      <c r="AJ401" s="41"/>
      <c r="AK401" s="41"/>
      <c r="AL401" s="41"/>
      <c r="AM401" s="41"/>
      <c r="AN401" s="41">
        <f t="shared" si="193"/>
        <v>21.450459652706844</v>
      </c>
      <c r="AO401" s="41">
        <v>979</v>
      </c>
      <c r="AP401" s="110" t="s">
        <v>103</v>
      </c>
      <c r="AQ401" s="111" t="s">
        <v>103</v>
      </c>
      <c r="AR401" s="126" t="str">
        <f t="shared" si="187"/>
        <v/>
      </c>
      <c r="AS401" s="126" t="str">
        <f t="shared" si="188"/>
        <v/>
      </c>
      <c r="AT401" s="127">
        <v>974</v>
      </c>
      <c r="AU401" s="128" t="s">
        <v>103</v>
      </c>
      <c r="AV401" s="129" t="s">
        <v>103</v>
      </c>
      <c r="AW401" s="126" t="str">
        <f t="shared" si="189"/>
        <v/>
      </c>
      <c r="AX401" s="126" t="str">
        <f t="shared" si="190"/>
        <v/>
      </c>
      <c r="AY401" s="64" t="str">
        <f t="shared" si="191"/>
        <v/>
      </c>
      <c r="AZ401" s="97" t="s">
        <v>103</v>
      </c>
      <c r="BA401" s="68"/>
      <c r="BB401" s="68"/>
      <c r="BC401" s="68"/>
      <c r="BD401" s="68"/>
      <c r="BE401" s="15"/>
      <c r="BF401" s="5">
        <f t="shared" si="192"/>
        <v>12462</v>
      </c>
      <c r="BG401" s="41">
        <v>7019</v>
      </c>
      <c r="BH401" s="42">
        <v>5443</v>
      </c>
      <c r="BI401" s="42"/>
      <c r="BJ401" s="42"/>
      <c r="BK401" s="42"/>
      <c r="BL401" s="42"/>
      <c r="BM401" s="15"/>
    </row>
    <row r="402" spans="1:65" outlineLevel="5" x14ac:dyDescent="0.3">
      <c r="A402" s="22">
        <f t="shared" si="178"/>
        <v>12</v>
      </c>
      <c r="B402" s="9">
        <f t="shared" si="162"/>
        <v>44172</v>
      </c>
      <c r="C402" s="51">
        <v>280704</v>
      </c>
      <c r="D402" s="64" t="str">
        <f t="shared" si="183"/>
        <v/>
      </c>
      <c r="E402" s="12"/>
      <c r="F402" s="12"/>
      <c r="G402" s="12"/>
      <c r="H402" s="12"/>
      <c r="I402" s="12"/>
      <c r="J402" s="12"/>
      <c r="K402" s="12"/>
      <c r="L402" s="12"/>
      <c r="M402" s="74" t="str">
        <f t="shared" si="184"/>
        <v/>
      </c>
      <c r="N402" s="83" t="s">
        <v>103</v>
      </c>
      <c r="O402" s="83" t="s">
        <v>103</v>
      </c>
      <c r="P402" s="83"/>
      <c r="Q402" s="83"/>
      <c r="R402" s="83"/>
      <c r="S402" s="83"/>
      <c r="T402" s="83"/>
      <c r="U402" s="83"/>
      <c r="V402" s="5" t="str">
        <f t="shared" si="185"/>
        <v/>
      </c>
      <c r="W402" s="41"/>
      <c r="X402" s="41"/>
      <c r="Y402" s="41"/>
      <c r="Z402" s="41"/>
      <c r="AA402" s="41"/>
      <c r="AB402" s="41"/>
      <c r="AC402" s="41"/>
      <c r="AD402" s="41"/>
      <c r="AE402" s="5" t="str">
        <f t="shared" si="186"/>
        <v/>
      </c>
      <c r="AF402" s="41"/>
      <c r="AG402" s="41"/>
      <c r="AH402" s="41"/>
      <c r="AI402" s="41"/>
      <c r="AJ402" s="41"/>
      <c r="AK402" s="41"/>
      <c r="AL402" s="41"/>
      <c r="AM402" s="41"/>
      <c r="AN402" s="41">
        <f t="shared" si="193"/>
        <v>21.276595744680851</v>
      </c>
      <c r="AO402" s="41">
        <v>987</v>
      </c>
      <c r="AP402" s="110" t="s">
        <v>103</v>
      </c>
      <c r="AQ402" s="111" t="s">
        <v>103</v>
      </c>
      <c r="AR402" s="126" t="str">
        <f t="shared" si="187"/>
        <v/>
      </c>
      <c r="AS402" s="126" t="str">
        <f t="shared" si="188"/>
        <v/>
      </c>
      <c r="AT402" s="127">
        <v>987</v>
      </c>
      <c r="AU402" s="128">
        <v>2.23</v>
      </c>
      <c r="AV402" s="129" t="s">
        <v>103</v>
      </c>
      <c r="AW402" s="126" t="str">
        <f t="shared" si="189"/>
        <v/>
      </c>
      <c r="AX402" s="126" t="str">
        <f t="shared" si="190"/>
        <v/>
      </c>
      <c r="AY402" s="64" t="str">
        <f t="shared" si="191"/>
        <v/>
      </c>
      <c r="AZ402" s="97">
        <v>79.33</v>
      </c>
      <c r="BA402" s="68"/>
      <c r="BB402" s="68"/>
      <c r="BC402" s="68"/>
      <c r="BD402" s="68"/>
      <c r="BE402" s="15"/>
      <c r="BF402" s="5">
        <f t="shared" si="192"/>
        <v>12807</v>
      </c>
      <c r="BG402" s="41">
        <v>6985</v>
      </c>
      <c r="BH402" s="42">
        <v>5822</v>
      </c>
      <c r="BI402" s="42"/>
      <c r="BJ402" s="42"/>
      <c r="BK402" s="42"/>
      <c r="BL402" s="42"/>
      <c r="BM402" s="15"/>
    </row>
    <row r="403" spans="1:65" outlineLevel="5" x14ac:dyDescent="0.3">
      <c r="A403" s="22">
        <f t="shared" si="178"/>
        <v>12</v>
      </c>
      <c r="B403" s="9">
        <f t="shared" si="162"/>
        <v>44173</v>
      </c>
      <c r="C403" s="51">
        <v>283860</v>
      </c>
      <c r="D403" s="64" t="str">
        <f t="shared" si="183"/>
        <v/>
      </c>
      <c r="E403" s="12"/>
      <c r="F403" s="12"/>
      <c r="G403" s="12"/>
      <c r="H403" s="12"/>
      <c r="I403" s="12"/>
      <c r="J403" s="12"/>
      <c r="K403" s="12"/>
      <c r="L403" s="12"/>
      <c r="M403" s="74">
        <f t="shared" si="184"/>
        <v>7.4</v>
      </c>
      <c r="N403" s="83">
        <v>7.34</v>
      </c>
      <c r="O403" s="83">
        <v>7.47</v>
      </c>
      <c r="P403" s="83"/>
      <c r="Q403" s="83"/>
      <c r="R403" s="83"/>
      <c r="S403" s="83"/>
      <c r="T403" s="83"/>
      <c r="U403" s="83"/>
      <c r="V403" s="5" t="str">
        <f t="shared" si="185"/>
        <v/>
      </c>
      <c r="W403" s="41"/>
      <c r="X403" s="41"/>
      <c r="Y403" s="41"/>
      <c r="Z403" s="41"/>
      <c r="AA403" s="41"/>
      <c r="AB403" s="41"/>
      <c r="AC403" s="41"/>
      <c r="AD403" s="41"/>
      <c r="AE403" s="5" t="str">
        <f t="shared" si="186"/>
        <v/>
      </c>
      <c r="AF403" s="41"/>
      <c r="AG403" s="41"/>
      <c r="AH403" s="41"/>
      <c r="AI403" s="41"/>
      <c r="AJ403" s="41"/>
      <c r="AK403" s="41"/>
      <c r="AL403" s="41"/>
      <c r="AM403" s="41"/>
      <c r="AN403" s="41">
        <f t="shared" si="193"/>
        <v>20.076481835564053</v>
      </c>
      <c r="AO403" s="41">
        <v>1046</v>
      </c>
      <c r="AP403" s="110">
        <v>3.04</v>
      </c>
      <c r="AQ403" s="111">
        <v>2.4300000000000002</v>
      </c>
      <c r="AR403" s="126">
        <f t="shared" si="187"/>
        <v>79.934210526315795</v>
      </c>
      <c r="AS403" s="126">
        <f t="shared" si="188"/>
        <v>20.065789473684205</v>
      </c>
      <c r="AT403" s="127">
        <v>295</v>
      </c>
      <c r="AU403" s="128">
        <v>1.93</v>
      </c>
      <c r="AV403" s="129">
        <v>1.29</v>
      </c>
      <c r="AW403" s="126">
        <f t="shared" si="189"/>
        <v>66.839378238341979</v>
      </c>
      <c r="AX403" s="126">
        <f t="shared" si="190"/>
        <v>33.160621761658021</v>
      </c>
      <c r="AY403" s="64">
        <f t="shared" si="191"/>
        <v>49.402006172839499</v>
      </c>
      <c r="AZ403" s="97">
        <v>79.900000000000006</v>
      </c>
      <c r="BA403" s="68"/>
      <c r="BB403" s="68"/>
      <c r="BC403" s="68"/>
      <c r="BD403" s="68"/>
      <c r="BE403" s="15"/>
      <c r="BF403" s="5">
        <f t="shared" si="192"/>
        <v>12400</v>
      </c>
      <c r="BG403" s="41">
        <v>6962</v>
      </c>
      <c r="BH403" s="42">
        <v>5438</v>
      </c>
      <c r="BI403" s="42"/>
      <c r="BJ403" s="42"/>
      <c r="BK403" s="42"/>
      <c r="BL403" s="42"/>
      <c r="BM403" s="15"/>
    </row>
    <row r="404" spans="1:65" outlineLevel="5" x14ac:dyDescent="0.3">
      <c r="A404" s="22">
        <f t="shared" si="178"/>
        <v>12</v>
      </c>
      <c r="B404" s="9">
        <f t="shared" si="162"/>
        <v>44174</v>
      </c>
      <c r="C404" s="51">
        <v>279225</v>
      </c>
      <c r="D404" s="64" t="str">
        <f t="shared" si="183"/>
        <v/>
      </c>
      <c r="E404" s="12"/>
      <c r="F404" s="12"/>
      <c r="G404" s="12"/>
      <c r="H404" s="12"/>
      <c r="I404" s="12"/>
      <c r="J404" s="12"/>
      <c r="K404" s="12"/>
      <c r="L404" s="12"/>
      <c r="M404" s="74" t="str">
        <f t="shared" si="184"/>
        <v/>
      </c>
      <c r="N404" s="83" t="s">
        <v>103</v>
      </c>
      <c r="O404" s="83" t="s">
        <v>103</v>
      </c>
      <c r="P404" s="83"/>
      <c r="Q404" s="83"/>
      <c r="R404" s="83"/>
      <c r="S404" s="83"/>
      <c r="T404" s="83"/>
      <c r="U404" s="83"/>
      <c r="V404" s="5" t="str">
        <f t="shared" si="185"/>
        <v/>
      </c>
      <c r="W404" s="41"/>
      <c r="X404" s="41"/>
      <c r="Y404" s="41"/>
      <c r="Z404" s="41"/>
      <c r="AA404" s="41"/>
      <c r="AB404" s="41"/>
      <c r="AC404" s="41"/>
      <c r="AD404" s="41"/>
      <c r="AE404" s="5" t="str">
        <f t="shared" si="186"/>
        <v/>
      </c>
      <c r="AF404" s="41"/>
      <c r="AG404" s="41"/>
      <c r="AH404" s="41"/>
      <c r="AI404" s="41"/>
      <c r="AJ404" s="41"/>
      <c r="AK404" s="41"/>
      <c r="AL404" s="41"/>
      <c r="AM404" s="41"/>
      <c r="AN404" s="41">
        <f t="shared" si="193"/>
        <v>24.793388429752067</v>
      </c>
      <c r="AO404" s="41">
        <v>847</v>
      </c>
      <c r="AP404" s="110" t="s">
        <v>103</v>
      </c>
      <c r="AQ404" s="111" t="s">
        <v>103</v>
      </c>
      <c r="AR404" s="126" t="str">
        <f t="shared" si="187"/>
        <v/>
      </c>
      <c r="AS404" s="126" t="str">
        <f t="shared" si="188"/>
        <v/>
      </c>
      <c r="AT404" s="127">
        <v>253</v>
      </c>
      <c r="AU404" s="128">
        <v>2.13</v>
      </c>
      <c r="AV404" s="129" t="s">
        <v>103</v>
      </c>
      <c r="AW404" s="126" t="str">
        <f t="shared" si="189"/>
        <v/>
      </c>
      <c r="AX404" s="126" t="str">
        <f t="shared" si="190"/>
        <v/>
      </c>
      <c r="AY404" s="64" t="str">
        <f t="shared" si="191"/>
        <v/>
      </c>
      <c r="AZ404" s="97">
        <v>79.52</v>
      </c>
      <c r="BA404" s="68"/>
      <c r="BB404" s="68"/>
      <c r="BC404" s="68"/>
      <c r="BD404" s="68"/>
      <c r="BE404" s="15"/>
      <c r="BF404" s="5">
        <f t="shared" si="192"/>
        <v>12643</v>
      </c>
      <c r="BG404" s="41">
        <v>6974</v>
      </c>
      <c r="BH404" s="42">
        <v>5669</v>
      </c>
      <c r="BI404" s="42"/>
      <c r="BJ404" s="42"/>
      <c r="BK404" s="42"/>
      <c r="BL404" s="42"/>
      <c r="BM404" s="15"/>
    </row>
    <row r="405" spans="1:65" outlineLevel="5" x14ac:dyDescent="0.3">
      <c r="A405" s="22">
        <f t="shared" si="178"/>
        <v>12</v>
      </c>
      <c r="B405" s="9">
        <f t="shared" si="162"/>
        <v>44175</v>
      </c>
      <c r="C405" s="51">
        <v>273832</v>
      </c>
      <c r="D405" s="64" t="str">
        <f t="shared" si="183"/>
        <v/>
      </c>
      <c r="E405" s="12"/>
      <c r="F405" s="12"/>
      <c r="G405" s="12"/>
      <c r="H405" s="12"/>
      <c r="I405" s="12"/>
      <c r="J405" s="12"/>
      <c r="K405" s="12"/>
      <c r="L405" s="12"/>
      <c r="M405" s="74" t="str">
        <f t="shared" si="184"/>
        <v/>
      </c>
      <c r="N405" s="83" t="s">
        <v>103</v>
      </c>
      <c r="O405" s="83" t="s">
        <v>103</v>
      </c>
      <c r="P405" s="83"/>
      <c r="Q405" s="83"/>
      <c r="R405" s="83"/>
      <c r="S405" s="83"/>
      <c r="T405" s="83"/>
      <c r="U405" s="83"/>
      <c r="V405" s="5" t="str">
        <f t="shared" si="185"/>
        <v/>
      </c>
      <c r="W405" s="41"/>
      <c r="X405" s="41"/>
      <c r="Y405" s="41"/>
      <c r="Z405" s="41"/>
      <c r="AA405" s="41"/>
      <c r="AB405" s="41"/>
      <c r="AC405" s="41"/>
      <c r="AD405" s="41"/>
      <c r="AE405" s="5" t="str">
        <f t="shared" si="186"/>
        <v/>
      </c>
      <c r="AF405" s="41"/>
      <c r="AG405" s="41"/>
      <c r="AH405" s="41"/>
      <c r="AI405" s="41"/>
      <c r="AJ405" s="41"/>
      <c r="AK405" s="41"/>
      <c r="AL405" s="41"/>
      <c r="AM405" s="41"/>
      <c r="AN405" s="41">
        <f t="shared" si="193"/>
        <v>24.193548387096776</v>
      </c>
      <c r="AO405" s="41">
        <v>868</v>
      </c>
      <c r="AP405" s="110" t="s">
        <v>103</v>
      </c>
      <c r="AQ405" s="111" t="s">
        <v>103</v>
      </c>
      <c r="AR405" s="126" t="str">
        <f t="shared" si="187"/>
        <v/>
      </c>
      <c r="AS405" s="126" t="str">
        <f t="shared" si="188"/>
        <v/>
      </c>
      <c r="AT405" s="127">
        <v>363</v>
      </c>
      <c r="AU405" s="128">
        <v>2.15</v>
      </c>
      <c r="AV405" s="129" t="s">
        <v>103</v>
      </c>
      <c r="AW405" s="126" t="str">
        <f t="shared" si="189"/>
        <v/>
      </c>
      <c r="AX405" s="126" t="str">
        <f t="shared" si="190"/>
        <v/>
      </c>
      <c r="AY405" s="64" t="str">
        <f t="shared" si="191"/>
        <v/>
      </c>
      <c r="AZ405" s="97">
        <v>79.37</v>
      </c>
      <c r="BA405" s="68"/>
      <c r="BB405" s="68"/>
      <c r="BC405" s="68"/>
      <c r="BD405" s="68"/>
      <c r="BE405" s="15"/>
      <c r="BF405" s="5">
        <f t="shared" si="192"/>
        <v>12565</v>
      </c>
      <c r="BG405" s="41">
        <v>6831</v>
      </c>
      <c r="BH405" s="42">
        <v>5734</v>
      </c>
      <c r="BI405" s="42"/>
      <c r="BJ405" s="42"/>
      <c r="BK405" s="42"/>
      <c r="BL405" s="42"/>
      <c r="BM405" s="15"/>
    </row>
    <row r="406" spans="1:65" outlineLevel="5" x14ac:dyDescent="0.3">
      <c r="A406" s="22">
        <f t="shared" si="178"/>
        <v>12</v>
      </c>
      <c r="B406" s="9">
        <f t="shared" si="162"/>
        <v>44176</v>
      </c>
      <c r="C406" s="51">
        <v>285230</v>
      </c>
      <c r="D406" s="64" t="str">
        <f t="shared" si="183"/>
        <v/>
      </c>
      <c r="E406" s="12"/>
      <c r="F406" s="12"/>
      <c r="G406" s="12"/>
      <c r="H406" s="12"/>
      <c r="I406" s="12"/>
      <c r="J406" s="12"/>
      <c r="K406" s="12"/>
      <c r="L406" s="12"/>
      <c r="M406" s="74" t="str">
        <f t="shared" si="184"/>
        <v/>
      </c>
      <c r="N406" s="83" t="s">
        <v>103</v>
      </c>
      <c r="O406" s="83" t="s">
        <v>103</v>
      </c>
      <c r="P406" s="83"/>
      <c r="Q406" s="83"/>
      <c r="R406" s="83"/>
      <c r="S406" s="83"/>
      <c r="T406" s="83"/>
      <c r="U406" s="83"/>
      <c r="V406" s="5" t="str">
        <f t="shared" si="185"/>
        <v/>
      </c>
      <c r="W406" s="41"/>
      <c r="X406" s="41"/>
      <c r="Y406" s="41"/>
      <c r="Z406" s="41"/>
      <c r="AA406" s="41"/>
      <c r="AB406" s="41"/>
      <c r="AC406" s="41"/>
      <c r="AD406" s="41"/>
      <c r="AE406" s="5" t="str">
        <f t="shared" si="186"/>
        <v/>
      </c>
      <c r="AF406" s="41"/>
      <c r="AG406" s="41"/>
      <c r="AH406" s="41"/>
      <c r="AI406" s="41"/>
      <c r="AJ406" s="41"/>
      <c r="AK406" s="41"/>
      <c r="AL406" s="41"/>
      <c r="AM406" s="41"/>
      <c r="AN406" s="41">
        <f t="shared" si="193"/>
        <v>22.975929978118163</v>
      </c>
      <c r="AO406" s="41">
        <v>914</v>
      </c>
      <c r="AP406" s="110" t="s">
        <v>103</v>
      </c>
      <c r="AQ406" s="111" t="s">
        <v>103</v>
      </c>
      <c r="AR406" s="126" t="str">
        <f t="shared" si="187"/>
        <v/>
      </c>
      <c r="AS406" s="126" t="str">
        <f t="shared" si="188"/>
        <v/>
      </c>
      <c r="AT406" s="127">
        <v>561</v>
      </c>
      <c r="AU406" s="128">
        <v>2.2799999999999998</v>
      </c>
      <c r="AV406" s="129" t="s">
        <v>103</v>
      </c>
      <c r="AW406" s="126" t="str">
        <f t="shared" si="189"/>
        <v/>
      </c>
      <c r="AX406" s="126" t="str">
        <f t="shared" si="190"/>
        <v/>
      </c>
      <c r="AY406" s="64" t="str">
        <f t="shared" si="191"/>
        <v/>
      </c>
      <c r="AZ406" s="97">
        <v>79.099999999999994</v>
      </c>
      <c r="BA406" s="68"/>
      <c r="BB406" s="68"/>
      <c r="BC406" s="68"/>
      <c r="BD406" s="68"/>
      <c r="BE406" s="15"/>
      <c r="BF406" s="5">
        <f t="shared" si="192"/>
        <v>13017</v>
      </c>
      <c r="BG406" s="41">
        <v>7106</v>
      </c>
      <c r="BH406" s="42">
        <v>5911</v>
      </c>
      <c r="BI406" s="42"/>
      <c r="BJ406" s="42"/>
      <c r="BK406" s="42"/>
      <c r="BL406" s="42"/>
      <c r="BM406" s="15"/>
    </row>
    <row r="407" spans="1:65" outlineLevel="5" x14ac:dyDescent="0.3">
      <c r="A407" s="22">
        <f t="shared" si="178"/>
        <v>12</v>
      </c>
      <c r="B407" s="9">
        <f t="shared" si="162"/>
        <v>44177</v>
      </c>
      <c r="C407" s="51">
        <v>291194</v>
      </c>
      <c r="D407" s="64" t="str">
        <f t="shared" si="183"/>
        <v/>
      </c>
      <c r="E407" s="12"/>
      <c r="F407" s="12"/>
      <c r="G407" s="12"/>
      <c r="H407" s="12"/>
      <c r="I407" s="12"/>
      <c r="J407" s="12"/>
      <c r="K407" s="12"/>
      <c r="L407" s="12"/>
      <c r="M407" s="74" t="str">
        <f t="shared" si="184"/>
        <v/>
      </c>
      <c r="N407" s="83" t="s">
        <v>103</v>
      </c>
      <c r="O407" s="83" t="s">
        <v>103</v>
      </c>
      <c r="P407" s="83"/>
      <c r="Q407" s="83"/>
      <c r="R407" s="83"/>
      <c r="S407" s="83"/>
      <c r="T407" s="83"/>
      <c r="U407" s="83"/>
      <c r="V407" s="5" t="str">
        <f t="shared" si="185"/>
        <v/>
      </c>
      <c r="W407" s="41"/>
      <c r="X407" s="41"/>
      <c r="Y407" s="41"/>
      <c r="Z407" s="41"/>
      <c r="AA407" s="41"/>
      <c r="AB407" s="41"/>
      <c r="AC407" s="41"/>
      <c r="AD407" s="41"/>
      <c r="AE407" s="5" t="str">
        <f t="shared" si="186"/>
        <v/>
      </c>
      <c r="AF407" s="41"/>
      <c r="AG407" s="41"/>
      <c r="AH407" s="41"/>
      <c r="AI407" s="41"/>
      <c r="AJ407" s="41"/>
      <c r="AK407" s="41"/>
      <c r="AL407" s="41"/>
      <c r="AM407" s="41"/>
      <c r="AN407" s="41">
        <f t="shared" si="193"/>
        <v>22.175290390707499</v>
      </c>
      <c r="AO407" s="41">
        <v>947</v>
      </c>
      <c r="AP407" s="110" t="s">
        <v>103</v>
      </c>
      <c r="AQ407" s="111" t="s">
        <v>103</v>
      </c>
      <c r="AR407" s="126" t="str">
        <f t="shared" si="187"/>
        <v/>
      </c>
      <c r="AS407" s="126" t="str">
        <f t="shared" si="188"/>
        <v/>
      </c>
      <c r="AT407" s="127">
        <v>620</v>
      </c>
      <c r="AU407" s="128" t="s">
        <v>103</v>
      </c>
      <c r="AV407" s="129" t="s">
        <v>103</v>
      </c>
      <c r="AW407" s="126" t="str">
        <f t="shared" si="189"/>
        <v/>
      </c>
      <c r="AX407" s="126" t="str">
        <f t="shared" si="190"/>
        <v/>
      </c>
      <c r="AY407" s="64" t="str">
        <f t="shared" si="191"/>
        <v/>
      </c>
      <c r="AZ407" s="97" t="s">
        <v>103</v>
      </c>
      <c r="BA407" s="68"/>
      <c r="BB407" s="68"/>
      <c r="BC407" s="68"/>
      <c r="BD407" s="68"/>
      <c r="BE407" s="15"/>
      <c r="BF407" s="5">
        <f t="shared" si="192"/>
        <v>13517</v>
      </c>
      <c r="BG407" s="41">
        <v>6924</v>
      </c>
      <c r="BH407" s="42">
        <v>6593</v>
      </c>
      <c r="BI407" s="42"/>
      <c r="BJ407" s="42"/>
      <c r="BK407" s="42"/>
      <c r="BL407" s="42"/>
      <c r="BM407" s="15"/>
    </row>
    <row r="408" spans="1:65" outlineLevel="5" x14ac:dyDescent="0.3">
      <c r="A408" s="22">
        <f t="shared" si="178"/>
        <v>12</v>
      </c>
      <c r="B408" s="9">
        <f t="shared" si="162"/>
        <v>44178</v>
      </c>
      <c r="C408" s="51">
        <v>293320</v>
      </c>
      <c r="D408" s="64" t="str">
        <f t="shared" si="183"/>
        <v/>
      </c>
      <c r="E408" s="12"/>
      <c r="F408" s="12"/>
      <c r="G408" s="12"/>
      <c r="H408" s="12"/>
      <c r="I408" s="12"/>
      <c r="J408" s="12"/>
      <c r="K408" s="12"/>
      <c r="L408" s="12"/>
      <c r="M408" s="74" t="str">
        <f t="shared" si="184"/>
        <v/>
      </c>
      <c r="N408" s="83" t="s">
        <v>103</v>
      </c>
      <c r="O408" s="83" t="s">
        <v>103</v>
      </c>
      <c r="P408" s="83"/>
      <c r="Q408" s="83"/>
      <c r="R408" s="83"/>
      <c r="S408" s="83"/>
      <c r="T408" s="83"/>
      <c r="U408" s="83"/>
      <c r="V408" s="5" t="str">
        <f t="shared" si="185"/>
        <v/>
      </c>
      <c r="W408" s="41"/>
      <c r="X408" s="41"/>
      <c r="Y408" s="41"/>
      <c r="Z408" s="41"/>
      <c r="AA408" s="41"/>
      <c r="AB408" s="41"/>
      <c r="AC408" s="41"/>
      <c r="AD408" s="41"/>
      <c r="AE408" s="5" t="str">
        <f t="shared" si="186"/>
        <v/>
      </c>
      <c r="AF408" s="41"/>
      <c r="AG408" s="41"/>
      <c r="AH408" s="41"/>
      <c r="AI408" s="41"/>
      <c r="AJ408" s="41"/>
      <c r="AK408" s="41"/>
      <c r="AL408" s="41"/>
      <c r="AM408" s="41"/>
      <c r="AN408" s="41">
        <f t="shared" si="193"/>
        <v>21.12676056338028</v>
      </c>
      <c r="AO408" s="41">
        <v>994</v>
      </c>
      <c r="AP408" s="110" t="s">
        <v>103</v>
      </c>
      <c r="AQ408" s="111" t="s">
        <v>103</v>
      </c>
      <c r="AR408" s="126" t="str">
        <f t="shared" si="187"/>
        <v/>
      </c>
      <c r="AS408" s="126" t="str">
        <f t="shared" si="188"/>
        <v/>
      </c>
      <c r="AT408" s="127">
        <v>721</v>
      </c>
      <c r="AU408" s="128" t="s">
        <v>103</v>
      </c>
      <c r="AV408" s="129" t="s">
        <v>103</v>
      </c>
      <c r="AW408" s="126" t="str">
        <f t="shared" si="189"/>
        <v/>
      </c>
      <c r="AX408" s="126" t="str">
        <f t="shared" si="190"/>
        <v/>
      </c>
      <c r="AY408" s="64" t="str">
        <f t="shared" si="191"/>
        <v/>
      </c>
      <c r="AZ408" s="97" t="s">
        <v>103</v>
      </c>
      <c r="BA408" s="68"/>
      <c r="BB408" s="68"/>
      <c r="BC408" s="68"/>
      <c r="BD408" s="68"/>
      <c r="BE408" s="15"/>
      <c r="BF408" s="5">
        <f t="shared" si="192"/>
        <v>13430</v>
      </c>
      <c r="BG408" s="41">
        <v>6927</v>
      </c>
      <c r="BH408" s="42">
        <v>6503</v>
      </c>
      <c r="BI408" s="42"/>
      <c r="BJ408" s="42"/>
      <c r="BK408" s="42"/>
      <c r="BL408" s="42"/>
      <c r="BM408" s="15"/>
    </row>
    <row r="409" spans="1:65" outlineLevel="5" x14ac:dyDescent="0.3">
      <c r="A409" s="22">
        <f t="shared" si="178"/>
        <v>12</v>
      </c>
      <c r="B409" s="9">
        <f t="shared" si="162"/>
        <v>44179</v>
      </c>
      <c r="C409" s="51">
        <v>290640</v>
      </c>
      <c r="D409" s="64" t="str">
        <f t="shared" si="183"/>
        <v/>
      </c>
      <c r="E409" s="12"/>
      <c r="F409" s="12"/>
      <c r="G409" s="12"/>
      <c r="H409" s="12"/>
      <c r="I409" s="12"/>
      <c r="J409" s="12"/>
      <c r="K409" s="12"/>
      <c r="L409" s="12"/>
      <c r="M409" s="74" t="str">
        <f t="shared" si="184"/>
        <v/>
      </c>
      <c r="N409" s="83" t="s">
        <v>103</v>
      </c>
      <c r="O409" s="83" t="s">
        <v>103</v>
      </c>
      <c r="P409" s="83"/>
      <c r="Q409" s="83"/>
      <c r="R409" s="83"/>
      <c r="S409" s="83"/>
      <c r="T409" s="83"/>
      <c r="U409" s="83"/>
      <c r="V409" s="5" t="str">
        <f t="shared" si="185"/>
        <v/>
      </c>
      <c r="W409" s="41"/>
      <c r="X409" s="41"/>
      <c r="Y409" s="41"/>
      <c r="Z409" s="41"/>
      <c r="AA409" s="41"/>
      <c r="AB409" s="41"/>
      <c r="AC409" s="41"/>
      <c r="AD409" s="41"/>
      <c r="AE409" s="5" t="str">
        <f t="shared" si="186"/>
        <v/>
      </c>
      <c r="AF409" s="41"/>
      <c r="AG409" s="41"/>
      <c r="AH409" s="41"/>
      <c r="AI409" s="41"/>
      <c r="AJ409" s="41"/>
      <c r="AK409" s="41"/>
      <c r="AL409" s="41"/>
      <c r="AM409" s="41"/>
      <c r="AN409" s="41">
        <f t="shared" si="193"/>
        <v>19.571295433364398</v>
      </c>
      <c r="AO409" s="41">
        <v>1073</v>
      </c>
      <c r="AP409" s="110" t="s">
        <v>103</v>
      </c>
      <c r="AQ409" s="111" t="s">
        <v>103</v>
      </c>
      <c r="AR409" s="126" t="str">
        <f t="shared" si="187"/>
        <v/>
      </c>
      <c r="AS409" s="126" t="str">
        <f t="shared" si="188"/>
        <v/>
      </c>
      <c r="AT409" s="127">
        <v>733</v>
      </c>
      <c r="AU409" s="128">
        <v>2.09</v>
      </c>
      <c r="AV409" s="129" t="s">
        <v>103</v>
      </c>
      <c r="AW409" s="126" t="str">
        <f t="shared" si="189"/>
        <v/>
      </c>
      <c r="AX409" s="126" t="str">
        <f t="shared" si="190"/>
        <v/>
      </c>
      <c r="AY409" s="64" t="str">
        <f t="shared" si="191"/>
        <v/>
      </c>
      <c r="AZ409" s="97">
        <v>79.81</v>
      </c>
      <c r="BA409" s="68"/>
      <c r="BB409" s="68"/>
      <c r="BC409" s="68"/>
      <c r="BD409" s="68"/>
      <c r="BE409" s="15"/>
      <c r="BF409" s="5">
        <f t="shared" si="192"/>
        <v>14404</v>
      </c>
      <c r="BG409" s="41">
        <v>7064</v>
      </c>
      <c r="BH409" s="42">
        <v>7340</v>
      </c>
      <c r="BI409" s="42"/>
      <c r="BJ409" s="42"/>
      <c r="BK409" s="42"/>
      <c r="BL409" s="42"/>
      <c r="BM409" s="15"/>
    </row>
    <row r="410" spans="1:65" outlineLevel="5" x14ac:dyDescent="0.3">
      <c r="A410" s="22">
        <f t="shared" si="178"/>
        <v>12</v>
      </c>
      <c r="B410" s="9">
        <f t="shared" si="162"/>
        <v>44180</v>
      </c>
      <c r="C410" s="51">
        <v>282313</v>
      </c>
      <c r="D410" s="64" t="str">
        <f t="shared" si="183"/>
        <v/>
      </c>
      <c r="E410" s="12"/>
      <c r="F410" s="12"/>
      <c r="G410" s="12"/>
      <c r="H410" s="12"/>
      <c r="I410" s="12"/>
      <c r="J410" s="12"/>
      <c r="K410" s="12"/>
      <c r="L410" s="12"/>
      <c r="M410" s="74">
        <f t="shared" si="184"/>
        <v>7.4</v>
      </c>
      <c r="N410" s="83">
        <v>7.37</v>
      </c>
      <c r="O410" s="83">
        <v>7.44</v>
      </c>
      <c r="P410" s="83"/>
      <c r="Q410" s="83"/>
      <c r="R410" s="83"/>
      <c r="S410" s="83"/>
      <c r="T410" s="83"/>
      <c r="U410" s="83"/>
      <c r="V410" s="5" t="str">
        <f t="shared" si="185"/>
        <v/>
      </c>
      <c r="W410" s="41"/>
      <c r="X410" s="41"/>
      <c r="Y410" s="41"/>
      <c r="Z410" s="41"/>
      <c r="AA410" s="41"/>
      <c r="AB410" s="41"/>
      <c r="AC410" s="41"/>
      <c r="AD410" s="41"/>
      <c r="AE410" s="5" t="str">
        <f t="shared" si="186"/>
        <v/>
      </c>
      <c r="AF410" s="41"/>
      <c r="AG410" s="41"/>
      <c r="AH410" s="41"/>
      <c r="AI410" s="41"/>
      <c r="AJ410" s="41"/>
      <c r="AK410" s="41"/>
      <c r="AL410" s="41"/>
      <c r="AM410" s="41"/>
      <c r="AN410" s="41">
        <f t="shared" si="193"/>
        <v>19.073569482288828</v>
      </c>
      <c r="AO410" s="41">
        <v>1101</v>
      </c>
      <c r="AP410" s="110">
        <v>2.4300000000000002</v>
      </c>
      <c r="AQ410" s="111">
        <v>1.94</v>
      </c>
      <c r="AR410" s="126">
        <f t="shared" si="187"/>
        <v>79.835390946502045</v>
      </c>
      <c r="AS410" s="126">
        <f t="shared" si="188"/>
        <v>20.164609053497955</v>
      </c>
      <c r="AT410" s="127">
        <v>639</v>
      </c>
      <c r="AU410" s="128">
        <v>1.99</v>
      </c>
      <c r="AV410" s="129">
        <v>1.3</v>
      </c>
      <c r="AW410" s="126">
        <f t="shared" si="189"/>
        <v>65.326633165829151</v>
      </c>
      <c r="AX410" s="126">
        <f t="shared" si="190"/>
        <v>34.673366834170849</v>
      </c>
      <c r="AY410" s="64">
        <f t="shared" si="191"/>
        <v>52.412968773345249</v>
      </c>
      <c r="AZ410" s="97">
        <v>80.44</v>
      </c>
      <c r="BA410" s="68"/>
      <c r="BB410" s="68"/>
      <c r="BC410" s="68"/>
      <c r="BD410" s="68"/>
      <c r="BE410" s="15"/>
      <c r="BF410" s="5">
        <f t="shared" si="192"/>
        <v>14254</v>
      </c>
      <c r="BG410" s="41">
        <v>7025</v>
      </c>
      <c r="BH410" s="42">
        <v>7229</v>
      </c>
      <c r="BI410" s="42"/>
      <c r="BJ410" s="42"/>
      <c r="BK410" s="42"/>
      <c r="BL410" s="42"/>
      <c r="BM410" s="15"/>
    </row>
    <row r="411" spans="1:65" outlineLevel="5" x14ac:dyDescent="0.3">
      <c r="A411" s="22">
        <f t="shared" si="178"/>
        <v>12</v>
      </c>
      <c r="B411" s="9">
        <f t="shared" si="162"/>
        <v>44181</v>
      </c>
      <c r="C411" s="51">
        <v>279280</v>
      </c>
      <c r="D411" s="64" t="str">
        <f t="shared" si="183"/>
        <v/>
      </c>
      <c r="E411" s="12"/>
      <c r="F411" s="12"/>
      <c r="G411" s="12"/>
      <c r="H411" s="12"/>
      <c r="I411" s="12"/>
      <c r="J411" s="12"/>
      <c r="K411" s="12"/>
      <c r="L411" s="12"/>
      <c r="M411" s="74" t="str">
        <f t="shared" si="184"/>
        <v/>
      </c>
      <c r="N411" s="83" t="s">
        <v>103</v>
      </c>
      <c r="O411" s="83" t="s">
        <v>103</v>
      </c>
      <c r="P411" s="83"/>
      <c r="Q411" s="83"/>
      <c r="R411" s="83"/>
      <c r="S411" s="83"/>
      <c r="T411" s="83"/>
      <c r="U411" s="83"/>
      <c r="V411" s="5" t="str">
        <f t="shared" si="185"/>
        <v/>
      </c>
      <c r="W411" s="41"/>
      <c r="X411" s="41"/>
      <c r="Y411" s="41"/>
      <c r="Z411" s="41"/>
      <c r="AA411" s="41"/>
      <c r="AB411" s="41"/>
      <c r="AC411" s="41"/>
      <c r="AD411" s="41"/>
      <c r="AE411" s="5" t="str">
        <f t="shared" si="186"/>
        <v/>
      </c>
      <c r="AF411" s="41"/>
      <c r="AG411" s="41"/>
      <c r="AH411" s="41"/>
      <c r="AI411" s="41"/>
      <c r="AJ411" s="41"/>
      <c r="AK411" s="41"/>
      <c r="AL411" s="41"/>
      <c r="AM411" s="41"/>
      <c r="AN411" s="41">
        <f t="shared" si="193"/>
        <v>22.532188841201716</v>
      </c>
      <c r="AO411" s="41">
        <v>932</v>
      </c>
      <c r="AP411" s="110" t="s">
        <v>103</v>
      </c>
      <c r="AQ411" s="111" t="s">
        <v>103</v>
      </c>
      <c r="AR411" s="126" t="str">
        <f t="shared" si="187"/>
        <v/>
      </c>
      <c r="AS411" s="126" t="str">
        <f t="shared" si="188"/>
        <v/>
      </c>
      <c r="AT411" s="127">
        <v>682</v>
      </c>
      <c r="AU411" s="128">
        <v>2.08</v>
      </c>
      <c r="AV411" s="129" t="s">
        <v>103</v>
      </c>
      <c r="AW411" s="126" t="str">
        <f t="shared" si="189"/>
        <v/>
      </c>
      <c r="AX411" s="126" t="str">
        <f t="shared" si="190"/>
        <v/>
      </c>
      <c r="AY411" s="64" t="str">
        <f t="shared" si="191"/>
        <v/>
      </c>
      <c r="AZ411" s="97">
        <v>80.05</v>
      </c>
      <c r="BA411" s="68"/>
      <c r="BB411" s="68"/>
      <c r="BC411" s="68"/>
      <c r="BD411" s="68"/>
      <c r="BE411" s="15"/>
      <c r="BF411" s="5">
        <f t="shared" si="192"/>
        <v>13932</v>
      </c>
      <c r="BG411" s="41">
        <v>6712</v>
      </c>
      <c r="BH411" s="42">
        <v>7220</v>
      </c>
      <c r="BI411" s="42"/>
      <c r="BJ411" s="42"/>
      <c r="BK411" s="42"/>
      <c r="BL411" s="42"/>
      <c r="BM411" s="15"/>
    </row>
    <row r="412" spans="1:65" outlineLevel="5" x14ac:dyDescent="0.3">
      <c r="A412" s="22">
        <f t="shared" si="178"/>
        <v>12</v>
      </c>
      <c r="B412" s="9">
        <f t="shared" si="162"/>
        <v>44182</v>
      </c>
      <c r="C412" s="51">
        <v>283961</v>
      </c>
      <c r="D412" s="64" t="str">
        <f t="shared" si="183"/>
        <v/>
      </c>
      <c r="E412" s="12"/>
      <c r="F412" s="12"/>
      <c r="G412" s="12"/>
      <c r="H412" s="12"/>
      <c r="I412" s="12"/>
      <c r="J412" s="12"/>
      <c r="K412" s="12"/>
      <c r="L412" s="12"/>
      <c r="M412" s="74" t="str">
        <f t="shared" si="184"/>
        <v/>
      </c>
      <c r="N412" s="83" t="s">
        <v>103</v>
      </c>
      <c r="O412" s="83" t="s">
        <v>103</v>
      </c>
      <c r="P412" s="83"/>
      <c r="Q412" s="83"/>
      <c r="R412" s="83"/>
      <c r="S412" s="83"/>
      <c r="T412" s="83"/>
      <c r="U412" s="83"/>
      <c r="V412" s="5" t="str">
        <f t="shared" si="185"/>
        <v/>
      </c>
      <c r="W412" s="41"/>
      <c r="X412" s="41"/>
      <c r="Y412" s="41"/>
      <c r="Z412" s="41"/>
      <c r="AA412" s="41"/>
      <c r="AB412" s="41"/>
      <c r="AC412" s="41"/>
      <c r="AD412" s="41"/>
      <c r="AE412" s="5" t="str">
        <f t="shared" si="186"/>
        <v/>
      </c>
      <c r="AF412" s="41"/>
      <c r="AG412" s="41"/>
      <c r="AH412" s="41"/>
      <c r="AI412" s="41"/>
      <c r="AJ412" s="41"/>
      <c r="AK412" s="41"/>
      <c r="AL412" s="41"/>
      <c r="AM412" s="41"/>
      <c r="AN412" s="41">
        <f t="shared" si="193"/>
        <v>21.649484536082475</v>
      </c>
      <c r="AO412" s="41">
        <v>970</v>
      </c>
      <c r="AP412" s="110" t="s">
        <v>103</v>
      </c>
      <c r="AQ412" s="111" t="s">
        <v>103</v>
      </c>
      <c r="AR412" s="126" t="str">
        <f t="shared" si="187"/>
        <v/>
      </c>
      <c r="AS412" s="126" t="str">
        <f t="shared" si="188"/>
        <v/>
      </c>
      <c r="AT412" s="127">
        <v>751</v>
      </c>
      <c r="AU412" s="128">
        <v>2.16</v>
      </c>
      <c r="AV412" s="129" t="s">
        <v>103</v>
      </c>
      <c r="AW412" s="126" t="str">
        <f t="shared" si="189"/>
        <v/>
      </c>
      <c r="AX412" s="126" t="str">
        <f t="shared" si="190"/>
        <v/>
      </c>
      <c r="AY412" s="64" t="str">
        <f t="shared" si="191"/>
        <v/>
      </c>
      <c r="AZ412" s="97">
        <v>79.849999999999994</v>
      </c>
      <c r="BA412" s="68"/>
      <c r="BB412" s="68"/>
      <c r="BC412" s="68"/>
      <c r="BD412" s="68"/>
      <c r="BE412" s="15"/>
      <c r="BF412" s="5">
        <f t="shared" si="192"/>
        <v>13701</v>
      </c>
      <c r="BG412" s="41">
        <v>6920</v>
      </c>
      <c r="BH412" s="42">
        <v>6781</v>
      </c>
      <c r="BI412" s="42"/>
      <c r="BJ412" s="42"/>
      <c r="BK412" s="42"/>
      <c r="BL412" s="42"/>
      <c r="BM412" s="15"/>
    </row>
    <row r="413" spans="1:65" outlineLevel="5" x14ac:dyDescent="0.3">
      <c r="A413" s="22">
        <f t="shared" si="178"/>
        <v>12</v>
      </c>
      <c r="B413" s="9">
        <f t="shared" si="162"/>
        <v>44183</v>
      </c>
      <c r="C413" s="51">
        <v>280850</v>
      </c>
      <c r="D413" s="64" t="str">
        <f t="shared" si="183"/>
        <v/>
      </c>
      <c r="E413" s="12"/>
      <c r="F413" s="12"/>
      <c r="G413" s="12"/>
      <c r="H413" s="12"/>
      <c r="I413" s="12"/>
      <c r="J413" s="12"/>
      <c r="K413" s="12"/>
      <c r="L413" s="12"/>
      <c r="M413" s="74" t="str">
        <f t="shared" si="184"/>
        <v/>
      </c>
      <c r="N413" s="83" t="s">
        <v>103</v>
      </c>
      <c r="O413" s="83" t="s">
        <v>103</v>
      </c>
      <c r="P413" s="83"/>
      <c r="Q413" s="83"/>
      <c r="R413" s="83"/>
      <c r="S413" s="83"/>
      <c r="T413" s="83"/>
      <c r="U413" s="83"/>
      <c r="V413" s="5" t="str">
        <f t="shared" si="185"/>
        <v/>
      </c>
      <c r="W413" s="41"/>
      <c r="X413" s="41"/>
      <c r="Y413" s="41"/>
      <c r="Z413" s="41"/>
      <c r="AA413" s="41"/>
      <c r="AB413" s="41"/>
      <c r="AC413" s="41"/>
      <c r="AD413" s="41"/>
      <c r="AE413" s="5" t="str">
        <f t="shared" si="186"/>
        <v/>
      </c>
      <c r="AF413" s="41"/>
      <c r="AG413" s="41"/>
      <c r="AH413" s="41"/>
      <c r="AI413" s="41"/>
      <c r="AJ413" s="41"/>
      <c r="AK413" s="41"/>
      <c r="AL413" s="41"/>
      <c r="AM413" s="41"/>
      <c r="AN413" s="41">
        <f t="shared" si="193"/>
        <v>21.9435736677116</v>
      </c>
      <c r="AO413" s="41">
        <v>957</v>
      </c>
      <c r="AP413" s="110" t="s">
        <v>103</v>
      </c>
      <c r="AQ413" s="111" t="s">
        <v>103</v>
      </c>
      <c r="AR413" s="126" t="str">
        <f t="shared" si="187"/>
        <v/>
      </c>
      <c r="AS413" s="126" t="str">
        <f t="shared" si="188"/>
        <v/>
      </c>
      <c r="AT413" s="127">
        <v>713</v>
      </c>
      <c r="AU413" s="128">
        <v>2.1</v>
      </c>
      <c r="AV413" s="129" t="s">
        <v>103</v>
      </c>
      <c r="AW413" s="126" t="str">
        <f t="shared" si="189"/>
        <v/>
      </c>
      <c r="AX413" s="126" t="str">
        <f t="shared" si="190"/>
        <v/>
      </c>
      <c r="AY413" s="64" t="str">
        <f t="shared" si="191"/>
        <v/>
      </c>
      <c r="AZ413" s="97">
        <v>80.14</v>
      </c>
      <c r="BA413" s="68"/>
      <c r="BB413" s="68"/>
      <c r="BC413" s="68"/>
      <c r="BD413" s="68"/>
      <c r="BE413" s="15"/>
      <c r="BF413" s="5">
        <f t="shared" si="192"/>
        <v>12927</v>
      </c>
      <c r="BG413" s="41">
        <v>6701</v>
      </c>
      <c r="BH413" s="42">
        <v>6226</v>
      </c>
      <c r="BI413" s="42"/>
      <c r="BJ413" s="42"/>
      <c r="BK413" s="42"/>
      <c r="BL413" s="42"/>
      <c r="BM413" s="15"/>
    </row>
    <row r="414" spans="1:65" outlineLevel="5" x14ac:dyDescent="0.3">
      <c r="A414" s="22">
        <f t="shared" si="178"/>
        <v>12</v>
      </c>
      <c r="B414" s="9">
        <f t="shared" si="162"/>
        <v>44184</v>
      </c>
      <c r="C414" s="51">
        <v>285532</v>
      </c>
      <c r="D414" s="64" t="str">
        <f t="shared" si="183"/>
        <v/>
      </c>
      <c r="E414" s="12"/>
      <c r="F414" s="12"/>
      <c r="G414" s="12"/>
      <c r="H414" s="12"/>
      <c r="I414" s="12"/>
      <c r="J414" s="12"/>
      <c r="K414" s="12"/>
      <c r="L414" s="12"/>
      <c r="M414" s="74" t="str">
        <f t="shared" si="184"/>
        <v/>
      </c>
      <c r="N414" s="83" t="s">
        <v>103</v>
      </c>
      <c r="O414" s="83" t="s">
        <v>103</v>
      </c>
      <c r="P414" s="83"/>
      <c r="Q414" s="83"/>
      <c r="R414" s="83"/>
      <c r="S414" s="83"/>
      <c r="T414" s="83"/>
      <c r="U414" s="83"/>
      <c r="V414" s="5" t="str">
        <f t="shared" si="185"/>
        <v/>
      </c>
      <c r="W414" s="41"/>
      <c r="X414" s="41"/>
      <c r="Y414" s="41"/>
      <c r="Z414" s="41"/>
      <c r="AA414" s="41"/>
      <c r="AB414" s="41"/>
      <c r="AC414" s="41"/>
      <c r="AD414" s="41"/>
      <c r="AE414" s="5" t="str">
        <f t="shared" si="186"/>
        <v/>
      </c>
      <c r="AF414" s="41"/>
      <c r="AG414" s="41"/>
      <c r="AH414" s="41"/>
      <c r="AI414" s="41"/>
      <c r="AJ414" s="41"/>
      <c r="AK414" s="41"/>
      <c r="AL414" s="41"/>
      <c r="AM414" s="41"/>
      <c r="AN414" s="41">
        <f t="shared" si="193"/>
        <v>20.309477756286267</v>
      </c>
      <c r="AO414" s="41">
        <v>1034</v>
      </c>
      <c r="AP414" s="110" t="s">
        <v>103</v>
      </c>
      <c r="AQ414" s="111" t="s">
        <v>103</v>
      </c>
      <c r="AR414" s="126" t="str">
        <f t="shared" si="187"/>
        <v/>
      </c>
      <c r="AS414" s="126" t="str">
        <f t="shared" si="188"/>
        <v/>
      </c>
      <c r="AT414" s="127">
        <v>645</v>
      </c>
      <c r="AU414" s="128" t="s">
        <v>103</v>
      </c>
      <c r="AV414" s="129" t="s">
        <v>103</v>
      </c>
      <c r="AW414" s="126" t="str">
        <f t="shared" si="189"/>
        <v/>
      </c>
      <c r="AX414" s="126" t="str">
        <f t="shared" si="190"/>
        <v/>
      </c>
      <c r="AY414" s="64" t="str">
        <f t="shared" si="191"/>
        <v/>
      </c>
      <c r="AZ414" s="97" t="s">
        <v>103</v>
      </c>
      <c r="BA414" s="68"/>
      <c r="BB414" s="68"/>
      <c r="BC414" s="68"/>
      <c r="BD414" s="68"/>
      <c r="BE414" s="15"/>
      <c r="BF414" s="5">
        <f t="shared" si="192"/>
        <v>13552</v>
      </c>
      <c r="BG414" s="41">
        <v>6902</v>
      </c>
      <c r="BH414" s="42">
        <v>6650</v>
      </c>
      <c r="BI414" s="42"/>
      <c r="BJ414" s="42"/>
      <c r="BK414" s="42"/>
      <c r="BL414" s="42"/>
      <c r="BM414" s="15"/>
    </row>
    <row r="415" spans="1:65" outlineLevel="5" x14ac:dyDescent="0.3">
      <c r="A415" s="22">
        <f t="shared" si="178"/>
        <v>12</v>
      </c>
      <c r="B415" s="9">
        <f t="shared" si="162"/>
        <v>44185</v>
      </c>
      <c r="C415" s="51">
        <v>283829</v>
      </c>
      <c r="D415" s="64" t="str">
        <f t="shared" si="183"/>
        <v/>
      </c>
      <c r="E415" s="12"/>
      <c r="F415" s="12"/>
      <c r="G415" s="12"/>
      <c r="H415" s="12"/>
      <c r="I415" s="12"/>
      <c r="J415" s="12"/>
      <c r="K415" s="12"/>
      <c r="L415" s="12"/>
      <c r="M415" s="74" t="str">
        <f t="shared" si="184"/>
        <v/>
      </c>
      <c r="N415" s="83" t="s">
        <v>103</v>
      </c>
      <c r="O415" s="83" t="s">
        <v>103</v>
      </c>
      <c r="P415" s="83"/>
      <c r="Q415" s="83"/>
      <c r="R415" s="83"/>
      <c r="S415" s="83"/>
      <c r="T415" s="83"/>
      <c r="U415" s="83"/>
      <c r="V415" s="5" t="str">
        <f t="shared" si="185"/>
        <v/>
      </c>
      <c r="W415" s="41"/>
      <c r="X415" s="41"/>
      <c r="Y415" s="41"/>
      <c r="Z415" s="41"/>
      <c r="AA415" s="41"/>
      <c r="AB415" s="41"/>
      <c r="AC415" s="41"/>
      <c r="AD415" s="41"/>
      <c r="AE415" s="5" t="str">
        <f t="shared" si="186"/>
        <v/>
      </c>
      <c r="AF415" s="41"/>
      <c r="AG415" s="41"/>
      <c r="AH415" s="41"/>
      <c r="AI415" s="41"/>
      <c r="AJ415" s="41"/>
      <c r="AK415" s="41"/>
      <c r="AL415" s="41"/>
      <c r="AM415" s="41"/>
      <c r="AN415" s="41">
        <f t="shared" si="193"/>
        <v>23.026315789473685</v>
      </c>
      <c r="AO415" s="41">
        <v>912</v>
      </c>
      <c r="AP415" s="110" t="s">
        <v>103</v>
      </c>
      <c r="AQ415" s="111" t="s">
        <v>103</v>
      </c>
      <c r="AR415" s="126" t="str">
        <f t="shared" si="187"/>
        <v/>
      </c>
      <c r="AS415" s="126" t="str">
        <f t="shared" si="188"/>
        <v/>
      </c>
      <c r="AT415" s="127">
        <v>615</v>
      </c>
      <c r="AU415" s="128" t="s">
        <v>103</v>
      </c>
      <c r="AV415" s="129" t="s">
        <v>103</v>
      </c>
      <c r="AW415" s="126" t="str">
        <f t="shared" si="189"/>
        <v/>
      </c>
      <c r="AX415" s="126" t="str">
        <f t="shared" si="190"/>
        <v/>
      </c>
      <c r="AY415" s="64" t="str">
        <f t="shared" si="191"/>
        <v/>
      </c>
      <c r="AZ415" s="97" t="s">
        <v>103</v>
      </c>
      <c r="BA415" s="68"/>
      <c r="BB415" s="68"/>
      <c r="BC415" s="68"/>
      <c r="BD415" s="68"/>
      <c r="BE415" s="15"/>
      <c r="BF415" s="5">
        <f t="shared" si="192"/>
        <v>12877</v>
      </c>
      <c r="BG415" s="41">
        <v>7156</v>
      </c>
      <c r="BH415" s="42">
        <v>5721</v>
      </c>
      <c r="BI415" s="42"/>
      <c r="BJ415" s="42"/>
      <c r="BK415" s="42"/>
      <c r="BL415" s="42"/>
      <c r="BM415" s="15"/>
    </row>
    <row r="416" spans="1:65" outlineLevel="5" x14ac:dyDescent="0.3">
      <c r="A416" s="22">
        <f t="shared" si="178"/>
        <v>12</v>
      </c>
      <c r="B416" s="9">
        <f t="shared" ref="B416:B426" si="194">B415+1</f>
        <v>44186</v>
      </c>
      <c r="C416" s="51">
        <v>290971</v>
      </c>
      <c r="D416" s="64" t="str">
        <f t="shared" si="183"/>
        <v/>
      </c>
      <c r="E416" s="12"/>
      <c r="F416" s="12"/>
      <c r="G416" s="12"/>
      <c r="H416" s="12"/>
      <c r="I416" s="12"/>
      <c r="J416" s="12"/>
      <c r="K416" s="12"/>
      <c r="L416" s="12"/>
      <c r="M416" s="74" t="str">
        <f t="shared" si="184"/>
        <v/>
      </c>
      <c r="N416" s="83" t="s">
        <v>103</v>
      </c>
      <c r="O416" s="83" t="s">
        <v>103</v>
      </c>
      <c r="P416" s="83"/>
      <c r="Q416" s="83"/>
      <c r="R416" s="83"/>
      <c r="S416" s="83"/>
      <c r="T416" s="83"/>
      <c r="U416" s="83"/>
      <c r="V416" s="5" t="str">
        <f t="shared" si="185"/>
        <v/>
      </c>
      <c r="W416" s="41"/>
      <c r="X416" s="41"/>
      <c r="Y416" s="41"/>
      <c r="Z416" s="41"/>
      <c r="AA416" s="41"/>
      <c r="AB416" s="41"/>
      <c r="AC416" s="41"/>
      <c r="AD416" s="41"/>
      <c r="AE416" s="5" t="str">
        <f t="shared" si="186"/>
        <v/>
      </c>
      <c r="AF416" s="41"/>
      <c r="AG416" s="41"/>
      <c r="AH416" s="41"/>
      <c r="AI416" s="41"/>
      <c r="AJ416" s="41"/>
      <c r="AK416" s="41"/>
      <c r="AL416" s="41"/>
      <c r="AM416" s="41"/>
      <c r="AN416" s="41">
        <f t="shared" si="193"/>
        <v>23.153252480705621</v>
      </c>
      <c r="AO416" s="41">
        <v>907</v>
      </c>
      <c r="AP416" s="110" t="s">
        <v>103</v>
      </c>
      <c r="AQ416" s="111" t="s">
        <v>103</v>
      </c>
      <c r="AR416" s="126" t="str">
        <f t="shared" si="187"/>
        <v/>
      </c>
      <c r="AS416" s="126" t="str">
        <f t="shared" si="188"/>
        <v/>
      </c>
      <c r="AT416" s="127">
        <v>691</v>
      </c>
      <c r="AU416" s="128">
        <v>1.92</v>
      </c>
      <c r="AV416" s="129" t="s">
        <v>103</v>
      </c>
      <c r="AW416" s="126" t="str">
        <f t="shared" si="189"/>
        <v/>
      </c>
      <c r="AX416" s="126" t="str">
        <f t="shared" si="190"/>
        <v/>
      </c>
      <c r="AY416" s="64" t="str">
        <f t="shared" si="191"/>
        <v/>
      </c>
      <c r="AZ416" s="97">
        <v>80.53</v>
      </c>
      <c r="BA416" s="68"/>
      <c r="BB416" s="68"/>
      <c r="BC416" s="68"/>
      <c r="BD416" s="68"/>
      <c r="BE416" s="15"/>
      <c r="BF416" s="5">
        <f t="shared" si="192"/>
        <v>11587</v>
      </c>
      <c r="BG416" s="41">
        <v>6878</v>
      </c>
      <c r="BH416" s="42">
        <v>4709</v>
      </c>
      <c r="BI416" s="42"/>
      <c r="BJ416" s="42"/>
      <c r="BK416" s="42"/>
      <c r="BL416" s="42"/>
      <c r="BM416" s="15"/>
    </row>
    <row r="417" spans="1:65" outlineLevel="5" x14ac:dyDescent="0.3">
      <c r="A417" s="22">
        <f t="shared" si="178"/>
        <v>12</v>
      </c>
      <c r="B417" s="9">
        <f t="shared" si="194"/>
        <v>44187</v>
      </c>
      <c r="C417" s="51">
        <v>303967</v>
      </c>
      <c r="D417" s="64" t="str">
        <f t="shared" si="183"/>
        <v/>
      </c>
      <c r="E417" s="12"/>
      <c r="F417" s="12"/>
      <c r="G417" s="12"/>
      <c r="H417" s="12"/>
      <c r="I417" s="12"/>
      <c r="J417" s="12"/>
      <c r="K417" s="12"/>
      <c r="L417" s="12"/>
      <c r="M417" s="74">
        <f t="shared" si="184"/>
        <v>7.5</v>
      </c>
      <c r="N417" s="83">
        <v>7.43</v>
      </c>
      <c r="O417" s="83">
        <v>7.51</v>
      </c>
      <c r="P417" s="83"/>
      <c r="Q417" s="83"/>
      <c r="R417" s="83"/>
      <c r="S417" s="83"/>
      <c r="T417" s="83"/>
      <c r="U417" s="83"/>
      <c r="V417" s="5" t="str">
        <f t="shared" si="185"/>
        <v/>
      </c>
      <c r="W417" s="41"/>
      <c r="X417" s="41"/>
      <c r="Y417" s="41"/>
      <c r="Z417" s="41"/>
      <c r="AA417" s="41"/>
      <c r="AB417" s="41"/>
      <c r="AC417" s="41"/>
      <c r="AD417" s="41"/>
      <c r="AE417" s="5" t="str">
        <f t="shared" si="186"/>
        <v/>
      </c>
      <c r="AF417" s="41"/>
      <c r="AG417" s="41"/>
      <c r="AH417" s="41"/>
      <c r="AI417" s="41"/>
      <c r="AJ417" s="41"/>
      <c r="AK417" s="41"/>
      <c r="AL417" s="41"/>
      <c r="AM417" s="41"/>
      <c r="AN417" s="41">
        <f t="shared" si="193"/>
        <v>21.19071644803229</v>
      </c>
      <c r="AO417" s="41">
        <v>991</v>
      </c>
      <c r="AP417" s="110">
        <v>2.62</v>
      </c>
      <c r="AQ417" s="111">
        <v>2.04</v>
      </c>
      <c r="AR417" s="126">
        <f t="shared" si="187"/>
        <v>77.862595419847324</v>
      </c>
      <c r="AS417" s="126">
        <f t="shared" si="188"/>
        <v>22.137404580152676</v>
      </c>
      <c r="AT417" s="127">
        <v>830</v>
      </c>
      <c r="AU417" s="128">
        <v>1.96</v>
      </c>
      <c r="AV417" s="129">
        <v>1.29</v>
      </c>
      <c r="AW417" s="126">
        <f t="shared" si="189"/>
        <v>65.816326530612244</v>
      </c>
      <c r="AX417" s="126">
        <f t="shared" si="190"/>
        <v>34.183673469387756</v>
      </c>
      <c r="AY417" s="64">
        <f t="shared" si="191"/>
        <v>45.258999122036869</v>
      </c>
      <c r="AZ417" s="97">
        <v>80.95</v>
      </c>
      <c r="BA417" s="68"/>
      <c r="BB417" s="68"/>
      <c r="BC417" s="68"/>
      <c r="BD417" s="68"/>
      <c r="BE417" s="15"/>
      <c r="BF417" s="5">
        <f t="shared" si="192"/>
        <v>13306</v>
      </c>
      <c r="BG417" s="41">
        <v>6859</v>
      </c>
      <c r="BH417" s="42">
        <v>6447</v>
      </c>
      <c r="BI417" s="42"/>
      <c r="BJ417" s="42"/>
      <c r="BK417" s="42"/>
      <c r="BL417" s="42"/>
      <c r="BM417" s="15"/>
    </row>
    <row r="418" spans="1:65" outlineLevel="5" x14ac:dyDescent="0.3">
      <c r="A418" s="22">
        <f t="shared" si="178"/>
        <v>12</v>
      </c>
      <c r="B418" s="9">
        <f t="shared" si="194"/>
        <v>44188</v>
      </c>
      <c r="C418" s="51">
        <v>285912</v>
      </c>
      <c r="D418" s="64" t="str">
        <f t="shared" si="183"/>
        <v/>
      </c>
      <c r="E418" s="12"/>
      <c r="F418" s="12"/>
      <c r="G418" s="12"/>
      <c r="H418" s="12"/>
      <c r="I418" s="12"/>
      <c r="J418" s="12"/>
      <c r="K418" s="12"/>
      <c r="L418" s="12"/>
      <c r="M418" s="74" t="str">
        <f t="shared" si="184"/>
        <v/>
      </c>
      <c r="N418" s="83" t="s">
        <v>103</v>
      </c>
      <c r="O418" s="83" t="s">
        <v>103</v>
      </c>
      <c r="P418" s="83"/>
      <c r="Q418" s="83"/>
      <c r="R418" s="83"/>
      <c r="S418" s="83"/>
      <c r="T418" s="83"/>
      <c r="U418" s="83"/>
      <c r="V418" s="5" t="str">
        <f t="shared" si="185"/>
        <v/>
      </c>
      <c r="W418" s="41"/>
      <c r="X418" s="41"/>
      <c r="Y418" s="41"/>
      <c r="Z418" s="41"/>
      <c r="AA418" s="41"/>
      <c r="AB418" s="41"/>
      <c r="AC418" s="41"/>
      <c r="AD418" s="41"/>
      <c r="AE418" s="5" t="str">
        <f t="shared" si="186"/>
        <v/>
      </c>
      <c r="AF418" s="41"/>
      <c r="AG418" s="41"/>
      <c r="AH418" s="41"/>
      <c r="AI418" s="41"/>
      <c r="AJ418" s="41"/>
      <c r="AK418" s="41"/>
      <c r="AL418" s="41"/>
      <c r="AM418" s="41"/>
      <c r="AN418" s="41">
        <f t="shared" si="193"/>
        <v>22.222222222222221</v>
      </c>
      <c r="AO418" s="41">
        <v>945</v>
      </c>
      <c r="AP418" s="110" t="s">
        <v>103</v>
      </c>
      <c r="AQ418" s="111" t="s">
        <v>103</v>
      </c>
      <c r="AR418" s="126" t="str">
        <f t="shared" si="187"/>
        <v/>
      </c>
      <c r="AS418" s="126" t="str">
        <f t="shared" si="188"/>
        <v/>
      </c>
      <c r="AT418" s="127">
        <v>860</v>
      </c>
      <c r="AU418" s="128">
        <v>2.0299999999999998</v>
      </c>
      <c r="AV418" s="129" t="s">
        <v>103</v>
      </c>
      <c r="AW418" s="126" t="str">
        <f t="shared" si="189"/>
        <v/>
      </c>
      <c r="AX418" s="126" t="str">
        <f t="shared" si="190"/>
        <v/>
      </c>
      <c r="AY418" s="64" t="str">
        <f t="shared" si="191"/>
        <v/>
      </c>
      <c r="AZ418" s="97">
        <v>80.52</v>
      </c>
      <c r="BA418" s="68"/>
      <c r="BB418" s="68"/>
      <c r="BC418" s="68"/>
      <c r="BD418" s="68"/>
      <c r="BE418" s="15"/>
      <c r="BF418" s="5">
        <f t="shared" si="192"/>
        <v>12791</v>
      </c>
      <c r="BG418" s="41">
        <v>6937</v>
      </c>
      <c r="BH418" s="42">
        <v>5854</v>
      </c>
      <c r="BI418" s="42"/>
      <c r="BJ418" s="42"/>
      <c r="BK418" s="42"/>
      <c r="BL418" s="42"/>
      <c r="BM418" s="15"/>
    </row>
    <row r="419" spans="1:65" outlineLevel="5" x14ac:dyDescent="0.3">
      <c r="A419" s="22">
        <f t="shared" si="178"/>
        <v>12</v>
      </c>
      <c r="B419" s="9">
        <f t="shared" si="194"/>
        <v>44189</v>
      </c>
      <c r="C419" s="51">
        <v>282239</v>
      </c>
      <c r="D419" s="64" t="str">
        <f t="shared" si="183"/>
        <v/>
      </c>
      <c r="E419" s="12"/>
      <c r="F419" s="12"/>
      <c r="G419" s="12"/>
      <c r="H419" s="12"/>
      <c r="I419" s="12"/>
      <c r="J419" s="12"/>
      <c r="K419" s="12"/>
      <c r="L419" s="12"/>
      <c r="M419" s="74" t="str">
        <f t="shared" si="184"/>
        <v/>
      </c>
      <c r="N419" s="83" t="s">
        <v>103</v>
      </c>
      <c r="O419" s="83" t="s">
        <v>103</v>
      </c>
      <c r="P419" s="83"/>
      <c r="Q419" s="83"/>
      <c r="R419" s="83"/>
      <c r="S419" s="83"/>
      <c r="T419" s="83"/>
      <c r="U419" s="83"/>
      <c r="V419" s="5" t="str">
        <f t="shared" si="185"/>
        <v/>
      </c>
      <c r="W419" s="41"/>
      <c r="X419" s="41"/>
      <c r="Y419" s="41"/>
      <c r="Z419" s="41"/>
      <c r="AA419" s="41"/>
      <c r="AB419" s="41"/>
      <c r="AC419" s="41"/>
      <c r="AD419" s="41"/>
      <c r="AE419" s="5" t="str">
        <f t="shared" si="186"/>
        <v/>
      </c>
      <c r="AF419" s="41"/>
      <c r="AG419" s="41"/>
      <c r="AH419" s="41"/>
      <c r="AI419" s="41"/>
      <c r="AJ419" s="41"/>
      <c r="AK419" s="41"/>
      <c r="AL419" s="41"/>
      <c r="AM419" s="41"/>
      <c r="AN419" s="41">
        <f t="shared" si="193"/>
        <v>21.428571428571427</v>
      </c>
      <c r="AO419" s="41">
        <v>980</v>
      </c>
      <c r="AP419" s="110" t="s">
        <v>103</v>
      </c>
      <c r="AQ419" s="111" t="s">
        <v>103</v>
      </c>
      <c r="AR419" s="126" t="str">
        <f t="shared" si="187"/>
        <v/>
      </c>
      <c r="AS419" s="126" t="str">
        <f t="shared" si="188"/>
        <v/>
      </c>
      <c r="AT419" s="127">
        <v>809</v>
      </c>
      <c r="AU419" s="128">
        <v>1.98</v>
      </c>
      <c r="AV419" s="129" t="s">
        <v>103</v>
      </c>
      <c r="AW419" s="126" t="str">
        <f t="shared" si="189"/>
        <v/>
      </c>
      <c r="AX419" s="126" t="str">
        <f t="shared" si="190"/>
        <v/>
      </c>
      <c r="AY419" s="64" t="str">
        <f t="shared" si="191"/>
        <v/>
      </c>
      <c r="AZ419" s="97">
        <v>80.63</v>
      </c>
      <c r="BA419" s="68"/>
      <c r="BB419" s="68"/>
      <c r="BC419" s="68"/>
      <c r="BD419" s="68"/>
      <c r="BE419" s="15"/>
      <c r="BF419" s="5">
        <f t="shared" si="192"/>
        <v>13076</v>
      </c>
      <c r="BG419" s="41">
        <v>6847</v>
      </c>
      <c r="BH419" s="42">
        <v>6229</v>
      </c>
      <c r="BI419" s="42"/>
      <c r="BJ419" s="42"/>
      <c r="BK419" s="42"/>
      <c r="BL419" s="42"/>
      <c r="BM419" s="15"/>
    </row>
    <row r="420" spans="1:65" outlineLevel="5" x14ac:dyDescent="0.3">
      <c r="A420" s="22">
        <f t="shared" si="178"/>
        <v>12</v>
      </c>
      <c r="B420" s="9">
        <f t="shared" si="194"/>
        <v>44190</v>
      </c>
      <c r="C420" s="51">
        <v>280402</v>
      </c>
      <c r="D420" s="64" t="str">
        <f t="shared" si="183"/>
        <v/>
      </c>
      <c r="E420" s="12"/>
      <c r="F420" s="12"/>
      <c r="G420" s="12"/>
      <c r="H420" s="12"/>
      <c r="I420" s="12"/>
      <c r="J420" s="12"/>
      <c r="K420" s="12"/>
      <c r="L420" s="12"/>
      <c r="M420" s="74" t="str">
        <f t="shared" si="184"/>
        <v/>
      </c>
      <c r="N420" s="83" t="s">
        <v>103</v>
      </c>
      <c r="O420" s="83" t="s">
        <v>103</v>
      </c>
      <c r="P420" s="83"/>
      <c r="Q420" s="83"/>
      <c r="R420" s="83"/>
      <c r="S420" s="83"/>
      <c r="T420" s="83"/>
      <c r="U420" s="83"/>
      <c r="V420" s="5" t="str">
        <f t="shared" si="185"/>
        <v/>
      </c>
      <c r="W420" s="41"/>
      <c r="X420" s="41"/>
      <c r="Y420" s="41"/>
      <c r="Z420" s="41"/>
      <c r="AA420" s="41"/>
      <c r="AB420" s="41"/>
      <c r="AC420" s="41"/>
      <c r="AD420" s="41"/>
      <c r="AE420" s="5" t="str">
        <f t="shared" si="186"/>
        <v/>
      </c>
      <c r="AF420" s="41"/>
      <c r="AG420" s="41"/>
      <c r="AH420" s="41"/>
      <c r="AI420" s="41"/>
      <c r="AJ420" s="41"/>
      <c r="AK420" s="41"/>
      <c r="AL420" s="41"/>
      <c r="AM420" s="41"/>
      <c r="AN420" s="41">
        <f t="shared" si="193"/>
        <v>22.556390977443609</v>
      </c>
      <c r="AO420" s="41">
        <v>931</v>
      </c>
      <c r="AP420" s="110" t="s">
        <v>103</v>
      </c>
      <c r="AQ420" s="111" t="s">
        <v>103</v>
      </c>
      <c r="AR420" s="126" t="str">
        <f t="shared" si="187"/>
        <v/>
      </c>
      <c r="AS420" s="126" t="str">
        <f t="shared" si="188"/>
        <v/>
      </c>
      <c r="AT420" s="127">
        <v>605</v>
      </c>
      <c r="AU420" s="128" t="s">
        <v>103</v>
      </c>
      <c r="AV420" s="129" t="s">
        <v>103</v>
      </c>
      <c r="AW420" s="126" t="str">
        <f t="shared" si="189"/>
        <v/>
      </c>
      <c r="AX420" s="126" t="str">
        <f t="shared" si="190"/>
        <v/>
      </c>
      <c r="AY420" s="64" t="str">
        <f t="shared" si="191"/>
        <v/>
      </c>
      <c r="AZ420" s="97" t="s">
        <v>103</v>
      </c>
      <c r="BA420" s="68"/>
      <c r="BB420" s="68"/>
      <c r="BC420" s="68"/>
      <c r="BD420" s="68"/>
      <c r="BE420" s="15"/>
      <c r="BF420" s="5">
        <f t="shared" si="192"/>
        <v>14314</v>
      </c>
      <c r="BG420" s="41">
        <v>6868</v>
      </c>
      <c r="BH420" s="42">
        <v>7446</v>
      </c>
      <c r="BI420" s="42"/>
      <c r="BJ420" s="42"/>
      <c r="BK420" s="42"/>
      <c r="BL420" s="42"/>
      <c r="BM420" s="15"/>
    </row>
    <row r="421" spans="1:65" outlineLevel="5" x14ac:dyDescent="0.3">
      <c r="A421" s="22">
        <f t="shared" si="178"/>
        <v>12</v>
      </c>
      <c r="B421" s="9">
        <f t="shared" si="194"/>
        <v>44191</v>
      </c>
      <c r="C421" s="51">
        <v>275384</v>
      </c>
      <c r="D421" s="64" t="str">
        <f t="shared" si="183"/>
        <v/>
      </c>
      <c r="E421" s="12"/>
      <c r="F421" s="12"/>
      <c r="G421" s="12"/>
      <c r="H421" s="12"/>
      <c r="I421" s="12"/>
      <c r="J421" s="12"/>
      <c r="K421" s="12"/>
      <c r="L421" s="12"/>
      <c r="M421" s="74" t="str">
        <f t="shared" si="184"/>
        <v/>
      </c>
      <c r="N421" s="83" t="s">
        <v>103</v>
      </c>
      <c r="O421" s="83" t="s">
        <v>103</v>
      </c>
      <c r="P421" s="83"/>
      <c r="Q421" s="83"/>
      <c r="R421" s="83"/>
      <c r="S421" s="83"/>
      <c r="T421" s="83"/>
      <c r="U421" s="83"/>
      <c r="V421" s="5" t="str">
        <f t="shared" si="185"/>
        <v/>
      </c>
      <c r="W421" s="41"/>
      <c r="X421" s="41"/>
      <c r="Y421" s="41"/>
      <c r="Z421" s="41"/>
      <c r="AA421" s="41"/>
      <c r="AB421" s="41"/>
      <c r="AC421" s="41"/>
      <c r="AD421" s="41"/>
      <c r="AE421" s="5" t="str">
        <f t="shared" si="186"/>
        <v/>
      </c>
      <c r="AF421" s="41"/>
      <c r="AG421" s="41"/>
      <c r="AH421" s="41"/>
      <c r="AI421" s="41"/>
      <c r="AJ421" s="41"/>
      <c r="AK421" s="41"/>
      <c r="AL421" s="41"/>
      <c r="AM421" s="41"/>
      <c r="AN421" s="41">
        <f t="shared" si="193"/>
        <v>25.51640340218712</v>
      </c>
      <c r="AO421" s="41">
        <v>823</v>
      </c>
      <c r="AP421" s="110" t="s">
        <v>103</v>
      </c>
      <c r="AQ421" s="111" t="s">
        <v>103</v>
      </c>
      <c r="AR421" s="126" t="str">
        <f t="shared" si="187"/>
        <v/>
      </c>
      <c r="AS421" s="126" t="str">
        <f t="shared" si="188"/>
        <v/>
      </c>
      <c r="AT421" s="127">
        <v>573</v>
      </c>
      <c r="AU421" s="128" t="s">
        <v>103</v>
      </c>
      <c r="AV421" s="129" t="s">
        <v>103</v>
      </c>
      <c r="AW421" s="126" t="str">
        <f t="shared" si="189"/>
        <v/>
      </c>
      <c r="AX421" s="126" t="str">
        <f t="shared" si="190"/>
        <v/>
      </c>
      <c r="AY421" s="64" t="str">
        <f t="shared" si="191"/>
        <v/>
      </c>
      <c r="AZ421" s="97" t="s">
        <v>103</v>
      </c>
      <c r="BA421" s="68"/>
      <c r="BB421" s="68"/>
      <c r="BC421" s="68"/>
      <c r="BD421" s="68"/>
      <c r="BE421" s="15"/>
      <c r="BF421" s="5">
        <f t="shared" si="192"/>
        <v>13546</v>
      </c>
      <c r="BG421" s="41">
        <v>6642</v>
      </c>
      <c r="BH421" s="42">
        <v>6904</v>
      </c>
      <c r="BI421" s="42"/>
      <c r="BJ421" s="42"/>
      <c r="BK421" s="42"/>
      <c r="BL421" s="42"/>
      <c r="BM421" s="15"/>
    </row>
    <row r="422" spans="1:65" outlineLevel="5" x14ac:dyDescent="0.3">
      <c r="A422" s="22">
        <f t="shared" si="178"/>
        <v>12</v>
      </c>
      <c r="B422" s="9">
        <f t="shared" si="194"/>
        <v>44192</v>
      </c>
      <c r="C422" s="51">
        <v>286941</v>
      </c>
      <c r="D422" s="64" t="str">
        <f t="shared" si="183"/>
        <v/>
      </c>
      <c r="E422" s="12"/>
      <c r="F422" s="12"/>
      <c r="G422" s="12"/>
      <c r="H422" s="12"/>
      <c r="I422" s="12"/>
      <c r="J422" s="12"/>
      <c r="K422" s="12"/>
      <c r="L422" s="12"/>
      <c r="M422" s="74" t="str">
        <f t="shared" si="184"/>
        <v/>
      </c>
      <c r="N422" s="83" t="s">
        <v>103</v>
      </c>
      <c r="O422" s="83" t="s">
        <v>103</v>
      </c>
      <c r="P422" s="83"/>
      <c r="Q422" s="83"/>
      <c r="R422" s="83"/>
      <c r="S422" s="83"/>
      <c r="T422" s="83"/>
      <c r="U422" s="83"/>
      <c r="V422" s="5" t="str">
        <f t="shared" si="185"/>
        <v/>
      </c>
      <c r="W422" s="41"/>
      <c r="X422" s="41"/>
      <c r="Y422" s="41"/>
      <c r="Z422" s="41"/>
      <c r="AA422" s="41"/>
      <c r="AB422" s="41"/>
      <c r="AC422" s="41"/>
      <c r="AD422" s="41"/>
      <c r="AE422" s="5" t="str">
        <f t="shared" si="186"/>
        <v/>
      </c>
      <c r="AF422" s="41"/>
      <c r="AG422" s="41"/>
      <c r="AH422" s="41"/>
      <c r="AI422" s="41"/>
      <c r="AJ422" s="41"/>
      <c r="AK422" s="41"/>
      <c r="AL422" s="41"/>
      <c r="AM422" s="41"/>
      <c r="AN422" s="41">
        <f t="shared" si="193"/>
        <v>24.193548387096776</v>
      </c>
      <c r="AO422" s="41">
        <v>868</v>
      </c>
      <c r="AP422" s="110" t="s">
        <v>103</v>
      </c>
      <c r="AQ422" s="111" t="s">
        <v>103</v>
      </c>
      <c r="AR422" s="126" t="str">
        <f t="shared" si="187"/>
        <v/>
      </c>
      <c r="AS422" s="126" t="str">
        <f t="shared" si="188"/>
        <v/>
      </c>
      <c r="AT422" s="127">
        <v>596</v>
      </c>
      <c r="AU422" s="128" t="s">
        <v>103</v>
      </c>
      <c r="AV422" s="129" t="s">
        <v>103</v>
      </c>
      <c r="AW422" s="126" t="str">
        <f t="shared" si="189"/>
        <v/>
      </c>
      <c r="AX422" s="126" t="str">
        <f t="shared" si="190"/>
        <v/>
      </c>
      <c r="AY422" s="64" t="str">
        <f t="shared" si="191"/>
        <v/>
      </c>
      <c r="AZ422" s="97" t="s">
        <v>103</v>
      </c>
      <c r="BA422" s="68"/>
      <c r="BB422" s="68"/>
      <c r="BC422" s="68"/>
      <c r="BD422" s="68"/>
      <c r="BE422" s="15"/>
      <c r="BF422" s="5">
        <f t="shared" si="192"/>
        <v>13989</v>
      </c>
      <c r="BG422" s="41">
        <v>7005</v>
      </c>
      <c r="BH422" s="42">
        <v>6984</v>
      </c>
      <c r="BI422" s="42"/>
      <c r="BJ422" s="42"/>
      <c r="BK422" s="42"/>
      <c r="BL422" s="42"/>
      <c r="BM422" s="15"/>
    </row>
    <row r="423" spans="1:65" outlineLevel="5" x14ac:dyDescent="0.3">
      <c r="A423" s="22">
        <f t="shared" si="178"/>
        <v>12</v>
      </c>
      <c r="B423" s="9">
        <f t="shared" si="194"/>
        <v>44193</v>
      </c>
      <c r="C423" s="51">
        <v>286353</v>
      </c>
      <c r="D423" s="64" t="str">
        <f t="shared" si="183"/>
        <v/>
      </c>
      <c r="E423" s="12"/>
      <c r="F423" s="12"/>
      <c r="G423" s="12"/>
      <c r="H423" s="12"/>
      <c r="I423" s="12"/>
      <c r="J423" s="12"/>
      <c r="K423" s="12"/>
      <c r="L423" s="12"/>
      <c r="M423" s="74" t="str">
        <f t="shared" si="184"/>
        <v/>
      </c>
      <c r="N423" s="83" t="s">
        <v>103</v>
      </c>
      <c r="O423" s="83" t="s">
        <v>103</v>
      </c>
      <c r="P423" s="83"/>
      <c r="Q423" s="83"/>
      <c r="R423" s="83"/>
      <c r="S423" s="83"/>
      <c r="T423" s="83"/>
      <c r="U423" s="83"/>
      <c r="V423" s="5" t="str">
        <f t="shared" si="185"/>
        <v/>
      </c>
      <c r="W423" s="41"/>
      <c r="X423" s="41"/>
      <c r="Y423" s="41"/>
      <c r="Z423" s="41"/>
      <c r="AA423" s="41"/>
      <c r="AB423" s="41"/>
      <c r="AC423" s="41"/>
      <c r="AD423" s="41"/>
      <c r="AE423" s="5" t="str">
        <f t="shared" si="186"/>
        <v/>
      </c>
      <c r="AF423" s="41"/>
      <c r="AG423" s="41"/>
      <c r="AH423" s="41"/>
      <c r="AI423" s="41"/>
      <c r="AJ423" s="41"/>
      <c r="AK423" s="41"/>
      <c r="AL423" s="41"/>
      <c r="AM423" s="41"/>
      <c r="AN423" s="41">
        <f t="shared" si="193"/>
        <v>24.618991793669402</v>
      </c>
      <c r="AO423" s="41">
        <v>853</v>
      </c>
      <c r="AP423" s="110" t="s">
        <v>103</v>
      </c>
      <c r="AQ423" s="111" t="s">
        <v>103</v>
      </c>
      <c r="AR423" s="126" t="str">
        <f t="shared" si="187"/>
        <v/>
      </c>
      <c r="AS423" s="126" t="str">
        <f t="shared" si="188"/>
        <v/>
      </c>
      <c r="AT423" s="127">
        <v>577</v>
      </c>
      <c r="AU423" s="128">
        <v>2.08</v>
      </c>
      <c r="AV423" s="129" t="s">
        <v>103</v>
      </c>
      <c r="AW423" s="126" t="str">
        <f t="shared" si="189"/>
        <v/>
      </c>
      <c r="AX423" s="126" t="str">
        <f t="shared" si="190"/>
        <v/>
      </c>
      <c r="AY423" s="64" t="str">
        <f t="shared" si="191"/>
        <v/>
      </c>
      <c r="AZ423" s="97">
        <v>79.92</v>
      </c>
      <c r="BA423" s="68"/>
      <c r="BB423" s="68"/>
      <c r="BC423" s="68"/>
      <c r="BD423" s="68"/>
      <c r="BE423" s="15"/>
      <c r="BF423" s="5">
        <f t="shared" si="192"/>
        <v>14237</v>
      </c>
      <c r="BG423" s="41">
        <v>7000</v>
      </c>
      <c r="BH423" s="42">
        <v>7237</v>
      </c>
      <c r="BI423" s="42"/>
      <c r="BJ423" s="42"/>
      <c r="BK423" s="42"/>
      <c r="BL423" s="42"/>
      <c r="BM423" s="15"/>
    </row>
    <row r="424" spans="1:65" outlineLevel="5" x14ac:dyDescent="0.3">
      <c r="A424" s="22">
        <f t="shared" si="178"/>
        <v>12</v>
      </c>
      <c r="B424" s="9">
        <f t="shared" si="194"/>
        <v>44194</v>
      </c>
      <c r="C424" s="51">
        <v>302343</v>
      </c>
      <c r="D424" s="64" t="str">
        <f t="shared" si="183"/>
        <v/>
      </c>
      <c r="E424" s="12"/>
      <c r="F424" s="12"/>
      <c r="G424" s="12"/>
      <c r="H424" s="12"/>
      <c r="I424" s="12"/>
      <c r="J424" s="12"/>
      <c r="K424" s="12"/>
      <c r="L424" s="12"/>
      <c r="M424" s="74" t="str">
        <f t="shared" si="184"/>
        <v/>
      </c>
      <c r="N424" s="83" t="s">
        <v>103</v>
      </c>
      <c r="O424" s="83" t="s">
        <v>103</v>
      </c>
      <c r="P424" s="83"/>
      <c r="Q424" s="83"/>
      <c r="R424" s="83"/>
      <c r="S424" s="83"/>
      <c r="T424" s="83"/>
      <c r="U424" s="83"/>
      <c r="V424" s="5" t="str">
        <f t="shared" si="185"/>
        <v/>
      </c>
      <c r="W424" s="41"/>
      <c r="X424" s="41"/>
      <c r="Y424" s="41"/>
      <c r="Z424" s="41"/>
      <c r="AA424" s="41"/>
      <c r="AB424" s="41"/>
      <c r="AC424" s="41"/>
      <c r="AD424" s="41"/>
      <c r="AE424" s="5" t="str">
        <f t="shared" si="186"/>
        <v/>
      </c>
      <c r="AF424" s="41"/>
      <c r="AG424" s="41"/>
      <c r="AH424" s="41"/>
      <c r="AI424" s="41"/>
      <c r="AJ424" s="41"/>
      <c r="AK424" s="41"/>
      <c r="AL424" s="41"/>
      <c r="AM424" s="41"/>
      <c r="AN424" s="41">
        <f t="shared" si="193"/>
        <v>24.852071005917161</v>
      </c>
      <c r="AO424" s="41">
        <v>845</v>
      </c>
      <c r="AP424" s="110" t="s">
        <v>103</v>
      </c>
      <c r="AQ424" s="111" t="s">
        <v>103</v>
      </c>
      <c r="AR424" s="126" t="str">
        <f t="shared" si="187"/>
        <v/>
      </c>
      <c r="AS424" s="126" t="str">
        <f t="shared" si="188"/>
        <v/>
      </c>
      <c r="AT424" s="127">
        <v>674</v>
      </c>
      <c r="AU424" s="128">
        <v>2.16</v>
      </c>
      <c r="AV424" s="129" t="s">
        <v>103</v>
      </c>
      <c r="AW424" s="126" t="str">
        <f t="shared" si="189"/>
        <v/>
      </c>
      <c r="AX424" s="126" t="str">
        <f t="shared" si="190"/>
        <v/>
      </c>
      <c r="AY424" s="64" t="str">
        <f t="shared" si="191"/>
        <v/>
      </c>
      <c r="AZ424" s="97">
        <v>79.28</v>
      </c>
      <c r="BA424" s="68">
        <v>57.9</v>
      </c>
      <c r="BB424" s="68">
        <v>36.4</v>
      </c>
      <c r="BC424" s="68">
        <v>1032</v>
      </c>
      <c r="BD424" s="68"/>
      <c r="BE424" s="15"/>
      <c r="BF424" s="5">
        <f t="shared" si="192"/>
        <v>13893</v>
      </c>
      <c r="BG424" s="41">
        <v>6503</v>
      </c>
      <c r="BH424" s="42">
        <v>7390</v>
      </c>
      <c r="BI424" s="42"/>
      <c r="BJ424" s="42"/>
      <c r="BK424" s="42"/>
      <c r="BL424" s="42"/>
      <c r="BM424" s="15"/>
    </row>
    <row r="425" spans="1:65" outlineLevel="5" x14ac:dyDescent="0.3">
      <c r="A425" s="22">
        <f t="shared" si="178"/>
        <v>12</v>
      </c>
      <c r="B425" s="9">
        <f t="shared" si="194"/>
        <v>44195</v>
      </c>
      <c r="C425" s="51">
        <v>317228</v>
      </c>
      <c r="D425" s="64" t="str">
        <f t="shared" si="183"/>
        <v/>
      </c>
      <c r="E425" s="12"/>
      <c r="F425" s="12"/>
      <c r="G425" s="12"/>
      <c r="H425" s="12"/>
      <c r="I425" s="12"/>
      <c r="J425" s="12"/>
      <c r="K425" s="12"/>
      <c r="L425" s="12"/>
      <c r="M425" s="74" t="str">
        <f t="shared" si="184"/>
        <v/>
      </c>
      <c r="N425" s="83" t="s">
        <v>103</v>
      </c>
      <c r="O425" s="83" t="s">
        <v>103</v>
      </c>
      <c r="P425" s="83"/>
      <c r="Q425" s="83"/>
      <c r="R425" s="83"/>
      <c r="S425" s="83"/>
      <c r="T425" s="83"/>
      <c r="U425" s="83"/>
      <c r="V425" s="5" t="str">
        <f t="shared" si="185"/>
        <v/>
      </c>
      <c r="W425" s="41"/>
      <c r="X425" s="41"/>
      <c r="Y425" s="41"/>
      <c r="Z425" s="41"/>
      <c r="AA425" s="41"/>
      <c r="AB425" s="41"/>
      <c r="AC425" s="41"/>
      <c r="AD425" s="41"/>
      <c r="AE425" s="5" t="str">
        <f t="shared" si="186"/>
        <v/>
      </c>
      <c r="AF425" s="41"/>
      <c r="AG425" s="41"/>
      <c r="AH425" s="41"/>
      <c r="AI425" s="41"/>
      <c r="AJ425" s="41"/>
      <c r="AK425" s="41"/>
      <c r="AL425" s="41"/>
      <c r="AM425" s="41"/>
      <c r="AN425" s="41">
        <f t="shared" si="193"/>
        <v>25.05966587112172</v>
      </c>
      <c r="AO425" s="41">
        <v>838</v>
      </c>
      <c r="AP425" s="110" t="s">
        <v>103</v>
      </c>
      <c r="AQ425" s="111" t="s">
        <v>103</v>
      </c>
      <c r="AR425" s="126" t="str">
        <f t="shared" si="187"/>
        <v/>
      </c>
      <c r="AS425" s="126" t="str">
        <f t="shared" si="188"/>
        <v/>
      </c>
      <c r="AT425" s="127">
        <v>873</v>
      </c>
      <c r="AU425" s="128">
        <v>2.0499999999999998</v>
      </c>
      <c r="AV425" s="129" t="s">
        <v>103</v>
      </c>
      <c r="AW425" s="126" t="str">
        <f t="shared" si="189"/>
        <v/>
      </c>
      <c r="AX425" s="126" t="str">
        <f t="shared" si="190"/>
        <v/>
      </c>
      <c r="AY425" s="64" t="str">
        <f t="shared" si="191"/>
        <v/>
      </c>
      <c r="AZ425" s="97">
        <v>79.83</v>
      </c>
      <c r="BA425" s="68"/>
      <c r="BB425" s="68"/>
      <c r="BC425" s="68"/>
      <c r="BD425" s="68"/>
      <c r="BE425" s="15"/>
      <c r="BF425" s="5">
        <f t="shared" si="192"/>
        <v>15465</v>
      </c>
      <c r="BG425" s="41">
        <v>5327</v>
      </c>
      <c r="BH425" s="42">
        <v>10138</v>
      </c>
      <c r="BI425" s="42"/>
      <c r="BJ425" s="42"/>
      <c r="BK425" s="42"/>
      <c r="BL425" s="42"/>
      <c r="BM425" s="15"/>
    </row>
    <row r="426" spans="1:65" ht="17.25" outlineLevel="5" thickBot="1" x14ac:dyDescent="0.35">
      <c r="A426" s="23">
        <f t="shared" si="178"/>
        <v>12</v>
      </c>
      <c r="B426" s="10">
        <f t="shared" si="194"/>
        <v>44196</v>
      </c>
      <c r="C426" s="52">
        <v>275064</v>
      </c>
      <c r="D426" s="64" t="str">
        <f t="shared" si="183"/>
        <v/>
      </c>
      <c r="E426" s="13"/>
      <c r="F426" s="13"/>
      <c r="G426" s="13"/>
      <c r="H426" s="13"/>
      <c r="I426" s="13"/>
      <c r="J426" s="13"/>
      <c r="K426" s="13"/>
      <c r="L426" s="13"/>
      <c r="M426" s="74" t="str">
        <f t="shared" si="184"/>
        <v/>
      </c>
      <c r="N426" s="88" t="s">
        <v>103</v>
      </c>
      <c r="O426" s="88" t="s">
        <v>103</v>
      </c>
      <c r="P426" s="88"/>
      <c r="Q426" s="88"/>
      <c r="R426" s="88"/>
      <c r="S426" s="88"/>
      <c r="T426" s="88"/>
      <c r="U426" s="88"/>
      <c r="V426" s="5" t="str">
        <f t="shared" si="185"/>
        <v/>
      </c>
      <c r="W426" s="43"/>
      <c r="X426" s="43"/>
      <c r="Y426" s="43"/>
      <c r="Z426" s="43"/>
      <c r="AA426" s="43"/>
      <c r="AB426" s="43"/>
      <c r="AC426" s="43"/>
      <c r="AD426" s="43"/>
      <c r="AE426" s="5" t="str">
        <f t="shared" si="186"/>
        <v/>
      </c>
      <c r="AF426" s="43"/>
      <c r="AG426" s="43"/>
      <c r="AH426" s="43"/>
      <c r="AI426" s="43"/>
      <c r="AJ426" s="43"/>
      <c r="AK426" s="43"/>
      <c r="AL426" s="43"/>
      <c r="AM426" s="43"/>
      <c r="AN426" s="41">
        <f t="shared" si="193"/>
        <v>21.363173957273652</v>
      </c>
      <c r="AO426" s="43">
        <v>983</v>
      </c>
      <c r="AP426" s="134">
        <v>2.58</v>
      </c>
      <c r="AQ426" s="135">
        <v>2.0099999999999998</v>
      </c>
      <c r="AR426" s="126">
        <f t="shared" si="187"/>
        <v>77.906976744186039</v>
      </c>
      <c r="AS426" s="126">
        <f t="shared" si="188"/>
        <v>22.093023255813961</v>
      </c>
      <c r="AT426" s="127">
        <v>899</v>
      </c>
      <c r="AU426" s="128">
        <v>2.06</v>
      </c>
      <c r="AV426" s="129">
        <v>1.39</v>
      </c>
      <c r="AW426" s="126">
        <f t="shared" si="189"/>
        <v>67.475728155339795</v>
      </c>
      <c r="AX426" s="126">
        <f t="shared" si="190"/>
        <v>32.524271844660205</v>
      </c>
      <c r="AY426" s="64">
        <f t="shared" si="191"/>
        <v>41.167297839162401</v>
      </c>
      <c r="AZ426" s="99">
        <v>79.37</v>
      </c>
      <c r="BA426" s="77"/>
      <c r="BB426" s="77"/>
      <c r="BC426" s="77"/>
      <c r="BD426" s="77"/>
      <c r="BE426" s="16"/>
      <c r="BF426" s="5">
        <f t="shared" si="192"/>
        <v>13731</v>
      </c>
      <c r="BG426" s="43">
        <v>4882</v>
      </c>
      <c r="BH426" s="44">
        <v>8849</v>
      </c>
      <c r="BI426" s="44"/>
      <c r="BJ426" s="44"/>
      <c r="BK426" s="44"/>
      <c r="BL426" s="44"/>
      <c r="BM426" s="16"/>
    </row>
    <row r="427" spans="1:65" outlineLevel="4" x14ac:dyDescent="0.3">
      <c r="A427" s="156" t="s">
        <v>45</v>
      </c>
      <c r="B427" s="157"/>
      <c r="C427" s="50">
        <f t="shared" ref="C427:BM427" si="195">SUBTOTAL(4,C396:C426)</f>
        <v>317228</v>
      </c>
      <c r="D427" s="60">
        <f t="shared" si="195"/>
        <v>0</v>
      </c>
      <c r="E427" s="28">
        <f t="shared" si="195"/>
        <v>0</v>
      </c>
      <c r="F427" s="28">
        <f t="shared" si="195"/>
        <v>0</v>
      </c>
      <c r="G427" s="28">
        <f t="shared" si="195"/>
        <v>0</v>
      </c>
      <c r="H427" s="28">
        <f t="shared" si="195"/>
        <v>0</v>
      </c>
      <c r="I427" s="28">
        <f t="shared" si="195"/>
        <v>0</v>
      </c>
      <c r="J427" s="28">
        <f t="shared" si="195"/>
        <v>0</v>
      </c>
      <c r="K427" s="28">
        <f t="shared" si="195"/>
        <v>0</v>
      </c>
      <c r="L427" s="28">
        <f t="shared" si="195"/>
        <v>0</v>
      </c>
      <c r="M427" s="71">
        <f t="shared" si="195"/>
        <v>7.5</v>
      </c>
      <c r="N427" s="82">
        <f t="shared" si="195"/>
        <v>7.43</v>
      </c>
      <c r="O427" s="82">
        <f t="shared" si="195"/>
        <v>7.51</v>
      </c>
      <c r="P427" s="82">
        <f t="shared" si="195"/>
        <v>0</v>
      </c>
      <c r="Q427" s="82">
        <f t="shared" si="195"/>
        <v>0</v>
      </c>
      <c r="R427" s="82">
        <f t="shared" si="195"/>
        <v>0</v>
      </c>
      <c r="S427" s="82">
        <f t="shared" si="195"/>
        <v>0</v>
      </c>
      <c r="T427" s="82">
        <f t="shared" si="195"/>
        <v>0</v>
      </c>
      <c r="U427" s="82">
        <f t="shared" si="195"/>
        <v>0</v>
      </c>
      <c r="V427" s="29">
        <f t="shared" si="195"/>
        <v>0</v>
      </c>
      <c r="W427" s="39">
        <f t="shared" si="195"/>
        <v>0</v>
      </c>
      <c r="X427" s="39">
        <f t="shared" si="195"/>
        <v>0</v>
      </c>
      <c r="Y427" s="39">
        <f t="shared" si="195"/>
        <v>0</v>
      </c>
      <c r="Z427" s="39">
        <f t="shared" si="195"/>
        <v>0</v>
      </c>
      <c r="AA427" s="39">
        <f t="shared" si="195"/>
        <v>0</v>
      </c>
      <c r="AB427" s="39">
        <f t="shared" si="195"/>
        <v>0</v>
      </c>
      <c r="AC427" s="39">
        <f t="shared" si="195"/>
        <v>0</v>
      </c>
      <c r="AD427" s="39">
        <f t="shared" si="195"/>
        <v>0</v>
      </c>
      <c r="AE427" s="29">
        <f t="shared" si="195"/>
        <v>0</v>
      </c>
      <c r="AF427" s="39">
        <f t="shared" si="195"/>
        <v>0</v>
      </c>
      <c r="AG427" s="39">
        <f t="shared" si="195"/>
        <v>0</v>
      </c>
      <c r="AH427" s="39">
        <f t="shared" si="195"/>
        <v>0</v>
      </c>
      <c r="AI427" s="39">
        <f t="shared" si="195"/>
        <v>0</v>
      </c>
      <c r="AJ427" s="39">
        <f t="shared" si="195"/>
        <v>0</v>
      </c>
      <c r="AK427" s="39">
        <f t="shared" si="195"/>
        <v>0</v>
      </c>
      <c r="AL427" s="39">
        <f t="shared" si="195"/>
        <v>0</v>
      </c>
      <c r="AM427" s="39">
        <f t="shared" si="195"/>
        <v>0</v>
      </c>
      <c r="AN427" s="39">
        <f t="shared" si="195"/>
        <v>25.51640340218712</v>
      </c>
      <c r="AO427" s="39">
        <f t="shared" si="195"/>
        <v>1101</v>
      </c>
      <c r="AP427" s="104">
        <f t="shared" si="195"/>
        <v>3.64</v>
      </c>
      <c r="AQ427" s="105">
        <f t="shared" si="195"/>
        <v>2.79</v>
      </c>
      <c r="AR427" s="106">
        <f t="shared" si="195"/>
        <v>79.934210526315795</v>
      </c>
      <c r="AS427" s="106">
        <f t="shared" si="195"/>
        <v>23.35164835164835</v>
      </c>
      <c r="AT427" s="107">
        <f t="shared" si="195"/>
        <v>1067</v>
      </c>
      <c r="AU427" s="108">
        <f t="shared" si="195"/>
        <v>2.5299999999999998</v>
      </c>
      <c r="AV427" s="109">
        <f t="shared" si="195"/>
        <v>1.6</v>
      </c>
      <c r="AW427" s="106">
        <f t="shared" si="195"/>
        <v>67.475728155339795</v>
      </c>
      <c r="AX427" s="106">
        <f t="shared" si="195"/>
        <v>34.673366834170849</v>
      </c>
      <c r="AY427" s="60">
        <f t="shared" si="195"/>
        <v>52.412968773345249</v>
      </c>
      <c r="AZ427" s="96">
        <f t="shared" si="195"/>
        <v>80.95</v>
      </c>
      <c r="BA427" s="67">
        <f t="shared" si="195"/>
        <v>57.9</v>
      </c>
      <c r="BB427" s="67">
        <f t="shared" si="195"/>
        <v>36.4</v>
      </c>
      <c r="BC427" s="67">
        <f t="shared" si="195"/>
        <v>1032</v>
      </c>
      <c r="BD427" s="67">
        <f t="shared" si="195"/>
        <v>0</v>
      </c>
      <c r="BE427" s="27">
        <f t="shared" si="195"/>
        <v>0</v>
      </c>
      <c r="BF427" s="29">
        <f t="shared" si="195"/>
        <v>15465</v>
      </c>
      <c r="BG427" s="39">
        <f t="shared" si="195"/>
        <v>7156</v>
      </c>
      <c r="BH427" s="40">
        <f t="shared" si="195"/>
        <v>11632</v>
      </c>
      <c r="BI427" s="40">
        <f t="shared" si="195"/>
        <v>0</v>
      </c>
      <c r="BJ427" s="40">
        <f t="shared" si="195"/>
        <v>0</v>
      </c>
      <c r="BK427" s="40">
        <f t="shared" si="195"/>
        <v>0</v>
      </c>
      <c r="BL427" s="40">
        <f t="shared" si="195"/>
        <v>0</v>
      </c>
      <c r="BM427" s="27">
        <f t="shared" si="195"/>
        <v>0</v>
      </c>
    </row>
    <row r="428" spans="1:65" outlineLevel="3" x14ac:dyDescent="0.3">
      <c r="A428" s="158" t="s">
        <v>34</v>
      </c>
      <c r="B428" s="159"/>
      <c r="C428" s="51">
        <f t="shared" ref="C428:BM428" si="196">SUBTOTAL(5,C396:C426)</f>
        <v>273832</v>
      </c>
      <c r="D428" s="61">
        <f t="shared" si="196"/>
        <v>0</v>
      </c>
      <c r="E428" s="12">
        <f t="shared" si="196"/>
        <v>0</v>
      </c>
      <c r="F428" s="12">
        <f t="shared" si="196"/>
        <v>0</v>
      </c>
      <c r="G428" s="12">
        <f t="shared" si="196"/>
        <v>0</v>
      </c>
      <c r="H428" s="12">
        <f t="shared" si="196"/>
        <v>0</v>
      </c>
      <c r="I428" s="12">
        <f t="shared" si="196"/>
        <v>0</v>
      </c>
      <c r="J428" s="12">
        <f t="shared" si="196"/>
        <v>0</v>
      </c>
      <c r="K428" s="12">
        <f t="shared" si="196"/>
        <v>0</v>
      </c>
      <c r="L428" s="12">
        <f t="shared" si="196"/>
        <v>0</v>
      </c>
      <c r="M428" s="72">
        <f t="shared" si="196"/>
        <v>7.4</v>
      </c>
      <c r="N428" s="83">
        <f t="shared" si="196"/>
        <v>7.32</v>
      </c>
      <c r="O428" s="83">
        <f t="shared" si="196"/>
        <v>7.38</v>
      </c>
      <c r="P428" s="83">
        <f t="shared" si="196"/>
        <v>0</v>
      </c>
      <c r="Q428" s="83">
        <f t="shared" si="196"/>
        <v>0</v>
      </c>
      <c r="R428" s="83">
        <f t="shared" si="196"/>
        <v>0</v>
      </c>
      <c r="S428" s="83">
        <f t="shared" si="196"/>
        <v>0</v>
      </c>
      <c r="T428" s="83">
        <f t="shared" si="196"/>
        <v>0</v>
      </c>
      <c r="U428" s="83">
        <f t="shared" si="196"/>
        <v>0</v>
      </c>
      <c r="V428" s="6">
        <f t="shared" si="196"/>
        <v>0</v>
      </c>
      <c r="W428" s="41">
        <f t="shared" si="196"/>
        <v>0</v>
      </c>
      <c r="X428" s="41">
        <f t="shared" si="196"/>
        <v>0</v>
      </c>
      <c r="Y428" s="41">
        <f t="shared" si="196"/>
        <v>0</v>
      </c>
      <c r="Z428" s="41">
        <f t="shared" si="196"/>
        <v>0</v>
      </c>
      <c r="AA428" s="41">
        <f t="shared" si="196"/>
        <v>0</v>
      </c>
      <c r="AB428" s="41">
        <f t="shared" si="196"/>
        <v>0</v>
      </c>
      <c r="AC428" s="41">
        <f t="shared" si="196"/>
        <v>0</v>
      </c>
      <c r="AD428" s="41">
        <f t="shared" si="196"/>
        <v>0</v>
      </c>
      <c r="AE428" s="6">
        <f t="shared" si="196"/>
        <v>0</v>
      </c>
      <c r="AF428" s="41">
        <f t="shared" si="196"/>
        <v>0</v>
      </c>
      <c r="AG428" s="41">
        <f t="shared" si="196"/>
        <v>0</v>
      </c>
      <c r="AH428" s="41">
        <f t="shared" si="196"/>
        <v>0</v>
      </c>
      <c r="AI428" s="41">
        <f t="shared" si="196"/>
        <v>0</v>
      </c>
      <c r="AJ428" s="41">
        <f t="shared" si="196"/>
        <v>0</v>
      </c>
      <c r="AK428" s="41">
        <f t="shared" si="196"/>
        <v>0</v>
      </c>
      <c r="AL428" s="41">
        <f t="shared" si="196"/>
        <v>0</v>
      </c>
      <c r="AM428" s="41">
        <f t="shared" si="196"/>
        <v>0</v>
      </c>
      <c r="AN428" s="41">
        <f t="shared" si="196"/>
        <v>19.073569482288828</v>
      </c>
      <c r="AO428" s="41">
        <f t="shared" si="196"/>
        <v>823</v>
      </c>
      <c r="AP428" s="110">
        <f t="shared" si="196"/>
        <v>2.4300000000000002</v>
      </c>
      <c r="AQ428" s="111">
        <f t="shared" si="196"/>
        <v>1.94</v>
      </c>
      <c r="AR428" s="112">
        <f t="shared" si="196"/>
        <v>76.64835164835165</v>
      </c>
      <c r="AS428" s="112">
        <f t="shared" si="196"/>
        <v>20.065789473684205</v>
      </c>
      <c r="AT428" s="113">
        <f t="shared" si="196"/>
        <v>253</v>
      </c>
      <c r="AU428" s="114">
        <f t="shared" si="196"/>
        <v>1.92</v>
      </c>
      <c r="AV428" s="115">
        <f t="shared" si="196"/>
        <v>1.29</v>
      </c>
      <c r="AW428" s="112">
        <f t="shared" si="196"/>
        <v>65.326633165829151</v>
      </c>
      <c r="AX428" s="112">
        <f t="shared" si="196"/>
        <v>32.524271844660205</v>
      </c>
      <c r="AY428" s="61">
        <f t="shared" si="196"/>
        <v>39.820346033010331</v>
      </c>
      <c r="AZ428" s="97">
        <f t="shared" si="196"/>
        <v>77.680000000000007</v>
      </c>
      <c r="BA428" s="68">
        <f t="shared" si="196"/>
        <v>57.9</v>
      </c>
      <c r="BB428" s="68">
        <f t="shared" si="196"/>
        <v>36.4</v>
      </c>
      <c r="BC428" s="68">
        <f t="shared" si="196"/>
        <v>1032</v>
      </c>
      <c r="BD428" s="68">
        <f t="shared" si="196"/>
        <v>0</v>
      </c>
      <c r="BE428" s="15">
        <f t="shared" si="196"/>
        <v>0</v>
      </c>
      <c r="BF428" s="6">
        <f t="shared" si="196"/>
        <v>11587</v>
      </c>
      <c r="BG428" s="41">
        <f t="shared" si="196"/>
        <v>1271</v>
      </c>
      <c r="BH428" s="42">
        <f t="shared" si="196"/>
        <v>4709</v>
      </c>
      <c r="BI428" s="42">
        <f t="shared" si="196"/>
        <v>0</v>
      </c>
      <c r="BJ428" s="42">
        <f t="shared" si="196"/>
        <v>0</v>
      </c>
      <c r="BK428" s="42">
        <f t="shared" si="196"/>
        <v>0</v>
      </c>
      <c r="BL428" s="42">
        <f t="shared" si="196"/>
        <v>0</v>
      </c>
      <c r="BM428" s="15">
        <f t="shared" si="196"/>
        <v>0</v>
      </c>
    </row>
    <row r="429" spans="1:65" outlineLevel="2" x14ac:dyDescent="0.3">
      <c r="A429" s="158" t="s">
        <v>23</v>
      </c>
      <c r="B429" s="159"/>
      <c r="C429" s="51">
        <f>IFERROR(SUBTOTAL(1,C396:C426),"")</f>
        <v>285045.54838709679</v>
      </c>
      <c r="D429" s="61" t="str">
        <f t="shared" ref="D429:BM429" si="197">IFERROR(SUBTOTAL(1,D396:D426),"")</f>
        <v/>
      </c>
      <c r="E429" s="12" t="str">
        <f t="shared" si="197"/>
        <v/>
      </c>
      <c r="F429" s="12" t="str">
        <f t="shared" si="197"/>
        <v/>
      </c>
      <c r="G429" s="12" t="str">
        <f t="shared" si="197"/>
        <v/>
      </c>
      <c r="H429" s="12" t="str">
        <f t="shared" si="197"/>
        <v/>
      </c>
      <c r="I429" s="12" t="str">
        <f t="shared" si="197"/>
        <v/>
      </c>
      <c r="J429" s="12" t="str">
        <f t="shared" si="197"/>
        <v/>
      </c>
      <c r="K429" s="12" t="str">
        <f t="shared" si="197"/>
        <v/>
      </c>
      <c r="L429" s="12" t="str">
        <f t="shared" si="197"/>
        <v/>
      </c>
      <c r="M429" s="72">
        <f t="shared" si="197"/>
        <v>7.4250000000000007</v>
      </c>
      <c r="N429" s="83">
        <f t="shared" si="197"/>
        <v>7.3650000000000002</v>
      </c>
      <c r="O429" s="83">
        <f t="shared" si="197"/>
        <v>7.4499999999999993</v>
      </c>
      <c r="P429" s="83" t="str">
        <f t="shared" si="197"/>
        <v/>
      </c>
      <c r="Q429" s="83" t="str">
        <f t="shared" si="197"/>
        <v/>
      </c>
      <c r="R429" s="83" t="str">
        <f t="shared" si="197"/>
        <v/>
      </c>
      <c r="S429" s="83" t="str">
        <f t="shared" si="197"/>
        <v/>
      </c>
      <c r="T429" s="83" t="str">
        <f t="shared" si="197"/>
        <v/>
      </c>
      <c r="U429" s="83" t="str">
        <f t="shared" si="197"/>
        <v/>
      </c>
      <c r="V429" s="6" t="str">
        <f t="shared" si="197"/>
        <v/>
      </c>
      <c r="W429" s="41" t="str">
        <f t="shared" si="197"/>
        <v/>
      </c>
      <c r="X429" s="41" t="str">
        <f t="shared" si="197"/>
        <v/>
      </c>
      <c r="Y429" s="41" t="str">
        <f t="shared" si="197"/>
        <v/>
      </c>
      <c r="Z429" s="41" t="str">
        <f t="shared" si="197"/>
        <v/>
      </c>
      <c r="AA429" s="41" t="str">
        <f t="shared" si="197"/>
        <v/>
      </c>
      <c r="AB429" s="41" t="str">
        <f t="shared" si="197"/>
        <v/>
      </c>
      <c r="AC429" s="41" t="str">
        <f t="shared" si="197"/>
        <v/>
      </c>
      <c r="AD429" s="41" t="str">
        <f t="shared" si="197"/>
        <v/>
      </c>
      <c r="AE429" s="6" t="str">
        <f t="shared" si="197"/>
        <v/>
      </c>
      <c r="AF429" s="41" t="str">
        <f t="shared" si="197"/>
        <v/>
      </c>
      <c r="AG429" s="41" t="str">
        <f t="shared" si="197"/>
        <v/>
      </c>
      <c r="AH429" s="41" t="str">
        <f t="shared" si="197"/>
        <v/>
      </c>
      <c r="AI429" s="41" t="str">
        <f t="shared" si="197"/>
        <v/>
      </c>
      <c r="AJ429" s="41" t="str">
        <f t="shared" si="197"/>
        <v/>
      </c>
      <c r="AK429" s="41" t="str">
        <f t="shared" si="197"/>
        <v/>
      </c>
      <c r="AL429" s="41" t="str">
        <f t="shared" si="197"/>
        <v/>
      </c>
      <c r="AM429" s="41" t="str">
        <f t="shared" si="197"/>
        <v/>
      </c>
      <c r="AN429" s="41">
        <f t="shared" si="197"/>
        <v>22.089674372427226</v>
      </c>
      <c r="AO429" s="41">
        <f t="shared" si="197"/>
        <v>957.16129032258061</v>
      </c>
      <c r="AP429" s="110">
        <f t="shared" si="197"/>
        <v>2.8620000000000001</v>
      </c>
      <c r="AQ429" s="111">
        <f t="shared" si="197"/>
        <v>2.242</v>
      </c>
      <c r="AR429" s="112">
        <f t="shared" si="197"/>
        <v>78.437505057040568</v>
      </c>
      <c r="AS429" s="112">
        <f t="shared" si="197"/>
        <v>21.562494942959429</v>
      </c>
      <c r="AT429" s="113">
        <f t="shared" si="197"/>
        <v>723.83870967741939</v>
      </c>
      <c r="AU429" s="114">
        <f t="shared" si="197"/>
        <v>2.1422727272727271</v>
      </c>
      <c r="AV429" s="115">
        <f t="shared" si="197"/>
        <v>1.3740000000000001</v>
      </c>
      <c r="AW429" s="112">
        <f t="shared" si="197"/>
        <v>66.369621516779802</v>
      </c>
      <c r="AX429" s="112">
        <f t="shared" si="197"/>
        <v>33.630378483220184</v>
      </c>
      <c r="AY429" s="61">
        <f t="shared" si="197"/>
        <v>45.612323588078866</v>
      </c>
      <c r="AZ429" s="97">
        <f t="shared" si="197"/>
        <v>79.644999999999996</v>
      </c>
      <c r="BA429" s="68">
        <f t="shared" si="197"/>
        <v>57.9</v>
      </c>
      <c r="BB429" s="68">
        <f t="shared" si="197"/>
        <v>36.4</v>
      </c>
      <c r="BC429" s="68">
        <f t="shared" si="197"/>
        <v>1032</v>
      </c>
      <c r="BD429" s="68" t="str">
        <f t="shared" si="197"/>
        <v/>
      </c>
      <c r="BE429" s="15" t="str">
        <f>IFERROR(SUBTOTAL(1,BE396:BE426),"")</f>
        <v/>
      </c>
      <c r="BF429" s="6">
        <f t="shared" si="197"/>
        <v>13368.838709677419</v>
      </c>
      <c r="BG429" s="41">
        <f t="shared" si="197"/>
        <v>6612.9354838709678</v>
      </c>
      <c r="BH429" s="42">
        <f t="shared" si="197"/>
        <v>6755.9032258064517</v>
      </c>
      <c r="BI429" s="42" t="str">
        <f t="shared" si="197"/>
        <v/>
      </c>
      <c r="BJ429" s="42" t="str">
        <f t="shared" si="197"/>
        <v/>
      </c>
      <c r="BK429" s="42" t="str">
        <f t="shared" si="197"/>
        <v/>
      </c>
      <c r="BL429" s="42" t="str">
        <f t="shared" si="197"/>
        <v/>
      </c>
      <c r="BM429" s="15" t="str">
        <f t="shared" si="197"/>
        <v/>
      </c>
    </row>
    <row r="430" spans="1:65" ht="17.25" outlineLevel="1" thickBot="1" x14ac:dyDescent="0.35">
      <c r="A430" s="160" t="s">
        <v>46</v>
      </c>
      <c r="B430" s="161"/>
      <c r="C430" s="52">
        <f>SUBTOTAL(9,C396:C426)</f>
        <v>8836412</v>
      </c>
      <c r="D430" s="62"/>
      <c r="E430" s="30"/>
      <c r="F430" s="30"/>
      <c r="G430" s="30"/>
      <c r="H430" s="30"/>
      <c r="I430" s="30"/>
      <c r="J430" s="30"/>
      <c r="K430" s="30"/>
      <c r="L430" s="30"/>
      <c r="M430" s="73"/>
      <c r="N430" s="84"/>
      <c r="O430" s="84"/>
      <c r="P430" s="84"/>
      <c r="Q430" s="84"/>
      <c r="R430" s="84"/>
      <c r="S430" s="84"/>
      <c r="T430" s="84"/>
      <c r="U430" s="84"/>
      <c r="V430" s="93"/>
      <c r="W430" s="94"/>
      <c r="X430" s="94"/>
      <c r="Y430" s="94"/>
      <c r="Z430" s="94"/>
      <c r="AA430" s="94"/>
      <c r="AB430" s="94"/>
      <c r="AC430" s="94"/>
      <c r="AD430" s="94"/>
      <c r="AE430" s="93"/>
      <c r="AF430" s="94"/>
      <c r="AG430" s="94"/>
      <c r="AH430" s="94"/>
      <c r="AI430" s="94"/>
      <c r="AJ430" s="94"/>
      <c r="AK430" s="94"/>
      <c r="AL430" s="94"/>
      <c r="AM430" s="94"/>
      <c r="AN430" s="94"/>
      <c r="AO430" s="43">
        <f>SUBTOTAL(9,AO396:AO426)</f>
        <v>29672</v>
      </c>
      <c r="AP430" s="116"/>
      <c r="AQ430" s="117"/>
      <c r="AR430" s="118"/>
      <c r="AS430" s="118"/>
      <c r="AT430" s="119">
        <f>SUBTOTAL(9,AT396:AT426)</f>
        <v>22439</v>
      </c>
      <c r="AU430" s="120"/>
      <c r="AV430" s="121"/>
      <c r="AW430" s="118"/>
      <c r="AX430" s="118"/>
      <c r="AY430" s="62"/>
      <c r="AZ430" s="98"/>
      <c r="BA430" s="69"/>
      <c r="BB430" s="69"/>
      <c r="BC430" s="69"/>
      <c r="BD430" s="69"/>
      <c r="BE430" s="16">
        <f>SUBTOTAL(9,BE396:BE426)</f>
        <v>0</v>
      </c>
      <c r="BF430" s="7">
        <f t="shared" ref="BF430:BM430" si="198">SUBTOTAL(9,BF396:BF426)</f>
        <v>414434</v>
      </c>
      <c r="BG430" s="43">
        <f t="shared" si="198"/>
        <v>205001</v>
      </c>
      <c r="BH430" s="44">
        <f t="shared" si="198"/>
        <v>209433</v>
      </c>
      <c r="BI430" s="44">
        <f t="shared" si="198"/>
        <v>0</v>
      </c>
      <c r="BJ430" s="44">
        <f t="shared" si="198"/>
        <v>0</v>
      </c>
      <c r="BK430" s="44">
        <f t="shared" si="198"/>
        <v>0</v>
      </c>
      <c r="BL430" s="44">
        <f t="shared" si="198"/>
        <v>0</v>
      </c>
      <c r="BM430" s="16">
        <f t="shared" si="198"/>
        <v>0</v>
      </c>
    </row>
    <row r="431" spans="1:65" outlineLevel="1" x14ac:dyDescent="0.3">
      <c r="A431" s="24"/>
      <c r="B431" s="24"/>
      <c r="C431" s="17"/>
      <c r="D431" s="18"/>
      <c r="E431" s="18"/>
      <c r="F431" s="18"/>
      <c r="G431" s="18"/>
      <c r="H431" s="18"/>
      <c r="I431" s="18"/>
      <c r="J431" s="18"/>
      <c r="K431" s="18"/>
      <c r="L431" s="18"/>
      <c r="M431" s="54"/>
      <c r="N431" s="54"/>
      <c r="O431" s="54"/>
      <c r="P431" s="54"/>
      <c r="Q431" s="54"/>
      <c r="R431" s="54"/>
      <c r="S431" s="54"/>
      <c r="T431" s="54"/>
      <c r="U431" s="54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22"/>
      <c r="AQ431" s="122"/>
      <c r="AR431" s="122"/>
      <c r="AS431" s="122"/>
      <c r="AT431" s="136"/>
      <c r="AU431" s="137"/>
      <c r="AV431" s="137"/>
      <c r="AW431" s="122"/>
      <c r="AX431" s="122"/>
      <c r="AY431" s="18"/>
      <c r="AZ431" s="54"/>
      <c r="BA431" s="54"/>
      <c r="BB431" s="54"/>
      <c r="BC431" s="54"/>
      <c r="BD431" s="54"/>
      <c r="BE431" s="17"/>
      <c r="BF431" s="17"/>
      <c r="BG431" s="17"/>
      <c r="BH431" s="17"/>
      <c r="BI431" s="17"/>
      <c r="BJ431" s="17"/>
      <c r="BK431" s="17"/>
      <c r="BL431" s="17"/>
      <c r="BM431" s="17"/>
    </row>
  </sheetData>
  <mergeCells count="112">
    <mergeCell ref="BI6:BI7"/>
    <mergeCell ref="BJ6:BJ7"/>
    <mergeCell ref="BK6:BK7"/>
    <mergeCell ref="BL6:BL7"/>
    <mergeCell ref="BM6:BM7"/>
    <mergeCell ref="A8:B8"/>
    <mergeCell ref="AZ6:AZ7"/>
    <mergeCell ref="BA6:BD6"/>
    <mergeCell ref="BE6:BE7"/>
    <mergeCell ref="BF6:BF7"/>
    <mergeCell ref="BG6:BG7"/>
    <mergeCell ref="BH6:BH7"/>
    <mergeCell ref="AT6:AT7"/>
    <mergeCell ref="AU6:AU7"/>
    <mergeCell ref="AV6:AV7"/>
    <mergeCell ref="AW6:AW7"/>
    <mergeCell ref="AX6:AX7"/>
    <mergeCell ref="AY6:AY7"/>
    <mergeCell ref="AN6:AN7"/>
    <mergeCell ref="AO6:AO7"/>
    <mergeCell ref="AP6:AP7"/>
    <mergeCell ref="AQ6:AQ7"/>
    <mergeCell ref="AR6:AR7"/>
    <mergeCell ref="AS6:AS7"/>
    <mergeCell ref="A6:B7"/>
    <mergeCell ref="C6:C7"/>
    <mergeCell ref="D6:L6"/>
    <mergeCell ref="C15:C16"/>
    <mergeCell ref="D15:L15"/>
    <mergeCell ref="M15:U15"/>
    <mergeCell ref="V15:AD15"/>
    <mergeCell ref="AE15:AM15"/>
    <mergeCell ref="AN15:AN16"/>
    <mergeCell ref="A9:B9"/>
    <mergeCell ref="A10:B10"/>
    <mergeCell ref="A11:B11"/>
    <mergeCell ref="A12:B12"/>
    <mergeCell ref="A15:A16"/>
    <mergeCell ref="B15:B16"/>
    <mergeCell ref="M6:U6"/>
    <mergeCell ref="V6:AD6"/>
    <mergeCell ref="AE6:AM6"/>
    <mergeCell ref="BJ15:BJ16"/>
    <mergeCell ref="BK15:BK16"/>
    <mergeCell ref="BL15:BL16"/>
    <mergeCell ref="BM15:BM16"/>
    <mergeCell ref="A48:B48"/>
    <mergeCell ref="A49:B49"/>
    <mergeCell ref="BA15:BD15"/>
    <mergeCell ref="BE15:BE16"/>
    <mergeCell ref="BF15:BF16"/>
    <mergeCell ref="BG15:BG16"/>
    <mergeCell ref="BH15:BH16"/>
    <mergeCell ref="BI15:BI16"/>
    <mergeCell ref="AU15:AU16"/>
    <mergeCell ref="AV15:AV16"/>
    <mergeCell ref="AW15:AW16"/>
    <mergeCell ref="AX15:AX16"/>
    <mergeCell ref="AY15:AY16"/>
    <mergeCell ref="AZ15:AZ16"/>
    <mergeCell ref="AO15:AO16"/>
    <mergeCell ref="AP15:AP16"/>
    <mergeCell ref="AQ15:AQ16"/>
    <mergeCell ref="AR15:AR16"/>
    <mergeCell ref="AS15:AS16"/>
    <mergeCell ref="AT15:AT16"/>
    <mergeCell ref="A116:B116"/>
    <mergeCell ref="A117:B117"/>
    <mergeCell ref="A118:B118"/>
    <mergeCell ref="A119:B119"/>
    <mergeCell ref="A150:B150"/>
    <mergeCell ref="A151:B151"/>
    <mergeCell ref="A50:B50"/>
    <mergeCell ref="A51:B51"/>
    <mergeCell ref="A81:B81"/>
    <mergeCell ref="A82:B82"/>
    <mergeCell ref="A83:B83"/>
    <mergeCell ref="A84:B84"/>
    <mergeCell ref="A219:B219"/>
    <mergeCell ref="A220:B220"/>
    <mergeCell ref="A221:B221"/>
    <mergeCell ref="A222:B222"/>
    <mergeCell ref="A254:B254"/>
    <mergeCell ref="A255:B255"/>
    <mergeCell ref="A152:B152"/>
    <mergeCell ref="A153:B153"/>
    <mergeCell ref="A185:B185"/>
    <mergeCell ref="A186:B186"/>
    <mergeCell ref="A187:B187"/>
    <mergeCell ref="A188:B188"/>
    <mergeCell ref="A323:B323"/>
    <mergeCell ref="A324:B324"/>
    <mergeCell ref="A325:B325"/>
    <mergeCell ref="A326:B326"/>
    <mergeCell ref="A358:B358"/>
    <mergeCell ref="A359:B359"/>
    <mergeCell ref="A256:B256"/>
    <mergeCell ref="A257:B257"/>
    <mergeCell ref="A289:B289"/>
    <mergeCell ref="A290:B290"/>
    <mergeCell ref="A291:B291"/>
    <mergeCell ref="A292:B292"/>
    <mergeCell ref="A427:B427"/>
    <mergeCell ref="A428:B428"/>
    <mergeCell ref="A429:B429"/>
    <mergeCell ref="A430:B430"/>
    <mergeCell ref="A360:B360"/>
    <mergeCell ref="A361:B361"/>
    <mergeCell ref="A392:B392"/>
    <mergeCell ref="A393:B393"/>
    <mergeCell ref="A394:B394"/>
    <mergeCell ref="A395:B395"/>
  </mergeCells>
  <phoneticPr fontId="1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43" fitToHeight="0" orientation="landscape" horizontalDpi="1200" r:id="rId1"/>
  <rowBreaks count="11" manualBreakCount="11">
    <brk id="51" max="16383" man="1"/>
    <brk id="84" max="16383" man="1"/>
    <brk id="119" max="16383" man="1"/>
    <brk id="153" max="16383" man="1"/>
    <brk id="188" max="16383" man="1"/>
    <brk id="222" max="16383" man="1"/>
    <brk id="257" max="16383" man="1"/>
    <brk id="292" max="16383" man="1"/>
    <brk id="326" max="19" man="1"/>
    <brk id="361" max="16383" man="1"/>
    <brk id="395" max="1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M431"/>
  <sheetViews>
    <sheetView showGridLines="0" zoomScale="55" zoomScaleNormal="55" zoomScaleSheetLayoutView="55" workbookViewId="0">
      <pane xSplit="2" ySplit="16" topLeftCell="C17" activePane="bottomRight" state="frozen"/>
      <selection pane="topRight" activeCell="C1" sqref="C1"/>
      <selection pane="bottomLeft" activeCell="A4" sqref="A4"/>
      <selection pane="bottomRight" activeCell="B17" sqref="B17"/>
    </sheetView>
  </sheetViews>
  <sheetFormatPr defaultRowHeight="16.5" outlineLevelRow="5" outlineLevelCol="1" x14ac:dyDescent="0.3"/>
  <cols>
    <col min="1" max="1" width="6" style="20" bestFit="1" customWidth="1"/>
    <col min="2" max="2" width="11.125" style="2" bestFit="1" customWidth="1"/>
    <col min="3" max="3" width="14.625" style="4" customWidth="1"/>
    <col min="4" max="4" width="9.25" style="3" bestFit="1" customWidth="1"/>
    <col min="5" max="12" width="9.25" style="3" customWidth="1" outlineLevel="1"/>
    <col min="13" max="13" width="9.25" style="53" bestFit="1" customWidth="1"/>
    <col min="14" max="21" width="9.25" style="53" customWidth="1" outlineLevel="1"/>
    <col min="22" max="22" width="9.25" style="4" bestFit="1" customWidth="1"/>
    <col min="23" max="30" width="9.25" style="4" customWidth="1" outlineLevel="1"/>
    <col min="31" max="31" width="14.25" style="4" bestFit="1" customWidth="1"/>
    <col min="32" max="39" width="9.25" style="4" customWidth="1" outlineLevel="1"/>
    <col min="40" max="40" width="13.75" style="4" customWidth="1"/>
    <col min="41" max="41" width="14.625" style="4" customWidth="1"/>
    <col min="42" max="43" width="8.625" style="100" customWidth="1"/>
    <col min="44" max="44" width="10.625" style="100" customWidth="1"/>
    <col min="45" max="45" width="10.625" style="100" bestFit="1" customWidth="1"/>
    <col min="46" max="46" width="14.625" style="101" customWidth="1"/>
    <col min="47" max="48" width="8.625" style="102" customWidth="1"/>
    <col min="49" max="49" width="10.625" style="100" customWidth="1"/>
    <col min="50" max="50" width="10.625" style="100" bestFit="1" customWidth="1"/>
    <col min="51" max="51" width="11.625" style="3" customWidth="1"/>
    <col min="52" max="56" width="11.625" style="53" customWidth="1"/>
    <col min="57" max="57" width="14.625" style="4" customWidth="1"/>
    <col min="58" max="58" width="20.375" style="4" bestFit="1" customWidth="1"/>
    <col min="59" max="59" width="14" style="4" customWidth="1" outlineLevel="1"/>
    <col min="60" max="60" width="20.875" style="4" customWidth="1" outlineLevel="1"/>
    <col min="61" max="61" width="18.875" style="4" customWidth="1" outlineLevel="1"/>
    <col min="62" max="63" width="20.25" style="4" customWidth="1" outlineLevel="1"/>
    <col min="64" max="65" width="20.875" style="4" customWidth="1" outlineLevel="1"/>
  </cols>
  <sheetData>
    <row r="1" spans="1:65" ht="19.5" x14ac:dyDescent="0.3">
      <c r="A1" s="19" t="s">
        <v>106</v>
      </c>
    </row>
    <row r="2" spans="1:65" s="35" customFormat="1" x14ac:dyDescent="0.3">
      <c r="A2" s="138" t="s">
        <v>99</v>
      </c>
      <c r="B2" s="34"/>
      <c r="M2" s="53"/>
      <c r="N2" s="53"/>
      <c r="O2" s="53"/>
      <c r="P2" s="53"/>
      <c r="Q2" s="53"/>
      <c r="R2" s="53"/>
      <c r="S2" s="53"/>
      <c r="T2" s="53"/>
      <c r="U2" s="5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P2" s="100"/>
      <c r="AQ2" s="100"/>
      <c r="AR2" s="100"/>
      <c r="AS2" s="100"/>
      <c r="AT2" s="103"/>
      <c r="AU2" s="103"/>
      <c r="AV2" s="103"/>
      <c r="AW2" s="100"/>
      <c r="AX2" s="100"/>
      <c r="AZ2" s="53"/>
      <c r="BA2" s="53"/>
      <c r="BB2" s="53"/>
      <c r="BC2" s="53"/>
      <c r="BD2" s="53"/>
      <c r="BG2" s="4"/>
      <c r="BH2" s="4"/>
      <c r="BI2" s="4"/>
      <c r="BJ2" s="4"/>
      <c r="BK2" s="4"/>
      <c r="BL2" s="4"/>
      <c r="BM2" s="4"/>
    </row>
    <row r="3" spans="1:65" s="35" customFormat="1" x14ac:dyDescent="0.3">
      <c r="A3" s="139" t="s">
        <v>100</v>
      </c>
      <c r="B3" s="34"/>
      <c r="M3" s="53"/>
      <c r="N3" s="53"/>
      <c r="O3" s="53"/>
      <c r="P3" s="53"/>
      <c r="Q3" s="53"/>
      <c r="R3" s="53"/>
      <c r="S3" s="53"/>
      <c r="T3" s="53"/>
      <c r="U3" s="5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P3" s="100"/>
      <c r="AQ3" s="100"/>
      <c r="AR3" s="100"/>
      <c r="AS3" s="100"/>
      <c r="AT3" s="103"/>
      <c r="AU3" s="103"/>
      <c r="AV3" s="103"/>
      <c r="AW3" s="100"/>
      <c r="AX3" s="100"/>
      <c r="AZ3" s="53"/>
      <c r="BA3" s="53"/>
      <c r="BB3" s="53"/>
      <c r="BC3" s="53"/>
      <c r="BD3" s="53"/>
      <c r="BG3" s="4"/>
      <c r="BH3" s="4"/>
      <c r="BI3" s="4"/>
      <c r="BJ3" s="4"/>
      <c r="BK3" s="4"/>
      <c r="BL3" s="4"/>
      <c r="BM3" s="4"/>
    </row>
    <row r="4" spans="1:65" s="35" customFormat="1" x14ac:dyDescent="0.3">
      <c r="A4" s="140" t="s">
        <v>101</v>
      </c>
      <c r="B4" s="141"/>
      <c r="C4" s="142"/>
      <c r="D4" s="142"/>
      <c r="E4" s="142"/>
      <c r="F4" s="142"/>
      <c r="G4" s="142"/>
      <c r="H4" s="142"/>
      <c r="M4" s="53"/>
      <c r="N4" s="53"/>
      <c r="O4" s="53"/>
      <c r="P4" s="53"/>
      <c r="Q4" s="53"/>
      <c r="R4" s="53"/>
      <c r="S4" s="53"/>
      <c r="T4" s="53"/>
      <c r="U4" s="5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P4" s="100"/>
      <c r="AQ4" s="100"/>
      <c r="AR4" s="100"/>
      <c r="AS4" s="100"/>
      <c r="AT4" s="103"/>
      <c r="AU4" s="103"/>
      <c r="AV4" s="103"/>
      <c r="AW4" s="100"/>
      <c r="AX4" s="100"/>
      <c r="AZ4" s="53"/>
      <c r="BA4" s="53"/>
      <c r="BB4" s="53"/>
      <c r="BC4" s="53"/>
      <c r="BD4" s="53"/>
      <c r="BG4" s="4"/>
      <c r="BH4" s="4"/>
      <c r="BI4" s="4"/>
      <c r="BJ4" s="4"/>
      <c r="BK4" s="4"/>
      <c r="BL4" s="4"/>
      <c r="BM4" s="4"/>
    </row>
    <row r="5" spans="1:65" s="35" customFormat="1" ht="17.25" thickBot="1" x14ac:dyDescent="0.35">
      <c r="A5" s="36"/>
      <c r="B5" s="34"/>
      <c r="M5" s="53"/>
      <c r="N5" s="53"/>
      <c r="O5" s="53"/>
      <c r="P5" s="53"/>
      <c r="Q5" s="53"/>
      <c r="R5" s="53"/>
      <c r="S5" s="53"/>
      <c r="T5" s="53"/>
      <c r="U5" s="53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P5" s="100"/>
      <c r="AQ5" s="100"/>
      <c r="AR5" s="100"/>
      <c r="AS5" s="100"/>
      <c r="AT5" s="103"/>
      <c r="AU5" s="103"/>
      <c r="AV5" s="103"/>
      <c r="AW5" s="100"/>
      <c r="AX5" s="100"/>
      <c r="AZ5" s="53"/>
      <c r="BA5" s="53"/>
      <c r="BB5" s="53"/>
      <c r="BC5" s="53"/>
      <c r="BD5" s="53"/>
      <c r="BG5" s="4"/>
      <c r="BH5" s="4"/>
      <c r="BI5" s="4"/>
      <c r="BJ5" s="4"/>
      <c r="BK5" s="4"/>
      <c r="BL5" s="4"/>
      <c r="BM5" s="4"/>
    </row>
    <row r="6" spans="1:65" s="35" customFormat="1" ht="17.25" customHeight="1" thickBot="1" x14ac:dyDescent="0.35">
      <c r="A6" s="190" t="s">
        <v>61</v>
      </c>
      <c r="B6" s="191"/>
      <c r="C6" s="170" t="s">
        <v>2</v>
      </c>
      <c r="D6" s="194" t="s">
        <v>68</v>
      </c>
      <c r="E6" s="195"/>
      <c r="F6" s="195"/>
      <c r="G6" s="195"/>
      <c r="H6" s="195"/>
      <c r="I6" s="195"/>
      <c r="J6" s="195"/>
      <c r="K6" s="195"/>
      <c r="L6" s="195"/>
      <c r="M6" s="196" t="s">
        <v>77</v>
      </c>
      <c r="N6" s="197"/>
      <c r="O6" s="197"/>
      <c r="P6" s="197"/>
      <c r="Q6" s="197"/>
      <c r="R6" s="197"/>
      <c r="S6" s="197"/>
      <c r="T6" s="197"/>
      <c r="U6" s="197"/>
      <c r="V6" s="174" t="s">
        <v>80</v>
      </c>
      <c r="W6" s="170"/>
      <c r="X6" s="170"/>
      <c r="Y6" s="170"/>
      <c r="Z6" s="170"/>
      <c r="AA6" s="170"/>
      <c r="AB6" s="170"/>
      <c r="AC6" s="170"/>
      <c r="AD6" s="170"/>
      <c r="AE6" s="176" t="s">
        <v>82</v>
      </c>
      <c r="AF6" s="170"/>
      <c r="AG6" s="170"/>
      <c r="AH6" s="170"/>
      <c r="AI6" s="170"/>
      <c r="AJ6" s="170"/>
      <c r="AK6" s="170"/>
      <c r="AL6" s="170"/>
      <c r="AM6" s="170"/>
      <c r="AN6" s="176" t="s">
        <v>67</v>
      </c>
      <c r="AO6" s="174" t="s">
        <v>1</v>
      </c>
      <c r="AP6" s="178" t="s">
        <v>93</v>
      </c>
      <c r="AQ6" s="180" t="s">
        <v>94</v>
      </c>
      <c r="AR6" s="182" t="s">
        <v>95</v>
      </c>
      <c r="AS6" s="182" t="s">
        <v>91</v>
      </c>
      <c r="AT6" s="188" t="s">
        <v>66</v>
      </c>
      <c r="AU6" s="178" t="s">
        <v>96</v>
      </c>
      <c r="AV6" s="180" t="s">
        <v>97</v>
      </c>
      <c r="AW6" s="182" t="s">
        <v>98</v>
      </c>
      <c r="AX6" s="182" t="s">
        <v>92</v>
      </c>
      <c r="AY6" s="184" t="s">
        <v>89</v>
      </c>
      <c r="AZ6" s="186" t="s">
        <v>87</v>
      </c>
      <c r="BA6" s="168" t="s">
        <v>104</v>
      </c>
      <c r="BB6" s="169"/>
      <c r="BC6" s="169"/>
      <c r="BD6" s="169"/>
      <c r="BE6" s="170" t="s">
        <v>102</v>
      </c>
      <c r="BF6" s="172" t="s">
        <v>3</v>
      </c>
      <c r="BG6" s="174" t="s">
        <v>4</v>
      </c>
      <c r="BH6" s="176" t="s">
        <v>7</v>
      </c>
      <c r="BI6" s="176" t="s">
        <v>8</v>
      </c>
      <c r="BJ6" s="176" t="s">
        <v>6</v>
      </c>
      <c r="BK6" s="176" t="s">
        <v>5</v>
      </c>
      <c r="BL6" s="176" t="s">
        <v>9</v>
      </c>
      <c r="BM6" s="166" t="s">
        <v>10</v>
      </c>
    </row>
    <row r="7" spans="1:65" s="1" customFormat="1" ht="35.25" thickBot="1" x14ac:dyDescent="0.35">
      <c r="A7" s="192"/>
      <c r="B7" s="193"/>
      <c r="C7" s="171"/>
      <c r="D7" s="75" t="s">
        <v>78</v>
      </c>
      <c r="E7" s="59" t="s">
        <v>69</v>
      </c>
      <c r="F7" s="58" t="s">
        <v>70</v>
      </c>
      <c r="G7" s="58" t="s">
        <v>71</v>
      </c>
      <c r="H7" s="58" t="s">
        <v>72</v>
      </c>
      <c r="I7" s="58" t="s">
        <v>73</v>
      </c>
      <c r="J7" s="58" t="s">
        <v>74</v>
      </c>
      <c r="K7" s="58" t="s">
        <v>75</v>
      </c>
      <c r="L7" s="58" t="s">
        <v>76</v>
      </c>
      <c r="M7" s="63" t="s">
        <v>79</v>
      </c>
      <c r="N7" s="80" t="s">
        <v>69</v>
      </c>
      <c r="O7" s="81" t="s">
        <v>70</v>
      </c>
      <c r="P7" s="81" t="s">
        <v>71</v>
      </c>
      <c r="Q7" s="81" t="s">
        <v>72</v>
      </c>
      <c r="R7" s="81" t="s">
        <v>73</v>
      </c>
      <c r="S7" s="81" t="s">
        <v>74</v>
      </c>
      <c r="T7" s="81" t="s">
        <v>75</v>
      </c>
      <c r="U7" s="89" t="s">
        <v>76</v>
      </c>
      <c r="V7" s="90" t="s">
        <v>81</v>
      </c>
      <c r="W7" s="91" t="s">
        <v>69</v>
      </c>
      <c r="X7" s="92" t="s">
        <v>70</v>
      </c>
      <c r="Y7" s="92" t="s">
        <v>71</v>
      </c>
      <c r="Z7" s="92" t="s">
        <v>72</v>
      </c>
      <c r="AA7" s="92" t="s">
        <v>73</v>
      </c>
      <c r="AB7" s="92" t="s">
        <v>74</v>
      </c>
      <c r="AC7" s="92" t="s">
        <v>75</v>
      </c>
      <c r="AD7" s="92" t="s">
        <v>76</v>
      </c>
      <c r="AE7" s="90" t="s">
        <v>83</v>
      </c>
      <c r="AF7" s="91" t="s">
        <v>69</v>
      </c>
      <c r="AG7" s="92" t="s">
        <v>70</v>
      </c>
      <c r="AH7" s="92" t="s">
        <v>71</v>
      </c>
      <c r="AI7" s="92" t="s">
        <v>72</v>
      </c>
      <c r="AJ7" s="92" t="s">
        <v>73</v>
      </c>
      <c r="AK7" s="92" t="s">
        <v>74</v>
      </c>
      <c r="AL7" s="92" t="s">
        <v>75</v>
      </c>
      <c r="AM7" s="92" t="s">
        <v>76</v>
      </c>
      <c r="AN7" s="177"/>
      <c r="AO7" s="175"/>
      <c r="AP7" s="179"/>
      <c r="AQ7" s="181"/>
      <c r="AR7" s="183"/>
      <c r="AS7" s="183"/>
      <c r="AT7" s="189"/>
      <c r="AU7" s="179"/>
      <c r="AV7" s="181"/>
      <c r="AW7" s="183"/>
      <c r="AX7" s="183"/>
      <c r="AY7" s="185"/>
      <c r="AZ7" s="187"/>
      <c r="BA7" s="65" t="s">
        <v>84</v>
      </c>
      <c r="BB7" s="65" t="s">
        <v>85</v>
      </c>
      <c r="BC7" s="65" t="s">
        <v>86</v>
      </c>
      <c r="BD7" s="66" t="s">
        <v>90</v>
      </c>
      <c r="BE7" s="171"/>
      <c r="BF7" s="173"/>
      <c r="BG7" s="175"/>
      <c r="BH7" s="177"/>
      <c r="BI7" s="177"/>
      <c r="BJ7" s="177"/>
      <c r="BK7" s="177"/>
      <c r="BL7" s="177"/>
      <c r="BM7" s="167"/>
    </row>
    <row r="8" spans="1:65" x14ac:dyDescent="0.3">
      <c r="A8" s="156" t="s">
        <v>12</v>
      </c>
      <c r="B8" s="157"/>
      <c r="C8" s="50">
        <f t="shared" ref="C8:BM8" si="0">SUBTOTAL(4,C17:C426)</f>
        <v>399451</v>
      </c>
      <c r="D8" s="60">
        <f t="shared" si="0"/>
        <v>0</v>
      </c>
      <c r="E8" s="28">
        <f t="shared" si="0"/>
        <v>0</v>
      </c>
      <c r="F8" s="28">
        <f t="shared" si="0"/>
        <v>0</v>
      </c>
      <c r="G8" s="28">
        <f t="shared" si="0"/>
        <v>0</v>
      </c>
      <c r="H8" s="28">
        <f t="shared" si="0"/>
        <v>0</v>
      </c>
      <c r="I8" s="28">
        <f t="shared" si="0"/>
        <v>0</v>
      </c>
      <c r="J8" s="28">
        <f t="shared" si="0"/>
        <v>0</v>
      </c>
      <c r="K8" s="28">
        <f t="shared" si="0"/>
        <v>0</v>
      </c>
      <c r="L8" s="28">
        <f t="shared" si="0"/>
        <v>0</v>
      </c>
      <c r="M8" s="71">
        <f t="shared" si="0"/>
        <v>7.5</v>
      </c>
      <c r="N8" s="82">
        <f t="shared" si="0"/>
        <v>7.44</v>
      </c>
      <c r="O8" s="82">
        <f t="shared" si="0"/>
        <v>7.54</v>
      </c>
      <c r="P8" s="82">
        <f t="shared" si="0"/>
        <v>0</v>
      </c>
      <c r="Q8" s="82">
        <f t="shared" si="0"/>
        <v>0</v>
      </c>
      <c r="R8" s="82">
        <f t="shared" si="0"/>
        <v>0</v>
      </c>
      <c r="S8" s="82">
        <f t="shared" si="0"/>
        <v>0</v>
      </c>
      <c r="T8" s="82">
        <f t="shared" si="0"/>
        <v>0</v>
      </c>
      <c r="U8" s="82">
        <f t="shared" si="0"/>
        <v>0</v>
      </c>
      <c r="V8" s="29">
        <f t="shared" si="0"/>
        <v>0</v>
      </c>
      <c r="W8" s="39">
        <f t="shared" si="0"/>
        <v>0</v>
      </c>
      <c r="X8" s="39">
        <f t="shared" si="0"/>
        <v>0</v>
      </c>
      <c r="Y8" s="39">
        <f t="shared" si="0"/>
        <v>0</v>
      </c>
      <c r="Z8" s="39">
        <f t="shared" si="0"/>
        <v>0</v>
      </c>
      <c r="AA8" s="39">
        <f t="shared" si="0"/>
        <v>0</v>
      </c>
      <c r="AB8" s="39">
        <f t="shared" si="0"/>
        <v>0</v>
      </c>
      <c r="AC8" s="39">
        <f t="shared" si="0"/>
        <v>0</v>
      </c>
      <c r="AD8" s="39">
        <f t="shared" si="0"/>
        <v>0</v>
      </c>
      <c r="AE8" s="29">
        <f t="shared" si="0"/>
        <v>0</v>
      </c>
      <c r="AF8" s="39">
        <f t="shared" si="0"/>
        <v>0</v>
      </c>
      <c r="AG8" s="39">
        <f t="shared" si="0"/>
        <v>0</v>
      </c>
      <c r="AH8" s="39">
        <f t="shared" si="0"/>
        <v>0</v>
      </c>
      <c r="AI8" s="39">
        <f t="shared" si="0"/>
        <v>0</v>
      </c>
      <c r="AJ8" s="39">
        <f t="shared" si="0"/>
        <v>0</v>
      </c>
      <c r="AK8" s="39">
        <f t="shared" si="0"/>
        <v>0</v>
      </c>
      <c r="AL8" s="39">
        <f t="shared" si="0"/>
        <v>0</v>
      </c>
      <c r="AM8" s="39">
        <f t="shared" si="0"/>
        <v>0</v>
      </c>
      <c r="AN8" s="39">
        <f t="shared" si="0"/>
        <v>30.346820809248555</v>
      </c>
      <c r="AO8" s="39">
        <f t="shared" si="0"/>
        <v>1411</v>
      </c>
      <c r="AP8" s="104">
        <f t="shared" si="0"/>
        <v>4.4000000000000004</v>
      </c>
      <c r="AQ8" s="105">
        <f t="shared" si="0"/>
        <v>3.62</v>
      </c>
      <c r="AR8" s="106">
        <f t="shared" si="0"/>
        <v>83.742331288343564</v>
      </c>
      <c r="AS8" s="106">
        <f t="shared" si="0"/>
        <v>27.195467422096314</v>
      </c>
      <c r="AT8" s="107">
        <f t="shared" si="0"/>
        <v>1582</v>
      </c>
      <c r="AU8" s="108">
        <f t="shared" si="0"/>
        <v>2.69</v>
      </c>
      <c r="AV8" s="109">
        <f t="shared" si="0"/>
        <v>1.74</v>
      </c>
      <c r="AW8" s="106">
        <f t="shared" si="0"/>
        <v>71.604938271604937</v>
      </c>
      <c r="AX8" s="106">
        <f t="shared" si="0"/>
        <v>36.964980544747071</v>
      </c>
      <c r="AY8" s="60">
        <f t="shared" si="0"/>
        <v>57.66687016687019</v>
      </c>
      <c r="AZ8" s="96">
        <f t="shared" si="0"/>
        <v>82.44</v>
      </c>
      <c r="BA8" s="67">
        <f t="shared" si="0"/>
        <v>65.900000000000006</v>
      </c>
      <c r="BB8" s="67">
        <f t="shared" si="0"/>
        <v>37.6</v>
      </c>
      <c r="BC8" s="67">
        <f t="shared" si="0"/>
        <v>2773</v>
      </c>
      <c r="BD8" s="67">
        <f t="shared" si="0"/>
        <v>0</v>
      </c>
      <c r="BE8" s="27">
        <f t="shared" si="0"/>
        <v>0</v>
      </c>
      <c r="BF8" s="29">
        <f t="shared" si="0"/>
        <v>19953</v>
      </c>
      <c r="BG8" s="39">
        <f t="shared" si="0"/>
        <v>12298</v>
      </c>
      <c r="BH8" s="40">
        <f t="shared" si="0"/>
        <v>13998</v>
      </c>
      <c r="BI8" s="40">
        <f t="shared" si="0"/>
        <v>0</v>
      </c>
      <c r="BJ8" s="40">
        <f t="shared" si="0"/>
        <v>0</v>
      </c>
      <c r="BK8" s="40">
        <f t="shared" si="0"/>
        <v>0</v>
      </c>
      <c r="BL8" s="40">
        <f t="shared" si="0"/>
        <v>0</v>
      </c>
      <c r="BM8" s="27">
        <f t="shared" si="0"/>
        <v>0</v>
      </c>
    </row>
    <row r="9" spans="1:65" x14ac:dyDescent="0.3">
      <c r="A9" s="158" t="s">
        <v>11</v>
      </c>
      <c r="B9" s="159"/>
      <c r="C9" s="51">
        <f t="shared" ref="C9:BM9" si="1">SUBTOTAL(5,C17:C426)</f>
        <v>242757</v>
      </c>
      <c r="D9" s="61">
        <f t="shared" si="1"/>
        <v>0</v>
      </c>
      <c r="E9" s="12">
        <f t="shared" si="1"/>
        <v>0</v>
      </c>
      <c r="F9" s="12">
        <f t="shared" si="1"/>
        <v>0</v>
      </c>
      <c r="G9" s="12">
        <f t="shared" si="1"/>
        <v>0</v>
      </c>
      <c r="H9" s="12">
        <f t="shared" si="1"/>
        <v>0</v>
      </c>
      <c r="I9" s="12">
        <f t="shared" si="1"/>
        <v>0</v>
      </c>
      <c r="J9" s="12">
        <f t="shared" si="1"/>
        <v>0</v>
      </c>
      <c r="K9" s="12">
        <f t="shared" si="1"/>
        <v>0</v>
      </c>
      <c r="L9" s="12">
        <f t="shared" si="1"/>
        <v>0</v>
      </c>
      <c r="M9" s="72">
        <f t="shared" si="1"/>
        <v>6.4</v>
      </c>
      <c r="N9" s="83">
        <f t="shared" si="1"/>
        <v>5.6</v>
      </c>
      <c r="O9" s="83">
        <f t="shared" si="1"/>
        <v>6.85</v>
      </c>
      <c r="P9" s="83">
        <f t="shared" si="1"/>
        <v>0</v>
      </c>
      <c r="Q9" s="83">
        <f t="shared" si="1"/>
        <v>0</v>
      </c>
      <c r="R9" s="83">
        <f t="shared" si="1"/>
        <v>0</v>
      </c>
      <c r="S9" s="83">
        <f t="shared" si="1"/>
        <v>0</v>
      </c>
      <c r="T9" s="83">
        <f t="shared" si="1"/>
        <v>0</v>
      </c>
      <c r="U9" s="83">
        <f t="shared" si="1"/>
        <v>0</v>
      </c>
      <c r="V9" s="6">
        <f t="shared" si="1"/>
        <v>0</v>
      </c>
      <c r="W9" s="41">
        <f t="shared" si="1"/>
        <v>0</v>
      </c>
      <c r="X9" s="41">
        <f t="shared" si="1"/>
        <v>0</v>
      </c>
      <c r="Y9" s="41">
        <f t="shared" si="1"/>
        <v>0</v>
      </c>
      <c r="Z9" s="41">
        <f t="shared" si="1"/>
        <v>0</v>
      </c>
      <c r="AA9" s="41">
        <f t="shared" si="1"/>
        <v>0</v>
      </c>
      <c r="AB9" s="41">
        <f t="shared" si="1"/>
        <v>0</v>
      </c>
      <c r="AC9" s="41">
        <f t="shared" si="1"/>
        <v>0</v>
      </c>
      <c r="AD9" s="41">
        <f t="shared" si="1"/>
        <v>0</v>
      </c>
      <c r="AE9" s="6">
        <f t="shared" si="1"/>
        <v>0</v>
      </c>
      <c r="AF9" s="41">
        <f t="shared" si="1"/>
        <v>0</v>
      </c>
      <c r="AG9" s="41">
        <f t="shared" si="1"/>
        <v>0</v>
      </c>
      <c r="AH9" s="41">
        <f t="shared" si="1"/>
        <v>0</v>
      </c>
      <c r="AI9" s="41">
        <f t="shared" si="1"/>
        <v>0</v>
      </c>
      <c r="AJ9" s="41">
        <f t="shared" si="1"/>
        <v>0</v>
      </c>
      <c r="AK9" s="41">
        <f t="shared" si="1"/>
        <v>0</v>
      </c>
      <c r="AL9" s="41">
        <f t="shared" si="1"/>
        <v>0</v>
      </c>
      <c r="AM9" s="41">
        <f t="shared" si="1"/>
        <v>0</v>
      </c>
      <c r="AN9" s="41">
        <f t="shared" si="1"/>
        <v>14.883061658398299</v>
      </c>
      <c r="AO9" s="41">
        <f t="shared" si="1"/>
        <v>692</v>
      </c>
      <c r="AP9" s="110">
        <f t="shared" si="1"/>
        <v>2.64</v>
      </c>
      <c r="AQ9" s="111">
        <f t="shared" si="1"/>
        <v>2.06</v>
      </c>
      <c r="AR9" s="112">
        <f t="shared" si="1"/>
        <v>72.804532577903686</v>
      </c>
      <c r="AS9" s="112">
        <f t="shared" si="1"/>
        <v>16.257668711656436</v>
      </c>
      <c r="AT9" s="113">
        <f t="shared" si="1"/>
        <v>468</v>
      </c>
      <c r="AU9" s="114">
        <f t="shared" si="1"/>
        <v>1.86</v>
      </c>
      <c r="AV9" s="115">
        <f t="shared" si="1"/>
        <v>1.26</v>
      </c>
      <c r="AW9" s="112">
        <f t="shared" si="1"/>
        <v>63.035019455252929</v>
      </c>
      <c r="AX9" s="112">
        <f t="shared" si="1"/>
        <v>28.395061728395063</v>
      </c>
      <c r="AY9" s="61">
        <f t="shared" si="1"/>
        <v>30.222384250820266</v>
      </c>
      <c r="AZ9" s="97">
        <f t="shared" si="1"/>
        <v>78.25</v>
      </c>
      <c r="BA9" s="68">
        <f t="shared" si="1"/>
        <v>55.4</v>
      </c>
      <c r="BB9" s="68">
        <f t="shared" si="1"/>
        <v>33.5</v>
      </c>
      <c r="BC9" s="68">
        <f t="shared" si="1"/>
        <v>3</v>
      </c>
      <c r="BD9" s="68">
        <f t="shared" si="1"/>
        <v>0</v>
      </c>
      <c r="BE9" s="15">
        <f t="shared" si="1"/>
        <v>0</v>
      </c>
      <c r="BF9" s="6">
        <f t="shared" si="1"/>
        <v>4030</v>
      </c>
      <c r="BG9" s="41">
        <f t="shared" si="1"/>
        <v>0</v>
      </c>
      <c r="BH9" s="42">
        <f t="shared" si="1"/>
        <v>0</v>
      </c>
      <c r="BI9" s="42">
        <f t="shared" si="1"/>
        <v>0</v>
      </c>
      <c r="BJ9" s="42">
        <f t="shared" si="1"/>
        <v>0</v>
      </c>
      <c r="BK9" s="42">
        <f t="shared" si="1"/>
        <v>0</v>
      </c>
      <c r="BL9" s="42">
        <f t="shared" si="1"/>
        <v>0</v>
      </c>
      <c r="BM9" s="15">
        <f t="shared" si="1"/>
        <v>0</v>
      </c>
    </row>
    <row r="10" spans="1:65" x14ac:dyDescent="0.3">
      <c r="A10" s="158" t="s">
        <v>62</v>
      </c>
      <c r="B10" s="159"/>
      <c r="C10" s="51">
        <f>IFERROR(SUBTOTAL(1,C17:C426),"")</f>
        <v>310976.88493150682</v>
      </c>
      <c r="D10" s="61" t="str">
        <f t="shared" ref="D10:BM10" si="2">IFERROR(SUBTOTAL(1,D17:D426),"")</f>
        <v/>
      </c>
      <c r="E10" s="12" t="str">
        <f t="shared" si="2"/>
        <v/>
      </c>
      <c r="F10" s="12" t="str">
        <f t="shared" si="2"/>
        <v/>
      </c>
      <c r="G10" s="12" t="str">
        <f t="shared" si="2"/>
        <v/>
      </c>
      <c r="H10" s="12" t="str">
        <f t="shared" si="2"/>
        <v/>
      </c>
      <c r="I10" s="12" t="str">
        <f t="shared" si="2"/>
        <v/>
      </c>
      <c r="J10" s="12" t="str">
        <f t="shared" si="2"/>
        <v/>
      </c>
      <c r="K10" s="12" t="str">
        <f t="shared" si="2"/>
        <v/>
      </c>
      <c r="L10" s="12" t="str">
        <f t="shared" si="2"/>
        <v/>
      </c>
      <c r="M10" s="72">
        <f t="shared" si="2"/>
        <v>7.2039215686274503</v>
      </c>
      <c r="N10" s="83">
        <f t="shared" si="2"/>
        <v>7.1580392156862755</v>
      </c>
      <c r="O10" s="83">
        <f t="shared" si="2"/>
        <v>7.2472549019607841</v>
      </c>
      <c r="P10" s="83" t="str">
        <f t="shared" si="2"/>
        <v/>
      </c>
      <c r="Q10" s="83" t="str">
        <f t="shared" si="2"/>
        <v/>
      </c>
      <c r="R10" s="83" t="str">
        <f t="shared" si="2"/>
        <v/>
      </c>
      <c r="S10" s="83" t="str">
        <f t="shared" si="2"/>
        <v/>
      </c>
      <c r="T10" s="83" t="str">
        <f t="shared" si="2"/>
        <v/>
      </c>
      <c r="U10" s="83" t="str">
        <f t="shared" si="2"/>
        <v/>
      </c>
      <c r="V10" s="6" t="str">
        <f t="shared" si="2"/>
        <v/>
      </c>
      <c r="W10" s="41" t="str">
        <f t="shared" si="2"/>
        <v/>
      </c>
      <c r="X10" s="41" t="str">
        <f t="shared" si="2"/>
        <v/>
      </c>
      <c r="Y10" s="41" t="str">
        <f t="shared" si="2"/>
        <v/>
      </c>
      <c r="Z10" s="41" t="str">
        <f t="shared" si="2"/>
        <v/>
      </c>
      <c r="AA10" s="41" t="str">
        <f t="shared" si="2"/>
        <v/>
      </c>
      <c r="AB10" s="41" t="str">
        <f t="shared" si="2"/>
        <v/>
      </c>
      <c r="AC10" s="41" t="str">
        <f t="shared" si="2"/>
        <v/>
      </c>
      <c r="AD10" s="41" t="str">
        <f t="shared" si="2"/>
        <v/>
      </c>
      <c r="AE10" s="6" t="str">
        <f t="shared" si="2"/>
        <v/>
      </c>
      <c r="AF10" s="41" t="str">
        <f t="shared" si="2"/>
        <v/>
      </c>
      <c r="AG10" s="41" t="str">
        <f t="shared" si="2"/>
        <v/>
      </c>
      <c r="AH10" s="41" t="str">
        <f t="shared" si="2"/>
        <v/>
      </c>
      <c r="AI10" s="41" t="str">
        <f t="shared" si="2"/>
        <v/>
      </c>
      <c r="AJ10" s="41" t="str">
        <f t="shared" si="2"/>
        <v/>
      </c>
      <c r="AK10" s="41" t="str">
        <f t="shared" si="2"/>
        <v/>
      </c>
      <c r="AL10" s="41" t="str">
        <f t="shared" si="2"/>
        <v/>
      </c>
      <c r="AM10" s="41" t="str">
        <f t="shared" si="2"/>
        <v/>
      </c>
      <c r="AN10" s="41">
        <f t="shared" si="2"/>
        <v>21.034112089722889</v>
      </c>
      <c r="AO10" s="41">
        <f t="shared" si="2"/>
        <v>1014.4356164383562</v>
      </c>
      <c r="AP10" s="110">
        <f t="shared" si="2"/>
        <v>3.5674509803921559</v>
      </c>
      <c r="AQ10" s="111">
        <f t="shared" si="2"/>
        <v>2.8370588235294107</v>
      </c>
      <c r="AR10" s="112">
        <f t="shared" si="2"/>
        <v>79.486054233678843</v>
      </c>
      <c r="AS10" s="112">
        <f t="shared" si="2"/>
        <v>20.513945766321125</v>
      </c>
      <c r="AT10" s="113">
        <f t="shared" si="2"/>
        <v>1040.6328767123289</v>
      </c>
      <c r="AU10" s="114">
        <f t="shared" si="2"/>
        <v>2.293117408906884</v>
      </c>
      <c r="AV10" s="115">
        <f t="shared" si="2"/>
        <v>1.5398039215686277</v>
      </c>
      <c r="AW10" s="112">
        <f t="shared" si="2"/>
        <v>67.015558489870543</v>
      </c>
      <c r="AX10" s="112">
        <f t="shared" si="2"/>
        <v>32.984441510129443</v>
      </c>
      <c r="AY10" s="61">
        <f t="shared" si="2"/>
        <v>47.563099222864395</v>
      </c>
      <c r="AZ10" s="97">
        <f t="shared" si="2"/>
        <v>80.816842105263177</v>
      </c>
      <c r="BA10" s="68">
        <f t="shared" si="2"/>
        <v>61.583333333333336</v>
      </c>
      <c r="BB10" s="68">
        <f t="shared" si="2"/>
        <v>35.516666666666659</v>
      </c>
      <c r="BC10" s="68">
        <f t="shared" si="2"/>
        <v>634.5</v>
      </c>
      <c r="BD10" s="68" t="str">
        <f t="shared" si="2"/>
        <v/>
      </c>
      <c r="BE10" s="15" t="str">
        <f>IFERROR(SUBTOTAL(1,BE17:BE426),"")</f>
        <v/>
      </c>
      <c r="BF10" s="6">
        <f t="shared" si="2"/>
        <v>12243.150684931506</v>
      </c>
      <c r="BG10" s="41">
        <f t="shared" si="2"/>
        <v>4688.9616438356161</v>
      </c>
      <c r="BH10" s="42">
        <f t="shared" si="2"/>
        <v>7554.1890410958904</v>
      </c>
      <c r="BI10" s="42" t="str">
        <f t="shared" si="2"/>
        <v/>
      </c>
      <c r="BJ10" s="42" t="str">
        <f t="shared" si="2"/>
        <v/>
      </c>
      <c r="BK10" s="42" t="str">
        <f t="shared" si="2"/>
        <v/>
      </c>
      <c r="BL10" s="42" t="str">
        <f t="shared" si="2"/>
        <v/>
      </c>
      <c r="BM10" s="15" t="str">
        <f t="shared" si="2"/>
        <v/>
      </c>
    </row>
    <row r="11" spans="1:65" ht="17.25" thickBot="1" x14ac:dyDescent="0.35">
      <c r="A11" s="160" t="s">
        <v>64</v>
      </c>
      <c r="B11" s="161"/>
      <c r="C11" s="52">
        <f>SUBTOTAL(9,C17:C426)</f>
        <v>113506563</v>
      </c>
      <c r="D11" s="62"/>
      <c r="E11" s="30"/>
      <c r="F11" s="30"/>
      <c r="G11" s="30"/>
      <c r="H11" s="30"/>
      <c r="I11" s="30"/>
      <c r="J11" s="30"/>
      <c r="K11" s="30"/>
      <c r="L11" s="30"/>
      <c r="M11" s="73"/>
      <c r="N11" s="84"/>
      <c r="O11" s="84"/>
      <c r="P11" s="84"/>
      <c r="Q11" s="84"/>
      <c r="R11" s="84"/>
      <c r="S11" s="84"/>
      <c r="T11" s="84"/>
      <c r="U11" s="84"/>
      <c r="V11" s="93"/>
      <c r="W11" s="94"/>
      <c r="X11" s="94"/>
      <c r="Y11" s="94"/>
      <c r="Z11" s="94"/>
      <c r="AA11" s="94"/>
      <c r="AB11" s="94"/>
      <c r="AC11" s="94"/>
      <c r="AD11" s="94"/>
      <c r="AE11" s="93"/>
      <c r="AF11" s="94"/>
      <c r="AG11" s="94"/>
      <c r="AH11" s="94"/>
      <c r="AI11" s="94"/>
      <c r="AJ11" s="94"/>
      <c r="AK11" s="94"/>
      <c r="AL11" s="94"/>
      <c r="AM11" s="94"/>
      <c r="AN11" s="94"/>
      <c r="AO11" s="43">
        <f>SUBTOTAL(9,AO17:AO425)</f>
        <v>369318</v>
      </c>
      <c r="AP11" s="116"/>
      <c r="AQ11" s="117"/>
      <c r="AR11" s="118"/>
      <c r="AS11" s="118"/>
      <c r="AT11" s="119">
        <f>SUBTOTAL(9,AT17:AT425)</f>
        <v>378756</v>
      </c>
      <c r="AU11" s="120"/>
      <c r="AV11" s="121"/>
      <c r="AW11" s="118"/>
      <c r="AX11" s="118"/>
      <c r="AY11" s="62"/>
      <c r="AZ11" s="98"/>
      <c r="BA11" s="69"/>
      <c r="BB11" s="69"/>
      <c r="BC11" s="69"/>
      <c r="BD11" s="69"/>
      <c r="BE11" s="16">
        <f>SUBTOTAL(9,BE17:BE425)</f>
        <v>0</v>
      </c>
      <c r="BF11" s="7">
        <f t="shared" ref="BF11:BM11" si="3">SUBTOTAL(9,BF17:BF425)</f>
        <v>4456186</v>
      </c>
      <c r="BG11" s="43">
        <f>SUBTOTAL(9,BG17:BG426)</f>
        <v>1711471</v>
      </c>
      <c r="BH11" s="44">
        <f>SUBTOTAL(9,BH17:BH426)</f>
        <v>2757279</v>
      </c>
      <c r="BI11" s="44">
        <f t="shared" si="3"/>
        <v>0</v>
      </c>
      <c r="BJ11" s="44">
        <f t="shared" si="3"/>
        <v>0</v>
      </c>
      <c r="BK11" s="44">
        <f t="shared" si="3"/>
        <v>0</v>
      </c>
      <c r="BL11" s="44">
        <f t="shared" si="3"/>
        <v>0</v>
      </c>
      <c r="BM11" s="16">
        <f t="shared" si="3"/>
        <v>0</v>
      </c>
    </row>
    <row r="12" spans="1:65" ht="17.25" thickBot="1" x14ac:dyDescent="0.35">
      <c r="A12" s="160" t="s">
        <v>63</v>
      </c>
      <c r="B12" s="161"/>
      <c r="C12" s="52">
        <f>IFERROR(SUBTOTAL(9,C17:C426)/COUNTA(C17:C47,C52:C80,C85:C115,C120:C149,C154:C184,C189:C218,C223:C253,C258:C288,C293:C322,C327:C357,C362:C391,C396:C426),"")</f>
        <v>310976.88493150682</v>
      </c>
      <c r="D12" s="62"/>
      <c r="E12" s="30"/>
      <c r="F12" s="30"/>
      <c r="G12" s="30"/>
      <c r="H12" s="30"/>
      <c r="I12" s="30"/>
      <c r="J12" s="30"/>
      <c r="K12" s="30"/>
      <c r="L12" s="30"/>
      <c r="M12" s="73"/>
      <c r="N12" s="84"/>
      <c r="O12" s="84"/>
      <c r="P12" s="84"/>
      <c r="Q12" s="84"/>
      <c r="R12" s="84"/>
      <c r="S12" s="84"/>
      <c r="T12" s="84"/>
      <c r="U12" s="84"/>
      <c r="V12" s="93"/>
      <c r="W12" s="94"/>
      <c r="X12" s="94"/>
      <c r="Y12" s="94"/>
      <c r="Z12" s="94"/>
      <c r="AA12" s="94"/>
      <c r="AB12" s="94"/>
      <c r="AC12" s="94"/>
      <c r="AD12" s="94"/>
      <c r="AE12" s="93"/>
      <c r="AF12" s="94"/>
      <c r="AG12" s="94"/>
      <c r="AH12" s="94"/>
      <c r="AI12" s="94"/>
      <c r="AJ12" s="94"/>
      <c r="AK12" s="94"/>
      <c r="AL12" s="94"/>
      <c r="AM12" s="94"/>
      <c r="AN12" s="94"/>
      <c r="AO12" s="43">
        <f>IFERROR(SUBTOTAL(9,AO17:AO426)/COUNTA(AO17:AO47,AO52:AO80,AO85:AO115,AO120:AO149,AO154:AO184,AO189:AO218,AO223:AO253,AO258:AO288,AO293:AO322,AO327:AO357,AO362:AO391,AO396:AO426),"")</f>
        <v>1014.4356164383562</v>
      </c>
      <c r="AP12" s="116"/>
      <c r="AQ12" s="117"/>
      <c r="AR12" s="118"/>
      <c r="AS12" s="118"/>
      <c r="AT12" s="119">
        <f>IFERROR(SUBTOTAL(9,AT17:AT426)/COUNTA(AT17:AT47,AT52:AT80,AT85:AT115,AT120:AT149,AT154:AT184,AT189:AT218,AT223:AT253,AT258:AT288,AT293:AT322,AT327:AT357,AT362:AT391,AT396:AT426),"")</f>
        <v>1040.6328767123289</v>
      </c>
      <c r="AU12" s="120"/>
      <c r="AV12" s="121"/>
      <c r="AW12" s="118"/>
      <c r="AX12" s="118"/>
      <c r="AY12" s="62"/>
      <c r="AZ12" s="98"/>
      <c r="BA12" s="69"/>
      <c r="BB12" s="69"/>
      <c r="BC12" s="69"/>
      <c r="BD12" s="69"/>
      <c r="BE12" s="16" t="str">
        <f>IFERROR(SUBTOTAL(9,BE17:BE426)/COUNTA(BE17:BE47,BE52:BE80,BE85:BE115,BE120:BE149,BE154:BE184,BE189:BE218,BE223:BE253,BE258:BE288,BE293:BE322,BE327:BE357,BE362:BE391,BE396:BE426),"")</f>
        <v/>
      </c>
      <c r="BF12" s="79">
        <f>SUBTOTAL(9,BF17:BF426)/COUNTA(BF17:BF47,BF52:BF80,BF85:BF115,BF120:BF149,BF154:BF184,BF189:BF218,BF223:BF253,BF258:BF288,BF293:BF322,BF327:BF357,BF362:BF391,BF396:BF426)</f>
        <v>12209.699453551913</v>
      </c>
      <c r="BG12" s="78">
        <f>IFERROR(SUBTOTAL(9,BG17:BG426)/COUNTA(BG17:BG47,BG52:BG80,BG85:BG115,BG120:BG149,BG154:BG184,BG189:BG218,BG223:BG253,BG258:BG288,BG293:BG322,BG327:BG357,BG362:BG391,BG396:BG426),"")</f>
        <v>4688.9616438356161</v>
      </c>
      <c r="BH12" s="37">
        <f t="shared" ref="BH12:BM12" si="4">IFERROR(SUBTOTAL(9,BH17:BH426)/COUNTA(BH17:BH47,BH52:BH80,BH85:BH115,BH120:BH149,BH154:BH184,BH189:BH218,BH223:BH253,BH258:BH288,BH293:BH322,BH327:BH357,BH362:BH391,BH396:BH426),"")</f>
        <v>7554.1890410958904</v>
      </c>
      <c r="BI12" s="37" t="str">
        <f t="shared" si="4"/>
        <v/>
      </c>
      <c r="BJ12" s="37" t="str">
        <f t="shared" si="4"/>
        <v/>
      </c>
      <c r="BK12" s="37" t="str">
        <f t="shared" si="4"/>
        <v/>
      </c>
      <c r="BL12" s="37" t="str">
        <f t="shared" si="4"/>
        <v/>
      </c>
      <c r="BM12" s="38" t="str">
        <f t="shared" si="4"/>
        <v/>
      </c>
    </row>
    <row r="13" spans="1:65" s="57" customFormat="1" x14ac:dyDescent="0.3">
      <c r="A13" s="56"/>
      <c r="B13" s="56"/>
      <c r="D13" s="55"/>
      <c r="M13" s="85"/>
      <c r="N13" s="54"/>
      <c r="O13" s="54"/>
      <c r="P13" s="54"/>
      <c r="Q13" s="54"/>
      <c r="R13" s="54"/>
      <c r="S13" s="54"/>
      <c r="T13" s="54"/>
      <c r="U13" s="54"/>
      <c r="V13" s="95"/>
      <c r="W13" s="17"/>
      <c r="X13" s="17"/>
      <c r="Y13" s="17"/>
      <c r="Z13" s="17"/>
      <c r="AA13" s="17"/>
      <c r="AB13" s="17"/>
      <c r="AC13" s="17"/>
      <c r="AD13" s="17"/>
      <c r="AE13" s="95"/>
      <c r="AF13" s="17"/>
      <c r="AG13" s="17"/>
      <c r="AH13" s="17"/>
      <c r="AI13" s="17"/>
      <c r="AJ13" s="17"/>
      <c r="AK13" s="17"/>
      <c r="AL13" s="17"/>
      <c r="AM13" s="17"/>
      <c r="AN13" s="95"/>
      <c r="AO13" s="55"/>
      <c r="AP13" s="122"/>
      <c r="AQ13" s="122"/>
      <c r="AR13" s="122"/>
      <c r="AS13" s="122"/>
      <c r="AT13" s="123"/>
      <c r="AU13" s="123"/>
      <c r="AV13" s="123"/>
      <c r="AW13" s="122"/>
      <c r="AX13" s="122"/>
      <c r="AZ13" s="54"/>
      <c r="BA13" s="54"/>
      <c r="BB13" s="54"/>
      <c r="BC13" s="54"/>
      <c r="BD13" s="54"/>
      <c r="BE13" s="55"/>
      <c r="BG13" s="17"/>
      <c r="BH13" s="17"/>
      <c r="BI13" s="17"/>
      <c r="BJ13" s="17"/>
      <c r="BK13" s="17"/>
      <c r="BL13" s="17"/>
      <c r="BM13" s="17"/>
    </row>
    <row r="14" spans="1:65" s="57" customFormat="1" ht="17.25" thickBot="1" x14ac:dyDescent="0.35">
      <c r="A14" s="56"/>
      <c r="B14" s="56"/>
      <c r="M14" s="54"/>
      <c r="N14" s="54"/>
      <c r="O14" s="54"/>
      <c r="P14" s="54"/>
      <c r="Q14" s="54"/>
      <c r="R14" s="54"/>
      <c r="S14" s="54"/>
      <c r="T14" s="54"/>
      <c r="U14" s="54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P14" s="122"/>
      <c r="AQ14" s="122"/>
      <c r="AR14" s="122"/>
      <c r="AS14" s="122"/>
      <c r="AT14" s="123"/>
      <c r="AU14" s="123"/>
      <c r="AV14" s="123"/>
      <c r="AW14" s="122"/>
      <c r="AX14" s="122"/>
      <c r="AZ14" s="54"/>
      <c r="BA14" s="54"/>
      <c r="BB14" s="54"/>
      <c r="BC14" s="54"/>
      <c r="BD14" s="54"/>
      <c r="BG14" s="17"/>
      <c r="BH14" s="17"/>
      <c r="BI14" s="17"/>
      <c r="BJ14" s="17"/>
      <c r="BK14" s="17"/>
      <c r="BL14" s="17"/>
      <c r="BM14" s="17"/>
    </row>
    <row r="15" spans="1:65" s="35" customFormat="1" ht="17.25" customHeight="1" thickBot="1" x14ac:dyDescent="0.35">
      <c r="A15" s="198" t="s">
        <v>0</v>
      </c>
      <c r="B15" s="200" t="s">
        <v>88</v>
      </c>
      <c r="C15" s="170" t="s">
        <v>2</v>
      </c>
      <c r="D15" s="194" t="s">
        <v>68</v>
      </c>
      <c r="E15" s="195"/>
      <c r="F15" s="195"/>
      <c r="G15" s="195"/>
      <c r="H15" s="195"/>
      <c r="I15" s="195"/>
      <c r="J15" s="195"/>
      <c r="K15" s="195"/>
      <c r="L15" s="195"/>
      <c r="M15" s="196" t="s">
        <v>77</v>
      </c>
      <c r="N15" s="197"/>
      <c r="O15" s="197"/>
      <c r="P15" s="197"/>
      <c r="Q15" s="197"/>
      <c r="R15" s="197"/>
      <c r="S15" s="197"/>
      <c r="T15" s="197"/>
      <c r="U15" s="197"/>
      <c r="V15" s="174" t="s">
        <v>80</v>
      </c>
      <c r="W15" s="170"/>
      <c r="X15" s="170"/>
      <c r="Y15" s="170"/>
      <c r="Z15" s="170"/>
      <c r="AA15" s="170"/>
      <c r="AB15" s="170"/>
      <c r="AC15" s="170"/>
      <c r="AD15" s="170"/>
      <c r="AE15" s="176" t="s">
        <v>82</v>
      </c>
      <c r="AF15" s="170"/>
      <c r="AG15" s="170"/>
      <c r="AH15" s="170"/>
      <c r="AI15" s="170"/>
      <c r="AJ15" s="170"/>
      <c r="AK15" s="170"/>
      <c r="AL15" s="170"/>
      <c r="AM15" s="170"/>
      <c r="AN15" s="176" t="s">
        <v>67</v>
      </c>
      <c r="AO15" s="174" t="s">
        <v>1</v>
      </c>
      <c r="AP15" s="178" t="s">
        <v>93</v>
      </c>
      <c r="AQ15" s="180" t="s">
        <v>94</v>
      </c>
      <c r="AR15" s="182" t="s">
        <v>95</v>
      </c>
      <c r="AS15" s="182" t="s">
        <v>91</v>
      </c>
      <c r="AT15" s="188" t="s">
        <v>66</v>
      </c>
      <c r="AU15" s="178" t="s">
        <v>96</v>
      </c>
      <c r="AV15" s="180" t="s">
        <v>97</v>
      </c>
      <c r="AW15" s="182" t="s">
        <v>98</v>
      </c>
      <c r="AX15" s="182" t="s">
        <v>92</v>
      </c>
      <c r="AY15" s="184" t="s">
        <v>89</v>
      </c>
      <c r="AZ15" s="186" t="s">
        <v>87</v>
      </c>
      <c r="BA15" s="168" t="s">
        <v>105</v>
      </c>
      <c r="BB15" s="169"/>
      <c r="BC15" s="169"/>
      <c r="BD15" s="169"/>
      <c r="BE15" s="170" t="s">
        <v>102</v>
      </c>
      <c r="BF15" s="172" t="s">
        <v>3</v>
      </c>
      <c r="BG15" s="174" t="s">
        <v>4</v>
      </c>
      <c r="BH15" s="176" t="s">
        <v>7</v>
      </c>
      <c r="BI15" s="176" t="s">
        <v>8</v>
      </c>
      <c r="BJ15" s="176" t="s">
        <v>6</v>
      </c>
      <c r="BK15" s="176" t="s">
        <v>5</v>
      </c>
      <c r="BL15" s="176" t="s">
        <v>9</v>
      </c>
      <c r="BM15" s="166" t="s">
        <v>10</v>
      </c>
    </row>
    <row r="16" spans="1:65" s="1" customFormat="1" ht="35.25" thickBot="1" x14ac:dyDescent="0.35">
      <c r="A16" s="199"/>
      <c r="B16" s="201"/>
      <c r="C16" s="171"/>
      <c r="D16" s="75" t="s">
        <v>78</v>
      </c>
      <c r="E16" s="59" t="s">
        <v>69</v>
      </c>
      <c r="F16" s="58" t="s">
        <v>70</v>
      </c>
      <c r="G16" s="58" t="s">
        <v>71</v>
      </c>
      <c r="H16" s="58" t="s">
        <v>72</v>
      </c>
      <c r="I16" s="58" t="s">
        <v>73</v>
      </c>
      <c r="J16" s="58" t="s">
        <v>74</v>
      </c>
      <c r="K16" s="58" t="s">
        <v>75</v>
      </c>
      <c r="L16" s="58" t="s">
        <v>76</v>
      </c>
      <c r="M16" s="63" t="s">
        <v>79</v>
      </c>
      <c r="N16" s="80" t="s">
        <v>69</v>
      </c>
      <c r="O16" s="81" t="s">
        <v>70</v>
      </c>
      <c r="P16" s="81" t="s">
        <v>71</v>
      </c>
      <c r="Q16" s="81" t="s">
        <v>72</v>
      </c>
      <c r="R16" s="81" t="s">
        <v>73</v>
      </c>
      <c r="S16" s="81" t="s">
        <v>74</v>
      </c>
      <c r="T16" s="81" t="s">
        <v>75</v>
      </c>
      <c r="U16" s="89" t="s">
        <v>76</v>
      </c>
      <c r="V16" s="90" t="s">
        <v>81</v>
      </c>
      <c r="W16" s="91" t="s">
        <v>69</v>
      </c>
      <c r="X16" s="92" t="s">
        <v>70</v>
      </c>
      <c r="Y16" s="92" t="s">
        <v>71</v>
      </c>
      <c r="Z16" s="92" t="s">
        <v>72</v>
      </c>
      <c r="AA16" s="92" t="s">
        <v>73</v>
      </c>
      <c r="AB16" s="92" t="s">
        <v>74</v>
      </c>
      <c r="AC16" s="92" t="s">
        <v>75</v>
      </c>
      <c r="AD16" s="92" t="s">
        <v>76</v>
      </c>
      <c r="AE16" s="90" t="s">
        <v>83</v>
      </c>
      <c r="AF16" s="91" t="s">
        <v>69</v>
      </c>
      <c r="AG16" s="92" t="s">
        <v>70</v>
      </c>
      <c r="AH16" s="92" t="s">
        <v>71</v>
      </c>
      <c r="AI16" s="92" t="s">
        <v>72</v>
      </c>
      <c r="AJ16" s="92" t="s">
        <v>73</v>
      </c>
      <c r="AK16" s="92" t="s">
        <v>74</v>
      </c>
      <c r="AL16" s="92" t="s">
        <v>75</v>
      </c>
      <c r="AM16" s="92" t="s">
        <v>76</v>
      </c>
      <c r="AN16" s="177"/>
      <c r="AO16" s="175"/>
      <c r="AP16" s="179"/>
      <c r="AQ16" s="181"/>
      <c r="AR16" s="183"/>
      <c r="AS16" s="183"/>
      <c r="AT16" s="189"/>
      <c r="AU16" s="179"/>
      <c r="AV16" s="181"/>
      <c r="AW16" s="183"/>
      <c r="AX16" s="183"/>
      <c r="AY16" s="185"/>
      <c r="AZ16" s="187"/>
      <c r="BA16" s="65" t="s">
        <v>84</v>
      </c>
      <c r="BB16" s="65" t="s">
        <v>85</v>
      </c>
      <c r="BC16" s="65" t="s">
        <v>86</v>
      </c>
      <c r="BD16" s="66" t="s">
        <v>90</v>
      </c>
      <c r="BE16" s="171"/>
      <c r="BF16" s="173"/>
      <c r="BG16" s="175"/>
      <c r="BH16" s="177"/>
      <c r="BI16" s="177"/>
      <c r="BJ16" s="177"/>
      <c r="BK16" s="177"/>
      <c r="BL16" s="177"/>
      <c r="BM16" s="167"/>
    </row>
    <row r="17" spans="1:65" outlineLevel="5" x14ac:dyDescent="0.3">
      <c r="A17" s="21">
        <f>MONTH(B17)</f>
        <v>1</v>
      </c>
      <c r="B17" s="8">
        <v>44197</v>
      </c>
      <c r="C17" s="51">
        <v>288157</v>
      </c>
      <c r="D17" s="64" t="str">
        <f>IFERROR(ROUND(AVERAGE(E17:L17),1),"")</f>
        <v/>
      </c>
      <c r="E17" s="12"/>
      <c r="F17" s="12"/>
      <c r="G17" s="12"/>
      <c r="H17" s="12"/>
      <c r="I17" s="11"/>
      <c r="J17" s="11"/>
      <c r="K17" s="11"/>
      <c r="L17" s="11"/>
      <c r="M17" s="74" t="str">
        <f>IFERROR(ROUND(AVERAGE(N17:U17),1),"")</f>
        <v/>
      </c>
      <c r="N17" s="83" t="s">
        <v>103</v>
      </c>
      <c r="O17" s="83" t="s">
        <v>103</v>
      </c>
      <c r="P17" s="83"/>
      <c r="Q17" s="83"/>
      <c r="R17" s="86"/>
      <c r="S17" s="86"/>
      <c r="T17" s="86"/>
      <c r="U17" s="86"/>
      <c r="V17" s="5" t="str">
        <f>IFERROR(ROUND(AVERAGE(W17:AD17),1),"")</f>
        <v/>
      </c>
      <c r="W17" s="45"/>
      <c r="X17" s="45"/>
      <c r="Y17" s="45"/>
      <c r="Z17" s="45"/>
      <c r="AA17" s="45"/>
      <c r="AB17" s="45"/>
      <c r="AC17" s="45"/>
      <c r="AD17" s="45"/>
      <c r="AE17" s="5" t="str">
        <f>IFERROR(ROUND(AVERAGE(AF17:AM17),1),"")</f>
        <v/>
      </c>
      <c r="AF17" s="45"/>
      <c r="AG17" s="45"/>
      <c r="AH17" s="45"/>
      <c r="AI17" s="45"/>
      <c r="AJ17" s="45"/>
      <c r="AK17" s="45"/>
      <c r="AL17" s="45"/>
      <c r="AM17" s="45"/>
      <c r="AN17" s="45">
        <f>21000/AO17</f>
        <v>25.423728813559322</v>
      </c>
      <c r="AO17" s="41">
        <v>826</v>
      </c>
      <c r="AP17" s="124" t="s">
        <v>103</v>
      </c>
      <c r="AQ17" s="125" t="s">
        <v>103</v>
      </c>
      <c r="AR17" s="126" t="str">
        <f>IFERROR(AQ17/AP17*100,"")</f>
        <v/>
      </c>
      <c r="AS17" s="126" t="str">
        <f>IFERROR(100-AR17,"")</f>
        <v/>
      </c>
      <c r="AT17" s="127">
        <v>921</v>
      </c>
      <c r="AU17" s="128" t="s">
        <v>103</v>
      </c>
      <c r="AV17" s="129" t="s">
        <v>103</v>
      </c>
      <c r="AW17" s="126" t="str">
        <f>IFERROR(AV17/AU17*100,"")</f>
        <v/>
      </c>
      <c r="AX17" s="126" t="str">
        <f>IFERROR(100-AW17,"")</f>
        <v/>
      </c>
      <c r="AY17" s="64" t="str">
        <f>IFERROR((1-((AW17*AS17)/(AX17*AR17)))*100,"")</f>
        <v/>
      </c>
      <c r="AZ17" s="97" t="s">
        <v>103</v>
      </c>
      <c r="BA17" s="70"/>
      <c r="BB17" s="70"/>
      <c r="BC17" s="70"/>
      <c r="BD17" s="70"/>
      <c r="BE17" s="15"/>
      <c r="BF17" s="5">
        <f>IF(SUM(BG17:BM17)=0,"",SUM(BG17:BM17))</f>
        <v>14430</v>
      </c>
      <c r="BG17" s="42">
        <v>4857</v>
      </c>
      <c r="BH17" s="42">
        <v>9573</v>
      </c>
      <c r="BI17" s="42"/>
      <c r="BJ17" s="42"/>
      <c r="BK17" s="42"/>
      <c r="BL17" s="42"/>
      <c r="BM17" s="14"/>
    </row>
    <row r="18" spans="1:65" outlineLevel="5" x14ac:dyDescent="0.3">
      <c r="A18" s="22">
        <f t="shared" ref="A18:A90" si="5">MONTH(B18)</f>
        <v>1</v>
      </c>
      <c r="B18" s="9">
        <f>B17+1</f>
        <v>44198</v>
      </c>
      <c r="C18" s="51">
        <v>289695</v>
      </c>
      <c r="D18" s="64" t="str">
        <f t="shared" ref="D18:D47" si="6">IFERROR(ROUND(AVERAGE(E18:L18),1),"")</f>
        <v/>
      </c>
      <c r="E18" s="12"/>
      <c r="F18" s="12"/>
      <c r="G18" s="12"/>
      <c r="H18" s="12"/>
      <c r="I18" s="12"/>
      <c r="J18" s="12"/>
      <c r="K18" s="12"/>
      <c r="L18" s="12"/>
      <c r="M18" s="74" t="str">
        <f t="shared" ref="M18:M47" si="7">IFERROR(ROUND(AVERAGE(N18:U18),1),"")</f>
        <v/>
      </c>
      <c r="N18" s="83" t="s">
        <v>103</v>
      </c>
      <c r="O18" s="83" t="s">
        <v>103</v>
      </c>
      <c r="P18" s="83"/>
      <c r="Q18" s="83"/>
      <c r="R18" s="83"/>
      <c r="S18" s="83"/>
      <c r="T18" s="83"/>
      <c r="U18" s="83"/>
      <c r="V18" s="5" t="str">
        <f t="shared" ref="V18:V47" si="8">IFERROR(ROUND(AVERAGE(W18:AD18),1),"")</f>
        <v/>
      </c>
      <c r="W18" s="41"/>
      <c r="X18" s="41"/>
      <c r="Y18" s="41"/>
      <c r="Z18" s="41"/>
      <c r="AA18" s="41"/>
      <c r="AB18" s="41"/>
      <c r="AC18" s="41"/>
      <c r="AD18" s="41"/>
      <c r="AE18" s="5" t="str">
        <f t="shared" ref="AE18:AE47" si="9">IFERROR(ROUND(AVERAGE(AF18:AM18),1),"")</f>
        <v/>
      </c>
      <c r="AF18" s="41"/>
      <c r="AG18" s="41"/>
      <c r="AH18" s="41"/>
      <c r="AI18" s="41"/>
      <c r="AJ18" s="41"/>
      <c r="AK18" s="41"/>
      <c r="AL18" s="41"/>
      <c r="AM18" s="41"/>
      <c r="AN18" s="45">
        <f t="shared" ref="AN18:AN47" si="10">21000/AO18</f>
        <v>19.607843137254903</v>
      </c>
      <c r="AO18" s="41">
        <v>1071</v>
      </c>
      <c r="AP18" s="124" t="s">
        <v>103</v>
      </c>
      <c r="AQ18" s="125" t="s">
        <v>103</v>
      </c>
      <c r="AR18" s="126" t="str">
        <f>IFERROR(AQ18/AP18*100,"")</f>
        <v/>
      </c>
      <c r="AS18" s="126" t="str">
        <f>IFERROR(100-AR18,"")</f>
        <v/>
      </c>
      <c r="AT18" s="127">
        <v>1090</v>
      </c>
      <c r="AU18" s="128" t="s">
        <v>103</v>
      </c>
      <c r="AV18" s="129" t="s">
        <v>103</v>
      </c>
      <c r="AW18" s="126" t="str">
        <f>IFERROR(AV18/AU18*100,"")</f>
        <v/>
      </c>
      <c r="AX18" s="126" t="str">
        <f>IFERROR(100-AW18,"")</f>
        <v/>
      </c>
      <c r="AY18" s="64" t="str">
        <f t="shared" ref="AY18:AY47" si="11">IFERROR((1-((AW18*AS18)/(AX18*AR18)))*100,"")</f>
        <v/>
      </c>
      <c r="AZ18" s="97" t="s">
        <v>103</v>
      </c>
      <c r="BA18" s="68"/>
      <c r="BB18" s="68"/>
      <c r="BC18" s="68"/>
      <c r="BD18" s="68"/>
      <c r="BE18" s="15"/>
      <c r="BF18" s="5">
        <f t="shared" ref="BF18:BF47" si="12">IF(SUM(BG18:BM18)=0,"",SUM(BG18:BM18))</f>
        <v>14078</v>
      </c>
      <c r="BG18" s="42">
        <v>4872</v>
      </c>
      <c r="BH18" s="42">
        <v>9206</v>
      </c>
      <c r="BI18" s="42"/>
      <c r="BJ18" s="42"/>
      <c r="BK18" s="42"/>
      <c r="BL18" s="42"/>
      <c r="BM18" s="15"/>
    </row>
    <row r="19" spans="1:65" outlineLevel="5" x14ac:dyDescent="0.3">
      <c r="A19" s="22">
        <f t="shared" si="5"/>
        <v>1</v>
      </c>
      <c r="B19" s="9">
        <f t="shared" ref="B19:B79" si="13">B18+1</f>
        <v>44199</v>
      </c>
      <c r="C19" s="51">
        <v>282325</v>
      </c>
      <c r="D19" s="64" t="str">
        <f t="shared" si="6"/>
        <v/>
      </c>
      <c r="E19" s="12"/>
      <c r="F19" s="12"/>
      <c r="G19" s="12"/>
      <c r="H19" s="12"/>
      <c r="I19" s="12"/>
      <c r="J19" s="12"/>
      <c r="K19" s="12"/>
      <c r="L19" s="12"/>
      <c r="M19" s="74" t="str">
        <f t="shared" si="7"/>
        <v/>
      </c>
      <c r="N19" s="83" t="s">
        <v>103</v>
      </c>
      <c r="O19" s="83" t="s">
        <v>103</v>
      </c>
      <c r="P19" s="83"/>
      <c r="Q19" s="83"/>
      <c r="R19" s="83"/>
      <c r="S19" s="83"/>
      <c r="T19" s="83"/>
      <c r="U19" s="83"/>
      <c r="V19" s="5" t="str">
        <f t="shared" si="8"/>
        <v/>
      </c>
      <c r="W19" s="41"/>
      <c r="X19" s="41"/>
      <c r="Y19" s="41"/>
      <c r="Z19" s="41"/>
      <c r="AA19" s="41"/>
      <c r="AB19" s="41"/>
      <c r="AC19" s="41"/>
      <c r="AD19" s="41"/>
      <c r="AE19" s="5" t="str">
        <f t="shared" si="9"/>
        <v/>
      </c>
      <c r="AF19" s="41"/>
      <c r="AG19" s="41"/>
      <c r="AH19" s="41"/>
      <c r="AI19" s="41"/>
      <c r="AJ19" s="41"/>
      <c r="AK19" s="41"/>
      <c r="AL19" s="41"/>
      <c r="AM19" s="41"/>
      <c r="AN19" s="45">
        <f t="shared" si="10"/>
        <v>20.153550863723609</v>
      </c>
      <c r="AO19" s="41">
        <v>1042</v>
      </c>
      <c r="AP19" s="124" t="s">
        <v>103</v>
      </c>
      <c r="AQ19" s="125" t="s">
        <v>103</v>
      </c>
      <c r="AR19" s="126" t="str">
        <f>IFERROR(AQ19/AP19*100,"")</f>
        <v/>
      </c>
      <c r="AS19" s="126" t="str">
        <f>IFERROR(100-AR19,"")</f>
        <v/>
      </c>
      <c r="AT19" s="127">
        <v>1112</v>
      </c>
      <c r="AU19" s="128" t="s">
        <v>103</v>
      </c>
      <c r="AV19" s="129" t="s">
        <v>103</v>
      </c>
      <c r="AW19" s="126" t="str">
        <f>IFERROR(AV19/AU19*100,"")</f>
        <v/>
      </c>
      <c r="AX19" s="126" t="str">
        <f>IFERROR(100-AW19,"")</f>
        <v/>
      </c>
      <c r="AY19" s="64" t="str">
        <f t="shared" si="11"/>
        <v/>
      </c>
      <c r="AZ19" s="97" t="s">
        <v>103</v>
      </c>
      <c r="BA19" s="68"/>
      <c r="BB19" s="68"/>
      <c r="BC19" s="68"/>
      <c r="BD19" s="68"/>
      <c r="BE19" s="15"/>
      <c r="BF19" s="5">
        <f t="shared" si="12"/>
        <v>13731</v>
      </c>
      <c r="BG19" s="42">
        <v>4778</v>
      </c>
      <c r="BH19" s="42">
        <v>8953</v>
      </c>
      <c r="BI19" s="42"/>
      <c r="BJ19" s="42"/>
      <c r="BK19" s="42"/>
      <c r="BL19" s="42"/>
      <c r="BM19" s="15"/>
    </row>
    <row r="20" spans="1:65" outlineLevel="5" x14ac:dyDescent="0.3">
      <c r="A20" s="22">
        <f t="shared" si="5"/>
        <v>1</v>
      </c>
      <c r="B20" s="9">
        <f t="shared" si="13"/>
        <v>44200</v>
      </c>
      <c r="C20" s="51">
        <v>288085</v>
      </c>
      <c r="D20" s="64" t="str">
        <f t="shared" si="6"/>
        <v/>
      </c>
      <c r="E20" s="12"/>
      <c r="F20" s="12"/>
      <c r="G20" s="12"/>
      <c r="H20" s="12"/>
      <c r="I20" s="12"/>
      <c r="J20" s="12"/>
      <c r="K20" s="12"/>
      <c r="L20" s="12"/>
      <c r="M20" s="74" t="str">
        <f t="shared" si="7"/>
        <v/>
      </c>
      <c r="N20" s="83" t="s">
        <v>103</v>
      </c>
      <c r="O20" s="83" t="s">
        <v>103</v>
      </c>
      <c r="P20" s="83"/>
      <c r="Q20" s="83"/>
      <c r="R20" s="83"/>
      <c r="S20" s="83"/>
      <c r="T20" s="83"/>
      <c r="U20" s="83"/>
      <c r="V20" s="5" t="str">
        <f t="shared" si="8"/>
        <v/>
      </c>
      <c r="W20" s="41"/>
      <c r="X20" s="41"/>
      <c r="Y20" s="41"/>
      <c r="Z20" s="41"/>
      <c r="AA20" s="41"/>
      <c r="AB20" s="41"/>
      <c r="AC20" s="41"/>
      <c r="AD20" s="41"/>
      <c r="AE20" s="5" t="str">
        <f t="shared" si="9"/>
        <v/>
      </c>
      <c r="AF20" s="41"/>
      <c r="AG20" s="41"/>
      <c r="AH20" s="41"/>
      <c r="AI20" s="41"/>
      <c r="AJ20" s="41"/>
      <c r="AK20" s="41"/>
      <c r="AL20" s="41"/>
      <c r="AM20" s="41"/>
      <c r="AN20" s="45">
        <f t="shared" si="10"/>
        <v>20.487804878048781</v>
      </c>
      <c r="AO20" s="41">
        <v>1025</v>
      </c>
      <c r="AP20" s="124" t="s">
        <v>103</v>
      </c>
      <c r="AQ20" s="125" t="s">
        <v>103</v>
      </c>
      <c r="AR20" s="126" t="str">
        <f>IFERROR(AQ20/AP20*100,"")</f>
        <v/>
      </c>
      <c r="AS20" s="126" t="str">
        <f>IFERROR(100-AR20,"")</f>
        <v/>
      </c>
      <c r="AT20" s="127">
        <v>1040</v>
      </c>
      <c r="AU20" s="128">
        <v>2.15</v>
      </c>
      <c r="AV20" s="129" t="s">
        <v>103</v>
      </c>
      <c r="AW20" s="126" t="str">
        <f>IFERROR(AV20/AU20*100,"")</f>
        <v/>
      </c>
      <c r="AX20" s="126" t="str">
        <f>IFERROR(100-AW20,"")</f>
        <v/>
      </c>
      <c r="AY20" s="64" t="str">
        <f t="shared" si="11"/>
        <v/>
      </c>
      <c r="AZ20" s="97">
        <v>79.319999999999993</v>
      </c>
      <c r="BA20" s="68"/>
      <c r="BB20" s="68"/>
      <c r="BC20" s="68"/>
      <c r="BD20" s="68"/>
      <c r="BE20" s="15"/>
      <c r="BF20" s="5">
        <f t="shared" si="12"/>
        <v>14030</v>
      </c>
      <c r="BG20" s="42">
        <v>4950</v>
      </c>
      <c r="BH20" s="42">
        <v>9080</v>
      </c>
      <c r="BI20" s="42"/>
      <c r="BJ20" s="42"/>
      <c r="BK20" s="42"/>
      <c r="BL20" s="42"/>
      <c r="BM20" s="15"/>
    </row>
    <row r="21" spans="1:65" outlineLevel="5" x14ac:dyDescent="0.3">
      <c r="A21" s="22">
        <f t="shared" si="5"/>
        <v>1</v>
      </c>
      <c r="B21" s="9">
        <f t="shared" si="13"/>
        <v>44201</v>
      </c>
      <c r="C21" s="51">
        <v>291643</v>
      </c>
      <c r="D21" s="64" t="str">
        <f t="shared" si="6"/>
        <v/>
      </c>
      <c r="E21" s="12"/>
      <c r="F21" s="12"/>
      <c r="G21" s="12"/>
      <c r="H21" s="12"/>
      <c r="I21" s="12"/>
      <c r="J21" s="12"/>
      <c r="K21" s="12"/>
      <c r="L21" s="12"/>
      <c r="M21" s="74" t="str">
        <f t="shared" si="7"/>
        <v/>
      </c>
      <c r="N21" s="83" t="s">
        <v>103</v>
      </c>
      <c r="O21" s="83" t="s">
        <v>103</v>
      </c>
      <c r="P21" s="83"/>
      <c r="Q21" s="83"/>
      <c r="R21" s="83"/>
      <c r="S21" s="83"/>
      <c r="T21" s="83"/>
      <c r="U21" s="83"/>
      <c r="V21" s="5" t="str">
        <f t="shared" si="8"/>
        <v/>
      </c>
      <c r="W21" s="41"/>
      <c r="X21" s="41"/>
      <c r="Y21" s="41"/>
      <c r="Z21" s="41"/>
      <c r="AA21" s="41"/>
      <c r="AB21" s="41"/>
      <c r="AC21" s="41"/>
      <c r="AD21" s="41"/>
      <c r="AE21" s="5" t="str">
        <f t="shared" si="9"/>
        <v/>
      </c>
      <c r="AF21" s="41"/>
      <c r="AG21" s="41"/>
      <c r="AH21" s="41"/>
      <c r="AI21" s="41"/>
      <c r="AJ21" s="41"/>
      <c r="AK21" s="41"/>
      <c r="AL21" s="41"/>
      <c r="AM21" s="41"/>
      <c r="AN21" s="45">
        <f t="shared" si="10"/>
        <v>20.64896755162242</v>
      </c>
      <c r="AO21" s="41">
        <v>1017</v>
      </c>
      <c r="AP21" s="110" t="s">
        <v>103</v>
      </c>
      <c r="AQ21" s="111" t="s">
        <v>103</v>
      </c>
      <c r="AR21" s="126" t="str">
        <f t="shared" ref="AR21:AR47" si="14">IFERROR(AQ21/AP21*100,"")</f>
        <v/>
      </c>
      <c r="AS21" s="126" t="str">
        <f t="shared" ref="AS21:AS47" si="15">IFERROR(100-AR21,"")</f>
        <v/>
      </c>
      <c r="AT21" s="127">
        <v>1035</v>
      </c>
      <c r="AU21" s="114">
        <v>2.11</v>
      </c>
      <c r="AV21" s="115" t="s">
        <v>103</v>
      </c>
      <c r="AW21" s="126" t="str">
        <f t="shared" ref="AW21:AW47" si="16">IFERROR(AV21/AU21*100,"")</f>
        <v/>
      </c>
      <c r="AX21" s="126" t="str">
        <f t="shared" ref="AX21:AX47" si="17">IFERROR(100-AW21,"")</f>
        <v/>
      </c>
      <c r="AY21" s="64" t="str">
        <f t="shared" si="11"/>
        <v/>
      </c>
      <c r="AZ21" s="97">
        <v>79.64</v>
      </c>
      <c r="BA21" s="68"/>
      <c r="BB21" s="68"/>
      <c r="BC21" s="68"/>
      <c r="BD21" s="68"/>
      <c r="BE21" s="15"/>
      <c r="BF21" s="5">
        <f t="shared" si="12"/>
        <v>13872</v>
      </c>
      <c r="BG21" s="42">
        <v>5582</v>
      </c>
      <c r="BH21" s="42">
        <v>8290</v>
      </c>
      <c r="BI21" s="42"/>
      <c r="BJ21" s="42"/>
      <c r="BK21" s="42"/>
      <c r="BL21" s="42"/>
      <c r="BM21" s="15"/>
    </row>
    <row r="22" spans="1:65" outlineLevel="5" x14ac:dyDescent="0.3">
      <c r="A22" s="22">
        <f t="shared" si="5"/>
        <v>1</v>
      </c>
      <c r="B22" s="9">
        <f t="shared" si="13"/>
        <v>44202</v>
      </c>
      <c r="C22" s="51">
        <v>285239</v>
      </c>
      <c r="D22" s="64" t="str">
        <f t="shared" si="6"/>
        <v/>
      </c>
      <c r="E22" s="12"/>
      <c r="F22" s="12"/>
      <c r="G22" s="12"/>
      <c r="H22" s="12"/>
      <c r="I22" s="12"/>
      <c r="J22" s="12"/>
      <c r="K22" s="12"/>
      <c r="L22" s="12"/>
      <c r="M22" s="74">
        <f t="shared" si="7"/>
        <v>7.4</v>
      </c>
      <c r="N22" s="83">
        <v>7.38</v>
      </c>
      <c r="O22" s="83">
        <v>7.35</v>
      </c>
      <c r="P22" s="83"/>
      <c r="Q22" s="83"/>
      <c r="R22" s="83"/>
      <c r="S22" s="83"/>
      <c r="T22" s="83"/>
      <c r="U22" s="83"/>
      <c r="V22" s="5" t="str">
        <f t="shared" si="8"/>
        <v/>
      </c>
      <c r="W22" s="41"/>
      <c r="X22" s="41"/>
      <c r="Y22" s="41"/>
      <c r="Z22" s="41"/>
      <c r="AA22" s="41"/>
      <c r="AB22" s="41"/>
      <c r="AC22" s="41"/>
      <c r="AD22" s="41"/>
      <c r="AE22" s="5" t="str">
        <f t="shared" si="9"/>
        <v/>
      </c>
      <c r="AF22" s="41"/>
      <c r="AG22" s="41"/>
      <c r="AH22" s="41"/>
      <c r="AI22" s="41"/>
      <c r="AJ22" s="41"/>
      <c r="AK22" s="41"/>
      <c r="AL22" s="41"/>
      <c r="AM22" s="41"/>
      <c r="AN22" s="45">
        <f t="shared" si="10"/>
        <v>17.326732673267326</v>
      </c>
      <c r="AO22" s="41">
        <v>1212</v>
      </c>
      <c r="AP22" s="110">
        <v>2.64</v>
      </c>
      <c r="AQ22" s="111">
        <v>2.06</v>
      </c>
      <c r="AR22" s="126">
        <f t="shared" si="14"/>
        <v>78.030303030303031</v>
      </c>
      <c r="AS22" s="126">
        <f t="shared" si="15"/>
        <v>21.969696969696969</v>
      </c>
      <c r="AT22" s="127">
        <v>1312</v>
      </c>
      <c r="AU22" s="114">
        <v>2.11</v>
      </c>
      <c r="AV22" s="115">
        <v>1.41</v>
      </c>
      <c r="AW22" s="126">
        <f t="shared" si="16"/>
        <v>66.824644549763036</v>
      </c>
      <c r="AX22" s="126">
        <f t="shared" si="17"/>
        <v>33.175355450236964</v>
      </c>
      <c r="AY22" s="64">
        <f t="shared" si="11"/>
        <v>43.287101248266289</v>
      </c>
      <c r="AZ22" s="97">
        <v>79.290000000000006</v>
      </c>
      <c r="BA22" s="68"/>
      <c r="BB22" s="68"/>
      <c r="BC22" s="68"/>
      <c r="BD22" s="68"/>
      <c r="BE22" s="15"/>
      <c r="BF22" s="5">
        <f t="shared" si="12"/>
        <v>15336</v>
      </c>
      <c r="BG22" s="42">
        <v>7000</v>
      </c>
      <c r="BH22" s="42">
        <v>8336</v>
      </c>
      <c r="BI22" s="42"/>
      <c r="BJ22" s="42"/>
      <c r="BK22" s="42"/>
      <c r="BL22" s="42"/>
      <c r="BM22" s="15"/>
    </row>
    <row r="23" spans="1:65" outlineLevel="5" x14ac:dyDescent="0.3">
      <c r="A23" s="22">
        <f t="shared" si="5"/>
        <v>1</v>
      </c>
      <c r="B23" s="9">
        <f t="shared" si="13"/>
        <v>44203</v>
      </c>
      <c r="C23" s="51">
        <v>284741</v>
      </c>
      <c r="D23" s="64" t="str">
        <f t="shared" si="6"/>
        <v/>
      </c>
      <c r="E23" s="12"/>
      <c r="F23" s="12"/>
      <c r="G23" s="12"/>
      <c r="H23" s="12"/>
      <c r="I23" s="12"/>
      <c r="J23" s="12"/>
      <c r="K23" s="12"/>
      <c r="L23" s="12"/>
      <c r="M23" s="74" t="str">
        <f t="shared" si="7"/>
        <v/>
      </c>
      <c r="N23" s="83" t="s">
        <v>103</v>
      </c>
      <c r="O23" s="83" t="s">
        <v>103</v>
      </c>
      <c r="P23" s="83"/>
      <c r="Q23" s="83"/>
      <c r="R23" s="83"/>
      <c r="S23" s="83"/>
      <c r="T23" s="83"/>
      <c r="U23" s="83"/>
      <c r="V23" s="5" t="str">
        <f t="shared" si="8"/>
        <v/>
      </c>
      <c r="W23" s="41"/>
      <c r="X23" s="41"/>
      <c r="Y23" s="41"/>
      <c r="Z23" s="41"/>
      <c r="AA23" s="41"/>
      <c r="AB23" s="41"/>
      <c r="AC23" s="41"/>
      <c r="AD23" s="41"/>
      <c r="AE23" s="5" t="str">
        <f t="shared" si="9"/>
        <v/>
      </c>
      <c r="AF23" s="41"/>
      <c r="AG23" s="41"/>
      <c r="AH23" s="41"/>
      <c r="AI23" s="41"/>
      <c r="AJ23" s="41"/>
      <c r="AK23" s="41"/>
      <c r="AL23" s="41"/>
      <c r="AM23" s="41"/>
      <c r="AN23" s="45">
        <f t="shared" si="10"/>
        <v>17.826825127334466</v>
      </c>
      <c r="AO23" s="41">
        <v>1178</v>
      </c>
      <c r="AP23" s="110" t="s">
        <v>103</v>
      </c>
      <c r="AQ23" s="111" t="s">
        <v>103</v>
      </c>
      <c r="AR23" s="126" t="str">
        <f t="shared" si="14"/>
        <v/>
      </c>
      <c r="AS23" s="126" t="str">
        <f t="shared" si="15"/>
        <v/>
      </c>
      <c r="AT23" s="127">
        <v>1307</v>
      </c>
      <c r="AU23" s="114" t="s">
        <v>103</v>
      </c>
      <c r="AV23" s="115" t="s">
        <v>103</v>
      </c>
      <c r="AW23" s="126" t="str">
        <f t="shared" si="16"/>
        <v/>
      </c>
      <c r="AX23" s="126" t="str">
        <f t="shared" si="17"/>
        <v/>
      </c>
      <c r="AY23" s="64" t="str">
        <f t="shared" si="11"/>
        <v/>
      </c>
      <c r="AZ23" s="97" t="s">
        <v>103</v>
      </c>
      <c r="BA23" s="68"/>
      <c r="BB23" s="68"/>
      <c r="BC23" s="68"/>
      <c r="BD23" s="68"/>
      <c r="BE23" s="15"/>
      <c r="BF23" s="5">
        <f t="shared" si="12"/>
        <v>16937</v>
      </c>
      <c r="BG23" s="42">
        <v>6984</v>
      </c>
      <c r="BH23" s="42">
        <v>9953</v>
      </c>
      <c r="BI23" s="42"/>
      <c r="BJ23" s="42"/>
      <c r="BK23" s="42"/>
      <c r="BL23" s="42"/>
      <c r="BM23" s="15"/>
    </row>
    <row r="24" spans="1:65" outlineLevel="5" x14ac:dyDescent="0.3">
      <c r="A24" s="22">
        <f t="shared" si="5"/>
        <v>1</v>
      </c>
      <c r="B24" s="9">
        <f t="shared" si="13"/>
        <v>44204</v>
      </c>
      <c r="C24" s="51">
        <v>285269</v>
      </c>
      <c r="D24" s="64" t="str">
        <f t="shared" si="6"/>
        <v/>
      </c>
      <c r="E24" s="12"/>
      <c r="F24" s="12"/>
      <c r="G24" s="12"/>
      <c r="H24" s="12"/>
      <c r="I24" s="12"/>
      <c r="J24" s="12"/>
      <c r="K24" s="12"/>
      <c r="L24" s="12"/>
      <c r="M24" s="74" t="str">
        <f t="shared" si="7"/>
        <v/>
      </c>
      <c r="N24" s="83" t="s">
        <v>103</v>
      </c>
      <c r="O24" s="83" t="s">
        <v>103</v>
      </c>
      <c r="P24" s="83"/>
      <c r="Q24" s="83"/>
      <c r="R24" s="83"/>
      <c r="S24" s="83"/>
      <c r="T24" s="83"/>
      <c r="U24" s="83"/>
      <c r="V24" s="5" t="str">
        <f t="shared" si="8"/>
        <v/>
      </c>
      <c r="W24" s="41"/>
      <c r="X24" s="41"/>
      <c r="Y24" s="41"/>
      <c r="Z24" s="41"/>
      <c r="AA24" s="41"/>
      <c r="AB24" s="41"/>
      <c r="AC24" s="41"/>
      <c r="AD24" s="41"/>
      <c r="AE24" s="5" t="str">
        <f t="shared" si="9"/>
        <v/>
      </c>
      <c r="AF24" s="41"/>
      <c r="AG24" s="41"/>
      <c r="AH24" s="41"/>
      <c r="AI24" s="41"/>
      <c r="AJ24" s="41"/>
      <c r="AK24" s="41"/>
      <c r="AL24" s="41"/>
      <c r="AM24" s="41"/>
      <c r="AN24" s="45">
        <f t="shared" si="10"/>
        <v>19.125683060109289</v>
      </c>
      <c r="AO24" s="41">
        <v>1098</v>
      </c>
      <c r="AP24" s="110" t="s">
        <v>103</v>
      </c>
      <c r="AQ24" s="111" t="s">
        <v>103</v>
      </c>
      <c r="AR24" s="126" t="str">
        <f t="shared" si="14"/>
        <v/>
      </c>
      <c r="AS24" s="126" t="str">
        <f t="shared" si="15"/>
        <v/>
      </c>
      <c r="AT24" s="127">
        <v>1123</v>
      </c>
      <c r="AU24" s="114">
        <v>2.0499999999999998</v>
      </c>
      <c r="AV24" s="115" t="s">
        <v>103</v>
      </c>
      <c r="AW24" s="126" t="str">
        <f t="shared" si="16"/>
        <v/>
      </c>
      <c r="AX24" s="126" t="str">
        <f t="shared" si="17"/>
        <v/>
      </c>
      <c r="AY24" s="64" t="str">
        <f t="shared" si="11"/>
        <v/>
      </c>
      <c r="AZ24" s="97">
        <v>79.5</v>
      </c>
      <c r="BA24" s="68"/>
      <c r="BB24" s="68"/>
      <c r="BC24" s="68"/>
      <c r="BD24" s="68"/>
      <c r="BE24" s="15"/>
      <c r="BF24" s="5">
        <f t="shared" si="12"/>
        <v>18210</v>
      </c>
      <c r="BG24" s="42">
        <v>6918</v>
      </c>
      <c r="BH24" s="42">
        <v>11292</v>
      </c>
      <c r="BI24" s="42"/>
      <c r="BJ24" s="42"/>
      <c r="BK24" s="42"/>
      <c r="BL24" s="42"/>
      <c r="BM24" s="15"/>
    </row>
    <row r="25" spans="1:65" outlineLevel="5" x14ac:dyDescent="0.3">
      <c r="A25" s="22">
        <f t="shared" si="5"/>
        <v>1</v>
      </c>
      <c r="B25" s="9">
        <f t="shared" si="13"/>
        <v>44205</v>
      </c>
      <c r="C25" s="51">
        <v>273141</v>
      </c>
      <c r="D25" s="64" t="str">
        <f t="shared" si="6"/>
        <v/>
      </c>
      <c r="E25" s="12"/>
      <c r="F25" s="12"/>
      <c r="G25" s="12"/>
      <c r="H25" s="12"/>
      <c r="I25" s="12"/>
      <c r="J25" s="12"/>
      <c r="K25" s="12"/>
      <c r="L25" s="12"/>
      <c r="M25" s="74" t="str">
        <f t="shared" si="7"/>
        <v/>
      </c>
      <c r="N25" s="83" t="s">
        <v>103</v>
      </c>
      <c r="O25" s="83" t="s">
        <v>103</v>
      </c>
      <c r="P25" s="83"/>
      <c r="Q25" s="83"/>
      <c r="R25" s="83"/>
      <c r="S25" s="83"/>
      <c r="T25" s="83"/>
      <c r="U25" s="83"/>
      <c r="V25" s="5" t="str">
        <f t="shared" si="8"/>
        <v/>
      </c>
      <c r="W25" s="41"/>
      <c r="X25" s="41"/>
      <c r="Y25" s="41"/>
      <c r="Z25" s="41"/>
      <c r="AA25" s="41"/>
      <c r="AB25" s="41"/>
      <c r="AC25" s="41"/>
      <c r="AD25" s="41"/>
      <c r="AE25" s="5" t="str">
        <f t="shared" si="9"/>
        <v/>
      </c>
      <c r="AF25" s="41"/>
      <c r="AG25" s="41"/>
      <c r="AH25" s="41"/>
      <c r="AI25" s="41"/>
      <c r="AJ25" s="41"/>
      <c r="AK25" s="41"/>
      <c r="AL25" s="41"/>
      <c r="AM25" s="41"/>
      <c r="AN25" s="45">
        <f t="shared" si="10"/>
        <v>20.05730659025788</v>
      </c>
      <c r="AO25" s="41">
        <v>1047</v>
      </c>
      <c r="AP25" s="110" t="s">
        <v>103</v>
      </c>
      <c r="AQ25" s="111" t="s">
        <v>103</v>
      </c>
      <c r="AR25" s="126" t="str">
        <f t="shared" si="14"/>
        <v/>
      </c>
      <c r="AS25" s="126" t="str">
        <f t="shared" si="15"/>
        <v/>
      </c>
      <c r="AT25" s="127">
        <v>1151</v>
      </c>
      <c r="AU25" s="114" t="s">
        <v>103</v>
      </c>
      <c r="AV25" s="115" t="s">
        <v>103</v>
      </c>
      <c r="AW25" s="126" t="str">
        <f t="shared" si="16"/>
        <v/>
      </c>
      <c r="AX25" s="126" t="str">
        <f t="shared" si="17"/>
        <v/>
      </c>
      <c r="AY25" s="64" t="str">
        <f t="shared" si="11"/>
        <v/>
      </c>
      <c r="AZ25" s="97" t="s">
        <v>103</v>
      </c>
      <c r="BA25" s="68"/>
      <c r="BB25" s="68"/>
      <c r="BC25" s="68"/>
      <c r="BD25" s="68"/>
      <c r="BE25" s="15"/>
      <c r="BF25" s="5">
        <f t="shared" si="12"/>
        <v>14460</v>
      </c>
      <c r="BG25" s="42">
        <v>6908</v>
      </c>
      <c r="BH25" s="42">
        <v>7552</v>
      </c>
      <c r="BI25" s="42"/>
      <c r="BJ25" s="42"/>
      <c r="BK25" s="42"/>
      <c r="BL25" s="42"/>
      <c r="BM25" s="15"/>
    </row>
    <row r="26" spans="1:65" outlineLevel="5" x14ac:dyDescent="0.3">
      <c r="A26" s="22">
        <f t="shared" si="5"/>
        <v>1</v>
      </c>
      <c r="B26" s="9">
        <f t="shared" si="13"/>
        <v>44206</v>
      </c>
      <c r="C26" s="51">
        <v>279698</v>
      </c>
      <c r="D26" s="64" t="str">
        <f t="shared" si="6"/>
        <v/>
      </c>
      <c r="E26" s="12"/>
      <c r="F26" s="12"/>
      <c r="G26" s="12"/>
      <c r="H26" s="12"/>
      <c r="I26" s="12"/>
      <c r="J26" s="12"/>
      <c r="K26" s="12"/>
      <c r="L26" s="12"/>
      <c r="M26" s="74" t="str">
        <f t="shared" si="7"/>
        <v/>
      </c>
      <c r="N26" s="83" t="s">
        <v>103</v>
      </c>
      <c r="O26" s="83" t="s">
        <v>103</v>
      </c>
      <c r="P26" s="83"/>
      <c r="Q26" s="83"/>
      <c r="R26" s="83"/>
      <c r="S26" s="83"/>
      <c r="T26" s="83"/>
      <c r="U26" s="83"/>
      <c r="V26" s="5" t="str">
        <f t="shared" si="8"/>
        <v/>
      </c>
      <c r="W26" s="41"/>
      <c r="X26" s="41"/>
      <c r="Y26" s="41"/>
      <c r="Z26" s="41"/>
      <c r="AA26" s="41"/>
      <c r="AB26" s="41"/>
      <c r="AC26" s="41"/>
      <c r="AD26" s="41"/>
      <c r="AE26" s="5" t="str">
        <f t="shared" si="9"/>
        <v/>
      </c>
      <c r="AF26" s="41"/>
      <c r="AG26" s="41"/>
      <c r="AH26" s="41"/>
      <c r="AI26" s="41"/>
      <c r="AJ26" s="41"/>
      <c r="AK26" s="41"/>
      <c r="AL26" s="41"/>
      <c r="AM26" s="41"/>
      <c r="AN26" s="45">
        <f t="shared" si="10"/>
        <v>20.64896755162242</v>
      </c>
      <c r="AO26" s="41">
        <v>1017</v>
      </c>
      <c r="AP26" s="110" t="s">
        <v>103</v>
      </c>
      <c r="AQ26" s="111" t="s">
        <v>103</v>
      </c>
      <c r="AR26" s="126" t="str">
        <f t="shared" si="14"/>
        <v/>
      </c>
      <c r="AS26" s="126" t="str">
        <f t="shared" si="15"/>
        <v/>
      </c>
      <c r="AT26" s="127">
        <v>1072</v>
      </c>
      <c r="AU26" s="114" t="s">
        <v>103</v>
      </c>
      <c r="AV26" s="115" t="s">
        <v>103</v>
      </c>
      <c r="AW26" s="126" t="str">
        <f t="shared" si="16"/>
        <v/>
      </c>
      <c r="AX26" s="126" t="str">
        <f t="shared" si="17"/>
        <v/>
      </c>
      <c r="AY26" s="64" t="str">
        <f t="shared" si="11"/>
        <v/>
      </c>
      <c r="AZ26" s="97" t="s">
        <v>103</v>
      </c>
      <c r="BA26" s="68"/>
      <c r="BB26" s="68"/>
      <c r="BC26" s="68"/>
      <c r="BD26" s="68"/>
      <c r="BE26" s="15"/>
      <c r="BF26" s="5">
        <f t="shared" si="12"/>
        <v>15444</v>
      </c>
      <c r="BG26" s="42">
        <v>9387</v>
      </c>
      <c r="BH26" s="42">
        <v>6057</v>
      </c>
      <c r="BI26" s="42"/>
      <c r="BJ26" s="42"/>
      <c r="BK26" s="42"/>
      <c r="BL26" s="42"/>
      <c r="BM26" s="15"/>
    </row>
    <row r="27" spans="1:65" outlineLevel="5" x14ac:dyDescent="0.3">
      <c r="A27" s="22">
        <f t="shared" si="5"/>
        <v>1</v>
      </c>
      <c r="B27" s="9">
        <f t="shared" si="13"/>
        <v>44207</v>
      </c>
      <c r="C27" s="51">
        <v>312414</v>
      </c>
      <c r="D27" s="64" t="str">
        <f t="shared" si="6"/>
        <v/>
      </c>
      <c r="E27" s="12"/>
      <c r="F27" s="12"/>
      <c r="G27" s="12"/>
      <c r="H27" s="12"/>
      <c r="I27" s="12"/>
      <c r="J27" s="12"/>
      <c r="K27" s="12"/>
      <c r="L27" s="12"/>
      <c r="M27" s="74" t="str">
        <f t="shared" si="7"/>
        <v/>
      </c>
      <c r="N27" s="83" t="s">
        <v>103</v>
      </c>
      <c r="O27" s="83" t="s">
        <v>103</v>
      </c>
      <c r="P27" s="83"/>
      <c r="Q27" s="83"/>
      <c r="R27" s="83"/>
      <c r="S27" s="83"/>
      <c r="T27" s="83"/>
      <c r="U27" s="83"/>
      <c r="V27" s="5" t="str">
        <f t="shared" si="8"/>
        <v/>
      </c>
      <c r="W27" s="41"/>
      <c r="X27" s="41"/>
      <c r="Y27" s="41"/>
      <c r="Z27" s="41"/>
      <c r="AA27" s="41"/>
      <c r="AB27" s="41"/>
      <c r="AC27" s="41"/>
      <c r="AD27" s="41"/>
      <c r="AE27" s="5" t="str">
        <f t="shared" si="9"/>
        <v/>
      </c>
      <c r="AF27" s="41"/>
      <c r="AG27" s="41"/>
      <c r="AH27" s="41"/>
      <c r="AI27" s="41"/>
      <c r="AJ27" s="41"/>
      <c r="AK27" s="41"/>
      <c r="AL27" s="41"/>
      <c r="AM27" s="41"/>
      <c r="AN27" s="45">
        <f t="shared" si="10"/>
        <v>18.010291595197256</v>
      </c>
      <c r="AO27" s="41">
        <v>1166</v>
      </c>
      <c r="AP27" s="110" t="s">
        <v>103</v>
      </c>
      <c r="AQ27" s="111" t="s">
        <v>103</v>
      </c>
      <c r="AR27" s="126" t="str">
        <f t="shared" si="14"/>
        <v/>
      </c>
      <c r="AS27" s="126" t="str">
        <f t="shared" si="15"/>
        <v/>
      </c>
      <c r="AT27" s="127">
        <v>1208</v>
      </c>
      <c r="AU27" s="114">
        <v>2.0699999999999998</v>
      </c>
      <c r="AV27" s="115" t="s">
        <v>103</v>
      </c>
      <c r="AW27" s="126" t="str">
        <f t="shared" si="16"/>
        <v/>
      </c>
      <c r="AX27" s="126" t="str">
        <f t="shared" si="17"/>
        <v/>
      </c>
      <c r="AY27" s="64" t="str">
        <f t="shared" si="11"/>
        <v/>
      </c>
      <c r="AZ27" s="97">
        <v>79.83</v>
      </c>
      <c r="BA27" s="68"/>
      <c r="BB27" s="68"/>
      <c r="BC27" s="68"/>
      <c r="BD27" s="68"/>
      <c r="BE27" s="15"/>
      <c r="BF27" s="5">
        <f t="shared" si="12"/>
        <v>9715</v>
      </c>
      <c r="BG27" s="42">
        <v>6737</v>
      </c>
      <c r="BH27" s="42">
        <v>2978</v>
      </c>
      <c r="BI27" s="42"/>
      <c r="BJ27" s="42"/>
      <c r="BK27" s="42"/>
      <c r="BL27" s="42"/>
      <c r="BM27" s="15"/>
    </row>
    <row r="28" spans="1:65" outlineLevel="5" x14ac:dyDescent="0.3">
      <c r="A28" s="22">
        <f t="shared" si="5"/>
        <v>1</v>
      </c>
      <c r="B28" s="9">
        <f t="shared" si="13"/>
        <v>44208</v>
      </c>
      <c r="C28" s="51">
        <v>316923</v>
      </c>
      <c r="D28" s="64" t="str">
        <f t="shared" si="6"/>
        <v/>
      </c>
      <c r="E28" s="12"/>
      <c r="F28" s="12"/>
      <c r="G28" s="12"/>
      <c r="H28" s="12"/>
      <c r="I28" s="12"/>
      <c r="J28" s="12"/>
      <c r="K28" s="12"/>
      <c r="L28" s="12"/>
      <c r="M28" s="74" t="str">
        <f t="shared" si="7"/>
        <v/>
      </c>
      <c r="N28" s="83" t="s">
        <v>103</v>
      </c>
      <c r="O28" s="83" t="s">
        <v>103</v>
      </c>
      <c r="P28" s="83"/>
      <c r="Q28" s="83"/>
      <c r="R28" s="83"/>
      <c r="S28" s="83"/>
      <c r="T28" s="83"/>
      <c r="U28" s="83"/>
      <c r="V28" s="5" t="str">
        <f t="shared" si="8"/>
        <v/>
      </c>
      <c r="W28" s="41"/>
      <c r="X28" s="41"/>
      <c r="Y28" s="41"/>
      <c r="Z28" s="41"/>
      <c r="AA28" s="41"/>
      <c r="AB28" s="41"/>
      <c r="AC28" s="41"/>
      <c r="AD28" s="41"/>
      <c r="AE28" s="5" t="str">
        <f t="shared" si="9"/>
        <v/>
      </c>
      <c r="AF28" s="41"/>
      <c r="AG28" s="41"/>
      <c r="AH28" s="41"/>
      <c r="AI28" s="41"/>
      <c r="AJ28" s="41"/>
      <c r="AK28" s="41"/>
      <c r="AL28" s="41"/>
      <c r="AM28" s="41"/>
      <c r="AN28" s="45">
        <f t="shared" si="10"/>
        <v>16.61392405063291</v>
      </c>
      <c r="AO28" s="41">
        <v>1264</v>
      </c>
      <c r="AP28" s="110" t="s">
        <v>103</v>
      </c>
      <c r="AQ28" s="111" t="s">
        <v>103</v>
      </c>
      <c r="AR28" s="126" t="str">
        <f t="shared" si="14"/>
        <v/>
      </c>
      <c r="AS28" s="126" t="str">
        <f t="shared" si="15"/>
        <v/>
      </c>
      <c r="AT28" s="127">
        <v>1284</v>
      </c>
      <c r="AU28" s="114">
        <v>2.0099999999999998</v>
      </c>
      <c r="AV28" s="115" t="s">
        <v>103</v>
      </c>
      <c r="AW28" s="126" t="str">
        <f t="shared" si="16"/>
        <v/>
      </c>
      <c r="AX28" s="126" t="str">
        <f t="shared" si="17"/>
        <v/>
      </c>
      <c r="AY28" s="64" t="str">
        <f t="shared" si="11"/>
        <v/>
      </c>
      <c r="AZ28" s="97">
        <v>79.44</v>
      </c>
      <c r="BA28" s="68"/>
      <c r="BB28" s="68"/>
      <c r="BC28" s="68"/>
      <c r="BD28" s="68"/>
      <c r="BE28" s="15"/>
      <c r="BF28" s="5">
        <f t="shared" si="12"/>
        <v>14459</v>
      </c>
      <c r="BG28" s="42">
        <v>5108</v>
      </c>
      <c r="BH28" s="42">
        <v>9351</v>
      </c>
      <c r="BI28" s="42"/>
      <c r="BJ28" s="42"/>
      <c r="BK28" s="42"/>
      <c r="BL28" s="42"/>
      <c r="BM28" s="15"/>
    </row>
    <row r="29" spans="1:65" outlineLevel="5" x14ac:dyDescent="0.3">
      <c r="A29" s="22">
        <f t="shared" si="5"/>
        <v>1</v>
      </c>
      <c r="B29" s="9">
        <f t="shared" si="13"/>
        <v>44209</v>
      </c>
      <c r="C29" s="51">
        <v>317622</v>
      </c>
      <c r="D29" s="64" t="str">
        <f t="shared" si="6"/>
        <v/>
      </c>
      <c r="E29" s="12"/>
      <c r="F29" s="12"/>
      <c r="G29" s="12"/>
      <c r="H29" s="12"/>
      <c r="I29" s="12"/>
      <c r="J29" s="12"/>
      <c r="K29" s="12"/>
      <c r="L29" s="12"/>
      <c r="M29" s="74" t="str">
        <f t="shared" si="7"/>
        <v/>
      </c>
      <c r="N29" s="83" t="s">
        <v>103</v>
      </c>
      <c r="O29" s="83" t="s">
        <v>103</v>
      </c>
      <c r="P29" s="83"/>
      <c r="Q29" s="83"/>
      <c r="R29" s="83"/>
      <c r="S29" s="83"/>
      <c r="T29" s="83"/>
      <c r="U29" s="83"/>
      <c r="V29" s="5" t="str">
        <f t="shared" si="8"/>
        <v/>
      </c>
      <c r="W29" s="41"/>
      <c r="X29" s="41"/>
      <c r="Y29" s="41"/>
      <c r="Z29" s="41"/>
      <c r="AA29" s="41"/>
      <c r="AB29" s="41"/>
      <c r="AC29" s="41"/>
      <c r="AD29" s="41"/>
      <c r="AE29" s="5" t="str">
        <f t="shared" si="9"/>
        <v/>
      </c>
      <c r="AF29" s="41"/>
      <c r="AG29" s="41"/>
      <c r="AH29" s="41"/>
      <c r="AI29" s="41"/>
      <c r="AJ29" s="41"/>
      <c r="AK29" s="41"/>
      <c r="AL29" s="41"/>
      <c r="AM29" s="41"/>
      <c r="AN29" s="45">
        <f t="shared" si="10"/>
        <v>16.666666666666668</v>
      </c>
      <c r="AO29" s="41">
        <v>1260</v>
      </c>
      <c r="AP29" s="110" t="s">
        <v>103</v>
      </c>
      <c r="AQ29" s="111" t="s">
        <v>103</v>
      </c>
      <c r="AR29" s="126" t="str">
        <f t="shared" si="14"/>
        <v/>
      </c>
      <c r="AS29" s="126" t="str">
        <f t="shared" si="15"/>
        <v/>
      </c>
      <c r="AT29" s="127">
        <v>1326</v>
      </c>
      <c r="AU29" s="114">
        <v>2.08</v>
      </c>
      <c r="AV29" s="115" t="s">
        <v>103</v>
      </c>
      <c r="AW29" s="126" t="str">
        <f t="shared" si="16"/>
        <v/>
      </c>
      <c r="AX29" s="126" t="str">
        <f t="shared" si="17"/>
        <v/>
      </c>
      <c r="AY29" s="64" t="str">
        <f t="shared" si="11"/>
        <v/>
      </c>
      <c r="AZ29" s="97">
        <v>80.11</v>
      </c>
      <c r="BA29" s="68"/>
      <c r="BB29" s="68"/>
      <c r="BC29" s="68"/>
      <c r="BD29" s="68"/>
      <c r="BE29" s="15"/>
      <c r="BF29" s="5">
        <f t="shared" si="12"/>
        <v>16195</v>
      </c>
      <c r="BG29" s="42">
        <v>6543</v>
      </c>
      <c r="BH29" s="42">
        <v>9652</v>
      </c>
      <c r="BI29" s="42"/>
      <c r="BJ29" s="42"/>
      <c r="BK29" s="42"/>
      <c r="BL29" s="42"/>
      <c r="BM29" s="15"/>
    </row>
    <row r="30" spans="1:65" outlineLevel="5" x14ac:dyDescent="0.3">
      <c r="A30" s="22">
        <f t="shared" si="5"/>
        <v>1</v>
      </c>
      <c r="B30" s="9">
        <f t="shared" si="13"/>
        <v>44210</v>
      </c>
      <c r="C30" s="51">
        <v>315712</v>
      </c>
      <c r="D30" s="64" t="str">
        <f t="shared" si="6"/>
        <v/>
      </c>
      <c r="E30" s="12"/>
      <c r="F30" s="12"/>
      <c r="G30" s="12"/>
      <c r="H30" s="12"/>
      <c r="I30" s="12"/>
      <c r="J30" s="12"/>
      <c r="K30" s="12"/>
      <c r="L30" s="12"/>
      <c r="M30" s="74">
        <f t="shared" si="7"/>
        <v>7.3</v>
      </c>
      <c r="N30" s="83">
        <v>7.06</v>
      </c>
      <c r="O30" s="83">
        <v>7.44</v>
      </c>
      <c r="P30" s="83"/>
      <c r="Q30" s="83"/>
      <c r="R30" s="83"/>
      <c r="S30" s="83"/>
      <c r="T30" s="83"/>
      <c r="U30" s="83"/>
      <c r="V30" s="5" t="str">
        <f t="shared" si="8"/>
        <v/>
      </c>
      <c r="W30" s="41"/>
      <c r="X30" s="41"/>
      <c r="Y30" s="41"/>
      <c r="Z30" s="41"/>
      <c r="AA30" s="41"/>
      <c r="AB30" s="41"/>
      <c r="AC30" s="41"/>
      <c r="AD30" s="41"/>
      <c r="AE30" s="5" t="str">
        <f t="shared" si="9"/>
        <v/>
      </c>
      <c r="AF30" s="41"/>
      <c r="AG30" s="41"/>
      <c r="AH30" s="41"/>
      <c r="AI30" s="41"/>
      <c r="AJ30" s="41"/>
      <c r="AK30" s="41"/>
      <c r="AL30" s="41"/>
      <c r="AM30" s="41"/>
      <c r="AN30" s="45">
        <f t="shared" si="10"/>
        <v>20.771513353115726</v>
      </c>
      <c r="AO30" s="41">
        <v>1011</v>
      </c>
      <c r="AP30" s="110">
        <v>3.96</v>
      </c>
      <c r="AQ30" s="111">
        <v>3.25</v>
      </c>
      <c r="AR30" s="126">
        <f t="shared" si="14"/>
        <v>82.070707070707073</v>
      </c>
      <c r="AS30" s="126">
        <f t="shared" si="15"/>
        <v>17.929292929292927</v>
      </c>
      <c r="AT30" s="127">
        <v>965</v>
      </c>
      <c r="AU30" s="114">
        <v>2.04</v>
      </c>
      <c r="AV30" s="115">
        <v>1.42</v>
      </c>
      <c r="AW30" s="126">
        <f t="shared" si="16"/>
        <v>69.607843137254903</v>
      </c>
      <c r="AX30" s="126">
        <f t="shared" si="17"/>
        <v>30.392156862745097</v>
      </c>
      <c r="AY30" s="64">
        <f t="shared" si="11"/>
        <v>49.965260545905707</v>
      </c>
      <c r="AZ30" s="97">
        <v>80.739999999999995</v>
      </c>
      <c r="BA30" s="68"/>
      <c r="BB30" s="68"/>
      <c r="BC30" s="68"/>
      <c r="BD30" s="68"/>
      <c r="BE30" s="15"/>
      <c r="BF30" s="5">
        <f t="shared" si="12"/>
        <v>15086</v>
      </c>
      <c r="BG30" s="42">
        <v>7736</v>
      </c>
      <c r="BH30" s="42">
        <v>7350</v>
      </c>
      <c r="BI30" s="42"/>
      <c r="BJ30" s="42"/>
      <c r="BK30" s="42"/>
      <c r="BL30" s="42"/>
      <c r="BM30" s="15"/>
    </row>
    <row r="31" spans="1:65" outlineLevel="5" x14ac:dyDescent="0.3">
      <c r="A31" s="22">
        <f t="shared" si="5"/>
        <v>1</v>
      </c>
      <c r="B31" s="9">
        <f t="shared" si="13"/>
        <v>44211</v>
      </c>
      <c r="C31" s="51">
        <v>308716</v>
      </c>
      <c r="D31" s="64" t="str">
        <f t="shared" si="6"/>
        <v/>
      </c>
      <c r="E31" s="12"/>
      <c r="F31" s="12"/>
      <c r="G31" s="12"/>
      <c r="H31" s="12"/>
      <c r="I31" s="12"/>
      <c r="J31" s="12"/>
      <c r="K31" s="12"/>
      <c r="L31" s="12"/>
      <c r="M31" s="74" t="str">
        <f t="shared" si="7"/>
        <v/>
      </c>
      <c r="N31" s="83" t="s">
        <v>103</v>
      </c>
      <c r="O31" s="83" t="s">
        <v>103</v>
      </c>
      <c r="P31" s="83"/>
      <c r="Q31" s="83"/>
      <c r="R31" s="83"/>
      <c r="S31" s="83"/>
      <c r="T31" s="83"/>
      <c r="U31" s="83"/>
      <c r="V31" s="5" t="str">
        <f t="shared" si="8"/>
        <v/>
      </c>
      <c r="W31" s="41"/>
      <c r="X31" s="41"/>
      <c r="Y31" s="41"/>
      <c r="Z31" s="41"/>
      <c r="AA31" s="41"/>
      <c r="AB31" s="41"/>
      <c r="AC31" s="41"/>
      <c r="AD31" s="41"/>
      <c r="AE31" s="5" t="str">
        <f t="shared" si="9"/>
        <v/>
      </c>
      <c r="AF31" s="41"/>
      <c r="AG31" s="41"/>
      <c r="AH31" s="41"/>
      <c r="AI31" s="41"/>
      <c r="AJ31" s="41"/>
      <c r="AK31" s="41"/>
      <c r="AL31" s="41"/>
      <c r="AM31" s="41"/>
      <c r="AN31" s="45">
        <f t="shared" si="10"/>
        <v>20.23121387283237</v>
      </c>
      <c r="AO31" s="41">
        <v>1038</v>
      </c>
      <c r="AP31" s="110" t="s">
        <v>103</v>
      </c>
      <c r="AQ31" s="111" t="s">
        <v>103</v>
      </c>
      <c r="AR31" s="126" t="str">
        <f t="shared" si="14"/>
        <v/>
      </c>
      <c r="AS31" s="126" t="str">
        <f t="shared" si="15"/>
        <v/>
      </c>
      <c r="AT31" s="127">
        <v>1188</v>
      </c>
      <c r="AU31" s="114">
        <v>2.09</v>
      </c>
      <c r="AV31" s="115" t="s">
        <v>103</v>
      </c>
      <c r="AW31" s="126" t="str">
        <f t="shared" si="16"/>
        <v/>
      </c>
      <c r="AX31" s="126" t="str">
        <f t="shared" si="17"/>
        <v/>
      </c>
      <c r="AY31" s="64" t="str">
        <f t="shared" si="11"/>
        <v/>
      </c>
      <c r="AZ31" s="97">
        <v>80.31</v>
      </c>
      <c r="BA31" s="68"/>
      <c r="BB31" s="68"/>
      <c r="BC31" s="68"/>
      <c r="BD31" s="68"/>
      <c r="BE31" s="15"/>
      <c r="BF31" s="5">
        <f t="shared" si="12"/>
        <v>15159</v>
      </c>
      <c r="BG31" s="42">
        <v>12221</v>
      </c>
      <c r="BH31" s="42">
        <v>2938</v>
      </c>
      <c r="BI31" s="42"/>
      <c r="BJ31" s="42"/>
      <c r="BK31" s="42"/>
      <c r="BL31" s="42"/>
      <c r="BM31" s="15"/>
    </row>
    <row r="32" spans="1:65" outlineLevel="5" x14ac:dyDescent="0.3">
      <c r="A32" s="22">
        <f t="shared" si="5"/>
        <v>1</v>
      </c>
      <c r="B32" s="9">
        <f t="shared" si="13"/>
        <v>44212</v>
      </c>
      <c r="C32" s="51">
        <v>306972</v>
      </c>
      <c r="D32" s="64" t="str">
        <f t="shared" si="6"/>
        <v/>
      </c>
      <c r="E32" s="12"/>
      <c r="F32" s="12"/>
      <c r="G32" s="12"/>
      <c r="H32" s="12"/>
      <c r="I32" s="12"/>
      <c r="J32" s="12"/>
      <c r="K32" s="12"/>
      <c r="L32" s="12"/>
      <c r="M32" s="74" t="str">
        <f t="shared" si="7"/>
        <v/>
      </c>
      <c r="N32" s="83" t="s">
        <v>103</v>
      </c>
      <c r="O32" s="83" t="s">
        <v>103</v>
      </c>
      <c r="P32" s="83"/>
      <c r="Q32" s="83"/>
      <c r="R32" s="83"/>
      <c r="S32" s="83"/>
      <c r="T32" s="83"/>
      <c r="U32" s="83"/>
      <c r="V32" s="5" t="str">
        <f t="shared" si="8"/>
        <v/>
      </c>
      <c r="W32" s="41"/>
      <c r="X32" s="41"/>
      <c r="Y32" s="41"/>
      <c r="Z32" s="41"/>
      <c r="AA32" s="41"/>
      <c r="AB32" s="41"/>
      <c r="AC32" s="41"/>
      <c r="AD32" s="41"/>
      <c r="AE32" s="5" t="str">
        <f t="shared" si="9"/>
        <v/>
      </c>
      <c r="AF32" s="41"/>
      <c r="AG32" s="41"/>
      <c r="AH32" s="41"/>
      <c r="AI32" s="41"/>
      <c r="AJ32" s="41"/>
      <c r="AK32" s="41"/>
      <c r="AL32" s="41"/>
      <c r="AM32" s="41"/>
      <c r="AN32" s="45">
        <f t="shared" si="10"/>
        <v>19.792648444863335</v>
      </c>
      <c r="AO32" s="41">
        <v>1061</v>
      </c>
      <c r="AP32" s="110" t="s">
        <v>103</v>
      </c>
      <c r="AQ32" s="111" t="s">
        <v>103</v>
      </c>
      <c r="AR32" s="126" t="str">
        <f t="shared" si="14"/>
        <v/>
      </c>
      <c r="AS32" s="126" t="str">
        <f t="shared" si="15"/>
        <v/>
      </c>
      <c r="AT32" s="127">
        <v>948</v>
      </c>
      <c r="AU32" s="114" t="s">
        <v>103</v>
      </c>
      <c r="AV32" s="115" t="s">
        <v>103</v>
      </c>
      <c r="AW32" s="126" t="str">
        <f t="shared" si="16"/>
        <v/>
      </c>
      <c r="AX32" s="126" t="str">
        <f t="shared" si="17"/>
        <v/>
      </c>
      <c r="AY32" s="64" t="str">
        <f t="shared" si="11"/>
        <v/>
      </c>
      <c r="AZ32" s="97" t="s">
        <v>103</v>
      </c>
      <c r="BA32" s="68"/>
      <c r="BB32" s="68"/>
      <c r="BC32" s="68"/>
      <c r="BD32" s="68"/>
      <c r="BE32" s="15"/>
      <c r="BF32" s="5">
        <f t="shared" si="12"/>
        <v>16516</v>
      </c>
      <c r="BG32" s="42">
        <v>11793</v>
      </c>
      <c r="BH32" s="42">
        <v>4723</v>
      </c>
      <c r="BI32" s="42"/>
      <c r="BJ32" s="42"/>
      <c r="BK32" s="42"/>
      <c r="BL32" s="42"/>
      <c r="BM32" s="15"/>
    </row>
    <row r="33" spans="1:65" outlineLevel="5" x14ac:dyDescent="0.3">
      <c r="A33" s="22">
        <f t="shared" si="5"/>
        <v>1</v>
      </c>
      <c r="B33" s="9">
        <f t="shared" si="13"/>
        <v>44213</v>
      </c>
      <c r="C33" s="51">
        <v>286760</v>
      </c>
      <c r="D33" s="64" t="str">
        <f t="shared" si="6"/>
        <v/>
      </c>
      <c r="E33" s="12"/>
      <c r="F33" s="12"/>
      <c r="G33" s="12"/>
      <c r="H33" s="12"/>
      <c r="I33" s="12"/>
      <c r="J33" s="12"/>
      <c r="K33" s="12"/>
      <c r="L33" s="12"/>
      <c r="M33" s="74" t="str">
        <f t="shared" si="7"/>
        <v/>
      </c>
      <c r="N33" s="83" t="s">
        <v>103</v>
      </c>
      <c r="O33" s="83" t="s">
        <v>103</v>
      </c>
      <c r="P33" s="83"/>
      <c r="Q33" s="83"/>
      <c r="R33" s="83"/>
      <c r="S33" s="83"/>
      <c r="T33" s="83"/>
      <c r="U33" s="83"/>
      <c r="V33" s="5" t="str">
        <f t="shared" si="8"/>
        <v/>
      </c>
      <c r="W33" s="41"/>
      <c r="X33" s="41"/>
      <c r="Y33" s="41"/>
      <c r="Z33" s="41"/>
      <c r="AA33" s="41"/>
      <c r="AB33" s="41"/>
      <c r="AC33" s="41"/>
      <c r="AD33" s="41"/>
      <c r="AE33" s="5" t="str">
        <f t="shared" si="9"/>
        <v/>
      </c>
      <c r="AF33" s="41"/>
      <c r="AG33" s="41"/>
      <c r="AH33" s="41"/>
      <c r="AI33" s="41"/>
      <c r="AJ33" s="41"/>
      <c r="AK33" s="41"/>
      <c r="AL33" s="41"/>
      <c r="AM33" s="41"/>
      <c r="AN33" s="45">
        <f t="shared" si="10"/>
        <v>23.076923076923077</v>
      </c>
      <c r="AO33" s="41">
        <v>910</v>
      </c>
      <c r="AP33" s="110" t="s">
        <v>103</v>
      </c>
      <c r="AQ33" s="111" t="s">
        <v>103</v>
      </c>
      <c r="AR33" s="126" t="str">
        <f t="shared" si="14"/>
        <v/>
      </c>
      <c r="AS33" s="126" t="str">
        <f t="shared" si="15"/>
        <v/>
      </c>
      <c r="AT33" s="127">
        <v>1044</v>
      </c>
      <c r="AU33" s="114" t="s">
        <v>103</v>
      </c>
      <c r="AV33" s="115" t="s">
        <v>103</v>
      </c>
      <c r="AW33" s="126" t="str">
        <f t="shared" si="16"/>
        <v/>
      </c>
      <c r="AX33" s="126" t="str">
        <f t="shared" si="17"/>
        <v/>
      </c>
      <c r="AY33" s="64" t="str">
        <f t="shared" si="11"/>
        <v/>
      </c>
      <c r="AZ33" s="97" t="s">
        <v>103</v>
      </c>
      <c r="BA33" s="68"/>
      <c r="BB33" s="68"/>
      <c r="BC33" s="68"/>
      <c r="BD33" s="68"/>
      <c r="BE33" s="15"/>
      <c r="BF33" s="5">
        <f t="shared" si="12"/>
        <v>18807</v>
      </c>
      <c r="BG33" s="42">
        <v>12298</v>
      </c>
      <c r="BH33" s="42">
        <v>6509</v>
      </c>
      <c r="BI33" s="42"/>
      <c r="BJ33" s="42"/>
      <c r="BK33" s="42"/>
      <c r="BL33" s="42"/>
      <c r="BM33" s="15"/>
    </row>
    <row r="34" spans="1:65" outlineLevel="5" x14ac:dyDescent="0.3">
      <c r="A34" s="22">
        <f t="shared" si="5"/>
        <v>1</v>
      </c>
      <c r="B34" s="9">
        <f t="shared" si="13"/>
        <v>44214</v>
      </c>
      <c r="C34" s="51">
        <v>286529</v>
      </c>
      <c r="D34" s="64" t="str">
        <f t="shared" si="6"/>
        <v/>
      </c>
      <c r="E34" s="12"/>
      <c r="F34" s="12"/>
      <c r="G34" s="12"/>
      <c r="H34" s="12"/>
      <c r="I34" s="12"/>
      <c r="J34" s="12"/>
      <c r="K34" s="12"/>
      <c r="L34" s="12"/>
      <c r="M34" s="74" t="str">
        <f t="shared" si="7"/>
        <v/>
      </c>
      <c r="N34" s="83" t="s">
        <v>103</v>
      </c>
      <c r="O34" s="83" t="s">
        <v>103</v>
      </c>
      <c r="P34" s="83"/>
      <c r="Q34" s="83"/>
      <c r="R34" s="83"/>
      <c r="S34" s="83"/>
      <c r="T34" s="83"/>
      <c r="U34" s="83"/>
      <c r="V34" s="5" t="str">
        <f t="shared" si="8"/>
        <v/>
      </c>
      <c r="W34" s="41"/>
      <c r="X34" s="41"/>
      <c r="Y34" s="41"/>
      <c r="Z34" s="41"/>
      <c r="AA34" s="41"/>
      <c r="AB34" s="41"/>
      <c r="AC34" s="41"/>
      <c r="AD34" s="41"/>
      <c r="AE34" s="5" t="str">
        <f t="shared" si="9"/>
        <v/>
      </c>
      <c r="AF34" s="41"/>
      <c r="AG34" s="41"/>
      <c r="AH34" s="41"/>
      <c r="AI34" s="41"/>
      <c r="AJ34" s="41"/>
      <c r="AK34" s="41"/>
      <c r="AL34" s="41"/>
      <c r="AM34" s="41"/>
      <c r="AN34" s="45">
        <f t="shared" si="10"/>
        <v>18.245004344048652</v>
      </c>
      <c r="AO34" s="41">
        <v>1151</v>
      </c>
      <c r="AP34" s="110" t="s">
        <v>103</v>
      </c>
      <c r="AQ34" s="111" t="s">
        <v>103</v>
      </c>
      <c r="AR34" s="126" t="str">
        <f t="shared" si="14"/>
        <v/>
      </c>
      <c r="AS34" s="126" t="str">
        <f t="shared" si="15"/>
        <v/>
      </c>
      <c r="AT34" s="127">
        <v>1359</v>
      </c>
      <c r="AU34" s="114">
        <v>1.97</v>
      </c>
      <c r="AV34" s="115" t="s">
        <v>103</v>
      </c>
      <c r="AW34" s="126" t="str">
        <f t="shared" si="16"/>
        <v/>
      </c>
      <c r="AX34" s="126" t="str">
        <f t="shared" si="17"/>
        <v/>
      </c>
      <c r="AY34" s="64" t="str">
        <f t="shared" si="11"/>
        <v/>
      </c>
      <c r="AZ34" s="97">
        <v>81.819999999999993</v>
      </c>
      <c r="BA34" s="68"/>
      <c r="BB34" s="68"/>
      <c r="BC34" s="68"/>
      <c r="BD34" s="68"/>
      <c r="BE34" s="15"/>
      <c r="BF34" s="5">
        <f t="shared" si="12"/>
        <v>17611</v>
      </c>
      <c r="BG34" s="42">
        <v>12274</v>
      </c>
      <c r="BH34" s="42">
        <v>5337</v>
      </c>
      <c r="BI34" s="42"/>
      <c r="BJ34" s="42"/>
      <c r="BK34" s="42"/>
      <c r="BL34" s="42"/>
      <c r="BM34" s="15"/>
    </row>
    <row r="35" spans="1:65" outlineLevel="5" x14ac:dyDescent="0.3">
      <c r="A35" s="22">
        <f t="shared" si="5"/>
        <v>1</v>
      </c>
      <c r="B35" s="9">
        <f t="shared" si="13"/>
        <v>44215</v>
      </c>
      <c r="C35" s="51">
        <v>286667</v>
      </c>
      <c r="D35" s="64" t="str">
        <f t="shared" si="6"/>
        <v/>
      </c>
      <c r="E35" s="12"/>
      <c r="F35" s="12"/>
      <c r="G35" s="12"/>
      <c r="H35" s="12"/>
      <c r="I35" s="12"/>
      <c r="J35" s="12"/>
      <c r="K35" s="12"/>
      <c r="L35" s="12"/>
      <c r="M35" s="74">
        <f t="shared" si="7"/>
        <v>7.3</v>
      </c>
      <c r="N35" s="83">
        <v>7.27</v>
      </c>
      <c r="O35" s="83">
        <v>7.29</v>
      </c>
      <c r="P35" s="83"/>
      <c r="Q35" s="83"/>
      <c r="R35" s="83"/>
      <c r="S35" s="83"/>
      <c r="T35" s="83"/>
      <c r="U35" s="83"/>
      <c r="V35" s="5" t="str">
        <f t="shared" si="8"/>
        <v/>
      </c>
      <c r="W35" s="41"/>
      <c r="X35" s="41"/>
      <c r="Y35" s="41"/>
      <c r="Z35" s="41"/>
      <c r="AA35" s="41"/>
      <c r="AB35" s="41"/>
      <c r="AC35" s="41"/>
      <c r="AD35" s="41"/>
      <c r="AE35" s="5" t="str">
        <f t="shared" si="9"/>
        <v/>
      </c>
      <c r="AF35" s="41"/>
      <c r="AG35" s="41"/>
      <c r="AH35" s="41"/>
      <c r="AI35" s="41"/>
      <c r="AJ35" s="41"/>
      <c r="AK35" s="41"/>
      <c r="AL35" s="41"/>
      <c r="AM35" s="41"/>
      <c r="AN35" s="45">
        <f t="shared" si="10"/>
        <v>16.291698991466252</v>
      </c>
      <c r="AO35" s="41">
        <v>1289</v>
      </c>
      <c r="AP35" s="110">
        <v>3.41</v>
      </c>
      <c r="AQ35" s="111">
        <v>2.8</v>
      </c>
      <c r="AR35" s="126">
        <f t="shared" si="14"/>
        <v>82.111436950146626</v>
      </c>
      <c r="AS35" s="126">
        <f t="shared" si="15"/>
        <v>17.888563049853374</v>
      </c>
      <c r="AT35" s="127">
        <v>1313</v>
      </c>
      <c r="AU35" s="114">
        <v>1.86</v>
      </c>
      <c r="AV35" s="115">
        <v>1.26</v>
      </c>
      <c r="AW35" s="126">
        <f t="shared" si="16"/>
        <v>67.741935483870961</v>
      </c>
      <c r="AX35" s="126">
        <f t="shared" si="17"/>
        <v>32.258064516129039</v>
      </c>
      <c r="AY35" s="64">
        <f t="shared" si="11"/>
        <v>54.250000000000007</v>
      </c>
      <c r="AZ35" s="97">
        <v>82.44</v>
      </c>
      <c r="BA35" s="68"/>
      <c r="BB35" s="68"/>
      <c r="BC35" s="68"/>
      <c r="BD35" s="68"/>
      <c r="BE35" s="15"/>
      <c r="BF35" s="5">
        <f t="shared" si="12"/>
        <v>15087</v>
      </c>
      <c r="BG35" s="42">
        <v>6972</v>
      </c>
      <c r="BH35" s="42">
        <v>8115</v>
      </c>
      <c r="BI35" s="42"/>
      <c r="BJ35" s="42"/>
      <c r="BK35" s="42"/>
      <c r="BL35" s="42"/>
      <c r="BM35" s="15"/>
    </row>
    <row r="36" spans="1:65" outlineLevel="5" x14ac:dyDescent="0.3">
      <c r="A36" s="22">
        <f t="shared" si="5"/>
        <v>1</v>
      </c>
      <c r="B36" s="9">
        <f t="shared" si="13"/>
        <v>44216</v>
      </c>
      <c r="C36" s="51">
        <v>289519</v>
      </c>
      <c r="D36" s="64" t="str">
        <f t="shared" si="6"/>
        <v/>
      </c>
      <c r="E36" s="12"/>
      <c r="F36" s="12"/>
      <c r="G36" s="12"/>
      <c r="H36" s="12"/>
      <c r="I36" s="12"/>
      <c r="J36" s="12"/>
      <c r="K36" s="12"/>
      <c r="L36" s="12"/>
      <c r="M36" s="74" t="str">
        <f t="shared" si="7"/>
        <v/>
      </c>
      <c r="N36" s="83" t="s">
        <v>103</v>
      </c>
      <c r="O36" s="83" t="s">
        <v>103</v>
      </c>
      <c r="P36" s="83"/>
      <c r="Q36" s="83"/>
      <c r="R36" s="83"/>
      <c r="S36" s="83"/>
      <c r="T36" s="83"/>
      <c r="U36" s="83"/>
      <c r="V36" s="5" t="str">
        <f t="shared" si="8"/>
        <v/>
      </c>
      <c r="W36" s="41"/>
      <c r="X36" s="41"/>
      <c r="Y36" s="41"/>
      <c r="Z36" s="41"/>
      <c r="AA36" s="41"/>
      <c r="AB36" s="41"/>
      <c r="AC36" s="41"/>
      <c r="AD36" s="41"/>
      <c r="AE36" s="5" t="str">
        <f t="shared" si="9"/>
        <v/>
      </c>
      <c r="AF36" s="41"/>
      <c r="AG36" s="41"/>
      <c r="AH36" s="41"/>
      <c r="AI36" s="41"/>
      <c r="AJ36" s="41"/>
      <c r="AK36" s="41"/>
      <c r="AL36" s="41"/>
      <c r="AM36" s="41"/>
      <c r="AN36" s="45">
        <f t="shared" si="10"/>
        <v>19.021739130434781</v>
      </c>
      <c r="AO36" s="41">
        <v>1104</v>
      </c>
      <c r="AP36" s="110" t="s">
        <v>103</v>
      </c>
      <c r="AQ36" s="111" t="s">
        <v>103</v>
      </c>
      <c r="AR36" s="126" t="str">
        <f t="shared" si="14"/>
        <v/>
      </c>
      <c r="AS36" s="126" t="str">
        <f t="shared" si="15"/>
        <v/>
      </c>
      <c r="AT36" s="127">
        <v>1208</v>
      </c>
      <c r="AU36" s="114">
        <v>1.93</v>
      </c>
      <c r="AV36" s="115" t="s">
        <v>103</v>
      </c>
      <c r="AW36" s="126" t="str">
        <f t="shared" si="16"/>
        <v/>
      </c>
      <c r="AX36" s="126" t="str">
        <f t="shared" si="17"/>
        <v/>
      </c>
      <c r="AY36" s="64" t="str">
        <f t="shared" si="11"/>
        <v/>
      </c>
      <c r="AZ36" s="97">
        <v>82.07</v>
      </c>
      <c r="BA36" s="68"/>
      <c r="BB36" s="68"/>
      <c r="BC36" s="68"/>
      <c r="BD36" s="68"/>
      <c r="BE36" s="15"/>
      <c r="BF36" s="5">
        <f t="shared" si="12"/>
        <v>16466</v>
      </c>
      <c r="BG36" s="42">
        <v>6792</v>
      </c>
      <c r="BH36" s="42">
        <v>9674</v>
      </c>
      <c r="BI36" s="42"/>
      <c r="BJ36" s="42"/>
      <c r="BK36" s="42"/>
      <c r="BL36" s="42"/>
      <c r="BM36" s="15"/>
    </row>
    <row r="37" spans="1:65" outlineLevel="5" x14ac:dyDescent="0.3">
      <c r="A37" s="22">
        <f t="shared" si="5"/>
        <v>1</v>
      </c>
      <c r="B37" s="9">
        <f t="shared" si="13"/>
        <v>44217</v>
      </c>
      <c r="C37" s="51">
        <v>286770</v>
      </c>
      <c r="D37" s="64" t="str">
        <f t="shared" si="6"/>
        <v/>
      </c>
      <c r="E37" s="12"/>
      <c r="F37" s="12"/>
      <c r="G37" s="12"/>
      <c r="H37" s="12"/>
      <c r="I37" s="12"/>
      <c r="J37" s="12"/>
      <c r="K37" s="12"/>
      <c r="L37" s="12"/>
      <c r="M37" s="74" t="str">
        <f t="shared" si="7"/>
        <v/>
      </c>
      <c r="N37" s="83" t="s">
        <v>103</v>
      </c>
      <c r="O37" s="83" t="s">
        <v>103</v>
      </c>
      <c r="P37" s="83"/>
      <c r="Q37" s="83"/>
      <c r="R37" s="83"/>
      <c r="S37" s="83"/>
      <c r="T37" s="83"/>
      <c r="U37" s="83"/>
      <c r="V37" s="5" t="str">
        <f t="shared" si="8"/>
        <v/>
      </c>
      <c r="W37" s="41"/>
      <c r="X37" s="41"/>
      <c r="Y37" s="41"/>
      <c r="Z37" s="41"/>
      <c r="AA37" s="41"/>
      <c r="AB37" s="41"/>
      <c r="AC37" s="41"/>
      <c r="AD37" s="41"/>
      <c r="AE37" s="5" t="str">
        <f t="shared" si="9"/>
        <v/>
      </c>
      <c r="AF37" s="41"/>
      <c r="AG37" s="41"/>
      <c r="AH37" s="41"/>
      <c r="AI37" s="41"/>
      <c r="AJ37" s="41"/>
      <c r="AK37" s="41"/>
      <c r="AL37" s="41"/>
      <c r="AM37" s="41"/>
      <c r="AN37" s="45">
        <f t="shared" si="10"/>
        <v>19.004524886877828</v>
      </c>
      <c r="AO37" s="41">
        <v>1105</v>
      </c>
      <c r="AP37" s="110" t="s">
        <v>103</v>
      </c>
      <c r="AQ37" s="111" t="s">
        <v>103</v>
      </c>
      <c r="AR37" s="126" t="str">
        <f t="shared" si="14"/>
        <v/>
      </c>
      <c r="AS37" s="126" t="str">
        <f t="shared" si="15"/>
        <v/>
      </c>
      <c r="AT37" s="127">
        <v>1160</v>
      </c>
      <c r="AU37" s="114">
        <v>1.91</v>
      </c>
      <c r="AV37" s="115" t="s">
        <v>103</v>
      </c>
      <c r="AW37" s="126" t="str">
        <f t="shared" si="16"/>
        <v/>
      </c>
      <c r="AX37" s="126" t="str">
        <f t="shared" si="17"/>
        <v/>
      </c>
      <c r="AY37" s="64" t="str">
        <f t="shared" si="11"/>
        <v/>
      </c>
      <c r="AZ37" s="97">
        <v>82.29</v>
      </c>
      <c r="BA37" s="68"/>
      <c r="BB37" s="68"/>
      <c r="BC37" s="68"/>
      <c r="BD37" s="68"/>
      <c r="BE37" s="15"/>
      <c r="BF37" s="5">
        <f t="shared" si="12"/>
        <v>16190</v>
      </c>
      <c r="BG37" s="42">
        <v>6860</v>
      </c>
      <c r="BH37" s="42">
        <v>9330</v>
      </c>
      <c r="BI37" s="42"/>
      <c r="BJ37" s="42"/>
      <c r="BK37" s="42"/>
      <c r="BL37" s="42"/>
      <c r="BM37" s="15"/>
    </row>
    <row r="38" spans="1:65" outlineLevel="5" x14ac:dyDescent="0.3">
      <c r="A38" s="22">
        <f t="shared" si="5"/>
        <v>1</v>
      </c>
      <c r="B38" s="9">
        <f t="shared" si="13"/>
        <v>44218</v>
      </c>
      <c r="C38" s="51">
        <v>298443</v>
      </c>
      <c r="D38" s="64" t="str">
        <f t="shared" si="6"/>
        <v/>
      </c>
      <c r="E38" s="12"/>
      <c r="F38" s="12"/>
      <c r="G38" s="12"/>
      <c r="H38" s="12"/>
      <c r="I38" s="12"/>
      <c r="J38" s="12"/>
      <c r="K38" s="12"/>
      <c r="L38" s="12"/>
      <c r="M38" s="74" t="str">
        <f t="shared" si="7"/>
        <v/>
      </c>
      <c r="N38" s="83" t="s">
        <v>103</v>
      </c>
      <c r="O38" s="83" t="s">
        <v>103</v>
      </c>
      <c r="P38" s="83"/>
      <c r="Q38" s="83"/>
      <c r="R38" s="83"/>
      <c r="S38" s="83"/>
      <c r="T38" s="83"/>
      <c r="U38" s="83"/>
      <c r="V38" s="5" t="str">
        <f t="shared" si="8"/>
        <v/>
      </c>
      <c r="W38" s="41"/>
      <c r="X38" s="41"/>
      <c r="Y38" s="41"/>
      <c r="Z38" s="41"/>
      <c r="AA38" s="41"/>
      <c r="AB38" s="41"/>
      <c r="AC38" s="41"/>
      <c r="AD38" s="41"/>
      <c r="AE38" s="5" t="str">
        <f t="shared" si="9"/>
        <v/>
      </c>
      <c r="AF38" s="41"/>
      <c r="AG38" s="41"/>
      <c r="AH38" s="41"/>
      <c r="AI38" s="41"/>
      <c r="AJ38" s="41"/>
      <c r="AK38" s="41"/>
      <c r="AL38" s="41"/>
      <c r="AM38" s="41"/>
      <c r="AN38" s="45">
        <f t="shared" si="10"/>
        <v>18.150388936905792</v>
      </c>
      <c r="AO38" s="41">
        <v>1157</v>
      </c>
      <c r="AP38" s="110" t="s">
        <v>103</v>
      </c>
      <c r="AQ38" s="111" t="s">
        <v>103</v>
      </c>
      <c r="AR38" s="126" t="str">
        <f t="shared" si="14"/>
        <v/>
      </c>
      <c r="AS38" s="126" t="str">
        <f t="shared" si="15"/>
        <v/>
      </c>
      <c r="AT38" s="127">
        <v>1132</v>
      </c>
      <c r="AU38" s="114">
        <v>1.98</v>
      </c>
      <c r="AV38" s="115" t="s">
        <v>103</v>
      </c>
      <c r="AW38" s="126" t="str">
        <f t="shared" si="16"/>
        <v/>
      </c>
      <c r="AX38" s="126" t="str">
        <f t="shared" si="17"/>
        <v/>
      </c>
      <c r="AY38" s="64" t="str">
        <f t="shared" si="11"/>
        <v/>
      </c>
      <c r="AZ38" s="97">
        <v>81.94</v>
      </c>
      <c r="BA38" s="68"/>
      <c r="BB38" s="68"/>
      <c r="BC38" s="68"/>
      <c r="BD38" s="68"/>
      <c r="BE38" s="15"/>
      <c r="BF38" s="5">
        <f t="shared" si="12"/>
        <v>16626</v>
      </c>
      <c r="BG38" s="42">
        <v>6275</v>
      </c>
      <c r="BH38" s="42">
        <v>10351</v>
      </c>
      <c r="BI38" s="42"/>
      <c r="BJ38" s="42"/>
      <c r="BK38" s="42"/>
      <c r="BL38" s="42"/>
      <c r="BM38" s="15"/>
    </row>
    <row r="39" spans="1:65" outlineLevel="5" x14ac:dyDescent="0.3">
      <c r="A39" s="22">
        <f t="shared" si="5"/>
        <v>1</v>
      </c>
      <c r="B39" s="9">
        <f t="shared" si="13"/>
        <v>44219</v>
      </c>
      <c r="C39" s="51">
        <v>298105</v>
      </c>
      <c r="D39" s="64" t="str">
        <f t="shared" si="6"/>
        <v/>
      </c>
      <c r="E39" s="12"/>
      <c r="F39" s="12"/>
      <c r="G39" s="12"/>
      <c r="H39" s="12"/>
      <c r="I39" s="12"/>
      <c r="J39" s="12"/>
      <c r="K39" s="12"/>
      <c r="L39" s="12"/>
      <c r="M39" s="74" t="str">
        <f t="shared" si="7"/>
        <v/>
      </c>
      <c r="N39" s="83" t="s">
        <v>103</v>
      </c>
      <c r="O39" s="83" t="s">
        <v>103</v>
      </c>
      <c r="P39" s="83"/>
      <c r="Q39" s="83"/>
      <c r="R39" s="83"/>
      <c r="S39" s="83"/>
      <c r="T39" s="83"/>
      <c r="U39" s="83"/>
      <c r="V39" s="5" t="str">
        <f t="shared" si="8"/>
        <v/>
      </c>
      <c r="W39" s="41"/>
      <c r="X39" s="41"/>
      <c r="Y39" s="41"/>
      <c r="Z39" s="41"/>
      <c r="AA39" s="41"/>
      <c r="AB39" s="41"/>
      <c r="AC39" s="41"/>
      <c r="AD39" s="41"/>
      <c r="AE39" s="5" t="str">
        <f t="shared" si="9"/>
        <v/>
      </c>
      <c r="AF39" s="41"/>
      <c r="AG39" s="41"/>
      <c r="AH39" s="41"/>
      <c r="AI39" s="41"/>
      <c r="AJ39" s="41"/>
      <c r="AK39" s="41"/>
      <c r="AL39" s="41"/>
      <c r="AM39" s="41"/>
      <c r="AN39" s="45">
        <f t="shared" si="10"/>
        <v>16.894609814963797</v>
      </c>
      <c r="AO39" s="41">
        <v>1243</v>
      </c>
      <c r="AP39" s="110" t="s">
        <v>103</v>
      </c>
      <c r="AQ39" s="111" t="s">
        <v>103</v>
      </c>
      <c r="AR39" s="126" t="str">
        <f t="shared" si="14"/>
        <v/>
      </c>
      <c r="AS39" s="126" t="str">
        <f t="shared" si="15"/>
        <v/>
      </c>
      <c r="AT39" s="127">
        <v>1280</v>
      </c>
      <c r="AU39" s="114" t="s">
        <v>103</v>
      </c>
      <c r="AV39" s="115" t="s">
        <v>103</v>
      </c>
      <c r="AW39" s="126" t="str">
        <f t="shared" si="16"/>
        <v/>
      </c>
      <c r="AX39" s="126" t="str">
        <f t="shared" si="17"/>
        <v/>
      </c>
      <c r="AY39" s="64" t="str">
        <f t="shared" si="11"/>
        <v/>
      </c>
      <c r="AZ39" s="97" t="s">
        <v>103</v>
      </c>
      <c r="BA39" s="68"/>
      <c r="BB39" s="68"/>
      <c r="BC39" s="68"/>
      <c r="BD39" s="68"/>
      <c r="BE39" s="15"/>
      <c r="BF39" s="5">
        <f t="shared" si="12"/>
        <v>17766</v>
      </c>
      <c r="BG39" s="42">
        <v>6905</v>
      </c>
      <c r="BH39" s="42">
        <v>10861</v>
      </c>
      <c r="BI39" s="42"/>
      <c r="BJ39" s="42"/>
      <c r="BK39" s="42"/>
      <c r="BL39" s="42"/>
      <c r="BM39" s="15"/>
    </row>
    <row r="40" spans="1:65" outlineLevel="5" x14ac:dyDescent="0.3">
      <c r="A40" s="22">
        <f t="shared" si="5"/>
        <v>1</v>
      </c>
      <c r="B40" s="9">
        <f t="shared" si="13"/>
        <v>44220</v>
      </c>
      <c r="C40" s="51">
        <v>287407</v>
      </c>
      <c r="D40" s="64" t="str">
        <f t="shared" si="6"/>
        <v/>
      </c>
      <c r="E40" s="12"/>
      <c r="F40" s="12"/>
      <c r="G40" s="12"/>
      <c r="H40" s="12"/>
      <c r="I40" s="12"/>
      <c r="J40" s="12"/>
      <c r="K40" s="12"/>
      <c r="L40" s="12"/>
      <c r="M40" s="74" t="str">
        <f t="shared" si="7"/>
        <v/>
      </c>
      <c r="N40" s="83" t="s">
        <v>103</v>
      </c>
      <c r="O40" s="83" t="s">
        <v>103</v>
      </c>
      <c r="P40" s="83"/>
      <c r="Q40" s="83"/>
      <c r="R40" s="83"/>
      <c r="S40" s="83"/>
      <c r="T40" s="83"/>
      <c r="U40" s="83"/>
      <c r="V40" s="5" t="str">
        <f t="shared" si="8"/>
        <v/>
      </c>
      <c r="W40" s="41"/>
      <c r="X40" s="41"/>
      <c r="Y40" s="41"/>
      <c r="Z40" s="41"/>
      <c r="AA40" s="41"/>
      <c r="AB40" s="41"/>
      <c r="AC40" s="41"/>
      <c r="AD40" s="41"/>
      <c r="AE40" s="5" t="str">
        <f t="shared" si="9"/>
        <v/>
      </c>
      <c r="AF40" s="41"/>
      <c r="AG40" s="41"/>
      <c r="AH40" s="41"/>
      <c r="AI40" s="41"/>
      <c r="AJ40" s="41"/>
      <c r="AK40" s="41"/>
      <c r="AL40" s="41"/>
      <c r="AM40" s="41"/>
      <c r="AN40" s="45">
        <f t="shared" si="10"/>
        <v>17.059301380991066</v>
      </c>
      <c r="AO40" s="41">
        <v>1231</v>
      </c>
      <c r="AP40" s="110" t="s">
        <v>103</v>
      </c>
      <c r="AQ40" s="111" t="s">
        <v>103</v>
      </c>
      <c r="AR40" s="126" t="str">
        <f t="shared" si="14"/>
        <v/>
      </c>
      <c r="AS40" s="126" t="str">
        <f t="shared" si="15"/>
        <v/>
      </c>
      <c r="AT40" s="127">
        <v>1098</v>
      </c>
      <c r="AU40" s="114" t="s">
        <v>103</v>
      </c>
      <c r="AV40" s="115" t="s">
        <v>103</v>
      </c>
      <c r="AW40" s="126" t="str">
        <f t="shared" si="16"/>
        <v/>
      </c>
      <c r="AX40" s="126" t="str">
        <f t="shared" si="17"/>
        <v/>
      </c>
      <c r="AY40" s="64" t="str">
        <f t="shared" si="11"/>
        <v/>
      </c>
      <c r="AZ40" s="97" t="s">
        <v>103</v>
      </c>
      <c r="BA40" s="68"/>
      <c r="BB40" s="68"/>
      <c r="BC40" s="68"/>
      <c r="BD40" s="68"/>
      <c r="BE40" s="15"/>
      <c r="BF40" s="5">
        <f t="shared" si="12"/>
        <v>19703</v>
      </c>
      <c r="BG40" s="42">
        <v>7317</v>
      </c>
      <c r="BH40" s="42">
        <v>12386</v>
      </c>
      <c r="BI40" s="42"/>
      <c r="BJ40" s="42"/>
      <c r="BK40" s="42"/>
      <c r="BL40" s="42"/>
      <c r="BM40" s="15"/>
    </row>
    <row r="41" spans="1:65" outlineLevel="5" x14ac:dyDescent="0.3">
      <c r="A41" s="22">
        <f t="shared" si="5"/>
        <v>1</v>
      </c>
      <c r="B41" s="9">
        <f t="shared" si="13"/>
        <v>44221</v>
      </c>
      <c r="C41" s="51">
        <v>289497</v>
      </c>
      <c r="D41" s="64" t="str">
        <f t="shared" si="6"/>
        <v/>
      </c>
      <c r="E41" s="12"/>
      <c r="F41" s="12"/>
      <c r="G41" s="12"/>
      <c r="H41" s="12"/>
      <c r="I41" s="12"/>
      <c r="J41" s="12"/>
      <c r="K41" s="12"/>
      <c r="L41" s="12"/>
      <c r="M41" s="74" t="str">
        <f t="shared" si="7"/>
        <v/>
      </c>
      <c r="N41" s="83" t="s">
        <v>103</v>
      </c>
      <c r="O41" s="83" t="s">
        <v>103</v>
      </c>
      <c r="P41" s="83"/>
      <c r="Q41" s="83"/>
      <c r="R41" s="83"/>
      <c r="S41" s="83"/>
      <c r="T41" s="83"/>
      <c r="U41" s="83"/>
      <c r="V41" s="5" t="str">
        <f t="shared" si="8"/>
        <v/>
      </c>
      <c r="W41" s="41"/>
      <c r="X41" s="41"/>
      <c r="Y41" s="41"/>
      <c r="Z41" s="41"/>
      <c r="AA41" s="41"/>
      <c r="AB41" s="41"/>
      <c r="AC41" s="41"/>
      <c r="AD41" s="41"/>
      <c r="AE41" s="5" t="str">
        <f t="shared" si="9"/>
        <v/>
      </c>
      <c r="AF41" s="41"/>
      <c r="AG41" s="41"/>
      <c r="AH41" s="41"/>
      <c r="AI41" s="41"/>
      <c r="AJ41" s="41"/>
      <c r="AK41" s="41"/>
      <c r="AL41" s="41"/>
      <c r="AM41" s="41"/>
      <c r="AN41" s="45">
        <f t="shared" si="10"/>
        <v>20.408163265306122</v>
      </c>
      <c r="AO41" s="41">
        <v>1029</v>
      </c>
      <c r="AP41" s="110" t="s">
        <v>103</v>
      </c>
      <c r="AQ41" s="111" t="s">
        <v>103</v>
      </c>
      <c r="AR41" s="126" t="str">
        <f t="shared" si="14"/>
        <v/>
      </c>
      <c r="AS41" s="126" t="str">
        <f t="shared" si="15"/>
        <v/>
      </c>
      <c r="AT41" s="127">
        <v>746</v>
      </c>
      <c r="AU41" s="114">
        <v>1.9</v>
      </c>
      <c r="AV41" s="115" t="s">
        <v>103</v>
      </c>
      <c r="AW41" s="126" t="str">
        <f t="shared" si="16"/>
        <v/>
      </c>
      <c r="AX41" s="126" t="str">
        <f t="shared" si="17"/>
        <v/>
      </c>
      <c r="AY41" s="64" t="str">
        <f t="shared" si="11"/>
        <v/>
      </c>
      <c r="AZ41" s="97">
        <v>81.59</v>
      </c>
      <c r="BA41" s="68"/>
      <c r="BB41" s="68"/>
      <c r="BC41" s="68"/>
      <c r="BD41" s="68"/>
      <c r="BE41" s="15"/>
      <c r="BF41" s="5">
        <f t="shared" si="12"/>
        <v>19953</v>
      </c>
      <c r="BG41" s="42">
        <v>11151</v>
      </c>
      <c r="BH41" s="42">
        <v>8802</v>
      </c>
      <c r="BI41" s="42"/>
      <c r="BJ41" s="42"/>
      <c r="BK41" s="42"/>
      <c r="BL41" s="42"/>
      <c r="BM41" s="15"/>
    </row>
    <row r="42" spans="1:65" outlineLevel="5" x14ac:dyDescent="0.3">
      <c r="A42" s="22">
        <f t="shared" si="5"/>
        <v>1</v>
      </c>
      <c r="B42" s="9">
        <f t="shared" si="13"/>
        <v>44222</v>
      </c>
      <c r="C42" s="51">
        <v>299899</v>
      </c>
      <c r="D42" s="64" t="str">
        <f t="shared" si="6"/>
        <v/>
      </c>
      <c r="E42" s="12"/>
      <c r="F42" s="12"/>
      <c r="G42" s="12"/>
      <c r="H42" s="12"/>
      <c r="I42" s="12"/>
      <c r="J42" s="12"/>
      <c r="K42" s="12"/>
      <c r="L42" s="12"/>
      <c r="M42" s="74" t="str">
        <f t="shared" si="7"/>
        <v/>
      </c>
      <c r="N42" s="83" t="s">
        <v>103</v>
      </c>
      <c r="O42" s="83" t="s">
        <v>103</v>
      </c>
      <c r="P42" s="83"/>
      <c r="Q42" s="83"/>
      <c r="R42" s="83"/>
      <c r="S42" s="83"/>
      <c r="T42" s="83"/>
      <c r="U42" s="83"/>
      <c r="V42" s="5" t="str">
        <f t="shared" si="8"/>
        <v/>
      </c>
      <c r="W42" s="41"/>
      <c r="X42" s="41"/>
      <c r="Y42" s="41"/>
      <c r="Z42" s="41"/>
      <c r="AA42" s="41"/>
      <c r="AB42" s="41"/>
      <c r="AC42" s="41"/>
      <c r="AD42" s="41"/>
      <c r="AE42" s="5" t="str">
        <f t="shared" si="9"/>
        <v/>
      </c>
      <c r="AF42" s="41"/>
      <c r="AG42" s="41"/>
      <c r="AH42" s="41"/>
      <c r="AI42" s="41"/>
      <c r="AJ42" s="41"/>
      <c r="AK42" s="41"/>
      <c r="AL42" s="41"/>
      <c r="AM42" s="41"/>
      <c r="AN42" s="45">
        <f t="shared" si="10"/>
        <v>19.35483870967742</v>
      </c>
      <c r="AO42" s="41">
        <v>1085</v>
      </c>
      <c r="AP42" s="110" t="s">
        <v>103</v>
      </c>
      <c r="AQ42" s="111" t="s">
        <v>103</v>
      </c>
      <c r="AR42" s="126" t="str">
        <f t="shared" si="14"/>
        <v/>
      </c>
      <c r="AS42" s="126" t="str">
        <f t="shared" si="15"/>
        <v/>
      </c>
      <c r="AT42" s="127">
        <v>840</v>
      </c>
      <c r="AU42" s="114">
        <v>1.94</v>
      </c>
      <c r="AV42" s="115" t="s">
        <v>103</v>
      </c>
      <c r="AW42" s="126" t="str">
        <f t="shared" si="16"/>
        <v/>
      </c>
      <c r="AX42" s="126" t="str">
        <f t="shared" si="17"/>
        <v/>
      </c>
      <c r="AY42" s="64" t="str">
        <f t="shared" si="11"/>
        <v/>
      </c>
      <c r="AZ42" s="97">
        <v>81.819999999999993</v>
      </c>
      <c r="BA42" s="68"/>
      <c r="BB42" s="68"/>
      <c r="BC42" s="68"/>
      <c r="BD42" s="68"/>
      <c r="BE42" s="15"/>
      <c r="BF42" s="5">
        <f t="shared" si="12"/>
        <v>16464</v>
      </c>
      <c r="BG42" s="42">
        <v>12064</v>
      </c>
      <c r="BH42" s="42">
        <v>4400</v>
      </c>
      <c r="BI42" s="42"/>
      <c r="BJ42" s="42"/>
      <c r="BK42" s="42"/>
      <c r="BL42" s="42"/>
      <c r="BM42" s="15"/>
    </row>
    <row r="43" spans="1:65" outlineLevel="5" x14ac:dyDescent="0.3">
      <c r="A43" s="22">
        <f t="shared" si="5"/>
        <v>1</v>
      </c>
      <c r="B43" s="9">
        <f t="shared" si="13"/>
        <v>44223</v>
      </c>
      <c r="C43" s="51">
        <v>311004</v>
      </c>
      <c r="D43" s="64" t="str">
        <f t="shared" si="6"/>
        <v/>
      </c>
      <c r="E43" s="12"/>
      <c r="F43" s="12"/>
      <c r="G43" s="12"/>
      <c r="H43" s="12"/>
      <c r="I43" s="12"/>
      <c r="J43" s="12"/>
      <c r="K43" s="12"/>
      <c r="L43" s="12"/>
      <c r="M43" s="74" t="str">
        <f t="shared" si="7"/>
        <v/>
      </c>
      <c r="N43" s="83" t="s">
        <v>103</v>
      </c>
      <c r="O43" s="83" t="s">
        <v>103</v>
      </c>
      <c r="P43" s="83"/>
      <c r="Q43" s="83"/>
      <c r="R43" s="83"/>
      <c r="S43" s="83"/>
      <c r="T43" s="83"/>
      <c r="U43" s="83"/>
      <c r="V43" s="5" t="str">
        <f t="shared" si="8"/>
        <v/>
      </c>
      <c r="W43" s="41"/>
      <c r="X43" s="41"/>
      <c r="Y43" s="41"/>
      <c r="Z43" s="41"/>
      <c r="AA43" s="41"/>
      <c r="AB43" s="41"/>
      <c r="AC43" s="41"/>
      <c r="AD43" s="41"/>
      <c r="AE43" s="5" t="str">
        <f t="shared" si="9"/>
        <v/>
      </c>
      <c r="AF43" s="41"/>
      <c r="AG43" s="41"/>
      <c r="AH43" s="41"/>
      <c r="AI43" s="41"/>
      <c r="AJ43" s="41"/>
      <c r="AK43" s="41"/>
      <c r="AL43" s="41"/>
      <c r="AM43" s="41"/>
      <c r="AN43" s="45">
        <f t="shared" si="10"/>
        <v>20.076481835564053</v>
      </c>
      <c r="AO43" s="41">
        <v>1046</v>
      </c>
      <c r="AP43" s="110" t="s">
        <v>103</v>
      </c>
      <c r="AQ43" s="111" t="s">
        <v>103</v>
      </c>
      <c r="AR43" s="126" t="str">
        <f t="shared" si="14"/>
        <v/>
      </c>
      <c r="AS43" s="126" t="str">
        <f t="shared" si="15"/>
        <v/>
      </c>
      <c r="AT43" s="127">
        <v>690</v>
      </c>
      <c r="AU43" s="114">
        <v>1.97</v>
      </c>
      <c r="AV43" s="115" t="s">
        <v>103</v>
      </c>
      <c r="AW43" s="126" t="str">
        <f t="shared" si="16"/>
        <v/>
      </c>
      <c r="AX43" s="126" t="str">
        <f t="shared" si="17"/>
        <v/>
      </c>
      <c r="AY43" s="64" t="str">
        <f t="shared" si="11"/>
        <v/>
      </c>
      <c r="AZ43" s="97">
        <v>82.16</v>
      </c>
      <c r="BA43" s="68">
        <v>60.4</v>
      </c>
      <c r="BB43" s="68">
        <v>37.6</v>
      </c>
      <c r="BC43" s="68">
        <v>1618</v>
      </c>
      <c r="BD43" s="68"/>
      <c r="BE43" s="15"/>
      <c r="BF43" s="5">
        <f t="shared" si="12"/>
        <v>18649</v>
      </c>
      <c r="BG43" s="42">
        <v>11991</v>
      </c>
      <c r="BH43" s="42">
        <v>6658</v>
      </c>
      <c r="BI43" s="42"/>
      <c r="BJ43" s="42"/>
      <c r="BK43" s="42"/>
      <c r="BL43" s="42"/>
      <c r="BM43" s="15"/>
    </row>
    <row r="44" spans="1:65" outlineLevel="5" x14ac:dyDescent="0.3">
      <c r="A44" s="22">
        <f t="shared" si="5"/>
        <v>1</v>
      </c>
      <c r="B44" s="9">
        <f t="shared" si="13"/>
        <v>44224</v>
      </c>
      <c r="C44" s="51">
        <v>299403</v>
      </c>
      <c r="D44" s="64" t="str">
        <f t="shared" si="6"/>
        <v/>
      </c>
      <c r="E44" s="12"/>
      <c r="F44" s="12"/>
      <c r="G44" s="12"/>
      <c r="H44" s="12"/>
      <c r="I44" s="12"/>
      <c r="J44" s="12"/>
      <c r="K44" s="12"/>
      <c r="L44" s="12"/>
      <c r="M44" s="74">
        <f t="shared" si="7"/>
        <v>7.3</v>
      </c>
      <c r="N44" s="83">
        <v>7.2</v>
      </c>
      <c r="O44" s="83">
        <v>7.33</v>
      </c>
      <c r="P44" s="83"/>
      <c r="Q44" s="83"/>
      <c r="R44" s="83"/>
      <c r="S44" s="83"/>
      <c r="T44" s="83"/>
      <c r="U44" s="83"/>
      <c r="V44" s="5" t="str">
        <f t="shared" si="8"/>
        <v/>
      </c>
      <c r="W44" s="41"/>
      <c r="X44" s="41"/>
      <c r="Y44" s="41"/>
      <c r="Z44" s="41"/>
      <c r="AA44" s="41"/>
      <c r="AB44" s="41"/>
      <c r="AC44" s="41"/>
      <c r="AD44" s="41"/>
      <c r="AE44" s="5" t="str">
        <f t="shared" si="9"/>
        <v/>
      </c>
      <c r="AF44" s="41"/>
      <c r="AG44" s="41"/>
      <c r="AH44" s="41"/>
      <c r="AI44" s="41"/>
      <c r="AJ44" s="41"/>
      <c r="AK44" s="41"/>
      <c r="AL44" s="41"/>
      <c r="AM44" s="41"/>
      <c r="AN44" s="45">
        <f t="shared" si="10"/>
        <v>21.042084168336672</v>
      </c>
      <c r="AO44" s="41">
        <v>998</v>
      </c>
      <c r="AP44" s="110">
        <v>4.0199999999999996</v>
      </c>
      <c r="AQ44" s="111">
        <v>3.28</v>
      </c>
      <c r="AR44" s="126">
        <f t="shared" si="14"/>
        <v>81.592039800995025</v>
      </c>
      <c r="AS44" s="126">
        <f t="shared" si="15"/>
        <v>18.407960199004975</v>
      </c>
      <c r="AT44" s="127">
        <v>675</v>
      </c>
      <c r="AU44" s="114">
        <v>2.02</v>
      </c>
      <c r="AV44" s="115">
        <v>1.38</v>
      </c>
      <c r="AW44" s="126">
        <f t="shared" si="16"/>
        <v>68.316831683168317</v>
      </c>
      <c r="AX44" s="126">
        <f t="shared" si="17"/>
        <v>31.683168316831683</v>
      </c>
      <c r="AY44" s="64">
        <f t="shared" si="11"/>
        <v>51.352896341463406</v>
      </c>
      <c r="AZ44" s="97">
        <v>82.01</v>
      </c>
      <c r="BA44" s="68"/>
      <c r="BB44" s="68"/>
      <c r="BC44" s="68"/>
      <c r="BD44" s="68"/>
      <c r="BE44" s="15"/>
      <c r="BF44" s="5">
        <f t="shared" si="12"/>
        <v>15357</v>
      </c>
      <c r="BG44" s="42">
        <v>9379</v>
      </c>
      <c r="BH44" s="42">
        <v>5978</v>
      </c>
      <c r="BI44" s="42"/>
      <c r="BJ44" s="42"/>
      <c r="BK44" s="42"/>
      <c r="BL44" s="42"/>
      <c r="BM44" s="15"/>
    </row>
    <row r="45" spans="1:65" outlineLevel="5" x14ac:dyDescent="0.3">
      <c r="A45" s="22">
        <f t="shared" si="5"/>
        <v>1</v>
      </c>
      <c r="B45" s="9">
        <f t="shared" si="13"/>
        <v>44225</v>
      </c>
      <c r="C45" s="51">
        <v>302513</v>
      </c>
      <c r="D45" s="64" t="str">
        <f t="shared" si="6"/>
        <v/>
      </c>
      <c r="E45" s="12"/>
      <c r="F45" s="12"/>
      <c r="G45" s="12"/>
      <c r="H45" s="12"/>
      <c r="I45" s="12"/>
      <c r="J45" s="12"/>
      <c r="K45" s="12"/>
      <c r="L45" s="12"/>
      <c r="M45" s="74" t="str">
        <f t="shared" si="7"/>
        <v/>
      </c>
      <c r="N45" s="83" t="s">
        <v>103</v>
      </c>
      <c r="O45" s="83" t="s">
        <v>103</v>
      </c>
      <c r="P45" s="83"/>
      <c r="Q45" s="83"/>
      <c r="R45" s="83"/>
      <c r="S45" s="83"/>
      <c r="T45" s="83"/>
      <c r="U45" s="83"/>
      <c r="V45" s="5" t="str">
        <f t="shared" si="8"/>
        <v/>
      </c>
      <c r="W45" s="41"/>
      <c r="X45" s="41"/>
      <c r="Y45" s="41"/>
      <c r="Z45" s="41"/>
      <c r="AA45" s="41"/>
      <c r="AB45" s="41"/>
      <c r="AC45" s="41"/>
      <c r="AD45" s="41"/>
      <c r="AE45" s="5" t="str">
        <f t="shared" si="9"/>
        <v/>
      </c>
      <c r="AF45" s="41"/>
      <c r="AG45" s="41"/>
      <c r="AH45" s="41"/>
      <c r="AI45" s="41"/>
      <c r="AJ45" s="41"/>
      <c r="AK45" s="41"/>
      <c r="AL45" s="41"/>
      <c r="AM45" s="41"/>
      <c r="AN45" s="45">
        <f t="shared" si="10"/>
        <v>21.08433734939759</v>
      </c>
      <c r="AO45" s="41">
        <v>996</v>
      </c>
      <c r="AP45" s="110" t="s">
        <v>103</v>
      </c>
      <c r="AQ45" s="111" t="s">
        <v>103</v>
      </c>
      <c r="AR45" s="126" t="str">
        <f t="shared" si="14"/>
        <v/>
      </c>
      <c r="AS45" s="126" t="str">
        <f t="shared" si="15"/>
        <v/>
      </c>
      <c r="AT45" s="127">
        <v>725</v>
      </c>
      <c r="AU45" s="114">
        <v>1.95</v>
      </c>
      <c r="AV45" s="115" t="s">
        <v>103</v>
      </c>
      <c r="AW45" s="126" t="str">
        <f t="shared" si="16"/>
        <v/>
      </c>
      <c r="AX45" s="126" t="str">
        <f t="shared" si="17"/>
        <v/>
      </c>
      <c r="AY45" s="64" t="str">
        <f t="shared" si="11"/>
        <v/>
      </c>
      <c r="AZ45" s="97">
        <v>81.75</v>
      </c>
      <c r="BA45" s="68"/>
      <c r="BB45" s="68"/>
      <c r="BC45" s="68"/>
      <c r="BD45" s="68"/>
      <c r="BE45" s="15"/>
      <c r="BF45" s="5">
        <f t="shared" si="12"/>
        <v>17121</v>
      </c>
      <c r="BG45" s="42">
        <v>6939</v>
      </c>
      <c r="BH45" s="42">
        <v>10182</v>
      </c>
      <c r="BI45" s="42"/>
      <c r="BJ45" s="42"/>
      <c r="BK45" s="42"/>
      <c r="BL45" s="42"/>
      <c r="BM45" s="15"/>
    </row>
    <row r="46" spans="1:65" outlineLevel="5" x14ac:dyDescent="0.3">
      <c r="A46" s="22">
        <f t="shared" si="5"/>
        <v>1</v>
      </c>
      <c r="B46" s="9">
        <f t="shared" si="13"/>
        <v>44226</v>
      </c>
      <c r="C46" s="51">
        <v>300507</v>
      </c>
      <c r="D46" s="64" t="str">
        <f t="shared" si="6"/>
        <v/>
      </c>
      <c r="E46" s="12"/>
      <c r="F46" s="12"/>
      <c r="G46" s="12"/>
      <c r="H46" s="12"/>
      <c r="I46" s="12"/>
      <c r="J46" s="12"/>
      <c r="K46" s="12"/>
      <c r="L46" s="12"/>
      <c r="M46" s="74" t="str">
        <f t="shared" si="7"/>
        <v/>
      </c>
      <c r="N46" s="83" t="s">
        <v>103</v>
      </c>
      <c r="O46" s="83" t="s">
        <v>103</v>
      </c>
      <c r="P46" s="83"/>
      <c r="Q46" s="83"/>
      <c r="R46" s="83"/>
      <c r="S46" s="83"/>
      <c r="T46" s="83"/>
      <c r="U46" s="83"/>
      <c r="V46" s="5" t="str">
        <f t="shared" si="8"/>
        <v/>
      </c>
      <c r="W46" s="41"/>
      <c r="X46" s="41"/>
      <c r="Y46" s="41"/>
      <c r="Z46" s="41"/>
      <c r="AA46" s="41"/>
      <c r="AB46" s="41"/>
      <c r="AC46" s="41"/>
      <c r="AD46" s="41"/>
      <c r="AE46" s="5" t="str">
        <f t="shared" si="9"/>
        <v/>
      </c>
      <c r="AF46" s="41"/>
      <c r="AG46" s="41"/>
      <c r="AH46" s="41"/>
      <c r="AI46" s="41"/>
      <c r="AJ46" s="41"/>
      <c r="AK46" s="41"/>
      <c r="AL46" s="41"/>
      <c r="AM46" s="41"/>
      <c r="AN46" s="45">
        <f t="shared" si="10"/>
        <v>20.588235294117649</v>
      </c>
      <c r="AO46" s="41">
        <v>1020</v>
      </c>
      <c r="AP46" s="110" t="s">
        <v>103</v>
      </c>
      <c r="AQ46" s="111" t="s">
        <v>103</v>
      </c>
      <c r="AR46" s="126" t="str">
        <f t="shared" si="14"/>
        <v/>
      </c>
      <c r="AS46" s="126" t="str">
        <f t="shared" si="15"/>
        <v/>
      </c>
      <c r="AT46" s="127">
        <v>665</v>
      </c>
      <c r="AU46" s="114" t="s">
        <v>103</v>
      </c>
      <c r="AV46" s="115" t="s">
        <v>103</v>
      </c>
      <c r="AW46" s="126" t="str">
        <f t="shared" si="16"/>
        <v/>
      </c>
      <c r="AX46" s="126" t="str">
        <f t="shared" si="17"/>
        <v/>
      </c>
      <c r="AY46" s="64" t="str">
        <f t="shared" si="11"/>
        <v/>
      </c>
      <c r="AZ46" s="97" t="s">
        <v>103</v>
      </c>
      <c r="BA46" s="68"/>
      <c r="BB46" s="68"/>
      <c r="BC46" s="68"/>
      <c r="BD46" s="68"/>
      <c r="BE46" s="15"/>
      <c r="BF46" s="5">
        <f t="shared" si="12"/>
        <v>14712</v>
      </c>
      <c r="BG46" s="42">
        <v>6947</v>
      </c>
      <c r="BH46" s="42">
        <v>7765</v>
      </c>
      <c r="BI46" s="42"/>
      <c r="BJ46" s="42"/>
      <c r="BK46" s="42"/>
      <c r="BL46" s="42"/>
      <c r="BM46" s="15"/>
    </row>
    <row r="47" spans="1:65" ht="17.25" outlineLevel="5" thickBot="1" x14ac:dyDescent="0.35">
      <c r="A47" s="31">
        <f t="shared" si="5"/>
        <v>1</v>
      </c>
      <c r="B47" s="32">
        <f t="shared" si="13"/>
        <v>44227</v>
      </c>
      <c r="C47" s="51">
        <v>296353</v>
      </c>
      <c r="D47" s="64" t="str">
        <f t="shared" si="6"/>
        <v/>
      </c>
      <c r="E47" s="12"/>
      <c r="F47" s="12"/>
      <c r="G47" s="12"/>
      <c r="H47" s="12"/>
      <c r="I47" s="26"/>
      <c r="J47" s="26"/>
      <c r="K47" s="26"/>
      <c r="L47" s="26"/>
      <c r="M47" s="74" t="str">
        <f t="shared" si="7"/>
        <v/>
      </c>
      <c r="N47" s="83" t="s">
        <v>103</v>
      </c>
      <c r="O47" s="83" t="s">
        <v>103</v>
      </c>
      <c r="P47" s="83"/>
      <c r="Q47" s="83"/>
      <c r="R47" s="87"/>
      <c r="S47" s="87"/>
      <c r="T47" s="87"/>
      <c r="U47" s="87"/>
      <c r="V47" s="5" t="str">
        <f t="shared" si="8"/>
        <v/>
      </c>
      <c r="W47" s="46"/>
      <c r="X47" s="46"/>
      <c r="Y47" s="46"/>
      <c r="Z47" s="46"/>
      <c r="AA47" s="46"/>
      <c r="AB47" s="46"/>
      <c r="AC47" s="46"/>
      <c r="AD47" s="46"/>
      <c r="AE47" s="5" t="str">
        <f t="shared" si="9"/>
        <v/>
      </c>
      <c r="AF47" s="46"/>
      <c r="AG47" s="46"/>
      <c r="AH47" s="46"/>
      <c r="AI47" s="46"/>
      <c r="AJ47" s="46"/>
      <c r="AK47" s="46"/>
      <c r="AL47" s="46"/>
      <c r="AM47" s="46"/>
      <c r="AN47" s="45">
        <f t="shared" si="10"/>
        <v>22.340425531914892</v>
      </c>
      <c r="AO47" s="41">
        <v>940</v>
      </c>
      <c r="AP47" s="130" t="s">
        <v>103</v>
      </c>
      <c r="AQ47" s="131" t="s">
        <v>103</v>
      </c>
      <c r="AR47" s="126" t="str">
        <f t="shared" si="14"/>
        <v/>
      </c>
      <c r="AS47" s="126" t="str">
        <f t="shared" si="15"/>
        <v/>
      </c>
      <c r="AT47" s="127">
        <v>554</v>
      </c>
      <c r="AU47" s="132" t="s">
        <v>103</v>
      </c>
      <c r="AV47" s="133" t="s">
        <v>103</v>
      </c>
      <c r="AW47" s="126" t="str">
        <f t="shared" si="16"/>
        <v/>
      </c>
      <c r="AX47" s="126" t="str">
        <f t="shared" si="17"/>
        <v/>
      </c>
      <c r="AY47" s="64" t="str">
        <f t="shared" si="11"/>
        <v/>
      </c>
      <c r="AZ47" s="97" t="s">
        <v>103</v>
      </c>
      <c r="BA47" s="76"/>
      <c r="BB47" s="76"/>
      <c r="BC47" s="76"/>
      <c r="BD47" s="76"/>
      <c r="BE47" s="15"/>
      <c r="BF47" s="5">
        <f t="shared" si="12"/>
        <v>17161</v>
      </c>
      <c r="BG47" s="42">
        <v>6802</v>
      </c>
      <c r="BH47" s="42">
        <v>10359</v>
      </c>
      <c r="BI47" s="42"/>
      <c r="BJ47" s="42"/>
      <c r="BK47" s="42"/>
      <c r="BL47" s="42"/>
      <c r="BM47" s="25"/>
    </row>
    <row r="48" spans="1:65" outlineLevel="4" x14ac:dyDescent="0.3">
      <c r="A48" s="156" t="s">
        <v>35</v>
      </c>
      <c r="B48" s="157"/>
      <c r="C48" s="50">
        <f t="shared" ref="C48:BM48" si="18">SUBTOTAL(4,C17:C47)</f>
        <v>317622</v>
      </c>
      <c r="D48" s="60">
        <f t="shared" si="18"/>
        <v>0</v>
      </c>
      <c r="E48" s="28">
        <f t="shared" si="18"/>
        <v>0</v>
      </c>
      <c r="F48" s="28">
        <f t="shared" si="18"/>
        <v>0</v>
      </c>
      <c r="G48" s="28">
        <f t="shared" si="18"/>
        <v>0</v>
      </c>
      <c r="H48" s="28">
        <f t="shared" si="18"/>
        <v>0</v>
      </c>
      <c r="I48" s="28">
        <f t="shared" si="18"/>
        <v>0</v>
      </c>
      <c r="J48" s="28">
        <f t="shared" si="18"/>
        <v>0</v>
      </c>
      <c r="K48" s="28">
        <f t="shared" si="18"/>
        <v>0</v>
      </c>
      <c r="L48" s="28">
        <f t="shared" si="18"/>
        <v>0</v>
      </c>
      <c r="M48" s="71">
        <f t="shared" si="18"/>
        <v>7.4</v>
      </c>
      <c r="N48" s="82">
        <f t="shared" si="18"/>
        <v>7.38</v>
      </c>
      <c r="O48" s="82">
        <f t="shared" si="18"/>
        <v>7.44</v>
      </c>
      <c r="P48" s="82">
        <f t="shared" si="18"/>
        <v>0</v>
      </c>
      <c r="Q48" s="82">
        <f t="shared" si="18"/>
        <v>0</v>
      </c>
      <c r="R48" s="82">
        <f t="shared" si="18"/>
        <v>0</v>
      </c>
      <c r="S48" s="82">
        <f t="shared" si="18"/>
        <v>0</v>
      </c>
      <c r="T48" s="82">
        <f t="shared" si="18"/>
        <v>0</v>
      </c>
      <c r="U48" s="82">
        <f t="shared" si="18"/>
        <v>0</v>
      </c>
      <c r="V48" s="29">
        <f t="shared" si="18"/>
        <v>0</v>
      </c>
      <c r="W48" s="39">
        <f t="shared" si="18"/>
        <v>0</v>
      </c>
      <c r="X48" s="39">
        <f t="shared" si="18"/>
        <v>0</v>
      </c>
      <c r="Y48" s="39">
        <f t="shared" si="18"/>
        <v>0</v>
      </c>
      <c r="Z48" s="39">
        <f t="shared" si="18"/>
        <v>0</v>
      </c>
      <c r="AA48" s="39">
        <f t="shared" si="18"/>
        <v>0</v>
      </c>
      <c r="AB48" s="39">
        <f t="shared" si="18"/>
        <v>0</v>
      </c>
      <c r="AC48" s="39">
        <f t="shared" si="18"/>
        <v>0</v>
      </c>
      <c r="AD48" s="39">
        <f t="shared" si="18"/>
        <v>0</v>
      </c>
      <c r="AE48" s="29">
        <f t="shared" si="18"/>
        <v>0</v>
      </c>
      <c r="AF48" s="39">
        <f t="shared" si="18"/>
        <v>0</v>
      </c>
      <c r="AG48" s="39">
        <f t="shared" si="18"/>
        <v>0</v>
      </c>
      <c r="AH48" s="39">
        <f t="shared" si="18"/>
        <v>0</v>
      </c>
      <c r="AI48" s="39">
        <f t="shared" si="18"/>
        <v>0</v>
      </c>
      <c r="AJ48" s="39">
        <f t="shared" si="18"/>
        <v>0</v>
      </c>
      <c r="AK48" s="39">
        <f t="shared" si="18"/>
        <v>0</v>
      </c>
      <c r="AL48" s="39">
        <f t="shared" si="18"/>
        <v>0</v>
      </c>
      <c r="AM48" s="39">
        <f t="shared" si="18"/>
        <v>0</v>
      </c>
      <c r="AN48" s="39">
        <f t="shared" si="18"/>
        <v>25.423728813559322</v>
      </c>
      <c r="AO48" s="39">
        <f t="shared" si="18"/>
        <v>1289</v>
      </c>
      <c r="AP48" s="104">
        <f t="shared" si="18"/>
        <v>4.0199999999999996</v>
      </c>
      <c r="AQ48" s="105">
        <f t="shared" si="18"/>
        <v>3.28</v>
      </c>
      <c r="AR48" s="106">
        <f t="shared" si="18"/>
        <v>82.111436950146626</v>
      </c>
      <c r="AS48" s="106">
        <f t="shared" si="18"/>
        <v>21.969696969696969</v>
      </c>
      <c r="AT48" s="107">
        <f t="shared" si="18"/>
        <v>1359</v>
      </c>
      <c r="AU48" s="108">
        <f t="shared" si="18"/>
        <v>2.15</v>
      </c>
      <c r="AV48" s="109">
        <f t="shared" si="18"/>
        <v>1.42</v>
      </c>
      <c r="AW48" s="106">
        <f t="shared" si="18"/>
        <v>69.607843137254903</v>
      </c>
      <c r="AX48" s="106">
        <f t="shared" si="18"/>
        <v>33.175355450236964</v>
      </c>
      <c r="AY48" s="60">
        <f t="shared" si="18"/>
        <v>54.250000000000007</v>
      </c>
      <c r="AZ48" s="96">
        <f t="shared" si="18"/>
        <v>82.44</v>
      </c>
      <c r="BA48" s="67">
        <f t="shared" si="18"/>
        <v>60.4</v>
      </c>
      <c r="BB48" s="67">
        <f t="shared" si="18"/>
        <v>37.6</v>
      </c>
      <c r="BC48" s="67">
        <f t="shared" si="18"/>
        <v>1618</v>
      </c>
      <c r="BD48" s="67">
        <f t="shared" si="18"/>
        <v>0</v>
      </c>
      <c r="BE48" s="27">
        <f t="shared" si="18"/>
        <v>0</v>
      </c>
      <c r="BF48" s="29">
        <f t="shared" si="18"/>
        <v>19953</v>
      </c>
      <c r="BG48" s="39">
        <f t="shared" si="18"/>
        <v>12298</v>
      </c>
      <c r="BH48" s="40">
        <f t="shared" si="18"/>
        <v>12386</v>
      </c>
      <c r="BI48" s="40">
        <f t="shared" si="18"/>
        <v>0</v>
      </c>
      <c r="BJ48" s="40">
        <f t="shared" si="18"/>
        <v>0</v>
      </c>
      <c r="BK48" s="40">
        <f t="shared" si="18"/>
        <v>0</v>
      </c>
      <c r="BL48" s="40">
        <f t="shared" si="18"/>
        <v>0</v>
      </c>
      <c r="BM48" s="27">
        <f t="shared" si="18"/>
        <v>0</v>
      </c>
    </row>
    <row r="49" spans="1:65" outlineLevel="3" x14ac:dyDescent="0.3">
      <c r="A49" s="158" t="s">
        <v>24</v>
      </c>
      <c r="B49" s="159"/>
      <c r="C49" s="51">
        <f t="shared" ref="C49:BM49" si="19">SUBTOTAL(5,C17:C47)</f>
        <v>273141</v>
      </c>
      <c r="D49" s="61">
        <f t="shared" si="19"/>
        <v>0</v>
      </c>
      <c r="E49" s="12">
        <f t="shared" si="19"/>
        <v>0</v>
      </c>
      <c r="F49" s="12">
        <f t="shared" si="19"/>
        <v>0</v>
      </c>
      <c r="G49" s="12">
        <f t="shared" si="19"/>
        <v>0</v>
      </c>
      <c r="H49" s="12">
        <f t="shared" si="19"/>
        <v>0</v>
      </c>
      <c r="I49" s="12">
        <f t="shared" si="19"/>
        <v>0</v>
      </c>
      <c r="J49" s="12">
        <f t="shared" si="19"/>
        <v>0</v>
      </c>
      <c r="K49" s="12">
        <f t="shared" si="19"/>
        <v>0</v>
      </c>
      <c r="L49" s="12">
        <f t="shared" si="19"/>
        <v>0</v>
      </c>
      <c r="M49" s="72">
        <f t="shared" si="19"/>
        <v>7.3</v>
      </c>
      <c r="N49" s="83">
        <f t="shared" si="19"/>
        <v>7.06</v>
      </c>
      <c r="O49" s="83">
        <f t="shared" si="19"/>
        <v>7.29</v>
      </c>
      <c r="P49" s="83">
        <f t="shared" si="19"/>
        <v>0</v>
      </c>
      <c r="Q49" s="83">
        <f t="shared" si="19"/>
        <v>0</v>
      </c>
      <c r="R49" s="83">
        <f t="shared" si="19"/>
        <v>0</v>
      </c>
      <c r="S49" s="83">
        <f t="shared" si="19"/>
        <v>0</v>
      </c>
      <c r="T49" s="83">
        <f t="shared" si="19"/>
        <v>0</v>
      </c>
      <c r="U49" s="83">
        <f t="shared" si="19"/>
        <v>0</v>
      </c>
      <c r="V49" s="6">
        <f t="shared" si="19"/>
        <v>0</v>
      </c>
      <c r="W49" s="41">
        <f t="shared" si="19"/>
        <v>0</v>
      </c>
      <c r="X49" s="41">
        <f t="shared" si="19"/>
        <v>0</v>
      </c>
      <c r="Y49" s="41">
        <f t="shared" si="19"/>
        <v>0</v>
      </c>
      <c r="Z49" s="41">
        <f t="shared" si="19"/>
        <v>0</v>
      </c>
      <c r="AA49" s="41">
        <f t="shared" si="19"/>
        <v>0</v>
      </c>
      <c r="AB49" s="41">
        <f t="shared" si="19"/>
        <v>0</v>
      </c>
      <c r="AC49" s="41">
        <f t="shared" si="19"/>
        <v>0</v>
      </c>
      <c r="AD49" s="41">
        <f t="shared" si="19"/>
        <v>0</v>
      </c>
      <c r="AE49" s="6">
        <f t="shared" si="19"/>
        <v>0</v>
      </c>
      <c r="AF49" s="41">
        <f t="shared" si="19"/>
        <v>0</v>
      </c>
      <c r="AG49" s="41">
        <f t="shared" si="19"/>
        <v>0</v>
      </c>
      <c r="AH49" s="41">
        <f t="shared" si="19"/>
        <v>0</v>
      </c>
      <c r="AI49" s="41">
        <f t="shared" si="19"/>
        <v>0</v>
      </c>
      <c r="AJ49" s="41">
        <f t="shared" si="19"/>
        <v>0</v>
      </c>
      <c r="AK49" s="41">
        <f t="shared" si="19"/>
        <v>0</v>
      </c>
      <c r="AL49" s="41">
        <f t="shared" si="19"/>
        <v>0</v>
      </c>
      <c r="AM49" s="41">
        <f t="shared" si="19"/>
        <v>0</v>
      </c>
      <c r="AN49" s="41">
        <f t="shared" si="19"/>
        <v>16.291698991466252</v>
      </c>
      <c r="AO49" s="41">
        <f t="shared" si="19"/>
        <v>826</v>
      </c>
      <c r="AP49" s="110">
        <f t="shared" si="19"/>
        <v>2.64</v>
      </c>
      <c r="AQ49" s="111">
        <f t="shared" si="19"/>
        <v>2.06</v>
      </c>
      <c r="AR49" s="112">
        <f t="shared" si="19"/>
        <v>78.030303030303031</v>
      </c>
      <c r="AS49" s="112">
        <f t="shared" si="19"/>
        <v>17.888563049853374</v>
      </c>
      <c r="AT49" s="113">
        <f t="shared" si="19"/>
        <v>554</v>
      </c>
      <c r="AU49" s="114">
        <f t="shared" si="19"/>
        <v>1.86</v>
      </c>
      <c r="AV49" s="115">
        <f t="shared" si="19"/>
        <v>1.26</v>
      </c>
      <c r="AW49" s="112">
        <f t="shared" si="19"/>
        <v>66.824644549763036</v>
      </c>
      <c r="AX49" s="112">
        <f t="shared" si="19"/>
        <v>30.392156862745097</v>
      </c>
      <c r="AY49" s="61">
        <f t="shared" si="19"/>
        <v>43.287101248266289</v>
      </c>
      <c r="AZ49" s="97">
        <f t="shared" si="19"/>
        <v>79.290000000000006</v>
      </c>
      <c r="BA49" s="68">
        <f t="shared" si="19"/>
        <v>60.4</v>
      </c>
      <c r="BB49" s="68">
        <f t="shared" si="19"/>
        <v>37.6</v>
      </c>
      <c r="BC49" s="68">
        <f t="shared" si="19"/>
        <v>1618</v>
      </c>
      <c r="BD49" s="68">
        <f t="shared" si="19"/>
        <v>0</v>
      </c>
      <c r="BE49" s="15">
        <f t="shared" si="19"/>
        <v>0</v>
      </c>
      <c r="BF49" s="6">
        <f t="shared" si="19"/>
        <v>9715</v>
      </c>
      <c r="BG49" s="41">
        <f t="shared" si="19"/>
        <v>4778</v>
      </c>
      <c r="BH49" s="42">
        <f t="shared" si="19"/>
        <v>2938</v>
      </c>
      <c r="BI49" s="42">
        <f t="shared" si="19"/>
        <v>0</v>
      </c>
      <c r="BJ49" s="42">
        <f t="shared" si="19"/>
        <v>0</v>
      </c>
      <c r="BK49" s="42">
        <f t="shared" si="19"/>
        <v>0</v>
      </c>
      <c r="BL49" s="42">
        <f t="shared" si="19"/>
        <v>0</v>
      </c>
      <c r="BM49" s="15">
        <f t="shared" si="19"/>
        <v>0</v>
      </c>
    </row>
    <row r="50" spans="1:65" outlineLevel="2" x14ac:dyDescent="0.3">
      <c r="A50" s="158" t="s">
        <v>13</v>
      </c>
      <c r="B50" s="159"/>
      <c r="C50" s="51">
        <f>IFERROR(SUBTOTAL(1,C17:C47),"")</f>
        <v>295023.48387096776</v>
      </c>
      <c r="D50" s="61" t="str">
        <f t="shared" ref="D50:BM50" si="20">IFERROR(SUBTOTAL(1,D17:D47),"")</f>
        <v/>
      </c>
      <c r="E50" s="12" t="str">
        <f t="shared" si="20"/>
        <v/>
      </c>
      <c r="F50" s="12" t="str">
        <f t="shared" si="20"/>
        <v/>
      </c>
      <c r="G50" s="12" t="str">
        <f t="shared" si="20"/>
        <v/>
      </c>
      <c r="H50" s="12" t="str">
        <f t="shared" si="20"/>
        <v/>
      </c>
      <c r="I50" s="12" t="str">
        <f t="shared" si="20"/>
        <v/>
      </c>
      <c r="J50" s="12" t="str">
        <f t="shared" si="20"/>
        <v/>
      </c>
      <c r="K50" s="12" t="str">
        <f t="shared" si="20"/>
        <v/>
      </c>
      <c r="L50" s="12" t="str">
        <f t="shared" si="20"/>
        <v/>
      </c>
      <c r="M50" s="72">
        <f t="shared" si="20"/>
        <v>7.3250000000000002</v>
      </c>
      <c r="N50" s="83">
        <f t="shared" si="20"/>
        <v>7.2275</v>
      </c>
      <c r="O50" s="83">
        <f t="shared" si="20"/>
        <v>7.3524999999999991</v>
      </c>
      <c r="P50" s="83" t="str">
        <f t="shared" si="20"/>
        <v/>
      </c>
      <c r="Q50" s="83" t="str">
        <f t="shared" si="20"/>
        <v/>
      </c>
      <c r="R50" s="83" t="str">
        <f t="shared" si="20"/>
        <v/>
      </c>
      <c r="S50" s="83" t="str">
        <f t="shared" si="20"/>
        <v/>
      </c>
      <c r="T50" s="83" t="str">
        <f t="shared" si="20"/>
        <v/>
      </c>
      <c r="U50" s="83" t="str">
        <f t="shared" si="20"/>
        <v/>
      </c>
      <c r="V50" s="6" t="str">
        <f t="shared" si="20"/>
        <v/>
      </c>
      <c r="W50" s="41" t="str">
        <f t="shared" si="20"/>
        <v/>
      </c>
      <c r="X50" s="41" t="str">
        <f t="shared" si="20"/>
        <v/>
      </c>
      <c r="Y50" s="41" t="str">
        <f t="shared" si="20"/>
        <v/>
      </c>
      <c r="Z50" s="41" t="str">
        <f t="shared" si="20"/>
        <v/>
      </c>
      <c r="AA50" s="41" t="str">
        <f t="shared" si="20"/>
        <v/>
      </c>
      <c r="AB50" s="41" t="str">
        <f t="shared" si="20"/>
        <v/>
      </c>
      <c r="AC50" s="41" t="str">
        <f t="shared" si="20"/>
        <v/>
      </c>
      <c r="AD50" s="41" t="str">
        <f t="shared" si="20"/>
        <v/>
      </c>
      <c r="AE50" s="6" t="str">
        <f t="shared" si="20"/>
        <v/>
      </c>
      <c r="AF50" s="41" t="str">
        <f t="shared" si="20"/>
        <v/>
      </c>
      <c r="AG50" s="41" t="str">
        <f t="shared" si="20"/>
        <v/>
      </c>
      <c r="AH50" s="41" t="str">
        <f t="shared" si="20"/>
        <v/>
      </c>
      <c r="AI50" s="41" t="str">
        <f t="shared" si="20"/>
        <v/>
      </c>
      <c r="AJ50" s="41" t="str">
        <f t="shared" si="20"/>
        <v/>
      </c>
      <c r="AK50" s="41" t="str">
        <f t="shared" si="20"/>
        <v/>
      </c>
      <c r="AL50" s="41" t="str">
        <f t="shared" si="20"/>
        <v/>
      </c>
      <c r="AM50" s="41" t="str">
        <f t="shared" si="20"/>
        <v/>
      </c>
      <c r="AN50" s="41">
        <f t="shared" si="20"/>
        <v>19.549433062807569</v>
      </c>
      <c r="AO50" s="41">
        <f t="shared" si="20"/>
        <v>1085.0645161290322</v>
      </c>
      <c r="AP50" s="110">
        <f t="shared" si="20"/>
        <v>3.5074999999999998</v>
      </c>
      <c r="AQ50" s="111">
        <f t="shared" si="20"/>
        <v>2.8474999999999997</v>
      </c>
      <c r="AR50" s="112">
        <f t="shared" si="20"/>
        <v>80.951121713037935</v>
      </c>
      <c r="AS50" s="112">
        <f t="shared" si="20"/>
        <v>19.048878286962061</v>
      </c>
      <c r="AT50" s="113">
        <f t="shared" si="20"/>
        <v>1050.6774193548388</v>
      </c>
      <c r="AU50" s="114">
        <f t="shared" si="20"/>
        <v>2.0073684210526315</v>
      </c>
      <c r="AV50" s="115">
        <f t="shared" si="20"/>
        <v>1.3674999999999999</v>
      </c>
      <c r="AW50" s="112">
        <f t="shared" si="20"/>
        <v>68.122813713514319</v>
      </c>
      <c r="AX50" s="112">
        <f t="shared" si="20"/>
        <v>31.877186286485696</v>
      </c>
      <c r="AY50" s="61">
        <f t="shared" si="20"/>
        <v>49.713814533908852</v>
      </c>
      <c r="AZ50" s="97">
        <f t="shared" si="20"/>
        <v>80.951052631578946</v>
      </c>
      <c r="BA50" s="68">
        <f t="shared" si="20"/>
        <v>60.4</v>
      </c>
      <c r="BB50" s="68">
        <f t="shared" si="20"/>
        <v>37.6</v>
      </c>
      <c r="BC50" s="68">
        <f t="shared" si="20"/>
        <v>1618</v>
      </c>
      <c r="BD50" s="68" t="str">
        <f t="shared" si="20"/>
        <v/>
      </c>
      <c r="BE50" s="15" t="str">
        <f>IFERROR(SUBTOTAL(1,BE17:BE47),"")</f>
        <v/>
      </c>
      <c r="BF50" s="6">
        <f t="shared" si="20"/>
        <v>15978.41935483871</v>
      </c>
      <c r="BG50" s="41">
        <f t="shared" si="20"/>
        <v>7849.677419354839</v>
      </c>
      <c r="BH50" s="42">
        <f t="shared" si="20"/>
        <v>8128.7419354838712</v>
      </c>
      <c r="BI50" s="42" t="str">
        <f t="shared" si="20"/>
        <v/>
      </c>
      <c r="BJ50" s="42" t="str">
        <f t="shared" si="20"/>
        <v/>
      </c>
      <c r="BK50" s="42" t="str">
        <f t="shared" si="20"/>
        <v/>
      </c>
      <c r="BL50" s="42" t="str">
        <f t="shared" si="20"/>
        <v/>
      </c>
      <c r="BM50" s="15" t="str">
        <f t="shared" si="20"/>
        <v/>
      </c>
    </row>
    <row r="51" spans="1:65" ht="17.25" outlineLevel="1" thickBot="1" x14ac:dyDescent="0.35">
      <c r="A51" s="160" t="s">
        <v>60</v>
      </c>
      <c r="B51" s="161"/>
      <c r="C51" s="52">
        <f>SUBTOTAL(9,C17:C47)</f>
        <v>9145728</v>
      </c>
      <c r="D51" s="62"/>
      <c r="E51" s="30"/>
      <c r="F51" s="30"/>
      <c r="G51" s="30"/>
      <c r="H51" s="30"/>
      <c r="I51" s="30"/>
      <c r="J51" s="30"/>
      <c r="K51" s="30"/>
      <c r="L51" s="30"/>
      <c r="M51" s="73"/>
      <c r="N51" s="84"/>
      <c r="O51" s="84"/>
      <c r="P51" s="84"/>
      <c r="Q51" s="84"/>
      <c r="R51" s="84"/>
      <c r="S51" s="84"/>
      <c r="T51" s="84"/>
      <c r="U51" s="84"/>
      <c r="V51" s="93"/>
      <c r="W51" s="94"/>
      <c r="X51" s="94"/>
      <c r="Y51" s="94"/>
      <c r="Z51" s="94"/>
      <c r="AA51" s="94"/>
      <c r="AB51" s="94"/>
      <c r="AC51" s="94"/>
      <c r="AD51" s="94"/>
      <c r="AE51" s="93"/>
      <c r="AF51" s="94"/>
      <c r="AG51" s="94"/>
      <c r="AH51" s="94"/>
      <c r="AI51" s="94"/>
      <c r="AJ51" s="94"/>
      <c r="AK51" s="94"/>
      <c r="AL51" s="94"/>
      <c r="AM51" s="94"/>
      <c r="AN51" s="94"/>
      <c r="AO51" s="43">
        <f>SUBTOTAL(9,AO17:AO47)</f>
        <v>33637</v>
      </c>
      <c r="AP51" s="116"/>
      <c r="AQ51" s="117"/>
      <c r="AR51" s="118"/>
      <c r="AS51" s="118"/>
      <c r="AT51" s="119">
        <f>SUBTOTAL(9,AT17:AT47)</f>
        <v>32571</v>
      </c>
      <c r="AU51" s="120"/>
      <c r="AV51" s="121"/>
      <c r="AW51" s="118"/>
      <c r="AX51" s="118"/>
      <c r="AY51" s="62"/>
      <c r="AZ51" s="98"/>
      <c r="BA51" s="69"/>
      <c r="BB51" s="69"/>
      <c r="BC51" s="69"/>
      <c r="BD51" s="69"/>
      <c r="BE51" s="16">
        <f>SUBTOTAL(9,BE17:BE47)</f>
        <v>0</v>
      </c>
      <c r="BF51" s="7">
        <f t="shared" ref="BF51:BM51" si="21">SUBTOTAL(9,BF17:BF47)</f>
        <v>495331</v>
      </c>
      <c r="BG51" s="43">
        <f t="shared" si="21"/>
        <v>243340</v>
      </c>
      <c r="BH51" s="44">
        <f t="shared" si="21"/>
        <v>251991</v>
      </c>
      <c r="BI51" s="44">
        <f t="shared" si="21"/>
        <v>0</v>
      </c>
      <c r="BJ51" s="44">
        <f t="shared" si="21"/>
        <v>0</v>
      </c>
      <c r="BK51" s="44">
        <f t="shared" si="21"/>
        <v>0</v>
      </c>
      <c r="BL51" s="44">
        <f t="shared" si="21"/>
        <v>0</v>
      </c>
      <c r="BM51" s="16">
        <f t="shared" si="21"/>
        <v>0</v>
      </c>
    </row>
    <row r="52" spans="1:65" outlineLevel="5" x14ac:dyDescent="0.3">
      <c r="A52" s="21">
        <f t="shared" si="5"/>
        <v>2</v>
      </c>
      <c r="B52" s="33">
        <f>B47+1</f>
        <v>44228</v>
      </c>
      <c r="C52" s="51">
        <v>313489</v>
      </c>
      <c r="D52" s="64" t="str">
        <f t="shared" ref="D52:D80" si="22">IFERROR(ROUND(AVERAGE(E52:L52),1),"")</f>
        <v/>
      </c>
      <c r="E52" s="12"/>
      <c r="F52" s="12"/>
      <c r="G52" s="12"/>
      <c r="H52" s="12"/>
      <c r="I52" s="11"/>
      <c r="J52" s="11"/>
      <c r="K52" s="11"/>
      <c r="L52" s="11"/>
      <c r="M52" s="74" t="str">
        <f t="shared" ref="M52:M80" si="23">IFERROR(ROUND(AVERAGE(N52:U52),1),"")</f>
        <v/>
      </c>
      <c r="N52" s="86" t="s">
        <v>103</v>
      </c>
      <c r="O52" s="86" t="s">
        <v>103</v>
      </c>
      <c r="P52" s="86"/>
      <c r="Q52" s="86"/>
      <c r="R52" s="86"/>
      <c r="S52" s="86"/>
      <c r="T52" s="86"/>
      <c r="U52" s="86"/>
      <c r="V52" s="5" t="str">
        <f t="shared" ref="V52:V80" si="24">IFERROR(ROUND(AVERAGE(W52:AD52),1),"")</f>
        <v/>
      </c>
      <c r="W52" s="45"/>
      <c r="X52" s="45"/>
      <c r="Y52" s="45"/>
      <c r="Z52" s="45"/>
      <c r="AA52" s="45"/>
      <c r="AB52" s="45"/>
      <c r="AC52" s="45"/>
      <c r="AD52" s="45"/>
      <c r="AE52" s="5" t="str">
        <f t="shared" ref="AE52:AE80" si="25">IFERROR(ROUND(AVERAGE(AF52:AM52),1),"")</f>
        <v/>
      </c>
      <c r="AF52" s="45"/>
      <c r="AG52" s="45"/>
      <c r="AH52" s="45"/>
      <c r="AI52" s="45"/>
      <c r="AJ52" s="45"/>
      <c r="AK52" s="45"/>
      <c r="AL52" s="45"/>
      <c r="AM52" s="45"/>
      <c r="AN52" s="45">
        <f>21000/AO52</f>
        <v>18.103448275862068</v>
      </c>
      <c r="AO52" s="41">
        <v>1160</v>
      </c>
      <c r="AP52" s="124" t="s">
        <v>103</v>
      </c>
      <c r="AQ52" s="125" t="s">
        <v>103</v>
      </c>
      <c r="AR52" s="126" t="str">
        <f t="shared" ref="AR52:AR80" si="26">IFERROR(AQ52/AP52*100,"")</f>
        <v/>
      </c>
      <c r="AS52" s="126" t="str">
        <f t="shared" ref="AS52:AS80" si="27">IFERROR(100-AR52,"")</f>
        <v/>
      </c>
      <c r="AT52" s="127">
        <v>896</v>
      </c>
      <c r="AU52" s="128">
        <v>1.98</v>
      </c>
      <c r="AV52" s="129" t="s">
        <v>103</v>
      </c>
      <c r="AW52" s="126" t="str">
        <f t="shared" ref="AW52:AW80" si="28">IFERROR(AV52/AU52*100,"")</f>
        <v/>
      </c>
      <c r="AX52" s="126" t="str">
        <f t="shared" ref="AX52:AX80" si="29">IFERROR(100-AW52,"")</f>
        <v/>
      </c>
      <c r="AY52" s="64" t="str">
        <f t="shared" ref="AY52:AY80" si="30">IFERROR((1-((AW52*AS52)/(AX52*AR52)))*100,"")</f>
        <v/>
      </c>
      <c r="AZ52">
        <v>81.48</v>
      </c>
      <c r="BA52" s="70"/>
      <c r="BB52" s="70"/>
      <c r="BC52" s="70"/>
      <c r="BD52" s="70"/>
      <c r="BE52" s="15"/>
      <c r="BF52" s="5">
        <f t="shared" ref="BF52:BF80" si="31">IF(SUM(BG52:BM52)=0,"",SUM(BG52:BM52))</f>
        <v>16513</v>
      </c>
      <c r="BG52" s="42">
        <v>6988</v>
      </c>
      <c r="BH52" s="42">
        <v>9525</v>
      </c>
      <c r="BI52" s="42"/>
      <c r="BJ52" s="42"/>
      <c r="BK52" s="42"/>
      <c r="BL52" s="42"/>
      <c r="BM52" s="14"/>
    </row>
    <row r="53" spans="1:65" outlineLevel="5" x14ac:dyDescent="0.3">
      <c r="A53" s="22">
        <f t="shared" si="5"/>
        <v>2</v>
      </c>
      <c r="B53" s="9">
        <f t="shared" si="13"/>
        <v>44229</v>
      </c>
      <c r="C53" s="51">
        <v>304760</v>
      </c>
      <c r="D53" s="64" t="str">
        <f t="shared" si="22"/>
        <v/>
      </c>
      <c r="E53" s="12"/>
      <c r="F53" s="12"/>
      <c r="G53" s="12"/>
      <c r="H53" s="12"/>
      <c r="I53" s="12"/>
      <c r="J53" s="12"/>
      <c r="K53" s="12"/>
      <c r="L53" s="12"/>
      <c r="M53" s="74" t="str">
        <f t="shared" si="23"/>
        <v/>
      </c>
      <c r="N53" s="86" t="s">
        <v>103</v>
      </c>
      <c r="O53" s="86" t="s">
        <v>103</v>
      </c>
      <c r="P53" s="86"/>
      <c r="Q53" s="86"/>
      <c r="R53" s="83"/>
      <c r="S53" s="83"/>
      <c r="T53" s="83"/>
      <c r="U53" s="83"/>
      <c r="V53" s="5" t="str">
        <f t="shared" si="24"/>
        <v/>
      </c>
      <c r="W53" s="41"/>
      <c r="X53" s="41"/>
      <c r="Y53" s="41"/>
      <c r="Z53" s="41"/>
      <c r="AA53" s="41"/>
      <c r="AB53" s="41"/>
      <c r="AC53" s="41"/>
      <c r="AD53" s="41"/>
      <c r="AE53" s="5" t="str">
        <f t="shared" si="25"/>
        <v/>
      </c>
      <c r="AF53" s="41"/>
      <c r="AG53" s="41"/>
      <c r="AH53" s="41"/>
      <c r="AI53" s="41"/>
      <c r="AJ53" s="41"/>
      <c r="AK53" s="41"/>
      <c r="AL53" s="41"/>
      <c r="AM53" s="41"/>
      <c r="AN53" s="45">
        <f t="shared" ref="AN53:AN79" si="32">21000/AO53</f>
        <v>19.17808219178082</v>
      </c>
      <c r="AO53" s="41">
        <v>1095</v>
      </c>
      <c r="AP53" s="110" t="s">
        <v>103</v>
      </c>
      <c r="AQ53" s="111" t="s">
        <v>103</v>
      </c>
      <c r="AR53" s="126" t="str">
        <f t="shared" si="26"/>
        <v/>
      </c>
      <c r="AS53" s="126" t="str">
        <f t="shared" si="27"/>
        <v/>
      </c>
      <c r="AT53" s="127">
        <v>1157</v>
      </c>
      <c r="AU53" s="128">
        <v>1.92</v>
      </c>
      <c r="AV53" s="129" t="s">
        <v>103</v>
      </c>
      <c r="AW53" s="126" t="str">
        <f t="shared" si="28"/>
        <v/>
      </c>
      <c r="AX53" s="126" t="str">
        <f t="shared" si="29"/>
        <v/>
      </c>
      <c r="AY53" s="64" t="str">
        <f t="shared" si="30"/>
        <v/>
      </c>
      <c r="AZ53" s="97">
        <v>81.709999999999994</v>
      </c>
      <c r="BA53" s="68"/>
      <c r="BB53" s="68"/>
      <c r="BC53" s="68"/>
      <c r="BD53" s="68"/>
      <c r="BE53" s="15"/>
      <c r="BF53" s="5">
        <f t="shared" si="31"/>
        <v>16642</v>
      </c>
      <c r="BG53" s="42">
        <v>6862</v>
      </c>
      <c r="BH53" s="42">
        <v>9780</v>
      </c>
      <c r="BI53" s="42"/>
      <c r="BJ53" s="42"/>
      <c r="BK53" s="42"/>
      <c r="BL53" s="42"/>
      <c r="BM53" s="15"/>
    </row>
    <row r="54" spans="1:65" outlineLevel="5" x14ac:dyDescent="0.3">
      <c r="A54" s="22">
        <f t="shared" si="5"/>
        <v>2</v>
      </c>
      <c r="B54" s="9">
        <f t="shared" si="13"/>
        <v>44230</v>
      </c>
      <c r="C54" s="51">
        <v>299920</v>
      </c>
      <c r="D54" s="64" t="str">
        <f t="shared" si="22"/>
        <v/>
      </c>
      <c r="E54" s="12"/>
      <c r="F54" s="12"/>
      <c r="G54" s="12"/>
      <c r="H54" s="12"/>
      <c r="I54" s="12"/>
      <c r="J54" s="12"/>
      <c r="K54" s="12"/>
      <c r="L54" s="12"/>
      <c r="M54" s="74" t="str">
        <f t="shared" si="23"/>
        <v/>
      </c>
      <c r="N54" s="86" t="s">
        <v>103</v>
      </c>
      <c r="O54" s="86" t="s">
        <v>103</v>
      </c>
      <c r="P54" s="86"/>
      <c r="Q54" s="86"/>
      <c r="R54" s="83"/>
      <c r="S54" s="83"/>
      <c r="T54" s="83"/>
      <c r="U54" s="83"/>
      <c r="V54" s="5" t="str">
        <f t="shared" si="24"/>
        <v/>
      </c>
      <c r="W54" s="41"/>
      <c r="X54" s="41"/>
      <c r="Y54" s="41"/>
      <c r="Z54" s="41"/>
      <c r="AA54" s="41"/>
      <c r="AB54" s="41"/>
      <c r="AC54" s="41"/>
      <c r="AD54" s="41"/>
      <c r="AE54" s="5" t="str">
        <f t="shared" si="25"/>
        <v/>
      </c>
      <c r="AF54" s="41"/>
      <c r="AG54" s="41"/>
      <c r="AH54" s="41"/>
      <c r="AI54" s="41"/>
      <c r="AJ54" s="41"/>
      <c r="AK54" s="41"/>
      <c r="AL54" s="41"/>
      <c r="AM54" s="41"/>
      <c r="AN54" s="45">
        <f t="shared" si="32"/>
        <v>17.427385892116181</v>
      </c>
      <c r="AO54" s="41">
        <v>1205</v>
      </c>
      <c r="AP54" s="110" t="s">
        <v>103</v>
      </c>
      <c r="AQ54" s="111" t="s">
        <v>103</v>
      </c>
      <c r="AR54" s="126" t="str">
        <f t="shared" si="26"/>
        <v/>
      </c>
      <c r="AS54" s="126" t="str">
        <f t="shared" si="27"/>
        <v/>
      </c>
      <c r="AT54" s="127">
        <v>1335</v>
      </c>
      <c r="AU54" s="128">
        <v>1.97</v>
      </c>
      <c r="AV54" s="129" t="s">
        <v>103</v>
      </c>
      <c r="AW54" s="126" t="str">
        <f t="shared" si="28"/>
        <v/>
      </c>
      <c r="AX54" s="126" t="str">
        <f t="shared" si="29"/>
        <v/>
      </c>
      <c r="AY54" s="64" t="str">
        <f t="shared" si="30"/>
        <v/>
      </c>
      <c r="AZ54" s="97">
        <v>80.23</v>
      </c>
      <c r="BA54" s="68"/>
      <c r="BB54" s="68"/>
      <c r="BC54" s="68"/>
      <c r="BD54" s="68"/>
      <c r="BE54" s="15"/>
      <c r="BF54" s="5">
        <f t="shared" si="31"/>
        <v>18094</v>
      </c>
      <c r="BG54" s="42">
        <v>6928</v>
      </c>
      <c r="BH54" s="42">
        <v>11166</v>
      </c>
      <c r="BI54" s="42"/>
      <c r="BJ54" s="42"/>
      <c r="BK54" s="42"/>
      <c r="BL54" s="42"/>
      <c r="BM54" s="15"/>
    </row>
    <row r="55" spans="1:65" outlineLevel="5" x14ac:dyDescent="0.3">
      <c r="A55" s="22">
        <f t="shared" si="5"/>
        <v>2</v>
      </c>
      <c r="B55" s="9">
        <f t="shared" si="13"/>
        <v>44231</v>
      </c>
      <c r="C55" s="51">
        <v>301537</v>
      </c>
      <c r="D55" s="64" t="str">
        <f t="shared" si="22"/>
        <v/>
      </c>
      <c r="E55" s="12"/>
      <c r="F55" s="12"/>
      <c r="G55" s="12"/>
      <c r="H55" s="12"/>
      <c r="I55" s="12"/>
      <c r="J55" s="12"/>
      <c r="K55" s="12"/>
      <c r="L55" s="12"/>
      <c r="M55" s="74">
        <f t="shared" si="23"/>
        <v>7.3</v>
      </c>
      <c r="N55" s="86">
        <v>7.26</v>
      </c>
      <c r="O55" s="86">
        <v>7.41</v>
      </c>
      <c r="P55" s="86"/>
      <c r="Q55" s="86"/>
      <c r="R55" s="83"/>
      <c r="S55" s="83"/>
      <c r="T55" s="83"/>
      <c r="U55" s="83"/>
      <c r="V55" s="5" t="str">
        <f t="shared" si="24"/>
        <v/>
      </c>
      <c r="W55" s="41"/>
      <c r="X55" s="41"/>
      <c r="Y55" s="41"/>
      <c r="Z55" s="41"/>
      <c r="AA55" s="41"/>
      <c r="AB55" s="41"/>
      <c r="AC55" s="41"/>
      <c r="AD55" s="41"/>
      <c r="AE55" s="5" t="str">
        <f t="shared" si="25"/>
        <v/>
      </c>
      <c r="AF55" s="41"/>
      <c r="AG55" s="41"/>
      <c r="AH55" s="41"/>
      <c r="AI55" s="41"/>
      <c r="AJ55" s="41"/>
      <c r="AK55" s="41"/>
      <c r="AL55" s="41"/>
      <c r="AM55" s="41"/>
      <c r="AN55" s="45">
        <f t="shared" si="32"/>
        <v>14.883061658398299</v>
      </c>
      <c r="AO55" s="41">
        <v>1411</v>
      </c>
      <c r="AP55" s="110">
        <v>3.06</v>
      </c>
      <c r="AQ55" s="111">
        <v>2.48</v>
      </c>
      <c r="AR55" s="126">
        <f t="shared" si="26"/>
        <v>81.045751633986924</v>
      </c>
      <c r="AS55" s="126">
        <f t="shared" si="27"/>
        <v>18.954248366013076</v>
      </c>
      <c r="AT55" s="127">
        <v>1317</v>
      </c>
      <c r="AU55" s="128">
        <v>2.09</v>
      </c>
      <c r="AV55" s="129">
        <v>1.43</v>
      </c>
      <c r="AW55" s="126">
        <f t="shared" si="28"/>
        <v>68.421052631578945</v>
      </c>
      <c r="AX55" s="126">
        <f t="shared" si="29"/>
        <v>31.578947368421055</v>
      </c>
      <c r="AY55" s="64">
        <f t="shared" si="30"/>
        <v>49.327956989247298</v>
      </c>
      <c r="AZ55" s="97">
        <v>81.900000000000006</v>
      </c>
      <c r="BA55" s="68"/>
      <c r="BB55" s="68"/>
      <c r="BC55" s="68"/>
      <c r="BD55" s="68"/>
      <c r="BE55" s="15"/>
      <c r="BF55" s="5">
        <f t="shared" si="31"/>
        <v>17242</v>
      </c>
      <c r="BG55" s="42">
        <v>6819</v>
      </c>
      <c r="BH55" s="42">
        <v>10423</v>
      </c>
      <c r="BI55" s="42"/>
      <c r="BJ55" s="42"/>
      <c r="BK55" s="42"/>
      <c r="BL55" s="42"/>
      <c r="BM55" s="15"/>
    </row>
    <row r="56" spans="1:65" outlineLevel="5" x14ac:dyDescent="0.3">
      <c r="A56" s="22">
        <f t="shared" si="5"/>
        <v>2</v>
      </c>
      <c r="B56" s="9">
        <f t="shared" si="13"/>
        <v>44232</v>
      </c>
      <c r="C56" s="51">
        <v>301953</v>
      </c>
      <c r="D56" s="64" t="str">
        <f t="shared" si="22"/>
        <v/>
      </c>
      <c r="E56" s="12"/>
      <c r="F56" s="12"/>
      <c r="G56" s="12"/>
      <c r="H56" s="12"/>
      <c r="I56" s="12"/>
      <c r="J56" s="12"/>
      <c r="K56" s="12"/>
      <c r="L56" s="12"/>
      <c r="M56" s="74" t="str">
        <f t="shared" si="23"/>
        <v/>
      </c>
      <c r="N56" s="86" t="s">
        <v>103</v>
      </c>
      <c r="O56" s="86" t="s">
        <v>103</v>
      </c>
      <c r="P56" s="86"/>
      <c r="Q56" s="86"/>
      <c r="R56" s="83"/>
      <c r="S56" s="83"/>
      <c r="T56" s="83"/>
      <c r="U56" s="83"/>
      <c r="V56" s="5" t="str">
        <f t="shared" si="24"/>
        <v/>
      </c>
      <c r="W56" s="41"/>
      <c r="X56" s="41"/>
      <c r="Y56" s="41"/>
      <c r="Z56" s="41"/>
      <c r="AA56" s="41"/>
      <c r="AB56" s="41"/>
      <c r="AC56" s="41"/>
      <c r="AD56" s="41"/>
      <c r="AE56" s="5" t="str">
        <f t="shared" si="25"/>
        <v/>
      </c>
      <c r="AF56" s="41"/>
      <c r="AG56" s="41"/>
      <c r="AH56" s="41"/>
      <c r="AI56" s="41"/>
      <c r="AJ56" s="41"/>
      <c r="AK56" s="41"/>
      <c r="AL56" s="41"/>
      <c r="AM56" s="41"/>
      <c r="AN56" s="45">
        <f t="shared" si="32"/>
        <v>18.800358102059086</v>
      </c>
      <c r="AO56" s="41">
        <v>1117</v>
      </c>
      <c r="AP56" s="110" t="s">
        <v>103</v>
      </c>
      <c r="AQ56" s="111" t="s">
        <v>103</v>
      </c>
      <c r="AR56" s="126" t="str">
        <f t="shared" si="26"/>
        <v/>
      </c>
      <c r="AS56" s="126" t="str">
        <f t="shared" si="27"/>
        <v/>
      </c>
      <c r="AT56" s="127">
        <v>884</v>
      </c>
      <c r="AU56" s="128">
        <v>2.04</v>
      </c>
      <c r="AV56" s="129" t="s">
        <v>103</v>
      </c>
      <c r="AW56" s="126" t="str">
        <f t="shared" si="28"/>
        <v/>
      </c>
      <c r="AX56" s="126" t="str">
        <f t="shared" si="29"/>
        <v/>
      </c>
      <c r="AY56" s="64" t="str">
        <f t="shared" si="30"/>
        <v/>
      </c>
      <c r="AZ56" s="97">
        <v>81.55</v>
      </c>
      <c r="BA56" s="68"/>
      <c r="BB56" s="68"/>
      <c r="BC56" s="68"/>
      <c r="BD56" s="68"/>
      <c r="BE56" s="15"/>
      <c r="BF56" s="5">
        <f t="shared" si="31"/>
        <v>16676</v>
      </c>
      <c r="BG56" s="42">
        <v>9742</v>
      </c>
      <c r="BH56" s="42">
        <v>6934</v>
      </c>
      <c r="BI56" s="42"/>
      <c r="BJ56" s="42"/>
      <c r="BK56" s="42"/>
      <c r="BL56" s="42"/>
      <c r="BM56" s="15"/>
    </row>
    <row r="57" spans="1:65" outlineLevel="5" x14ac:dyDescent="0.3">
      <c r="A57" s="22">
        <f t="shared" si="5"/>
        <v>2</v>
      </c>
      <c r="B57" s="9">
        <f t="shared" si="13"/>
        <v>44233</v>
      </c>
      <c r="C57" s="51">
        <v>295017</v>
      </c>
      <c r="D57" s="64" t="str">
        <f t="shared" si="22"/>
        <v/>
      </c>
      <c r="E57" s="12"/>
      <c r="F57" s="12"/>
      <c r="G57" s="12"/>
      <c r="H57" s="12"/>
      <c r="I57" s="12"/>
      <c r="J57" s="12"/>
      <c r="K57" s="12"/>
      <c r="L57" s="12"/>
      <c r="M57" s="74" t="str">
        <f t="shared" si="23"/>
        <v/>
      </c>
      <c r="N57" s="86" t="s">
        <v>103</v>
      </c>
      <c r="O57" s="86" t="s">
        <v>103</v>
      </c>
      <c r="P57" s="86"/>
      <c r="Q57" s="86"/>
      <c r="R57" s="83"/>
      <c r="S57" s="83"/>
      <c r="T57" s="83"/>
      <c r="U57" s="83"/>
      <c r="V57" s="5" t="str">
        <f t="shared" si="24"/>
        <v/>
      </c>
      <c r="W57" s="41"/>
      <c r="X57" s="41"/>
      <c r="Y57" s="41"/>
      <c r="Z57" s="41"/>
      <c r="AA57" s="41"/>
      <c r="AB57" s="41"/>
      <c r="AC57" s="41"/>
      <c r="AD57" s="41"/>
      <c r="AE57" s="5" t="str">
        <f t="shared" si="25"/>
        <v/>
      </c>
      <c r="AF57" s="41"/>
      <c r="AG57" s="41"/>
      <c r="AH57" s="41"/>
      <c r="AI57" s="41"/>
      <c r="AJ57" s="41"/>
      <c r="AK57" s="41"/>
      <c r="AL57" s="41"/>
      <c r="AM57" s="41"/>
      <c r="AN57" s="45">
        <f t="shared" si="32"/>
        <v>20.348837209302324</v>
      </c>
      <c r="AO57" s="41">
        <v>1032</v>
      </c>
      <c r="AP57" s="110" t="s">
        <v>103</v>
      </c>
      <c r="AQ57" s="111" t="s">
        <v>103</v>
      </c>
      <c r="AR57" s="126" t="str">
        <f t="shared" si="26"/>
        <v/>
      </c>
      <c r="AS57" s="126" t="str">
        <f t="shared" si="27"/>
        <v/>
      </c>
      <c r="AT57" s="127">
        <v>1105</v>
      </c>
      <c r="AU57" s="128" t="s">
        <v>103</v>
      </c>
      <c r="AV57" s="129" t="s">
        <v>103</v>
      </c>
      <c r="AW57" s="126" t="str">
        <f t="shared" si="28"/>
        <v/>
      </c>
      <c r="AX57" s="126" t="str">
        <f t="shared" si="29"/>
        <v/>
      </c>
      <c r="AY57" s="64" t="str">
        <f t="shared" si="30"/>
        <v/>
      </c>
      <c r="AZ57" s="97" t="s">
        <v>103</v>
      </c>
      <c r="BA57" s="68"/>
      <c r="BB57" s="68"/>
      <c r="BC57" s="68"/>
      <c r="BD57" s="68"/>
      <c r="BE57" s="15"/>
      <c r="BF57" s="5">
        <f t="shared" si="31"/>
        <v>15782</v>
      </c>
      <c r="BG57" s="42">
        <v>8986</v>
      </c>
      <c r="BH57" s="42">
        <v>6796</v>
      </c>
      <c r="BI57" s="42"/>
      <c r="BJ57" s="42"/>
      <c r="BK57" s="42"/>
      <c r="BL57" s="42"/>
      <c r="BM57" s="15"/>
    </row>
    <row r="58" spans="1:65" outlineLevel="5" x14ac:dyDescent="0.3">
      <c r="A58" s="22">
        <f t="shared" si="5"/>
        <v>2</v>
      </c>
      <c r="B58" s="9">
        <f t="shared" si="13"/>
        <v>44234</v>
      </c>
      <c r="C58" s="51">
        <v>291807</v>
      </c>
      <c r="D58" s="64" t="str">
        <f t="shared" si="22"/>
        <v/>
      </c>
      <c r="E58" s="12"/>
      <c r="F58" s="12"/>
      <c r="G58" s="12"/>
      <c r="H58" s="12"/>
      <c r="I58" s="12"/>
      <c r="J58" s="12"/>
      <c r="K58" s="12"/>
      <c r="L58" s="12"/>
      <c r="M58" s="74" t="str">
        <f t="shared" si="23"/>
        <v/>
      </c>
      <c r="N58" s="86" t="s">
        <v>103</v>
      </c>
      <c r="O58" s="86" t="s">
        <v>103</v>
      </c>
      <c r="P58" s="86"/>
      <c r="Q58" s="86"/>
      <c r="R58" s="83"/>
      <c r="S58" s="83"/>
      <c r="T58" s="83"/>
      <c r="U58" s="83"/>
      <c r="V58" s="5" t="str">
        <f t="shared" si="24"/>
        <v/>
      </c>
      <c r="W58" s="41"/>
      <c r="X58" s="41"/>
      <c r="Y58" s="41"/>
      <c r="Z58" s="41"/>
      <c r="AA58" s="41"/>
      <c r="AB58" s="41"/>
      <c r="AC58" s="41"/>
      <c r="AD58" s="41"/>
      <c r="AE58" s="5" t="str">
        <f t="shared" si="25"/>
        <v/>
      </c>
      <c r="AF58" s="41"/>
      <c r="AG58" s="41"/>
      <c r="AH58" s="41"/>
      <c r="AI58" s="41"/>
      <c r="AJ58" s="41"/>
      <c r="AK58" s="41"/>
      <c r="AL58" s="41"/>
      <c r="AM58" s="41"/>
      <c r="AN58" s="45">
        <f t="shared" si="32"/>
        <v>17.857142857142858</v>
      </c>
      <c r="AO58" s="41">
        <v>1176</v>
      </c>
      <c r="AP58" s="110" t="s">
        <v>103</v>
      </c>
      <c r="AQ58" s="111" t="s">
        <v>103</v>
      </c>
      <c r="AR58" s="126" t="str">
        <f t="shared" si="26"/>
        <v/>
      </c>
      <c r="AS58" s="126" t="str">
        <f t="shared" si="27"/>
        <v/>
      </c>
      <c r="AT58" s="127">
        <v>1276</v>
      </c>
      <c r="AU58" s="128" t="s">
        <v>103</v>
      </c>
      <c r="AV58" s="129" t="s">
        <v>103</v>
      </c>
      <c r="AW58" s="126" t="str">
        <f t="shared" si="28"/>
        <v/>
      </c>
      <c r="AX58" s="126" t="str">
        <f t="shared" si="29"/>
        <v/>
      </c>
      <c r="AY58" s="64" t="str">
        <f t="shared" si="30"/>
        <v/>
      </c>
      <c r="AZ58" s="97" t="s">
        <v>103</v>
      </c>
      <c r="BA58" s="68"/>
      <c r="BB58" s="68"/>
      <c r="BC58" s="68"/>
      <c r="BD58" s="68"/>
      <c r="BE58" s="15"/>
      <c r="BF58" s="5">
        <f t="shared" si="31"/>
        <v>18524</v>
      </c>
      <c r="BG58" s="42">
        <v>7261</v>
      </c>
      <c r="BH58" s="42">
        <v>11263</v>
      </c>
      <c r="BI58" s="42"/>
      <c r="BJ58" s="42"/>
      <c r="BK58" s="42"/>
      <c r="BL58" s="42"/>
      <c r="BM58" s="15"/>
    </row>
    <row r="59" spans="1:65" outlineLevel="5" x14ac:dyDescent="0.3">
      <c r="A59" s="22">
        <f t="shared" si="5"/>
        <v>2</v>
      </c>
      <c r="B59" s="9">
        <f t="shared" si="13"/>
        <v>44235</v>
      </c>
      <c r="C59" s="51">
        <v>304474</v>
      </c>
      <c r="D59" s="64" t="str">
        <f t="shared" si="22"/>
        <v/>
      </c>
      <c r="E59" s="12"/>
      <c r="F59" s="12"/>
      <c r="G59" s="12"/>
      <c r="H59" s="12"/>
      <c r="I59" s="12"/>
      <c r="J59" s="12"/>
      <c r="K59" s="12"/>
      <c r="L59" s="12"/>
      <c r="M59" s="74" t="str">
        <f t="shared" si="23"/>
        <v/>
      </c>
      <c r="N59" s="86" t="s">
        <v>103</v>
      </c>
      <c r="O59" s="86" t="s">
        <v>103</v>
      </c>
      <c r="P59" s="86"/>
      <c r="Q59" s="86"/>
      <c r="R59" s="83"/>
      <c r="S59" s="83"/>
      <c r="T59" s="83"/>
      <c r="U59" s="83"/>
      <c r="V59" s="5" t="str">
        <f t="shared" si="24"/>
        <v/>
      </c>
      <c r="W59" s="41"/>
      <c r="X59" s="41"/>
      <c r="Y59" s="41"/>
      <c r="Z59" s="41"/>
      <c r="AA59" s="41"/>
      <c r="AB59" s="41"/>
      <c r="AC59" s="41"/>
      <c r="AD59" s="41"/>
      <c r="AE59" s="5" t="str">
        <f t="shared" si="25"/>
        <v/>
      </c>
      <c r="AF59" s="41"/>
      <c r="AG59" s="41"/>
      <c r="AH59" s="41"/>
      <c r="AI59" s="41"/>
      <c r="AJ59" s="41"/>
      <c r="AK59" s="41"/>
      <c r="AL59" s="41"/>
      <c r="AM59" s="41"/>
      <c r="AN59" s="45">
        <f t="shared" si="32"/>
        <v>16.719745222929937</v>
      </c>
      <c r="AO59" s="41">
        <v>1256</v>
      </c>
      <c r="AP59" s="110" t="s">
        <v>103</v>
      </c>
      <c r="AQ59" s="111" t="s">
        <v>103</v>
      </c>
      <c r="AR59" s="126" t="str">
        <f t="shared" si="26"/>
        <v/>
      </c>
      <c r="AS59" s="126" t="str">
        <f t="shared" si="27"/>
        <v/>
      </c>
      <c r="AT59" s="127">
        <v>1290</v>
      </c>
      <c r="AU59" s="128">
        <v>2.08</v>
      </c>
      <c r="AV59" s="129" t="s">
        <v>103</v>
      </c>
      <c r="AW59" s="126" t="str">
        <f t="shared" si="28"/>
        <v/>
      </c>
      <c r="AX59" s="126" t="str">
        <f t="shared" si="29"/>
        <v/>
      </c>
      <c r="AY59" s="64" t="str">
        <f t="shared" si="30"/>
        <v/>
      </c>
      <c r="AZ59" s="97">
        <v>81.790000000000006</v>
      </c>
      <c r="BA59" s="68"/>
      <c r="BB59" s="68"/>
      <c r="BC59" s="68"/>
      <c r="BD59" s="68"/>
      <c r="BE59" s="15"/>
      <c r="BF59" s="5">
        <f t="shared" si="31"/>
        <v>18407</v>
      </c>
      <c r="BG59" s="42">
        <v>6705</v>
      </c>
      <c r="BH59" s="42">
        <v>11702</v>
      </c>
      <c r="BI59" s="42"/>
      <c r="BJ59" s="42"/>
      <c r="BK59" s="42"/>
      <c r="BL59" s="42"/>
      <c r="BM59" s="15"/>
    </row>
    <row r="60" spans="1:65" outlineLevel="5" x14ac:dyDescent="0.3">
      <c r="A60" s="22">
        <f t="shared" si="5"/>
        <v>2</v>
      </c>
      <c r="B60" s="9">
        <f t="shared" si="13"/>
        <v>44236</v>
      </c>
      <c r="C60" s="51">
        <v>300662</v>
      </c>
      <c r="D60" s="64" t="str">
        <f t="shared" si="22"/>
        <v/>
      </c>
      <c r="E60" s="12"/>
      <c r="F60" s="12"/>
      <c r="G60" s="12"/>
      <c r="H60" s="12"/>
      <c r="I60" s="12"/>
      <c r="J60" s="12"/>
      <c r="K60" s="12"/>
      <c r="L60" s="12"/>
      <c r="M60" s="74">
        <f t="shared" si="23"/>
        <v>7.1</v>
      </c>
      <c r="N60" s="86">
        <v>7.04</v>
      </c>
      <c r="O60" s="86">
        <v>7.14</v>
      </c>
      <c r="P60" s="86"/>
      <c r="Q60" s="86"/>
      <c r="R60" s="83"/>
      <c r="S60" s="83"/>
      <c r="T60" s="83"/>
      <c r="U60" s="83"/>
      <c r="V60" s="5" t="str">
        <f t="shared" si="24"/>
        <v/>
      </c>
      <c r="W60" s="41"/>
      <c r="X60" s="41"/>
      <c r="Y60" s="41"/>
      <c r="Z60" s="41"/>
      <c r="AA60" s="41"/>
      <c r="AB60" s="41"/>
      <c r="AC60" s="41"/>
      <c r="AD60" s="41"/>
      <c r="AE60" s="5" t="str">
        <f t="shared" si="25"/>
        <v/>
      </c>
      <c r="AF60" s="41"/>
      <c r="AG60" s="41"/>
      <c r="AH60" s="41"/>
      <c r="AI60" s="41"/>
      <c r="AJ60" s="41"/>
      <c r="AK60" s="41"/>
      <c r="AL60" s="41"/>
      <c r="AM60" s="41"/>
      <c r="AN60" s="45">
        <f t="shared" si="32"/>
        <v>15.742128935532234</v>
      </c>
      <c r="AO60" s="41">
        <v>1334</v>
      </c>
      <c r="AP60" s="110">
        <v>3.37</v>
      </c>
      <c r="AQ60" s="111">
        <v>2.75</v>
      </c>
      <c r="AR60" s="126">
        <f t="shared" si="26"/>
        <v>81.602373887240347</v>
      </c>
      <c r="AS60" s="126">
        <f t="shared" si="27"/>
        <v>18.397626112759653</v>
      </c>
      <c r="AT60" s="127">
        <v>1256</v>
      </c>
      <c r="AU60" s="128">
        <v>2.06</v>
      </c>
      <c r="AV60" s="129">
        <v>1.4</v>
      </c>
      <c r="AW60" s="126">
        <f t="shared" si="28"/>
        <v>67.961165048543677</v>
      </c>
      <c r="AX60" s="126">
        <f t="shared" si="29"/>
        <v>32.038834951456323</v>
      </c>
      <c r="AY60" s="64">
        <f t="shared" si="30"/>
        <v>52.176308539944905</v>
      </c>
      <c r="AZ60" s="97">
        <v>81.11</v>
      </c>
      <c r="BA60" s="68"/>
      <c r="BB60" s="68"/>
      <c r="BC60" s="68"/>
      <c r="BD60" s="68"/>
      <c r="BE60" s="15"/>
      <c r="BF60" s="5">
        <f t="shared" si="31"/>
        <v>17670</v>
      </c>
      <c r="BG60" s="42">
        <v>6878</v>
      </c>
      <c r="BH60" s="42">
        <v>10792</v>
      </c>
      <c r="BI60" s="42"/>
      <c r="BJ60" s="42"/>
      <c r="BK60" s="42"/>
      <c r="BL60" s="42"/>
      <c r="BM60" s="15"/>
    </row>
    <row r="61" spans="1:65" outlineLevel="5" x14ac:dyDescent="0.3">
      <c r="A61" s="22">
        <f t="shared" si="5"/>
        <v>2</v>
      </c>
      <c r="B61" s="9">
        <f t="shared" si="13"/>
        <v>44237</v>
      </c>
      <c r="C61" s="51">
        <v>282134</v>
      </c>
      <c r="D61" s="64" t="str">
        <f t="shared" si="22"/>
        <v/>
      </c>
      <c r="E61" s="12"/>
      <c r="F61" s="12"/>
      <c r="G61" s="12"/>
      <c r="H61" s="12"/>
      <c r="I61" s="12"/>
      <c r="J61" s="12"/>
      <c r="K61" s="12"/>
      <c r="L61" s="12"/>
      <c r="M61" s="74" t="str">
        <f t="shared" si="23"/>
        <v/>
      </c>
      <c r="N61" s="86" t="s">
        <v>103</v>
      </c>
      <c r="O61" s="86" t="s">
        <v>103</v>
      </c>
      <c r="P61" s="86"/>
      <c r="Q61" s="86"/>
      <c r="R61" s="83"/>
      <c r="S61" s="83"/>
      <c r="T61" s="83"/>
      <c r="U61" s="83"/>
      <c r="V61" s="5" t="str">
        <f t="shared" si="24"/>
        <v/>
      </c>
      <c r="W61" s="41"/>
      <c r="X61" s="41"/>
      <c r="Y61" s="41"/>
      <c r="Z61" s="41"/>
      <c r="AA61" s="41"/>
      <c r="AB61" s="41"/>
      <c r="AC61" s="41"/>
      <c r="AD61" s="41"/>
      <c r="AE61" s="5" t="str">
        <f t="shared" si="25"/>
        <v/>
      </c>
      <c r="AF61" s="41"/>
      <c r="AG61" s="41"/>
      <c r="AH61" s="41"/>
      <c r="AI61" s="41"/>
      <c r="AJ61" s="41"/>
      <c r="AK61" s="41"/>
      <c r="AL61" s="41"/>
      <c r="AM61" s="41"/>
      <c r="AN61" s="45">
        <f t="shared" si="32"/>
        <v>18.404907975460123</v>
      </c>
      <c r="AO61" s="41">
        <v>1141</v>
      </c>
      <c r="AP61" s="110" t="s">
        <v>103</v>
      </c>
      <c r="AQ61" s="111" t="s">
        <v>103</v>
      </c>
      <c r="AR61" s="126" t="str">
        <f t="shared" si="26"/>
        <v/>
      </c>
      <c r="AS61" s="126" t="str">
        <f t="shared" si="27"/>
        <v/>
      </c>
      <c r="AT61" s="127">
        <v>1050</v>
      </c>
      <c r="AU61" s="128">
        <v>2.0099999999999998</v>
      </c>
      <c r="AV61" s="129" t="s">
        <v>103</v>
      </c>
      <c r="AW61" s="126" t="str">
        <f t="shared" si="28"/>
        <v/>
      </c>
      <c r="AX61" s="126" t="str">
        <f t="shared" si="29"/>
        <v/>
      </c>
      <c r="AY61" s="64" t="str">
        <f t="shared" si="30"/>
        <v/>
      </c>
      <c r="AZ61" s="97">
        <v>80.89</v>
      </c>
      <c r="BA61" s="68"/>
      <c r="BB61" s="68"/>
      <c r="BC61" s="68"/>
      <c r="BD61" s="68"/>
      <c r="BE61" s="15"/>
      <c r="BF61" s="5">
        <f t="shared" si="31"/>
        <v>17981</v>
      </c>
      <c r="BG61" s="42">
        <v>6993</v>
      </c>
      <c r="BH61" s="42">
        <v>10988</v>
      </c>
      <c r="BI61" s="42"/>
      <c r="BJ61" s="42"/>
      <c r="BK61" s="42"/>
      <c r="BL61" s="42"/>
      <c r="BM61" s="15"/>
    </row>
    <row r="62" spans="1:65" outlineLevel="5" x14ac:dyDescent="0.3">
      <c r="A62" s="22">
        <f t="shared" si="5"/>
        <v>2</v>
      </c>
      <c r="B62" s="9">
        <f t="shared" si="13"/>
        <v>44238</v>
      </c>
      <c r="C62" s="51">
        <v>285445</v>
      </c>
      <c r="D62" s="64" t="str">
        <f t="shared" si="22"/>
        <v/>
      </c>
      <c r="E62" s="12"/>
      <c r="F62" s="12"/>
      <c r="G62" s="12"/>
      <c r="H62" s="12"/>
      <c r="I62" s="12"/>
      <c r="J62" s="12"/>
      <c r="K62" s="12"/>
      <c r="L62" s="12"/>
      <c r="M62" s="74" t="str">
        <f t="shared" si="23"/>
        <v/>
      </c>
      <c r="N62" s="86" t="s">
        <v>103</v>
      </c>
      <c r="O62" s="86" t="s">
        <v>103</v>
      </c>
      <c r="P62" s="86"/>
      <c r="Q62" s="86"/>
      <c r="R62" s="83"/>
      <c r="S62" s="83"/>
      <c r="T62" s="83"/>
      <c r="U62" s="83"/>
      <c r="V62" s="5" t="str">
        <f t="shared" si="24"/>
        <v/>
      </c>
      <c r="W62" s="41"/>
      <c r="X62" s="41"/>
      <c r="Y62" s="41"/>
      <c r="Z62" s="41"/>
      <c r="AA62" s="41"/>
      <c r="AB62" s="41"/>
      <c r="AC62" s="41"/>
      <c r="AD62" s="41"/>
      <c r="AE62" s="5" t="str">
        <f t="shared" si="25"/>
        <v/>
      </c>
      <c r="AF62" s="41"/>
      <c r="AG62" s="41"/>
      <c r="AH62" s="41"/>
      <c r="AI62" s="41"/>
      <c r="AJ62" s="41"/>
      <c r="AK62" s="41"/>
      <c r="AL62" s="41"/>
      <c r="AM62" s="41"/>
      <c r="AN62" s="45">
        <f t="shared" si="32"/>
        <v>21.671826625386998</v>
      </c>
      <c r="AO62" s="41">
        <v>969</v>
      </c>
      <c r="AP62" s="110" t="s">
        <v>103</v>
      </c>
      <c r="AQ62" s="111" t="s">
        <v>103</v>
      </c>
      <c r="AR62" s="126" t="str">
        <f t="shared" si="26"/>
        <v/>
      </c>
      <c r="AS62" s="126" t="str">
        <f t="shared" si="27"/>
        <v/>
      </c>
      <c r="AT62" s="127">
        <v>1030</v>
      </c>
      <c r="AU62" s="128" t="s">
        <v>103</v>
      </c>
      <c r="AV62" s="129" t="s">
        <v>103</v>
      </c>
      <c r="AW62" s="126" t="str">
        <f t="shared" si="28"/>
        <v/>
      </c>
      <c r="AX62" s="126" t="str">
        <f t="shared" si="29"/>
        <v/>
      </c>
      <c r="AY62" s="64" t="str">
        <f t="shared" si="30"/>
        <v/>
      </c>
      <c r="AZ62" s="97" t="s">
        <v>103</v>
      </c>
      <c r="BA62" s="68"/>
      <c r="BB62" s="68"/>
      <c r="BC62" s="68"/>
      <c r="BD62" s="68"/>
      <c r="BE62" s="15"/>
      <c r="BF62" s="5">
        <f t="shared" si="31"/>
        <v>15157</v>
      </c>
      <c r="BG62" s="42">
        <v>6942</v>
      </c>
      <c r="BH62" s="42">
        <v>8215</v>
      </c>
      <c r="BI62" s="42"/>
      <c r="BJ62" s="42"/>
      <c r="BK62" s="42"/>
      <c r="BL62" s="42"/>
      <c r="BM62" s="15"/>
    </row>
    <row r="63" spans="1:65" outlineLevel="5" x14ac:dyDescent="0.3">
      <c r="A63" s="22">
        <f t="shared" si="5"/>
        <v>2</v>
      </c>
      <c r="B63" s="9">
        <f t="shared" si="13"/>
        <v>44239</v>
      </c>
      <c r="C63" s="51">
        <v>266416</v>
      </c>
      <c r="D63" s="64" t="str">
        <f t="shared" si="22"/>
        <v/>
      </c>
      <c r="E63" s="12"/>
      <c r="F63" s="12"/>
      <c r="G63" s="12"/>
      <c r="H63" s="12"/>
      <c r="I63" s="12"/>
      <c r="J63" s="12"/>
      <c r="K63" s="12"/>
      <c r="L63" s="12"/>
      <c r="M63" s="74" t="str">
        <f t="shared" si="23"/>
        <v/>
      </c>
      <c r="N63" s="86" t="s">
        <v>103</v>
      </c>
      <c r="O63" s="86" t="s">
        <v>103</v>
      </c>
      <c r="P63" s="86"/>
      <c r="Q63" s="86"/>
      <c r="R63" s="83"/>
      <c r="S63" s="83"/>
      <c r="T63" s="83"/>
      <c r="U63" s="83"/>
      <c r="V63" s="5" t="str">
        <f t="shared" si="24"/>
        <v/>
      </c>
      <c r="W63" s="41"/>
      <c r="X63" s="41"/>
      <c r="Y63" s="41"/>
      <c r="Z63" s="41"/>
      <c r="AA63" s="41"/>
      <c r="AB63" s="41"/>
      <c r="AC63" s="41"/>
      <c r="AD63" s="41"/>
      <c r="AE63" s="5" t="str">
        <f t="shared" si="25"/>
        <v/>
      </c>
      <c r="AF63" s="41"/>
      <c r="AG63" s="41"/>
      <c r="AH63" s="41"/>
      <c r="AI63" s="41"/>
      <c r="AJ63" s="41"/>
      <c r="AK63" s="41"/>
      <c r="AL63" s="41"/>
      <c r="AM63" s="41"/>
      <c r="AN63" s="45">
        <f t="shared" si="32"/>
        <v>17.617449664429529</v>
      </c>
      <c r="AO63" s="41">
        <v>1192</v>
      </c>
      <c r="AP63" s="110" t="s">
        <v>103</v>
      </c>
      <c r="AQ63" s="111" t="s">
        <v>103</v>
      </c>
      <c r="AR63" s="126" t="str">
        <f t="shared" si="26"/>
        <v/>
      </c>
      <c r="AS63" s="126" t="str">
        <f t="shared" si="27"/>
        <v/>
      </c>
      <c r="AT63" s="127">
        <v>1291</v>
      </c>
      <c r="AU63" s="128" t="s">
        <v>103</v>
      </c>
      <c r="AV63" s="129" t="s">
        <v>103</v>
      </c>
      <c r="AW63" s="126" t="str">
        <f t="shared" si="28"/>
        <v/>
      </c>
      <c r="AX63" s="126" t="str">
        <f t="shared" si="29"/>
        <v/>
      </c>
      <c r="AY63" s="64" t="str">
        <f t="shared" si="30"/>
        <v/>
      </c>
      <c r="AZ63" s="97" t="s">
        <v>103</v>
      </c>
      <c r="BA63" s="68"/>
      <c r="BB63" s="68"/>
      <c r="BC63" s="68"/>
      <c r="BD63" s="68"/>
      <c r="BE63" s="15"/>
      <c r="BF63" s="5">
        <f t="shared" si="31"/>
        <v>16305</v>
      </c>
      <c r="BG63" s="42">
        <v>6594</v>
      </c>
      <c r="BH63" s="42">
        <v>9711</v>
      </c>
      <c r="BI63" s="42"/>
      <c r="BJ63" s="42"/>
      <c r="BK63" s="42"/>
      <c r="BL63" s="42"/>
      <c r="BM63" s="15"/>
    </row>
    <row r="64" spans="1:65" outlineLevel="5" x14ac:dyDescent="0.3">
      <c r="A64" s="22">
        <f t="shared" si="5"/>
        <v>2</v>
      </c>
      <c r="B64" s="9">
        <f t="shared" si="13"/>
        <v>44240</v>
      </c>
      <c r="C64" s="51">
        <v>269188</v>
      </c>
      <c r="D64" s="64" t="str">
        <f t="shared" si="22"/>
        <v/>
      </c>
      <c r="E64" s="12"/>
      <c r="F64" s="12"/>
      <c r="G64" s="12"/>
      <c r="H64" s="12"/>
      <c r="I64" s="12"/>
      <c r="J64" s="12"/>
      <c r="K64" s="12"/>
      <c r="L64" s="12"/>
      <c r="M64" s="74" t="str">
        <f t="shared" si="23"/>
        <v/>
      </c>
      <c r="N64" s="86" t="s">
        <v>103</v>
      </c>
      <c r="O64" s="86" t="s">
        <v>103</v>
      </c>
      <c r="P64" s="86"/>
      <c r="Q64" s="86"/>
      <c r="R64" s="83"/>
      <c r="S64" s="83"/>
      <c r="T64" s="83"/>
      <c r="U64" s="83"/>
      <c r="V64" s="5" t="str">
        <f t="shared" si="24"/>
        <v/>
      </c>
      <c r="W64" s="41"/>
      <c r="X64" s="41"/>
      <c r="Y64" s="41"/>
      <c r="Z64" s="41"/>
      <c r="AA64" s="41"/>
      <c r="AB64" s="41"/>
      <c r="AC64" s="41"/>
      <c r="AD64" s="41"/>
      <c r="AE64" s="5" t="str">
        <f t="shared" si="25"/>
        <v/>
      </c>
      <c r="AF64" s="41"/>
      <c r="AG64" s="41"/>
      <c r="AH64" s="41"/>
      <c r="AI64" s="41"/>
      <c r="AJ64" s="41"/>
      <c r="AK64" s="41"/>
      <c r="AL64" s="41"/>
      <c r="AM64" s="41"/>
      <c r="AN64" s="45">
        <f t="shared" si="32"/>
        <v>19.718309859154928</v>
      </c>
      <c r="AO64" s="41">
        <v>1065</v>
      </c>
      <c r="AP64" s="110" t="s">
        <v>103</v>
      </c>
      <c r="AQ64" s="111" t="s">
        <v>103</v>
      </c>
      <c r="AR64" s="126" t="str">
        <f t="shared" si="26"/>
        <v/>
      </c>
      <c r="AS64" s="126" t="str">
        <f t="shared" si="27"/>
        <v/>
      </c>
      <c r="AT64" s="127">
        <v>958</v>
      </c>
      <c r="AU64" s="128" t="s">
        <v>103</v>
      </c>
      <c r="AV64" s="129" t="s">
        <v>103</v>
      </c>
      <c r="AW64" s="126" t="str">
        <f t="shared" si="28"/>
        <v/>
      </c>
      <c r="AX64" s="126" t="str">
        <f t="shared" si="29"/>
        <v/>
      </c>
      <c r="AY64" s="64" t="str">
        <f t="shared" si="30"/>
        <v/>
      </c>
      <c r="AZ64" s="97" t="s">
        <v>103</v>
      </c>
      <c r="BA64" s="68"/>
      <c r="BB64" s="68"/>
      <c r="BC64" s="68"/>
      <c r="BD64" s="68"/>
      <c r="BE64" s="15"/>
      <c r="BF64" s="5">
        <f t="shared" si="31"/>
        <v>18216</v>
      </c>
      <c r="BG64" s="42">
        <v>6751</v>
      </c>
      <c r="BH64" s="42">
        <v>11465</v>
      </c>
      <c r="BI64" s="42"/>
      <c r="BJ64" s="42"/>
      <c r="BK64" s="42"/>
      <c r="BL64" s="42"/>
      <c r="BM64" s="15"/>
    </row>
    <row r="65" spans="1:65" outlineLevel="5" x14ac:dyDescent="0.3">
      <c r="A65" s="22">
        <f t="shared" si="5"/>
        <v>2</v>
      </c>
      <c r="B65" s="9">
        <f t="shared" si="13"/>
        <v>44241</v>
      </c>
      <c r="C65" s="51">
        <v>271935</v>
      </c>
      <c r="D65" s="64" t="str">
        <f t="shared" si="22"/>
        <v/>
      </c>
      <c r="E65" s="12"/>
      <c r="F65" s="12"/>
      <c r="G65" s="12"/>
      <c r="H65" s="12"/>
      <c r="I65" s="12"/>
      <c r="J65" s="12"/>
      <c r="K65" s="12"/>
      <c r="L65" s="12"/>
      <c r="M65" s="74" t="str">
        <f t="shared" si="23"/>
        <v/>
      </c>
      <c r="N65" s="86" t="s">
        <v>103</v>
      </c>
      <c r="O65" s="86" t="s">
        <v>103</v>
      </c>
      <c r="P65" s="86"/>
      <c r="Q65" s="86"/>
      <c r="R65" s="83"/>
      <c r="S65" s="83"/>
      <c r="T65" s="83"/>
      <c r="U65" s="83"/>
      <c r="V65" s="5" t="str">
        <f t="shared" si="24"/>
        <v/>
      </c>
      <c r="W65" s="41"/>
      <c r="X65" s="41"/>
      <c r="Y65" s="41"/>
      <c r="Z65" s="41"/>
      <c r="AA65" s="41"/>
      <c r="AB65" s="41"/>
      <c r="AC65" s="41"/>
      <c r="AD65" s="41"/>
      <c r="AE65" s="5" t="str">
        <f t="shared" si="25"/>
        <v/>
      </c>
      <c r="AF65" s="41"/>
      <c r="AG65" s="41"/>
      <c r="AH65" s="41"/>
      <c r="AI65" s="41"/>
      <c r="AJ65" s="41"/>
      <c r="AK65" s="41"/>
      <c r="AL65" s="41"/>
      <c r="AM65" s="41"/>
      <c r="AN65" s="45">
        <f t="shared" si="32"/>
        <v>21.806853582554517</v>
      </c>
      <c r="AO65" s="41">
        <v>963</v>
      </c>
      <c r="AP65" s="110" t="s">
        <v>103</v>
      </c>
      <c r="AQ65" s="111" t="s">
        <v>103</v>
      </c>
      <c r="AR65" s="126" t="str">
        <f t="shared" si="26"/>
        <v/>
      </c>
      <c r="AS65" s="126" t="str">
        <f t="shared" si="27"/>
        <v/>
      </c>
      <c r="AT65" s="127">
        <v>1034</v>
      </c>
      <c r="AU65" s="128" t="s">
        <v>103</v>
      </c>
      <c r="AV65" s="129" t="s">
        <v>103</v>
      </c>
      <c r="AW65" s="126" t="str">
        <f t="shared" si="28"/>
        <v/>
      </c>
      <c r="AX65" s="126" t="str">
        <f t="shared" si="29"/>
        <v/>
      </c>
      <c r="AY65" s="64" t="str">
        <f t="shared" si="30"/>
        <v/>
      </c>
      <c r="AZ65" s="97" t="s">
        <v>103</v>
      </c>
      <c r="BA65" s="68"/>
      <c r="BB65" s="68"/>
      <c r="BC65" s="68"/>
      <c r="BD65" s="68"/>
      <c r="BE65" s="15"/>
      <c r="BF65" s="5">
        <f t="shared" si="31"/>
        <v>17267</v>
      </c>
      <c r="BG65" s="42">
        <v>7225</v>
      </c>
      <c r="BH65" s="42">
        <v>10042</v>
      </c>
      <c r="BI65" s="42"/>
      <c r="BJ65" s="42"/>
      <c r="BK65" s="42"/>
      <c r="BL65" s="42"/>
      <c r="BM65" s="15"/>
    </row>
    <row r="66" spans="1:65" outlineLevel="5" x14ac:dyDescent="0.3">
      <c r="A66" s="22">
        <f t="shared" si="5"/>
        <v>2</v>
      </c>
      <c r="B66" s="9">
        <f t="shared" si="13"/>
        <v>44242</v>
      </c>
      <c r="C66" s="51">
        <v>280977</v>
      </c>
      <c r="D66" s="64" t="str">
        <f t="shared" si="22"/>
        <v/>
      </c>
      <c r="E66" s="12"/>
      <c r="F66" s="12"/>
      <c r="G66" s="12"/>
      <c r="H66" s="12"/>
      <c r="I66" s="12"/>
      <c r="J66" s="12"/>
      <c r="K66" s="12"/>
      <c r="L66" s="12"/>
      <c r="M66" s="74" t="str">
        <f t="shared" si="23"/>
        <v/>
      </c>
      <c r="N66" s="86" t="s">
        <v>103</v>
      </c>
      <c r="O66" s="86" t="s">
        <v>103</v>
      </c>
      <c r="P66" s="86"/>
      <c r="Q66" s="86"/>
      <c r="R66" s="83"/>
      <c r="S66" s="83"/>
      <c r="T66" s="83"/>
      <c r="U66" s="83"/>
      <c r="V66" s="5" t="str">
        <f t="shared" si="24"/>
        <v/>
      </c>
      <c r="W66" s="41"/>
      <c r="X66" s="41"/>
      <c r="Y66" s="41"/>
      <c r="Z66" s="41"/>
      <c r="AA66" s="41"/>
      <c r="AB66" s="41"/>
      <c r="AC66" s="41"/>
      <c r="AD66" s="41"/>
      <c r="AE66" s="5" t="str">
        <f t="shared" si="25"/>
        <v/>
      </c>
      <c r="AF66" s="41"/>
      <c r="AG66" s="41"/>
      <c r="AH66" s="41"/>
      <c r="AI66" s="41"/>
      <c r="AJ66" s="41"/>
      <c r="AK66" s="41"/>
      <c r="AL66" s="41"/>
      <c r="AM66" s="41"/>
      <c r="AN66" s="45">
        <f t="shared" si="32"/>
        <v>20.134228187919462</v>
      </c>
      <c r="AO66" s="41">
        <v>1043</v>
      </c>
      <c r="AP66" s="110" t="s">
        <v>103</v>
      </c>
      <c r="AQ66" s="111" t="s">
        <v>103</v>
      </c>
      <c r="AR66" s="126" t="str">
        <f t="shared" si="26"/>
        <v/>
      </c>
      <c r="AS66" s="126" t="str">
        <f t="shared" si="27"/>
        <v/>
      </c>
      <c r="AT66" s="127">
        <v>1168</v>
      </c>
      <c r="AU66" s="128">
        <v>2.0499999999999998</v>
      </c>
      <c r="AV66" s="129" t="s">
        <v>103</v>
      </c>
      <c r="AW66" s="126" t="str">
        <f t="shared" si="28"/>
        <v/>
      </c>
      <c r="AX66" s="126" t="str">
        <f t="shared" si="29"/>
        <v/>
      </c>
      <c r="AY66" s="64" t="str">
        <f t="shared" si="30"/>
        <v/>
      </c>
      <c r="AZ66" s="97">
        <v>81.27</v>
      </c>
      <c r="BA66" s="68"/>
      <c r="BB66" s="68"/>
      <c r="BC66" s="68"/>
      <c r="BD66" s="68"/>
      <c r="BE66" s="15"/>
      <c r="BF66" s="5">
        <f t="shared" si="31"/>
        <v>15149</v>
      </c>
      <c r="BG66" s="42">
        <v>6871</v>
      </c>
      <c r="BH66" s="42">
        <v>8278</v>
      </c>
      <c r="BI66" s="42"/>
      <c r="BJ66" s="42"/>
      <c r="BK66" s="42"/>
      <c r="BL66" s="42"/>
      <c r="BM66" s="15"/>
    </row>
    <row r="67" spans="1:65" outlineLevel="5" x14ac:dyDescent="0.3">
      <c r="A67" s="22">
        <f t="shared" si="5"/>
        <v>2</v>
      </c>
      <c r="B67" s="9">
        <f t="shared" si="13"/>
        <v>44243</v>
      </c>
      <c r="C67" s="51">
        <v>278192</v>
      </c>
      <c r="D67" s="64" t="str">
        <f t="shared" si="22"/>
        <v/>
      </c>
      <c r="E67" s="12"/>
      <c r="F67" s="12"/>
      <c r="G67" s="12"/>
      <c r="H67" s="12"/>
      <c r="I67" s="12"/>
      <c r="J67" s="12"/>
      <c r="K67" s="12"/>
      <c r="L67" s="12"/>
      <c r="M67" s="74">
        <f t="shared" si="23"/>
        <v>7.2</v>
      </c>
      <c r="N67" s="86">
        <v>7.29</v>
      </c>
      <c r="O67" s="86">
        <v>7.12</v>
      </c>
      <c r="P67" s="86"/>
      <c r="Q67" s="86"/>
      <c r="R67" s="83"/>
      <c r="S67" s="83"/>
      <c r="T67" s="83"/>
      <c r="U67" s="83"/>
      <c r="V67" s="5" t="str">
        <f t="shared" si="24"/>
        <v/>
      </c>
      <c r="W67" s="41"/>
      <c r="X67" s="41"/>
      <c r="Y67" s="41"/>
      <c r="Z67" s="41"/>
      <c r="AA67" s="41"/>
      <c r="AB67" s="41"/>
      <c r="AC67" s="41"/>
      <c r="AD67" s="41"/>
      <c r="AE67" s="5" t="str">
        <f t="shared" si="25"/>
        <v/>
      </c>
      <c r="AF67" s="41"/>
      <c r="AG67" s="41"/>
      <c r="AH67" s="41"/>
      <c r="AI67" s="41"/>
      <c r="AJ67" s="41"/>
      <c r="AK67" s="41"/>
      <c r="AL67" s="41"/>
      <c r="AM67" s="41"/>
      <c r="AN67" s="45">
        <f t="shared" si="32"/>
        <v>17.88756388415673</v>
      </c>
      <c r="AO67" s="41">
        <v>1174</v>
      </c>
      <c r="AP67" s="110">
        <v>3.02</v>
      </c>
      <c r="AQ67" s="111">
        <v>2.46</v>
      </c>
      <c r="AR67" s="126">
        <f t="shared" si="26"/>
        <v>81.456953642384093</v>
      </c>
      <c r="AS67" s="126">
        <f t="shared" si="27"/>
        <v>18.543046357615907</v>
      </c>
      <c r="AT67" s="127">
        <v>1161</v>
      </c>
      <c r="AU67" s="128">
        <v>2.0299999999999998</v>
      </c>
      <c r="AV67" s="129">
        <v>1.38</v>
      </c>
      <c r="AW67" s="126">
        <f t="shared" si="28"/>
        <v>67.980295566502463</v>
      </c>
      <c r="AX67" s="126">
        <f t="shared" si="29"/>
        <v>32.019704433497537</v>
      </c>
      <c r="AY67" s="64">
        <f t="shared" si="30"/>
        <v>51.669793621013092</v>
      </c>
      <c r="AZ67" s="97">
        <v>81.8</v>
      </c>
      <c r="BA67" s="68"/>
      <c r="BB67" s="68"/>
      <c r="BC67" s="68"/>
      <c r="BD67" s="68"/>
      <c r="BE67" s="15"/>
      <c r="BF67" s="5">
        <f t="shared" si="31"/>
        <v>16033</v>
      </c>
      <c r="BG67" s="42">
        <v>6923</v>
      </c>
      <c r="BH67" s="42">
        <v>9110</v>
      </c>
      <c r="BI67" s="42"/>
      <c r="BJ67" s="42"/>
      <c r="BK67" s="42"/>
      <c r="BL67" s="42"/>
      <c r="BM67" s="15"/>
    </row>
    <row r="68" spans="1:65" outlineLevel="5" x14ac:dyDescent="0.3">
      <c r="A68" s="22">
        <f t="shared" si="5"/>
        <v>2</v>
      </c>
      <c r="B68" s="9">
        <f t="shared" si="13"/>
        <v>44244</v>
      </c>
      <c r="C68" s="51">
        <v>295211</v>
      </c>
      <c r="D68" s="64" t="str">
        <f t="shared" si="22"/>
        <v/>
      </c>
      <c r="E68" s="12"/>
      <c r="F68" s="12"/>
      <c r="G68" s="12"/>
      <c r="H68" s="12"/>
      <c r="I68" s="12"/>
      <c r="J68" s="12"/>
      <c r="K68" s="12"/>
      <c r="L68" s="12"/>
      <c r="M68" s="74" t="str">
        <f t="shared" si="23"/>
        <v/>
      </c>
      <c r="N68" s="86" t="s">
        <v>103</v>
      </c>
      <c r="O68" s="86" t="s">
        <v>103</v>
      </c>
      <c r="P68" s="86"/>
      <c r="Q68" s="86"/>
      <c r="R68" s="83"/>
      <c r="S68" s="83"/>
      <c r="T68" s="83"/>
      <c r="U68" s="83"/>
      <c r="V68" s="5" t="str">
        <f t="shared" si="24"/>
        <v/>
      </c>
      <c r="W68" s="41"/>
      <c r="X68" s="41"/>
      <c r="Y68" s="41"/>
      <c r="Z68" s="41"/>
      <c r="AA68" s="41"/>
      <c r="AB68" s="41"/>
      <c r="AC68" s="41"/>
      <c r="AD68" s="41"/>
      <c r="AE68" s="5" t="str">
        <f t="shared" si="25"/>
        <v/>
      </c>
      <c r="AF68" s="41"/>
      <c r="AG68" s="41"/>
      <c r="AH68" s="41"/>
      <c r="AI68" s="41"/>
      <c r="AJ68" s="41"/>
      <c r="AK68" s="41"/>
      <c r="AL68" s="41"/>
      <c r="AM68" s="41"/>
      <c r="AN68" s="45">
        <f t="shared" si="32"/>
        <v>19.830028328611899</v>
      </c>
      <c r="AO68" s="41">
        <v>1059</v>
      </c>
      <c r="AP68" s="110" t="s">
        <v>103</v>
      </c>
      <c r="AQ68" s="111" t="s">
        <v>103</v>
      </c>
      <c r="AR68" s="126" t="str">
        <f t="shared" si="26"/>
        <v/>
      </c>
      <c r="AS68" s="126" t="str">
        <f t="shared" si="27"/>
        <v/>
      </c>
      <c r="AT68" s="127">
        <v>1144</v>
      </c>
      <c r="AU68" s="128">
        <v>2.0099999999999998</v>
      </c>
      <c r="AV68" s="129" t="s">
        <v>103</v>
      </c>
      <c r="AW68" s="126" t="str">
        <f t="shared" si="28"/>
        <v/>
      </c>
      <c r="AX68" s="126" t="str">
        <f t="shared" si="29"/>
        <v/>
      </c>
      <c r="AY68" s="64" t="str">
        <f t="shared" si="30"/>
        <v/>
      </c>
      <c r="AZ68" s="97">
        <v>81.45</v>
      </c>
      <c r="BA68" s="68"/>
      <c r="BB68" s="68"/>
      <c r="BC68" s="68"/>
      <c r="BD68" s="68"/>
      <c r="BE68" s="15"/>
      <c r="BF68" s="5">
        <f t="shared" si="31"/>
        <v>14900</v>
      </c>
      <c r="BG68" s="42">
        <v>6989</v>
      </c>
      <c r="BH68" s="42">
        <v>7911</v>
      </c>
      <c r="BI68" s="42"/>
      <c r="BJ68" s="42"/>
      <c r="BK68" s="42"/>
      <c r="BL68" s="42"/>
      <c r="BM68" s="15"/>
    </row>
    <row r="69" spans="1:65" outlineLevel="5" x14ac:dyDescent="0.3">
      <c r="A69" s="22">
        <f t="shared" si="5"/>
        <v>2</v>
      </c>
      <c r="B69" s="9">
        <f t="shared" si="13"/>
        <v>44245</v>
      </c>
      <c r="C69" s="51">
        <v>283714</v>
      </c>
      <c r="D69" s="64" t="str">
        <f t="shared" si="22"/>
        <v/>
      </c>
      <c r="E69" s="12"/>
      <c r="F69" s="12"/>
      <c r="G69" s="12"/>
      <c r="H69" s="12"/>
      <c r="I69" s="12"/>
      <c r="J69" s="12"/>
      <c r="K69" s="12"/>
      <c r="L69" s="12"/>
      <c r="M69" s="74" t="str">
        <f t="shared" si="23"/>
        <v/>
      </c>
      <c r="N69" s="86" t="s">
        <v>103</v>
      </c>
      <c r="O69" s="86" t="s">
        <v>103</v>
      </c>
      <c r="P69" s="86"/>
      <c r="Q69" s="86"/>
      <c r="R69" s="83"/>
      <c r="S69" s="83"/>
      <c r="T69" s="83"/>
      <c r="U69" s="83"/>
      <c r="V69" s="5" t="str">
        <f t="shared" si="24"/>
        <v/>
      </c>
      <c r="W69" s="41"/>
      <c r="X69" s="41"/>
      <c r="Y69" s="41"/>
      <c r="Z69" s="41"/>
      <c r="AA69" s="41"/>
      <c r="AB69" s="41"/>
      <c r="AC69" s="41"/>
      <c r="AD69" s="41"/>
      <c r="AE69" s="5" t="str">
        <f t="shared" si="25"/>
        <v/>
      </c>
      <c r="AF69" s="41"/>
      <c r="AG69" s="41"/>
      <c r="AH69" s="41"/>
      <c r="AI69" s="41"/>
      <c r="AJ69" s="41"/>
      <c r="AK69" s="41"/>
      <c r="AL69" s="41"/>
      <c r="AM69" s="41"/>
      <c r="AN69" s="45">
        <f t="shared" si="32"/>
        <v>19.073569482288828</v>
      </c>
      <c r="AO69" s="41">
        <v>1101</v>
      </c>
      <c r="AP69" s="110" t="s">
        <v>103</v>
      </c>
      <c r="AQ69" s="111" t="s">
        <v>103</v>
      </c>
      <c r="AR69" s="126" t="str">
        <f t="shared" si="26"/>
        <v/>
      </c>
      <c r="AS69" s="126" t="str">
        <f t="shared" si="27"/>
        <v/>
      </c>
      <c r="AT69" s="127">
        <v>1156</v>
      </c>
      <c r="AU69" s="128">
        <v>2.09</v>
      </c>
      <c r="AV69" s="129" t="s">
        <v>103</v>
      </c>
      <c r="AW69" s="126" t="str">
        <f t="shared" si="28"/>
        <v/>
      </c>
      <c r="AX69" s="126" t="str">
        <f t="shared" si="29"/>
        <v/>
      </c>
      <c r="AY69" s="64" t="str">
        <f t="shared" si="30"/>
        <v/>
      </c>
      <c r="AZ69" s="97">
        <v>81.88</v>
      </c>
      <c r="BA69" s="68"/>
      <c r="BB69" s="68"/>
      <c r="BC69" s="68"/>
      <c r="BD69" s="68"/>
      <c r="BE69" s="15"/>
      <c r="BF69" s="5">
        <f t="shared" si="31"/>
        <v>15094</v>
      </c>
      <c r="BG69" s="42">
        <v>6849</v>
      </c>
      <c r="BH69" s="42">
        <v>8245</v>
      </c>
      <c r="BI69" s="42"/>
      <c r="BJ69" s="42"/>
      <c r="BK69" s="42"/>
      <c r="BL69" s="42"/>
      <c r="BM69" s="15"/>
    </row>
    <row r="70" spans="1:65" outlineLevel="5" x14ac:dyDescent="0.3">
      <c r="A70" s="22">
        <f t="shared" si="5"/>
        <v>2</v>
      </c>
      <c r="B70" s="9">
        <f t="shared" si="13"/>
        <v>44246</v>
      </c>
      <c r="C70" s="51">
        <v>280168</v>
      </c>
      <c r="D70" s="64" t="str">
        <f t="shared" si="22"/>
        <v/>
      </c>
      <c r="E70" s="12"/>
      <c r="F70" s="12"/>
      <c r="G70" s="12"/>
      <c r="H70" s="12"/>
      <c r="I70" s="12"/>
      <c r="J70" s="12"/>
      <c r="K70" s="12"/>
      <c r="L70" s="12"/>
      <c r="M70" s="74" t="str">
        <f t="shared" si="23"/>
        <v/>
      </c>
      <c r="N70" s="86" t="s">
        <v>103</v>
      </c>
      <c r="O70" s="86" t="s">
        <v>103</v>
      </c>
      <c r="P70" s="86"/>
      <c r="Q70" s="86"/>
      <c r="R70" s="83"/>
      <c r="S70" s="83"/>
      <c r="T70" s="83"/>
      <c r="U70" s="83"/>
      <c r="V70" s="5" t="str">
        <f t="shared" si="24"/>
        <v/>
      </c>
      <c r="W70" s="41"/>
      <c r="X70" s="41"/>
      <c r="Y70" s="41"/>
      <c r="Z70" s="41"/>
      <c r="AA70" s="41"/>
      <c r="AB70" s="41"/>
      <c r="AC70" s="41"/>
      <c r="AD70" s="41"/>
      <c r="AE70" s="5" t="str">
        <f t="shared" si="25"/>
        <v/>
      </c>
      <c r="AF70" s="41"/>
      <c r="AG70" s="41"/>
      <c r="AH70" s="41"/>
      <c r="AI70" s="41"/>
      <c r="AJ70" s="41"/>
      <c r="AK70" s="41"/>
      <c r="AL70" s="41"/>
      <c r="AM70" s="41"/>
      <c r="AN70" s="45">
        <f t="shared" si="32"/>
        <v>20.792079207920793</v>
      </c>
      <c r="AO70" s="41">
        <v>1010</v>
      </c>
      <c r="AP70" s="110" t="s">
        <v>103</v>
      </c>
      <c r="AQ70" s="111" t="s">
        <v>103</v>
      </c>
      <c r="AR70" s="126" t="str">
        <f t="shared" si="26"/>
        <v/>
      </c>
      <c r="AS70" s="126" t="str">
        <f t="shared" si="27"/>
        <v/>
      </c>
      <c r="AT70" s="127">
        <v>1137</v>
      </c>
      <c r="AU70" s="128">
        <v>2.0099999999999998</v>
      </c>
      <c r="AV70" s="129" t="s">
        <v>103</v>
      </c>
      <c r="AW70" s="126" t="str">
        <f t="shared" si="28"/>
        <v/>
      </c>
      <c r="AX70" s="126" t="str">
        <f t="shared" si="29"/>
        <v/>
      </c>
      <c r="AY70" s="64" t="str">
        <f t="shared" si="30"/>
        <v/>
      </c>
      <c r="AZ70" s="97">
        <v>81.16</v>
      </c>
      <c r="BA70" s="68"/>
      <c r="BB70" s="68"/>
      <c r="BC70" s="68"/>
      <c r="BD70" s="68"/>
      <c r="BE70" s="15"/>
      <c r="BF70" s="5">
        <f t="shared" si="31"/>
        <v>13993</v>
      </c>
      <c r="BG70" s="42">
        <v>6922</v>
      </c>
      <c r="BH70" s="42">
        <v>7071</v>
      </c>
      <c r="BI70" s="42"/>
      <c r="BJ70" s="42"/>
      <c r="BK70" s="42"/>
      <c r="BL70" s="42"/>
      <c r="BM70" s="15"/>
    </row>
    <row r="71" spans="1:65" outlineLevel="5" x14ac:dyDescent="0.3">
      <c r="A71" s="22">
        <f t="shared" si="5"/>
        <v>2</v>
      </c>
      <c r="B71" s="9">
        <f t="shared" si="13"/>
        <v>44247</v>
      </c>
      <c r="C71" s="51">
        <v>297569</v>
      </c>
      <c r="D71" s="64" t="str">
        <f t="shared" si="22"/>
        <v/>
      </c>
      <c r="E71" s="12"/>
      <c r="F71" s="12"/>
      <c r="G71" s="12"/>
      <c r="H71" s="12"/>
      <c r="I71" s="12"/>
      <c r="J71" s="12"/>
      <c r="K71" s="12"/>
      <c r="L71" s="12"/>
      <c r="M71" s="74" t="str">
        <f t="shared" si="23"/>
        <v/>
      </c>
      <c r="N71" s="86" t="s">
        <v>103</v>
      </c>
      <c r="O71" s="86" t="s">
        <v>103</v>
      </c>
      <c r="P71" s="86"/>
      <c r="Q71" s="86"/>
      <c r="R71" s="83"/>
      <c r="S71" s="83"/>
      <c r="T71" s="83"/>
      <c r="U71" s="83"/>
      <c r="V71" s="5" t="str">
        <f t="shared" si="24"/>
        <v/>
      </c>
      <c r="W71" s="41"/>
      <c r="X71" s="41"/>
      <c r="Y71" s="41"/>
      <c r="Z71" s="41"/>
      <c r="AA71" s="41"/>
      <c r="AB71" s="41"/>
      <c r="AC71" s="41"/>
      <c r="AD71" s="41"/>
      <c r="AE71" s="5" t="str">
        <f t="shared" si="25"/>
        <v/>
      </c>
      <c r="AF71" s="41"/>
      <c r="AG71" s="41"/>
      <c r="AH71" s="41"/>
      <c r="AI71" s="41"/>
      <c r="AJ71" s="41"/>
      <c r="AK71" s="41"/>
      <c r="AL71" s="41"/>
      <c r="AM71" s="41"/>
      <c r="AN71" s="45">
        <f t="shared" si="32"/>
        <v>19.811320754716981</v>
      </c>
      <c r="AO71" s="41">
        <v>1060</v>
      </c>
      <c r="AP71" s="110" t="s">
        <v>103</v>
      </c>
      <c r="AQ71" s="111" t="s">
        <v>103</v>
      </c>
      <c r="AR71" s="126" t="str">
        <f t="shared" si="26"/>
        <v/>
      </c>
      <c r="AS71" s="126" t="str">
        <f t="shared" si="27"/>
        <v/>
      </c>
      <c r="AT71" s="127">
        <v>1103</v>
      </c>
      <c r="AU71" s="128" t="s">
        <v>103</v>
      </c>
      <c r="AV71" s="129" t="s">
        <v>103</v>
      </c>
      <c r="AW71" s="126" t="str">
        <f t="shared" si="28"/>
        <v/>
      </c>
      <c r="AX71" s="126" t="str">
        <f t="shared" si="29"/>
        <v/>
      </c>
      <c r="AY71" s="64" t="str">
        <f t="shared" si="30"/>
        <v/>
      </c>
      <c r="AZ71" s="97" t="s">
        <v>103</v>
      </c>
      <c r="BA71" s="68"/>
      <c r="BB71" s="68"/>
      <c r="BC71" s="68"/>
      <c r="BD71" s="68"/>
      <c r="BE71" s="15"/>
      <c r="BF71" s="5">
        <f t="shared" si="31"/>
        <v>15521</v>
      </c>
      <c r="BG71" s="42">
        <v>6670</v>
      </c>
      <c r="BH71" s="42">
        <v>8851</v>
      </c>
      <c r="BI71" s="42"/>
      <c r="BJ71" s="42"/>
      <c r="BK71" s="42"/>
      <c r="BL71" s="42"/>
      <c r="BM71" s="15"/>
    </row>
    <row r="72" spans="1:65" outlineLevel="5" x14ac:dyDescent="0.3">
      <c r="A72" s="22">
        <f t="shared" si="5"/>
        <v>2</v>
      </c>
      <c r="B72" s="9">
        <f t="shared" si="13"/>
        <v>44248</v>
      </c>
      <c r="C72" s="51">
        <v>294177</v>
      </c>
      <c r="D72" s="64" t="str">
        <f t="shared" si="22"/>
        <v/>
      </c>
      <c r="E72" s="12"/>
      <c r="F72" s="12"/>
      <c r="G72" s="12"/>
      <c r="H72" s="12"/>
      <c r="I72" s="12"/>
      <c r="J72" s="12"/>
      <c r="K72" s="12"/>
      <c r="L72" s="12"/>
      <c r="M72" s="74" t="str">
        <f t="shared" si="23"/>
        <v/>
      </c>
      <c r="N72" s="86" t="s">
        <v>103</v>
      </c>
      <c r="O72" s="86" t="s">
        <v>103</v>
      </c>
      <c r="P72" s="86"/>
      <c r="Q72" s="86"/>
      <c r="R72" s="83"/>
      <c r="S72" s="83"/>
      <c r="T72" s="83"/>
      <c r="U72" s="83"/>
      <c r="V72" s="5" t="str">
        <f t="shared" si="24"/>
        <v/>
      </c>
      <c r="W72" s="41"/>
      <c r="X72" s="41"/>
      <c r="Y72" s="41"/>
      <c r="Z72" s="41"/>
      <c r="AA72" s="41"/>
      <c r="AB72" s="41"/>
      <c r="AC72" s="41"/>
      <c r="AD72" s="41"/>
      <c r="AE72" s="5" t="str">
        <f t="shared" si="25"/>
        <v/>
      </c>
      <c r="AF72" s="41"/>
      <c r="AG72" s="41"/>
      <c r="AH72" s="41"/>
      <c r="AI72" s="41"/>
      <c r="AJ72" s="41"/>
      <c r="AK72" s="41"/>
      <c r="AL72" s="41"/>
      <c r="AM72" s="41"/>
      <c r="AN72" s="45">
        <f t="shared" si="32"/>
        <v>21.716649431230611</v>
      </c>
      <c r="AO72" s="41">
        <v>967</v>
      </c>
      <c r="AP72" s="110" t="s">
        <v>103</v>
      </c>
      <c r="AQ72" s="111" t="s">
        <v>103</v>
      </c>
      <c r="AR72" s="126" t="str">
        <f t="shared" si="26"/>
        <v/>
      </c>
      <c r="AS72" s="126" t="str">
        <f t="shared" si="27"/>
        <v/>
      </c>
      <c r="AT72" s="127">
        <v>1141</v>
      </c>
      <c r="AU72" s="128" t="s">
        <v>103</v>
      </c>
      <c r="AV72" s="129" t="s">
        <v>103</v>
      </c>
      <c r="AW72" s="126" t="str">
        <f t="shared" si="28"/>
        <v/>
      </c>
      <c r="AX72" s="126" t="str">
        <f t="shared" si="29"/>
        <v/>
      </c>
      <c r="AY72" s="64" t="str">
        <f t="shared" si="30"/>
        <v/>
      </c>
      <c r="AZ72" s="97" t="s">
        <v>103</v>
      </c>
      <c r="BA72" s="68"/>
      <c r="BB72" s="68"/>
      <c r="BC72" s="68"/>
      <c r="BD72" s="68"/>
      <c r="BE72" s="15"/>
      <c r="BF72" s="5">
        <f t="shared" si="31"/>
        <v>13540</v>
      </c>
      <c r="BG72" s="42">
        <v>6933</v>
      </c>
      <c r="BH72" s="42">
        <v>6607</v>
      </c>
      <c r="BI72" s="42"/>
      <c r="BJ72" s="42"/>
      <c r="BK72" s="42"/>
      <c r="BL72" s="42"/>
      <c r="BM72" s="15"/>
    </row>
    <row r="73" spans="1:65" outlineLevel="5" x14ac:dyDescent="0.3">
      <c r="A73" s="22">
        <f t="shared" si="5"/>
        <v>2</v>
      </c>
      <c r="B73" s="9">
        <f t="shared" si="13"/>
        <v>44249</v>
      </c>
      <c r="C73" s="51">
        <v>295177</v>
      </c>
      <c r="D73" s="64" t="str">
        <f t="shared" si="22"/>
        <v/>
      </c>
      <c r="E73" s="12"/>
      <c r="F73" s="12"/>
      <c r="G73" s="12"/>
      <c r="H73" s="12"/>
      <c r="I73" s="12"/>
      <c r="J73" s="12"/>
      <c r="K73" s="12"/>
      <c r="L73" s="12"/>
      <c r="M73" s="74" t="str">
        <f t="shared" si="23"/>
        <v/>
      </c>
      <c r="N73" s="86" t="s">
        <v>103</v>
      </c>
      <c r="O73" s="86" t="s">
        <v>103</v>
      </c>
      <c r="P73" s="86"/>
      <c r="Q73" s="86"/>
      <c r="R73" s="83"/>
      <c r="S73" s="83"/>
      <c r="T73" s="83"/>
      <c r="U73" s="83"/>
      <c r="V73" s="5" t="str">
        <f t="shared" si="24"/>
        <v/>
      </c>
      <c r="W73" s="41"/>
      <c r="X73" s="41"/>
      <c r="Y73" s="41"/>
      <c r="Z73" s="41"/>
      <c r="AA73" s="41"/>
      <c r="AB73" s="41"/>
      <c r="AC73" s="41"/>
      <c r="AD73" s="41"/>
      <c r="AE73" s="5" t="str">
        <f t="shared" si="25"/>
        <v/>
      </c>
      <c r="AF73" s="41"/>
      <c r="AG73" s="41"/>
      <c r="AH73" s="41"/>
      <c r="AI73" s="41"/>
      <c r="AJ73" s="41"/>
      <c r="AK73" s="41"/>
      <c r="AL73" s="41"/>
      <c r="AM73" s="41"/>
      <c r="AN73" s="45">
        <f t="shared" si="32"/>
        <v>19.626168224299064</v>
      </c>
      <c r="AO73" s="41">
        <v>1070</v>
      </c>
      <c r="AP73" s="110" t="s">
        <v>103</v>
      </c>
      <c r="AQ73" s="111" t="s">
        <v>103</v>
      </c>
      <c r="AR73" s="126" t="str">
        <f t="shared" si="26"/>
        <v/>
      </c>
      <c r="AS73" s="126" t="str">
        <f t="shared" si="27"/>
        <v/>
      </c>
      <c r="AT73" s="127">
        <v>1218</v>
      </c>
      <c r="AU73" s="128">
        <v>2.0499999999999998</v>
      </c>
      <c r="AV73" s="129" t="s">
        <v>103</v>
      </c>
      <c r="AW73" s="126" t="str">
        <f t="shared" si="28"/>
        <v/>
      </c>
      <c r="AX73" s="126" t="str">
        <f t="shared" si="29"/>
        <v/>
      </c>
      <c r="AY73" s="64" t="str">
        <f t="shared" si="30"/>
        <v/>
      </c>
      <c r="AZ73" s="97">
        <v>81.849999999999994</v>
      </c>
      <c r="BA73" s="68"/>
      <c r="BB73" s="68"/>
      <c r="BC73" s="68"/>
      <c r="BD73" s="68"/>
      <c r="BE73" s="15"/>
      <c r="BF73" s="5">
        <f t="shared" si="31"/>
        <v>14901</v>
      </c>
      <c r="BG73" s="42">
        <v>6949</v>
      </c>
      <c r="BH73" s="42">
        <v>7952</v>
      </c>
      <c r="BI73" s="42"/>
      <c r="BJ73" s="42"/>
      <c r="BK73" s="42"/>
      <c r="BL73" s="42"/>
      <c r="BM73" s="15"/>
    </row>
    <row r="74" spans="1:65" outlineLevel="5" x14ac:dyDescent="0.3">
      <c r="A74" s="22">
        <f t="shared" si="5"/>
        <v>2</v>
      </c>
      <c r="B74" s="9">
        <f t="shared" si="13"/>
        <v>44250</v>
      </c>
      <c r="C74" s="51">
        <v>299901</v>
      </c>
      <c r="D74" s="64" t="str">
        <f t="shared" si="22"/>
        <v/>
      </c>
      <c r="E74" s="12"/>
      <c r="F74" s="12"/>
      <c r="G74" s="12"/>
      <c r="H74" s="12"/>
      <c r="I74" s="12"/>
      <c r="J74" s="12"/>
      <c r="K74" s="12"/>
      <c r="L74" s="12"/>
      <c r="M74" s="74">
        <f t="shared" si="23"/>
        <v>7.2</v>
      </c>
      <c r="N74" s="86">
        <v>7.18</v>
      </c>
      <c r="O74" s="86">
        <v>7.26</v>
      </c>
      <c r="P74" s="86"/>
      <c r="Q74" s="86"/>
      <c r="R74" s="83"/>
      <c r="S74" s="83"/>
      <c r="T74" s="83"/>
      <c r="U74" s="83"/>
      <c r="V74" s="5" t="str">
        <f t="shared" si="24"/>
        <v/>
      </c>
      <c r="W74" s="41"/>
      <c r="X74" s="41"/>
      <c r="Y74" s="41"/>
      <c r="Z74" s="41"/>
      <c r="AA74" s="41"/>
      <c r="AB74" s="41"/>
      <c r="AC74" s="41"/>
      <c r="AD74" s="41"/>
      <c r="AE74" s="5" t="str">
        <f t="shared" si="25"/>
        <v/>
      </c>
      <c r="AF74" s="41"/>
      <c r="AG74" s="41"/>
      <c r="AH74" s="41"/>
      <c r="AI74" s="41"/>
      <c r="AJ74" s="41"/>
      <c r="AK74" s="41"/>
      <c r="AL74" s="41"/>
      <c r="AM74" s="41"/>
      <c r="AN74" s="45">
        <f t="shared" si="32"/>
        <v>20.568070519098924</v>
      </c>
      <c r="AO74" s="41">
        <v>1021</v>
      </c>
      <c r="AP74" s="110">
        <v>3.47</v>
      </c>
      <c r="AQ74" s="111">
        <v>2.87</v>
      </c>
      <c r="AR74" s="126">
        <f t="shared" si="26"/>
        <v>82.708933717579242</v>
      </c>
      <c r="AS74" s="126">
        <f t="shared" si="27"/>
        <v>17.291066282420758</v>
      </c>
      <c r="AT74" s="127">
        <v>1076</v>
      </c>
      <c r="AU74" s="128">
        <v>2.0299999999999998</v>
      </c>
      <c r="AV74" s="129">
        <v>1.4</v>
      </c>
      <c r="AW74" s="126">
        <f t="shared" si="28"/>
        <v>68.965517241379317</v>
      </c>
      <c r="AX74" s="126">
        <f t="shared" si="29"/>
        <v>31.034482758620683</v>
      </c>
      <c r="AY74" s="64">
        <f t="shared" si="30"/>
        <v>53.542392566782773</v>
      </c>
      <c r="AZ74" s="97">
        <v>81.93</v>
      </c>
      <c r="BA74" s="68"/>
      <c r="BB74" s="68"/>
      <c r="BC74" s="68"/>
      <c r="BD74" s="68"/>
      <c r="BE74" s="15"/>
      <c r="BF74" s="5">
        <f t="shared" si="31"/>
        <v>12133</v>
      </c>
      <c r="BG74" s="42">
        <v>6913</v>
      </c>
      <c r="BH74" s="42">
        <v>5220</v>
      </c>
      <c r="BI74" s="42"/>
      <c r="BJ74" s="42"/>
      <c r="BK74" s="42"/>
      <c r="BL74" s="42"/>
      <c r="BM74" s="15"/>
    </row>
    <row r="75" spans="1:65" outlineLevel="5" x14ac:dyDescent="0.3">
      <c r="A75" s="22">
        <f t="shared" si="5"/>
        <v>2</v>
      </c>
      <c r="B75" s="9">
        <f t="shared" si="13"/>
        <v>44251</v>
      </c>
      <c r="C75" s="51">
        <v>295799</v>
      </c>
      <c r="D75" s="64" t="str">
        <f t="shared" si="22"/>
        <v/>
      </c>
      <c r="E75" s="12"/>
      <c r="F75" s="12"/>
      <c r="G75" s="12"/>
      <c r="H75" s="12"/>
      <c r="I75" s="12"/>
      <c r="J75" s="12"/>
      <c r="K75" s="12"/>
      <c r="L75" s="12"/>
      <c r="M75" s="74" t="str">
        <f t="shared" si="23"/>
        <v/>
      </c>
      <c r="N75" s="86" t="s">
        <v>103</v>
      </c>
      <c r="O75" s="86" t="s">
        <v>103</v>
      </c>
      <c r="P75" s="86"/>
      <c r="Q75" s="86"/>
      <c r="R75" s="83"/>
      <c r="S75" s="83"/>
      <c r="T75" s="83"/>
      <c r="U75" s="83"/>
      <c r="V75" s="5" t="str">
        <f t="shared" si="24"/>
        <v/>
      </c>
      <c r="W75" s="41"/>
      <c r="X75" s="41"/>
      <c r="Y75" s="41"/>
      <c r="Z75" s="41"/>
      <c r="AA75" s="41"/>
      <c r="AB75" s="41"/>
      <c r="AC75" s="41"/>
      <c r="AD75" s="41"/>
      <c r="AE75" s="5" t="str">
        <f t="shared" si="25"/>
        <v/>
      </c>
      <c r="AF75" s="41"/>
      <c r="AG75" s="41"/>
      <c r="AH75" s="41"/>
      <c r="AI75" s="41"/>
      <c r="AJ75" s="41"/>
      <c r="AK75" s="41"/>
      <c r="AL75" s="41"/>
      <c r="AM75" s="41"/>
      <c r="AN75" s="45">
        <f t="shared" si="32"/>
        <v>21.806853582554517</v>
      </c>
      <c r="AO75" s="41">
        <v>963</v>
      </c>
      <c r="AP75" s="110" t="s">
        <v>103</v>
      </c>
      <c r="AQ75" s="111" t="s">
        <v>103</v>
      </c>
      <c r="AR75" s="126" t="str">
        <f t="shared" si="26"/>
        <v/>
      </c>
      <c r="AS75" s="126" t="str">
        <f t="shared" si="27"/>
        <v/>
      </c>
      <c r="AT75" s="127">
        <v>1141</v>
      </c>
      <c r="AU75" s="128">
        <v>2.0499999999999998</v>
      </c>
      <c r="AV75" s="129" t="s">
        <v>103</v>
      </c>
      <c r="AW75" s="126" t="str">
        <f t="shared" si="28"/>
        <v/>
      </c>
      <c r="AX75" s="126" t="str">
        <f t="shared" si="29"/>
        <v/>
      </c>
      <c r="AY75" s="64" t="str">
        <f t="shared" si="30"/>
        <v/>
      </c>
      <c r="AZ75" s="97">
        <v>81.459999999999994</v>
      </c>
      <c r="BA75" s="68"/>
      <c r="BB75" s="68"/>
      <c r="BC75" s="68"/>
      <c r="BD75" s="68"/>
      <c r="BE75" s="15"/>
      <c r="BF75" s="5">
        <f t="shared" si="31"/>
        <v>16134</v>
      </c>
      <c r="BG75" s="42">
        <v>6871</v>
      </c>
      <c r="BH75" s="42">
        <v>9263</v>
      </c>
      <c r="BI75" s="42"/>
      <c r="BJ75" s="42"/>
      <c r="BK75" s="42"/>
      <c r="BL75" s="42"/>
      <c r="BM75" s="15"/>
    </row>
    <row r="76" spans="1:65" outlineLevel="5" x14ac:dyDescent="0.3">
      <c r="A76" s="22">
        <f t="shared" si="5"/>
        <v>2</v>
      </c>
      <c r="B76" s="9">
        <f t="shared" si="13"/>
        <v>44252</v>
      </c>
      <c r="C76" s="51">
        <v>289142</v>
      </c>
      <c r="D76" s="64" t="str">
        <f t="shared" si="22"/>
        <v/>
      </c>
      <c r="E76" s="12"/>
      <c r="F76" s="12"/>
      <c r="G76" s="12"/>
      <c r="H76" s="12"/>
      <c r="I76" s="12"/>
      <c r="J76" s="12"/>
      <c r="K76" s="12"/>
      <c r="L76" s="12"/>
      <c r="M76" s="74" t="str">
        <f t="shared" si="23"/>
        <v/>
      </c>
      <c r="N76" s="86" t="s">
        <v>103</v>
      </c>
      <c r="O76" s="86" t="s">
        <v>103</v>
      </c>
      <c r="P76" s="86"/>
      <c r="Q76" s="86"/>
      <c r="R76" s="83"/>
      <c r="S76" s="83"/>
      <c r="T76" s="83"/>
      <c r="U76" s="83"/>
      <c r="V76" s="5" t="str">
        <f t="shared" si="24"/>
        <v/>
      </c>
      <c r="W76" s="41"/>
      <c r="X76" s="41"/>
      <c r="Y76" s="41"/>
      <c r="Z76" s="41"/>
      <c r="AA76" s="41"/>
      <c r="AB76" s="41"/>
      <c r="AC76" s="41"/>
      <c r="AD76" s="41"/>
      <c r="AE76" s="5" t="str">
        <f t="shared" si="25"/>
        <v/>
      </c>
      <c r="AF76" s="41"/>
      <c r="AG76" s="41"/>
      <c r="AH76" s="41"/>
      <c r="AI76" s="41"/>
      <c r="AJ76" s="41"/>
      <c r="AK76" s="41"/>
      <c r="AL76" s="41"/>
      <c r="AM76" s="41"/>
      <c r="AN76" s="45">
        <f t="shared" si="32"/>
        <v>20.134228187919462</v>
      </c>
      <c r="AO76" s="41">
        <v>1043</v>
      </c>
      <c r="AP76" s="110" t="s">
        <v>103</v>
      </c>
      <c r="AQ76" s="111" t="s">
        <v>103</v>
      </c>
      <c r="AR76" s="126" t="str">
        <f t="shared" si="26"/>
        <v/>
      </c>
      <c r="AS76" s="126" t="str">
        <f t="shared" si="27"/>
        <v/>
      </c>
      <c r="AT76" s="127">
        <v>1076</v>
      </c>
      <c r="AU76" s="128">
        <v>2.02</v>
      </c>
      <c r="AV76" s="129" t="s">
        <v>103</v>
      </c>
      <c r="AW76" s="126" t="str">
        <f t="shared" si="28"/>
        <v/>
      </c>
      <c r="AX76" s="126" t="str">
        <f t="shared" si="29"/>
        <v/>
      </c>
      <c r="AY76" s="64" t="str">
        <f t="shared" si="30"/>
        <v/>
      </c>
      <c r="AZ76" s="97">
        <v>81.78</v>
      </c>
      <c r="BA76" s="68">
        <v>60</v>
      </c>
      <c r="BB76" s="68">
        <v>37.5</v>
      </c>
      <c r="BC76" s="68">
        <v>2773</v>
      </c>
      <c r="BD76" s="68"/>
      <c r="BE76" s="15"/>
      <c r="BF76" s="5">
        <f t="shared" si="31"/>
        <v>14768</v>
      </c>
      <c r="BG76" s="42">
        <v>6921</v>
      </c>
      <c r="BH76" s="42">
        <v>7847</v>
      </c>
      <c r="BI76" s="42"/>
      <c r="BJ76" s="42"/>
      <c r="BK76" s="42"/>
      <c r="BL76" s="42"/>
      <c r="BM76" s="15"/>
    </row>
    <row r="77" spans="1:65" outlineLevel="5" x14ac:dyDescent="0.3">
      <c r="A77" s="22">
        <f t="shared" si="5"/>
        <v>2</v>
      </c>
      <c r="B77" s="9">
        <f t="shared" si="13"/>
        <v>44253</v>
      </c>
      <c r="C77" s="51">
        <v>310487</v>
      </c>
      <c r="D77" s="64" t="str">
        <f t="shared" si="22"/>
        <v/>
      </c>
      <c r="E77" s="12"/>
      <c r="F77" s="12"/>
      <c r="G77" s="12"/>
      <c r="H77" s="12"/>
      <c r="I77" s="12"/>
      <c r="J77" s="12"/>
      <c r="K77" s="12"/>
      <c r="L77" s="12"/>
      <c r="M77" s="74" t="str">
        <f t="shared" si="23"/>
        <v/>
      </c>
      <c r="N77" s="86" t="s">
        <v>103</v>
      </c>
      <c r="O77" s="86" t="s">
        <v>103</v>
      </c>
      <c r="P77" s="86"/>
      <c r="Q77" s="86"/>
      <c r="R77" s="83"/>
      <c r="S77" s="83"/>
      <c r="T77" s="83"/>
      <c r="U77" s="83"/>
      <c r="V77" s="5" t="str">
        <f t="shared" si="24"/>
        <v/>
      </c>
      <c r="W77" s="41"/>
      <c r="X77" s="41"/>
      <c r="Y77" s="41"/>
      <c r="Z77" s="41"/>
      <c r="AA77" s="41"/>
      <c r="AB77" s="41"/>
      <c r="AC77" s="41"/>
      <c r="AD77" s="41"/>
      <c r="AE77" s="5" t="str">
        <f t="shared" si="25"/>
        <v/>
      </c>
      <c r="AF77" s="41"/>
      <c r="AG77" s="41"/>
      <c r="AH77" s="41"/>
      <c r="AI77" s="41"/>
      <c r="AJ77" s="41"/>
      <c r="AK77" s="41"/>
      <c r="AL77" s="41"/>
      <c r="AM77" s="41"/>
      <c r="AN77" s="45">
        <f t="shared" si="32"/>
        <v>21.472392638036808</v>
      </c>
      <c r="AO77" s="41">
        <v>978</v>
      </c>
      <c r="AP77" s="110" t="s">
        <v>103</v>
      </c>
      <c r="AQ77" s="111" t="s">
        <v>103</v>
      </c>
      <c r="AR77" s="126" t="str">
        <f t="shared" si="26"/>
        <v/>
      </c>
      <c r="AS77" s="126" t="str">
        <f t="shared" si="27"/>
        <v/>
      </c>
      <c r="AT77" s="127">
        <v>952</v>
      </c>
      <c r="AU77" s="128">
        <v>2.04</v>
      </c>
      <c r="AV77" s="129" t="s">
        <v>103</v>
      </c>
      <c r="AW77" s="126" t="str">
        <f t="shared" si="28"/>
        <v/>
      </c>
      <c r="AX77" s="126" t="str">
        <f t="shared" si="29"/>
        <v/>
      </c>
      <c r="AY77" s="64" t="str">
        <f t="shared" si="30"/>
        <v/>
      </c>
      <c r="AZ77" s="97">
        <v>81.52</v>
      </c>
      <c r="BA77" s="68"/>
      <c r="BB77" s="68"/>
      <c r="BC77" s="68"/>
      <c r="BD77" s="68"/>
      <c r="BE77" s="15"/>
      <c r="BF77" s="5">
        <f t="shared" si="31"/>
        <v>14020</v>
      </c>
      <c r="BG77" s="42">
        <v>6868</v>
      </c>
      <c r="BH77" s="42">
        <v>7152</v>
      </c>
      <c r="BI77" s="42"/>
      <c r="BJ77" s="42"/>
      <c r="BK77" s="42"/>
      <c r="BL77" s="42"/>
      <c r="BM77" s="15"/>
    </row>
    <row r="78" spans="1:65" outlineLevel="5" x14ac:dyDescent="0.3">
      <c r="A78" s="22">
        <f t="shared" si="5"/>
        <v>2</v>
      </c>
      <c r="B78" s="9">
        <f t="shared" si="13"/>
        <v>44254</v>
      </c>
      <c r="C78" s="51">
        <v>302166</v>
      </c>
      <c r="D78" s="64" t="str">
        <f t="shared" si="22"/>
        <v/>
      </c>
      <c r="E78" s="12"/>
      <c r="F78" s="12"/>
      <c r="G78" s="12"/>
      <c r="H78" s="12"/>
      <c r="I78" s="12"/>
      <c r="J78" s="12"/>
      <c r="K78" s="12"/>
      <c r="L78" s="12"/>
      <c r="M78" s="74" t="str">
        <f t="shared" si="23"/>
        <v/>
      </c>
      <c r="N78" s="86" t="s">
        <v>103</v>
      </c>
      <c r="O78" s="86" t="s">
        <v>103</v>
      </c>
      <c r="P78" s="86"/>
      <c r="Q78" s="86"/>
      <c r="R78" s="83"/>
      <c r="S78" s="83"/>
      <c r="T78" s="83"/>
      <c r="U78" s="83"/>
      <c r="V78" s="5" t="str">
        <f t="shared" si="24"/>
        <v/>
      </c>
      <c r="W78" s="41"/>
      <c r="X78" s="41"/>
      <c r="Y78" s="41"/>
      <c r="Z78" s="41"/>
      <c r="AA78" s="41"/>
      <c r="AB78" s="41"/>
      <c r="AC78" s="41"/>
      <c r="AD78" s="41"/>
      <c r="AE78" s="5" t="str">
        <f t="shared" si="25"/>
        <v/>
      </c>
      <c r="AF78" s="41"/>
      <c r="AG78" s="41"/>
      <c r="AH78" s="41"/>
      <c r="AI78" s="41"/>
      <c r="AJ78" s="41"/>
      <c r="AK78" s="41"/>
      <c r="AL78" s="41"/>
      <c r="AM78" s="41"/>
      <c r="AN78" s="45">
        <f t="shared" si="32"/>
        <v>24.054982817869416</v>
      </c>
      <c r="AO78" s="41">
        <v>873</v>
      </c>
      <c r="AP78" s="110" t="s">
        <v>103</v>
      </c>
      <c r="AQ78" s="111" t="s">
        <v>103</v>
      </c>
      <c r="AR78" s="126" t="str">
        <f t="shared" si="26"/>
        <v/>
      </c>
      <c r="AS78" s="126" t="str">
        <f t="shared" si="27"/>
        <v/>
      </c>
      <c r="AT78" s="127">
        <v>798</v>
      </c>
      <c r="AU78" s="128" t="s">
        <v>103</v>
      </c>
      <c r="AV78" s="129" t="s">
        <v>103</v>
      </c>
      <c r="AW78" s="126" t="str">
        <f t="shared" si="28"/>
        <v/>
      </c>
      <c r="AX78" s="126" t="str">
        <f t="shared" si="29"/>
        <v/>
      </c>
      <c r="AY78" s="64" t="str">
        <f t="shared" si="30"/>
        <v/>
      </c>
      <c r="AZ78" s="97" t="s">
        <v>103</v>
      </c>
      <c r="BA78" s="68"/>
      <c r="BB78" s="68"/>
      <c r="BC78" s="68"/>
      <c r="BD78" s="68"/>
      <c r="BE78" s="15"/>
      <c r="BF78" s="5">
        <f t="shared" si="31"/>
        <v>15938</v>
      </c>
      <c r="BG78" s="42">
        <v>6936</v>
      </c>
      <c r="BH78" s="42">
        <v>9002</v>
      </c>
      <c r="BI78" s="42"/>
      <c r="BJ78" s="42"/>
      <c r="BK78" s="42"/>
      <c r="BL78" s="42"/>
      <c r="BM78" s="15"/>
    </row>
    <row r="79" spans="1:65" outlineLevel="5" x14ac:dyDescent="0.3">
      <c r="A79" s="22">
        <f t="shared" si="5"/>
        <v>2</v>
      </c>
      <c r="B79" s="49">
        <f t="shared" si="13"/>
        <v>44255</v>
      </c>
      <c r="C79" s="51">
        <v>295759</v>
      </c>
      <c r="D79" s="64" t="str">
        <f t="shared" si="22"/>
        <v/>
      </c>
      <c r="E79" s="12"/>
      <c r="F79" s="12"/>
      <c r="G79" s="12"/>
      <c r="H79" s="12"/>
      <c r="I79" s="12"/>
      <c r="J79" s="12"/>
      <c r="K79" s="12"/>
      <c r="L79" s="12"/>
      <c r="M79" s="74" t="str">
        <f t="shared" si="23"/>
        <v/>
      </c>
      <c r="N79" s="86" t="s">
        <v>103</v>
      </c>
      <c r="O79" s="86" t="s">
        <v>103</v>
      </c>
      <c r="P79" s="86"/>
      <c r="Q79" s="86"/>
      <c r="R79" s="83"/>
      <c r="S79" s="83"/>
      <c r="T79" s="83"/>
      <c r="U79" s="83"/>
      <c r="V79" s="5" t="str">
        <f t="shared" si="24"/>
        <v/>
      </c>
      <c r="W79" s="41"/>
      <c r="X79" s="41"/>
      <c r="Y79" s="41"/>
      <c r="Z79" s="41"/>
      <c r="AA79" s="41"/>
      <c r="AB79" s="41"/>
      <c r="AC79" s="41"/>
      <c r="AD79" s="41"/>
      <c r="AE79" s="5" t="str">
        <f t="shared" si="25"/>
        <v/>
      </c>
      <c r="AF79" s="41"/>
      <c r="AG79" s="41"/>
      <c r="AH79" s="41"/>
      <c r="AI79" s="41"/>
      <c r="AJ79" s="41"/>
      <c r="AK79" s="41"/>
      <c r="AL79" s="41"/>
      <c r="AM79" s="41"/>
      <c r="AN79" s="45">
        <f t="shared" si="32"/>
        <v>25.392986698911731</v>
      </c>
      <c r="AO79" s="41">
        <v>827</v>
      </c>
      <c r="AP79" s="110" t="s">
        <v>103</v>
      </c>
      <c r="AQ79" s="111" t="s">
        <v>103</v>
      </c>
      <c r="AR79" s="126" t="str">
        <f t="shared" si="26"/>
        <v/>
      </c>
      <c r="AS79" s="126" t="str">
        <f t="shared" si="27"/>
        <v/>
      </c>
      <c r="AT79" s="127">
        <v>804</v>
      </c>
      <c r="AU79" s="128" t="s">
        <v>103</v>
      </c>
      <c r="AV79" s="129" t="s">
        <v>103</v>
      </c>
      <c r="AW79" s="126" t="str">
        <f t="shared" si="28"/>
        <v/>
      </c>
      <c r="AX79" s="126" t="str">
        <f t="shared" si="29"/>
        <v/>
      </c>
      <c r="AY79" s="64" t="str">
        <f t="shared" si="30"/>
        <v/>
      </c>
      <c r="AZ79" s="97" t="s">
        <v>103</v>
      </c>
      <c r="BA79" s="68"/>
      <c r="BB79" s="68"/>
      <c r="BC79" s="68"/>
      <c r="BD79" s="68"/>
      <c r="BE79" s="15"/>
      <c r="BF79" s="5">
        <f t="shared" si="31"/>
        <v>11524</v>
      </c>
      <c r="BG79" s="42">
        <v>6843</v>
      </c>
      <c r="BH79" s="42">
        <v>4681</v>
      </c>
      <c r="BI79" s="42"/>
      <c r="BJ79" s="42"/>
      <c r="BK79" s="42"/>
      <c r="BL79" s="42"/>
      <c r="BM79" s="15"/>
    </row>
    <row r="80" spans="1:65" ht="17.25" outlineLevel="5" thickBot="1" x14ac:dyDescent="0.35">
      <c r="A80" s="47" t="e">
        <f t="shared" si="5"/>
        <v>#VALUE!</v>
      </c>
      <c r="B80" s="48" t="s">
        <v>65</v>
      </c>
      <c r="C80" s="51"/>
      <c r="D80" s="64" t="str">
        <f t="shared" si="22"/>
        <v/>
      </c>
      <c r="E80" s="12"/>
      <c r="F80" s="12"/>
      <c r="G80" s="12"/>
      <c r="H80" s="12"/>
      <c r="I80" s="12"/>
      <c r="J80" s="12"/>
      <c r="K80" s="12"/>
      <c r="L80" s="12"/>
      <c r="M80" s="74" t="str">
        <f t="shared" si="23"/>
        <v/>
      </c>
      <c r="N80" s="83"/>
      <c r="O80" s="83"/>
      <c r="P80" s="83"/>
      <c r="Q80" s="83"/>
      <c r="R80" s="83"/>
      <c r="S80" s="83"/>
      <c r="T80" s="83"/>
      <c r="U80" s="83"/>
      <c r="V80" s="5" t="str">
        <f t="shared" si="24"/>
        <v/>
      </c>
      <c r="W80" s="41"/>
      <c r="X80" s="41"/>
      <c r="Y80" s="41"/>
      <c r="Z80" s="41"/>
      <c r="AA80" s="41"/>
      <c r="AB80" s="41"/>
      <c r="AC80" s="41"/>
      <c r="AD80" s="41"/>
      <c r="AE80" s="5" t="str">
        <f t="shared" si="25"/>
        <v/>
      </c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110"/>
      <c r="AQ80" s="111"/>
      <c r="AR80" s="126" t="str">
        <f t="shared" si="26"/>
        <v/>
      </c>
      <c r="AS80" s="126" t="str">
        <f t="shared" si="27"/>
        <v/>
      </c>
      <c r="AT80" s="127"/>
      <c r="AU80" s="128"/>
      <c r="AV80" s="129"/>
      <c r="AW80" s="126" t="str">
        <f t="shared" si="28"/>
        <v/>
      </c>
      <c r="AX80" s="126" t="str">
        <f t="shared" si="29"/>
        <v/>
      </c>
      <c r="AY80" s="64" t="str">
        <f t="shared" si="30"/>
        <v/>
      </c>
      <c r="AZ80" s="97"/>
      <c r="BA80" s="68"/>
      <c r="BB80" s="68"/>
      <c r="BC80" s="68"/>
      <c r="BD80" s="68"/>
      <c r="BE80" s="15"/>
      <c r="BF80" s="5" t="str">
        <f t="shared" si="31"/>
        <v/>
      </c>
      <c r="BG80" s="42"/>
      <c r="BH80" s="42"/>
      <c r="BI80" s="42"/>
      <c r="BJ80" s="42"/>
      <c r="BK80" s="42"/>
      <c r="BL80" s="42"/>
      <c r="BM80" s="15"/>
    </row>
    <row r="81" spans="1:65" outlineLevel="4" x14ac:dyDescent="0.3">
      <c r="A81" s="156" t="s">
        <v>36</v>
      </c>
      <c r="B81" s="157"/>
      <c r="C81" s="50">
        <f t="shared" ref="C81:BM81" si="33">SUBTOTAL(4,C52:C80)</f>
        <v>313489</v>
      </c>
      <c r="D81" s="60">
        <f t="shared" si="33"/>
        <v>0</v>
      </c>
      <c r="E81" s="28">
        <f t="shared" si="33"/>
        <v>0</v>
      </c>
      <c r="F81" s="28">
        <f t="shared" si="33"/>
        <v>0</v>
      </c>
      <c r="G81" s="28">
        <f t="shared" si="33"/>
        <v>0</v>
      </c>
      <c r="H81" s="28">
        <f t="shared" si="33"/>
        <v>0</v>
      </c>
      <c r="I81" s="28">
        <f t="shared" si="33"/>
        <v>0</v>
      </c>
      <c r="J81" s="28">
        <f t="shared" si="33"/>
        <v>0</v>
      </c>
      <c r="K81" s="28">
        <f t="shared" si="33"/>
        <v>0</v>
      </c>
      <c r="L81" s="28">
        <f t="shared" si="33"/>
        <v>0</v>
      </c>
      <c r="M81" s="71">
        <f t="shared" si="33"/>
        <v>7.3</v>
      </c>
      <c r="N81" s="82">
        <f t="shared" si="33"/>
        <v>7.29</v>
      </c>
      <c r="O81" s="82">
        <f t="shared" si="33"/>
        <v>7.41</v>
      </c>
      <c r="P81" s="82">
        <f t="shared" si="33"/>
        <v>0</v>
      </c>
      <c r="Q81" s="82">
        <f t="shared" si="33"/>
        <v>0</v>
      </c>
      <c r="R81" s="82">
        <f t="shared" si="33"/>
        <v>0</v>
      </c>
      <c r="S81" s="82">
        <f t="shared" si="33"/>
        <v>0</v>
      </c>
      <c r="T81" s="82">
        <f t="shared" si="33"/>
        <v>0</v>
      </c>
      <c r="U81" s="82">
        <f t="shared" si="33"/>
        <v>0</v>
      </c>
      <c r="V81" s="29">
        <f t="shared" si="33"/>
        <v>0</v>
      </c>
      <c r="W81" s="39">
        <f t="shared" si="33"/>
        <v>0</v>
      </c>
      <c r="X81" s="39">
        <f t="shared" si="33"/>
        <v>0</v>
      </c>
      <c r="Y81" s="39">
        <f t="shared" si="33"/>
        <v>0</v>
      </c>
      <c r="Z81" s="39">
        <f t="shared" si="33"/>
        <v>0</v>
      </c>
      <c r="AA81" s="39">
        <f t="shared" si="33"/>
        <v>0</v>
      </c>
      <c r="AB81" s="39">
        <f t="shared" si="33"/>
        <v>0</v>
      </c>
      <c r="AC81" s="39">
        <f t="shared" si="33"/>
        <v>0</v>
      </c>
      <c r="AD81" s="39">
        <f t="shared" si="33"/>
        <v>0</v>
      </c>
      <c r="AE81" s="29">
        <f t="shared" si="33"/>
        <v>0</v>
      </c>
      <c r="AF81" s="39">
        <f t="shared" si="33"/>
        <v>0</v>
      </c>
      <c r="AG81" s="39">
        <f t="shared" si="33"/>
        <v>0</v>
      </c>
      <c r="AH81" s="39">
        <f t="shared" si="33"/>
        <v>0</v>
      </c>
      <c r="AI81" s="39">
        <f t="shared" si="33"/>
        <v>0</v>
      </c>
      <c r="AJ81" s="39">
        <f t="shared" si="33"/>
        <v>0</v>
      </c>
      <c r="AK81" s="39">
        <f t="shared" si="33"/>
        <v>0</v>
      </c>
      <c r="AL81" s="39">
        <f t="shared" si="33"/>
        <v>0</v>
      </c>
      <c r="AM81" s="39">
        <f t="shared" si="33"/>
        <v>0</v>
      </c>
      <c r="AN81" s="39">
        <f t="shared" si="33"/>
        <v>25.392986698911731</v>
      </c>
      <c r="AO81" s="39">
        <f t="shared" si="33"/>
        <v>1411</v>
      </c>
      <c r="AP81" s="104">
        <f t="shared" si="33"/>
        <v>3.47</v>
      </c>
      <c r="AQ81" s="105">
        <f t="shared" si="33"/>
        <v>2.87</v>
      </c>
      <c r="AR81" s="106">
        <f t="shared" si="33"/>
        <v>82.708933717579242</v>
      </c>
      <c r="AS81" s="106">
        <f t="shared" si="33"/>
        <v>18.954248366013076</v>
      </c>
      <c r="AT81" s="107">
        <f t="shared" si="33"/>
        <v>1335</v>
      </c>
      <c r="AU81" s="108">
        <f t="shared" si="33"/>
        <v>2.09</v>
      </c>
      <c r="AV81" s="109">
        <f t="shared" si="33"/>
        <v>1.43</v>
      </c>
      <c r="AW81" s="106">
        <f t="shared" si="33"/>
        <v>68.965517241379317</v>
      </c>
      <c r="AX81" s="106">
        <f t="shared" si="33"/>
        <v>32.038834951456323</v>
      </c>
      <c r="AY81" s="60">
        <f t="shared" si="33"/>
        <v>53.542392566782773</v>
      </c>
      <c r="AZ81" s="96">
        <f t="shared" si="33"/>
        <v>81.93</v>
      </c>
      <c r="BA81" s="67">
        <f t="shared" si="33"/>
        <v>60</v>
      </c>
      <c r="BB81" s="67">
        <f t="shared" si="33"/>
        <v>37.5</v>
      </c>
      <c r="BC81" s="67">
        <f t="shared" si="33"/>
        <v>2773</v>
      </c>
      <c r="BD81" s="67">
        <f t="shared" si="33"/>
        <v>0</v>
      </c>
      <c r="BE81" s="27">
        <f t="shared" si="33"/>
        <v>0</v>
      </c>
      <c r="BF81" s="29">
        <f t="shared" si="33"/>
        <v>18524</v>
      </c>
      <c r="BG81" s="39">
        <f t="shared" si="33"/>
        <v>9742</v>
      </c>
      <c r="BH81" s="40">
        <f t="shared" si="33"/>
        <v>11702</v>
      </c>
      <c r="BI81" s="40">
        <f t="shared" si="33"/>
        <v>0</v>
      </c>
      <c r="BJ81" s="40">
        <f t="shared" si="33"/>
        <v>0</v>
      </c>
      <c r="BK81" s="40">
        <f t="shared" si="33"/>
        <v>0</v>
      </c>
      <c r="BL81" s="40">
        <f t="shared" si="33"/>
        <v>0</v>
      </c>
      <c r="BM81" s="27">
        <f t="shared" si="33"/>
        <v>0</v>
      </c>
    </row>
    <row r="82" spans="1:65" outlineLevel="3" x14ac:dyDescent="0.3">
      <c r="A82" s="158" t="s">
        <v>25</v>
      </c>
      <c r="B82" s="159"/>
      <c r="C82" s="51">
        <f t="shared" ref="C82:BM82" si="34">SUBTOTAL(5,C52:C80)</f>
        <v>266416</v>
      </c>
      <c r="D82" s="61">
        <f t="shared" si="34"/>
        <v>0</v>
      </c>
      <c r="E82" s="12">
        <f t="shared" si="34"/>
        <v>0</v>
      </c>
      <c r="F82" s="12">
        <f t="shared" si="34"/>
        <v>0</v>
      </c>
      <c r="G82" s="12">
        <f t="shared" si="34"/>
        <v>0</v>
      </c>
      <c r="H82" s="12">
        <f t="shared" si="34"/>
        <v>0</v>
      </c>
      <c r="I82" s="12">
        <f t="shared" si="34"/>
        <v>0</v>
      </c>
      <c r="J82" s="12">
        <f t="shared" si="34"/>
        <v>0</v>
      </c>
      <c r="K82" s="12">
        <f t="shared" si="34"/>
        <v>0</v>
      </c>
      <c r="L82" s="12">
        <f t="shared" si="34"/>
        <v>0</v>
      </c>
      <c r="M82" s="72">
        <f t="shared" si="34"/>
        <v>7.1</v>
      </c>
      <c r="N82" s="83">
        <f t="shared" si="34"/>
        <v>7.04</v>
      </c>
      <c r="O82" s="83">
        <f t="shared" si="34"/>
        <v>7.12</v>
      </c>
      <c r="P82" s="83">
        <f t="shared" si="34"/>
        <v>0</v>
      </c>
      <c r="Q82" s="83">
        <f t="shared" si="34"/>
        <v>0</v>
      </c>
      <c r="R82" s="83">
        <f t="shared" si="34"/>
        <v>0</v>
      </c>
      <c r="S82" s="83">
        <f t="shared" si="34"/>
        <v>0</v>
      </c>
      <c r="T82" s="83">
        <f t="shared" si="34"/>
        <v>0</v>
      </c>
      <c r="U82" s="83">
        <f t="shared" si="34"/>
        <v>0</v>
      </c>
      <c r="V82" s="6">
        <f t="shared" si="34"/>
        <v>0</v>
      </c>
      <c r="W82" s="41">
        <f t="shared" si="34"/>
        <v>0</v>
      </c>
      <c r="X82" s="41">
        <f t="shared" si="34"/>
        <v>0</v>
      </c>
      <c r="Y82" s="41">
        <f t="shared" si="34"/>
        <v>0</v>
      </c>
      <c r="Z82" s="41">
        <f t="shared" si="34"/>
        <v>0</v>
      </c>
      <c r="AA82" s="41">
        <f t="shared" si="34"/>
        <v>0</v>
      </c>
      <c r="AB82" s="41">
        <f t="shared" si="34"/>
        <v>0</v>
      </c>
      <c r="AC82" s="41">
        <f t="shared" si="34"/>
        <v>0</v>
      </c>
      <c r="AD82" s="41">
        <f t="shared" si="34"/>
        <v>0</v>
      </c>
      <c r="AE82" s="6">
        <f t="shared" si="34"/>
        <v>0</v>
      </c>
      <c r="AF82" s="41">
        <f t="shared" si="34"/>
        <v>0</v>
      </c>
      <c r="AG82" s="41">
        <f t="shared" si="34"/>
        <v>0</v>
      </c>
      <c r="AH82" s="41">
        <f t="shared" si="34"/>
        <v>0</v>
      </c>
      <c r="AI82" s="41">
        <f t="shared" si="34"/>
        <v>0</v>
      </c>
      <c r="AJ82" s="41">
        <f t="shared" si="34"/>
        <v>0</v>
      </c>
      <c r="AK82" s="41">
        <f t="shared" si="34"/>
        <v>0</v>
      </c>
      <c r="AL82" s="41">
        <f t="shared" si="34"/>
        <v>0</v>
      </c>
      <c r="AM82" s="41">
        <f t="shared" si="34"/>
        <v>0</v>
      </c>
      <c r="AN82" s="41">
        <f t="shared" si="34"/>
        <v>14.883061658398299</v>
      </c>
      <c r="AO82" s="41">
        <f t="shared" si="34"/>
        <v>827</v>
      </c>
      <c r="AP82" s="110">
        <f t="shared" si="34"/>
        <v>3.02</v>
      </c>
      <c r="AQ82" s="111">
        <f t="shared" si="34"/>
        <v>2.46</v>
      </c>
      <c r="AR82" s="112">
        <f t="shared" si="34"/>
        <v>81.045751633986924</v>
      </c>
      <c r="AS82" s="112">
        <f t="shared" si="34"/>
        <v>17.291066282420758</v>
      </c>
      <c r="AT82" s="113">
        <f t="shared" si="34"/>
        <v>798</v>
      </c>
      <c r="AU82" s="114">
        <f t="shared" si="34"/>
        <v>1.92</v>
      </c>
      <c r="AV82" s="115">
        <f t="shared" si="34"/>
        <v>1.38</v>
      </c>
      <c r="AW82" s="112">
        <f t="shared" si="34"/>
        <v>67.961165048543677</v>
      </c>
      <c r="AX82" s="112">
        <f t="shared" si="34"/>
        <v>31.034482758620683</v>
      </c>
      <c r="AY82" s="61">
        <f t="shared" si="34"/>
        <v>49.327956989247298</v>
      </c>
      <c r="AZ82" s="97">
        <f t="shared" si="34"/>
        <v>80.23</v>
      </c>
      <c r="BA82" s="68">
        <f t="shared" si="34"/>
        <v>60</v>
      </c>
      <c r="BB82" s="68">
        <f t="shared" si="34"/>
        <v>37.5</v>
      </c>
      <c r="BC82" s="68">
        <f t="shared" si="34"/>
        <v>2773</v>
      </c>
      <c r="BD82" s="68">
        <f t="shared" si="34"/>
        <v>0</v>
      </c>
      <c r="BE82" s="15">
        <f t="shared" si="34"/>
        <v>0</v>
      </c>
      <c r="BF82" s="6">
        <f t="shared" si="34"/>
        <v>11524</v>
      </c>
      <c r="BG82" s="41">
        <f t="shared" si="34"/>
        <v>6594</v>
      </c>
      <c r="BH82" s="42">
        <f t="shared" si="34"/>
        <v>4681</v>
      </c>
      <c r="BI82" s="42">
        <f t="shared" si="34"/>
        <v>0</v>
      </c>
      <c r="BJ82" s="42">
        <f t="shared" si="34"/>
        <v>0</v>
      </c>
      <c r="BK82" s="42">
        <f t="shared" si="34"/>
        <v>0</v>
      </c>
      <c r="BL82" s="42">
        <f t="shared" si="34"/>
        <v>0</v>
      </c>
      <c r="BM82" s="15">
        <f t="shared" si="34"/>
        <v>0</v>
      </c>
    </row>
    <row r="83" spans="1:65" outlineLevel="2" x14ac:dyDescent="0.3">
      <c r="A83" s="158" t="s">
        <v>14</v>
      </c>
      <c r="B83" s="159"/>
      <c r="C83" s="51">
        <f>IFERROR(SUBTOTAL(1,C52:C80),"")</f>
        <v>292399.14285714284</v>
      </c>
      <c r="D83" s="61" t="str">
        <f t="shared" ref="D83:BM83" si="35">IFERROR(SUBTOTAL(1,D52:D80),"")</f>
        <v/>
      </c>
      <c r="E83" s="12" t="str">
        <f t="shared" si="35"/>
        <v/>
      </c>
      <c r="F83" s="12" t="str">
        <f t="shared" si="35"/>
        <v/>
      </c>
      <c r="G83" s="12" t="str">
        <f t="shared" si="35"/>
        <v/>
      </c>
      <c r="H83" s="12" t="str">
        <f t="shared" si="35"/>
        <v/>
      </c>
      <c r="I83" s="12" t="str">
        <f t="shared" si="35"/>
        <v/>
      </c>
      <c r="J83" s="12" t="str">
        <f t="shared" si="35"/>
        <v/>
      </c>
      <c r="K83" s="12" t="str">
        <f t="shared" si="35"/>
        <v/>
      </c>
      <c r="L83" s="12" t="str">
        <f t="shared" si="35"/>
        <v/>
      </c>
      <c r="M83" s="72">
        <f t="shared" si="35"/>
        <v>7.1999999999999993</v>
      </c>
      <c r="N83" s="83">
        <f t="shared" si="35"/>
        <v>7.1924999999999999</v>
      </c>
      <c r="O83" s="83">
        <f t="shared" si="35"/>
        <v>7.2324999999999999</v>
      </c>
      <c r="P83" s="83" t="str">
        <f t="shared" si="35"/>
        <v/>
      </c>
      <c r="Q83" s="83" t="str">
        <f t="shared" si="35"/>
        <v/>
      </c>
      <c r="R83" s="83" t="str">
        <f t="shared" si="35"/>
        <v/>
      </c>
      <c r="S83" s="83" t="str">
        <f t="shared" si="35"/>
        <v/>
      </c>
      <c r="T83" s="83" t="str">
        <f t="shared" si="35"/>
        <v/>
      </c>
      <c r="U83" s="83" t="str">
        <f t="shared" si="35"/>
        <v/>
      </c>
      <c r="V83" s="6" t="str">
        <f t="shared" si="35"/>
        <v/>
      </c>
      <c r="W83" s="41" t="str">
        <f t="shared" si="35"/>
        <v/>
      </c>
      <c r="X83" s="41" t="str">
        <f t="shared" si="35"/>
        <v/>
      </c>
      <c r="Y83" s="41" t="str">
        <f t="shared" si="35"/>
        <v/>
      </c>
      <c r="Z83" s="41" t="str">
        <f t="shared" si="35"/>
        <v/>
      </c>
      <c r="AA83" s="41" t="str">
        <f t="shared" si="35"/>
        <v/>
      </c>
      <c r="AB83" s="41" t="str">
        <f t="shared" si="35"/>
        <v/>
      </c>
      <c r="AC83" s="41" t="str">
        <f t="shared" si="35"/>
        <v/>
      </c>
      <c r="AD83" s="41" t="str">
        <f t="shared" si="35"/>
        <v/>
      </c>
      <c r="AE83" s="6" t="str">
        <f t="shared" si="35"/>
        <v/>
      </c>
      <c r="AF83" s="41" t="str">
        <f t="shared" si="35"/>
        <v/>
      </c>
      <c r="AG83" s="41" t="str">
        <f t="shared" si="35"/>
        <v/>
      </c>
      <c r="AH83" s="41" t="str">
        <f t="shared" si="35"/>
        <v/>
      </c>
      <c r="AI83" s="41" t="str">
        <f t="shared" si="35"/>
        <v/>
      </c>
      <c r="AJ83" s="41" t="str">
        <f t="shared" si="35"/>
        <v/>
      </c>
      <c r="AK83" s="41" t="str">
        <f t="shared" si="35"/>
        <v/>
      </c>
      <c r="AL83" s="41" t="str">
        <f t="shared" si="35"/>
        <v/>
      </c>
      <c r="AM83" s="41" t="str">
        <f t="shared" si="35"/>
        <v/>
      </c>
      <c r="AN83" s="41">
        <f t="shared" si="35"/>
        <v>19.663594999915897</v>
      </c>
      <c r="AO83" s="41">
        <f t="shared" si="35"/>
        <v>1082.3214285714287</v>
      </c>
      <c r="AP83" s="110">
        <f t="shared" si="35"/>
        <v>3.23</v>
      </c>
      <c r="AQ83" s="111">
        <f t="shared" si="35"/>
        <v>2.64</v>
      </c>
      <c r="AR83" s="112">
        <f t="shared" si="35"/>
        <v>81.703503220297648</v>
      </c>
      <c r="AS83" s="112">
        <f t="shared" si="35"/>
        <v>18.296496779702348</v>
      </c>
      <c r="AT83" s="113">
        <f t="shared" si="35"/>
        <v>1105.5</v>
      </c>
      <c r="AU83" s="114">
        <f t="shared" si="35"/>
        <v>2.0294444444444451</v>
      </c>
      <c r="AV83" s="115">
        <f t="shared" si="35"/>
        <v>1.4024999999999999</v>
      </c>
      <c r="AW83" s="112">
        <f t="shared" si="35"/>
        <v>68.3320076220011</v>
      </c>
      <c r="AX83" s="112">
        <f t="shared" si="35"/>
        <v>31.6679923779989</v>
      </c>
      <c r="AY83" s="61">
        <f t="shared" si="35"/>
        <v>51.679112929247019</v>
      </c>
      <c r="AZ83" s="97">
        <f t="shared" si="35"/>
        <v>81.486666666666665</v>
      </c>
      <c r="BA83" s="68">
        <f t="shared" si="35"/>
        <v>60</v>
      </c>
      <c r="BB83" s="68">
        <f t="shared" si="35"/>
        <v>37.5</v>
      </c>
      <c r="BC83" s="68">
        <f t="shared" si="35"/>
        <v>2773</v>
      </c>
      <c r="BD83" s="68" t="str">
        <f t="shared" si="35"/>
        <v/>
      </c>
      <c r="BE83" s="15" t="str">
        <f>IFERROR(SUBTOTAL(1,BE52:BE80),"")</f>
        <v/>
      </c>
      <c r="BF83" s="6">
        <f t="shared" si="35"/>
        <v>15861.571428571429</v>
      </c>
      <c r="BG83" s="41">
        <f t="shared" si="35"/>
        <v>7076.1428571428569</v>
      </c>
      <c r="BH83" s="42">
        <f t="shared" si="35"/>
        <v>8785.4285714285706</v>
      </c>
      <c r="BI83" s="42" t="str">
        <f t="shared" si="35"/>
        <v/>
      </c>
      <c r="BJ83" s="42" t="str">
        <f t="shared" si="35"/>
        <v/>
      </c>
      <c r="BK83" s="42" t="str">
        <f t="shared" si="35"/>
        <v/>
      </c>
      <c r="BL83" s="42" t="str">
        <f t="shared" si="35"/>
        <v/>
      </c>
      <c r="BM83" s="15" t="str">
        <f t="shared" si="35"/>
        <v/>
      </c>
    </row>
    <row r="84" spans="1:65" ht="17.25" outlineLevel="1" thickBot="1" x14ac:dyDescent="0.35">
      <c r="A84" s="160" t="s">
        <v>59</v>
      </c>
      <c r="B84" s="161"/>
      <c r="C84" s="52">
        <f>SUBTOTAL(9,C52:C80)</f>
        <v>8187176</v>
      </c>
      <c r="D84" s="62"/>
      <c r="E84" s="30"/>
      <c r="F84" s="30"/>
      <c r="G84" s="30"/>
      <c r="H84" s="30"/>
      <c r="I84" s="30"/>
      <c r="J84" s="30"/>
      <c r="K84" s="30"/>
      <c r="L84" s="30"/>
      <c r="M84" s="73"/>
      <c r="N84" s="84"/>
      <c r="O84" s="84"/>
      <c r="P84" s="84"/>
      <c r="Q84" s="84"/>
      <c r="R84" s="84"/>
      <c r="S84" s="84"/>
      <c r="T84" s="84"/>
      <c r="U84" s="84"/>
      <c r="V84" s="93"/>
      <c r="W84" s="94"/>
      <c r="X84" s="94"/>
      <c r="Y84" s="94"/>
      <c r="Z84" s="94"/>
      <c r="AA84" s="94"/>
      <c r="AB84" s="94"/>
      <c r="AC84" s="94"/>
      <c r="AD84" s="94"/>
      <c r="AE84" s="93"/>
      <c r="AF84" s="94"/>
      <c r="AG84" s="94"/>
      <c r="AH84" s="94"/>
      <c r="AI84" s="94"/>
      <c r="AJ84" s="94"/>
      <c r="AK84" s="94"/>
      <c r="AL84" s="94"/>
      <c r="AM84" s="94"/>
      <c r="AN84" s="94"/>
      <c r="AO84" s="43">
        <f>SUBTOTAL(9,AO52:AO80)</f>
        <v>30305</v>
      </c>
      <c r="AP84" s="116"/>
      <c r="AQ84" s="117"/>
      <c r="AR84" s="118"/>
      <c r="AS84" s="118"/>
      <c r="AT84" s="119">
        <f>SUBTOTAL(9,AT52:AT80)</f>
        <v>30954</v>
      </c>
      <c r="AU84" s="120"/>
      <c r="AV84" s="121"/>
      <c r="AW84" s="118"/>
      <c r="AX84" s="118"/>
      <c r="AY84" s="62"/>
      <c r="AZ84" s="98"/>
      <c r="BA84" s="69"/>
      <c r="BB84" s="69"/>
      <c r="BC84" s="69"/>
      <c r="BD84" s="69"/>
      <c r="BE84" s="16">
        <f>SUBTOTAL(9,BE52:BE80)</f>
        <v>0</v>
      </c>
      <c r="BF84" s="7">
        <f t="shared" ref="BF84:BM84" si="36">SUBTOTAL(9,BF52:BF80)</f>
        <v>444124</v>
      </c>
      <c r="BG84" s="43">
        <f t="shared" si="36"/>
        <v>198132</v>
      </c>
      <c r="BH84" s="44">
        <f t="shared" si="36"/>
        <v>245992</v>
      </c>
      <c r="BI84" s="44">
        <f t="shared" si="36"/>
        <v>0</v>
      </c>
      <c r="BJ84" s="44">
        <f t="shared" si="36"/>
        <v>0</v>
      </c>
      <c r="BK84" s="44">
        <f t="shared" si="36"/>
        <v>0</v>
      </c>
      <c r="BL84" s="44">
        <f t="shared" si="36"/>
        <v>0</v>
      </c>
      <c r="BM84" s="16">
        <f t="shared" si="36"/>
        <v>0</v>
      </c>
    </row>
    <row r="85" spans="1:65" outlineLevel="5" x14ac:dyDescent="0.3">
      <c r="A85" s="21">
        <f t="shared" si="5"/>
        <v>3</v>
      </c>
      <c r="B85" s="8">
        <f>B79+1</f>
        <v>44256</v>
      </c>
      <c r="C85" s="51">
        <v>301586</v>
      </c>
      <c r="D85" s="64"/>
      <c r="E85" s="12"/>
      <c r="F85" s="12"/>
      <c r="G85" s="12"/>
      <c r="H85" s="12"/>
      <c r="I85" s="12"/>
      <c r="J85" s="12"/>
      <c r="K85" s="12"/>
      <c r="L85" s="12"/>
      <c r="M85" s="74" t="str">
        <f t="shared" ref="M85:M115" si="37">IFERROR(ROUND(AVERAGE(N85:U85),1),"")</f>
        <v/>
      </c>
      <c r="N85" s="83" t="s">
        <v>103</v>
      </c>
      <c r="O85" s="83" t="s">
        <v>103</v>
      </c>
      <c r="P85" s="83"/>
      <c r="Q85" s="83"/>
      <c r="R85" s="83"/>
      <c r="S85" s="83"/>
      <c r="T85" s="83"/>
      <c r="U85" s="83"/>
      <c r="V85" s="5" t="str">
        <f t="shared" ref="V85:V115" si="38">IFERROR(ROUND(AVERAGE(W85:AD85),1),"")</f>
        <v/>
      </c>
      <c r="W85" s="41"/>
      <c r="X85" s="41"/>
      <c r="Y85" s="41"/>
      <c r="Z85" s="41"/>
      <c r="AA85" s="41"/>
      <c r="AB85" s="41"/>
      <c r="AC85" s="41"/>
      <c r="AD85" s="41"/>
      <c r="AE85" s="5" t="str">
        <f t="shared" ref="AE85:AE115" si="39">IFERROR(ROUND(AVERAGE(AF85:AM85),1),"")</f>
        <v/>
      </c>
      <c r="AF85" s="41"/>
      <c r="AG85" s="41"/>
      <c r="AH85" s="41"/>
      <c r="AI85" s="41"/>
      <c r="AJ85" s="41"/>
      <c r="AK85" s="41"/>
      <c r="AL85" s="41"/>
      <c r="AM85" s="41"/>
      <c r="AN85" s="41">
        <f>21000/AO85</f>
        <v>23.359288097886541</v>
      </c>
      <c r="AO85" s="41">
        <v>899</v>
      </c>
      <c r="AP85" s="110" t="s">
        <v>103</v>
      </c>
      <c r="AQ85" s="111" t="s">
        <v>103</v>
      </c>
      <c r="AR85" s="126" t="str">
        <f t="shared" ref="AR85:AR115" si="40">IFERROR(AQ85/AP85*100,"")</f>
        <v/>
      </c>
      <c r="AS85" s="126" t="str">
        <f t="shared" ref="AS85:AS115" si="41">IFERROR(100-AR85,"")</f>
        <v/>
      </c>
      <c r="AT85" s="127">
        <v>871</v>
      </c>
      <c r="AU85" s="128" t="s">
        <v>103</v>
      </c>
      <c r="AV85" s="129" t="s">
        <v>103</v>
      </c>
      <c r="AW85" s="126" t="str">
        <f t="shared" ref="AW85:AW115" si="42">IFERROR(AV85/AU85*100,"")</f>
        <v/>
      </c>
      <c r="AX85" s="126" t="str">
        <f t="shared" ref="AX85:AX115" si="43">IFERROR(100-AW85,"")</f>
        <v/>
      </c>
      <c r="AY85" s="64" t="str">
        <f t="shared" ref="AY85:AY115" si="44">IFERROR((1-((AW85*AS85)/(AX85*AR85)))*100,"")</f>
        <v/>
      </c>
      <c r="AZ85" s="97" t="s">
        <v>103</v>
      </c>
      <c r="BA85" s="68"/>
      <c r="BB85" s="68"/>
      <c r="BC85" s="68"/>
      <c r="BD85" s="68"/>
      <c r="BE85" s="15"/>
      <c r="BF85" s="5">
        <f t="shared" ref="BF85:BF115" si="45">IF(SUM(BG85:BM85)=0,"",SUM(BG85:BM85))</f>
        <v>9282</v>
      </c>
      <c r="BG85" s="42">
        <v>6558</v>
      </c>
      <c r="BH85" s="42">
        <v>2724</v>
      </c>
      <c r="BI85" s="42"/>
      <c r="BJ85" s="42"/>
      <c r="BK85" s="42"/>
      <c r="BL85" s="42"/>
      <c r="BM85" s="42"/>
    </row>
    <row r="86" spans="1:65" outlineLevel="5" x14ac:dyDescent="0.3">
      <c r="A86" s="22">
        <f t="shared" si="5"/>
        <v>3</v>
      </c>
      <c r="B86" s="9">
        <f t="shared" ref="B86:B149" si="46">B85+1</f>
        <v>44257</v>
      </c>
      <c r="C86" s="51">
        <v>309097</v>
      </c>
      <c r="D86" s="64"/>
      <c r="E86" s="12"/>
      <c r="F86" s="12"/>
      <c r="G86" s="12"/>
      <c r="H86" s="12"/>
      <c r="I86" s="12"/>
      <c r="J86" s="12"/>
      <c r="K86" s="12"/>
      <c r="L86" s="12"/>
      <c r="M86" s="74" t="str">
        <f t="shared" si="37"/>
        <v/>
      </c>
      <c r="N86" s="83" t="s">
        <v>103</v>
      </c>
      <c r="O86" s="83" t="s">
        <v>103</v>
      </c>
      <c r="P86" s="83"/>
      <c r="Q86" s="83"/>
      <c r="R86" s="83"/>
      <c r="S86" s="83"/>
      <c r="T86" s="83"/>
      <c r="U86" s="83"/>
      <c r="V86" s="5" t="str">
        <f t="shared" si="38"/>
        <v/>
      </c>
      <c r="W86" s="41"/>
      <c r="X86" s="41"/>
      <c r="Y86" s="41"/>
      <c r="Z86" s="41"/>
      <c r="AA86" s="41"/>
      <c r="AB86" s="41"/>
      <c r="AC86" s="41"/>
      <c r="AD86" s="41"/>
      <c r="AE86" s="5" t="str">
        <f t="shared" si="39"/>
        <v/>
      </c>
      <c r="AF86" s="41"/>
      <c r="AG86" s="41"/>
      <c r="AH86" s="41"/>
      <c r="AI86" s="41"/>
      <c r="AJ86" s="41"/>
      <c r="AK86" s="41"/>
      <c r="AL86" s="41"/>
      <c r="AM86" s="41"/>
      <c r="AN86" s="41">
        <f t="shared" ref="AN86:AN115" si="47">21000/AO86</f>
        <v>21.627188465499486</v>
      </c>
      <c r="AO86" s="41">
        <v>971</v>
      </c>
      <c r="AP86" s="110" t="s">
        <v>103</v>
      </c>
      <c r="AQ86" s="111" t="s">
        <v>103</v>
      </c>
      <c r="AR86" s="126" t="str">
        <f t="shared" si="40"/>
        <v/>
      </c>
      <c r="AS86" s="126" t="str">
        <f t="shared" si="41"/>
        <v/>
      </c>
      <c r="AT86" s="127">
        <v>991</v>
      </c>
      <c r="AU86" s="128">
        <v>2.08</v>
      </c>
      <c r="AV86" s="129" t="s">
        <v>103</v>
      </c>
      <c r="AW86" s="126" t="str">
        <f t="shared" si="42"/>
        <v/>
      </c>
      <c r="AX86" s="126" t="str">
        <f t="shared" si="43"/>
        <v/>
      </c>
      <c r="AY86" s="64" t="str">
        <f t="shared" si="44"/>
        <v/>
      </c>
      <c r="AZ86" s="97">
        <v>81.75</v>
      </c>
      <c r="BA86" s="68"/>
      <c r="BB86" s="68"/>
      <c r="BC86" s="68"/>
      <c r="BD86" s="68"/>
      <c r="BE86" s="15"/>
      <c r="BF86" s="5">
        <f t="shared" si="45"/>
        <v>11440</v>
      </c>
      <c r="BG86" s="42">
        <v>7218</v>
      </c>
      <c r="BH86" s="42">
        <v>4222</v>
      </c>
      <c r="BI86" s="42"/>
      <c r="BJ86" s="42"/>
      <c r="BK86" s="42"/>
      <c r="BL86" s="42"/>
      <c r="BM86" s="42"/>
    </row>
    <row r="87" spans="1:65" outlineLevel="5" x14ac:dyDescent="0.3">
      <c r="A87" s="22">
        <f t="shared" si="5"/>
        <v>3</v>
      </c>
      <c r="B87" s="9">
        <f t="shared" si="46"/>
        <v>44258</v>
      </c>
      <c r="C87" s="51">
        <v>308718</v>
      </c>
      <c r="D87" s="64"/>
      <c r="E87" s="12"/>
      <c r="F87" s="12"/>
      <c r="G87" s="12"/>
      <c r="H87" s="12"/>
      <c r="I87" s="12"/>
      <c r="J87" s="12"/>
      <c r="K87" s="12"/>
      <c r="L87" s="12"/>
      <c r="M87" s="74" t="str">
        <f t="shared" si="37"/>
        <v/>
      </c>
      <c r="N87" s="83" t="s">
        <v>103</v>
      </c>
      <c r="O87" s="83" t="s">
        <v>103</v>
      </c>
      <c r="P87" s="83"/>
      <c r="Q87" s="83"/>
      <c r="R87" s="83"/>
      <c r="S87" s="83"/>
      <c r="T87" s="83"/>
      <c r="U87" s="83"/>
      <c r="V87" s="5" t="str">
        <f t="shared" si="38"/>
        <v/>
      </c>
      <c r="W87" s="41"/>
      <c r="X87" s="41"/>
      <c r="Y87" s="41"/>
      <c r="Z87" s="41"/>
      <c r="AA87" s="41"/>
      <c r="AB87" s="41"/>
      <c r="AC87" s="41"/>
      <c r="AD87" s="41"/>
      <c r="AE87" s="5" t="str">
        <f t="shared" si="39"/>
        <v/>
      </c>
      <c r="AF87" s="41"/>
      <c r="AG87" s="41"/>
      <c r="AH87" s="41"/>
      <c r="AI87" s="41"/>
      <c r="AJ87" s="41"/>
      <c r="AK87" s="41"/>
      <c r="AL87" s="41"/>
      <c r="AM87" s="41"/>
      <c r="AN87" s="41">
        <f t="shared" si="47"/>
        <v>18.97018970189702</v>
      </c>
      <c r="AO87" s="41">
        <v>1107</v>
      </c>
      <c r="AP87" s="110" t="s">
        <v>103</v>
      </c>
      <c r="AQ87" s="111" t="s">
        <v>103</v>
      </c>
      <c r="AR87" s="126" t="str">
        <f t="shared" si="40"/>
        <v/>
      </c>
      <c r="AS87" s="126" t="str">
        <f t="shared" si="41"/>
        <v/>
      </c>
      <c r="AT87" s="127">
        <v>596</v>
      </c>
      <c r="AU87" s="128">
        <v>2.11</v>
      </c>
      <c r="AV87" s="129" t="s">
        <v>103</v>
      </c>
      <c r="AW87" s="126" t="str">
        <f t="shared" si="42"/>
        <v/>
      </c>
      <c r="AX87" s="126" t="str">
        <f t="shared" si="43"/>
        <v/>
      </c>
      <c r="AY87" s="64" t="str">
        <f t="shared" si="44"/>
        <v/>
      </c>
      <c r="AZ87" s="97">
        <v>81.489999999999995</v>
      </c>
      <c r="BA87" s="68"/>
      <c r="BB87" s="68"/>
      <c r="BC87" s="68"/>
      <c r="BD87" s="68"/>
      <c r="BE87" s="15"/>
      <c r="BF87" s="5">
        <f t="shared" si="45"/>
        <v>16080</v>
      </c>
      <c r="BG87" s="42">
        <v>7000</v>
      </c>
      <c r="BH87" s="42">
        <v>9080</v>
      </c>
      <c r="BI87" s="42"/>
      <c r="BJ87" s="42"/>
      <c r="BK87" s="42"/>
      <c r="BL87" s="42"/>
      <c r="BM87" s="42"/>
    </row>
    <row r="88" spans="1:65" outlineLevel="5" x14ac:dyDescent="0.3">
      <c r="A88" s="22">
        <f t="shared" si="5"/>
        <v>3</v>
      </c>
      <c r="B88" s="9">
        <f t="shared" si="46"/>
        <v>44259</v>
      </c>
      <c r="C88" s="51">
        <v>308561</v>
      </c>
      <c r="D88" s="64"/>
      <c r="E88" s="12"/>
      <c r="F88" s="12"/>
      <c r="G88" s="12"/>
      <c r="H88" s="12"/>
      <c r="I88" s="12"/>
      <c r="J88" s="12"/>
      <c r="K88" s="12"/>
      <c r="L88" s="12"/>
      <c r="M88" s="74">
        <f t="shared" si="37"/>
        <v>7.2</v>
      </c>
      <c r="N88" s="83">
        <v>7.12</v>
      </c>
      <c r="O88" s="83">
        <v>7.26</v>
      </c>
      <c r="P88" s="83"/>
      <c r="Q88" s="83"/>
      <c r="R88" s="83"/>
      <c r="S88" s="83"/>
      <c r="T88" s="83"/>
      <c r="U88" s="83"/>
      <c r="V88" s="5" t="str">
        <f t="shared" si="38"/>
        <v/>
      </c>
      <c r="W88" s="41"/>
      <c r="X88" s="41"/>
      <c r="Y88" s="41"/>
      <c r="Z88" s="41"/>
      <c r="AA88" s="41"/>
      <c r="AB88" s="41"/>
      <c r="AC88" s="41"/>
      <c r="AD88" s="41"/>
      <c r="AE88" s="5" t="str">
        <f t="shared" si="39"/>
        <v/>
      </c>
      <c r="AF88" s="41"/>
      <c r="AG88" s="41"/>
      <c r="AH88" s="41"/>
      <c r="AI88" s="41"/>
      <c r="AJ88" s="41"/>
      <c r="AK88" s="41"/>
      <c r="AL88" s="41"/>
      <c r="AM88" s="41"/>
      <c r="AN88" s="41">
        <f t="shared" si="47"/>
        <v>21.49437052200614</v>
      </c>
      <c r="AO88" s="41">
        <v>977</v>
      </c>
      <c r="AP88" s="110">
        <v>3.82</v>
      </c>
      <c r="AQ88" s="111">
        <v>3.07</v>
      </c>
      <c r="AR88" s="126">
        <f t="shared" si="40"/>
        <v>80.366492146596855</v>
      </c>
      <c r="AS88" s="126">
        <f t="shared" si="41"/>
        <v>19.633507853403145</v>
      </c>
      <c r="AT88" s="127">
        <v>1054</v>
      </c>
      <c r="AU88" s="128">
        <v>2.12</v>
      </c>
      <c r="AV88" s="129">
        <v>1.47</v>
      </c>
      <c r="AW88" s="126">
        <f t="shared" si="42"/>
        <v>69.339622641509422</v>
      </c>
      <c r="AX88" s="126">
        <f t="shared" si="43"/>
        <v>30.660377358490578</v>
      </c>
      <c r="AY88" s="64">
        <f t="shared" si="44"/>
        <v>44.750689050363334</v>
      </c>
      <c r="AZ88" s="97">
        <v>81.62</v>
      </c>
      <c r="BA88" s="68"/>
      <c r="BB88" s="68"/>
      <c r="BC88" s="68"/>
      <c r="BD88" s="68"/>
      <c r="BE88" s="15"/>
      <c r="BF88" s="5">
        <f t="shared" si="45"/>
        <v>9960</v>
      </c>
      <c r="BG88" s="42">
        <v>6874</v>
      </c>
      <c r="BH88" s="42">
        <v>3086</v>
      </c>
      <c r="BI88" s="42"/>
      <c r="BJ88" s="42"/>
      <c r="BK88" s="42"/>
      <c r="BL88" s="42"/>
      <c r="BM88" s="42"/>
    </row>
    <row r="89" spans="1:65" outlineLevel="5" x14ac:dyDescent="0.3">
      <c r="A89" s="22">
        <f t="shared" si="5"/>
        <v>3</v>
      </c>
      <c r="B89" s="9">
        <f t="shared" si="46"/>
        <v>44260</v>
      </c>
      <c r="C89" s="51">
        <v>309234</v>
      </c>
      <c r="D89" s="64"/>
      <c r="E89" s="12"/>
      <c r="F89" s="12"/>
      <c r="G89" s="12"/>
      <c r="H89" s="12"/>
      <c r="I89" s="12"/>
      <c r="J89" s="12"/>
      <c r="K89" s="12"/>
      <c r="L89" s="12"/>
      <c r="M89" s="74" t="str">
        <f t="shared" si="37"/>
        <v/>
      </c>
      <c r="N89" s="83" t="s">
        <v>103</v>
      </c>
      <c r="O89" s="83" t="s">
        <v>103</v>
      </c>
      <c r="P89" s="83"/>
      <c r="Q89" s="83"/>
      <c r="R89" s="83"/>
      <c r="S89" s="83"/>
      <c r="T89" s="83"/>
      <c r="U89" s="83"/>
      <c r="V89" s="5" t="str">
        <f t="shared" si="38"/>
        <v/>
      </c>
      <c r="W89" s="41"/>
      <c r="X89" s="41"/>
      <c r="Y89" s="41"/>
      <c r="Z89" s="41"/>
      <c r="AA89" s="41"/>
      <c r="AB89" s="41"/>
      <c r="AC89" s="41"/>
      <c r="AD89" s="41"/>
      <c r="AE89" s="5" t="str">
        <f t="shared" si="39"/>
        <v/>
      </c>
      <c r="AF89" s="41"/>
      <c r="AG89" s="41"/>
      <c r="AH89" s="41"/>
      <c r="AI89" s="41"/>
      <c r="AJ89" s="41"/>
      <c r="AK89" s="41"/>
      <c r="AL89" s="41"/>
      <c r="AM89" s="41"/>
      <c r="AN89" s="41">
        <f t="shared" si="47"/>
        <v>22.151898734177216</v>
      </c>
      <c r="AO89" s="41">
        <v>948</v>
      </c>
      <c r="AP89" s="110" t="s">
        <v>103</v>
      </c>
      <c r="AQ89" s="111" t="s">
        <v>103</v>
      </c>
      <c r="AR89" s="126" t="str">
        <f t="shared" si="40"/>
        <v/>
      </c>
      <c r="AS89" s="126" t="str">
        <f t="shared" si="41"/>
        <v/>
      </c>
      <c r="AT89" s="127">
        <v>1040</v>
      </c>
      <c r="AU89" s="128">
        <v>2.1800000000000002</v>
      </c>
      <c r="AV89" s="129" t="s">
        <v>103</v>
      </c>
      <c r="AW89" s="126" t="str">
        <f t="shared" si="42"/>
        <v/>
      </c>
      <c r="AX89" s="126" t="str">
        <f t="shared" si="43"/>
        <v/>
      </c>
      <c r="AY89" s="64" t="str">
        <f t="shared" si="44"/>
        <v/>
      </c>
      <c r="AZ89" s="97">
        <v>81.14</v>
      </c>
      <c r="BA89" s="68"/>
      <c r="BB89" s="68"/>
      <c r="BC89" s="68"/>
      <c r="BD89" s="68"/>
      <c r="BE89" s="15"/>
      <c r="BF89" s="5">
        <f t="shared" si="45"/>
        <v>11384</v>
      </c>
      <c r="BG89" s="42">
        <v>6883</v>
      </c>
      <c r="BH89" s="42">
        <v>4501</v>
      </c>
      <c r="BI89" s="42"/>
      <c r="BJ89" s="42"/>
      <c r="BK89" s="42"/>
      <c r="BL89" s="42"/>
      <c r="BM89" s="42"/>
    </row>
    <row r="90" spans="1:65" outlineLevel="5" x14ac:dyDescent="0.3">
      <c r="A90" s="22">
        <f t="shared" si="5"/>
        <v>3</v>
      </c>
      <c r="B90" s="9">
        <f t="shared" si="46"/>
        <v>44261</v>
      </c>
      <c r="C90" s="51">
        <v>320068</v>
      </c>
      <c r="D90" s="64"/>
      <c r="E90" s="12"/>
      <c r="F90" s="12"/>
      <c r="G90" s="12"/>
      <c r="H90" s="12"/>
      <c r="I90" s="12"/>
      <c r="J90" s="12"/>
      <c r="K90" s="12"/>
      <c r="L90" s="12"/>
      <c r="M90" s="74" t="str">
        <f t="shared" si="37"/>
        <v/>
      </c>
      <c r="N90" s="83" t="s">
        <v>103</v>
      </c>
      <c r="O90" s="83" t="s">
        <v>103</v>
      </c>
      <c r="P90" s="83"/>
      <c r="Q90" s="83"/>
      <c r="R90" s="83"/>
      <c r="S90" s="83"/>
      <c r="T90" s="83"/>
      <c r="U90" s="83"/>
      <c r="V90" s="5" t="str">
        <f t="shared" si="38"/>
        <v/>
      </c>
      <c r="W90" s="41"/>
      <c r="X90" s="41"/>
      <c r="Y90" s="41"/>
      <c r="Z90" s="41"/>
      <c r="AA90" s="41"/>
      <c r="AB90" s="41"/>
      <c r="AC90" s="41"/>
      <c r="AD90" s="41"/>
      <c r="AE90" s="5" t="str">
        <f t="shared" si="39"/>
        <v/>
      </c>
      <c r="AF90" s="41"/>
      <c r="AG90" s="41"/>
      <c r="AH90" s="41"/>
      <c r="AI90" s="41"/>
      <c r="AJ90" s="41"/>
      <c r="AK90" s="41"/>
      <c r="AL90" s="41"/>
      <c r="AM90" s="41"/>
      <c r="AN90" s="41">
        <f t="shared" si="47"/>
        <v>21.920668058455114</v>
      </c>
      <c r="AO90" s="41">
        <v>958</v>
      </c>
      <c r="AP90" s="110" t="s">
        <v>103</v>
      </c>
      <c r="AQ90" s="111" t="s">
        <v>103</v>
      </c>
      <c r="AR90" s="126" t="str">
        <f t="shared" si="40"/>
        <v/>
      </c>
      <c r="AS90" s="126" t="str">
        <f t="shared" si="41"/>
        <v/>
      </c>
      <c r="AT90" s="127">
        <v>972</v>
      </c>
      <c r="AU90" s="128" t="s">
        <v>103</v>
      </c>
      <c r="AV90" s="129" t="s">
        <v>103</v>
      </c>
      <c r="AW90" s="126" t="str">
        <f t="shared" si="42"/>
        <v/>
      </c>
      <c r="AX90" s="126" t="str">
        <f t="shared" si="43"/>
        <v/>
      </c>
      <c r="AY90" s="64" t="str">
        <f t="shared" si="44"/>
        <v/>
      </c>
      <c r="AZ90" s="97" t="s">
        <v>103</v>
      </c>
      <c r="BA90" s="68"/>
      <c r="BB90" s="68"/>
      <c r="BC90" s="68"/>
      <c r="BD90" s="68"/>
      <c r="BE90" s="15"/>
      <c r="BF90" s="5">
        <f t="shared" si="45"/>
        <v>11196</v>
      </c>
      <c r="BG90" s="42">
        <v>6830</v>
      </c>
      <c r="BH90" s="42">
        <v>4366</v>
      </c>
      <c r="BI90" s="42"/>
      <c r="BJ90" s="42"/>
      <c r="BK90" s="42"/>
      <c r="BL90" s="42"/>
      <c r="BM90" s="42"/>
    </row>
    <row r="91" spans="1:65" outlineLevel="5" x14ac:dyDescent="0.3">
      <c r="A91" s="22">
        <f t="shared" ref="A91:A162" si="48">MONTH(B91)</f>
        <v>3</v>
      </c>
      <c r="B91" s="9">
        <f t="shared" si="46"/>
        <v>44262</v>
      </c>
      <c r="C91" s="51">
        <v>316117</v>
      </c>
      <c r="D91" s="64"/>
      <c r="E91" s="12"/>
      <c r="F91" s="12"/>
      <c r="G91" s="12"/>
      <c r="H91" s="12"/>
      <c r="I91" s="12"/>
      <c r="J91" s="12"/>
      <c r="K91" s="12"/>
      <c r="L91" s="12"/>
      <c r="M91" s="74" t="str">
        <f t="shared" si="37"/>
        <v/>
      </c>
      <c r="N91" s="83" t="s">
        <v>103</v>
      </c>
      <c r="O91" s="83" t="s">
        <v>103</v>
      </c>
      <c r="P91" s="83"/>
      <c r="Q91" s="83"/>
      <c r="R91" s="83"/>
      <c r="S91" s="83"/>
      <c r="T91" s="83"/>
      <c r="U91" s="83"/>
      <c r="V91" s="5" t="str">
        <f t="shared" si="38"/>
        <v/>
      </c>
      <c r="W91" s="41"/>
      <c r="X91" s="41"/>
      <c r="Y91" s="41"/>
      <c r="Z91" s="41"/>
      <c r="AA91" s="41"/>
      <c r="AB91" s="41"/>
      <c r="AC91" s="41"/>
      <c r="AD91" s="41"/>
      <c r="AE91" s="5" t="str">
        <f t="shared" si="39"/>
        <v/>
      </c>
      <c r="AF91" s="41"/>
      <c r="AG91" s="41"/>
      <c r="AH91" s="41"/>
      <c r="AI91" s="41"/>
      <c r="AJ91" s="41"/>
      <c r="AK91" s="41"/>
      <c r="AL91" s="41"/>
      <c r="AM91" s="41"/>
      <c r="AN91" s="41">
        <f t="shared" si="47"/>
        <v>22.556390977443609</v>
      </c>
      <c r="AO91" s="41">
        <v>931</v>
      </c>
      <c r="AP91" s="110" t="s">
        <v>103</v>
      </c>
      <c r="AQ91" s="111" t="s">
        <v>103</v>
      </c>
      <c r="AR91" s="126" t="str">
        <f t="shared" si="40"/>
        <v/>
      </c>
      <c r="AS91" s="126" t="str">
        <f t="shared" si="41"/>
        <v/>
      </c>
      <c r="AT91" s="127">
        <v>1065</v>
      </c>
      <c r="AU91" s="128" t="s">
        <v>103</v>
      </c>
      <c r="AV91" s="129" t="s">
        <v>103</v>
      </c>
      <c r="AW91" s="126" t="str">
        <f t="shared" si="42"/>
        <v/>
      </c>
      <c r="AX91" s="126" t="str">
        <f t="shared" si="43"/>
        <v/>
      </c>
      <c r="AY91" s="64" t="str">
        <f t="shared" si="44"/>
        <v/>
      </c>
      <c r="AZ91" s="97" t="s">
        <v>103</v>
      </c>
      <c r="BA91" s="68"/>
      <c r="BB91" s="68"/>
      <c r="BC91" s="68"/>
      <c r="BD91" s="68"/>
      <c r="BE91" s="15"/>
      <c r="BF91" s="5">
        <f t="shared" si="45"/>
        <v>15195</v>
      </c>
      <c r="BG91" s="42">
        <v>6869</v>
      </c>
      <c r="BH91" s="42">
        <v>8326</v>
      </c>
      <c r="BI91" s="42"/>
      <c r="BJ91" s="42"/>
      <c r="BK91" s="42"/>
      <c r="BL91" s="42"/>
      <c r="BM91" s="42"/>
    </row>
    <row r="92" spans="1:65" outlineLevel="5" x14ac:dyDescent="0.3">
      <c r="A92" s="22">
        <f t="shared" si="48"/>
        <v>3</v>
      </c>
      <c r="B92" s="9">
        <f t="shared" si="46"/>
        <v>44263</v>
      </c>
      <c r="C92" s="51">
        <v>302280</v>
      </c>
      <c r="D92" s="64"/>
      <c r="E92" s="12"/>
      <c r="F92" s="12"/>
      <c r="G92" s="12"/>
      <c r="H92" s="12"/>
      <c r="I92" s="12"/>
      <c r="J92" s="12"/>
      <c r="K92" s="12"/>
      <c r="L92" s="12"/>
      <c r="M92" s="74" t="str">
        <f t="shared" si="37"/>
        <v/>
      </c>
      <c r="N92" s="83" t="s">
        <v>103</v>
      </c>
      <c r="O92" s="83" t="s">
        <v>103</v>
      </c>
      <c r="P92" s="83"/>
      <c r="Q92" s="83"/>
      <c r="R92" s="83"/>
      <c r="S92" s="83"/>
      <c r="T92" s="83"/>
      <c r="U92" s="83"/>
      <c r="V92" s="5" t="str">
        <f t="shared" si="38"/>
        <v/>
      </c>
      <c r="W92" s="41"/>
      <c r="X92" s="41"/>
      <c r="Y92" s="41"/>
      <c r="Z92" s="41"/>
      <c r="AA92" s="41"/>
      <c r="AB92" s="41"/>
      <c r="AC92" s="41"/>
      <c r="AD92" s="41"/>
      <c r="AE92" s="5" t="str">
        <f t="shared" si="39"/>
        <v/>
      </c>
      <c r="AF92" s="41"/>
      <c r="AG92" s="41"/>
      <c r="AH92" s="41"/>
      <c r="AI92" s="41"/>
      <c r="AJ92" s="41"/>
      <c r="AK92" s="41"/>
      <c r="AL92" s="41"/>
      <c r="AM92" s="41"/>
      <c r="AN92" s="41">
        <f t="shared" si="47"/>
        <v>20.689655172413794</v>
      </c>
      <c r="AO92" s="41">
        <v>1015</v>
      </c>
      <c r="AP92" s="110" t="s">
        <v>103</v>
      </c>
      <c r="AQ92" s="111" t="s">
        <v>103</v>
      </c>
      <c r="AR92" s="126" t="str">
        <f t="shared" si="40"/>
        <v/>
      </c>
      <c r="AS92" s="126" t="str">
        <f t="shared" si="41"/>
        <v/>
      </c>
      <c r="AT92" s="127">
        <v>1230</v>
      </c>
      <c r="AU92" s="128">
        <v>2.2200000000000002</v>
      </c>
      <c r="AV92" s="129" t="s">
        <v>103</v>
      </c>
      <c r="AW92" s="126" t="str">
        <f t="shared" si="42"/>
        <v/>
      </c>
      <c r="AX92" s="126" t="str">
        <f t="shared" si="43"/>
        <v/>
      </c>
      <c r="AY92" s="64" t="str">
        <f t="shared" si="44"/>
        <v/>
      </c>
      <c r="AZ92" s="97">
        <v>81.739999999999995</v>
      </c>
      <c r="BA92" s="68"/>
      <c r="BB92" s="68"/>
      <c r="BC92" s="68"/>
      <c r="BD92" s="68"/>
      <c r="BE92" s="15"/>
      <c r="BF92" s="5">
        <f t="shared" si="45"/>
        <v>14582</v>
      </c>
      <c r="BG92" s="42">
        <v>7222</v>
      </c>
      <c r="BH92" s="42">
        <v>7360</v>
      </c>
      <c r="BI92" s="42"/>
      <c r="BJ92" s="42"/>
      <c r="BK92" s="42"/>
      <c r="BL92" s="42"/>
      <c r="BM92" s="42"/>
    </row>
    <row r="93" spans="1:65" outlineLevel="5" x14ac:dyDescent="0.3">
      <c r="A93" s="22">
        <f t="shared" si="48"/>
        <v>3</v>
      </c>
      <c r="B93" s="9">
        <f t="shared" si="46"/>
        <v>44264</v>
      </c>
      <c r="C93" s="51">
        <v>276983</v>
      </c>
      <c r="D93" s="64"/>
      <c r="E93" s="12"/>
      <c r="F93" s="12"/>
      <c r="G93" s="12"/>
      <c r="H93" s="12"/>
      <c r="I93" s="12"/>
      <c r="J93" s="12"/>
      <c r="K93" s="12"/>
      <c r="L93" s="12"/>
      <c r="M93" s="74">
        <f t="shared" si="37"/>
        <v>7.3</v>
      </c>
      <c r="N93" s="83">
        <v>7.39</v>
      </c>
      <c r="O93" s="83">
        <v>7.24</v>
      </c>
      <c r="P93" s="83"/>
      <c r="Q93" s="83"/>
      <c r="R93" s="83"/>
      <c r="S93" s="83"/>
      <c r="T93" s="83"/>
      <c r="U93" s="83"/>
      <c r="V93" s="5" t="str">
        <f t="shared" si="38"/>
        <v/>
      </c>
      <c r="W93" s="41"/>
      <c r="X93" s="41"/>
      <c r="Y93" s="41"/>
      <c r="Z93" s="41"/>
      <c r="AA93" s="41"/>
      <c r="AB93" s="41"/>
      <c r="AC93" s="41"/>
      <c r="AD93" s="41"/>
      <c r="AE93" s="5" t="str">
        <f t="shared" si="39"/>
        <v/>
      </c>
      <c r="AF93" s="41"/>
      <c r="AG93" s="41"/>
      <c r="AH93" s="41"/>
      <c r="AI93" s="41"/>
      <c r="AJ93" s="41"/>
      <c r="AK93" s="41"/>
      <c r="AL93" s="41"/>
      <c r="AM93" s="41"/>
      <c r="AN93" s="41">
        <f t="shared" si="47"/>
        <v>22.459893048128343</v>
      </c>
      <c r="AO93" s="41">
        <v>935</v>
      </c>
      <c r="AP93" s="110">
        <v>4.08</v>
      </c>
      <c r="AQ93" s="111">
        <v>3.32</v>
      </c>
      <c r="AR93" s="126">
        <f t="shared" si="40"/>
        <v>81.372549019607845</v>
      </c>
      <c r="AS93" s="126">
        <f t="shared" si="41"/>
        <v>18.627450980392155</v>
      </c>
      <c r="AT93" s="127">
        <v>1169</v>
      </c>
      <c r="AU93" s="128">
        <v>2.35</v>
      </c>
      <c r="AV93" s="129">
        <v>1.68</v>
      </c>
      <c r="AW93" s="126">
        <f t="shared" si="42"/>
        <v>71.489361702127653</v>
      </c>
      <c r="AX93" s="126">
        <f t="shared" si="43"/>
        <v>28.510638297872347</v>
      </c>
      <c r="AY93" s="64">
        <f t="shared" si="44"/>
        <v>42.600251753281803</v>
      </c>
      <c r="AZ93" s="97">
        <v>80.7</v>
      </c>
      <c r="BA93" s="68"/>
      <c r="BB93" s="68"/>
      <c r="BC93" s="68"/>
      <c r="BD93" s="68"/>
      <c r="BE93" s="15"/>
      <c r="BF93" s="5">
        <f t="shared" si="45"/>
        <v>14773</v>
      </c>
      <c r="BG93" s="42">
        <v>6473</v>
      </c>
      <c r="BH93" s="42">
        <v>8300</v>
      </c>
      <c r="BI93" s="42"/>
      <c r="BJ93" s="42"/>
      <c r="BK93" s="42"/>
      <c r="BL93" s="42"/>
      <c r="BM93" s="42"/>
    </row>
    <row r="94" spans="1:65" outlineLevel="5" x14ac:dyDescent="0.3">
      <c r="A94" s="22">
        <f t="shared" si="48"/>
        <v>3</v>
      </c>
      <c r="B94" s="9">
        <f t="shared" si="46"/>
        <v>44265</v>
      </c>
      <c r="C94" s="51">
        <v>295188</v>
      </c>
      <c r="D94" s="64"/>
      <c r="E94" s="12"/>
      <c r="F94" s="12"/>
      <c r="G94" s="12"/>
      <c r="H94" s="12"/>
      <c r="I94" s="12"/>
      <c r="J94" s="12"/>
      <c r="K94" s="12"/>
      <c r="L94" s="12"/>
      <c r="M94" s="74" t="str">
        <f t="shared" si="37"/>
        <v/>
      </c>
      <c r="N94" s="83" t="s">
        <v>103</v>
      </c>
      <c r="O94" s="83" t="s">
        <v>103</v>
      </c>
      <c r="P94" s="83"/>
      <c r="Q94" s="83"/>
      <c r="R94" s="83"/>
      <c r="S94" s="83"/>
      <c r="T94" s="83"/>
      <c r="U94" s="83"/>
      <c r="V94" s="5" t="str">
        <f t="shared" si="38"/>
        <v/>
      </c>
      <c r="W94" s="41"/>
      <c r="X94" s="41"/>
      <c r="Y94" s="41"/>
      <c r="Z94" s="41"/>
      <c r="AA94" s="41"/>
      <c r="AB94" s="41"/>
      <c r="AC94" s="41"/>
      <c r="AD94" s="41"/>
      <c r="AE94" s="5" t="str">
        <f t="shared" si="39"/>
        <v/>
      </c>
      <c r="AF94" s="41"/>
      <c r="AG94" s="41"/>
      <c r="AH94" s="41"/>
      <c r="AI94" s="41"/>
      <c r="AJ94" s="41"/>
      <c r="AK94" s="41"/>
      <c r="AL94" s="41"/>
      <c r="AM94" s="41"/>
      <c r="AN94" s="41">
        <f t="shared" si="47"/>
        <v>22.508038585209004</v>
      </c>
      <c r="AO94" s="41">
        <v>933</v>
      </c>
      <c r="AP94" s="110" t="s">
        <v>103</v>
      </c>
      <c r="AQ94" s="111" t="s">
        <v>103</v>
      </c>
      <c r="AR94" s="126" t="str">
        <f t="shared" si="40"/>
        <v/>
      </c>
      <c r="AS94" s="126" t="str">
        <f t="shared" si="41"/>
        <v/>
      </c>
      <c r="AT94" s="127">
        <v>468</v>
      </c>
      <c r="AU94" s="128">
        <v>2.2400000000000002</v>
      </c>
      <c r="AV94" s="129" t="s">
        <v>103</v>
      </c>
      <c r="AW94" s="126" t="str">
        <f t="shared" si="42"/>
        <v/>
      </c>
      <c r="AX94" s="126" t="str">
        <f t="shared" si="43"/>
        <v/>
      </c>
      <c r="AY94" s="64" t="str">
        <f t="shared" si="44"/>
        <v/>
      </c>
      <c r="AZ94" s="97">
        <v>81.02</v>
      </c>
      <c r="BA94" s="68"/>
      <c r="BB94" s="68"/>
      <c r="BC94" s="68"/>
      <c r="BD94" s="68"/>
      <c r="BE94" s="15"/>
      <c r="BF94" s="5">
        <f t="shared" si="45"/>
        <v>15726</v>
      </c>
      <c r="BG94" s="42">
        <v>6966</v>
      </c>
      <c r="BH94" s="42">
        <v>8760</v>
      </c>
      <c r="BI94" s="42"/>
      <c r="BJ94" s="42"/>
      <c r="BK94" s="42"/>
      <c r="BL94" s="42"/>
      <c r="BM94" s="42"/>
    </row>
    <row r="95" spans="1:65" outlineLevel="5" x14ac:dyDescent="0.3">
      <c r="A95" s="22">
        <f t="shared" si="48"/>
        <v>3</v>
      </c>
      <c r="B95" s="9">
        <f t="shared" si="46"/>
        <v>44266</v>
      </c>
      <c r="C95" s="51">
        <v>289067</v>
      </c>
      <c r="D95" s="64"/>
      <c r="E95" s="12"/>
      <c r="F95" s="12"/>
      <c r="G95" s="12"/>
      <c r="H95" s="12"/>
      <c r="I95" s="12"/>
      <c r="J95" s="12"/>
      <c r="K95" s="12"/>
      <c r="L95" s="12"/>
      <c r="M95" s="74" t="str">
        <f t="shared" si="37"/>
        <v/>
      </c>
      <c r="N95" s="83" t="s">
        <v>103</v>
      </c>
      <c r="O95" s="83" t="s">
        <v>103</v>
      </c>
      <c r="P95" s="83"/>
      <c r="Q95" s="83"/>
      <c r="R95" s="83"/>
      <c r="S95" s="83"/>
      <c r="T95" s="83"/>
      <c r="U95" s="83"/>
      <c r="V95" s="5" t="str">
        <f t="shared" si="38"/>
        <v/>
      </c>
      <c r="W95" s="41"/>
      <c r="X95" s="41"/>
      <c r="Y95" s="41"/>
      <c r="Z95" s="41"/>
      <c r="AA95" s="41"/>
      <c r="AB95" s="41"/>
      <c r="AC95" s="41"/>
      <c r="AD95" s="41"/>
      <c r="AE95" s="5" t="str">
        <f t="shared" si="39"/>
        <v/>
      </c>
      <c r="AF95" s="41"/>
      <c r="AG95" s="41"/>
      <c r="AH95" s="41"/>
      <c r="AI95" s="41"/>
      <c r="AJ95" s="41"/>
      <c r="AK95" s="41"/>
      <c r="AL95" s="41"/>
      <c r="AM95" s="41"/>
      <c r="AN95" s="41">
        <f t="shared" si="47"/>
        <v>23.728813559322035</v>
      </c>
      <c r="AO95" s="41">
        <v>885</v>
      </c>
      <c r="AP95" s="110" t="s">
        <v>103</v>
      </c>
      <c r="AQ95" s="111" t="s">
        <v>103</v>
      </c>
      <c r="AR95" s="126" t="str">
        <f t="shared" si="40"/>
        <v/>
      </c>
      <c r="AS95" s="126" t="str">
        <f t="shared" si="41"/>
        <v/>
      </c>
      <c r="AT95" s="127">
        <v>1135</v>
      </c>
      <c r="AU95" s="128">
        <v>2.17</v>
      </c>
      <c r="AV95" s="129" t="s">
        <v>103</v>
      </c>
      <c r="AW95" s="126" t="str">
        <f t="shared" si="42"/>
        <v/>
      </c>
      <c r="AX95" s="126" t="str">
        <f t="shared" si="43"/>
        <v/>
      </c>
      <c r="AY95" s="64" t="str">
        <f t="shared" si="44"/>
        <v/>
      </c>
      <c r="AZ95" s="97">
        <v>80.28</v>
      </c>
      <c r="BA95" s="68"/>
      <c r="BB95" s="68"/>
      <c r="BC95" s="68"/>
      <c r="BD95" s="68"/>
      <c r="BE95" s="15"/>
      <c r="BF95" s="5">
        <f t="shared" si="45"/>
        <v>13320</v>
      </c>
      <c r="BG95" s="42">
        <v>6960</v>
      </c>
      <c r="BH95" s="42">
        <v>6360</v>
      </c>
      <c r="BI95" s="42"/>
      <c r="BJ95" s="42"/>
      <c r="BK95" s="42"/>
      <c r="BL95" s="42"/>
      <c r="BM95" s="42"/>
    </row>
    <row r="96" spans="1:65" outlineLevel="5" x14ac:dyDescent="0.3">
      <c r="A96" s="22">
        <f t="shared" si="48"/>
        <v>3</v>
      </c>
      <c r="B96" s="9">
        <f t="shared" si="46"/>
        <v>44267</v>
      </c>
      <c r="C96" s="51">
        <v>270450</v>
      </c>
      <c r="D96" s="64"/>
      <c r="E96" s="12"/>
      <c r="F96" s="12"/>
      <c r="G96" s="12"/>
      <c r="H96" s="12"/>
      <c r="I96" s="12"/>
      <c r="J96" s="12"/>
      <c r="K96" s="12"/>
      <c r="L96" s="12"/>
      <c r="M96" s="74" t="str">
        <f t="shared" si="37"/>
        <v/>
      </c>
      <c r="N96" s="83" t="s">
        <v>103</v>
      </c>
      <c r="O96" s="83" t="s">
        <v>103</v>
      </c>
      <c r="P96" s="83"/>
      <c r="Q96" s="83"/>
      <c r="R96" s="83"/>
      <c r="S96" s="83"/>
      <c r="T96" s="83"/>
      <c r="U96" s="83"/>
      <c r="V96" s="5" t="str">
        <f t="shared" si="38"/>
        <v/>
      </c>
      <c r="W96" s="41"/>
      <c r="X96" s="41"/>
      <c r="Y96" s="41"/>
      <c r="Z96" s="41"/>
      <c r="AA96" s="41"/>
      <c r="AB96" s="41"/>
      <c r="AC96" s="41"/>
      <c r="AD96" s="41"/>
      <c r="AE96" s="5" t="str">
        <f t="shared" si="39"/>
        <v/>
      </c>
      <c r="AF96" s="41"/>
      <c r="AG96" s="41"/>
      <c r="AH96" s="41"/>
      <c r="AI96" s="41"/>
      <c r="AJ96" s="41"/>
      <c r="AK96" s="41"/>
      <c r="AL96" s="41"/>
      <c r="AM96" s="41"/>
      <c r="AN96" s="41">
        <f t="shared" si="47"/>
        <v>23.001095290251918</v>
      </c>
      <c r="AO96" s="41">
        <v>913</v>
      </c>
      <c r="AP96" s="110" t="s">
        <v>103</v>
      </c>
      <c r="AQ96" s="111" t="s">
        <v>103</v>
      </c>
      <c r="AR96" s="126" t="str">
        <f t="shared" si="40"/>
        <v/>
      </c>
      <c r="AS96" s="126" t="str">
        <f t="shared" si="41"/>
        <v/>
      </c>
      <c r="AT96" s="127">
        <v>1245</v>
      </c>
      <c r="AU96" s="128">
        <v>2.0699999999999998</v>
      </c>
      <c r="AV96" s="129" t="s">
        <v>103</v>
      </c>
      <c r="AW96" s="126" t="str">
        <f t="shared" si="42"/>
        <v/>
      </c>
      <c r="AX96" s="126" t="str">
        <f t="shared" si="43"/>
        <v/>
      </c>
      <c r="AY96" s="64" t="str">
        <f t="shared" si="44"/>
        <v/>
      </c>
      <c r="AZ96" s="97">
        <v>81.14</v>
      </c>
      <c r="BA96" s="68"/>
      <c r="BB96" s="68"/>
      <c r="BC96" s="68"/>
      <c r="BD96" s="68"/>
      <c r="BE96" s="15"/>
      <c r="BF96" s="5">
        <f t="shared" si="45"/>
        <v>10547</v>
      </c>
      <c r="BG96" s="42">
        <v>6558</v>
      </c>
      <c r="BH96" s="42">
        <v>3989</v>
      </c>
      <c r="BI96" s="42"/>
      <c r="BJ96" s="42"/>
      <c r="BK96" s="42"/>
      <c r="BL96" s="42"/>
      <c r="BM96" s="42"/>
    </row>
    <row r="97" spans="1:65" outlineLevel="5" x14ac:dyDescent="0.3">
      <c r="A97" s="22">
        <f t="shared" si="48"/>
        <v>3</v>
      </c>
      <c r="B97" s="9">
        <f t="shared" si="46"/>
        <v>44268</v>
      </c>
      <c r="C97" s="51">
        <v>271028</v>
      </c>
      <c r="D97" s="64"/>
      <c r="E97" s="12"/>
      <c r="F97" s="12"/>
      <c r="G97" s="12"/>
      <c r="H97" s="12"/>
      <c r="I97" s="12"/>
      <c r="J97" s="12"/>
      <c r="K97" s="12"/>
      <c r="L97" s="12"/>
      <c r="M97" s="74" t="str">
        <f t="shared" si="37"/>
        <v/>
      </c>
      <c r="N97" s="83" t="s">
        <v>103</v>
      </c>
      <c r="O97" s="83" t="s">
        <v>103</v>
      </c>
      <c r="P97" s="83"/>
      <c r="Q97" s="83"/>
      <c r="R97" s="83"/>
      <c r="S97" s="83"/>
      <c r="T97" s="83"/>
      <c r="U97" s="83"/>
      <c r="V97" s="5" t="str">
        <f t="shared" si="38"/>
        <v/>
      </c>
      <c r="W97" s="41"/>
      <c r="X97" s="41"/>
      <c r="Y97" s="41"/>
      <c r="Z97" s="41"/>
      <c r="AA97" s="41"/>
      <c r="AB97" s="41"/>
      <c r="AC97" s="41"/>
      <c r="AD97" s="41"/>
      <c r="AE97" s="5" t="str">
        <f t="shared" si="39"/>
        <v/>
      </c>
      <c r="AF97" s="41"/>
      <c r="AG97" s="41"/>
      <c r="AH97" s="41"/>
      <c r="AI97" s="41"/>
      <c r="AJ97" s="41"/>
      <c r="AK97" s="41"/>
      <c r="AL97" s="41"/>
      <c r="AM97" s="41"/>
      <c r="AN97" s="41">
        <f t="shared" si="47"/>
        <v>22.058823529411764</v>
      </c>
      <c r="AO97" s="41">
        <v>952</v>
      </c>
      <c r="AP97" s="110" t="s">
        <v>103</v>
      </c>
      <c r="AQ97" s="111" t="s">
        <v>103</v>
      </c>
      <c r="AR97" s="126" t="str">
        <f t="shared" si="40"/>
        <v/>
      </c>
      <c r="AS97" s="126" t="str">
        <f t="shared" si="41"/>
        <v/>
      </c>
      <c r="AT97" s="127">
        <v>1272</v>
      </c>
      <c r="AU97" s="128" t="s">
        <v>103</v>
      </c>
      <c r="AV97" s="129" t="s">
        <v>103</v>
      </c>
      <c r="AW97" s="126" t="str">
        <f t="shared" si="42"/>
        <v/>
      </c>
      <c r="AX97" s="126" t="str">
        <f t="shared" si="43"/>
        <v/>
      </c>
      <c r="AY97" s="64" t="str">
        <f t="shared" si="44"/>
        <v/>
      </c>
      <c r="AZ97" s="97" t="s">
        <v>103</v>
      </c>
      <c r="BA97" s="68"/>
      <c r="BB97" s="68"/>
      <c r="BC97" s="68"/>
      <c r="BD97" s="68"/>
      <c r="BE97" s="15"/>
      <c r="BF97" s="5">
        <f t="shared" si="45"/>
        <v>10227</v>
      </c>
      <c r="BG97" s="42">
        <v>6933</v>
      </c>
      <c r="BH97" s="42">
        <v>3294</v>
      </c>
      <c r="BI97" s="42"/>
      <c r="BJ97" s="42"/>
      <c r="BK97" s="42"/>
      <c r="BL97" s="42"/>
      <c r="BM97" s="42"/>
    </row>
    <row r="98" spans="1:65" outlineLevel="5" x14ac:dyDescent="0.3">
      <c r="A98" s="22">
        <f t="shared" si="48"/>
        <v>3</v>
      </c>
      <c r="B98" s="9">
        <f t="shared" si="46"/>
        <v>44269</v>
      </c>
      <c r="C98" s="51">
        <v>312704</v>
      </c>
      <c r="D98" s="64"/>
      <c r="E98" s="12"/>
      <c r="F98" s="12"/>
      <c r="G98" s="12"/>
      <c r="H98" s="12"/>
      <c r="I98" s="12"/>
      <c r="J98" s="12"/>
      <c r="K98" s="12"/>
      <c r="L98" s="12"/>
      <c r="M98" s="74" t="str">
        <f t="shared" si="37"/>
        <v/>
      </c>
      <c r="N98" s="83" t="s">
        <v>103</v>
      </c>
      <c r="O98" s="83" t="s">
        <v>103</v>
      </c>
      <c r="P98" s="83"/>
      <c r="Q98" s="83"/>
      <c r="R98" s="83"/>
      <c r="S98" s="83"/>
      <c r="T98" s="83"/>
      <c r="U98" s="83"/>
      <c r="V98" s="5" t="str">
        <f t="shared" si="38"/>
        <v/>
      </c>
      <c r="W98" s="41"/>
      <c r="X98" s="41"/>
      <c r="Y98" s="41"/>
      <c r="Z98" s="41"/>
      <c r="AA98" s="41"/>
      <c r="AB98" s="41"/>
      <c r="AC98" s="41"/>
      <c r="AD98" s="41"/>
      <c r="AE98" s="5" t="str">
        <f t="shared" si="39"/>
        <v/>
      </c>
      <c r="AF98" s="41"/>
      <c r="AG98" s="41"/>
      <c r="AH98" s="41"/>
      <c r="AI98" s="41"/>
      <c r="AJ98" s="41"/>
      <c r="AK98" s="41"/>
      <c r="AL98" s="41"/>
      <c r="AM98" s="41"/>
      <c r="AN98" s="41">
        <f t="shared" si="47"/>
        <v>20.27027027027027</v>
      </c>
      <c r="AO98" s="41">
        <v>1036</v>
      </c>
      <c r="AP98" s="110" t="s">
        <v>103</v>
      </c>
      <c r="AQ98" s="111" t="s">
        <v>103</v>
      </c>
      <c r="AR98" s="126" t="str">
        <f t="shared" si="40"/>
        <v/>
      </c>
      <c r="AS98" s="126" t="str">
        <f t="shared" si="41"/>
        <v/>
      </c>
      <c r="AT98" s="127">
        <v>1280</v>
      </c>
      <c r="AU98" s="128" t="s">
        <v>103</v>
      </c>
      <c r="AV98" s="129" t="s">
        <v>103</v>
      </c>
      <c r="AW98" s="126" t="str">
        <f t="shared" si="42"/>
        <v/>
      </c>
      <c r="AX98" s="126" t="str">
        <f t="shared" si="43"/>
        <v/>
      </c>
      <c r="AY98" s="64" t="str">
        <f t="shared" si="44"/>
        <v/>
      </c>
      <c r="AZ98" s="97" t="s">
        <v>103</v>
      </c>
      <c r="BA98" s="68"/>
      <c r="BB98" s="68"/>
      <c r="BC98" s="68"/>
      <c r="BD98" s="68"/>
      <c r="BE98" s="15"/>
      <c r="BF98" s="5">
        <f t="shared" si="45"/>
        <v>10548</v>
      </c>
      <c r="BG98" s="42">
        <v>6816</v>
      </c>
      <c r="BH98" s="42">
        <v>3732</v>
      </c>
      <c r="BI98" s="42"/>
      <c r="BJ98" s="42"/>
      <c r="BK98" s="42"/>
      <c r="BL98" s="42"/>
      <c r="BM98" s="42"/>
    </row>
    <row r="99" spans="1:65" outlineLevel="5" x14ac:dyDescent="0.3">
      <c r="A99" s="22">
        <f t="shared" si="48"/>
        <v>3</v>
      </c>
      <c r="B99" s="9">
        <f t="shared" si="46"/>
        <v>44270</v>
      </c>
      <c r="C99" s="51">
        <v>298208</v>
      </c>
      <c r="D99" s="64"/>
      <c r="E99" s="12"/>
      <c r="F99" s="12"/>
      <c r="G99" s="12"/>
      <c r="H99" s="12"/>
      <c r="I99" s="12"/>
      <c r="J99" s="12"/>
      <c r="K99" s="12"/>
      <c r="L99" s="12"/>
      <c r="M99" s="74" t="str">
        <f t="shared" si="37"/>
        <v/>
      </c>
      <c r="N99" s="83" t="s">
        <v>103</v>
      </c>
      <c r="O99" s="83" t="s">
        <v>103</v>
      </c>
      <c r="P99" s="83"/>
      <c r="Q99" s="83"/>
      <c r="R99" s="83"/>
      <c r="S99" s="83"/>
      <c r="T99" s="83"/>
      <c r="U99" s="83"/>
      <c r="V99" s="5" t="str">
        <f t="shared" si="38"/>
        <v/>
      </c>
      <c r="W99" s="41"/>
      <c r="X99" s="41"/>
      <c r="Y99" s="41"/>
      <c r="Z99" s="41"/>
      <c r="AA99" s="41"/>
      <c r="AB99" s="41"/>
      <c r="AC99" s="41"/>
      <c r="AD99" s="41"/>
      <c r="AE99" s="5" t="str">
        <f t="shared" si="39"/>
        <v/>
      </c>
      <c r="AF99" s="41"/>
      <c r="AG99" s="41"/>
      <c r="AH99" s="41"/>
      <c r="AI99" s="41"/>
      <c r="AJ99" s="41"/>
      <c r="AK99" s="41"/>
      <c r="AL99" s="41"/>
      <c r="AM99" s="41"/>
      <c r="AN99" s="41">
        <f t="shared" si="47"/>
        <v>20.05730659025788</v>
      </c>
      <c r="AO99" s="41">
        <v>1047</v>
      </c>
      <c r="AP99" s="110" t="s">
        <v>103</v>
      </c>
      <c r="AQ99" s="111" t="s">
        <v>103</v>
      </c>
      <c r="AR99" s="126" t="str">
        <f t="shared" si="40"/>
        <v/>
      </c>
      <c r="AS99" s="126" t="str">
        <f t="shared" si="41"/>
        <v/>
      </c>
      <c r="AT99" s="127">
        <v>1260</v>
      </c>
      <c r="AU99" s="128">
        <v>2.14</v>
      </c>
      <c r="AV99" s="129" t="s">
        <v>103</v>
      </c>
      <c r="AW99" s="126" t="str">
        <f t="shared" si="42"/>
        <v/>
      </c>
      <c r="AX99" s="126" t="str">
        <f t="shared" si="43"/>
        <v/>
      </c>
      <c r="AY99" s="64" t="str">
        <f t="shared" si="44"/>
        <v/>
      </c>
      <c r="AZ99" s="97">
        <v>81.48</v>
      </c>
      <c r="BA99" s="68"/>
      <c r="BB99" s="68"/>
      <c r="BC99" s="68"/>
      <c r="BD99" s="68"/>
      <c r="BE99" s="15"/>
      <c r="BF99" s="5">
        <f t="shared" si="45"/>
        <v>14015</v>
      </c>
      <c r="BG99" s="42">
        <v>6812</v>
      </c>
      <c r="BH99" s="42">
        <v>7203</v>
      </c>
      <c r="BI99" s="42"/>
      <c r="BJ99" s="42"/>
      <c r="BK99" s="42"/>
      <c r="BL99" s="42"/>
      <c r="BM99" s="42"/>
    </row>
    <row r="100" spans="1:65" outlineLevel="5" x14ac:dyDescent="0.3">
      <c r="A100" s="22">
        <f t="shared" si="48"/>
        <v>3</v>
      </c>
      <c r="B100" s="9">
        <f t="shared" si="46"/>
        <v>44271</v>
      </c>
      <c r="C100" s="51">
        <v>275128</v>
      </c>
      <c r="D100" s="64"/>
      <c r="E100" s="12"/>
      <c r="F100" s="12"/>
      <c r="G100" s="12"/>
      <c r="H100" s="12"/>
      <c r="I100" s="12"/>
      <c r="J100" s="12"/>
      <c r="K100" s="12"/>
      <c r="L100" s="12"/>
      <c r="M100" s="74">
        <f t="shared" si="37"/>
        <v>7.2</v>
      </c>
      <c r="N100" s="83">
        <v>7.2</v>
      </c>
      <c r="O100" s="83">
        <v>7.23</v>
      </c>
      <c r="P100" s="83"/>
      <c r="Q100" s="83"/>
      <c r="R100" s="83"/>
      <c r="S100" s="83"/>
      <c r="T100" s="83"/>
      <c r="U100" s="83"/>
      <c r="V100" s="5" t="str">
        <f t="shared" si="38"/>
        <v/>
      </c>
      <c r="W100" s="41"/>
      <c r="X100" s="41"/>
      <c r="Y100" s="41"/>
      <c r="Z100" s="41"/>
      <c r="AA100" s="41"/>
      <c r="AB100" s="41"/>
      <c r="AC100" s="41"/>
      <c r="AD100" s="41"/>
      <c r="AE100" s="5" t="str">
        <f t="shared" si="39"/>
        <v/>
      </c>
      <c r="AF100" s="41"/>
      <c r="AG100" s="41"/>
      <c r="AH100" s="41"/>
      <c r="AI100" s="41"/>
      <c r="AJ100" s="41"/>
      <c r="AK100" s="41"/>
      <c r="AL100" s="41"/>
      <c r="AM100" s="41"/>
      <c r="AN100" s="41">
        <f t="shared" si="47"/>
        <v>22.222222222222221</v>
      </c>
      <c r="AO100" s="41">
        <v>945</v>
      </c>
      <c r="AP100" s="110">
        <v>3.6</v>
      </c>
      <c r="AQ100" s="111">
        <v>2.92</v>
      </c>
      <c r="AR100" s="126">
        <f t="shared" si="40"/>
        <v>81.111111111111114</v>
      </c>
      <c r="AS100" s="126">
        <f t="shared" si="41"/>
        <v>18.888888888888886</v>
      </c>
      <c r="AT100" s="127">
        <v>1231</v>
      </c>
      <c r="AU100" s="128">
        <v>2.4300000000000002</v>
      </c>
      <c r="AV100" s="129">
        <v>1.74</v>
      </c>
      <c r="AW100" s="126">
        <f t="shared" si="42"/>
        <v>71.604938271604937</v>
      </c>
      <c r="AX100" s="126">
        <f t="shared" si="43"/>
        <v>28.395061728395063</v>
      </c>
      <c r="AY100" s="64">
        <f t="shared" si="44"/>
        <v>41.274568195354398</v>
      </c>
      <c r="AZ100" s="97">
        <v>80.319999999999993</v>
      </c>
      <c r="BA100" s="68"/>
      <c r="BB100" s="68"/>
      <c r="BC100" s="68"/>
      <c r="BD100" s="68"/>
      <c r="BE100" s="15"/>
      <c r="BF100" s="5">
        <f t="shared" si="45"/>
        <v>13007</v>
      </c>
      <c r="BG100" s="42">
        <v>6946</v>
      </c>
      <c r="BH100" s="42">
        <v>6061</v>
      </c>
      <c r="BI100" s="42"/>
      <c r="BJ100" s="42"/>
      <c r="BK100" s="42"/>
      <c r="BL100" s="42"/>
      <c r="BM100" s="42"/>
    </row>
    <row r="101" spans="1:65" outlineLevel="5" x14ac:dyDescent="0.3">
      <c r="A101" s="22">
        <f t="shared" si="48"/>
        <v>3</v>
      </c>
      <c r="B101" s="9">
        <f t="shared" si="46"/>
        <v>44272</v>
      </c>
      <c r="C101" s="51">
        <v>278139</v>
      </c>
      <c r="D101" s="64"/>
      <c r="E101" s="12"/>
      <c r="F101" s="12"/>
      <c r="G101" s="12"/>
      <c r="H101" s="12"/>
      <c r="I101" s="12"/>
      <c r="J101" s="12"/>
      <c r="K101" s="12"/>
      <c r="L101" s="12"/>
      <c r="M101" s="74" t="str">
        <f t="shared" si="37"/>
        <v/>
      </c>
      <c r="N101" s="83" t="s">
        <v>103</v>
      </c>
      <c r="O101" s="83" t="s">
        <v>103</v>
      </c>
      <c r="P101" s="83"/>
      <c r="Q101" s="83"/>
      <c r="R101" s="83"/>
      <c r="S101" s="83"/>
      <c r="T101" s="83"/>
      <c r="U101" s="83"/>
      <c r="V101" s="5" t="str">
        <f t="shared" si="38"/>
        <v/>
      </c>
      <c r="W101" s="41"/>
      <c r="X101" s="41"/>
      <c r="Y101" s="41"/>
      <c r="Z101" s="41"/>
      <c r="AA101" s="41"/>
      <c r="AB101" s="41"/>
      <c r="AC101" s="41"/>
      <c r="AD101" s="41"/>
      <c r="AE101" s="5" t="str">
        <f t="shared" si="39"/>
        <v/>
      </c>
      <c r="AF101" s="41"/>
      <c r="AG101" s="41"/>
      <c r="AH101" s="41"/>
      <c r="AI101" s="41"/>
      <c r="AJ101" s="41"/>
      <c r="AK101" s="41"/>
      <c r="AL101" s="41"/>
      <c r="AM101" s="41"/>
      <c r="AN101" s="41">
        <f t="shared" si="47"/>
        <v>22.604951560818083</v>
      </c>
      <c r="AO101" s="41">
        <v>929</v>
      </c>
      <c r="AP101" s="110" t="s">
        <v>103</v>
      </c>
      <c r="AQ101" s="111" t="s">
        <v>103</v>
      </c>
      <c r="AR101" s="126" t="str">
        <f t="shared" si="40"/>
        <v/>
      </c>
      <c r="AS101" s="126" t="str">
        <f t="shared" si="41"/>
        <v/>
      </c>
      <c r="AT101" s="127">
        <v>1222</v>
      </c>
      <c r="AU101" s="128">
        <v>2.34</v>
      </c>
      <c r="AV101" s="129" t="s">
        <v>103</v>
      </c>
      <c r="AW101" s="126" t="str">
        <f t="shared" si="42"/>
        <v/>
      </c>
      <c r="AX101" s="126" t="str">
        <f t="shared" si="43"/>
        <v/>
      </c>
      <c r="AY101" s="64" t="str">
        <f t="shared" si="44"/>
        <v/>
      </c>
      <c r="AZ101" s="97">
        <v>80.12</v>
      </c>
      <c r="BA101" s="68"/>
      <c r="BB101" s="68"/>
      <c r="BC101" s="68"/>
      <c r="BD101" s="68"/>
      <c r="BE101" s="15"/>
      <c r="BF101" s="5">
        <f t="shared" si="45"/>
        <v>9078</v>
      </c>
      <c r="BG101" s="42">
        <v>6701</v>
      </c>
      <c r="BH101" s="42">
        <v>2377</v>
      </c>
      <c r="BI101" s="42"/>
      <c r="BJ101" s="42"/>
      <c r="BK101" s="42"/>
      <c r="BL101" s="42"/>
      <c r="BM101" s="42"/>
    </row>
    <row r="102" spans="1:65" outlineLevel="5" x14ac:dyDescent="0.3">
      <c r="A102" s="22">
        <f t="shared" si="48"/>
        <v>3</v>
      </c>
      <c r="B102" s="9">
        <f t="shared" si="46"/>
        <v>44273</v>
      </c>
      <c r="C102" s="51">
        <v>303090</v>
      </c>
      <c r="D102" s="64"/>
      <c r="E102" s="12"/>
      <c r="F102" s="12"/>
      <c r="G102" s="12"/>
      <c r="H102" s="12"/>
      <c r="I102" s="12"/>
      <c r="J102" s="12"/>
      <c r="K102" s="12"/>
      <c r="L102" s="12"/>
      <c r="M102" s="74" t="str">
        <f t="shared" si="37"/>
        <v/>
      </c>
      <c r="N102" s="83" t="s">
        <v>103</v>
      </c>
      <c r="O102" s="83" t="s">
        <v>103</v>
      </c>
      <c r="P102" s="83"/>
      <c r="Q102" s="83"/>
      <c r="R102" s="83"/>
      <c r="S102" s="83"/>
      <c r="T102" s="83"/>
      <c r="U102" s="83"/>
      <c r="V102" s="5" t="str">
        <f t="shared" si="38"/>
        <v/>
      </c>
      <c r="W102" s="41"/>
      <c r="X102" s="41"/>
      <c r="Y102" s="41"/>
      <c r="Z102" s="41"/>
      <c r="AA102" s="41"/>
      <c r="AB102" s="41"/>
      <c r="AC102" s="41"/>
      <c r="AD102" s="41"/>
      <c r="AE102" s="5" t="str">
        <f t="shared" si="39"/>
        <v/>
      </c>
      <c r="AF102" s="41"/>
      <c r="AG102" s="41"/>
      <c r="AH102" s="41"/>
      <c r="AI102" s="41"/>
      <c r="AJ102" s="41"/>
      <c r="AK102" s="41"/>
      <c r="AL102" s="41"/>
      <c r="AM102" s="41"/>
      <c r="AN102" s="41">
        <f t="shared" si="47"/>
        <v>22.058823529411764</v>
      </c>
      <c r="AO102" s="41">
        <v>952</v>
      </c>
      <c r="AP102" s="110" t="s">
        <v>103</v>
      </c>
      <c r="AQ102" s="111" t="s">
        <v>103</v>
      </c>
      <c r="AR102" s="126" t="str">
        <f t="shared" si="40"/>
        <v/>
      </c>
      <c r="AS102" s="126" t="str">
        <f t="shared" si="41"/>
        <v/>
      </c>
      <c r="AT102" s="127">
        <v>1271</v>
      </c>
      <c r="AU102" s="128">
        <v>2.29</v>
      </c>
      <c r="AV102" s="129" t="s">
        <v>103</v>
      </c>
      <c r="AW102" s="126" t="str">
        <f t="shared" si="42"/>
        <v/>
      </c>
      <c r="AX102" s="126" t="str">
        <f t="shared" si="43"/>
        <v/>
      </c>
      <c r="AY102" s="64" t="str">
        <f t="shared" si="44"/>
        <v/>
      </c>
      <c r="AZ102" s="97">
        <v>80.930000000000007</v>
      </c>
      <c r="BA102" s="68"/>
      <c r="BB102" s="68"/>
      <c r="BC102" s="68"/>
      <c r="BD102" s="68"/>
      <c r="BE102" s="15"/>
      <c r="BF102" s="5">
        <f t="shared" si="45"/>
        <v>9465</v>
      </c>
      <c r="BG102" s="42">
        <v>6927</v>
      </c>
      <c r="BH102" s="42">
        <v>2538</v>
      </c>
      <c r="BI102" s="42"/>
      <c r="BJ102" s="42"/>
      <c r="BK102" s="42"/>
      <c r="BL102" s="42"/>
      <c r="BM102" s="42"/>
    </row>
    <row r="103" spans="1:65" outlineLevel="5" x14ac:dyDescent="0.3">
      <c r="A103" s="22">
        <f t="shared" si="48"/>
        <v>3</v>
      </c>
      <c r="B103" s="9">
        <f t="shared" si="46"/>
        <v>44274</v>
      </c>
      <c r="C103" s="51">
        <v>299681</v>
      </c>
      <c r="D103" s="64"/>
      <c r="E103" s="12"/>
      <c r="F103" s="12"/>
      <c r="G103" s="12"/>
      <c r="H103" s="12"/>
      <c r="I103" s="12"/>
      <c r="J103" s="12"/>
      <c r="K103" s="12"/>
      <c r="L103" s="12"/>
      <c r="M103" s="74" t="str">
        <f t="shared" si="37"/>
        <v/>
      </c>
      <c r="N103" s="83" t="s">
        <v>103</v>
      </c>
      <c r="O103" s="83" t="s">
        <v>103</v>
      </c>
      <c r="P103" s="83"/>
      <c r="Q103" s="83"/>
      <c r="R103" s="83"/>
      <c r="S103" s="83"/>
      <c r="T103" s="83"/>
      <c r="U103" s="83"/>
      <c r="V103" s="5" t="str">
        <f t="shared" si="38"/>
        <v/>
      </c>
      <c r="W103" s="41"/>
      <c r="X103" s="41"/>
      <c r="Y103" s="41"/>
      <c r="Z103" s="41"/>
      <c r="AA103" s="41"/>
      <c r="AB103" s="41"/>
      <c r="AC103" s="41"/>
      <c r="AD103" s="41"/>
      <c r="AE103" s="5" t="str">
        <f t="shared" si="39"/>
        <v/>
      </c>
      <c r="AF103" s="41"/>
      <c r="AG103" s="41"/>
      <c r="AH103" s="41"/>
      <c r="AI103" s="41"/>
      <c r="AJ103" s="41"/>
      <c r="AK103" s="41"/>
      <c r="AL103" s="41"/>
      <c r="AM103" s="41"/>
      <c r="AN103" s="41">
        <f t="shared" si="47"/>
        <v>21.829521829521831</v>
      </c>
      <c r="AO103" s="41">
        <v>962</v>
      </c>
      <c r="AP103" s="110" t="s">
        <v>103</v>
      </c>
      <c r="AQ103" s="111" t="s">
        <v>103</v>
      </c>
      <c r="AR103" s="126" t="str">
        <f t="shared" si="40"/>
        <v/>
      </c>
      <c r="AS103" s="126" t="str">
        <f t="shared" si="41"/>
        <v/>
      </c>
      <c r="AT103" s="127">
        <v>1289</v>
      </c>
      <c r="AU103" s="128">
        <v>2.31</v>
      </c>
      <c r="AV103" s="129" t="s">
        <v>103</v>
      </c>
      <c r="AW103" s="126" t="str">
        <f t="shared" si="42"/>
        <v/>
      </c>
      <c r="AX103" s="126" t="str">
        <f t="shared" si="43"/>
        <v/>
      </c>
      <c r="AY103" s="64" t="str">
        <f t="shared" si="44"/>
        <v/>
      </c>
      <c r="AZ103" s="97">
        <v>80.45</v>
      </c>
      <c r="BA103" s="68"/>
      <c r="BB103" s="68"/>
      <c r="BC103" s="68"/>
      <c r="BD103" s="68"/>
      <c r="BE103" s="15"/>
      <c r="BF103" s="5">
        <f t="shared" si="45"/>
        <v>9741</v>
      </c>
      <c r="BG103" s="42">
        <v>6007</v>
      </c>
      <c r="BH103" s="42">
        <v>3734</v>
      </c>
      <c r="BI103" s="42"/>
      <c r="BJ103" s="42"/>
      <c r="BK103" s="42"/>
      <c r="BL103" s="42"/>
      <c r="BM103" s="42"/>
    </row>
    <row r="104" spans="1:65" outlineLevel="5" x14ac:dyDescent="0.3">
      <c r="A104" s="22">
        <f t="shared" si="48"/>
        <v>3</v>
      </c>
      <c r="B104" s="9">
        <f t="shared" si="46"/>
        <v>44275</v>
      </c>
      <c r="C104" s="51">
        <v>280442</v>
      </c>
      <c r="D104" s="64"/>
      <c r="E104" s="12"/>
      <c r="F104" s="12"/>
      <c r="G104" s="12"/>
      <c r="H104" s="12"/>
      <c r="I104" s="12"/>
      <c r="J104" s="12"/>
      <c r="K104" s="12"/>
      <c r="L104" s="12"/>
      <c r="M104" s="74" t="str">
        <f t="shared" si="37"/>
        <v/>
      </c>
      <c r="N104" s="83" t="s">
        <v>103</v>
      </c>
      <c r="O104" s="83" t="s">
        <v>103</v>
      </c>
      <c r="P104" s="83"/>
      <c r="Q104" s="83"/>
      <c r="R104" s="83"/>
      <c r="S104" s="83"/>
      <c r="T104" s="83"/>
      <c r="U104" s="83"/>
      <c r="V104" s="5" t="str">
        <f t="shared" si="38"/>
        <v/>
      </c>
      <c r="W104" s="41"/>
      <c r="X104" s="41"/>
      <c r="Y104" s="41"/>
      <c r="Z104" s="41"/>
      <c r="AA104" s="41"/>
      <c r="AB104" s="41"/>
      <c r="AC104" s="41"/>
      <c r="AD104" s="41"/>
      <c r="AE104" s="5" t="str">
        <f t="shared" si="39"/>
        <v/>
      </c>
      <c r="AF104" s="41"/>
      <c r="AG104" s="41"/>
      <c r="AH104" s="41"/>
      <c r="AI104" s="41"/>
      <c r="AJ104" s="41"/>
      <c r="AK104" s="41"/>
      <c r="AL104" s="41"/>
      <c r="AM104" s="41"/>
      <c r="AN104" s="41">
        <f t="shared" si="47"/>
        <v>17.706576728499158</v>
      </c>
      <c r="AO104" s="41">
        <v>1186</v>
      </c>
      <c r="AP104" s="110" t="s">
        <v>103</v>
      </c>
      <c r="AQ104" s="111" t="s">
        <v>103</v>
      </c>
      <c r="AR104" s="126" t="str">
        <f t="shared" si="40"/>
        <v/>
      </c>
      <c r="AS104" s="126" t="str">
        <f t="shared" si="41"/>
        <v/>
      </c>
      <c r="AT104" s="127">
        <v>1292</v>
      </c>
      <c r="AU104" s="128" t="s">
        <v>103</v>
      </c>
      <c r="AV104" s="129" t="s">
        <v>103</v>
      </c>
      <c r="AW104" s="126" t="str">
        <f t="shared" si="42"/>
        <v/>
      </c>
      <c r="AX104" s="126" t="str">
        <f t="shared" si="43"/>
        <v/>
      </c>
      <c r="AY104" s="64" t="str">
        <f t="shared" si="44"/>
        <v/>
      </c>
      <c r="AZ104" s="97" t="s">
        <v>103</v>
      </c>
      <c r="BA104" s="68"/>
      <c r="BB104" s="68"/>
      <c r="BC104" s="68"/>
      <c r="BD104" s="68"/>
      <c r="BE104" s="15"/>
      <c r="BF104" s="5">
        <f t="shared" si="45"/>
        <v>13310</v>
      </c>
      <c r="BG104" s="42">
        <v>5322</v>
      </c>
      <c r="BH104" s="42">
        <v>7988</v>
      </c>
      <c r="BI104" s="42"/>
      <c r="BJ104" s="42"/>
      <c r="BK104" s="42"/>
      <c r="BL104" s="42"/>
      <c r="BM104" s="42"/>
    </row>
    <row r="105" spans="1:65" outlineLevel="5" x14ac:dyDescent="0.3">
      <c r="A105" s="22">
        <f t="shared" si="48"/>
        <v>3</v>
      </c>
      <c r="B105" s="9">
        <f t="shared" si="46"/>
        <v>44276</v>
      </c>
      <c r="C105" s="51">
        <v>280443</v>
      </c>
      <c r="D105" s="64"/>
      <c r="E105" s="12"/>
      <c r="F105" s="12"/>
      <c r="G105" s="12"/>
      <c r="H105" s="12"/>
      <c r="I105" s="12"/>
      <c r="J105" s="12"/>
      <c r="K105" s="12"/>
      <c r="L105" s="12"/>
      <c r="M105" s="74" t="str">
        <f t="shared" si="37"/>
        <v/>
      </c>
      <c r="N105" s="83" t="s">
        <v>103</v>
      </c>
      <c r="O105" s="83" t="s">
        <v>103</v>
      </c>
      <c r="P105" s="83"/>
      <c r="Q105" s="83"/>
      <c r="R105" s="83"/>
      <c r="S105" s="83"/>
      <c r="T105" s="83"/>
      <c r="U105" s="83"/>
      <c r="V105" s="5" t="str">
        <f t="shared" si="38"/>
        <v/>
      </c>
      <c r="W105" s="41"/>
      <c r="X105" s="41"/>
      <c r="Y105" s="41"/>
      <c r="Z105" s="41"/>
      <c r="AA105" s="41"/>
      <c r="AB105" s="41"/>
      <c r="AC105" s="41"/>
      <c r="AD105" s="41"/>
      <c r="AE105" s="5" t="str">
        <f t="shared" si="39"/>
        <v/>
      </c>
      <c r="AF105" s="41"/>
      <c r="AG105" s="41"/>
      <c r="AH105" s="41"/>
      <c r="AI105" s="41"/>
      <c r="AJ105" s="41"/>
      <c r="AK105" s="41"/>
      <c r="AL105" s="41"/>
      <c r="AM105" s="41"/>
      <c r="AN105" s="41">
        <f t="shared" si="47"/>
        <v>17.751479289940828</v>
      </c>
      <c r="AO105" s="41">
        <v>1183</v>
      </c>
      <c r="AP105" s="110" t="s">
        <v>103</v>
      </c>
      <c r="AQ105" s="111" t="s">
        <v>103</v>
      </c>
      <c r="AR105" s="126" t="str">
        <f t="shared" si="40"/>
        <v/>
      </c>
      <c r="AS105" s="126" t="str">
        <f t="shared" si="41"/>
        <v/>
      </c>
      <c r="AT105" s="127">
        <v>1302</v>
      </c>
      <c r="AU105" s="128" t="s">
        <v>103</v>
      </c>
      <c r="AV105" s="129" t="s">
        <v>103</v>
      </c>
      <c r="AW105" s="126" t="str">
        <f t="shared" si="42"/>
        <v/>
      </c>
      <c r="AX105" s="126" t="str">
        <f t="shared" si="43"/>
        <v/>
      </c>
      <c r="AY105" s="64" t="str">
        <f t="shared" si="44"/>
        <v/>
      </c>
      <c r="AZ105" s="97" t="s">
        <v>103</v>
      </c>
      <c r="BA105" s="68"/>
      <c r="BB105" s="68"/>
      <c r="BC105" s="68"/>
      <c r="BD105" s="68"/>
      <c r="BE105" s="15"/>
      <c r="BF105" s="5">
        <f t="shared" si="45"/>
        <v>12564</v>
      </c>
      <c r="BG105" s="42">
        <v>5257</v>
      </c>
      <c r="BH105" s="42">
        <v>7307</v>
      </c>
      <c r="BI105" s="42"/>
      <c r="BJ105" s="42"/>
      <c r="BK105" s="42"/>
      <c r="BL105" s="42"/>
      <c r="BM105" s="42"/>
    </row>
    <row r="106" spans="1:65" outlineLevel="5" x14ac:dyDescent="0.3">
      <c r="A106" s="22">
        <f t="shared" si="48"/>
        <v>3</v>
      </c>
      <c r="B106" s="9">
        <f t="shared" si="46"/>
        <v>44277</v>
      </c>
      <c r="C106" s="51">
        <v>305284</v>
      </c>
      <c r="D106" s="64"/>
      <c r="E106" s="12"/>
      <c r="F106" s="12"/>
      <c r="G106" s="12"/>
      <c r="H106" s="12"/>
      <c r="I106" s="12"/>
      <c r="J106" s="12"/>
      <c r="K106" s="12"/>
      <c r="L106" s="12"/>
      <c r="M106" s="74" t="str">
        <f t="shared" si="37"/>
        <v/>
      </c>
      <c r="N106" s="83" t="s">
        <v>103</v>
      </c>
      <c r="O106" s="83" t="s">
        <v>103</v>
      </c>
      <c r="P106" s="83"/>
      <c r="Q106" s="83"/>
      <c r="R106" s="83"/>
      <c r="S106" s="83"/>
      <c r="T106" s="83"/>
      <c r="U106" s="83"/>
      <c r="V106" s="5" t="str">
        <f t="shared" si="38"/>
        <v/>
      </c>
      <c r="W106" s="41"/>
      <c r="X106" s="41"/>
      <c r="Y106" s="41"/>
      <c r="Z106" s="41"/>
      <c r="AA106" s="41"/>
      <c r="AB106" s="41"/>
      <c r="AC106" s="41"/>
      <c r="AD106" s="41"/>
      <c r="AE106" s="5" t="str">
        <f t="shared" si="39"/>
        <v/>
      </c>
      <c r="AF106" s="41"/>
      <c r="AG106" s="41"/>
      <c r="AH106" s="41"/>
      <c r="AI106" s="41"/>
      <c r="AJ106" s="41"/>
      <c r="AK106" s="41"/>
      <c r="AL106" s="41"/>
      <c r="AM106" s="41"/>
      <c r="AN106" s="41">
        <f t="shared" si="47"/>
        <v>17.470881863560731</v>
      </c>
      <c r="AO106" s="41">
        <v>1202</v>
      </c>
      <c r="AP106" s="110" t="s">
        <v>103</v>
      </c>
      <c r="AQ106" s="111" t="s">
        <v>103</v>
      </c>
      <c r="AR106" s="126" t="str">
        <f t="shared" si="40"/>
        <v/>
      </c>
      <c r="AS106" s="126" t="str">
        <f t="shared" si="41"/>
        <v/>
      </c>
      <c r="AT106" s="127">
        <v>1291</v>
      </c>
      <c r="AU106" s="128">
        <v>2.2799999999999998</v>
      </c>
      <c r="AV106" s="129" t="s">
        <v>103</v>
      </c>
      <c r="AW106" s="126" t="str">
        <f t="shared" si="42"/>
        <v/>
      </c>
      <c r="AX106" s="126" t="str">
        <f t="shared" si="43"/>
        <v/>
      </c>
      <c r="AY106" s="64" t="str">
        <f t="shared" si="44"/>
        <v/>
      </c>
      <c r="AZ106" s="97">
        <v>80.83</v>
      </c>
      <c r="BA106" s="68"/>
      <c r="BB106" s="68"/>
      <c r="BC106" s="68"/>
      <c r="BD106" s="68"/>
      <c r="BE106" s="15"/>
      <c r="BF106" s="5">
        <f t="shared" si="45"/>
        <v>15997</v>
      </c>
      <c r="BG106" s="42">
        <v>5322</v>
      </c>
      <c r="BH106" s="42">
        <v>10675</v>
      </c>
      <c r="BI106" s="42"/>
      <c r="BJ106" s="42"/>
      <c r="BK106" s="42"/>
      <c r="BL106" s="42"/>
      <c r="BM106" s="42"/>
    </row>
    <row r="107" spans="1:65" outlineLevel="5" x14ac:dyDescent="0.3">
      <c r="A107" s="22">
        <f t="shared" si="48"/>
        <v>3</v>
      </c>
      <c r="B107" s="9">
        <f t="shared" si="46"/>
        <v>44278</v>
      </c>
      <c r="C107" s="51">
        <v>291498</v>
      </c>
      <c r="D107" s="64"/>
      <c r="E107" s="12"/>
      <c r="F107" s="12"/>
      <c r="G107" s="12"/>
      <c r="H107" s="12"/>
      <c r="I107" s="12"/>
      <c r="J107" s="12"/>
      <c r="K107" s="12"/>
      <c r="L107" s="12"/>
      <c r="M107" s="74" t="str">
        <f t="shared" si="37"/>
        <v/>
      </c>
      <c r="N107" s="83" t="s">
        <v>103</v>
      </c>
      <c r="O107" s="83" t="s">
        <v>103</v>
      </c>
      <c r="P107" s="83"/>
      <c r="Q107" s="83"/>
      <c r="R107" s="83"/>
      <c r="S107" s="83"/>
      <c r="T107" s="83"/>
      <c r="U107" s="83"/>
      <c r="V107" s="5" t="str">
        <f t="shared" si="38"/>
        <v/>
      </c>
      <c r="W107" s="41"/>
      <c r="X107" s="41"/>
      <c r="Y107" s="41"/>
      <c r="Z107" s="41"/>
      <c r="AA107" s="41"/>
      <c r="AB107" s="41"/>
      <c r="AC107" s="41"/>
      <c r="AD107" s="41"/>
      <c r="AE107" s="5" t="str">
        <f t="shared" si="39"/>
        <v/>
      </c>
      <c r="AF107" s="41"/>
      <c r="AG107" s="41"/>
      <c r="AH107" s="41"/>
      <c r="AI107" s="41"/>
      <c r="AJ107" s="41"/>
      <c r="AK107" s="41"/>
      <c r="AL107" s="41"/>
      <c r="AM107" s="41"/>
      <c r="AN107" s="41">
        <f t="shared" si="47"/>
        <v>18.600531443755536</v>
      </c>
      <c r="AO107" s="41">
        <v>1129</v>
      </c>
      <c r="AP107" s="110" t="s">
        <v>103</v>
      </c>
      <c r="AQ107" s="111" t="s">
        <v>103</v>
      </c>
      <c r="AR107" s="126" t="str">
        <f t="shared" si="40"/>
        <v/>
      </c>
      <c r="AS107" s="126" t="str">
        <f t="shared" si="41"/>
        <v/>
      </c>
      <c r="AT107" s="127">
        <v>1175</v>
      </c>
      <c r="AU107" s="128">
        <v>2.25</v>
      </c>
      <c r="AV107" s="129" t="s">
        <v>103</v>
      </c>
      <c r="AW107" s="126" t="str">
        <f t="shared" si="42"/>
        <v/>
      </c>
      <c r="AX107" s="126" t="str">
        <f t="shared" si="43"/>
        <v/>
      </c>
      <c r="AY107" s="64" t="str">
        <f t="shared" si="44"/>
        <v/>
      </c>
      <c r="AZ107" s="97">
        <v>80.44</v>
      </c>
      <c r="BA107" s="68"/>
      <c r="BB107" s="68"/>
      <c r="BC107" s="68"/>
      <c r="BD107" s="68"/>
      <c r="BE107" s="15"/>
      <c r="BF107" s="5">
        <f t="shared" si="45"/>
        <v>15524</v>
      </c>
      <c r="BG107" s="42">
        <v>5315</v>
      </c>
      <c r="BH107" s="42">
        <v>10209</v>
      </c>
      <c r="BI107" s="42"/>
      <c r="BJ107" s="42"/>
      <c r="BK107" s="42"/>
      <c r="BL107" s="42"/>
      <c r="BM107" s="42"/>
    </row>
    <row r="108" spans="1:65" outlineLevel="5" x14ac:dyDescent="0.3">
      <c r="A108" s="22">
        <f t="shared" si="48"/>
        <v>3</v>
      </c>
      <c r="B108" s="9">
        <f t="shared" si="46"/>
        <v>44279</v>
      </c>
      <c r="C108" s="51">
        <v>280550</v>
      </c>
      <c r="D108" s="64"/>
      <c r="E108" s="12"/>
      <c r="F108" s="12"/>
      <c r="G108" s="12"/>
      <c r="H108" s="12"/>
      <c r="I108" s="12"/>
      <c r="J108" s="12"/>
      <c r="K108" s="12"/>
      <c r="L108" s="12"/>
      <c r="M108" s="74" t="str">
        <f t="shared" si="37"/>
        <v/>
      </c>
      <c r="N108" s="83" t="s">
        <v>103</v>
      </c>
      <c r="O108" s="83" t="s">
        <v>103</v>
      </c>
      <c r="P108" s="83"/>
      <c r="Q108" s="83"/>
      <c r="R108" s="83"/>
      <c r="S108" s="83"/>
      <c r="T108" s="83"/>
      <c r="U108" s="83"/>
      <c r="V108" s="5" t="str">
        <f t="shared" si="38"/>
        <v/>
      </c>
      <c r="W108" s="41"/>
      <c r="X108" s="41"/>
      <c r="Y108" s="41"/>
      <c r="Z108" s="41"/>
      <c r="AA108" s="41"/>
      <c r="AB108" s="41"/>
      <c r="AC108" s="41"/>
      <c r="AD108" s="41"/>
      <c r="AE108" s="5" t="str">
        <f t="shared" si="39"/>
        <v/>
      </c>
      <c r="AF108" s="41"/>
      <c r="AG108" s="41"/>
      <c r="AH108" s="41"/>
      <c r="AI108" s="41"/>
      <c r="AJ108" s="41"/>
      <c r="AK108" s="41"/>
      <c r="AL108" s="41"/>
      <c r="AM108" s="41"/>
      <c r="AN108" s="41">
        <f>21000/AO108</f>
        <v>22.411953041622198</v>
      </c>
      <c r="AO108" s="41">
        <v>937</v>
      </c>
      <c r="AP108" s="110" t="s">
        <v>103</v>
      </c>
      <c r="AQ108" s="111" t="s">
        <v>103</v>
      </c>
      <c r="AR108" s="126" t="str">
        <f t="shared" si="40"/>
        <v/>
      </c>
      <c r="AS108" s="126" t="str">
        <f t="shared" si="41"/>
        <v/>
      </c>
      <c r="AT108" s="127">
        <v>1041</v>
      </c>
      <c r="AU108" s="128">
        <v>2.21</v>
      </c>
      <c r="AV108" s="129" t="s">
        <v>103</v>
      </c>
      <c r="AW108" s="126" t="str">
        <f t="shared" si="42"/>
        <v/>
      </c>
      <c r="AX108" s="126" t="str">
        <f t="shared" si="43"/>
        <v/>
      </c>
      <c r="AY108" s="64" t="str">
        <f t="shared" si="44"/>
        <v/>
      </c>
      <c r="AZ108" s="97">
        <v>80.19</v>
      </c>
      <c r="BA108" s="68"/>
      <c r="BB108" s="68"/>
      <c r="BC108" s="68"/>
      <c r="BD108" s="68"/>
      <c r="BE108" s="15"/>
      <c r="BF108" s="5">
        <f t="shared" si="45"/>
        <v>11192</v>
      </c>
      <c r="BG108" s="42">
        <v>2031</v>
      </c>
      <c r="BH108" s="42">
        <v>9161</v>
      </c>
      <c r="BI108" s="42"/>
      <c r="BJ108" s="42"/>
      <c r="BK108" s="42"/>
      <c r="BL108" s="42"/>
      <c r="BM108" s="42"/>
    </row>
    <row r="109" spans="1:65" outlineLevel="5" x14ac:dyDescent="0.3">
      <c r="A109" s="22">
        <f t="shared" si="48"/>
        <v>3</v>
      </c>
      <c r="B109" s="9">
        <f t="shared" si="46"/>
        <v>44280</v>
      </c>
      <c r="C109" s="51">
        <v>295151</v>
      </c>
      <c r="D109" s="64"/>
      <c r="E109" s="12"/>
      <c r="F109" s="12"/>
      <c r="G109" s="12"/>
      <c r="H109" s="12"/>
      <c r="I109" s="12"/>
      <c r="J109" s="12"/>
      <c r="K109" s="12"/>
      <c r="L109" s="12"/>
      <c r="M109" s="74">
        <f t="shared" si="37"/>
        <v>7.3</v>
      </c>
      <c r="N109" s="83">
        <v>7.24</v>
      </c>
      <c r="O109" s="83">
        <v>7.27</v>
      </c>
      <c r="P109" s="83"/>
      <c r="Q109" s="83"/>
      <c r="R109" s="83"/>
      <c r="S109" s="83"/>
      <c r="T109" s="83"/>
      <c r="U109" s="83"/>
      <c r="V109" s="5" t="str">
        <f t="shared" si="38"/>
        <v/>
      </c>
      <c r="W109" s="41"/>
      <c r="X109" s="41"/>
      <c r="Y109" s="41"/>
      <c r="Z109" s="41"/>
      <c r="AA109" s="41"/>
      <c r="AB109" s="41"/>
      <c r="AC109" s="41"/>
      <c r="AD109" s="41"/>
      <c r="AE109" s="5" t="str">
        <f t="shared" si="39"/>
        <v/>
      </c>
      <c r="AF109" s="41"/>
      <c r="AG109" s="41"/>
      <c r="AH109" s="41"/>
      <c r="AI109" s="41"/>
      <c r="AJ109" s="41"/>
      <c r="AK109" s="41"/>
      <c r="AL109" s="41"/>
      <c r="AM109" s="41"/>
      <c r="AN109" s="41">
        <f t="shared" si="47"/>
        <v>22.580645161290324</v>
      </c>
      <c r="AO109" s="41">
        <v>930</v>
      </c>
      <c r="AP109" s="110">
        <v>3.62</v>
      </c>
      <c r="AQ109" s="111">
        <v>2.93</v>
      </c>
      <c r="AR109" s="126">
        <f t="shared" si="40"/>
        <v>80.939226519337012</v>
      </c>
      <c r="AS109" s="126">
        <f t="shared" si="41"/>
        <v>19.060773480662988</v>
      </c>
      <c r="AT109" s="127">
        <v>1003</v>
      </c>
      <c r="AU109" s="128">
        <v>2.2200000000000002</v>
      </c>
      <c r="AV109" s="129">
        <v>1.52</v>
      </c>
      <c r="AW109" s="126">
        <f t="shared" si="42"/>
        <v>68.468468468468473</v>
      </c>
      <c r="AX109" s="126">
        <f t="shared" si="43"/>
        <v>31.531531531531527</v>
      </c>
      <c r="AY109" s="64">
        <f t="shared" si="44"/>
        <v>48.86396879570939</v>
      </c>
      <c r="AZ109" s="97">
        <v>80.09</v>
      </c>
      <c r="BA109" s="68"/>
      <c r="BB109" s="68"/>
      <c r="BC109" s="68"/>
      <c r="BD109" s="68"/>
      <c r="BE109" s="15"/>
      <c r="BF109" s="5">
        <f t="shared" si="45"/>
        <v>9071</v>
      </c>
      <c r="BG109" s="42">
        <v>5206</v>
      </c>
      <c r="BH109" s="42">
        <v>3865</v>
      </c>
      <c r="BI109" s="42"/>
      <c r="BJ109" s="42"/>
      <c r="BK109" s="42"/>
      <c r="BL109" s="42"/>
      <c r="BM109" s="42"/>
    </row>
    <row r="110" spans="1:65" outlineLevel="5" x14ac:dyDescent="0.3">
      <c r="A110" s="22">
        <f t="shared" si="48"/>
        <v>3</v>
      </c>
      <c r="B110" s="9">
        <f t="shared" si="46"/>
        <v>44281</v>
      </c>
      <c r="C110" s="51">
        <v>295227</v>
      </c>
      <c r="D110" s="64"/>
      <c r="E110" s="12"/>
      <c r="F110" s="12"/>
      <c r="G110" s="12"/>
      <c r="H110" s="12"/>
      <c r="I110" s="12"/>
      <c r="J110" s="12"/>
      <c r="K110" s="12"/>
      <c r="L110" s="12"/>
      <c r="M110" s="74" t="str">
        <f t="shared" si="37"/>
        <v/>
      </c>
      <c r="N110" s="83" t="s">
        <v>103</v>
      </c>
      <c r="O110" s="83" t="s">
        <v>103</v>
      </c>
      <c r="P110" s="83"/>
      <c r="Q110" s="83"/>
      <c r="R110" s="83"/>
      <c r="S110" s="83"/>
      <c r="T110" s="83"/>
      <c r="U110" s="83"/>
      <c r="V110" s="5" t="str">
        <f t="shared" si="38"/>
        <v/>
      </c>
      <c r="W110" s="41"/>
      <c r="X110" s="41"/>
      <c r="Y110" s="41"/>
      <c r="Z110" s="41"/>
      <c r="AA110" s="41"/>
      <c r="AB110" s="41"/>
      <c r="AC110" s="41"/>
      <c r="AD110" s="41"/>
      <c r="AE110" s="5" t="str">
        <f t="shared" si="39"/>
        <v/>
      </c>
      <c r="AF110" s="41"/>
      <c r="AG110" s="41"/>
      <c r="AH110" s="41"/>
      <c r="AI110" s="41"/>
      <c r="AJ110" s="41"/>
      <c r="AK110" s="41"/>
      <c r="AL110" s="41"/>
      <c r="AM110" s="41"/>
      <c r="AN110" s="41">
        <f t="shared" si="47"/>
        <v>26.315789473684209</v>
      </c>
      <c r="AO110" s="41">
        <v>798</v>
      </c>
      <c r="AP110" s="110" t="s">
        <v>103</v>
      </c>
      <c r="AQ110" s="111" t="s">
        <v>103</v>
      </c>
      <c r="AR110" s="126" t="str">
        <f t="shared" si="40"/>
        <v/>
      </c>
      <c r="AS110" s="126" t="str">
        <f t="shared" si="41"/>
        <v/>
      </c>
      <c r="AT110" s="127">
        <v>1028</v>
      </c>
      <c r="AU110" s="128">
        <v>2.2400000000000002</v>
      </c>
      <c r="AV110" s="129" t="s">
        <v>103</v>
      </c>
      <c r="AW110" s="126" t="str">
        <f t="shared" si="42"/>
        <v/>
      </c>
      <c r="AX110" s="126" t="str">
        <f t="shared" si="43"/>
        <v/>
      </c>
      <c r="AY110" s="64" t="str">
        <f t="shared" si="44"/>
        <v/>
      </c>
      <c r="AZ110" s="97">
        <v>80.55</v>
      </c>
      <c r="BA110" s="68">
        <v>59.3</v>
      </c>
      <c r="BB110" s="68">
        <v>35.700000000000003</v>
      </c>
      <c r="BC110" s="68">
        <v>1565</v>
      </c>
      <c r="BD110" s="68"/>
      <c r="BE110" s="15"/>
      <c r="BF110" s="5">
        <f t="shared" si="45"/>
        <v>10960</v>
      </c>
      <c r="BG110" s="42">
        <v>6353</v>
      </c>
      <c r="BH110" s="42">
        <v>4607</v>
      </c>
      <c r="BI110" s="42"/>
      <c r="BJ110" s="42"/>
      <c r="BK110" s="42"/>
      <c r="BL110" s="42"/>
      <c r="BM110" s="42"/>
    </row>
    <row r="111" spans="1:65" outlineLevel="5" x14ac:dyDescent="0.3">
      <c r="A111" s="22">
        <f t="shared" si="48"/>
        <v>3</v>
      </c>
      <c r="B111" s="9">
        <f t="shared" si="46"/>
        <v>44282</v>
      </c>
      <c r="C111" s="51">
        <v>304532</v>
      </c>
      <c r="D111" s="64"/>
      <c r="E111" s="12"/>
      <c r="F111" s="12"/>
      <c r="G111" s="12"/>
      <c r="H111" s="12"/>
      <c r="I111" s="12"/>
      <c r="J111" s="12"/>
      <c r="K111" s="12"/>
      <c r="L111" s="12"/>
      <c r="M111" s="74" t="str">
        <f t="shared" si="37"/>
        <v/>
      </c>
      <c r="N111" s="83" t="s">
        <v>103</v>
      </c>
      <c r="O111" s="83" t="s">
        <v>103</v>
      </c>
      <c r="P111" s="83"/>
      <c r="Q111" s="83"/>
      <c r="R111" s="83"/>
      <c r="S111" s="83"/>
      <c r="T111" s="83"/>
      <c r="U111" s="83"/>
      <c r="V111" s="5" t="str">
        <f t="shared" si="38"/>
        <v/>
      </c>
      <c r="W111" s="41"/>
      <c r="X111" s="41"/>
      <c r="Y111" s="41"/>
      <c r="Z111" s="41"/>
      <c r="AA111" s="41"/>
      <c r="AB111" s="41"/>
      <c r="AC111" s="41"/>
      <c r="AD111" s="41"/>
      <c r="AE111" s="5" t="str">
        <f t="shared" si="39"/>
        <v/>
      </c>
      <c r="AF111" s="41"/>
      <c r="AG111" s="41"/>
      <c r="AH111" s="41"/>
      <c r="AI111" s="41"/>
      <c r="AJ111" s="41"/>
      <c r="AK111" s="41"/>
      <c r="AL111" s="41"/>
      <c r="AM111" s="41"/>
      <c r="AN111" s="41">
        <f t="shared" si="47"/>
        <v>25.862068965517242</v>
      </c>
      <c r="AO111" s="41">
        <v>812</v>
      </c>
      <c r="AP111" s="110" t="s">
        <v>103</v>
      </c>
      <c r="AQ111" s="111" t="s">
        <v>103</v>
      </c>
      <c r="AR111" s="126" t="str">
        <f t="shared" si="40"/>
        <v/>
      </c>
      <c r="AS111" s="126" t="str">
        <f t="shared" si="41"/>
        <v/>
      </c>
      <c r="AT111" s="127">
        <v>1023</v>
      </c>
      <c r="AU111" s="128" t="s">
        <v>103</v>
      </c>
      <c r="AV111" s="129" t="s">
        <v>103</v>
      </c>
      <c r="AW111" s="126" t="str">
        <f t="shared" si="42"/>
        <v/>
      </c>
      <c r="AX111" s="126" t="str">
        <f t="shared" si="43"/>
        <v/>
      </c>
      <c r="AY111" s="64" t="str">
        <f t="shared" si="44"/>
        <v/>
      </c>
      <c r="AZ111" s="97" t="s">
        <v>103</v>
      </c>
      <c r="BA111" s="68"/>
      <c r="BB111" s="68"/>
      <c r="BC111" s="68"/>
      <c r="BD111" s="68"/>
      <c r="BE111" s="15"/>
      <c r="BF111" s="5">
        <f t="shared" si="45"/>
        <v>9500</v>
      </c>
      <c r="BG111" s="42">
        <v>5660</v>
      </c>
      <c r="BH111" s="42">
        <v>3840</v>
      </c>
      <c r="BI111" s="42"/>
      <c r="BJ111" s="42"/>
      <c r="BK111" s="42"/>
      <c r="BL111" s="42"/>
      <c r="BM111" s="42"/>
    </row>
    <row r="112" spans="1:65" outlineLevel="5" x14ac:dyDescent="0.3">
      <c r="A112" s="22">
        <f t="shared" si="48"/>
        <v>3</v>
      </c>
      <c r="B112" s="9">
        <f t="shared" si="46"/>
        <v>44283</v>
      </c>
      <c r="C112" s="51">
        <v>292520</v>
      </c>
      <c r="D112" s="64"/>
      <c r="E112" s="12"/>
      <c r="F112" s="12"/>
      <c r="G112" s="12"/>
      <c r="H112" s="12"/>
      <c r="I112" s="12"/>
      <c r="J112" s="12"/>
      <c r="K112" s="12"/>
      <c r="L112" s="12"/>
      <c r="M112" s="74" t="str">
        <f t="shared" si="37"/>
        <v/>
      </c>
      <c r="N112" s="83" t="s">
        <v>103</v>
      </c>
      <c r="O112" s="83" t="s">
        <v>103</v>
      </c>
      <c r="P112" s="83"/>
      <c r="Q112" s="83"/>
      <c r="R112" s="83"/>
      <c r="S112" s="83"/>
      <c r="T112" s="83"/>
      <c r="U112" s="83"/>
      <c r="V112" s="5" t="str">
        <f t="shared" si="38"/>
        <v/>
      </c>
      <c r="W112" s="41"/>
      <c r="X112" s="41"/>
      <c r="Y112" s="41"/>
      <c r="Z112" s="41"/>
      <c r="AA112" s="41"/>
      <c r="AB112" s="41"/>
      <c r="AC112" s="41"/>
      <c r="AD112" s="41"/>
      <c r="AE112" s="5" t="str">
        <f t="shared" si="39"/>
        <v/>
      </c>
      <c r="AF112" s="41"/>
      <c r="AG112" s="41"/>
      <c r="AH112" s="41"/>
      <c r="AI112" s="41"/>
      <c r="AJ112" s="41"/>
      <c r="AK112" s="41"/>
      <c r="AL112" s="41"/>
      <c r="AM112" s="41"/>
      <c r="AN112" s="41">
        <f t="shared" si="47"/>
        <v>30.346820809248555</v>
      </c>
      <c r="AO112" s="41">
        <v>692</v>
      </c>
      <c r="AP112" s="110" t="s">
        <v>103</v>
      </c>
      <c r="AQ112" s="111" t="s">
        <v>103</v>
      </c>
      <c r="AR112" s="126" t="str">
        <f t="shared" si="40"/>
        <v/>
      </c>
      <c r="AS112" s="126" t="str">
        <f t="shared" si="41"/>
        <v/>
      </c>
      <c r="AT112" s="127">
        <v>1035</v>
      </c>
      <c r="AU112" s="128" t="s">
        <v>103</v>
      </c>
      <c r="AV112" s="129" t="s">
        <v>103</v>
      </c>
      <c r="AW112" s="126" t="str">
        <f t="shared" si="42"/>
        <v/>
      </c>
      <c r="AX112" s="126" t="str">
        <f t="shared" si="43"/>
        <v/>
      </c>
      <c r="AY112" s="64" t="str">
        <f t="shared" si="44"/>
        <v/>
      </c>
      <c r="AZ112" s="97" t="s">
        <v>103</v>
      </c>
      <c r="BA112" s="68"/>
      <c r="BB112" s="68"/>
      <c r="BC112" s="68"/>
      <c r="BD112" s="68"/>
      <c r="BE112" s="15"/>
      <c r="BF112" s="5">
        <f t="shared" si="45"/>
        <v>12769</v>
      </c>
      <c r="BG112" s="42">
        <v>6820</v>
      </c>
      <c r="BH112" s="42">
        <v>5949</v>
      </c>
      <c r="BI112" s="42"/>
      <c r="BJ112" s="42"/>
      <c r="BK112" s="42"/>
      <c r="BL112" s="42"/>
      <c r="BM112" s="42"/>
    </row>
    <row r="113" spans="1:65" outlineLevel="5" x14ac:dyDescent="0.3">
      <c r="A113" s="22">
        <f t="shared" si="48"/>
        <v>3</v>
      </c>
      <c r="B113" s="9">
        <f t="shared" si="46"/>
        <v>44284</v>
      </c>
      <c r="C113" s="51">
        <v>295663</v>
      </c>
      <c r="D113" s="64"/>
      <c r="E113" s="12"/>
      <c r="F113" s="12"/>
      <c r="G113" s="12"/>
      <c r="H113" s="12"/>
      <c r="I113" s="12"/>
      <c r="J113" s="12"/>
      <c r="K113" s="12"/>
      <c r="L113" s="12"/>
      <c r="M113" s="74" t="str">
        <f t="shared" si="37"/>
        <v/>
      </c>
      <c r="N113" s="83" t="s">
        <v>103</v>
      </c>
      <c r="O113" s="83" t="s">
        <v>103</v>
      </c>
      <c r="P113" s="83"/>
      <c r="Q113" s="83"/>
      <c r="R113" s="83"/>
      <c r="S113" s="83"/>
      <c r="T113" s="83"/>
      <c r="U113" s="83"/>
      <c r="V113" s="5" t="str">
        <f t="shared" si="38"/>
        <v/>
      </c>
      <c r="W113" s="41"/>
      <c r="X113" s="41"/>
      <c r="Y113" s="41"/>
      <c r="Z113" s="41"/>
      <c r="AA113" s="41"/>
      <c r="AB113" s="41"/>
      <c r="AC113" s="41"/>
      <c r="AD113" s="41"/>
      <c r="AE113" s="5" t="str">
        <f t="shared" si="39"/>
        <v/>
      </c>
      <c r="AF113" s="41"/>
      <c r="AG113" s="41"/>
      <c r="AH113" s="41"/>
      <c r="AI113" s="41"/>
      <c r="AJ113" s="41"/>
      <c r="AK113" s="41"/>
      <c r="AL113" s="41"/>
      <c r="AM113" s="41"/>
      <c r="AN113" s="41">
        <f t="shared" si="47"/>
        <v>24.676850763807284</v>
      </c>
      <c r="AO113" s="41">
        <v>851</v>
      </c>
      <c r="AP113" s="110" t="s">
        <v>103</v>
      </c>
      <c r="AQ113" s="111" t="s">
        <v>103</v>
      </c>
      <c r="AR113" s="126" t="str">
        <f t="shared" si="40"/>
        <v/>
      </c>
      <c r="AS113" s="126" t="str">
        <f t="shared" si="41"/>
        <v/>
      </c>
      <c r="AT113" s="127">
        <v>971</v>
      </c>
      <c r="AU113" s="128">
        <v>2.2000000000000002</v>
      </c>
      <c r="AV113" s="129" t="s">
        <v>103</v>
      </c>
      <c r="AW113" s="126" t="str">
        <f t="shared" si="42"/>
        <v/>
      </c>
      <c r="AX113" s="126" t="str">
        <f t="shared" si="43"/>
        <v/>
      </c>
      <c r="AY113" s="64" t="str">
        <f t="shared" si="44"/>
        <v/>
      </c>
      <c r="AZ113" s="97">
        <v>80.760000000000005</v>
      </c>
      <c r="BA113" s="68"/>
      <c r="BB113" s="68"/>
      <c r="BC113" s="68"/>
      <c r="BD113" s="68"/>
      <c r="BE113" s="15"/>
      <c r="BF113" s="5">
        <f t="shared" si="45"/>
        <v>9210</v>
      </c>
      <c r="BG113" s="42">
        <v>6844</v>
      </c>
      <c r="BH113" s="42">
        <v>2366</v>
      </c>
      <c r="BI113" s="42"/>
      <c r="BJ113" s="42"/>
      <c r="BK113" s="42"/>
      <c r="BL113" s="42"/>
      <c r="BM113" s="42"/>
    </row>
    <row r="114" spans="1:65" outlineLevel="5" x14ac:dyDescent="0.3">
      <c r="A114" s="22">
        <f t="shared" si="48"/>
        <v>3</v>
      </c>
      <c r="B114" s="9">
        <f t="shared" si="46"/>
        <v>44285</v>
      </c>
      <c r="C114" s="51">
        <v>325160</v>
      </c>
      <c r="D114" s="64"/>
      <c r="E114" s="12"/>
      <c r="F114" s="12"/>
      <c r="G114" s="12"/>
      <c r="H114" s="12"/>
      <c r="I114" s="12"/>
      <c r="J114" s="12"/>
      <c r="K114" s="12"/>
      <c r="L114" s="12"/>
      <c r="M114" s="74" t="str">
        <f t="shared" si="37"/>
        <v/>
      </c>
      <c r="N114" s="83" t="s">
        <v>103</v>
      </c>
      <c r="O114" s="83" t="s">
        <v>103</v>
      </c>
      <c r="P114" s="83"/>
      <c r="Q114" s="83"/>
      <c r="R114" s="83"/>
      <c r="S114" s="83"/>
      <c r="T114" s="83"/>
      <c r="U114" s="83"/>
      <c r="V114" s="5" t="str">
        <f t="shared" si="38"/>
        <v/>
      </c>
      <c r="W114" s="41"/>
      <c r="X114" s="41"/>
      <c r="Y114" s="41"/>
      <c r="Z114" s="41"/>
      <c r="AA114" s="41"/>
      <c r="AB114" s="41"/>
      <c r="AC114" s="41"/>
      <c r="AD114" s="41"/>
      <c r="AE114" s="5" t="str">
        <f t="shared" si="39"/>
        <v/>
      </c>
      <c r="AF114" s="41"/>
      <c r="AG114" s="41"/>
      <c r="AH114" s="41"/>
      <c r="AI114" s="41"/>
      <c r="AJ114" s="41"/>
      <c r="AK114" s="41"/>
      <c r="AL114" s="41"/>
      <c r="AM114" s="41"/>
      <c r="AN114" s="41">
        <f t="shared" si="47"/>
        <v>20.388349514563107</v>
      </c>
      <c r="AO114" s="41">
        <v>1030</v>
      </c>
      <c r="AP114" s="110" t="s">
        <v>103</v>
      </c>
      <c r="AQ114" s="111" t="s">
        <v>103</v>
      </c>
      <c r="AR114" s="126" t="str">
        <f t="shared" si="40"/>
        <v/>
      </c>
      <c r="AS114" s="126" t="str">
        <f t="shared" si="41"/>
        <v/>
      </c>
      <c r="AT114" s="127">
        <v>1062</v>
      </c>
      <c r="AU114" s="128">
        <v>2.23</v>
      </c>
      <c r="AV114" s="129" t="s">
        <v>103</v>
      </c>
      <c r="AW114" s="126" t="str">
        <f t="shared" si="42"/>
        <v/>
      </c>
      <c r="AX114" s="126" t="str">
        <f t="shared" si="43"/>
        <v/>
      </c>
      <c r="AY114" s="64" t="str">
        <f t="shared" si="44"/>
        <v/>
      </c>
      <c r="AZ114" s="97">
        <v>80.12</v>
      </c>
      <c r="BA114" s="68"/>
      <c r="BB114" s="68"/>
      <c r="BC114" s="68"/>
      <c r="BD114" s="68"/>
      <c r="BE114" s="15"/>
      <c r="BF114" s="5">
        <f t="shared" si="45"/>
        <v>8790</v>
      </c>
      <c r="BG114" s="42">
        <v>6677</v>
      </c>
      <c r="BH114" s="42">
        <v>2113</v>
      </c>
      <c r="BI114" s="42"/>
      <c r="BJ114" s="42"/>
      <c r="BK114" s="42"/>
      <c r="BL114" s="42"/>
      <c r="BM114" s="42"/>
    </row>
    <row r="115" spans="1:65" ht="17.25" outlineLevel="5" thickBot="1" x14ac:dyDescent="0.35">
      <c r="A115" s="31">
        <f t="shared" si="48"/>
        <v>3</v>
      </c>
      <c r="B115" s="32">
        <f t="shared" si="46"/>
        <v>44286</v>
      </c>
      <c r="C115" s="51">
        <v>349608</v>
      </c>
      <c r="D115" s="64"/>
      <c r="E115" s="12"/>
      <c r="F115" s="12"/>
      <c r="G115" s="12"/>
      <c r="H115" s="12"/>
      <c r="I115" s="12"/>
      <c r="J115" s="12"/>
      <c r="K115" s="12"/>
      <c r="L115" s="12"/>
      <c r="M115" s="74" t="str">
        <f t="shared" si="37"/>
        <v/>
      </c>
      <c r="N115" s="83" t="s">
        <v>103</v>
      </c>
      <c r="O115" s="83" t="s">
        <v>103</v>
      </c>
      <c r="P115" s="83"/>
      <c r="Q115" s="83"/>
      <c r="R115" s="83"/>
      <c r="S115" s="83"/>
      <c r="T115" s="83"/>
      <c r="U115" s="83"/>
      <c r="V115" s="5" t="str">
        <f t="shared" si="38"/>
        <v/>
      </c>
      <c r="W115" s="41"/>
      <c r="X115" s="41"/>
      <c r="Y115" s="41"/>
      <c r="Z115" s="41"/>
      <c r="AA115" s="41"/>
      <c r="AB115" s="41"/>
      <c r="AC115" s="41"/>
      <c r="AD115" s="41"/>
      <c r="AE115" s="5" t="str">
        <f t="shared" si="39"/>
        <v/>
      </c>
      <c r="AF115" s="41"/>
      <c r="AG115" s="41"/>
      <c r="AH115" s="41"/>
      <c r="AI115" s="41"/>
      <c r="AJ115" s="41"/>
      <c r="AK115" s="41"/>
      <c r="AL115" s="41"/>
      <c r="AM115" s="41"/>
      <c r="AN115" s="41">
        <f t="shared" si="47"/>
        <v>20.309477756286267</v>
      </c>
      <c r="AO115" s="41">
        <v>1034</v>
      </c>
      <c r="AP115" s="110" t="s">
        <v>103</v>
      </c>
      <c r="AQ115" s="111" t="s">
        <v>103</v>
      </c>
      <c r="AR115" s="126" t="str">
        <f t="shared" si="40"/>
        <v/>
      </c>
      <c r="AS115" s="126" t="str">
        <f t="shared" si="41"/>
        <v/>
      </c>
      <c r="AT115" s="127">
        <v>858</v>
      </c>
      <c r="AU115" s="128">
        <v>2.19</v>
      </c>
      <c r="AV115" s="129" t="s">
        <v>103</v>
      </c>
      <c r="AW115" s="126" t="str">
        <f t="shared" si="42"/>
        <v/>
      </c>
      <c r="AX115" s="126" t="str">
        <f t="shared" si="43"/>
        <v/>
      </c>
      <c r="AY115" s="64" t="str">
        <f t="shared" si="44"/>
        <v/>
      </c>
      <c r="AZ115" s="97">
        <v>80.38</v>
      </c>
      <c r="BA115" s="68"/>
      <c r="BB115" s="68"/>
      <c r="BC115" s="68"/>
      <c r="BD115" s="68"/>
      <c r="BE115" s="15"/>
      <c r="BF115" s="5">
        <f t="shared" si="45"/>
        <v>10108</v>
      </c>
      <c r="BG115" s="42">
        <v>6102</v>
      </c>
      <c r="BH115" s="42">
        <v>4006</v>
      </c>
      <c r="BI115" s="42"/>
      <c r="BJ115" s="42"/>
      <c r="BK115" s="42"/>
      <c r="BL115" s="42"/>
      <c r="BM115" s="42"/>
    </row>
    <row r="116" spans="1:65" outlineLevel="4" x14ac:dyDescent="0.3">
      <c r="A116" s="156" t="s">
        <v>37</v>
      </c>
      <c r="B116" s="157"/>
      <c r="C116" s="50">
        <f t="shared" ref="C116:BM116" si="49">SUBTOTAL(4,C85:C115)</f>
        <v>349608</v>
      </c>
      <c r="D116" s="60">
        <f t="shared" si="49"/>
        <v>0</v>
      </c>
      <c r="E116" s="28">
        <f t="shared" si="49"/>
        <v>0</v>
      </c>
      <c r="F116" s="28">
        <f t="shared" si="49"/>
        <v>0</v>
      </c>
      <c r="G116" s="28">
        <f t="shared" si="49"/>
        <v>0</v>
      </c>
      <c r="H116" s="28">
        <f t="shared" si="49"/>
        <v>0</v>
      </c>
      <c r="I116" s="28">
        <f t="shared" si="49"/>
        <v>0</v>
      </c>
      <c r="J116" s="28">
        <f t="shared" si="49"/>
        <v>0</v>
      </c>
      <c r="K116" s="28">
        <f t="shared" si="49"/>
        <v>0</v>
      </c>
      <c r="L116" s="28">
        <f t="shared" si="49"/>
        <v>0</v>
      </c>
      <c r="M116" s="71">
        <f t="shared" si="49"/>
        <v>7.3</v>
      </c>
      <c r="N116" s="82">
        <f t="shared" si="49"/>
        <v>7.39</v>
      </c>
      <c r="O116" s="82">
        <f t="shared" si="49"/>
        <v>7.27</v>
      </c>
      <c r="P116" s="82">
        <f t="shared" si="49"/>
        <v>0</v>
      </c>
      <c r="Q116" s="82">
        <f t="shared" si="49"/>
        <v>0</v>
      </c>
      <c r="R116" s="82">
        <f t="shared" si="49"/>
        <v>0</v>
      </c>
      <c r="S116" s="82">
        <f t="shared" si="49"/>
        <v>0</v>
      </c>
      <c r="T116" s="82">
        <f t="shared" si="49"/>
        <v>0</v>
      </c>
      <c r="U116" s="82">
        <f t="shared" si="49"/>
        <v>0</v>
      </c>
      <c r="V116" s="29">
        <f t="shared" si="49"/>
        <v>0</v>
      </c>
      <c r="W116" s="39">
        <f t="shared" si="49"/>
        <v>0</v>
      </c>
      <c r="X116" s="39">
        <f t="shared" si="49"/>
        <v>0</v>
      </c>
      <c r="Y116" s="39">
        <f t="shared" si="49"/>
        <v>0</v>
      </c>
      <c r="Z116" s="39">
        <f t="shared" si="49"/>
        <v>0</v>
      </c>
      <c r="AA116" s="39">
        <f t="shared" si="49"/>
        <v>0</v>
      </c>
      <c r="AB116" s="39">
        <f t="shared" si="49"/>
        <v>0</v>
      </c>
      <c r="AC116" s="39">
        <f t="shared" si="49"/>
        <v>0</v>
      </c>
      <c r="AD116" s="39">
        <f t="shared" si="49"/>
        <v>0</v>
      </c>
      <c r="AE116" s="29">
        <f t="shared" si="49"/>
        <v>0</v>
      </c>
      <c r="AF116" s="39">
        <f t="shared" si="49"/>
        <v>0</v>
      </c>
      <c r="AG116" s="39">
        <f t="shared" si="49"/>
        <v>0</v>
      </c>
      <c r="AH116" s="39">
        <f t="shared" si="49"/>
        <v>0</v>
      </c>
      <c r="AI116" s="39">
        <f t="shared" si="49"/>
        <v>0</v>
      </c>
      <c r="AJ116" s="39">
        <f t="shared" si="49"/>
        <v>0</v>
      </c>
      <c r="AK116" s="39">
        <f t="shared" si="49"/>
        <v>0</v>
      </c>
      <c r="AL116" s="39">
        <f t="shared" si="49"/>
        <v>0</v>
      </c>
      <c r="AM116" s="39">
        <f t="shared" si="49"/>
        <v>0</v>
      </c>
      <c r="AN116" s="39">
        <f t="shared" si="49"/>
        <v>30.346820809248555</v>
      </c>
      <c r="AO116" s="39">
        <f t="shared" si="49"/>
        <v>1202</v>
      </c>
      <c r="AP116" s="104">
        <f t="shared" si="49"/>
        <v>4.08</v>
      </c>
      <c r="AQ116" s="105">
        <f t="shared" si="49"/>
        <v>3.32</v>
      </c>
      <c r="AR116" s="106">
        <f t="shared" si="49"/>
        <v>81.372549019607845</v>
      </c>
      <c r="AS116" s="106">
        <f t="shared" si="49"/>
        <v>19.633507853403145</v>
      </c>
      <c r="AT116" s="107">
        <f t="shared" si="49"/>
        <v>1302</v>
      </c>
      <c r="AU116" s="108">
        <f t="shared" si="49"/>
        <v>2.4300000000000002</v>
      </c>
      <c r="AV116" s="109">
        <f t="shared" si="49"/>
        <v>1.74</v>
      </c>
      <c r="AW116" s="106">
        <f t="shared" si="49"/>
        <v>71.604938271604937</v>
      </c>
      <c r="AX116" s="106">
        <f t="shared" si="49"/>
        <v>31.531531531531527</v>
      </c>
      <c r="AY116" s="60">
        <f t="shared" si="49"/>
        <v>48.86396879570939</v>
      </c>
      <c r="AZ116" s="96">
        <f t="shared" si="49"/>
        <v>81.75</v>
      </c>
      <c r="BA116" s="67">
        <f t="shared" si="49"/>
        <v>59.3</v>
      </c>
      <c r="BB116" s="67">
        <f t="shared" si="49"/>
        <v>35.700000000000003</v>
      </c>
      <c r="BC116" s="67">
        <f t="shared" si="49"/>
        <v>1565</v>
      </c>
      <c r="BD116" s="67">
        <f t="shared" si="49"/>
        <v>0</v>
      </c>
      <c r="BE116" s="27">
        <f t="shared" si="49"/>
        <v>0</v>
      </c>
      <c r="BF116" s="29">
        <f t="shared" si="49"/>
        <v>16080</v>
      </c>
      <c r="BG116" s="39">
        <f t="shared" si="49"/>
        <v>7222</v>
      </c>
      <c r="BH116" s="40">
        <f t="shared" si="49"/>
        <v>10675</v>
      </c>
      <c r="BI116" s="40">
        <f t="shared" si="49"/>
        <v>0</v>
      </c>
      <c r="BJ116" s="40">
        <f t="shared" si="49"/>
        <v>0</v>
      </c>
      <c r="BK116" s="40">
        <f t="shared" si="49"/>
        <v>0</v>
      </c>
      <c r="BL116" s="40">
        <f t="shared" si="49"/>
        <v>0</v>
      </c>
      <c r="BM116" s="27">
        <f t="shared" si="49"/>
        <v>0</v>
      </c>
    </row>
    <row r="117" spans="1:65" outlineLevel="3" x14ac:dyDescent="0.3">
      <c r="A117" s="158" t="s">
        <v>26</v>
      </c>
      <c r="B117" s="159"/>
      <c r="C117" s="51">
        <f t="shared" ref="C117:BM117" si="50">SUBTOTAL(5,C85:C115)</f>
        <v>270450</v>
      </c>
      <c r="D117" s="61">
        <f t="shared" si="50"/>
        <v>0</v>
      </c>
      <c r="E117" s="12">
        <f t="shared" si="50"/>
        <v>0</v>
      </c>
      <c r="F117" s="12">
        <f t="shared" si="50"/>
        <v>0</v>
      </c>
      <c r="G117" s="12">
        <f t="shared" si="50"/>
        <v>0</v>
      </c>
      <c r="H117" s="12">
        <f t="shared" si="50"/>
        <v>0</v>
      </c>
      <c r="I117" s="12">
        <f t="shared" si="50"/>
        <v>0</v>
      </c>
      <c r="J117" s="12">
        <f t="shared" si="50"/>
        <v>0</v>
      </c>
      <c r="K117" s="12">
        <f t="shared" si="50"/>
        <v>0</v>
      </c>
      <c r="L117" s="12">
        <f t="shared" si="50"/>
        <v>0</v>
      </c>
      <c r="M117" s="72">
        <f t="shared" si="50"/>
        <v>7.2</v>
      </c>
      <c r="N117" s="83">
        <f t="shared" si="50"/>
        <v>7.12</v>
      </c>
      <c r="O117" s="83">
        <f t="shared" si="50"/>
        <v>7.23</v>
      </c>
      <c r="P117" s="83">
        <f t="shared" si="50"/>
        <v>0</v>
      </c>
      <c r="Q117" s="83">
        <f t="shared" si="50"/>
        <v>0</v>
      </c>
      <c r="R117" s="83">
        <f t="shared" si="50"/>
        <v>0</v>
      </c>
      <c r="S117" s="83">
        <f t="shared" si="50"/>
        <v>0</v>
      </c>
      <c r="T117" s="83">
        <f t="shared" si="50"/>
        <v>0</v>
      </c>
      <c r="U117" s="83">
        <f t="shared" si="50"/>
        <v>0</v>
      </c>
      <c r="V117" s="6">
        <f t="shared" si="50"/>
        <v>0</v>
      </c>
      <c r="W117" s="41">
        <f t="shared" si="50"/>
        <v>0</v>
      </c>
      <c r="X117" s="41">
        <f t="shared" si="50"/>
        <v>0</v>
      </c>
      <c r="Y117" s="41">
        <f t="shared" si="50"/>
        <v>0</v>
      </c>
      <c r="Z117" s="41">
        <f t="shared" si="50"/>
        <v>0</v>
      </c>
      <c r="AA117" s="41">
        <f t="shared" si="50"/>
        <v>0</v>
      </c>
      <c r="AB117" s="41">
        <f t="shared" si="50"/>
        <v>0</v>
      </c>
      <c r="AC117" s="41">
        <f t="shared" si="50"/>
        <v>0</v>
      </c>
      <c r="AD117" s="41">
        <f t="shared" si="50"/>
        <v>0</v>
      </c>
      <c r="AE117" s="6">
        <f t="shared" si="50"/>
        <v>0</v>
      </c>
      <c r="AF117" s="41">
        <f t="shared" si="50"/>
        <v>0</v>
      </c>
      <c r="AG117" s="41">
        <f t="shared" si="50"/>
        <v>0</v>
      </c>
      <c r="AH117" s="41">
        <f t="shared" si="50"/>
        <v>0</v>
      </c>
      <c r="AI117" s="41">
        <f t="shared" si="50"/>
        <v>0</v>
      </c>
      <c r="AJ117" s="41">
        <f t="shared" si="50"/>
        <v>0</v>
      </c>
      <c r="AK117" s="41">
        <f t="shared" si="50"/>
        <v>0</v>
      </c>
      <c r="AL117" s="41">
        <f t="shared" si="50"/>
        <v>0</v>
      </c>
      <c r="AM117" s="41">
        <f t="shared" si="50"/>
        <v>0</v>
      </c>
      <c r="AN117" s="41">
        <f t="shared" si="50"/>
        <v>17.470881863560731</v>
      </c>
      <c r="AO117" s="41">
        <f t="shared" si="50"/>
        <v>692</v>
      </c>
      <c r="AP117" s="110">
        <f t="shared" si="50"/>
        <v>3.6</v>
      </c>
      <c r="AQ117" s="111">
        <f t="shared" si="50"/>
        <v>2.92</v>
      </c>
      <c r="AR117" s="112">
        <f t="shared" si="50"/>
        <v>80.366492146596855</v>
      </c>
      <c r="AS117" s="112">
        <f t="shared" si="50"/>
        <v>18.627450980392155</v>
      </c>
      <c r="AT117" s="113">
        <f t="shared" si="50"/>
        <v>468</v>
      </c>
      <c r="AU117" s="114">
        <f t="shared" si="50"/>
        <v>2.0699999999999998</v>
      </c>
      <c r="AV117" s="115">
        <f t="shared" si="50"/>
        <v>1.47</v>
      </c>
      <c r="AW117" s="112">
        <f t="shared" si="50"/>
        <v>68.468468468468473</v>
      </c>
      <c r="AX117" s="112">
        <f t="shared" si="50"/>
        <v>28.395061728395063</v>
      </c>
      <c r="AY117" s="61">
        <f t="shared" si="50"/>
        <v>41.274568195354398</v>
      </c>
      <c r="AZ117" s="97">
        <f t="shared" si="50"/>
        <v>80.09</v>
      </c>
      <c r="BA117" s="68">
        <f t="shared" si="50"/>
        <v>59.3</v>
      </c>
      <c r="BB117" s="68">
        <f t="shared" si="50"/>
        <v>35.700000000000003</v>
      </c>
      <c r="BC117" s="68">
        <f t="shared" si="50"/>
        <v>1565</v>
      </c>
      <c r="BD117" s="68">
        <f t="shared" si="50"/>
        <v>0</v>
      </c>
      <c r="BE117" s="15">
        <f t="shared" si="50"/>
        <v>0</v>
      </c>
      <c r="BF117" s="6">
        <f t="shared" si="50"/>
        <v>8790</v>
      </c>
      <c r="BG117" s="41">
        <f t="shared" si="50"/>
        <v>2031</v>
      </c>
      <c r="BH117" s="42">
        <f t="shared" si="50"/>
        <v>2113</v>
      </c>
      <c r="BI117" s="42">
        <f t="shared" si="50"/>
        <v>0</v>
      </c>
      <c r="BJ117" s="42">
        <f t="shared" si="50"/>
        <v>0</v>
      </c>
      <c r="BK117" s="42">
        <f t="shared" si="50"/>
        <v>0</v>
      </c>
      <c r="BL117" s="42">
        <f t="shared" si="50"/>
        <v>0</v>
      </c>
      <c r="BM117" s="15">
        <f t="shared" si="50"/>
        <v>0</v>
      </c>
    </row>
    <row r="118" spans="1:65" outlineLevel="2" x14ac:dyDescent="0.3">
      <c r="A118" s="158" t="s">
        <v>15</v>
      </c>
      <c r="B118" s="159"/>
      <c r="C118" s="51">
        <f>IFERROR(SUBTOTAL(1,C85:C115),"")</f>
        <v>298109.83870967739</v>
      </c>
      <c r="D118" s="61" t="str">
        <f t="shared" ref="D118:BM118" si="51">IFERROR(SUBTOTAL(1,D85:D115),"")</f>
        <v/>
      </c>
      <c r="E118" s="12" t="str">
        <f t="shared" si="51"/>
        <v/>
      </c>
      <c r="F118" s="12" t="str">
        <f t="shared" si="51"/>
        <v/>
      </c>
      <c r="G118" s="12" t="str">
        <f t="shared" si="51"/>
        <v/>
      </c>
      <c r="H118" s="12" t="str">
        <f t="shared" si="51"/>
        <v/>
      </c>
      <c r="I118" s="12" t="str">
        <f t="shared" si="51"/>
        <v/>
      </c>
      <c r="J118" s="12" t="str">
        <f t="shared" si="51"/>
        <v/>
      </c>
      <c r="K118" s="12" t="str">
        <f t="shared" si="51"/>
        <v/>
      </c>
      <c r="L118" s="12" t="str">
        <f t="shared" si="51"/>
        <v/>
      </c>
      <c r="M118" s="72">
        <f t="shared" si="51"/>
        <v>7.25</v>
      </c>
      <c r="N118" s="83">
        <f t="shared" si="51"/>
        <v>7.2375000000000007</v>
      </c>
      <c r="O118" s="83">
        <f t="shared" si="51"/>
        <v>7.25</v>
      </c>
      <c r="P118" s="83" t="str">
        <f t="shared" si="51"/>
        <v/>
      </c>
      <c r="Q118" s="83" t="str">
        <f t="shared" si="51"/>
        <v/>
      </c>
      <c r="R118" s="83" t="str">
        <f t="shared" si="51"/>
        <v/>
      </c>
      <c r="S118" s="83" t="str">
        <f t="shared" si="51"/>
        <v/>
      </c>
      <c r="T118" s="83" t="str">
        <f t="shared" si="51"/>
        <v/>
      </c>
      <c r="U118" s="83" t="str">
        <f t="shared" si="51"/>
        <v/>
      </c>
      <c r="V118" s="6" t="str">
        <f t="shared" si="51"/>
        <v/>
      </c>
      <c r="W118" s="41" t="str">
        <f t="shared" si="51"/>
        <v/>
      </c>
      <c r="X118" s="41" t="str">
        <f t="shared" si="51"/>
        <v/>
      </c>
      <c r="Y118" s="41" t="str">
        <f t="shared" si="51"/>
        <v/>
      </c>
      <c r="Z118" s="41" t="str">
        <f t="shared" si="51"/>
        <v/>
      </c>
      <c r="AA118" s="41" t="str">
        <f t="shared" si="51"/>
        <v/>
      </c>
      <c r="AB118" s="41" t="str">
        <f t="shared" si="51"/>
        <v/>
      </c>
      <c r="AC118" s="41" t="str">
        <f t="shared" si="51"/>
        <v/>
      </c>
      <c r="AD118" s="41" t="str">
        <f t="shared" si="51"/>
        <v/>
      </c>
      <c r="AE118" s="6" t="str">
        <f t="shared" si="51"/>
        <v/>
      </c>
      <c r="AF118" s="41" t="str">
        <f t="shared" si="51"/>
        <v/>
      </c>
      <c r="AG118" s="41" t="str">
        <f t="shared" si="51"/>
        <v/>
      </c>
      <c r="AH118" s="41" t="str">
        <f t="shared" si="51"/>
        <v/>
      </c>
      <c r="AI118" s="41" t="str">
        <f t="shared" si="51"/>
        <v/>
      </c>
      <c r="AJ118" s="41" t="str">
        <f t="shared" si="51"/>
        <v/>
      </c>
      <c r="AK118" s="41" t="str">
        <f t="shared" si="51"/>
        <v/>
      </c>
      <c r="AL118" s="41" t="str">
        <f t="shared" si="51"/>
        <v/>
      </c>
      <c r="AM118" s="41" t="str">
        <f t="shared" si="51"/>
        <v/>
      </c>
      <c r="AN118" s="41">
        <f t="shared" si="51"/>
        <v>21.935188211496108</v>
      </c>
      <c r="AO118" s="41">
        <f t="shared" si="51"/>
        <v>970.29032258064512</v>
      </c>
      <c r="AP118" s="110">
        <f t="shared" si="51"/>
        <v>3.7800000000000002</v>
      </c>
      <c r="AQ118" s="111">
        <f t="shared" si="51"/>
        <v>3.0599999999999996</v>
      </c>
      <c r="AR118" s="112">
        <f t="shared" si="51"/>
        <v>80.94734469916321</v>
      </c>
      <c r="AS118" s="112">
        <f t="shared" si="51"/>
        <v>19.052655300836793</v>
      </c>
      <c r="AT118" s="113">
        <f t="shared" si="51"/>
        <v>1088.4516129032259</v>
      </c>
      <c r="AU118" s="114">
        <f t="shared" si="51"/>
        <v>2.2213636363636362</v>
      </c>
      <c r="AV118" s="115">
        <f t="shared" si="51"/>
        <v>1.6025</v>
      </c>
      <c r="AW118" s="112">
        <f t="shared" si="51"/>
        <v>70.225597770927621</v>
      </c>
      <c r="AX118" s="112">
        <f t="shared" si="51"/>
        <v>29.774402229072379</v>
      </c>
      <c r="AY118" s="61">
        <f t="shared" si="51"/>
        <v>44.372369448677226</v>
      </c>
      <c r="AZ118" s="97">
        <f t="shared" si="51"/>
        <v>80.797272727272727</v>
      </c>
      <c r="BA118" s="68">
        <f t="shared" si="51"/>
        <v>59.3</v>
      </c>
      <c r="BB118" s="68">
        <f t="shared" si="51"/>
        <v>35.700000000000003</v>
      </c>
      <c r="BC118" s="68">
        <f t="shared" si="51"/>
        <v>1565</v>
      </c>
      <c r="BD118" s="68" t="str">
        <f t="shared" si="51"/>
        <v/>
      </c>
      <c r="BE118" s="15" t="str">
        <f>IFERROR(SUBTOTAL(1,BE85:BE115),"")</f>
        <v/>
      </c>
      <c r="BF118" s="6">
        <f t="shared" si="51"/>
        <v>11889.064516129032</v>
      </c>
      <c r="BG118" s="41">
        <f t="shared" si="51"/>
        <v>6337.4838709677415</v>
      </c>
      <c r="BH118" s="42">
        <f t="shared" si="51"/>
        <v>5551.5806451612907</v>
      </c>
      <c r="BI118" s="42" t="str">
        <f t="shared" si="51"/>
        <v/>
      </c>
      <c r="BJ118" s="42" t="str">
        <f t="shared" si="51"/>
        <v/>
      </c>
      <c r="BK118" s="42" t="str">
        <f t="shared" si="51"/>
        <v/>
      </c>
      <c r="BL118" s="42" t="str">
        <f t="shared" si="51"/>
        <v/>
      </c>
      <c r="BM118" s="15" t="str">
        <f t="shared" si="51"/>
        <v/>
      </c>
    </row>
    <row r="119" spans="1:65" ht="17.25" outlineLevel="1" thickBot="1" x14ac:dyDescent="0.35">
      <c r="A119" s="160" t="s">
        <v>58</v>
      </c>
      <c r="B119" s="161"/>
      <c r="C119" s="52">
        <f>SUBTOTAL(9,C85:C115)</f>
        <v>9241405</v>
      </c>
      <c r="D119" s="62"/>
      <c r="E119" s="30"/>
      <c r="F119" s="30"/>
      <c r="G119" s="30"/>
      <c r="H119" s="30"/>
      <c r="I119" s="30"/>
      <c r="J119" s="30"/>
      <c r="K119" s="30"/>
      <c r="L119" s="30"/>
      <c r="M119" s="73"/>
      <c r="N119" s="84"/>
      <c r="O119" s="84"/>
      <c r="P119" s="84"/>
      <c r="Q119" s="84"/>
      <c r="R119" s="84"/>
      <c r="S119" s="84"/>
      <c r="T119" s="84"/>
      <c r="U119" s="84"/>
      <c r="V119" s="93"/>
      <c r="W119" s="94"/>
      <c r="X119" s="94"/>
      <c r="Y119" s="94"/>
      <c r="Z119" s="94"/>
      <c r="AA119" s="94"/>
      <c r="AB119" s="94"/>
      <c r="AC119" s="94"/>
      <c r="AD119" s="94"/>
      <c r="AE119" s="93"/>
      <c r="AF119" s="94"/>
      <c r="AG119" s="94"/>
      <c r="AH119" s="94"/>
      <c r="AI119" s="94"/>
      <c r="AJ119" s="94"/>
      <c r="AK119" s="94"/>
      <c r="AL119" s="94"/>
      <c r="AM119" s="94"/>
      <c r="AN119" s="94"/>
      <c r="AO119" s="43">
        <f>SUBTOTAL(9,AO85:AO115)</f>
        <v>30079</v>
      </c>
      <c r="AP119" s="116"/>
      <c r="AQ119" s="117"/>
      <c r="AR119" s="118"/>
      <c r="AS119" s="118"/>
      <c r="AT119" s="119">
        <f>SUBTOTAL(9,AT85:AT115)</f>
        <v>33742</v>
      </c>
      <c r="AU119" s="120"/>
      <c r="AV119" s="121"/>
      <c r="AW119" s="118"/>
      <c r="AX119" s="118"/>
      <c r="AY119" s="62"/>
      <c r="AZ119" s="98"/>
      <c r="BA119" s="69"/>
      <c r="BB119" s="69"/>
      <c r="BC119" s="69"/>
      <c r="BD119" s="69"/>
      <c r="BE119" s="16">
        <f>SUBTOTAL(9,BE85:BE115)</f>
        <v>0</v>
      </c>
      <c r="BF119" s="7">
        <f t="shared" ref="BF119:BM119" si="52">SUBTOTAL(9,BF85:BF115)</f>
        <v>368561</v>
      </c>
      <c r="BG119" s="43">
        <f t="shared" si="52"/>
        <v>196462</v>
      </c>
      <c r="BH119" s="44">
        <f t="shared" si="52"/>
        <v>172099</v>
      </c>
      <c r="BI119" s="44">
        <f t="shared" si="52"/>
        <v>0</v>
      </c>
      <c r="BJ119" s="44">
        <f t="shared" si="52"/>
        <v>0</v>
      </c>
      <c r="BK119" s="44">
        <f t="shared" si="52"/>
        <v>0</v>
      </c>
      <c r="BL119" s="44">
        <f t="shared" si="52"/>
        <v>0</v>
      </c>
      <c r="BM119" s="16">
        <f t="shared" si="52"/>
        <v>0</v>
      </c>
    </row>
    <row r="120" spans="1:65" outlineLevel="5" x14ac:dyDescent="0.3">
      <c r="A120" s="21">
        <f t="shared" si="48"/>
        <v>4</v>
      </c>
      <c r="B120" s="33">
        <f>B115+1</f>
        <v>44287</v>
      </c>
      <c r="C120" s="51">
        <v>318965</v>
      </c>
      <c r="D120" s="64" t="str">
        <f t="shared" ref="D120:D149" si="53">IFERROR(ROUND(AVERAGE(E120:L120),1),"")</f>
        <v/>
      </c>
      <c r="E120" s="12"/>
      <c r="F120" s="12"/>
      <c r="G120" s="12"/>
      <c r="H120" s="12"/>
      <c r="I120" s="12"/>
      <c r="J120" s="12"/>
      <c r="K120" s="12"/>
      <c r="L120" s="12"/>
      <c r="M120" s="74">
        <f t="shared" ref="M120:M149" si="54">IFERROR(ROUND(AVERAGE(N120:U120),1),"")</f>
        <v>7.2</v>
      </c>
      <c r="N120" s="83">
        <v>7.21</v>
      </c>
      <c r="O120" s="83">
        <v>7.23</v>
      </c>
      <c r="P120" s="83"/>
      <c r="Q120" s="83"/>
      <c r="R120" s="83"/>
      <c r="S120" s="83"/>
      <c r="T120" s="83"/>
      <c r="U120" s="83"/>
      <c r="V120" s="5" t="str">
        <f t="shared" ref="V120:V149" si="55">IFERROR(ROUND(AVERAGE(W120:AD120),1),"")</f>
        <v/>
      </c>
      <c r="W120" s="41"/>
      <c r="X120" s="41"/>
      <c r="Y120" s="41"/>
      <c r="Z120" s="41"/>
      <c r="AA120" s="41"/>
      <c r="AB120" s="41"/>
      <c r="AC120" s="41"/>
      <c r="AD120" s="41"/>
      <c r="AE120" s="5" t="str">
        <f t="shared" ref="AE120:AE149" si="56">IFERROR(ROUND(AVERAGE(AF120:AM120),1),"")</f>
        <v/>
      </c>
      <c r="AF120" s="41"/>
      <c r="AG120" s="41"/>
      <c r="AH120" s="41"/>
      <c r="AI120" s="41"/>
      <c r="AJ120" s="41"/>
      <c r="AK120" s="41"/>
      <c r="AL120" s="41"/>
      <c r="AM120" s="41"/>
      <c r="AN120" s="41">
        <f>21000/AO120</f>
        <v>23.076923076923077</v>
      </c>
      <c r="AO120" s="41">
        <v>910</v>
      </c>
      <c r="AP120" s="110">
        <v>3.53</v>
      </c>
      <c r="AQ120" s="111">
        <v>2.94</v>
      </c>
      <c r="AR120" s="126">
        <f t="shared" ref="AR120:AR149" si="57">IFERROR(AQ120/AP120*100,"")</f>
        <v>83.286118980169974</v>
      </c>
      <c r="AS120" s="126">
        <f t="shared" ref="AS120:AS149" si="58">IFERROR(100-AR120,"")</f>
        <v>16.713881019830026</v>
      </c>
      <c r="AT120" s="127">
        <v>937</v>
      </c>
      <c r="AU120" s="128">
        <v>2.29</v>
      </c>
      <c r="AV120" s="129">
        <v>1.59</v>
      </c>
      <c r="AW120" s="126">
        <f t="shared" ref="AW120:AW149" si="59">IFERROR(AV120/AU120*100,"")</f>
        <v>69.432314410480359</v>
      </c>
      <c r="AX120" s="126">
        <f t="shared" ref="AX120:AX149" si="60">IFERROR(100-AW120,"")</f>
        <v>30.567685589519641</v>
      </c>
      <c r="AY120" s="64">
        <f t="shared" ref="AY120:AY149" si="61">IFERROR((1-((AW120*AS120)/(AX120*AR120)))*100,"")</f>
        <v>54.416909620991241</v>
      </c>
      <c r="AZ120" s="97">
        <v>81.11</v>
      </c>
      <c r="BA120" s="68"/>
      <c r="BB120" s="68"/>
      <c r="BC120" s="68"/>
      <c r="BD120" s="68"/>
      <c r="BE120" s="15"/>
      <c r="BF120" s="5">
        <f t="shared" ref="BF120:BF149" si="62">IF(SUM(BG120:BM120)=0,"",SUM(BG120:BM120))</f>
        <v>10760</v>
      </c>
      <c r="BG120" s="42">
        <v>5256</v>
      </c>
      <c r="BH120" s="42">
        <v>5504</v>
      </c>
      <c r="BI120" s="42"/>
      <c r="BJ120" s="42"/>
      <c r="BK120" s="42"/>
      <c r="BL120" s="42"/>
      <c r="BM120" s="42"/>
    </row>
    <row r="121" spans="1:65" outlineLevel="5" x14ac:dyDescent="0.3">
      <c r="A121" s="22">
        <f t="shared" si="48"/>
        <v>4</v>
      </c>
      <c r="B121" s="9">
        <f t="shared" si="46"/>
        <v>44288</v>
      </c>
      <c r="C121" s="51">
        <v>318775</v>
      </c>
      <c r="D121" s="64" t="str">
        <f t="shared" si="53"/>
        <v/>
      </c>
      <c r="E121" s="12"/>
      <c r="F121" s="12"/>
      <c r="G121" s="12"/>
      <c r="H121" s="12"/>
      <c r="I121" s="12"/>
      <c r="J121" s="12"/>
      <c r="K121" s="12"/>
      <c r="L121" s="12"/>
      <c r="M121" s="74" t="str">
        <f t="shared" si="54"/>
        <v/>
      </c>
      <c r="N121" s="83" t="s">
        <v>103</v>
      </c>
      <c r="O121" s="83" t="s">
        <v>103</v>
      </c>
      <c r="P121" s="83"/>
      <c r="Q121" s="83"/>
      <c r="R121" s="83"/>
      <c r="S121" s="83"/>
      <c r="T121" s="83"/>
      <c r="U121" s="83"/>
      <c r="V121" s="5" t="str">
        <f t="shared" si="55"/>
        <v/>
      </c>
      <c r="W121" s="41"/>
      <c r="X121" s="41"/>
      <c r="Y121" s="41"/>
      <c r="Z121" s="41"/>
      <c r="AA121" s="41"/>
      <c r="AB121" s="41"/>
      <c r="AC121" s="41"/>
      <c r="AD121" s="41"/>
      <c r="AE121" s="5" t="str">
        <f t="shared" si="56"/>
        <v/>
      </c>
      <c r="AF121" s="41"/>
      <c r="AG121" s="41"/>
      <c r="AH121" s="41"/>
      <c r="AI121" s="41"/>
      <c r="AJ121" s="41"/>
      <c r="AK121" s="41"/>
      <c r="AL121" s="41"/>
      <c r="AM121" s="41"/>
      <c r="AN121" s="41">
        <f t="shared" ref="AN121:AN149" si="63">21000/AO121</f>
        <v>20.23121387283237</v>
      </c>
      <c r="AO121" s="41">
        <v>1038</v>
      </c>
      <c r="AP121" s="110" t="s">
        <v>103</v>
      </c>
      <c r="AQ121" s="111" t="s">
        <v>103</v>
      </c>
      <c r="AR121" s="126" t="str">
        <f t="shared" si="57"/>
        <v/>
      </c>
      <c r="AS121" s="126" t="str">
        <f t="shared" si="58"/>
        <v/>
      </c>
      <c r="AT121" s="127">
        <v>1105</v>
      </c>
      <c r="AU121" s="128">
        <v>2.2599999999999998</v>
      </c>
      <c r="AV121" s="129" t="s">
        <v>103</v>
      </c>
      <c r="AW121" s="126" t="str">
        <f t="shared" si="59"/>
        <v/>
      </c>
      <c r="AX121" s="126" t="str">
        <f t="shared" si="60"/>
        <v/>
      </c>
      <c r="AY121" s="64" t="str">
        <f t="shared" si="61"/>
        <v/>
      </c>
      <c r="AZ121" s="97">
        <v>80.89</v>
      </c>
      <c r="BA121" s="68"/>
      <c r="BB121" s="68"/>
      <c r="BC121" s="68"/>
      <c r="BD121" s="68"/>
      <c r="BE121" s="15"/>
      <c r="BF121" s="5">
        <f t="shared" si="62"/>
        <v>11322</v>
      </c>
      <c r="BG121" s="42">
        <v>5283</v>
      </c>
      <c r="BH121" s="42">
        <v>6039</v>
      </c>
      <c r="BI121" s="42"/>
      <c r="BJ121" s="42"/>
      <c r="BK121" s="42"/>
      <c r="BL121" s="42"/>
      <c r="BM121" s="42"/>
    </row>
    <row r="122" spans="1:65" outlineLevel="5" x14ac:dyDescent="0.3">
      <c r="A122" s="22">
        <f t="shared" si="48"/>
        <v>4</v>
      </c>
      <c r="B122" s="9">
        <f t="shared" si="46"/>
        <v>44289</v>
      </c>
      <c r="C122" s="51">
        <v>325068</v>
      </c>
      <c r="D122" s="64" t="str">
        <f t="shared" si="53"/>
        <v/>
      </c>
      <c r="E122" s="12"/>
      <c r="F122" s="12"/>
      <c r="G122" s="12"/>
      <c r="H122" s="12"/>
      <c r="I122" s="12"/>
      <c r="J122" s="12"/>
      <c r="K122" s="12"/>
      <c r="L122" s="12"/>
      <c r="M122" s="74" t="str">
        <f t="shared" si="54"/>
        <v/>
      </c>
      <c r="N122" s="83" t="s">
        <v>103</v>
      </c>
      <c r="O122" s="83" t="s">
        <v>103</v>
      </c>
      <c r="P122" s="83"/>
      <c r="Q122" s="83"/>
      <c r="R122" s="83"/>
      <c r="S122" s="83"/>
      <c r="T122" s="83"/>
      <c r="U122" s="83"/>
      <c r="V122" s="5" t="str">
        <f t="shared" si="55"/>
        <v/>
      </c>
      <c r="W122" s="41"/>
      <c r="X122" s="41"/>
      <c r="Y122" s="41"/>
      <c r="Z122" s="41"/>
      <c r="AA122" s="41"/>
      <c r="AB122" s="41"/>
      <c r="AC122" s="41"/>
      <c r="AD122" s="41"/>
      <c r="AE122" s="5" t="str">
        <f t="shared" si="56"/>
        <v/>
      </c>
      <c r="AF122" s="41"/>
      <c r="AG122" s="41"/>
      <c r="AH122" s="41"/>
      <c r="AI122" s="41"/>
      <c r="AJ122" s="41"/>
      <c r="AK122" s="41"/>
      <c r="AL122" s="41"/>
      <c r="AM122" s="41"/>
      <c r="AN122" s="41">
        <f t="shared" si="63"/>
        <v>23.23008849557522</v>
      </c>
      <c r="AO122" s="41">
        <v>904</v>
      </c>
      <c r="AP122" s="110" t="s">
        <v>103</v>
      </c>
      <c r="AQ122" s="111" t="s">
        <v>103</v>
      </c>
      <c r="AR122" s="126" t="str">
        <f t="shared" si="57"/>
        <v/>
      </c>
      <c r="AS122" s="126" t="str">
        <f t="shared" si="58"/>
        <v/>
      </c>
      <c r="AT122" s="127">
        <v>884</v>
      </c>
      <c r="AU122" s="128" t="s">
        <v>103</v>
      </c>
      <c r="AV122" s="129" t="s">
        <v>103</v>
      </c>
      <c r="AW122" s="126" t="str">
        <f t="shared" si="59"/>
        <v/>
      </c>
      <c r="AX122" s="126" t="str">
        <f t="shared" si="60"/>
        <v/>
      </c>
      <c r="AY122" s="64" t="str">
        <f t="shared" si="61"/>
        <v/>
      </c>
      <c r="AZ122" s="97" t="s">
        <v>103</v>
      </c>
      <c r="BA122" s="68"/>
      <c r="BB122" s="68"/>
      <c r="BC122" s="68"/>
      <c r="BD122" s="68"/>
      <c r="BE122" s="15"/>
      <c r="BF122" s="5">
        <f t="shared" si="62"/>
        <v>10831</v>
      </c>
      <c r="BG122" s="42">
        <v>5358</v>
      </c>
      <c r="BH122" s="42">
        <v>5473</v>
      </c>
      <c r="BI122" s="42"/>
      <c r="BJ122" s="42"/>
      <c r="BK122" s="42"/>
      <c r="BL122" s="42"/>
      <c r="BM122" s="42"/>
    </row>
    <row r="123" spans="1:65" outlineLevel="5" x14ac:dyDescent="0.3">
      <c r="A123" s="22">
        <f t="shared" si="48"/>
        <v>4</v>
      </c>
      <c r="B123" s="9">
        <f t="shared" si="46"/>
        <v>44290</v>
      </c>
      <c r="C123" s="51">
        <v>399451</v>
      </c>
      <c r="D123" s="64" t="str">
        <f t="shared" si="53"/>
        <v/>
      </c>
      <c r="E123" s="12"/>
      <c r="F123" s="12"/>
      <c r="G123" s="12"/>
      <c r="H123" s="12"/>
      <c r="I123" s="12"/>
      <c r="J123" s="12"/>
      <c r="K123" s="12"/>
      <c r="L123" s="12"/>
      <c r="M123" s="74" t="str">
        <f t="shared" si="54"/>
        <v/>
      </c>
      <c r="N123" s="83" t="s">
        <v>103</v>
      </c>
      <c r="O123" s="83" t="s">
        <v>103</v>
      </c>
      <c r="P123" s="83"/>
      <c r="Q123" s="83"/>
      <c r="R123" s="83"/>
      <c r="S123" s="83"/>
      <c r="T123" s="83"/>
      <c r="U123" s="83"/>
      <c r="V123" s="5" t="str">
        <f t="shared" si="55"/>
        <v/>
      </c>
      <c r="W123" s="41"/>
      <c r="X123" s="41"/>
      <c r="Y123" s="41"/>
      <c r="Z123" s="41"/>
      <c r="AA123" s="41"/>
      <c r="AB123" s="41"/>
      <c r="AC123" s="41"/>
      <c r="AD123" s="41"/>
      <c r="AE123" s="5" t="str">
        <f t="shared" si="56"/>
        <v/>
      </c>
      <c r="AF123" s="41"/>
      <c r="AG123" s="41"/>
      <c r="AH123" s="41"/>
      <c r="AI123" s="41"/>
      <c r="AJ123" s="41"/>
      <c r="AK123" s="41"/>
      <c r="AL123" s="41"/>
      <c r="AM123" s="41"/>
      <c r="AN123" s="41">
        <f t="shared" si="63"/>
        <v>23.411371237458194</v>
      </c>
      <c r="AO123" s="41">
        <v>897</v>
      </c>
      <c r="AP123" s="110" t="s">
        <v>103</v>
      </c>
      <c r="AQ123" s="111" t="s">
        <v>103</v>
      </c>
      <c r="AR123" s="126" t="str">
        <f t="shared" si="57"/>
        <v/>
      </c>
      <c r="AS123" s="126" t="str">
        <f t="shared" si="58"/>
        <v/>
      </c>
      <c r="AT123" s="127">
        <v>808</v>
      </c>
      <c r="AU123" s="128" t="s">
        <v>103</v>
      </c>
      <c r="AV123" s="129" t="s">
        <v>103</v>
      </c>
      <c r="AW123" s="126" t="str">
        <f t="shared" si="59"/>
        <v/>
      </c>
      <c r="AX123" s="126" t="str">
        <f t="shared" si="60"/>
        <v/>
      </c>
      <c r="AY123" s="64" t="str">
        <f t="shared" si="61"/>
        <v/>
      </c>
      <c r="AZ123" s="97" t="s">
        <v>103</v>
      </c>
      <c r="BA123" s="68"/>
      <c r="BB123" s="68"/>
      <c r="BC123" s="68"/>
      <c r="BD123" s="68"/>
      <c r="BE123" s="15"/>
      <c r="BF123" s="5">
        <f t="shared" si="62"/>
        <v>12845</v>
      </c>
      <c r="BG123" s="42">
        <v>5285</v>
      </c>
      <c r="BH123" s="42">
        <v>7560</v>
      </c>
      <c r="BI123" s="42"/>
      <c r="BJ123" s="42"/>
      <c r="BK123" s="42"/>
      <c r="BL123" s="42"/>
      <c r="BM123" s="42"/>
    </row>
    <row r="124" spans="1:65" outlineLevel="5" x14ac:dyDescent="0.3">
      <c r="A124" s="22">
        <f t="shared" si="48"/>
        <v>4</v>
      </c>
      <c r="B124" s="9">
        <f t="shared" si="46"/>
        <v>44291</v>
      </c>
      <c r="C124" s="51">
        <v>365658</v>
      </c>
      <c r="D124" s="64" t="str">
        <f t="shared" si="53"/>
        <v/>
      </c>
      <c r="E124" s="12"/>
      <c r="F124" s="12"/>
      <c r="G124" s="12"/>
      <c r="H124" s="12"/>
      <c r="I124" s="12"/>
      <c r="J124" s="12"/>
      <c r="K124" s="12"/>
      <c r="L124" s="12"/>
      <c r="M124" s="74" t="str">
        <f t="shared" si="54"/>
        <v/>
      </c>
      <c r="N124" s="83" t="s">
        <v>103</v>
      </c>
      <c r="O124" s="83" t="s">
        <v>103</v>
      </c>
      <c r="P124" s="83"/>
      <c r="Q124" s="83"/>
      <c r="R124" s="83"/>
      <c r="S124" s="83"/>
      <c r="T124" s="83"/>
      <c r="U124" s="83"/>
      <c r="V124" s="5" t="str">
        <f t="shared" si="55"/>
        <v/>
      </c>
      <c r="W124" s="41"/>
      <c r="X124" s="41"/>
      <c r="Y124" s="41"/>
      <c r="Z124" s="41"/>
      <c r="AA124" s="41"/>
      <c r="AB124" s="41"/>
      <c r="AC124" s="41"/>
      <c r="AD124" s="41"/>
      <c r="AE124" s="5" t="str">
        <f t="shared" si="56"/>
        <v/>
      </c>
      <c r="AF124" s="41"/>
      <c r="AG124" s="41"/>
      <c r="AH124" s="41"/>
      <c r="AI124" s="41"/>
      <c r="AJ124" s="41"/>
      <c r="AK124" s="41"/>
      <c r="AL124" s="41"/>
      <c r="AM124" s="41"/>
      <c r="AN124" s="41">
        <f t="shared" si="63"/>
        <v>22.128556375131719</v>
      </c>
      <c r="AO124" s="41">
        <v>949</v>
      </c>
      <c r="AP124" s="110" t="s">
        <v>103</v>
      </c>
      <c r="AQ124" s="111" t="s">
        <v>103</v>
      </c>
      <c r="AR124" s="126" t="str">
        <f t="shared" si="57"/>
        <v/>
      </c>
      <c r="AS124" s="126" t="str">
        <f t="shared" si="58"/>
        <v/>
      </c>
      <c r="AT124" s="127">
        <v>1032</v>
      </c>
      <c r="AU124" s="128">
        <v>2.23</v>
      </c>
      <c r="AV124" s="129" t="s">
        <v>103</v>
      </c>
      <c r="AW124" s="126" t="str">
        <f t="shared" si="59"/>
        <v/>
      </c>
      <c r="AX124" s="126" t="str">
        <f t="shared" si="60"/>
        <v/>
      </c>
      <c r="AY124" s="64" t="str">
        <f t="shared" si="61"/>
        <v/>
      </c>
      <c r="AZ124" s="97">
        <v>80.510000000000005</v>
      </c>
      <c r="BA124" s="68"/>
      <c r="BB124" s="68"/>
      <c r="BC124" s="68"/>
      <c r="BD124" s="68"/>
      <c r="BE124" s="15"/>
      <c r="BF124" s="5">
        <f t="shared" si="62"/>
        <v>8645</v>
      </c>
      <c r="BG124" s="42">
        <v>520</v>
      </c>
      <c r="BH124" s="42">
        <v>8125</v>
      </c>
      <c r="BI124" s="42"/>
      <c r="BJ124" s="42"/>
      <c r="BK124" s="42"/>
      <c r="BL124" s="42"/>
      <c r="BM124" s="42"/>
    </row>
    <row r="125" spans="1:65" outlineLevel="5" x14ac:dyDescent="0.3">
      <c r="A125" s="22">
        <f t="shared" si="48"/>
        <v>4</v>
      </c>
      <c r="B125" s="9">
        <f t="shared" si="46"/>
        <v>44292</v>
      </c>
      <c r="C125" s="51">
        <v>340404</v>
      </c>
      <c r="D125" s="64" t="str">
        <f t="shared" si="53"/>
        <v/>
      </c>
      <c r="E125" s="12"/>
      <c r="F125" s="12"/>
      <c r="G125" s="12"/>
      <c r="H125" s="12"/>
      <c r="I125" s="12"/>
      <c r="J125" s="12"/>
      <c r="K125" s="12"/>
      <c r="L125" s="12"/>
      <c r="M125" s="74" t="str">
        <f t="shared" si="54"/>
        <v/>
      </c>
      <c r="N125" s="83" t="s">
        <v>103</v>
      </c>
      <c r="O125" s="83" t="s">
        <v>103</v>
      </c>
      <c r="P125" s="83"/>
      <c r="Q125" s="83"/>
      <c r="R125" s="83"/>
      <c r="S125" s="83"/>
      <c r="T125" s="83"/>
      <c r="U125" s="83"/>
      <c r="V125" s="5" t="str">
        <f t="shared" si="55"/>
        <v/>
      </c>
      <c r="W125" s="41"/>
      <c r="X125" s="41"/>
      <c r="Y125" s="41"/>
      <c r="Z125" s="41"/>
      <c r="AA125" s="41"/>
      <c r="AB125" s="41"/>
      <c r="AC125" s="41"/>
      <c r="AD125" s="41"/>
      <c r="AE125" s="5" t="str">
        <f t="shared" si="56"/>
        <v/>
      </c>
      <c r="AF125" s="41"/>
      <c r="AG125" s="41"/>
      <c r="AH125" s="41"/>
      <c r="AI125" s="41"/>
      <c r="AJ125" s="41"/>
      <c r="AK125" s="41"/>
      <c r="AL125" s="41"/>
      <c r="AM125" s="41"/>
      <c r="AN125" s="41">
        <f t="shared" si="63"/>
        <v>20.833333333333332</v>
      </c>
      <c r="AO125" s="41">
        <v>1008</v>
      </c>
      <c r="AP125" s="110" t="s">
        <v>103</v>
      </c>
      <c r="AQ125" s="111" t="s">
        <v>103</v>
      </c>
      <c r="AR125" s="126" t="str">
        <f t="shared" si="57"/>
        <v/>
      </c>
      <c r="AS125" s="126" t="str">
        <f t="shared" si="58"/>
        <v/>
      </c>
      <c r="AT125" s="127">
        <v>1074</v>
      </c>
      <c r="AU125" s="128">
        <v>2.2200000000000002</v>
      </c>
      <c r="AV125" s="129" t="s">
        <v>103</v>
      </c>
      <c r="AW125" s="126" t="str">
        <f t="shared" si="59"/>
        <v/>
      </c>
      <c r="AX125" s="126" t="str">
        <f t="shared" si="60"/>
        <v/>
      </c>
      <c r="AY125" s="64" t="str">
        <f t="shared" si="61"/>
        <v/>
      </c>
      <c r="AZ125" s="97">
        <v>80.459999999999994</v>
      </c>
      <c r="BA125" s="68"/>
      <c r="BB125" s="68"/>
      <c r="BC125" s="68"/>
      <c r="BD125" s="68"/>
      <c r="BE125" s="15"/>
      <c r="BF125" s="5">
        <f t="shared" si="62"/>
        <v>9902</v>
      </c>
      <c r="BG125" s="42">
        <v>6870</v>
      </c>
      <c r="BH125" s="42">
        <v>3032</v>
      </c>
      <c r="BI125" s="42"/>
      <c r="BJ125" s="42"/>
      <c r="BK125" s="42"/>
      <c r="BL125" s="42"/>
      <c r="BM125" s="42"/>
    </row>
    <row r="126" spans="1:65" outlineLevel="5" x14ac:dyDescent="0.3">
      <c r="A126" s="22">
        <f t="shared" si="48"/>
        <v>4</v>
      </c>
      <c r="B126" s="9">
        <f t="shared" si="46"/>
        <v>44293</v>
      </c>
      <c r="C126" s="51">
        <v>366972</v>
      </c>
      <c r="D126" s="64" t="str">
        <f t="shared" si="53"/>
        <v/>
      </c>
      <c r="E126" s="12"/>
      <c r="F126" s="12"/>
      <c r="G126" s="12"/>
      <c r="H126" s="12"/>
      <c r="I126" s="12"/>
      <c r="J126" s="12"/>
      <c r="K126" s="12"/>
      <c r="L126" s="12"/>
      <c r="M126" s="74" t="str">
        <f t="shared" si="54"/>
        <v/>
      </c>
      <c r="N126" s="83" t="s">
        <v>103</v>
      </c>
      <c r="O126" s="83" t="s">
        <v>103</v>
      </c>
      <c r="P126" s="83"/>
      <c r="Q126" s="83"/>
      <c r="R126" s="83"/>
      <c r="S126" s="83"/>
      <c r="T126" s="83"/>
      <c r="U126" s="83"/>
      <c r="V126" s="5" t="str">
        <f t="shared" si="55"/>
        <v/>
      </c>
      <c r="W126" s="41"/>
      <c r="X126" s="41"/>
      <c r="Y126" s="41"/>
      <c r="Z126" s="41"/>
      <c r="AA126" s="41"/>
      <c r="AB126" s="41"/>
      <c r="AC126" s="41"/>
      <c r="AD126" s="41"/>
      <c r="AE126" s="5" t="str">
        <f t="shared" si="56"/>
        <v/>
      </c>
      <c r="AF126" s="41"/>
      <c r="AG126" s="41"/>
      <c r="AH126" s="41"/>
      <c r="AI126" s="41"/>
      <c r="AJ126" s="41"/>
      <c r="AK126" s="41"/>
      <c r="AL126" s="41"/>
      <c r="AM126" s="41"/>
      <c r="AN126" s="41">
        <f t="shared" si="63"/>
        <v>21.341463414634145</v>
      </c>
      <c r="AO126" s="41">
        <v>984</v>
      </c>
      <c r="AP126" s="110" t="s">
        <v>103</v>
      </c>
      <c r="AQ126" s="111" t="s">
        <v>103</v>
      </c>
      <c r="AR126" s="126" t="str">
        <f t="shared" si="57"/>
        <v/>
      </c>
      <c r="AS126" s="126" t="str">
        <f t="shared" si="58"/>
        <v/>
      </c>
      <c r="AT126" s="127">
        <v>1069</v>
      </c>
      <c r="AU126" s="128">
        <v>2.25</v>
      </c>
      <c r="AV126" s="129" t="s">
        <v>103</v>
      </c>
      <c r="AW126" s="126" t="str">
        <f t="shared" si="59"/>
        <v/>
      </c>
      <c r="AX126" s="126" t="str">
        <f t="shared" si="60"/>
        <v/>
      </c>
      <c r="AY126" s="64" t="str">
        <f t="shared" si="61"/>
        <v/>
      </c>
      <c r="AZ126" s="97">
        <v>80.72</v>
      </c>
      <c r="BA126" s="68"/>
      <c r="BB126" s="68"/>
      <c r="BC126" s="68"/>
      <c r="BD126" s="68"/>
      <c r="BE126" s="15"/>
      <c r="BF126" s="5">
        <f t="shared" si="62"/>
        <v>8196</v>
      </c>
      <c r="BG126" s="42">
        <v>6789</v>
      </c>
      <c r="BH126" s="42">
        <v>1407</v>
      </c>
      <c r="BI126" s="42"/>
      <c r="BJ126" s="42"/>
      <c r="BK126" s="42"/>
      <c r="BL126" s="42"/>
      <c r="BM126" s="42"/>
    </row>
    <row r="127" spans="1:65" outlineLevel="5" x14ac:dyDescent="0.3">
      <c r="A127" s="22">
        <f t="shared" si="48"/>
        <v>4</v>
      </c>
      <c r="B127" s="9">
        <f t="shared" si="46"/>
        <v>44294</v>
      </c>
      <c r="C127" s="51">
        <v>330502</v>
      </c>
      <c r="D127" s="64" t="str">
        <f t="shared" si="53"/>
        <v/>
      </c>
      <c r="E127" s="12"/>
      <c r="F127" s="12"/>
      <c r="G127" s="12"/>
      <c r="H127" s="12"/>
      <c r="I127" s="12"/>
      <c r="J127" s="12"/>
      <c r="K127" s="12"/>
      <c r="L127" s="12"/>
      <c r="M127" s="74">
        <f t="shared" si="54"/>
        <v>6.4</v>
      </c>
      <c r="N127" s="83">
        <v>5.6</v>
      </c>
      <c r="O127" s="83">
        <v>7.23</v>
      </c>
      <c r="P127" s="83"/>
      <c r="Q127" s="83"/>
      <c r="R127" s="83"/>
      <c r="S127" s="83"/>
      <c r="T127" s="83"/>
      <c r="U127" s="83"/>
      <c r="V127" s="5" t="str">
        <f t="shared" si="55"/>
        <v/>
      </c>
      <c r="W127" s="41"/>
      <c r="X127" s="41"/>
      <c r="Y127" s="41"/>
      <c r="Z127" s="41"/>
      <c r="AA127" s="41"/>
      <c r="AB127" s="41"/>
      <c r="AC127" s="41"/>
      <c r="AD127" s="41"/>
      <c r="AE127" s="5" t="str">
        <f t="shared" si="56"/>
        <v/>
      </c>
      <c r="AF127" s="41"/>
      <c r="AG127" s="41"/>
      <c r="AH127" s="41"/>
      <c r="AI127" s="41"/>
      <c r="AJ127" s="41"/>
      <c r="AK127" s="41"/>
      <c r="AL127" s="41"/>
      <c r="AM127" s="41"/>
      <c r="AN127" s="41">
        <f t="shared" si="63"/>
        <v>20.916334661354583</v>
      </c>
      <c r="AO127" s="41">
        <v>1004</v>
      </c>
      <c r="AP127" s="110">
        <v>3.88</v>
      </c>
      <c r="AQ127" s="111">
        <v>3.12</v>
      </c>
      <c r="AR127" s="126">
        <f t="shared" si="57"/>
        <v>80.412371134020617</v>
      </c>
      <c r="AS127" s="126">
        <f t="shared" si="58"/>
        <v>19.587628865979383</v>
      </c>
      <c r="AT127" s="127">
        <v>1004</v>
      </c>
      <c r="AU127" s="128">
        <v>2.2599999999999998</v>
      </c>
      <c r="AV127" s="129">
        <v>1.5</v>
      </c>
      <c r="AW127" s="126">
        <f t="shared" si="59"/>
        <v>66.371681415929203</v>
      </c>
      <c r="AX127" s="126">
        <f t="shared" si="60"/>
        <v>33.628318584070797</v>
      </c>
      <c r="AY127" s="64">
        <f t="shared" si="61"/>
        <v>51.92307692307692</v>
      </c>
      <c r="AZ127" s="97">
        <v>80.95</v>
      </c>
      <c r="BA127" s="68"/>
      <c r="BB127" s="68"/>
      <c r="BC127" s="68"/>
      <c r="BD127" s="68"/>
      <c r="BE127" s="15"/>
      <c r="BF127" s="5">
        <f t="shared" si="62"/>
        <v>9755</v>
      </c>
      <c r="BG127" s="42">
        <v>6810</v>
      </c>
      <c r="BH127" s="42">
        <v>2945</v>
      </c>
      <c r="BI127" s="42"/>
      <c r="BJ127" s="42"/>
      <c r="BK127" s="42"/>
      <c r="BL127" s="42"/>
      <c r="BM127" s="42"/>
    </row>
    <row r="128" spans="1:65" outlineLevel="5" x14ac:dyDescent="0.3">
      <c r="A128" s="22">
        <f t="shared" si="48"/>
        <v>4</v>
      </c>
      <c r="B128" s="9">
        <f t="shared" si="46"/>
        <v>44295</v>
      </c>
      <c r="C128" s="51">
        <v>297952</v>
      </c>
      <c r="D128" s="64" t="str">
        <f t="shared" si="53"/>
        <v/>
      </c>
      <c r="E128" s="12"/>
      <c r="F128" s="12"/>
      <c r="G128" s="12"/>
      <c r="H128" s="12"/>
      <c r="I128" s="12"/>
      <c r="J128" s="12"/>
      <c r="K128" s="12"/>
      <c r="L128" s="12"/>
      <c r="M128" s="74" t="str">
        <f t="shared" si="54"/>
        <v/>
      </c>
      <c r="N128" s="83" t="s">
        <v>103</v>
      </c>
      <c r="O128" s="83" t="s">
        <v>103</v>
      </c>
      <c r="P128" s="83"/>
      <c r="Q128" s="83"/>
      <c r="R128" s="83"/>
      <c r="S128" s="83"/>
      <c r="T128" s="83"/>
      <c r="U128" s="83"/>
      <c r="V128" s="5" t="str">
        <f t="shared" si="55"/>
        <v/>
      </c>
      <c r="W128" s="41"/>
      <c r="X128" s="41"/>
      <c r="Y128" s="41"/>
      <c r="Z128" s="41"/>
      <c r="AA128" s="41"/>
      <c r="AB128" s="41"/>
      <c r="AC128" s="41"/>
      <c r="AD128" s="41"/>
      <c r="AE128" s="5" t="str">
        <f t="shared" si="56"/>
        <v/>
      </c>
      <c r="AF128" s="41"/>
      <c r="AG128" s="41"/>
      <c r="AH128" s="41"/>
      <c r="AI128" s="41"/>
      <c r="AJ128" s="41"/>
      <c r="AK128" s="41"/>
      <c r="AL128" s="41"/>
      <c r="AM128" s="41"/>
      <c r="AN128" s="41">
        <f t="shared" si="63"/>
        <v>20.408163265306122</v>
      </c>
      <c r="AO128" s="41">
        <v>1029</v>
      </c>
      <c r="AP128" s="110" t="s">
        <v>103</v>
      </c>
      <c r="AQ128" s="111" t="s">
        <v>103</v>
      </c>
      <c r="AR128" s="126" t="str">
        <f t="shared" si="57"/>
        <v/>
      </c>
      <c r="AS128" s="126" t="str">
        <f t="shared" si="58"/>
        <v/>
      </c>
      <c r="AT128" s="127">
        <v>1078</v>
      </c>
      <c r="AU128" s="128">
        <v>2.23</v>
      </c>
      <c r="AV128" s="129" t="s">
        <v>103</v>
      </c>
      <c r="AW128" s="126" t="str">
        <f t="shared" si="59"/>
        <v/>
      </c>
      <c r="AX128" s="126" t="str">
        <f t="shared" si="60"/>
        <v/>
      </c>
      <c r="AY128" s="64" t="str">
        <f t="shared" si="61"/>
        <v/>
      </c>
      <c r="AZ128" s="97">
        <v>81.209999999999994</v>
      </c>
      <c r="BA128" s="68"/>
      <c r="BB128" s="68"/>
      <c r="BC128" s="68"/>
      <c r="BD128" s="68"/>
      <c r="BE128" s="15"/>
      <c r="BF128" s="5">
        <f t="shared" si="62"/>
        <v>12154</v>
      </c>
      <c r="BG128" s="42">
        <v>6572</v>
      </c>
      <c r="BH128" s="42">
        <v>5582</v>
      </c>
      <c r="BI128" s="42"/>
      <c r="BJ128" s="42"/>
      <c r="BK128" s="42"/>
      <c r="BL128" s="42"/>
      <c r="BM128" s="42"/>
    </row>
    <row r="129" spans="1:65" outlineLevel="5" x14ac:dyDescent="0.3">
      <c r="A129" s="22">
        <f t="shared" si="48"/>
        <v>4</v>
      </c>
      <c r="B129" s="9">
        <f t="shared" si="46"/>
        <v>44296</v>
      </c>
      <c r="C129" s="51">
        <v>298145</v>
      </c>
      <c r="D129" s="64" t="str">
        <f t="shared" si="53"/>
        <v/>
      </c>
      <c r="E129" s="12"/>
      <c r="F129" s="12"/>
      <c r="G129" s="12"/>
      <c r="H129" s="12"/>
      <c r="I129" s="12"/>
      <c r="J129" s="12"/>
      <c r="K129" s="12"/>
      <c r="L129" s="12"/>
      <c r="M129" s="74" t="str">
        <f t="shared" si="54"/>
        <v/>
      </c>
      <c r="N129" s="83" t="s">
        <v>103</v>
      </c>
      <c r="O129" s="83" t="s">
        <v>103</v>
      </c>
      <c r="P129" s="83"/>
      <c r="Q129" s="83"/>
      <c r="R129" s="83"/>
      <c r="S129" s="83"/>
      <c r="T129" s="83"/>
      <c r="U129" s="83"/>
      <c r="V129" s="5" t="str">
        <f t="shared" si="55"/>
        <v/>
      </c>
      <c r="W129" s="41"/>
      <c r="X129" s="41"/>
      <c r="Y129" s="41"/>
      <c r="Z129" s="41"/>
      <c r="AA129" s="41"/>
      <c r="AB129" s="41"/>
      <c r="AC129" s="41"/>
      <c r="AD129" s="41"/>
      <c r="AE129" s="5" t="str">
        <f t="shared" si="56"/>
        <v/>
      </c>
      <c r="AF129" s="41"/>
      <c r="AG129" s="41"/>
      <c r="AH129" s="41"/>
      <c r="AI129" s="41"/>
      <c r="AJ129" s="41"/>
      <c r="AK129" s="41"/>
      <c r="AL129" s="41"/>
      <c r="AM129" s="41"/>
      <c r="AN129" s="41">
        <f t="shared" si="63"/>
        <v>21.233569261880689</v>
      </c>
      <c r="AO129" s="41">
        <v>989</v>
      </c>
      <c r="AP129" s="110" t="s">
        <v>103</v>
      </c>
      <c r="AQ129" s="111" t="s">
        <v>103</v>
      </c>
      <c r="AR129" s="126" t="str">
        <f t="shared" si="57"/>
        <v/>
      </c>
      <c r="AS129" s="126" t="str">
        <f t="shared" si="58"/>
        <v/>
      </c>
      <c r="AT129" s="127">
        <v>1101</v>
      </c>
      <c r="AU129" s="128" t="s">
        <v>103</v>
      </c>
      <c r="AV129" s="129" t="s">
        <v>103</v>
      </c>
      <c r="AW129" s="126" t="str">
        <f t="shared" si="59"/>
        <v/>
      </c>
      <c r="AX129" s="126" t="str">
        <f t="shared" si="60"/>
        <v/>
      </c>
      <c r="AY129" s="64" t="str">
        <f t="shared" si="61"/>
        <v/>
      </c>
      <c r="AZ129" s="97" t="s">
        <v>103</v>
      </c>
      <c r="BA129" s="68"/>
      <c r="BB129" s="68"/>
      <c r="BC129" s="68"/>
      <c r="BD129" s="68"/>
      <c r="BE129" s="15"/>
      <c r="BF129" s="5">
        <f t="shared" si="62"/>
        <v>11700</v>
      </c>
      <c r="BG129" s="42">
        <v>6798</v>
      </c>
      <c r="BH129" s="42">
        <v>4902</v>
      </c>
      <c r="BI129" s="42"/>
      <c r="BJ129" s="42"/>
      <c r="BK129" s="42"/>
      <c r="BL129" s="42"/>
      <c r="BM129" s="42"/>
    </row>
    <row r="130" spans="1:65" outlineLevel="5" x14ac:dyDescent="0.3">
      <c r="A130" s="22">
        <f t="shared" si="48"/>
        <v>4</v>
      </c>
      <c r="B130" s="9">
        <f t="shared" si="46"/>
        <v>44297</v>
      </c>
      <c r="C130" s="51">
        <v>305726</v>
      </c>
      <c r="D130" s="64" t="str">
        <f t="shared" si="53"/>
        <v/>
      </c>
      <c r="E130" s="12"/>
      <c r="F130" s="12"/>
      <c r="G130" s="12"/>
      <c r="H130" s="12"/>
      <c r="I130" s="12"/>
      <c r="J130" s="12"/>
      <c r="K130" s="12"/>
      <c r="L130" s="12"/>
      <c r="M130" s="74" t="str">
        <f t="shared" si="54"/>
        <v/>
      </c>
      <c r="N130" s="83" t="s">
        <v>103</v>
      </c>
      <c r="O130" s="83" t="s">
        <v>103</v>
      </c>
      <c r="P130" s="83"/>
      <c r="Q130" s="83"/>
      <c r="R130" s="83"/>
      <c r="S130" s="83"/>
      <c r="T130" s="83"/>
      <c r="U130" s="83"/>
      <c r="V130" s="5" t="str">
        <f t="shared" si="55"/>
        <v/>
      </c>
      <c r="W130" s="41"/>
      <c r="X130" s="41"/>
      <c r="Y130" s="41"/>
      <c r="Z130" s="41"/>
      <c r="AA130" s="41"/>
      <c r="AB130" s="41"/>
      <c r="AC130" s="41"/>
      <c r="AD130" s="41"/>
      <c r="AE130" s="5" t="str">
        <f t="shared" si="56"/>
        <v/>
      </c>
      <c r="AF130" s="41"/>
      <c r="AG130" s="41"/>
      <c r="AH130" s="41"/>
      <c r="AI130" s="41"/>
      <c r="AJ130" s="41"/>
      <c r="AK130" s="41"/>
      <c r="AL130" s="41"/>
      <c r="AM130" s="41"/>
      <c r="AN130" s="41">
        <f t="shared" si="63"/>
        <v>19.28374655647383</v>
      </c>
      <c r="AO130" s="41">
        <v>1089</v>
      </c>
      <c r="AP130" s="110" t="s">
        <v>103</v>
      </c>
      <c r="AQ130" s="111" t="s">
        <v>103</v>
      </c>
      <c r="AR130" s="126" t="str">
        <f t="shared" si="57"/>
        <v/>
      </c>
      <c r="AS130" s="126" t="str">
        <f t="shared" si="58"/>
        <v/>
      </c>
      <c r="AT130" s="127">
        <v>1030</v>
      </c>
      <c r="AU130" s="128" t="s">
        <v>103</v>
      </c>
      <c r="AV130" s="129" t="s">
        <v>103</v>
      </c>
      <c r="AW130" s="126" t="str">
        <f t="shared" si="59"/>
        <v/>
      </c>
      <c r="AX130" s="126" t="str">
        <f t="shared" si="60"/>
        <v/>
      </c>
      <c r="AY130" s="64" t="str">
        <f t="shared" si="61"/>
        <v/>
      </c>
      <c r="AZ130" s="97" t="s">
        <v>103</v>
      </c>
      <c r="BA130" s="68"/>
      <c r="BB130" s="68"/>
      <c r="BC130" s="68"/>
      <c r="BD130" s="68"/>
      <c r="BE130" s="15"/>
      <c r="BF130" s="5">
        <f t="shared" si="62"/>
        <v>12201</v>
      </c>
      <c r="BG130" s="42">
        <v>1709</v>
      </c>
      <c r="BH130" s="42">
        <v>10492</v>
      </c>
      <c r="BI130" s="42"/>
      <c r="BJ130" s="42"/>
      <c r="BK130" s="42"/>
      <c r="BL130" s="42"/>
      <c r="BM130" s="42"/>
    </row>
    <row r="131" spans="1:65" outlineLevel="5" x14ac:dyDescent="0.3">
      <c r="A131" s="22">
        <f t="shared" si="48"/>
        <v>4</v>
      </c>
      <c r="B131" s="9">
        <f t="shared" si="46"/>
        <v>44298</v>
      </c>
      <c r="C131" s="51">
        <v>301709</v>
      </c>
      <c r="D131" s="64" t="str">
        <f t="shared" si="53"/>
        <v/>
      </c>
      <c r="E131" s="12"/>
      <c r="F131" s="12"/>
      <c r="G131" s="12"/>
      <c r="H131" s="12"/>
      <c r="I131" s="12"/>
      <c r="J131" s="12"/>
      <c r="K131" s="12"/>
      <c r="L131" s="12"/>
      <c r="M131" s="74" t="str">
        <f t="shared" si="54"/>
        <v/>
      </c>
      <c r="N131" s="83" t="s">
        <v>103</v>
      </c>
      <c r="O131" s="83" t="s">
        <v>103</v>
      </c>
      <c r="P131" s="83"/>
      <c r="Q131" s="83"/>
      <c r="R131" s="83"/>
      <c r="S131" s="83"/>
      <c r="T131" s="83"/>
      <c r="U131" s="83"/>
      <c r="V131" s="5" t="str">
        <f t="shared" si="55"/>
        <v/>
      </c>
      <c r="W131" s="41"/>
      <c r="X131" s="41"/>
      <c r="Y131" s="41"/>
      <c r="Z131" s="41"/>
      <c r="AA131" s="41"/>
      <c r="AB131" s="41"/>
      <c r="AC131" s="41"/>
      <c r="AD131" s="41"/>
      <c r="AE131" s="5" t="str">
        <f t="shared" si="56"/>
        <v/>
      </c>
      <c r="AF131" s="41"/>
      <c r="AG131" s="41"/>
      <c r="AH131" s="41"/>
      <c r="AI131" s="41"/>
      <c r="AJ131" s="41"/>
      <c r="AK131" s="41"/>
      <c r="AL131" s="41"/>
      <c r="AM131" s="41"/>
      <c r="AN131" s="41">
        <f t="shared" si="63"/>
        <v>19.980970504281636</v>
      </c>
      <c r="AO131" s="41">
        <v>1051</v>
      </c>
      <c r="AP131" s="110" t="s">
        <v>103</v>
      </c>
      <c r="AQ131" s="111" t="s">
        <v>103</v>
      </c>
      <c r="AR131" s="126" t="str">
        <f t="shared" si="57"/>
        <v/>
      </c>
      <c r="AS131" s="126" t="str">
        <f t="shared" si="58"/>
        <v/>
      </c>
      <c r="AT131" s="127">
        <v>1012</v>
      </c>
      <c r="AU131" s="128">
        <v>2.31</v>
      </c>
      <c r="AV131" s="129" t="s">
        <v>103</v>
      </c>
      <c r="AW131" s="126" t="str">
        <f t="shared" si="59"/>
        <v/>
      </c>
      <c r="AX131" s="126" t="str">
        <f t="shared" si="60"/>
        <v/>
      </c>
      <c r="AY131" s="64" t="str">
        <f t="shared" si="61"/>
        <v/>
      </c>
      <c r="AZ131" s="97">
        <v>81.19</v>
      </c>
      <c r="BA131" s="68"/>
      <c r="BB131" s="68"/>
      <c r="BC131" s="68"/>
      <c r="BD131" s="68"/>
      <c r="BE131" s="15"/>
      <c r="BF131" s="5">
        <f t="shared" si="62"/>
        <v>13737</v>
      </c>
      <c r="BG131" s="42">
        <v>4157</v>
      </c>
      <c r="BH131" s="42">
        <v>9580</v>
      </c>
      <c r="BI131" s="42"/>
      <c r="BJ131" s="42"/>
      <c r="BK131" s="42"/>
      <c r="BL131" s="42"/>
      <c r="BM131" s="42"/>
    </row>
    <row r="132" spans="1:65" outlineLevel="5" x14ac:dyDescent="0.3">
      <c r="A132" s="22">
        <f t="shared" si="48"/>
        <v>4</v>
      </c>
      <c r="B132" s="9">
        <f t="shared" si="46"/>
        <v>44299</v>
      </c>
      <c r="C132" s="51">
        <v>323598</v>
      </c>
      <c r="D132" s="64" t="str">
        <f t="shared" si="53"/>
        <v/>
      </c>
      <c r="E132" s="12"/>
      <c r="F132" s="12"/>
      <c r="G132" s="12"/>
      <c r="H132" s="12"/>
      <c r="I132" s="12"/>
      <c r="J132" s="12"/>
      <c r="K132" s="12"/>
      <c r="L132" s="12"/>
      <c r="M132" s="74">
        <f t="shared" si="54"/>
        <v>7.3</v>
      </c>
      <c r="N132" s="83">
        <v>7.22</v>
      </c>
      <c r="O132" s="83">
        <v>7.39</v>
      </c>
      <c r="P132" s="83"/>
      <c r="Q132" s="83"/>
      <c r="R132" s="83"/>
      <c r="S132" s="83"/>
      <c r="T132" s="83"/>
      <c r="U132" s="83"/>
      <c r="V132" s="5" t="str">
        <f t="shared" si="55"/>
        <v/>
      </c>
      <c r="W132" s="41"/>
      <c r="X132" s="41"/>
      <c r="Y132" s="41"/>
      <c r="Z132" s="41"/>
      <c r="AA132" s="41"/>
      <c r="AB132" s="41"/>
      <c r="AC132" s="41"/>
      <c r="AD132" s="41"/>
      <c r="AE132" s="5" t="str">
        <f t="shared" si="56"/>
        <v/>
      </c>
      <c r="AF132" s="41"/>
      <c r="AG132" s="41"/>
      <c r="AH132" s="41"/>
      <c r="AI132" s="41"/>
      <c r="AJ132" s="41"/>
      <c r="AK132" s="41"/>
      <c r="AL132" s="41"/>
      <c r="AM132" s="41"/>
      <c r="AN132" s="41">
        <f t="shared" si="63"/>
        <v>20.97902097902098</v>
      </c>
      <c r="AO132" s="41">
        <v>1001</v>
      </c>
      <c r="AP132" s="110">
        <v>4.4000000000000004</v>
      </c>
      <c r="AQ132" s="111">
        <v>3.62</v>
      </c>
      <c r="AR132" s="126">
        <f t="shared" si="57"/>
        <v>82.272727272727266</v>
      </c>
      <c r="AS132" s="126">
        <f t="shared" si="58"/>
        <v>17.727272727272734</v>
      </c>
      <c r="AT132" s="127">
        <v>1091</v>
      </c>
      <c r="AU132" s="128">
        <v>2.46</v>
      </c>
      <c r="AV132" s="129">
        <v>1.68</v>
      </c>
      <c r="AW132" s="126">
        <f t="shared" si="59"/>
        <v>68.292682926829258</v>
      </c>
      <c r="AX132" s="126">
        <f t="shared" si="60"/>
        <v>31.707317073170742</v>
      </c>
      <c r="AY132" s="64">
        <f t="shared" si="61"/>
        <v>53.591160220994482</v>
      </c>
      <c r="AZ132" s="97">
        <v>81.239999999999995</v>
      </c>
      <c r="BA132" s="68"/>
      <c r="BB132" s="68"/>
      <c r="BC132" s="68"/>
      <c r="BD132" s="68"/>
      <c r="BE132" s="15"/>
      <c r="BF132" s="5">
        <f t="shared" si="62"/>
        <v>10973</v>
      </c>
      <c r="BG132" s="42">
        <v>5445</v>
      </c>
      <c r="BH132" s="42">
        <v>5528</v>
      </c>
      <c r="BI132" s="42"/>
      <c r="BJ132" s="42"/>
      <c r="BK132" s="42"/>
      <c r="BL132" s="42"/>
      <c r="BM132" s="42"/>
    </row>
    <row r="133" spans="1:65" outlineLevel="5" x14ac:dyDescent="0.3">
      <c r="A133" s="22">
        <f t="shared" si="48"/>
        <v>4</v>
      </c>
      <c r="B133" s="9">
        <f t="shared" si="46"/>
        <v>44300</v>
      </c>
      <c r="C133" s="51">
        <v>318049</v>
      </c>
      <c r="D133" s="64" t="str">
        <f t="shared" si="53"/>
        <v/>
      </c>
      <c r="E133" s="12"/>
      <c r="F133" s="12"/>
      <c r="G133" s="12"/>
      <c r="H133" s="12"/>
      <c r="I133" s="12"/>
      <c r="J133" s="12"/>
      <c r="K133" s="12"/>
      <c r="L133" s="12"/>
      <c r="M133" s="74" t="str">
        <f t="shared" si="54"/>
        <v/>
      </c>
      <c r="N133" s="83" t="s">
        <v>103</v>
      </c>
      <c r="O133" s="83" t="s">
        <v>103</v>
      </c>
      <c r="P133" s="83"/>
      <c r="Q133" s="83"/>
      <c r="R133" s="83"/>
      <c r="S133" s="83"/>
      <c r="T133" s="83"/>
      <c r="U133" s="83"/>
      <c r="V133" s="5" t="str">
        <f t="shared" si="55"/>
        <v/>
      </c>
      <c r="W133" s="41"/>
      <c r="X133" s="41"/>
      <c r="Y133" s="41"/>
      <c r="Z133" s="41"/>
      <c r="AA133" s="41"/>
      <c r="AB133" s="41"/>
      <c r="AC133" s="41"/>
      <c r="AD133" s="41"/>
      <c r="AE133" s="5" t="str">
        <f t="shared" si="56"/>
        <v/>
      </c>
      <c r="AF133" s="41"/>
      <c r="AG133" s="41"/>
      <c r="AH133" s="41"/>
      <c r="AI133" s="41"/>
      <c r="AJ133" s="41"/>
      <c r="AK133" s="41"/>
      <c r="AL133" s="41"/>
      <c r="AM133" s="41"/>
      <c r="AN133" s="41">
        <f t="shared" si="63"/>
        <v>20.095693779904305</v>
      </c>
      <c r="AO133" s="41">
        <v>1045</v>
      </c>
      <c r="AP133" s="110" t="s">
        <v>103</v>
      </c>
      <c r="AQ133" s="111" t="s">
        <v>103</v>
      </c>
      <c r="AR133" s="126" t="str">
        <f t="shared" si="57"/>
        <v/>
      </c>
      <c r="AS133" s="126" t="str">
        <f t="shared" si="58"/>
        <v/>
      </c>
      <c r="AT133" s="127">
        <v>1047</v>
      </c>
      <c r="AU133" s="128">
        <v>2.37</v>
      </c>
      <c r="AV133" s="129" t="s">
        <v>103</v>
      </c>
      <c r="AW133" s="126" t="str">
        <f t="shared" si="59"/>
        <v/>
      </c>
      <c r="AX133" s="126" t="str">
        <f t="shared" si="60"/>
        <v/>
      </c>
      <c r="AY133" s="64" t="str">
        <f t="shared" si="61"/>
        <v/>
      </c>
      <c r="AZ133" s="97">
        <v>81.02</v>
      </c>
      <c r="BA133" s="68"/>
      <c r="BB133" s="68"/>
      <c r="BC133" s="68"/>
      <c r="BD133" s="68"/>
      <c r="BE133" s="15"/>
      <c r="BF133" s="5">
        <f t="shared" si="62"/>
        <v>10822</v>
      </c>
      <c r="BG133" s="42">
        <v>5687</v>
      </c>
      <c r="BH133" s="42">
        <v>5135</v>
      </c>
      <c r="BI133" s="42"/>
      <c r="BJ133" s="42"/>
      <c r="BK133" s="42"/>
      <c r="BL133" s="42"/>
      <c r="BM133" s="42"/>
    </row>
    <row r="134" spans="1:65" outlineLevel="5" x14ac:dyDescent="0.3">
      <c r="A134" s="22">
        <f t="shared" si="48"/>
        <v>4</v>
      </c>
      <c r="B134" s="9">
        <f t="shared" si="46"/>
        <v>44301</v>
      </c>
      <c r="C134" s="51">
        <v>355892</v>
      </c>
      <c r="D134" s="64" t="str">
        <f t="shared" si="53"/>
        <v/>
      </c>
      <c r="E134" s="12"/>
      <c r="F134" s="12"/>
      <c r="G134" s="12"/>
      <c r="H134" s="12"/>
      <c r="I134" s="12"/>
      <c r="J134" s="12"/>
      <c r="K134" s="12"/>
      <c r="L134" s="12"/>
      <c r="M134" s="74" t="str">
        <f t="shared" si="54"/>
        <v/>
      </c>
      <c r="N134" s="83" t="s">
        <v>103</v>
      </c>
      <c r="O134" s="83" t="s">
        <v>103</v>
      </c>
      <c r="P134" s="83"/>
      <c r="Q134" s="83"/>
      <c r="R134" s="83"/>
      <c r="S134" s="83"/>
      <c r="T134" s="83"/>
      <c r="U134" s="83"/>
      <c r="V134" s="5" t="str">
        <f t="shared" si="55"/>
        <v/>
      </c>
      <c r="W134" s="41"/>
      <c r="X134" s="41"/>
      <c r="Y134" s="41"/>
      <c r="Z134" s="41"/>
      <c r="AA134" s="41"/>
      <c r="AB134" s="41"/>
      <c r="AC134" s="41"/>
      <c r="AD134" s="41"/>
      <c r="AE134" s="5" t="str">
        <f t="shared" si="56"/>
        <v/>
      </c>
      <c r="AF134" s="41"/>
      <c r="AG134" s="41"/>
      <c r="AH134" s="41"/>
      <c r="AI134" s="41"/>
      <c r="AJ134" s="41"/>
      <c r="AK134" s="41"/>
      <c r="AL134" s="41"/>
      <c r="AM134" s="41"/>
      <c r="AN134" s="41">
        <f t="shared" si="63"/>
        <v>20.211742059672762</v>
      </c>
      <c r="AO134" s="41">
        <v>1039</v>
      </c>
      <c r="AP134" s="110" t="s">
        <v>103</v>
      </c>
      <c r="AQ134" s="111" t="s">
        <v>103</v>
      </c>
      <c r="AR134" s="126" t="str">
        <f t="shared" si="57"/>
        <v/>
      </c>
      <c r="AS134" s="126" t="str">
        <f t="shared" si="58"/>
        <v/>
      </c>
      <c r="AT134" s="127">
        <v>1066</v>
      </c>
      <c r="AU134" s="128">
        <v>2.2999999999999998</v>
      </c>
      <c r="AV134" s="129" t="s">
        <v>103</v>
      </c>
      <c r="AW134" s="126" t="str">
        <f t="shared" si="59"/>
        <v/>
      </c>
      <c r="AX134" s="126" t="str">
        <f t="shared" si="60"/>
        <v/>
      </c>
      <c r="AY134" s="64" t="str">
        <f t="shared" si="61"/>
        <v/>
      </c>
      <c r="AZ134" s="97">
        <v>80.81</v>
      </c>
      <c r="BA134" s="68"/>
      <c r="BB134" s="68"/>
      <c r="BC134" s="68"/>
      <c r="BD134" s="68"/>
      <c r="BE134" s="15"/>
      <c r="BF134" s="5">
        <f t="shared" si="62"/>
        <v>11246</v>
      </c>
      <c r="BG134" s="42">
        <v>6752</v>
      </c>
      <c r="BH134" s="42">
        <v>4494</v>
      </c>
      <c r="BI134" s="42"/>
      <c r="BJ134" s="42"/>
      <c r="BK134" s="42"/>
      <c r="BL134" s="42"/>
      <c r="BM134" s="42"/>
    </row>
    <row r="135" spans="1:65" outlineLevel="5" x14ac:dyDescent="0.3">
      <c r="A135" s="22">
        <f t="shared" si="48"/>
        <v>4</v>
      </c>
      <c r="B135" s="9">
        <f t="shared" si="46"/>
        <v>44302</v>
      </c>
      <c r="C135" s="51">
        <v>336128</v>
      </c>
      <c r="D135" s="64" t="str">
        <f t="shared" si="53"/>
        <v/>
      </c>
      <c r="E135" s="12"/>
      <c r="F135" s="12"/>
      <c r="G135" s="12"/>
      <c r="H135" s="12"/>
      <c r="I135" s="12"/>
      <c r="J135" s="12"/>
      <c r="K135" s="12"/>
      <c r="L135" s="12"/>
      <c r="M135" s="74" t="str">
        <f t="shared" si="54"/>
        <v/>
      </c>
      <c r="N135" s="83" t="s">
        <v>103</v>
      </c>
      <c r="O135" s="83" t="s">
        <v>103</v>
      </c>
      <c r="P135" s="83"/>
      <c r="Q135" s="83"/>
      <c r="R135" s="83"/>
      <c r="S135" s="83"/>
      <c r="T135" s="83"/>
      <c r="U135" s="83"/>
      <c r="V135" s="5" t="str">
        <f t="shared" si="55"/>
        <v/>
      </c>
      <c r="W135" s="41"/>
      <c r="X135" s="41"/>
      <c r="Y135" s="41"/>
      <c r="Z135" s="41"/>
      <c r="AA135" s="41"/>
      <c r="AB135" s="41"/>
      <c r="AC135" s="41"/>
      <c r="AD135" s="41"/>
      <c r="AE135" s="5" t="str">
        <f t="shared" si="56"/>
        <v/>
      </c>
      <c r="AF135" s="41"/>
      <c r="AG135" s="41"/>
      <c r="AH135" s="41"/>
      <c r="AI135" s="41"/>
      <c r="AJ135" s="41"/>
      <c r="AK135" s="41"/>
      <c r="AL135" s="41"/>
      <c r="AM135" s="41"/>
      <c r="AN135" s="41">
        <f t="shared" si="63"/>
        <v>21.341463414634145</v>
      </c>
      <c r="AO135" s="41">
        <v>984</v>
      </c>
      <c r="AP135" s="110" t="s">
        <v>103</v>
      </c>
      <c r="AQ135" s="111" t="s">
        <v>103</v>
      </c>
      <c r="AR135" s="126" t="str">
        <f t="shared" si="57"/>
        <v/>
      </c>
      <c r="AS135" s="126" t="str">
        <f t="shared" si="58"/>
        <v/>
      </c>
      <c r="AT135" s="127">
        <v>981</v>
      </c>
      <c r="AU135" s="128">
        <v>2.31</v>
      </c>
      <c r="AV135" s="129" t="s">
        <v>103</v>
      </c>
      <c r="AW135" s="126" t="str">
        <f t="shared" si="59"/>
        <v/>
      </c>
      <c r="AX135" s="126" t="str">
        <f t="shared" si="60"/>
        <v/>
      </c>
      <c r="AY135" s="64" t="str">
        <f t="shared" si="61"/>
        <v/>
      </c>
      <c r="AZ135" s="97">
        <v>81.25</v>
      </c>
      <c r="BA135" s="68"/>
      <c r="BB135" s="68"/>
      <c r="BC135" s="68"/>
      <c r="BD135" s="68"/>
      <c r="BE135" s="15"/>
      <c r="BF135" s="5">
        <f t="shared" si="62"/>
        <v>12062</v>
      </c>
      <c r="BG135" s="42">
        <v>6791</v>
      </c>
      <c r="BH135" s="42">
        <v>5271</v>
      </c>
      <c r="BI135" s="42"/>
      <c r="BJ135" s="42"/>
      <c r="BK135" s="42"/>
      <c r="BL135" s="42"/>
      <c r="BM135" s="42"/>
    </row>
    <row r="136" spans="1:65" outlineLevel="5" x14ac:dyDescent="0.3">
      <c r="A136" s="22">
        <f t="shared" si="48"/>
        <v>4</v>
      </c>
      <c r="B136" s="9">
        <f t="shared" si="46"/>
        <v>44303</v>
      </c>
      <c r="C136" s="51">
        <v>307491</v>
      </c>
      <c r="D136" s="64" t="str">
        <f t="shared" si="53"/>
        <v/>
      </c>
      <c r="E136" s="12"/>
      <c r="F136" s="12"/>
      <c r="G136" s="12"/>
      <c r="H136" s="12"/>
      <c r="I136" s="12"/>
      <c r="J136" s="12"/>
      <c r="K136" s="12"/>
      <c r="L136" s="12"/>
      <c r="M136" s="74" t="str">
        <f t="shared" si="54"/>
        <v/>
      </c>
      <c r="N136" s="83" t="s">
        <v>103</v>
      </c>
      <c r="O136" s="83" t="s">
        <v>103</v>
      </c>
      <c r="P136" s="83"/>
      <c r="Q136" s="83"/>
      <c r="R136" s="83"/>
      <c r="S136" s="83"/>
      <c r="T136" s="83"/>
      <c r="U136" s="83"/>
      <c r="V136" s="5" t="str">
        <f t="shared" si="55"/>
        <v/>
      </c>
      <c r="W136" s="41"/>
      <c r="X136" s="41"/>
      <c r="Y136" s="41"/>
      <c r="Z136" s="41"/>
      <c r="AA136" s="41"/>
      <c r="AB136" s="41"/>
      <c r="AC136" s="41"/>
      <c r="AD136" s="41"/>
      <c r="AE136" s="5" t="str">
        <f t="shared" si="56"/>
        <v/>
      </c>
      <c r="AF136" s="41"/>
      <c r="AG136" s="41"/>
      <c r="AH136" s="41"/>
      <c r="AI136" s="41"/>
      <c r="AJ136" s="41"/>
      <c r="AK136" s="41"/>
      <c r="AL136" s="41"/>
      <c r="AM136" s="41"/>
      <c r="AN136" s="41">
        <f t="shared" si="63"/>
        <v>21.829521829521831</v>
      </c>
      <c r="AO136" s="41">
        <v>962</v>
      </c>
      <c r="AP136" s="110" t="s">
        <v>103</v>
      </c>
      <c r="AQ136" s="111" t="s">
        <v>103</v>
      </c>
      <c r="AR136" s="126" t="str">
        <f t="shared" si="57"/>
        <v/>
      </c>
      <c r="AS136" s="126" t="str">
        <f t="shared" si="58"/>
        <v/>
      </c>
      <c r="AT136" s="127">
        <v>1108</v>
      </c>
      <c r="AU136" s="128" t="s">
        <v>103</v>
      </c>
      <c r="AV136" s="129" t="s">
        <v>103</v>
      </c>
      <c r="AW136" s="126" t="str">
        <f t="shared" si="59"/>
        <v/>
      </c>
      <c r="AX136" s="126" t="str">
        <f t="shared" si="60"/>
        <v/>
      </c>
      <c r="AY136" s="64" t="str">
        <f t="shared" si="61"/>
        <v/>
      </c>
      <c r="AZ136" s="97" t="s">
        <v>103</v>
      </c>
      <c r="BA136" s="68"/>
      <c r="BB136" s="68"/>
      <c r="BC136" s="68"/>
      <c r="BD136" s="68"/>
      <c r="BE136" s="15"/>
      <c r="BF136" s="5">
        <f t="shared" si="62"/>
        <v>10573</v>
      </c>
      <c r="BG136" s="42">
        <v>6740</v>
      </c>
      <c r="BH136" s="42">
        <v>3833</v>
      </c>
      <c r="BI136" s="42"/>
      <c r="BJ136" s="42"/>
      <c r="BK136" s="42"/>
      <c r="BL136" s="42"/>
      <c r="BM136" s="42"/>
    </row>
    <row r="137" spans="1:65" outlineLevel="5" x14ac:dyDescent="0.3">
      <c r="A137" s="22">
        <f t="shared" si="48"/>
        <v>4</v>
      </c>
      <c r="B137" s="9">
        <f t="shared" si="46"/>
        <v>44304</v>
      </c>
      <c r="C137" s="51">
        <v>311643</v>
      </c>
      <c r="D137" s="64" t="str">
        <f t="shared" si="53"/>
        <v/>
      </c>
      <c r="E137" s="12"/>
      <c r="F137" s="12"/>
      <c r="G137" s="12"/>
      <c r="H137" s="12"/>
      <c r="I137" s="12"/>
      <c r="J137" s="12"/>
      <c r="K137" s="12"/>
      <c r="L137" s="12"/>
      <c r="M137" s="74" t="str">
        <f t="shared" si="54"/>
        <v/>
      </c>
      <c r="N137" s="83" t="s">
        <v>103</v>
      </c>
      <c r="O137" s="83" t="s">
        <v>103</v>
      </c>
      <c r="P137" s="83"/>
      <c r="Q137" s="83"/>
      <c r="R137" s="83"/>
      <c r="S137" s="83"/>
      <c r="T137" s="83"/>
      <c r="U137" s="83"/>
      <c r="V137" s="5" t="str">
        <f t="shared" si="55"/>
        <v/>
      </c>
      <c r="W137" s="41"/>
      <c r="X137" s="41"/>
      <c r="Y137" s="41"/>
      <c r="Z137" s="41"/>
      <c r="AA137" s="41"/>
      <c r="AB137" s="41"/>
      <c r="AC137" s="41"/>
      <c r="AD137" s="41"/>
      <c r="AE137" s="5" t="str">
        <f t="shared" si="56"/>
        <v/>
      </c>
      <c r="AF137" s="41"/>
      <c r="AG137" s="41"/>
      <c r="AH137" s="41"/>
      <c r="AI137" s="41"/>
      <c r="AJ137" s="41"/>
      <c r="AK137" s="41"/>
      <c r="AL137" s="41"/>
      <c r="AM137" s="41"/>
      <c r="AN137" s="41">
        <f t="shared" si="63"/>
        <v>21.021021021021021</v>
      </c>
      <c r="AO137" s="41">
        <v>999</v>
      </c>
      <c r="AP137" s="110" t="s">
        <v>103</v>
      </c>
      <c r="AQ137" s="111" t="s">
        <v>103</v>
      </c>
      <c r="AR137" s="126" t="str">
        <f t="shared" si="57"/>
        <v/>
      </c>
      <c r="AS137" s="126" t="str">
        <f t="shared" si="58"/>
        <v/>
      </c>
      <c r="AT137" s="127">
        <v>1084</v>
      </c>
      <c r="AU137" s="128" t="s">
        <v>103</v>
      </c>
      <c r="AV137" s="129" t="s">
        <v>103</v>
      </c>
      <c r="AW137" s="126" t="str">
        <f t="shared" si="59"/>
        <v/>
      </c>
      <c r="AX137" s="126" t="str">
        <f t="shared" si="60"/>
        <v/>
      </c>
      <c r="AY137" s="64" t="str">
        <f t="shared" si="61"/>
        <v/>
      </c>
      <c r="AZ137" s="97" t="s">
        <v>103</v>
      </c>
      <c r="BA137" s="68"/>
      <c r="BB137" s="68"/>
      <c r="BC137" s="68"/>
      <c r="BD137" s="68"/>
      <c r="BE137" s="15"/>
      <c r="BF137" s="5">
        <f t="shared" si="62"/>
        <v>8810</v>
      </c>
      <c r="BG137" s="42">
        <v>4993</v>
      </c>
      <c r="BH137" s="42">
        <v>3817</v>
      </c>
      <c r="BI137" s="42"/>
      <c r="BJ137" s="42"/>
      <c r="BK137" s="42"/>
      <c r="BL137" s="42"/>
      <c r="BM137" s="42"/>
    </row>
    <row r="138" spans="1:65" outlineLevel="5" x14ac:dyDescent="0.3">
      <c r="A138" s="22">
        <f t="shared" si="48"/>
        <v>4</v>
      </c>
      <c r="B138" s="9">
        <f t="shared" si="46"/>
        <v>44305</v>
      </c>
      <c r="C138" s="51">
        <v>310214</v>
      </c>
      <c r="D138" s="64" t="str">
        <f t="shared" si="53"/>
        <v/>
      </c>
      <c r="E138" s="12"/>
      <c r="F138" s="12"/>
      <c r="G138" s="12"/>
      <c r="H138" s="12"/>
      <c r="I138" s="12"/>
      <c r="J138" s="12"/>
      <c r="K138" s="12"/>
      <c r="L138" s="12"/>
      <c r="M138" s="74" t="str">
        <f t="shared" si="54"/>
        <v/>
      </c>
      <c r="N138" s="83" t="s">
        <v>103</v>
      </c>
      <c r="O138" s="83" t="s">
        <v>103</v>
      </c>
      <c r="P138" s="83"/>
      <c r="Q138" s="83"/>
      <c r="R138" s="83"/>
      <c r="S138" s="83"/>
      <c r="T138" s="83"/>
      <c r="U138" s="83"/>
      <c r="V138" s="5" t="str">
        <f t="shared" si="55"/>
        <v/>
      </c>
      <c r="W138" s="41"/>
      <c r="X138" s="41"/>
      <c r="Y138" s="41"/>
      <c r="Z138" s="41"/>
      <c r="AA138" s="41"/>
      <c r="AB138" s="41"/>
      <c r="AC138" s="41"/>
      <c r="AD138" s="41"/>
      <c r="AE138" s="5" t="str">
        <f t="shared" si="56"/>
        <v/>
      </c>
      <c r="AF138" s="41"/>
      <c r="AG138" s="41"/>
      <c r="AH138" s="41"/>
      <c r="AI138" s="41"/>
      <c r="AJ138" s="41"/>
      <c r="AK138" s="41"/>
      <c r="AL138" s="41"/>
      <c r="AM138" s="41"/>
      <c r="AN138" s="41">
        <f t="shared" si="63"/>
        <v>20.895522388059703</v>
      </c>
      <c r="AO138" s="41">
        <v>1005</v>
      </c>
      <c r="AP138" s="110" t="s">
        <v>103</v>
      </c>
      <c r="AQ138" s="111" t="s">
        <v>103</v>
      </c>
      <c r="AR138" s="126" t="str">
        <f t="shared" si="57"/>
        <v/>
      </c>
      <c r="AS138" s="126" t="str">
        <f t="shared" si="58"/>
        <v/>
      </c>
      <c r="AT138" s="127">
        <v>997</v>
      </c>
      <c r="AU138" s="128">
        <v>2.27</v>
      </c>
      <c r="AV138" s="129" t="s">
        <v>103</v>
      </c>
      <c r="AW138" s="126" t="str">
        <f t="shared" si="59"/>
        <v/>
      </c>
      <c r="AX138" s="126" t="str">
        <f t="shared" si="60"/>
        <v/>
      </c>
      <c r="AY138" s="64" t="str">
        <f t="shared" si="61"/>
        <v/>
      </c>
      <c r="AZ138" s="97">
        <v>80.89</v>
      </c>
      <c r="BA138" s="68">
        <v>62</v>
      </c>
      <c r="BB138" s="68">
        <v>36.1</v>
      </c>
      <c r="BC138" s="68">
        <v>104</v>
      </c>
      <c r="BD138" s="68"/>
      <c r="BE138" s="15"/>
      <c r="BF138" s="5">
        <f t="shared" si="62"/>
        <v>10058</v>
      </c>
      <c r="BG138" s="42">
        <v>7135</v>
      </c>
      <c r="BH138" s="42">
        <v>2923</v>
      </c>
      <c r="BI138" s="42"/>
      <c r="BJ138" s="42"/>
      <c r="BK138" s="42"/>
      <c r="BL138" s="42"/>
      <c r="BM138" s="42"/>
    </row>
    <row r="139" spans="1:65" outlineLevel="5" x14ac:dyDescent="0.3">
      <c r="A139" s="22">
        <f t="shared" si="48"/>
        <v>4</v>
      </c>
      <c r="B139" s="9">
        <f t="shared" si="46"/>
        <v>44306</v>
      </c>
      <c r="C139" s="51">
        <v>284725</v>
      </c>
      <c r="D139" s="64" t="str">
        <f t="shared" si="53"/>
        <v/>
      </c>
      <c r="E139" s="12"/>
      <c r="F139" s="12"/>
      <c r="G139" s="12"/>
      <c r="H139" s="12"/>
      <c r="I139" s="12"/>
      <c r="J139" s="12"/>
      <c r="K139" s="12"/>
      <c r="L139" s="12"/>
      <c r="M139" s="74" t="str">
        <f t="shared" si="54"/>
        <v/>
      </c>
      <c r="N139" s="83" t="s">
        <v>103</v>
      </c>
      <c r="O139" s="83" t="s">
        <v>103</v>
      </c>
      <c r="P139" s="83"/>
      <c r="Q139" s="83"/>
      <c r="R139" s="83"/>
      <c r="S139" s="83"/>
      <c r="T139" s="83"/>
      <c r="U139" s="83"/>
      <c r="V139" s="5" t="str">
        <f t="shared" si="55"/>
        <v/>
      </c>
      <c r="W139" s="41"/>
      <c r="X139" s="41"/>
      <c r="Y139" s="41"/>
      <c r="Z139" s="41"/>
      <c r="AA139" s="41"/>
      <c r="AB139" s="41"/>
      <c r="AC139" s="41"/>
      <c r="AD139" s="41"/>
      <c r="AE139" s="5" t="str">
        <f t="shared" si="56"/>
        <v/>
      </c>
      <c r="AF139" s="41"/>
      <c r="AG139" s="41"/>
      <c r="AH139" s="41"/>
      <c r="AI139" s="41"/>
      <c r="AJ139" s="41"/>
      <c r="AK139" s="41"/>
      <c r="AL139" s="41"/>
      <c r="AM139" s="41"/>
      <c r="AN139" s="41">
        <f t="shared" si="63"/>
        <v>19.943019943019944</v>
      </c>
      <c r="AO139" s="41">
        <v>1053</v>
      </c>
      <c r="AP139" s="110" t="s">
        <v>103</v>
      </c>
      <c r="AQ139" s="111" t="s">
        <v>103</v>
      </c>
      <c r="AR139" s="126" t="str">
        <f t="shared" si="57"/>
        <v/>
      </c>
      <c r="AS139" s="126" t="str">
        <f t="shared" si="58"/>
        <v/>
      </c>
      <c r="AT139" s="127">
        <v>999</v>
      </c>
      <c r="AU139" s="128">
        <v>2.2400000000000002</v>
      </c>
      <c r="AV139" s="129" t="s">
        <v>103</v>
      </c>
      <c r="AW139" s="126" t="str">
        <f t="shared" si="59"/>
        <v/>
      </c>
      <c r="AX139" s="126" t="str">
        <f t="shared" si="60"/>
        <v/>
      </c>
      <c r="AY139" s="64" t="str">
        <f t="shared" si="61"/>
        <v/>
      </c>
      <c r="AZ139" s="97">
        <v>81.33</v>
      </c>
      <c r="BA139" s="68"/>
      <c r="BB139" s="68"/>
      <c r="BC139" s="68"/>
      <c r="BD139" s="68"/>
      <c r="BE139" s="15"/>
      <c r="BF139" s="5">
        <f t="shared" si="62"/>
        <v>10601</v>
      </c>
      <c r="BG139" s="42">
        <v>6814</v>
      </c>
      <c r="BH139" s="42">
        <v>3787</v>
      </c>
      <c r="BI139" s="42"/>
      <c r="BJ139" s="42"/>
      <c r="BK139" s="42"/>
      <c r="BL139" s="42"/>
      <c r="BM139" s="42"/>
    </row>
    <row r="140" spans="1:65" outlineLevel="5" x14ac:dyDescent="0.3">
      <c r="A140" s="22">
        <f t="shared" si="48"/>
        <v>4</v>
      </c>
      <c r="B140" s="9">
        <f t="shared" si="46"/>
        <v>44307</v>
      </c>
      <c r="C140" s="51">
        <v>313954</v>
      </c>
      <c r="D140" s="64" t="str">
        <f t="shared" si="53"/>
        <v/>
      </c>
      <c r="E140" s="12"/>
      <c r="F140" s="12"/>
      <c r="G140" s="12"/>
      <c r="H140" s="12"/>
      <c r="I140" s="12"/>
      <c r="J140" s="12"/>
      <c r="K140" s="12"/>
      <c r="L140" s="12"/>
      <c r="M140" s="74" t="str">
        <f t="shared" si="54"/>
        <v/>
      </c>
      <c r="N140" s="83" t="s">
        <v>103</v>
      </c>
      <c r="O140" s="83" t="s">
        <v>103</v>
      </c>
      <c r="P140" s="83"/>
      <c r="Q140" s="83"/>
      <c r="R140" s="83"/>
      <c r="S140" s="83"/>
      <c r="T140" s="83"/>
      <c r="U140" s="83"/>
      <c r="V140" s="5" t="str">
        <f t="shared" si="55"/>
        <v/>
      </c>
      <c r="W140" s="41"/>
      <c r="X140" s="41"/>
      <c r="Y140" s="41"/>
      <c r="Z140" s="41"/>
      <c r="AA140" s="41"/>
      <c r="AB140" s="41"/>
      <c r="AC140" s="41"/>
      <c r="AD140" s="41"/>
      <c r="AE140" s="5" t="str">
        <f t="shared" si="56"/>
        <v/>
      </c>
      <c r="AF140" s="41"/>
      <c r="AG140" s="41"/>
      <c r="AH140" s="41"/>
      <c r="AI140" s="41"/>
      <c r="AJ140" s="41"/>
      <c r="AK140" s="41"/>
      <c r="AL140" s="41"/>
      <c r="AM140" s="41"/>
      <c r="AN140" s="41">
        <f t="shared" si="63"/>
        <v>21.627188465499486</v>
      </c>
      <c r="AO140" s="41">
        <v>971</v>
      </c>
      <c r="AP140" s="110" t="s">
        <v>103</v>
      </c>
      <c r="AQ140" s="111" t="s">
        <v>103</v>
      </c>
      <c r="AR140" s="126" t="str">
        <f t="shared" si="57"/>
        <v/>
      </c>
      <c r="AS140" s="126" t="str">
        <f t="shared" si="58"/>
        <v/>
      </c>
      <c r="AT140" s="127">
        <v>1118</v>
      </c>
      <c r="AU140" s="128">
        <v>2.2599999999999998</v>
      </c>
      <c r="AV140" s="129" t="s">
        <v>103</v>
      </c>
      <c r="AW140" s="126" t="str">
        <f t="shared" si="59"/>
        <v/>
      </c>
      <c r="AX140" s="126" t="str">
        <f t="shared" si="60"/>
        <v/>
      </c>
      <c r="AY140" s="64" t="str">
        <f t="shared" si="61"/>
        <v/>
      </c>
      <c r="AZ140" s="97">
        <v>81.05</v>
      </c>
      <c r="BA140" s="68"/>
      <c r="BB140" s="68"/>
      <c r="BC140" s="68"/>
      <c r="BD140" s="68"/>
      <c r="BE140" s="15"/>
      <c r="BF140" s="5">
        <f t="shared" si="62"/>
        <v>12395</v>
      </c>
      <c r="BG140" s="42">
        <v>6151</v>
      </c>
      <c r="BH140" s="42">
        <v>6244</v>
      </c>
      <c r="BI140" s="42"/>
      <c r="BJ140" s="42"/>
      <c r="BK140" s="42"/>
      <c r="BL140" s="42"/>
      <c r="BM140" s="42"/>
    </row>
    <row r="141" spans="1:65" outlineLevel="5" x14ac:dyDescent="0.3">
      <c r="A141" s="22">
        <f t="shared" si="48"/>
        <v>4</v>
      </c>
      <c r="B141" s="9">
        <f t="shared" si="46"/>
        <v>44308</v>
      </c>
      <c r="C141" s="51">
        <v>260155</v>
      </c>
      <c r="D141" s="64" t="str">
        <f t="shared" si="53"/>
        <v/>
      </c>
      <c r="E141" s="12"/>
      <c r="F141" s="12"/>
      <c r="G141" s="12"/>
      <c r="H141" s="12"/>
      <c r="I141" s="12"/>
      <c r="J141" s="12"/>
      <c r="K141" s="12"/>
      <c r="L141" s="12"/>
      <c r="M141" s="74">
        <f t="shared" si="54"/>
        <v>7.3</v>
      </c>
      <c r="N141" s="83">
        <v>7.28</v>
      </c>
      <c r="O141" s="83">
        <v>7.35</v>
      </c>
      <c r="P141" s="83"/>
      <c r="Q141" s="83"/>
      <c r="R141" s="83"/>
      <c r="S141" s="83"/>
      <c r="T141" s="83"/>
      <c r="U141" s="83"/>
      <c r="V141" s="5" t="str">
        <f t="shared" si="55"/>
        <v/>
      </c>
      <c r="W141" s="41"/>
      <c r="X141" s="41"/>
      <c r="Y141" s="41"/>
      <c r="Z141" s="41"/>
      <c r="AA141" s="41"/>
      <c r="AB141" s="41"/>
      <c r="AC141" s="41"/>
      <c r="AD141" s="41"/>
      <c r="AE141" s="5" t="str">
        <f t="shared" si="56"/>
        <v/>
      </c>
      <c r="AF141" s="41"/>
      <c r="AG141" s="41"/>
      <c r="AH141" s="41"/>
      <c r="AI141" s="41"/>
      <c r="AJ141" s="41"/>
      <c r="AK141" s="41"/>
      <c r="AL141" s="41"/>
      <c r="AM141" s="41"/>
      <c r="AN141" s="41">
        <f t="shared" si="63"/>
        <v>23.359288097886541</v>
      </c>
      <c r="AO141" s="41">
        <v>899</v>
      </c>
      <c r="AP141" s="110">
        <v>3.98</v>
      </c>
      <c r="AQ141" s="111">
        <v>3.2</v>
      </c>
      <c r="AR141" s="126">
        <f t="shared" si="57"/>
        <v>80.402010050251263</v>
      </c>
      <c r="AS141" s="126">
        <f t="shared" si="58"/>
        <v>19.597989949748737</v>
      </c>
      <c r="AT141" s="127">
        <v>921</v>
      </c>
      <c r="AU141" s="128">
        <v>2.35</v>
      </c>
      <c r="AV141" s="129">
        <v>1.55</v>
      </c>
      <c r="AW141" s="126">
        <f t="shared" si="59"/>
        <v>65.957446808510639</v>
      </c>
      <c r="AX141" s="126">
        <f t="shared" si="60"/>
        <v>34.042553191489361</v>
      </c>
      <c r="AY141" s="64">
        <f t="shared" si="61"/>
        <v>52.773437500000021</v>
      </c>
      <c r="AZ141" s="97">
        <v>81.09</v>
      </c>
      <c r="BA141" s="68"/>
      <c r="BB141" s="68"/>
      <c r="BC141" s="68"/>
      <c r="BD141" s="68"/>
      <c r="BE141" s="15"/>
      <c r="BF141" s="5">
        <f t="shared" si="62"/>
        <v>7715</v>
      </c>
      <c r="BG141" s="42">
        <v>2055</v>
      </c>
      <c r="BH141" s="42">
        <v>5660</v>
      </c>
      <c r="BI141" s="42"/>
      <c r="BJ141" s="42"/>
      <c r="BK141" s="42"/>
      <c r="BL141" s="42"/>
      <c r="BM141" s="42"/>
    </row>
    <row r="142" spans="1:65" outlineLevel="5" x14ac:dyDescent="0.3">
      <c r="A142" s="22">
        <f t="shared" si="48"/>
        <v>4</v>
      </c>
      <c r="B142" s="9">
        <f t="shared" si="46"/>
        <v>44309</v>
      </c>
      <c r="C142" s="51">
        <v>299290</v>
      </c>
      <c r="D142" s="64" t="str">
        <f t="shared" si="53"/>
        <v/>
      </c>
      <c r="E142" s="12"/>
      <c r="F142" s="12"/>
      <c r="G142" s="12"/>
      <c r="H142" s="12"/>
      <c r="I142" s="12"/>
      <c r="J142" s="12"/>
      <c r="K142" s="12"/>
      <c r="L142" s="12"/>
      <c r="M142" s="74" t="str">
        <f t="shared" si="54"/>
        <v/>
      </c>
      <c r="N142" s="83" t="s">
        <v>103</v>
      </c>
      <c r="O142" s="83" t="s">
        <v>103</v>
      </c>
      <c r="P142" s="83"/>
      <c r="Q142" s="83"/>
      <c r="R142" s="83"/>
      <c r="S142" s="83"/>
      <c r="T142" s="83"/>
      <c r="U142" s="83"/>
      <c r="V142" s="5" t="str">
        <f t="shared" si="55"/>
        <v/>
      </c>
      <c r="W142" s="41"/>
      <c r="X142" s="41"/>
      <c r="Y142" s="41"/>
      <c r="Z142" s="41"/>
      <c r="AA142" s="41"/>
      <c r="AB142" s="41"/>
      <c r="AC142" s="41"/>
      <c r="AD142" s="41"/>
      <c r="AE142" s="5" t="str">
        <f t="shared" si="56"/>
        <v/>
      </c>
      <c r="AF142" s="41"/>
      <c r="AG142" s="41"/>
      <c r="AH142" s="41"/>
      <c r="AI142" s="41"/>
      <c r="AJ142" s="41"/>
      <c r="AK142" s="41"/>
      <c r="AL142" s="41"/>
      <c r="AM142" s="41"/>
      <c r="AN142" s="41">
        <f t="shared" si="63"/>
        <v>16.355140186915889</v>
      </c>
      <c r="AO142" s="41">
        <v>1284</v>
      </c>
      <c r="AP142" s="110" t="s">
        <v>103</v>
      </c>
      <c r="AQ142" s="111" t="s">
        <v>103</v>
      </c>
      <c r="AR142" s="126" t="str">
        <f t="shared" si="57"/>
        <v/>
      </c>
      <c r="AS142" s="126" t="str">
        <f t="shared" si="58"/>
        <v/>
      </c>
      <c r="AT142" s="127">
        <v>1302</v>
      </c>
      <c r="AU142" s="128">
        <v>2.31</v>
      </c>
      <c r="AV142" s="129" t="s">
        <v>103</v>
      </c>
      <c r="AW142" s="126" t="str">
        <f t="shared" si="59"/>
        <v/>
      </c>
      <c r="AX142" s="126" t="str">
        <f t="shared" si="60"/>
        <v/>
      </c>
      <c r="AY142" s="64" t="str">
        <f t="shared" si="61"/>
        <v/>
      </c>
      <c r="AZ142" s="97">
        <v>81.52</v>
      </c>
      <c r="BA142" s="68"/>
      <c r="BB142" s="68"/>
      <c r="BC142" s="68"/>
      <c r="BD142" s="68"/>
      <c r="BE142" s="15"/>
      <c r="BF142" s="5">
        <f t="shared" si="62"/>
        <v>15694</v>
      </c>
      <c r="BG142" s="42">
        <v>6719</v>
      </c>
      <c r="BH142" s="42">
        <v>8975</v>
      </c>
      <c r="BI142" s="42"/>
      <c r="BJ142" s="42"/>
      <c r="BK142" s="42"/>
      <c r="BL142" s="42"/>
      <c r="BM142" s="42"/>
    </row>
    <row r="143" spans="1:65" outlineLevel="5" x14ac:dyDescent="0.3">
      <c r="A143" s="22">
        <f t="shared" si="48"/>
        <v>4</v>
      </c>
      <c r="B143" s="9">
        <f t="shared" si="46"/>
        <v>44310</v>
      </c>
      <c r="C143" s="51">
        <v>278991</v>
      </c>
      <c r="D143" s="64" t="str">
        <f t="shared" si="53"/>
        <v/>
      </c>
      <c r="E143" s="12"/>
      <c r="F143" s="12"/>
      <c r="G143" s="12"/>
      <c r="H143" s="12"/>
      <c r="I143" s="12"/>
      <c r="J143" s="12"/>
      <c r="K143" s="12"/>
      <c r="L143" s="12"/>
      <c r="M143" s="74" t="str">
        <f t="shared" si="54"/>
        <v/>
      </c>
      <c r="N143" s="83" t="s">
        <v>103</v>
      </c>
      <c r="O143" s="83" t="s">
        <v>103</v>
      </c>
      <c r="P143" s="83"/>
      <c r="Q143" s="83"/>
      <c r="R143" s="83"/>
      <c r="S143" s="83"/>
      <c r="T143" s="83"/>
      <c r="U143" s="83"/>
      <c r="V143" s="5" t="str">
        <f t="shared" si="55"/>
        <v/>
      </c>
      <c r="W143" s="41"/>
      <c r="X143" s="41"/>
      <c r="Y143" s="41"/>
      <c r="Z143" s="41"/>
      <c r="AA143" s="41"/>
      <c r="AB143" s="41"/>
      <c r="AC143" s="41"/>
      <c r="AD143" s="41"/>
      <c r="AE143" s="5" t="str">
        <f t="shared" si="56"/>
        <v/>
      </c>
      <c r="AF143" s="41"/>
      <c r="AG143" s="41"/>
      <c r="AH143" s="41"/>
      <c r="AI143" s="41"/>
      <c r="AJ143" s="41"/>
      <c r="AK143" s="41"/>
      <c r="AL143" s="41"/>
      <c r="AM143" s="41"/>
      <c r="AN143" s="41">
        <f t="shared" si="63"/>
        <v>16.496465043205028</v>
      </c>
      <c r="AO143" s="41">
        <v>1273</v>
      </c>
      <c r="AP143" s="110" t="s">
        <v>103</v>
      </c>
      <c r="AQ143" s="111" t="s">
        <v>103</v>
      </c>
      <c r="AR143" s="126" t="str">
        <f t="shared" si="57"/>
        <v/>
      </c>
      <c r="AS143" s="126" t="str">
        <f t="shared" si="58"/>
        <v/>
      </c>
      <c r="AT143" s="127">
        <v>1267</v>
      </c>
      <c r="AU143" s="128" t="s">
        <v>103</v>
      </c>
      <c r="AV143" s="129" t="s">
        <v>103</v>
      </c>
      <c r="AW143" s="126" t="str">
        <f t="shared" si="59"/>
        <v/>
      </c>
      <c r="AX143" s="126" t="str">
        <f t="shared" si="60"/>
        <v/>
      </c>
      <c r="AY143" s="64" t="str">
        <f t="shared" si="61"/>
        <v/>
      </c>
      <c r="AZ143" s="97" t="s">
        <v>103</v>
      </c>
      <c r="BA143" s="68"/>
      <c r="BB143" s="68"/>
      <c r="BC143" s="68"/>
      <c r="BD143" s="68"/>
      <c r="BE143" s="15"/>
      <c r="BF143" s="5">
        <f t="shared" si="62"/>
        <v>15040</v>
      </c>
      <c r="BG143" s="42">
        <v>6772</v>
      </c>
      <c r="BH143" s="42">
        <v>8268</v>
      </c>
      <c r="BI143" s="42"/>
      <c r="BJ143" s="42"/>
      <c r="BK143" s="42"/>
      <c r="BL143" s="42"/>
      <c r="BM143" s="42"/>
    </row>
    <row r="144" spans="1:65" outlineLevel="5" x14ac:dyDescent="0.3">
      <c r="A144" s="22">
        <f t="shared" si="48"/>
        <v>4</v>
      </c>
      <c r="B144" s="9">
        <f t="shared" si="46"/>
        <v>44311</v>
      </c>
      <c r="C144" s="51">
        <v>285974</v>
      </c>
      <c r="D144" s="64" t="str">
        <f t="shared" si="53"/>
        <v/>
      </c>
      <c r="E144" s="12"/>
      <c r="F144" s="12"/>
      <c r="G144" s="12"/>
      <c r="H144" s="12"/>
      <c r="I144" s="12"/>
      <c r="J144" s="12"/>
      <c r="K144" s="12"/>
      <c r="L144" s="12"/>
      <c r="M144" s="74" t="str">
        <f t="shared" si="54"/>
        <v/>
      </c>
      <c r="N144" s="83" t="s">
        <v>103</v>
      </c>
      <c r="O144" s="83" t="s">
        <v>103</v>
      </c>
      <c r="P144" s="83"/>
      <c r="Q144" s="83"/>
      <c r="R144" s="83"/>
      <c r="S144" s="83"/>
      <c r="T144" s="83"/>
      <c r="U144" s="83"/>
      <c r="V144" s="5" t="str">
        <f t="shared" si="55"/>
        <v/>
      </c>
      <c r="W144" s="41"/>
      <c r="X144" s="41"/>
      <c r="Y144" s="41"/>
      <c r="Z144" s="41"/>
      <c r="AA144" s="41"/>
      <c r="AB144" s="41"/>
      <c r="AC144" s="41"/>
      <c r="AD144" s="41"/>
      <c r="AE144" s="5" t="str">
        <f t="shared" si="56"/>
        <v/>
      </c>
      <c r="AF144" s="41"/>
      <c r="AG144" s="41"/>
      <c r="AH144" s="41"/>
      <c r="AI144" s="41"/>
      <c r="AJ144" s="41"/>
      <c r="AK144" s="41"/>
      <c r="AL144" s="41"/>
      <c r="AM144" s="41"/>
      <c r="AN144" s="41">
        <f>21000/AO144</f>
        <v>17.573221757322177</v>
      </c>
      <c r="AO144" s="41">
        <v>1195</v>
      </c>
      <c r="AP144" s="110" t="s">
        <v>103</v>
      </c>
      <c r="AQ144" s="111" t="s">
        <v>103</v>
      </c>
      <c r="AR144" s="126" t="str">
        <f t="shared" si="57"/>
        <v/>
      </c>
      <c r="AS144" s="126" t="str">
        <f t="shared" si="58"/>
        <v/>
      </c>
      <c r="AT144" s="127">
        <v>1288</v>
      </c>
      <c r="AU144" s="128" t="s">
        <v>103</v>
      </c>
      <c r="AV144" s="129" t="s">
        <v>103</v>
      </c>
      <c r="AW144" s="126" t="str">
        <f t="shared" si="59"/>
        <v/>
      </c>
      <c r="AX144" s="126" t="str">
        <f t="shared" si="60"/>
        <v/>
      </c>
      <c r="AY144" s="64" t="str">
        <f t="shared" si="61"/>
        <v/>
      </c>
      <c r="AZ144" s="97" t="s">
        <v>103</v>
      </c>
      <c r="BA144" s="68"/>
      <c r="BB144" s="68"/>
      <c r="BC144" s="68"/>
      <c r="BD144" s="68"/>
      <c r="BE144" s="15"/>
      <c r="BF144" s="5">
        <f t="shared" si="62"/>
        <v>15124</v>
      </c>
      <c r="BG144" s="42">
        <v>6801</v>
      </c>
      <c r="BH144" s="42">
        <v>8323</v>
      </c>
      <c r="BI144" s="42"/>
      <c r="BJ144" s="42"/>
      <c r="BK144" s="42"/>
      <c r="BL144" s="42"/>
      <c r="BM144" s="42"/>
    </row>
    <row r="145" spans="1:65" outlineLevel="5" x14ac:dyDescent="0.3">
      <c r="A145" s="22">
        <f t="shared" si="48"/>
        <v>4</v>
      </c>
      <c r="B145" s="9">
        <f t="shared" si="46"/>
        <v>44312</v>
      </c>
      <c r="C145" s="51">
        <v>290639</v>
      </c>
      <c r="D145" s="64" t="str">
        <f t="shared" si="53"/>
        <v/>
      </c>
      <c r="E145" s="12"/>
      <c r="F145" s="12"/>
      <c r="G145" s="12"/>
      <c r="H145" s="12"/>
      <c r="I145" s="12"/>
      <c r="J145" s="12"/>
      <c r="K145" s="12"/>
      <c r="L145" s="12"/>
      <c r="M145" s="74" t="str">
        <f t="shared" si="54"/>
        <v/>
      </c>
      <c r="N145" s="83" t="s">
        <v>103</v>
      </c>
      <c r="O145" s="83" t="s">
        <v>103</v>
      </c>
      <c r="P145" s="83"/>
      <c r="Q145" s="83"/>
      <c r="R145" s="83"/>
      <c r="S145" s="83"/>
      <c r="T145" s="83"/>
      <c r="U145" s="83"/>
      <c r="V145" s="5" t="str">
        <f t="shared" si="55"/>
        <v/>
      </c>
      <c r="W145" s="41"/>
      <c r="X145" s="41"/>
      <c r="Y145" s="41"/>
      <c r="Z145" s="41"/>
      <c r="AA145" s="41"/>
      <c r="AB145" s="41"/>
      <c r="AC145" s="41"/>
      <c r="AD145" s="41"/>
      <c r="AE145" s="5" t="str">
        <f t="shared" si="56"/>
        <v/>
      </c>
      <c r="AF145" s="41"/>
      <c r="AG145" s="41"/>
      <c r="AH145" s="41"/>
      <c r="AI145" s="41"/>
      <c r="AJ145" s="41"/>
      <c r="AK145" s="41"/>
      <c r="AL145" s="41"/>
      <c r="AM145" s="41"/>
      <c r="AN145" s="41">
        <f t="shared" si="63"/>
        <v>18.953068592057761</v>
      </c>
      <c r="AO145" s="41">
        <v>1108</v>
      </c>
      <c r="AP145" s="110" t="s">
        <v>103</v>
      </c>
      <c r="AQ145" s="111" t="s">
        <v>103</v>
      </c>
      <c r="AR145" s="126" t="str">
        <f t="shared" si="57"/>
        <v/>
      </c>
      <c r="AS145" s="126" t="str">
        <f t="shared" si="58"/>
        <v/>
      </c>
      <c r="AT145" s="127">
        <v>1213</v>
      </c>
      <c r="AU145" s="128">
        <v>2.33</v>
      </c>
      <c r="AV145" s="129" t="s">
        <v>103</v>
      </c>
      <c r="AW145" s="126" t="str">
        <f t="shared" si="59"/>
        <v/>
      </c>
      <c r="AX145" s="126" t="str">
        <f t="shared" si="60"/>
        <v/>
      </c>
      <c r="AY145" s="64" t="str">
        <f t="shared" si="61"/>
        <v/>
      </c>
      <c r="AZ145" s="97">
        <v>80.95</v>
      </c>
      <c r="BA145" s="68"/>
      <c r="BB145" s="68"/>
      <c r="BC145" s="68"/>
      <c r="BD145" s="68"/>
      <c r="BE145" s="15"/>
      <c r="BF145" s="5">
        <f t="shared" si="62"/>
        <v>11713</v>
      </c>
      <c r="BG145" s="42">
        <v>6502</v>
      </c>
      <c r="BH145" s="42">
        <v>5211</v>
      </c>
      <c r="BI145" s="42"/>
      <c r="BJ145" s="42"/>
      <c r="BK145" s="42"/>
      <c r="BL145" s="42"/>
      <c r="BM145" s="42"/>
    </row>
    <row r="146" spans="1:65" outlineLevel="5" x14ac:dyDescent="0.3">
      <c r="A146" s="22">
        <f t="shared" si="48"/>
        <v>4</v>
      </c>
      <c r="B146" s="9">
        <f t="shared" si="46"/>
        <v>44313</v>
      </c>
      <c r="C146" s="51">
        <v>306808</v>
      </c>
      <c r="D146" s="64" t="str">
        <f t="shared" si="53"/>
        <v/>
      </c>
      <c r="E146" s="12"/>
      <c r="F146" s="12"/>
      <c r="G146" s="12"/>
      <c r="H146" s="12"/>
      <c r="I146" s="12"/>
      <c r="J146" s="12"/>
      <c r="K146" s="12"/>
      <c r="L146" s="12"/>
      <c r="M146" s="74">
        <f t="shared" si="54"/>
        <v>7.3</v>
      </c>
      <c r="N146" s="83">
        <v>7.32</v>
      </c>
      <c r="O146" s="83">
        <v>7.35</v>
      </c>
      <c r="P146" s="83"/>
      <c r="Q146" s="83"/>
      <c r="R146" s="83"/>
      <c r="S146" s="83"/>
      <c r="T146" s="83"/>
      <c r="U146" s="83"/>
      <c r="V146" s="5" t="str">
        <f t="shared" si="55"/>
        <v/>
      </c>
      <c r="W146" s="41"/>
      <c r="X146" s="41"/>
      <c r="Y146" s="41"/>
      <c r="Z146" s="41"/>
      <c r="AA146" s="41"/>
      <c r="AB146" s="41"/>
      <c r="AC146" s="41"/>
      <c r="AD146" s="41"/>
      <c r="AE146" s="5" t="str">
        <f t="shared" si="56"/>
        <v/>
      </c>
      <c r="AF146" s="41"/>
      <c r="AG146" s="41"/>
      <c r="AH146" s="41"/>
      <c r="AI146" s="41"/>
      <c r="AJ146" s="41"/>
      <c r="AK146" s="41"/>
      <c r="AL146" s="41"/>
      <c r="AM146" s="41"/>
      <c r="AN146" s="41">
        <f t="shared" si="63"/>
        <v>16.746411483253588</v>
      </c>
      <c r="AO146" s="41">
        <v>1254</v>
      </c>
      <c r="AP146" s="110">
        <v>3.82</v>
      </c>
      <c r="AQ146" s="111">
        <v>3.14</v>
      </c>
      <c r="AR146" s="126">
        <f t="shared" si="57"/>
        <v>82.198952879581157</v>
      </c>
      <c r="AS146" s="126">
        <f t="shared" si="58"/>
        <v>17.801047120418843</v>
      </c>
      <c r="AT146" s="127">
        <v>1226</v>
      </c>
      <c r="AU146" s="128">
        <v>2.5299999999999998</v>
      </c>
      <c r="AV146" s="129">
        <v>1.7</v>
      </c>
      <c r="AW146" s="126">
        <f t="shared" si="59"/>
        <v>67.193675889328063</v>
      </c>
      <c r="AX146" s="126">
        <f t="shared" si="60"/>
        <v>32.806324110671937</v>
      </c>
      <c r="AY146" s="64">
        <f t="shared" si="61"/>
        <v>55.644232982886976</v>
      </c>
      <c r="AZ146" s="97">
        <v>81.37</v>
      </c>
      <c r="BA146" s="68"/>
      <c r="BB146" s="68"/>
      <c r="BC146" s="68"/>
      <c r="BD146" s="68"/>
      <c r="BE146" s="15"/>
      <c r="BF146" s="5">
        <f t="shared" si="62"/>
        <v>13767</v>
      </c>
      <c r="BG146" s="42">
        <v>7043</v>
      </c>
      <c r="BH146" s="42">
        <v>6724</v>
      </c>
      <c r="BI146" s="42"/>
      <c r="BJ146" s="42"/>
      <c r="BK146" s="42"/>
      <c r="BL146" s="42"/>
      <c r="BM146" s="42"/>
    </row>
    <row r="147" spans="1:65" outlineLevel="5" x14ac:dyDescent="0.3">
      <c r="A147" s="22">
        <f t="shared" si="48"/>
        <v>4</v>
      </c>
      <c r="B147" s="9">
        <f t="shared" si="46"/>
        <v>44314</v>
      </c>
      <c r="C147" s="51">
        <v>266764</v>
      </c>
      <c r="D147" s="64" t="str">
        <f t="shared" si="53"/>
        <v/>
      </c>
      <c r="E147" s="12"/>
      <c r="F147" s="12"/>
      <c r="G147" s="12"/>
      <c r="H147" s="12"/>
      <c r="I147" s="12"/>
      <c r="J147" s="12"/>
      <c r="K147" s="12"/>
      <c r="L147" s="12"/>
      <c r="M147" s="74" t="str">
        <f t="shared" si="54"/>
        <v/>
      </c>
      <c r="N147" s="83" t="s">
        <v>103</v>
      </c>
      <c r="O147" s="83" t="s">
        <v>103</v>
      </c>
      <c r="P147" s="83"/>
      <c r="Q147" s="83"/>
      <c r="R147" s="83"/>
      <c r="S147" s="83"/>
      <c r="T147" s="83"/>
      <c r="U147" s="83"/>
      <c r="V147" s="5" t="str">
        <f t="shared" si="55"/>
        <v/>
      </c>
      <c r="W147" s="41"/>
      <c r="X147" s="41"/>
      <c r="Y147" s="41"/>
      <c r="Z147" s="41"/>
      <c r="AA147" s="41"/>
      <c r="AB147" s="41"/>
      <c r="AC147" s="41"/>
      <c r="AD147" s="41"/>
      <c r="AE147" s="5" t="str">
        <f t="shared" si="56"/>
        <v/>
      </c>
      <c r="AF147" s="41"/>
      <c r="AG147" s="41"/>
      <c r="AH147" s="41"/>
      <c r="AI147" s="41"/>
      <c r="AJ147" s="41"/>
      <c r="AK147" s="41"/>
      <c r="AL147" s="41"/>
      <c r="AM147" s="41"/>
      <c r="AN147" s="41">
        <f t="shared" si="63"/>
        <v>22.604951560818083</v>
      </c>
      <c r="AO147" s="41">
        <v>929</v>
      </c>
      <c r="AP147" s="110" t="s">
        <v>103</v>
      </c>
      <c r="AQ147" s="111" t="s">
        <v>103</v>
      </c>
      <c r="AR147" s="126" t="str">
        <f t="shared" si="57"/>
        <v/>
      </c>
      <c r="AS147" s="126" t="str">
        <f t="shared" si="58"/>
        <v/>
      </c>
      <c r="AT147" s="127">
        <v>906</v>
      </c>
      <c r="AU147" s="128">
        <v>2.4500000000000002</v>
      </c>
      <c r="AV147" s="129" t="s">
        <v>103</v>
      </c>
      <c r="AW147" s="126" t="str">
        <f t="shared" si="59"/>
        <v/>
      </c>
      <c r="AX147" s="126" t="str">
        <f t="shared" si="60"/>
        <v/>
      </c>
      <c r="AY147" s="64" t="str">
        <f t="shared" si="61"/>
        <v/>
      </c>
      <c r="AZ147" s="97">
        <v>80.89</v>
      </c>
      <c r="BA147" s="68"/>
      <c r="BB147" s="68"/>
      <c r="BC147" s="68"/>
      <c r="BD147" s="68"/>
      <c r="BE147" s="15"/>
      <c r="BF147" s="5">
        <f t="shared" si="62"/>
        <v>13312</v>
      </c>
      <c r="BG147" s="42">
        <v>6751</v>
      </c>
      <c r="BH147" s="42">
        <v>6561</v>
      </c>
      <c r="BI147" s="42"/>
      <c r="BJ147" s="42"/>
      <c r="BK147" s="42"/>
      <c r="BL147" s="42"/>
      <c r="BM147" s="42"/>
    </row>
    <row r="148" spans="1:65" outlineLevel="5" x14ac:dyDescent="0.3">
      <c r="A148" s="22">
        <f t="shared" si="48"/>
        <v>4</v>
      </c>
      <c r="B148" s="9">
        <f t="shared" si="46"/>
        <v>44315</v>
      </c>
      <c r="C148" s="51">
        <v>279170</v>
      </c>
      <c r="D148" s="64" t="str">
        <f t="shared" si="53"/>
        <v/>
      </c>
      <c r="E148" s="12"/>
      <c r="F148" s="12"/>
      <c r="G148" s="12"/>
      <c r="H148" s="12"/>
      <c r="I148" s="12"/>
      <c r="J148" s="12"/>
      <c r="K148" s="12"/>
      <c r="L148" s="12"/>
      <c r="M148" s="74" t="str">
        <f t="shared" si="54"/>
        <v/>
      </c>
      <c r="N148" s="83" t="s">
        <v>103</v>
      </c>
      <c r="O148" s="83" t="s">
        <v>103</v>
      </c>
      <c r="P148" s="83"/>
      <c r="Q148" s="83"/>
      <c r="R148" s="83"/>
      <c r="S148" s="83"/>
      <c r="T148" s="83"/>
      <c r="U148" s="83"/>
      <c r="V148" s="5" t="str">
        <f t="shared" si="55"/>
        <v/>
      </c>
      <c r="W148" s="41"/>
      <c r="X148" s="41"/>
      <c r="Y148" s="41"/>
      <c r="Z148" s="41"/>
      <c r="AA148" s="41"/>
      <c r="AB148" s="41"/>
      <c r="AC148" s="41"/>
      <c r="AD148" s="41"/>
      <c r="AE148" s="5" t="str">
        <f t="shared" si="56"/>
        <v/>
      </c>
      <c r="AF148" s="41"/>
      <c r="AG148" s="41"/>
      <c r="AH148" s="41"/>
      <c r="AI148" s="41"/>
      <c r="AJ148" s="41"/>
      <c r="AK148" s="41"/>
      <c r="AL148" s="41"/>
      <c r="AM148" s="41"/>
      <c r="AN148" s="41">
        <f t="shared" si="63"/>
        <v>18.119068162208801</v>
      </c>
      <c r="AO148" s="41">
        <v>1159</v>
      </c>
      <c r="AP148" s="110" t="s">
        <v>103</v>
      </c>
      <c r="AQ148" s="111" t="s">
        <v>103</v>
      </c>
      <c r="AR148" s="126" t="str">
        <f t="shared" si="57"/>
        <v/>
      </c>
      <c r="AS148" s="126" t="str">
        <f t="shared" si="58"/>
        <v/>
      </c>
      <c r="AT148" s="127">
        <v>1266</v>
      </c>
      <c r="AU148" s="128">
        <v>2.39</v>
      </c>
      <c r="AV148" s="129" t="s">
        <v>103</v>
      </c>
      <c r="AW148" s="126" t="str">
        <f t="shared" si="59"/>
        <v/>
      </c>
      <c r="AX148" s="126" t="str">
        <f t="shared" si="60"/>
        <v/>
      </c>
      <c r="AY148" s="64" t="str">
        <f t="shared" si="61"/>
        <v/>
      </c>
      <c r="AZ148" s="97">
        <v>80.55</v>
      </c>
      <c r="BA148" s="68"/>
      <c r="BB148" s="68"/>
      <c r="BC148" s="68"/>
      <c r="BD148" s="68"/>
      <c r="BE148" s="15"/>
      <c r="BF148" s="5">
        <f t="shared" si="62"/>
        <v>13235</v>
      </c>
      <c r="BG148" s="42">
        <v>3095</v>
      </c>
      <c r="BH148" s="42">
        <v>10140</v>
      </c>
      <c r="BI148" s="42"/>
      <c r="BJ148" s="42"/>
      <c r="BK148" s="42"/>
      <c r="BL148" s="42"/>
      <c r="BM148" s="42"/>
    </row>
    <row r="149" spans="1:65" ht="17.25" outlineLevel="5" thickBot="1" x14ac:dyDescent="0.35">
      <c r="A149" s="31">
        <f t="shared" si="48"/>
        <v>4</v>
      </c>
      <c r="B149" s="32">
        <f t="shared" si="46"/>
        <v>44316</v>
      </c>
      <c r="C149" s="51">
        <v>283577</v>
      </c>
      <c r="D149" s="64" t="str">
        <f t="shared" si="53"/>
        <v/>
      </c>
      <c r="E149" s="12"/>
      <c r="F149" s="12"/>
      <c r="G149" s="12"/>
      <c r="H149" s="12"/>
      <c r="I149" s="12"/>
      <c r="J149" s="12"/>
      <c r="K149" s="12"/>
      <c r="L149" s="12"/>
      <c r="M149" s="74" t="str">
        <f t="shared" si="54"/>
        <v/>
      </c>
      <c r="N149" s="83" t="s">
        <v>103</v>
      </c>
      <c r="O149" s="83" t="s">
        <v>103</v>
      </c>
      <c r="P149" s="83"/>
      <c r="Q149" s="83"/>
      <c r="R149" s="83"/>
      <c r="S149" s="83"/>
      <c r="T149" s="83"/>
      <c r="U149" s="83"/>
      <c r="V149" s="5" t="str">
        <f t="shared" si="55"/>
        <v/>
      </c>
      <c r="W149" s="41"/>
      <c r="X149" s="41"/>
      <c r="Y149" s="41"/>
      <c r="Z149" s="41"/>
      <c r="AA149" s="41"/>
      <c r="AB149" s="41"/>
      <c r="AC149" s="41"/>
      <c r="AD149" s="41"/>
      <c r="AE149" s="5" t="str">
        <f t="shared" si="56"/>
        <v/>
      </c>
      <c r="AF149" s="41"/>
      <c r="AG149" s="41"/>
      <c r="AH149" s="41"/>
      <c r="AI149" s="41"/>
      <c r="AJ149" s="41"/>
      <c r="AK149" s="41"/>
      <c r="AL149" s="41"/>
      <c r="AM149" s="41"/>
      <c r="AN149" s="41">
        <f t="shared" si="63"/>
        <v>16.640253565768621</v>
      </c>
      <c r="AO149" s="41">
        <v>1262</v>
      </c>
      <c r="AP149" s="110" t="s">
        <v>103</v>
      </c>
      <c r="AQ149" s="111" t="s">
        <v>103</v>
      </c>
      <c r="AR149" s="126" t="str">
        <f t="shared" si="57"/>
        <v/>
      </c>
      <c r="AS149" s="126" t="str">
        <f t="shared" si="58"/>
        <v/>
      </c>
      <c r="AT149" s="127">
        <v>1267</v>
      </c>
      <c r="AU149" s="128"/>
      <c r="AV149" s="129"/>
      <c r="AW149" s="126" t="str">
        <f t="shared" si="59"/>
        <v/>
      </c>
      <c r="AX149" s="126" t="str">
        <f t="shared" si="60"/>
        <v/>
      </c>
      <c r="AY149" s="64" t="str">
        <f t="shared" si="61"/>
        <v/>
      </c>
      <c r="AZ149" s="97"/>
      <c r="BA149" s="68"/>
      <c r="BB149" s="68"/>
      <c r="BC149" s="68"/>
      <c r="BD149" s="68"/>
      <c r="BE149" s="15"/>
      <c r="BF149" s="5">
        <f t="shared" si="62"/>
        <v>10484</v>
      </c>
      <c r="BG149" s="42">
        <v>420</v>
      </c>
      <c r="BH149" s="42">
        <v>10064</v>
      </c>
      <c r="BI149" s="42"/>
      <c r="BJ149" s="42"/>
      <c r="BK149" s="42"/>
      <c r="BL149" s="42"/>
      <c r="BM149" s="42"/>
    </row>
    <row r="150" spans="1:65" outlineLevel="4" x14ac:dyDescent="0.3">
      <c r="A150" s="156" t="s">
        <v>38</v>
      </c>
      <c r="B150" s="157"/>
      <c r="C150" s="50">
        <f t="shared" ref="C150:BM150" si="64">SUBTOTAL(4,C120:C149)</f>
        <v>399451</v>
      </c>
      <c r="D150" s="60">
        <f t="shared" si="64"/>
        <v>0</v>
      </c>
      <c r="E150" s="28">
        <f t="shared" si="64"/>
        <v>0</v>
      </c>
      <c r="F150" s="28">
        <f t="shared" si="64"/>
        <v>0</v>
      </c>
      <c r="G150" s="28">
        <f t="shared" si="64"/>
        <v>0</v>
      </c>
      <c r="H150" s="28">
        <f t="shared" si="64"/>
        <v>0</v>
      </c>
      <c r="I150" s="28">
        <f t="shared" si="64"/>
        <v>0</v>
      </c>
      <c r="J150" s="28">
        <f t="shared" si="64"/>
        <v>0</v>
      </c>
      <c r="K150" s="28">
        <f t="shared" si="64"/>
        <v>0</v>
      </c>
      <c r="L150" s="28">
        <f t="shared" si="64"/>
        <v>0</v>
      </c>
      <c r="M150" s="71">
        <f t="shared" si="64"/>
        <v>7.3</v>
      </c>
      <c r="N150" s="82">
        <f t="shared" si="64"/>
        <v>7.32</v>
      </c>
      <c r="O150" s="82">
        <f t="shared" si="64"/>
        <v>7.39</v>
      </c>
      <c r="P150" s="82">
        <f t="shared" si="64"/>
        <v>0</v>
      </c>
      <c r="Q150" s="82">
        <f t="shared" si="64"/>
        <v>0</v>
      </c>
      <c r="R150" s="82">
        <f t="shared" si="64"/>
        <v>0</v>
      </c>
      <c r="S150" s="82">
        <f t="shared" si="64"/>
        <v>0</v>
      </c>
      <c r="T150" s="82">
        <f t="shared" si="64"/>
        <v>0</v>
      </c>
      <c r="U150" s="82">
        <f t="shared" si="64"/>
        <v>0</v>
      </c>
      <c r="V150" s="29">
        <f t="shared" si="64"/>
        <v>0</v>
      </c>
      <c r="W150" s="39">
        <f t="shared" si="64"/>
        <v>0</v>
      </c>
      <c r="X150" s="39">
        <f t="shared" si="64"/>
        <v>0</v>
      </c>
      <c r="Y150" s="39">
        <f t="shared" si="64"/>
        <v>0</v>
      </c>
      <c r="Z150" s="39">
        <f t="shared" si="64"/>
        <v>0</v>
      </c>
      <c r="AA150" s="39">
        <f t="shared" si="64"/>
        <v>0</v>
      </c>
      <c r="AB150" s="39">
        <f t="shared" si="64"/>
        <v>0</v>
      </c>
      <c r="AC150" s="39">
        <f t="shared" si="64"/>
        <v>0</v>
      </c>
      <c r="AD150" s="39">
        <f t="shared" si="64"/>
        <v>0</v>
      </c>
      <c r="AE150" s="29">
        <f t="shared" si="64"/>
        <v>0</v>
      </c>
      <c r="AF150" s="39">
        <f t="shared" si="64"/>
        <v>0</v>
      </c>
      <c r="AG150" s="39">
        <f t="shared" si="64"/>
        <v>0</v>
      </c>
      <c r="AH150" s="39">
        <f t="shared" si="64"/>
        <v>0</v>
      </c>
      <c r="AI150" s="39">
        <f t="shared" si="64"/>
        <v>0</v>
      </c>
      <c r="AJ150" s="39">
        <f t="shared" si="64"/>
        <v>0</v>
      </c>
      <c r="AK150" s="39">
        <f t="shared" si="64"/>
        <v>0</v>
      </c>
      <c r="AL150" s="39">
        <f t="shared" si="64"/>
        <v>0</v>
      </c>
      <c r="AM150" s="39">
        <f t="shared" si="64"/>
        <v>0</v>
      </c>
      <c r="AN150" s="39">
        <f t="shared" si="64"/>
        <v>23.411371237458194</v>
      </c>
      <c r="AO150" s="39">
        <f t="shared" si="64"/>
        <v>1284</v>
      </c>
      <c r="AP150" s="104">
        <f t="shared" si="64"/>
        <v>4.4000000000000004</v>
      </c>
      <c r="AQ150" s="105">
        <f t="shared" si="64"/>
        <v>3.62</v>
      </c>
      <c r="AR150" s="106">
        <f t="shared" si="64"/>
        <v>83.286118980169974</v>
      </c>
      <c r="AS150" s="106">
        <f t="shared" si="64"/>
        <v>19.597989949748737</v>
      </c>
      <c r="AT150" s="107">
        <f t="shared" si="64"/>
        <v>1302</v>
      </c>
      <c r="AU150" s="108">
        <f t="shared" si="64"/>
        <v>2.5299999999999998</v>
      </c>
      <c r="AV150" s="109">
        <f t="shared" si="64"/>
        <v>1.7</v>
      </c>
      <c r="AW150" s="106">
        <f t="shared" si="64"/>
        <v>69.432314410480359</v>
      </c>
      <c r="AX150" s="106">
        <f t="shared" si="64"/>
        <v>34.042553191489361</v>
      </c>
      <c r="AY150" s="60">
        <f t="shared" si="64"/>
        <v>55.644232982886976</v>
      </c>
      <c r="AZ150" s="96">
        <f t="shared" si="64"/>
        <v>81.52</v>
      </c>
      <c r="BA150" s="67">
        <f t="shared" si="64"/>
        <v>62</v>
      </c>
      <c r="BB150" s="67">
        <f t="shared" si="64"/>
        <v>36.1</v>
      </c>
      <c r="BC150" s="67">
        <f t="shared" si="64"/>
        <v>104</v>
      </c>
      <c r="BD150" s="67">
        <f t="shared" si="64"/>
        <v>0</v>
      </c>
      <c r="BE150" s="27">
        <f t="shared" si="64"/>
        <v>0</v>
      </c>
      <c r="BF150" s="29">
        <f t="shared" si="64"/>
        <v>15694</v>
      </c>
      <c r="BG150" s="39">
        <f t="shared" si="64"/>
        <v>7135</v>
      </c>
      <c r="BH150" s="40">
        <f t="shared" si="64"/>
        <v>10492</v>
      </c>
      <c r="BI150" s="40">
        <f t="shared" si="64"/>
        <v>0</v>
      </c>
      <c r="BJ150" s="40">
        <f t="shared" si="64"/>
        <v>0</v>
      </c>
      <c r="BK150" s="40">
        <f t="shared" si="64"/>
        <v>0</v>
      </c>
      <c r="BL150" s="40">
        <f t="shared" si="64"/>
        <v>0</v>
      </c>
      <c r="BM150" s="27">
        <f t="shared" si="64"/>
        <v>0</v>
      </c>
    </row>
    <row r="151" spans="1:65" outlineLevel="3" x14ac:dyDescent="0.3">
      <c r="A151" s="158" t="s">
        <v>27</v>
      </c>
      <c r="B151" s="159"/>
      <c r="C151" s="51">
        <f t="shared" ref="C151:BM151" si="65">SUBTOTAL(5,C120:C149)</f>
        <v>260155</v>
      </c>
      <c r="D151" s="61">
        <f t="shared" si="65"/>
        <v>0</v>
      </c>
      <c r="E151" s="12">
        <f t="shared" si="65"/>
        <v>0</v>
      </c>
      <c r="F151" s="12">
        <f t="shared" si="65"/>
        <v>0</v>
      </c>
      <c r="G151" s="12">
        <f t="shared" si="65"/>
        <v>0</v>
      </c>
      <c r="H151" s="12">
        <f t="shared" si="65"/>
        <v>0</v>
      </c>
      <c r="I151" s="12">
        <f t="shared" si="65"/>
        <v>0</v>
      </c>
      <c r="J151" s="12">
        <f t="shared" si="65"/>
        <v>0</v>
      </c>
      <c r="K151" s="12">
        <f t="shared" si="65"/>
        <v>0</v>
      </c>
      <c r="L151" s="12">
        <f t="shared" si="65"/>
        <v>0</v>
      </c>
      <c r="M151" s="72">
        <f t="shared" si="65"/>
        <v>6.4</v>
      </c>
      <c r="N151" s="83">
        <f t="shared" si="65"/>
        <v>5.6</v>
      </c>
      <c r="O151" s="83">
        <f t="shared" si="65"/>
        <v>7.23</v>
      </c>
      <c r="P151" s="83">
        <f t="shared" si="65"/>
        <v>0</v>
      </c>
      <c r="Q151" s="83">
        <f t="shared" si="65"/>
        <v>0</v>
      </c>
      <c r="R151" s="83">
        <f t="shared" si="65"/>
        <v>0</v>
      </c>
      <c r="S151" s="83">
        <f t="shared" si="65"/>
        <v>0</v>
      </c>
      <c r="T151" s="83">
        <f t="shared" si="65"/>
        <v>0</v>
      </c>
      <c r="U151" s="83">
        <f t="shared" si="65"/>
        <v>0</v>
      </c>
      <c r="V151" s="6">
        <f t="shared" si="65"/>
        <v>0</v>
      </c>
      <c r="W151" s="41">
        <f t="shared" si="65"/>
        <v>0</v>
      </c>
      <c r="X151" s="41">
        <f t="shared" si="65"/>
        <v>0</v>
      </c>
      <c r="Y151" s="41">
        <f t="shared" si="65"/>
        <v>0</v>
      </c>
      <c r="Z151" s="41">
        <f t="shared" si="65"/>
        <v>0</v>
      </c>
      <c r="AA151" s="41">
        <f t="shared" si="65"/>
        <v>0</v>
      </c>
      <c r="AB151" s="41">
        <f t="shared" si="65"/>
        <v>0</v>
      </c>
      <c r="AC151" s="41">
        <f t="shared" si="65"/>
        <v>0</v>
      </c>
      <c r="AD151" s="41">
        <f t="shared" si="65"/>
        <v>0</v>
      </c>
      <c r="AE151" s="6">
        <f t="shared" si="65"/>
        <v>0</v>
      </c>
      <c r="AF151" s="41">
        <f t="shared" si="65"/>
        <v>0</v>
      </c>
      <c r="AG151" s="41">
        <f t="shared" si="65"/>
        <v>0</v>
      </c>
      <c r="AH151" s="41">
        <f t="shared" si="65"/>
        <v>0</v>
      </c>
      <c r="AI151" s="41">
        <f t="shared" si="65"/>
        <v>0</v>
      </c>
      <c r="AJ151" s="41">
        <f t="shared" si="65"/>
        <v>0</v>
      </c>
      <c r="AK151" s="41">
        <f t="shared" si="65"/>
        <v>0</v>
      </c>
      <c r="AL151" s="41">
        <f t="shared" si="65"/>
        <v>0</v>
      </c>
      <c r="AM151" s="41">
        <f t="shared" si="65"/>
        <v>0</v>
      </c>
      <c r="AN151" s="41">
        <f t="shared" si="65"/>
        <v>16.355140186915889</v>
      </c>
      <c r="AO151" s="41">
        <f t="shared" si="65"/>
        <v>897</v>
      </c>
      <c r="AP151" s="110">
        <f t="shared" si="65"/>
        <v>3.53</v>
      </c>
      <c r="AQ151" s="111">
        <f t="shared" si="65"/>
        <v>2.94</v>
      </c>
      <c r="AR151" s="112">
        <f t="shared" si="65"/>
        <v>80.402010050251263</v>
      </c>
      <c r="AS151" s="112">
        <f t="shared" si="65"/>
        <v>16.713881019830026</v>
      </c>
      <c r="AT151" s="113">
        <f t="shared" si="65"/>
        <v>808</v>
      </c>
      <c r="AU151" s="114">
        <f t="shared" si="65"/>
        <v>2.2200000000000002</v>
      </c>
      <c r="AV151" s="115">
        <f t="shared" si="65"/>
        <v>1.5</v>
      </c>
      <c r="AW151" s="112">
        <f t="shared" si="65"/>
        <v>65.957446808510639</v>
      </c>
      <c r="AX151" s="112">
        <f t="shared" si="65"/>
        <v>30.567685589519641</v>
      </c>
      <c r="AY151" s="61">
        <f t="shared" si="65"/>
        <v>51.92307692307692</v>
      </c>
      <c r="AZ151" s="97">
        <f t="shared" si="65"/>
        <v>80.459999999999994</v>
      </c>
      <c r="BA151" s="68">
        <f t="shared" si="65"/>
        <v>62</v>
      </c>
      <c r="BB151" s="68">
        <f t="shared" si="65"/>
        <v>36.1</v>
      </c>
      <c r="BC151" s="68">
        <f t="shared" si="65"/>
        <v>104</v>
      </c>
      <c r="BD151" s="68">
        <f t="shared" si="65"/>
        <v>0</v>
      </c>
      <c r="BE151" s="15">
        <f t="shared" si="65"/>
        <v>0</v>
      </c>
      <c r="BF151" s="6">
        <f t="shared" si="65"/>
        <v>7715</v>
      </c>
      <c r="BG151" s="41">
        <f t="shared" si="65"/>
        <v>420</v>
      </c>
      <c r="BH151" s="42">
        <f t="shared" si="65"/>
        <v>1407</v>
      </c>
      <c r="BI151" s="42">
        <f t="shared" si="65"/>
        <v>0</v>
      </c>
      <c r="BJ151" s="42">
        <f t="shared" si="65"/>
        <v>0</v>
      </c>
      <c r="BK151" s="42">
        <f t="shared" si="65"/>
        <v>0</v>
      </c>
      <c r="BL151" s="42">
        <f t="shared" si="65"/>
        <v>0</v>
      </c>
      <c r="BM151" s="15">
        <f t="shared" si="65"/>
        <v>0</v>
      </c>
    </row>
    <row r="152" spans="1:65" outlineLevel="2" x14ac:dyDescent="0.3">
      <c r="A152" s="158" t="s">
        <v>16</v>
      </c>
      <c r="B152" s="159"/>
      <c r="C152" s="51">
        <f>IFERROR(SUBTOTAL(1,C120:C149),"")</f>
        <v>312746.3</v>
      </c>
      <c r="D152" s="61" t="str">
        <f t="shared" ref="D152:BM152" si="66">IFERROR(SUBTOTAL(1,D120:D149),"")</f>
        <v/>
      </c>
      <c r="E152" s="12" t="str">
        <f t="shared" si="66"/>
        <v/>
      </c>
      <c r="F152" s="12" t="str">
        <f t="shared" si="66"/>
        <v/>
      </c>
      <c r="G152" s="12" t="str">
        <f t="shared" si="66"/>
        <v/>
      </c>
      <c r="H152" s="12" t="str">
        <f t="shared" si="66"/>
        <v/>
      </c>
      <c r="I152" s="12" t="str">
        <f t="shared" si="66"/>
        <v/>
      </c>
      <c r="J152" s="12" t="str">
        <f t="shared" si="66"/>
        <v/>
      </c>
      <c r="K152" s="12" t="str">
        <f t="shared" si="66"/>
        <v/>
      </c>
      <c r="L152" s="12" t="str">
        <f t="shared" si="66"/>
        <v/>
      </c>
      <c r="M152" s="72">
        <f t="shared" si="66"/>
        <v>7.1</v>
      </c>
      <c r="N152" s="83">
        <f t="shared" si="66"/>
        <v>6.9259999999999993</v>
      </c>
      <c r="O152" s="83">
        <f t="shared" si="66"/>
        <v>7.3100000000000005</v>
      </c>
      <c r="P152" s="83" t="str">
        <f t="shared" si="66"/>
        <v/>
      </c>
      <c r="Q152" s="83" t="str">
        <f t="shared" si="66"/>
        <v/>
      </c>
      <c r="R152" s="83" t="str">
        <f t="shared" si="66"/>
        <v/>
      </c>
      <c r="S152" s="83" t="str">
        <f t="shared" si="66"/>
        <v/>
      </c>
      <c r="T152" s="83" t="str">
        <f t="shared" si="66"/>
        <v/>
      </c>
      <c r="U152" s="83" t="str">
        <f t="shared" si="66"/>
        <v/>
      </c>
      <c r="V152" s="6" t="str">
        <f t="shared" si="66"/>
        <v/>
      </c>
      <c r="W152" s="41" t="str">
        <f t="shared" si="66"/>
        <v/>
      </c>
      <c r="X152" s="41" t="str">
        <f t="shared" si="66"/>
        <v/>
      </c>
      <c r="Y152" s="41" t="str">
        <f t="shared" si="66"/>
        <v/>
      </c>
      <c r="Z152" s="41" t="str">
        <f t="shared" si="66"/>
        <v/>
      </c>
      <c r="AA152" s="41" t="str">
        <f t="shared" si="66"/>
        <v/>
      </c>
      <c r="AB152" s="41" t="str">
        <f t="shared" si="66"/>
        <v/>
      </c>
      <c r="AC152" s="41" t="str">
        <f t="shared" si="66"/>
        <v/>
      </c>
      <c r="AD152" s="41" t="str">
        <f t="shared" si="66"/>
        <v/>
      </c>
      <c r="AE152" s="6" t="str">
        <f t="shared" si="66"/>
        <v/>
      </c>
      <c r="AF152" s="41" t="str">
        <f t="shared" si="66"/>
        <v/>
      </c>
      <c r="AG152" s="41" t="str">
        <f t="shared" si="66"/>
        <v/>
      </c>
      <c r="AH152" s="41" t="str">
        <f t="shared" si="66"/>
        <v/>
      </c>
      <c r="AI152" s="41" t="str">
        <f t="shared" si="66"/>
        <v/>
      </c>
      <c r="AJ152" s="41" t="str">
        <f t="shared" si="66"/>
        <v/>
      </c>
      <c r="AK152" s="41" t="str">
        <f t="shared" si="66"/>
        <v/>
      </c>
      <c r="AL152" s="41" t="str">
        <f t="shared" si="66"/>
        <v/>
      </c>
      <c r="AM152" s="41" t="str">
        <f t="shared" si="66"/>
        <v/>
      </c>
      <c r="AN152" s="41">
        <f t="shared" si="66"/>
        <v>20.362259879499184</v>
      </c>
      <c r="AO152" s="41">
        <f t="shared" si="66"/>
        <v>1042.4666666666667</v>
      </c>
      <c r="AP152" s="110">
        <f t="shared" si="66"/>
        <v>3.9219999999999997</v>
      </c>
      <c r="AQ152" s="111">
        <f t="shared" si="66"/>
        <v>3.2039999999999997</v>
      </c>
      <c r="AR152" s="112">
        <f t="shared" si="66"/>
        <v>81.71443606335005</v>
      </c>
      <c r="AS152" s="112">
        <f t="shared" si="66"/>
        <v>18.285563936649943</v>
      </c>
      <c r="AT152" s="113">
        <f t="shared" si="66"/>
        <v>1076.0333333333333</v>
      </c>
      <c r="AU152" s="114">
        <f t="shared" si="66"/>
        <v>2.3152380952380955</v>
      </c>
      <c r="AV152" s="115">
        <f t="shared" si="66"/>
        <v>1.6039999999999999</v>
      </c>
      <c r="AW152" s="112">
        <f t="shared" si="66"/>
        <v>67.449560290215501</v>
      </c>
      <c r="AX152" s="112">
        <f t="shared" si="66"/>
        <v>32.550439709784499</v>
      </c>
      <c r="AY152" s="61">
        <f t="shared" si="66"/>
        <v>53.669763449589922</v>
      </c>
      <c r="AZ152" s="97">
        <f t="shared" si="66"/>
        <v>81</v>
      </c>
      <c r="BA152" s="68">
        <f t="shared" si="66"/>
        <v>62</v>
      </c>
      <c r="BB152" s="68">
        <f t="shared" si="66"/>
        <v>36.1</v>
      </c>
      <c r="BC152" s="68">
        <f t="shared" si="66"/>
        <v>104</v>
      </c>
      <c r="BD152" s="68" t="str">
        <f t="shared" si="66"/>
        <v/>
      </c>
      <c r="BE152" s="15" t="str">
        <f>IFERROR(SUBTOTAL(1,BE120:BE149),"")</f>
        <v/>
      </c>
      <c r="BF152" s="6">
        <f t="shared" si="66"/>
        <v>11522.4</v>
      </c>
      <c r="BG152" s="41">
        <f t="shared" si="66"/>
        <v>5469.1</v>
      </c>
      <c r="BH152" s="42">
        <f t="shared" si="66"/>
        <v>6053.3</v>
      </c>
      <c r="BI152" s="42" t="str">
        <f t="shared" si="66"/>
        <v/>
      </c>
      <c r="BJ152" s="42" t="str">
        <f t="shared" si="66"/>
        <v/>
      </c>
      <c r="BK152" s="42" t="str">
        <f t="shared" si="66"/>
        <v/>
      </c>
      <c r="BL152" s="42" t="str">
        <f t="shared" si="66"/>
        <v/>
      </c>
      <c r="BM152" s="15" t="str">
        <f t="shared" si="66"/>
        <v/>
      </c>
    </row>
    <row r="153" spans="1:65" ht="17.25" outlineLevel="1" thickBot="1" x14ac:dyDescent="0.35">
      <c r="A153" s="160" t="s">
        <v>57</v>
      </c>
      <c r="B153" s="161"/>
      <c r="C153" s="52">
        <f>SUBTOTAL(9,C120:C149)</f>
        <v>9382389</v>
      </c>
      <c r="D153" s="62"/>
      <c r="E153" s="30"/>
      <c r="F153" s="30"/>
      <c r="G153" s="30"/>
      <c r="H153" s="30"/>
      <c r="I153" s="30"/>
      <c r="J153" s="30"/>
      <c r="K153" s="30"/>
      <c r="L153" s="30"/>
      <c r="M153" s="73"/>
      <c r="N153" s="84"/>
      <c r="O153" s="84"/>
      <c r="P153" s="84"/>
      <c r="Q153" s="84"/>
      <c r="R153" s="84"/>
      <c r="S153" s="84"/>
      <c r="T153" s="84"/>
      <c r="U153" s="84"/>
      <c r="V153" s="93"/>
      <c r="W153" s="94"/>
      <c r="X153" s="94"/>
      <c r="Y153" s="94"/>
      <c r="Z153" s="94"/>
      <c r="AA153" s="94"/>
      <c r="AB153" s="94"/>
      <c r="AC153" s="94"/>
      <c r="AD153" s="94"/>
      <c r="AE153" s="93"/>
      <c r="AF153" s="94"/>
      <c r="AG153" s="94"/>
      <c r="AH153" s="94"/>
      <c r="AI153" s="94"/>
      <c r="AJ153" s="94"/>
      <c r="AK153" s="94"/>
      <c r="AL153" s="94"/>
      <c r="AM153" s="94"/>
      <c r="AN153" s="94"/>
      <c r="AO153" s="43">
        <f>SUBTOTAL(9,AO120:AO149)</f>
        <v>31274</v>
      </c>
      <c r="AP153" s="116"/>
      <c r="AQ153" s="117"/>
      <c r="AR153" s="118"/>
      <c r="AS153" s="118"/>
      <c r="AT153" s="119">
        <f>SUBTOTAL(9,AT120:AT149)</f>
        <v>32281</v>
      </c>
      <c r="AU153" s="120"/>
      <c r="AV153" s="121"/>
      <c r="AW153" s="118"/>
      <c r="AX153" s="118"/>
      <c r="AY153" s="62"/>
      <c r="AZ153" s="98"/>
      <c r="BA153" s="69"/>
      <c r="BB153" s="69"/>
      <c r="BC153" s="69"/>
      <c r="BD153" s="69"/>
      <c r="BE153" s="16">
        <f>SUBTOTAL(9,BE120:BE149)</f>
        <v>0</v>
      </c>
      <c r="BF153" s="7">
        <f t="shared" ref="BF153:BM153" si="67">SUBTOTAL(9,BF120:BF149)</f>
        <v>345672</v>
      </c>
      <c r="BG153" s="43">
        <f t="shared" si="67"/>
        <v>164073</v>
      </c>
      <c r="BH153" s="44">
        <f t="shared" si="67"/>
        <v>181599</v>
      </c>
      <c r="BI153" s="44">
        <f t="shared" si="67"/>
        <v>0</v>
      </c>
      <c r="BJ153" s="44">
        <f t="shared" si="67"/>
        <v>0</v>
      </c>
      <c r="BK153" s="44">
        <f t="shared" si="67"/>
        <v>0</v>
      </c>
      <c r="BL153" s="44">
        <f t="shared" si="67"/>
        <v>0</v>
      </c>
      <c r="BM153" s="16">
        <f t="shared" si="67"/>
        <v>0</v>
      </c>
    </row>
    <row r="154" spans="1:65" outlineLevel="5" x14ac:dyDescent="0.3">
      <c r="A154" s="21">
        <f t="shared" si="48"/>
        <v>5</v>
      </c>
      <c r="B154" s="33">
        <f>B149+1</f>
        <v>44317</v>
      </c>
      <c r="C154" s="51">
        <v>330908</v>
      </c>
      <c r="D154" s="64" t="str">
        <f t="shared" ref="D154:D184" si="68">IFERROR(ROUND(AVERAGE(E154:L154),1),"")</f>
        <v/>
      </c>
      <c r="E154" s="12"/>
      <c r="F154" s="12"/>
      <c r="G154" s="12"/>
      <c r="H154" s="12"/>
      <c r="I154" s="12"/>
      <c r="J154" s="12"/>
      <c r="K154" s="12"/>
      <c r="L154" s="12"/>
      <c r="M154" s="74" t="str">
        <f t="shared" ref="M154:M184" si="69">IFERROR(ROUND(AVERAGE(N154:U154),1),"")</f>
        <v/>
      </c>
      <c r="N154" s="83" t="s">
        <v>103</v>
      </c>
      <c r="O154" s="83" t="s">
        <v>103</v>
      </c>
      <c r="P154" s="83"/>
      <c r="Q154" s="83"/>
      <c r="R154" s="83"/>
      <c r="S154" s="83"/>
      <c r="T154" s="83"/>
      <c r="U154" s="83"/>
      <c r="V154" s="5" t="str">
        <f t="shared" ref="V154:V184" si="70">IFERROR(ROUND(AVERAGE(W154:AD154),1),"")</f>
        <v/>
      </c>
      <c r="W154" s="41"/>
      <c r="X154" s="41"/>
      <c r="Y154" s="41"/>
      <c r="Z154" s="41"/>
      <c r="AA154" s="41"/>
      <c r="AB154" s="41"/>
      <c r="AC154" s="41"/>
      <c r="AD154" s="41"/>
      <c r="AE154" s="5" t="str">
        <f t="shared" ref="AE154:AE184" si="71">IFERROR(ROUND(AVERAGE(AF154:AM154),1),"")</f>
        <v/>
      </c>
      <c r="AF154" s="41"/>
      <c r="AG154" s="41"/>
      <c r="AH154" s="41"/>
      <c r="AI154" s="41"/>
      <c r="AJ154" s="41"/>
      <c r="AK154" s="41"/>
      <c r="AL154" s="41"/>
      <c r="AM154" s="41"/>
      <c r="AN154" s="41">
        <f>21000/AO154</f>
        <v>17.647058823529413</v>
      </c>
      <c r="AO154" s="41">
        <v>1190</v>
      </c>
      <c r="AP154" s="110" t="s">
        <v>103</v>
      </c>
      <c r="AQ154" s="111" t="s">
        <v>103</v>
      </c>
      <c r="AR154" s="126" t="str">
        <f t="shared" ref="AR154:AR184" si="72">IFERROR(AQ154/AP154*100,"")</f>
        <v/>
      </c>
      <c r="AS154" s="126" t="str">
        <f t="shared" ref="AS154:AS184" si="73">IFERROR(100-AR154,"")</f>
        <v/>
      </c>
      <c r="AT154" s="127">
        <v>1252</v>
      </c>
      <c r="AU154" s="128" t="s">
        <v>103</v>
      </c>
      <c r="AV154" s="129" t="s">
        <v>103</v>
      </c>
      <c r="AW154" s="126" t="str">
        <f t="shared" ref="AW154:AW184" si="74">IFERROR(AV154/AU154*100,"")</f>
        <v/>
      </c>
      <c r="AX154" s="126" t="str">
        <f t="shared" ref="AX154:AX184" si="75">IFERROR(100-AW154,"")</f>
        <v/>
      </c>
      <c r="AY154" s="64" t="str">
        <f t="shared" ref="AY154:AY184" si="76">IFERROR((1-((AW154*AS154)/(AX154*AR154)))*100,"")</f>
        <v/>
      </c>
      <c r="AZ154" s="97" t="s">
        <v>103</v>
      </c>
      <c r="BA154" s="68"/>
      <c r="BB154" s="68"/>
      <c r="BC154" s="68"/>
      <c r="BD154" s="68"/>
      <c r="BE154" s="15"/>
      <c r="BF154" s="5">
        <f t="shared" ref="BF154:BF184" si="77">IF(SUM(BG154:BM154)=0,"",SUM(BG154:BM154))</f>
        <v>10892</v>
      </c>
      <c r="BG154" s="42">
        <v>5276</v>
      </c>
      <c r="BH154" s="42">
        <v>5616</v>
      </c>
      <c r="BI154" s="42"/>
      <c r="BJ154" s="42"/>
      <c r="BK154" s="42"/>
      <c r="BL154" s="42"/>
      <c r="BM154" s="15"/>
    </row>
    <row r="155" spans="1:65" outlineLevel="5" x14ac:dyDescent="0.3">
      <c r="A155" s="22">
        <f t="shared" si="48"/>
        <v>5</v>
      </c>
      <c r="B155" s="9">
        <f t="shared" ref="B155:B218" si="78">B154+1</f>
        <v>44318</v>
      </c>
      <c r="C155" s="51">
        <v>297897</v>
      </c>
      <c r="D155" s="64" t="str">
        <f t="shared" si="68"/>
        <v/>
      </c>
      <c r="E155" s="12"/>
      <c r="F155" s="12"/>
      <c r="G155" s="12"/>
      <c r="H155" s="12"/>
      <c r="I155" s="12"/>
      <c r="J155" s="12"/>
      <c r="K155" s="12"/>
      <c r="L155" s="12"/>
      <c r="M155" s="74" t="str">
        <f t="shared" si="69"/>
        <v/>
      </c>
      <c r="N155" s="83" t="s">
        <v>103</v>
      </c>
      <c r="O155" s="83" t="s">
        <v>103</v>
      </c>
      <c r="P155" s="83"/>
      <c r="Q155" s="83"/>
      <c r="R155" s="83"/>
      <c r="S155" s="83"/>
      <c r="T155" s="83"/>
      <c r="U155" s="83"/>
      <c r="V155" s="5" t="str">
        <f t="shared" si="70"/>
        <v/>
      </c>
      <c r="W155" s="41"/>
      <c r="X155" s="41"/>
      <c r="Y155" s="41"/>
      <c r="Z155" s="41"/>
      <c r="AA155" s="41"/>
      <c r="AB155" s="41"/>
      <c r="AC155" s="41"/>
      <c r="AD155" s="41"/>
      <c r="AE155" s="5" t="str">
        <f t="shared" si="71"/>
        <v/>
      </c>
      <c r="AF155" s="41"/>
      <c r="AG155" s="41"/>
      <c r="AH155" s="41"/>
      <c r="AI155" s="41"/>
      <c r="AJ155" s="41"/>
      <c r="AK155" s="41"/>
      <c r="AL155" s="41"/>
      <c r="AM155" s="41"/>
      <c r="AN155" s="41">
        <f t="shared" ref="AN155:AN184" si="79">21000/AO155</f>
        <v>17.341040462427745</v>
      </c>
      <c r="AO155" s="41">
        <v>1211</v>
      </c>
      <c r="AP155" s="110" t="s">
        <v>103</v>
      </c>
      <c r="AQ155" s="111" t="s">
        <v>103</v>
      </c>
      <c r="AR155" s="126" t="str">
        <f t="shared" si="72"/>
        <v/>
      </c>
      <c r="AS155" s="126" t="str">
        <f t="shared" si="73"/>
        <v/>
      </c>
      <c r="AT155" s="127">
        <v>1140</v>
      </c>
      <c r="AU155" s="128" t="s">
        <v>103</v>
      </c>
      <c r="AV155" s="129" t="s">
        <v>103</v>
      </c>
      <c r="AW155" s="126" t="str">
        <f t="shared" si="74"/>
        <v/>
      </c>
      <c r="AX155" s="126" t="str">
        <f t="shared" si="75"/>
        <v/>
      </c>
      <c r="AY155" s="64" t="str">
        <f t="shared" si="76"/>
        <v/>
      </c>
      <c r="AZ155" s="97" t="s">
        <v>103</v>
      </c>
      <c r="BA155" s="68"/>
      <c r="BB155" s="68"/>
      <c r="BC155" s="68"/>
      <c r="BD155" s="68"/>
      <c r="BE155" s="15"/>
      <c r="BF155" s="5">
        <f t="shared" si="77"/>
        <v>11429</v>
      </c>
      <c r="BG155" s="42">
        <v>5272</v>
      </c>
      <c r="BH155" s="42">
        <v>6157</v>
      </c>
      <c r="BI155" s="42"/>
      <c r="BJ155" s="42"/>
      <c r="BK155" s="42"/>
      <c r="BL155" s="42"/>
      <c r="BM155" s="15"/>
    </row>
    <row r="156" spans="1:65" outlineLevel="5" x14ac:dyDescent="0.3">
      <c r="A156" s="22">
        <f t="shared" si="48"/>
        <v>5</v>
      </c>
      <c r="B156" s="9">
        <f t="shared" si="78"/>
        <v>44319</v>
      </c>
      <c r="C156" s="51">
        <v>266208</v>
      </c>
      <c r="D156" s="64" t="str">
        <f t="shared" si="68"/>
        <v/>
      </c>
      <c r="E156" s="12"/>
      <c r="F156" s="12"/>
      <c r="G156" s="12"/>
      <c r="H156" s="12"/>
      <c r="I156" s="12"/>
      <c r="J156" s="12"/>
      <c r="K156" s="12"/>
      <c r="L156" s="12"/>
      <c r="M156" s="74" t="str">
        <f t="shared" si="69"/>
        <v/>
      </c>
      <c r="N156" s="83" t="s">
        <v>103</v>
      </c>
      <c r="O156" s="83" t="s">
        <v>103</v>
      </c>
      <c r="P156" s="83"/>
      <c r="Q156" s="83"/>
      <c r="R156" s="83"/>
      <c r="S156" s="83"/>
      <c r="T156" s="83"/>
      <c r="U156" s="83"/>
      <c r="V156" s="5" t="str">
        <f t="shared" si="70"/>
        <v/>
      </c>
      <c r="W156" s="41"/>
      <c r="X156" s="41"/>
      <c r="Y156" s="41"/>
      <c r="Z156" s="41"/>
      <c r="AA156" s="41"/>
      <c r="AB156" s="41"/>
      <c r="AC156" s="41"/>
      <c r="AD156" s="41"/>
      <c r="AE156" s="5" t="str">
        <f t="shared" si="71"/>
        <v/>
      </c>
      <c r="AF156" s="41"/>
      <c r="AG156" s="41"/>
      <c r="AH156" s="41"/>
      <c r="AI156" s="41"/>
      <c r="AJ156" s="41"/>
      <c r="AK156" s="41"/>
      <c r="AL156" s="41"/>
      <c r="AM156" s="41"/>
      <c r="AN156" s="41">
        <f t="shared" si="79"/>
        <v>17.3841059602649</v>
      </c>
      <c r="AO156" s="41">
        <v>1208</v>
      </c>
      <c r="AP156" s="110" t="s">
        <v>103</v>
      </c>
      <c r="AQ156" s="111" t="s">
        <v>103</v>
      </c>
      <c r="AR156" s="126" t="str">
        <f t="shared" si="72"/>
        <v/>
      </c>
      <c r="AS156" s="126" t="str">
        <f t="shared" si="73"/>
        <v/>
      </c>
      <c r="AT156" s="127">
        <v>1259</v>
      </c>
      <c r="AU156" s="128">
        <v>2.37</v>
      </c>
      <c r="AV156" s="129" t="s">
        <v>103</v>
      </c>
      <c r="AW156" s="126" t="str">
        <f t="shared" si="74"/>
        <v/>
      </c>
      <c r="AX156" s="126" t="str">
        <f t="shared" si="75"/>
        <v/>
      </c>
      <c r="AY156" s="64" t="str">
        <f t="shared" si="76"/>
        <v/>
      </c>
      <c r="AZ156" s="97">
        <v>80.36</v>
      </c>
      <c r="BA156" s="68"/>
      <c r="BB156" s="68"/>
      <c r="BC156" s="68"/>
      <c r="BD156" s="68"/>
      <c r="BE156" s="15"/>
      <c r="BF156" s="5">
        <f t="shared" si="77"/>
        <v>10853</v>
      </c>
      <c r="BG156" s="42">
        <v>4822</v>
      </c>
      <c r="BH156" s="42">
        <v>6031</v>
      </c>
      <c r="BI156" s="42"/>
      <c r="BJ156" s="42"/>
      <c r="BK156" s="42"/>
      <c r="BL156" s="42"/>
      <c r="BM156" s="15"/>
    </row>
    <row r="157" spans="1:65" outlineLevel="5" x14ac:dyDescent="0.3">
      <c r="A157" s="22">
        <f t="shared" si="48"/>
        <v>5</v>
      </c>
      <c r="B157" s="9">
        <f t="shared" si="78"/>
        <v>44320</v>
      </c>
      <c r="C157" s="51">
        <v>284025</v>
      </c>
      <c r="D157" s="64" t="str">
        <f t="shared" si="68"/>
        <v/>
      </c>
      <c r="E157" s="12"/>
      <c r="F157" s="12"/>
      <c r="G157" s="12"/>
      <c r="H157" s="12"/>
      <c r="I157" s="12"/>
      <c r="J157" s="12"/>
      <c r="K157" s="12"/>
      <c r="L157" s="12"/>
      <c r="M157" s="74">
        <f t="shared" si="69"/>
        <v>7.3</v>
      </c>
      <c r="N157" s="83">
        <v>7.21</v>
      </c>
      <c r="O157" s="83">
        <v>7.42</v>
      </c>
      <c r="P157" s="83"/>
      <c r="Q157" s="83"/>
      <c r="R157" s="83"/>
      <c r="S157" s="83"/>
      <c r="T157" s="83"/>
      <c r="U157" s="83"/>
      <c r="V157" s="5" t="str">
        <f t="shared" si="70"/>
        <v/>
      </c>
      <c r="W157" s="41"/>
      <c r="X157" s="41"/>
      <c r="Y157" s="41"/>
      <c r="Z157" s="41"/>
      <c r="AA157" s="41"/>
      <c r="AB157" s="41"/>
      <c r="AC157" s="41"/>
      <c r="AD157" s="41"/>
      <c r="AE157" s="5" t="str">
        <f t="shared" si="71"/>
        <v/>
      </c>
      <c r="AF157" s="41"/>
      <c r="AG157" s="41"/>
      <c r="AH157" s="41"/>
      <c r="AI157" s="41"/>
      <c r="AJ157" s="41"/>
      <c r="AK157" s="41"/>
      <c r="AL157" s="41"/>
      <c r="AM157" s="41"/>
      <c r="AN157" s="41">
        <f t="shared" si="79"/>
        <v>20.527859237536656</v>
      </c>
      <c r="AO157" s="41">
        <v>1023</v>
      </c>
      <c r="AP157" s="110">
        <v>3.45</v>
      </c>
      <c r="AQ157" s="111">
        <v>2.79</v>
      </c>
      <c r="AR157" s="126">
        <f t="shared" si="72"/>
        <v>80.869565217391298</v>
      </c>
      <c r="AS157" s="126">
        <f t="shared" si="73"/>
        <v>19.130434782608702</v>
      </c>
      <c r="AT157" s="127">
        <v>1095</v>
      </c>
      <c r="AU157" s="128">
        <v>2.35</v>
      </c>
      <c r="AV157" s="129">
        <v>1.61</v>
      </c>
      <c r="AW157" s="126">
        <f t="shared" si="74"/>
        <v>68.510638297872333</v>
      </c>
      <c r="AX157" s="126">
        <f t="shared" si="75"/>
        <v>31.489361702127667</v>
      </c>
      <c r="AY157" s="64">
        <f t="shared" si="76"/>
        <v>48.532403371113041</v>
      </c>
      <c r="AZ157" s="97">
        <v>80.989999999999995</v>
      </c>
      <c r="BA157" s="68"/>
      <c r="BB157" s="68"/>
      <c r="BC157" s="68"/>
      <c r="BD157" s="68"/>
      <c r="BE157" s="15"/>
      <c r="BF157" s="5">
        <f t="shared" si="77"/>
        <v>14001</v>
      </c>
      <c r="BG157" s="42">
        <v>5369</v>
      </c>
      <c r="BH157" s="42">
        <v>8632</v>
      </c>
      <c r="BI157" s="42"/>
      <c r="BJ157" s="42"/>
      <c r="BK157" s="42"/>
      <c r="BL157" s="42"/>
      <c r="BM157" s="15"/>
    </row>
    <row r="158" spans="1:65" outlineLevel="5" x14ac:dyDescent="0.3">
      <c r="A158" s="22">
        <f t="shared" si="48"/>
        <v>5</v>
      </c>
      <c r="B158" s="9">
        <f t="shared" si="78"/>
        <v>44321</v>
      </c>
      <c r="C158" s="51">
        <v>372405</v>
      </c>
      <c r="D158" s="64" t="str">
        <f t="shared" si="68"/>
        <v/>
      </c>
      <c r="E158" s="12"/>
      <c r="F158" s="12"/>
      <c r="G158" s="12"/>
      <c r="H158" s="12"/>
      <c r="I158" s="12"/>
      <c r="J158" s="12"/>
      <c r="K158" s="12"/>
      <c r="L158" s="12"/>
      <c r="M158" s="74" t="str">
        <f t="shared" si="69"/>
        <v/>
      </c>
      <c r="N158" s="83" t="s">
        <v>103</v>
      </c>
      <c r="O158" s="83" t="s">
        <v>103</v>
      </c>
      <c r="P158" s="83"/>
      <c r="Q158" s="83"/>
      <c r="R158" s="83"/>
      <c r="S158" s="83"/>
      <c r="T158" s="83"/>
      <c r="U158" s="83"/>
      <c r="V158" s="5" t="str">
        <f t="shared" si="70"/>
        <v/>
      </c>
      <c r="W158" s="41"/>
      <c r="X158" s="41"/>
      <c r="Y158" s="41"/>
      <c r="Z158" s="41"/>
      <c r="AA158" s="41"/>
      <c r="AB158" s="41"/>
      <c r="AC158" s="41"/>
      <c r="AD158" s="41"/>
      <c r="AE158" s="5" t="str">
        <f t="shared" si="71"/>
        <v/>
      </c>
      <c r="AF158" s="41"/>
      <c r="AG158" s="41"/>
      <c r="AH158" s="41"/>
      <c r="AI158" s="41"/>
      <c r="AJ158" s="41"/>
      <c r="AK158" s="41"/>
      <c r="AL158" s="41"/>
      <c r="AM158" s="41"/>
      <c r="AN158" s="41">
        <f t="shared" si="79"/>
        <v>17.017828200972449</v>
      </c>
      <c r="AO158" s="41">
        <v>1234</v>
      </c>
      <c r="AP158" s="110" t="s">
        <v>103</v>
      </c>
      <c r="AQ158" s="111" t="s">
        <v>103</v>
      </c>
      <c r="AR158" s="126" t="str">
        <f t="shared" si="72"/>
        <v/>
      </c>
      <c r="AS158" s="126" t="str">
        <f t="shared" si="73"/>
        <v/>
      </c>
      <c r="AT158" s="127">
        <v>1242</v>
      </c>
      <c r="AU158" s="128" t="s">
        <v>103</v>
      </c>
      <c r="AV158" s="129" t="s">
        <v>103</v>
      </c>
      <c r="AW158" s="126" t="str">
        <f t="shared" si="74"/>
        <v/>
      </c>
      <c r="AX158" s="126" t="str">
        <f t="shared" si="75"/>
        <v/>
      </c>
      <c r="AY158" s="64" t="str">
        <f t="shared" si="76"/>
        <v/>
      </c>
      <c r="AZ158" s="97" t="s">
        <v>103</v>
      </c>
      <c r="BA158" s="68"/>
      <c r="BB158" s="68"/>
      <c r="BC158" s="68"/>
      <c r="BD158" s="68"/>
      <c r="BE158" s="15"/>
      <c r="BF158" s="5">
        <f t="shared" si="77"/>
        <v>12008</v>
      </c>
      <c r="BG158" s="42">
        <v>5451</v>
      </c>
      <c r="BH158" s="42">
        <v>6557</v>
      </c>
      <c r="BI158" s="42"/>
      <c r="BJ158" s="42"/>
      <c r="BK158" s="42"/>
      <c r="BL158" s="42"/>
      <c r="BM158" s="15"/>
    </row>
    <row r="159" spans="1:65" outlineLevel="5" x14ac:dyDescent="0.3">
      <c r="A159" s="22">
        <f t="shared" si="48"/>
        <v>5</v>
      </c>
      <c r="B159" s="9">
        <f t="shared" si="78"/>
        <v>44322</v>
      </c>
      <c r="C159" s="51">
        <v>313506</v>
      </c>
      <c r="D159" s="64" t="str">
        <f t="shared" si="68"/>
        <v/>
      </c>
      <c r="E159" s="12"/>
      <c r="F159" s="12"/>
      <c r="G159" s="12"/>
      <c r="H159" s="12"/>
      <c r="I159" s="12"/>
      <c r="J159" s="12"/>
      <c r="K159" s="12"/>
      <c r="L159" s="12"/>
      <c r="M159" s="74" t="str">
        <f t="shared" si="69"/>
        <v/>
      </c>
      <c r="N159" s="83" t="s">
        <v>103</v>
      </c>
      <c r="O159" s="83" t="s">
        <v>103</v>
      </c>
      <c r="P159" s="83"/>
      <c r="Q159" s="83"/>
      <c r="R159" s="83"/>
      <c r="S159" s="83"/>
      <c r="T159" s="83"/>
      <c r="U159" s="83"/>
      <c r="V159" s="5" t="str">
        <f t="shared" si="70"/>
        <v/>
      </c>
      <c r="W159" s="41"/>
      <c r="X159" s="41"/>
      <c r="Y159" s="41"/>
      <c r="Z159" s="41"/>
      <c r="AA159" s="41"/>
      <c r="AB159" s="41"/>
      <c r="AC159" s="41"/>
      <c r="AD159" s="41"/>
      <c r="AE159" s="5" t="str">
        <f t="shared" si="71"/>
        <v/>
      </c>
      <c r="AF159" s="41"/>
      <c r="AG159" s="41"/>
      <c r="AH159" s="41"/>
      <c r="AI159" s="41"/>
      <c r="AJ159" s="41"/>
      <c r="AK159" s="41"/>
      <c r="AL159" s="41"/>
      <c r="AM159" s="41"/>
      <c r="AN159" s="41">
        <f t="shared" si="79"/>
        <v>16.773162939297123</v>
      </c>
      <c r="AO159" s="41">
        <v>1252</v>
      </c>
      <c r="AP159" s="110" t="s">
        <v>103</v>
      </c>
      <c r="AQ159" s="111" t="s">
        <v>103</v>
      </c>
      <c r="AR159" s="126" t="str">
        <f t="shared" si="72"/>
        <v/>
      </c>
      <c r="AS159" s="126" t="str">
        <f t="shared" si="73"/>
        <v/>
      </c>
      <c r="AT159" s="127">
        <v>1277</v>
      </c>
      <c r="AU159" s="128">
        <v>2.31</v>
      </c>
      <c r="AV159" s="129" t="s">
        <v>103</v>
      </c>
      <c r="AW159" s="126" t="str">
        <f t="shared" si="74"/>
        <v/>
      </c>
      <c r="AX159" s="126" t="str">
        <f t="shared" si="75"/>
        <v/>
      </c>
      <c r="AY159" s="64" t="str">
        <f t="shared" si="76"/>
        <v/>
      </c>
      <c r="AZ159" s="97">
        <v>80.38</v>
      </c>
      <c r="BA159" s="68"/>
      <c r="BB159" s="68"/>
      <c r="BC159" s="68"/>
      <c r="BD159" s="68"/>
      <c r="BE159" s="15"/>
      <c r="BF159" s="5">
        <f t="shared" si="77"/>
        <v>14732</v>
      </c>
      <c r="BG159" s="42">
        <v>5344</v>
      </c>
      <c r="BH159" s="42">
        <v>9388</v>
      </c>
      <c r="BI159" s="42"/>
      <c r="BJ159" s="42"/>
      <c r="BK159" s="42"/>
      <c r="BL159" s="42"/>
      <c r="BM159" s="15"/>
    </row>
    <row r="160" spans="1:65" outlineLevel="5" x14ac:dyDescent="0.3">
      <c r="A160" s="22">
        <f t="shared" si="48"/>
        <v>5</v>
      </c>
      <c r="B160" s="9">
        <f t="shared" si="78"/>
        <v>44323</v>
      </c>
      <c r="C160" s="51">
        <v>300387</v>
      </c>
      <c r="D160" s="64" t="str">
        <f t="shared" si="68"/>
        <v/>
      </c>
      <c r="E160" s="12"/>
      <c r="F160" s="12"/>
      <c r="G160" s="12"/>
      <c r="H160" s="12"/>
      <c r="I160" s="12"/>
      <c r="J160" s="12"/>
      <c r="K160" s="12"/>
      <c r="L160" s="12"/>
      <c r="M160" s="74" t="str">
        <f t="shared" si="69"/>
        <v/>
      </c>
      <c r="N160" s="83" t="s">
        <v>103</v>
      </c>
      <c r="O160" s="83" t="s">
        <v>103</v>
      </c>
      <c r="P160" s="83"/>
      <c r="Q160" s="83"/>
      <c r="R160" s="83"/>
      <c r="S160" s="83"/>
      <c r="T160" s="83"/>
      <c r="U160" s="83"/>
      <c r="V160" s="5" t="str">
        <f t="shared" si="70"/>
        <v/>
      </c>
      <c r="W160" s="41"/>
      <c r="X160" s="41"/>
      <c r="Y160" s="41"/>
      <c r="Z160" s="41"/>
      <c r="AA160" s="41"/>
      <c r="AB160" s="41"/>
      <c r="AC160" s="41"/>
      <c r="AD160" s="41"/>
      <c r="AE160" s="5" t="str">
        <f t="shared" si="71"/>
        <v/>
      </c>
      <c r="AF160" s="41"/>
      <c r="AG160" s="41"/>
      <c r="AH160" s="41"/>
      <c r="AI160" s="41"/>
      <c r="AJ160" s="41"/>
      <c r="AK160" s="41"/>
      <c r="AL160" s="41"/>
      <c r="AM160" s="41"/>
      <c r="AN160" s="41">
        <f t="shared" si="79"/>
        <v>18.469656992084431</v>
      </c>
      <c r="AO160" s="41">
        <v>1137</v>
      </c>
      <c r="AP160" s="110" t="s">
        <v>103</v>
      </c>
      <c r="AQ160" s="111" t="s">
        <v>103</v>
      </c>
      <c r="AR160" s="126" t="str">
        <f t="shared" si="72"/>
        <v/>
      </c>
      <c r="AS160" s="126" t="str">
        <f t="shared" si="73"/>
        <v/>
      </c>
      <c r="AT160" s="127">
        <v>1147</v>
      </c>
      <c r="AU160" s="128">
        <v>2.4300000000000002</v>
      </c>
      <c r="AV160" s="129" t="s">
        <v>103</v>
      </c>
      <c r="AW160" s="126" t="str">
        <f t="shared" si="74"/>
        <v/>
      </c>
      <c r="AX160" s="126" t="str">
        <f t="shared" si="75"/>
        <v/>
      </c>
      <c r="AY160" s="64" t="str">
        <f t="shared" si="76"/>
        <v/>
      </c>
      <c r="AZ160" s="97">
        <v>81.040000000000006</v>
      </c>
      <c r="BA160" s="68"/>
      <c r="BB160" s="68"/>
      <c r="BC160" s="68"/>
      <c r="BD160" s="68"/>
      <c r="BE160" s="15"/>
      <c r="BF160" s="5">
        <f t="shared" si="77"/>
        <v>13100</v>
      </c>
      <c r="BG160" s="42">
        <v>5320</v>
      </c>
      <c r="BH160" s="42">
        <v>7780</v>
      </c>
      <c r="BI160" s="42"/>
      <c r="BJ160" s="42"/>
      <c r="BK160" s="42"/>
      <c r="BL160" s="42"/>
      <c r="BM160" s="15"/>
    </row>
    <row r="161" spans="1:65" outlineLevel="5" x14ac:dyDescent="0.3">
      <c r="A161" s="22">
        <f t="shared" si="48"/>
        <v>5</v>
      </c>
      <c r="B161" s="9">
        <f t="shared" si="78"/>
        <v>44324</v>
      </c>
      <c r="C161" s="51">
        <v>297146</v>
      </c>
      <c r="D161" s="64" t="str">
        <f t="shared" si="68"/>
        <v/>
      </c>
      <c r="E161" s="12"/>
      <c r="F161" s="12"/>
      <c r="G161" s="12"/>
      <c r="H161" s="12"/>
      <c r="I161" s="12"/>
      <c r="J161" s="12"/>
      <c r="K161" s="12"/>
      <c r="L161" s="12"/>
      <c r="M161" s="74" t="str">
        <f t="shared" si="69"/>
        <v/>
      </c>
      <c r="N161" s="83" t="s">
        <v>103</v>
      </c>
      <c r="O161" s="83" t="s">
        <v>103</v>
      </c>
      <c r="P161" s="83"/>
      <c r="Q161" s="83"/>
      <c r="R161" s="83"/>
      <c r="S161" s="83"/>
      <c r="T161" s="83"/>
      <c r="U161" s="83"/>
      <c r="V161" s="5" t="str">
        <f t="shared" si="70"/>
        <v/>
      </c>
      <c r="W161" s="41"/>
      <c r="X161" s="41"/>
      <c r="Y161" s="41"/>
      <c r="Z161" s="41"/>
      <c r="AA161" s="41"/>
      <c r="AB161" s="41"/>
      <c r="AC161" s="41"/>
      <c r="AD161" s="41"/>
      <c r="AE161" s="5" t="str">
        <f t="shared" si="71"/>
        <v/>
      </c>
      <c r="AF161" s="41"/>
      <c r="AG161" s="41"/>
      <c r="AH161" s="41"/>
      <c r="AI161" s="41"/>
      <c r="AJ161" s="41"/>
      <c r="AK161" s="41"/>
      <c r="AL161" s="41"/>
      <c r="AM161" s="41"/>
      <c r="AN161" s="41">
        <f t="shared" si="79"/>
        <v>21.53846153846154</v>
      </c>
      <c r="AO161" s="41">
        <v>975</v>
      </c>
      <c r="AP161" s="110" t="s">
        <v>103</v>
      </c>
      <c r="AQ161" s="111" t="s">
        <v>103</v>
      </c>
      <c r="AR161" s="126" t="str">
        <f t="shared" si="72"/>
        <v/>
      </c>
      <c r="AS161" s="126" t="str">
        <f t="shared" si="73"/>
        <v/>
      </c>
      <c r="AT161" s="127">
        <v>1006</v>
      </c>
      <c r="AU161" s="128" t="s">
        <v>103</v>
      </c>
      <c r="AV161" s="129" t="s">
        <v>103</v>
      </c>
      <c r="AW161" s="126" t="str">
        <f t="shared" si="74"/>
        <v/>
      </c>
      <c r="AX161" s="126" t="str">
        <f t="shared" si="75"/>
        <v/>
      </c>
      <c r="AY161" s="64" t="str">
        <f t="shared" si="76"/>
        <v/>
      </c>
      <c r="AZ161" s="97" t="s">
        <v>103</v>
      </c>
      <c r="BA161" s="68"/>
      <c r="BB161" s="68"/>
      <c r="BC161" s="68"/>
      <c r="BD161" s="68"/>
      <c r="BE161" s="15"/>
      <c r="BF161" s="5">
        <f t="shared" si="77"/>
        <v>13526</v>
      </c>
      <c r="BG161" s="42">
        <v>5280</v>
      </c>
      <c r="BH161" s="42">
        <v>8246</v>
      </c>
      <c r="BI161" s="42"/>
      <c r="BJ161" s="42"/>
      <c r="BK161" s="42"/>
      <c r="BL161" s="42"/>
      <c r="BM161" s="15"/>
    </row>
    <row r="162" spans="1:65" outlineLevel="5" x14ac:dyDescent="0.3">
      <c r="A162" s="22">
        <f t="shared" si="48"/>
        <v>5</v>
      </c>
      <c r="B162" s="9">
        <f t="shared" si="78"/>
        <v>44325</v>
      </c>
      <c r="C162" s="51">
        <v>287860</v>
      </c>
      <c r="D162" s="64" t="str">
        <f t="shared" si="68"/>
        <v/>
      </c>
      <c r="E162" s="12"/>
      <c r="F162" s="12"/>
      <c r="G162" s="12"/>
      <c r="H162" s="12"/>
      <c r="I162" s="12"/>
      <c r="J162" s="12"/>
      <c r="K162" s="12"/>
      <c r="L162" s="12"/>
      <c r="M162" s="74" t="str">
        <f t="shared" si="69"/>
        <v/>
      </c>
      <c r="N162" s="83" t="s">
        <v>103</v>
      </c>
      <c r="O162" s="83" t="s">
        <v>103</v>
      </c>
      <c r="P162" s="83"/>
      <c r="Q162" s="83"/>
      <c r="R162" s="83"/>
      <c r="S162" s="83"/>
      <c r="T162" s="83"/>
      <c r="U162" s="83"/>
      <c r="V162" s="5" t="str">
        <f t="shared" si="70"/>
        <v/>
      </c>
      <c r="W162" s="41"/>
      <c r="X162" s="41"/>
      <c r="Y162" s="41"/>
      <c r="Z162" s="41"/>
      <c r="AA162" s="41"/>
      <c r="AB162" s="41"/>
      <c r="AC162" s="41"/>
      <c r="AD162" s="41"/>
      <c r="AE162" s="5" t="str">
        <f t="shared" si="71"/>
        <v/>
      </c>
      <c r="AF162" s="41"/>
      <c r="AG162" s="41"/>
      <c r="AH162" s="41"/>
      <c r="AI162" s="41"/>
      <c r="AJ162" s="41"/>
      <c r="AK162" s="41"/>
      <c r="AL162" s="41"/>
      <c r="AM162" s="41"/>
      <c r="AN162" s="41">
        <f t="shared" si="79"/>
        <v>21.148036253776436</v>
      </c>
      <c r="AO162" s="41">
        <v>993</v>
      </c>
      <c r="AP162" s="110" t="s">
        <v>103</v>
      </c>
      <c r="AQ162" s="111" t="s">
        <v>103</v>
      </c>
      <c r="AR162" s="126" t="str">
        <f t="shared" si="72"/>
        <v/>
      </c>
      <c r="AS162" s="126" t="str">
        <f t="shared" si="73"/>
        <v/>
      </c>
      <c r="AT162" s="127">
        <v>987</v>
      </c>
      <c r="AU162" s="128" t="s">
        <v>103</v>
      </c>
      <c r="AV162" s="129" t="s">
        <v>103</v>
      </c>
      <c r="AW162" s="126" t="str">
        <f t="shared" si="74"/>
        <v/>
      </c>
      <c r="AX162" s="126" t="str">
        <f t="shared" si="75"/>
        <v/>
      </c>
      <c r="AY162" s="64" t="str">
        <f t="shared" si="76"/>
        <v/>
      </c>
      <c r="AZ162" s="97" t="s">
        <v>103</v>
      </c>
      <c r="BA162" s="68"/>
      <c r="BB162" s="68"/>
      <c r="BC162" s="68"/>
      <c r="BD162" s="68"/>
      <c r="BE162" s="15"/>
      <c r="BF162" s="5">
        <f t="shared" si="77"/>
        <v>9629</v>
      </c>
      <c r="BG162" s="42">
        <v>5355</v>
      </c>
      <c r="BH162" s="42">
        <v>4274</v>
      </c>
      <c r="BI162" s="42"/>
      <c r="BJ162" s="42"/>
      <c r="BK162" s="42"/>
      <c r="BL162" s="42"/>
      <c r="BM162" s="15"/>
    </row>
    <row r="163" spans="1:65" outlineLevel="5" x14ac:dyDescent="0.3">
      <c r="A163" s="22">
        <f t="shared" ref="A163:A234" si="80">MONTH(B163)</f>
        <v>5</v>
      </c>
      <c r="B163" s="9">
        <f t="shared" si="78"/>
        <v>44326</v>
      </c>
      <c r="C163" s="51">
        <v>298388</v>
      </c>
      <c r="D163" s="64" t="str">
        <f t="shared" si="68"/>
        <v/>
      </c>
      <c r="E163" s="12"/>
      <c r="F163" s="12"/>
      <c r="G163" s="12"/>
      <c r="H163" s="12"/>
      <c r="I163" s="12"/>
      <c r="J163" s="12"/>
      <c r="K163" s="12"/>
      <c r="L163" s="12"/>
      <c r="M163" s="74" t="str">
        <f t="shared" si="69"/>
        <v/>
      </c>
      <c r="N163" s="83" t="s">
        <v>103</v>
      </c>
      <c r="O163" s="83" t="s">
        <v>103</v>
      </c>
      <c r="P163" s="83"/>
      <c r="Q163" s="83"/>
      <c r="R163" s="83"/>
      <c r="S163" s="83"/>
      <c r="T163" s="83"/>
      <c r="U163" s="83"/>
      <c r="V163" s="5" t="str">
        <f t="shared" si="70"/>
        <v/>
      </c>
      <c r="W163" s="41"/>
      <c r="X163" s="41"/>
      <c r="Y163" s="41"/>
      <c r="Z163" s="41"/>
      <c r="AA163" s="41"/>
      <c r="AB163" s="41"/>
      <c r="AC163" s="41"/>
      <c r="AD163" s="41"/>
      <c r="AE163" s="5" t="str">
        <f t="shared" si="71"/>
        <v/>
      </c>
      <c r="AF163" s="41"/>
      <c r="AG163" s="41"/>
      <c r="AH163" s="41"/>
      <c r="AI163" s="41"/>
      <c r="AJ163" s="41"/>
      <c r="AK163" s="41"/>
      <c r="AL163" s="41"/>
      <c r="AM163" s="41"/>
      <c r="AN163" s="41">
        <f t="shared" si="79"/>
        <v>20.5078125</v>
      </c>
      <c r="AO163" s="41">
        <v>1024</v>
      </c>
      <c r="AP163" s="110" t="s">
        <v>103</v>
      </c>
      <c r="AQ163" s="111" t="s">
        <v>103</v>
      </c>
      <c r="AR163" s="126" t="str">
        <f t="shared" si="72"/>
        <v/>
      </c>
      <c r="AS163" s="126" t="str">
        <f t="shared" si="73"/>
        <v/>
      </c>
      <c r="AT163" s="127">
        <v>1008</v>
      </c>
      <c r="AU163" s="128">
        <v>2.39</v>
      </c>
      <c r="AV163" s="129" t="s">
        <v>103</v>
      </c>
      <c r="AW163" s="126" t="str">
        <f t="shared" si="74"/>
        <v/>
      </c>
      <c r="AX163" s="126" t="str">
        <f t="shared" si="75"/>
        <v/>
      </c>
      <c r="AY163" s="64" t="str">
        <f t="shared" si="76"/>
        <v/>
      </c>
      <c r="AZ163" s="97">
        <v>81.05</v>
      </c>
      <c r="BA163" s="68"/>
      <c r="BB163" s="68"/>
      <c r="BC163" s="68"/>
      <c r="BD163" s="68"/>
      <c r="BE163" s="15"/>
      <c r="BF163" s="5">
        <f t="shared" si="77"/>
        <v>8869</v>
      </c>
      <c r="BG163" s="42">
        <v>5363</v>
      </c>
      <c r="BH163" s="42">
        <v>3506</v>
      </c>
      <c r="BI163" s="42"/>
      <c r="BJ163" s="42"/>
      <c r="BK163" s="42"/>
      <c r="BL163" s="42"/>
      <c r="BM163" s="15"/>
    </row>
    <row r="164" spans="1:65" outlineLevel="5" x14ac:dyDescent="0.3">
      <c r="A164" s="22">
        <f t="shared" si="80"/>
        <v>5</v>
      </c>
      <c r="B164" s="9">
        <f t="shared" si="78"/>
        <v>44327</v>
      </c>
      <c r="C164" s="51">
        <v>277746</v>
      </c>
      <c r="D164" s="64" t="str">
        <f t="shared" si="68"/>
        <v/>
      </c>
      <c r="E164" s="12"/>
      <c r="F164" s="12"/>
      <c r="G164" s="12"/>
      <c r="H164" s="12"/>
      <c r="I164" s="12"/>
      <c r="J164" s="12"/>
      <c r="K164" s="12"/>
      <c r="L164" s="12"/>
      <c r="M164" s="74">
        <f t="shared" si="69"/>
        <v>7.3</v>
      </c>
      <c r="N164" s="83">
        <v>7.23</v>
      </c>
      <c r="O164" s="83">
        <v>7.29</v>
      </c>
      <c r="P164" s="83"/>
      <c r="Q164" s="83"/>
      <c r="R164" s="83"/>
      <c r="S164" s="83"/>
      <c r="T164" s="83"/>
      <c r="U164" s="83"/>
      <c r="V164" s="5" t="str">
        <f t="shared" si="70"/>
        <v/>
      </c>
      <c r="W164" s="41"/>
      <c r="X164" s="41"/>
      <c r="Y164" s="41"/>
      <c r="Z164" s="41"/>
      <c r="AA164" s="41"/>
      <c r="AB164" s="41"/>
      <c r="AC164" s="41"/>
      <c r="AD164" s="41"/>
      <c r="AE164" s="5" t="str">
        <f t="shared" si="71"/>
        <v/>
      </c>
      <c r="AF164" s="41"/>
      <c r="AG164" s="41"/>
      <c r="AH164" s="41"/>
      <c r="AI164" s="41"/>
      <c r="AJ164" s="41"/>
      <c r="AK164" s="41"/>
      <c r="AL164" s="41"/>
      <c r="AM164" s="41"/>
      <c r="AN164" s="41">
        <f t="shared" si="79"/>
        <v>18.766756032171582</v>
      </c>
      <c r="AO164" s="41">
        <v>1119</v>
      </c>
      <c r="AP164" s="110">
        <v>3.64</v>
      </c>
      <c r="AQ164" s="111">
        <v>2.92</v>
      </c>
      <c r="AR164" s="126">
        <f t="shared" si="72"/>
        <v>80.219780219780219</v>
      </c>
      <c r="AS164" s="126">
        <f t="shared" si="73"/>
        <v>19.780219780219781</v>
      </c>
      <c r="AT164" s="127">
        <v>1124</v>
      </c>
      <c r="AU164" s="128">
        <v>2.29</v>
      </c>
      <c r="AV164" s="129">
        <v>1.59</v>
      </c>
      <c r="AW164" s="126">
        <f t="shared" si="74"/>
        <v>69.432314410480359</v>
      </c>
      <c r="AX164" s="126">
        <f t="shared" si="75"/>
        <v>30.567685589519641</v>
      </c>
      <c r="AY164" s="64">
        <f t="shared" si="76"/>
        <v>43.99217221135028</v>
      </c>
      <c r="AZ164" s="97">
        <v>80.37</v>
      </c>
      <c r="BA164" s="68"/>
      <c r="BB164" s="68"/>
      <c r="BC164" s="68"/>
      <c r="BD164" s="68"/>
      <c r="BE164" s="15"/>
      <c r="BF164" s="5">
        <f t="shared" si="77"/>
        <v>8451</v>
      </c>
      <c r="BG164" s="42">
        <v>1117</v>
      </c>
      <c r="BH164" s="42">
        <v>7334</v>
      </c>
      <c r="BI164" s="42"/>
      <c r="BJ164" s="42"/>
      <c r="BK164" s="42"/>
      <c r="BL164" s="42"/>
      <c r="BM164" s="15"/>
    </row>
    <row r="165" spans="1:65" outlineLevel="5" x14ac:dyDescent="0.3">
      <c r="A165" s="22">
        <f t="shared" si="80"/>
        <v>5</v>
      </c>
      <c r="B165" s="9">
        <f t="shared" si="78"/>
        <v>44328</v>
      </c>
      <c r="C165" s="51">
        <v>288067</v>
      </c>
      <c r="D165" s="64" t="str">
        <f t="shared" si="68"/>
        <v/>
      </c>
      <c r="E165" s="12"/>
      <c r="F165" s="12"/>
      <c r="G165" s="12"/>
      <c r="H165" s="12"/>
      <c r="I165" s="12"/>
      <c r="J165" s="12"/>
      <c r="K165" s="12"/>
      <c r="L165" s="12"/>
      <c r="M165" s="74" t="str">
        <f t="shared" si="69"/>
        <v/>
      </c>
      <c r="N165" s="83" t="s">
        <v>103</v>
      </c>
      <c r="O165" s="83" t="s">
        <v>103</v>
      </c>
      <c r="P165" s="83"/>
      <c r="Q165" s="83"/>
      <c r="R165" s="83"/>
      <c r="S165" s="83"/>
      <c r="T165" s="83"/>
      <c r="U165" s="83"/>
      <c r="V165" s="5" t="str">
        <f t="shared" si="70"/>
        <v/>
      </c>
      <c r="W165" s="41"/>
      <c r="X165" s="41"/>
      <c r="Y165" s="41"/>
      <c r="Z165" s="41"/>
      <c r="AA165" s="41"/>
      <c r="AB165" s="41"/>
      <c r="AC165" s="41"/>
      <c r="AD165" s="41"/>
      <c r="AE165" s="5" t="str">
        <f t="shared" si="71"/>
        <v/>
      </c>
      <c r="AF165" s="41"/>
      <c r="AG165" s="41"/>
      <c r="AH165" s="41"/>
      <c r="AI165" s="41"/>
      <c r="AJ165" s="41"/>
      <c r="AK165" s="41"/>
      <c r="AL165" s="41"/>
      <c r="AM165" s="41"/>
      <c r="AN165" s="41">
        <f t="shared" si="79"/>
        <v>18.666666666666668</v>
      </c>
      <c r="AO165" s="41">
        <v>1125</v>
      </c>
      <c r="AP165" s="110" t="s">
        <v>103</v>
      </c>
      <c r="AQ165" s="111" t="s">
        <v>103</v>
      </c>
      <c r="AR165" s="126" t="str">
        <f t="shared" si="72"/>
        <v/>
      </c>
      <c r="AS165" s="126" t="str">
        <f t="shared" si="73"/>
        <v/>
      </c>
      <c r="AT165" s="127">
        <v>1114</v>
      </c>
      <c r="AU165" s="128">
        <v>2.33</v>
      </c>
      <c r="AV165" s="129" t="s">
        <v>103</v>
      </c>
      <c r="AW165" s="126" t="str">
        <f t="shared" si="74"/>
        <v/>
      </c>
      <c r="AX165" s="126" t="str">
        <f t="shared" si="75"/>
        <v/>
      </c>
      <c r="AY165" s="64" t="str">
        <f t="shared" si="76"/>
        <v/>
      </c>
      <c r="AZ165" s="97">
        <v>80.540000000000006</v>
      </c>
      <c r="BA165" s="68"/>
      <c r="BB165" s="68"/>
      <c r="BC165" s="68"/>
      <c r="BD165" s="68"/>
      <c r="BE165" s="15"/>
      <c r="BF165" s="5">
        <f t="shared" si="77"/>
        <v>7723</v>
      </c>
      <c r="BG165" s="42">
        <v>1796</v>
      </c>
      <c r="BH165" s="42">
        <v>5927</v>
      </c>
      <c r="BI165" s="42"/>
      <c r="BJ165" s="42"/>
      <c r="BK165" s="42"/>
      <c r="BL165" s="42"/>
      <c r="BM165" s="15"/>
    </row>
    <row r="166" spans="1:65" outlineLevel="5" x14ac:dyDescent="0.3">
      <c r="A166" s="22">
        <f t="shared" si="80"/>
        <v>5</v>
      </c>
      <c r="B166" s="9">
        <f t="shared" si="78"/>
        <v>44329</v>
      </c>
      <c r="C166" s="51">
        <v>289254</v>
      </c>
      <c r="D166" s="64" t="str">
        <f t="shared" si="68"/>
        <v/>
      </c>
      <c r="E166" s="12"/>
      <c r="F166" s="12"/>
      <c r="G166" s="12"/>
      <c r="H166" s="12"/>
      <c r="I166" s="12"/>
      <c r="J166" s="12"/>
      <c r="K166" s="12"/>
      <c r="L166" s="12"/>
      <c r="M166" s="74" t="str">
        <f t="shared" si="69"/>
        <v/>
      </c>
      <c r="N166" s="83" t="s">
        <v>103</v>
      </c>
      <c r="O166" s="83" t="s">
        <v>103</v>
      </c>
      <c r="P166" s="83"/>
      <c r="Q166" s="83"/>
      <c r="R166" s="83"/>
      <c r="S166" s="83"/>
      <c r="T166" s="83"/>
      <c r="U166" s="83"/>
      <c r="V166" s="5" t="str">
        <f t="shared" si="70"/>
        <v/>
      </c>
      <c r="W166" s="41"/>
      <c r="X166" s="41"/>
      <c r="Y166" s="41"/>
      <c r="Z166" s="41"/>
      <c r="AA166" s="41"/>
      <c r="AB166" s="41"/>
      <c r="AC166" s="41"/>
      <c r="AD166" s="41"/>
      <c r="AE166" s="5" t="str">
        <f t="shared" si="71"/>
        <v/>
      </c>
      <c r="AF166" s="41"/>
      <c r="AG166" s="41"/>
      <c r="AH166" s="41"/>
      <c r="AI166" s="41"/>
      <c r="AJ166" s="41"/>
      <c r="AK166" s="41"/>
      <c r="AL166" s="41"/>
      <c r="AM166" s="41"/>
      <c r="AN166" s="41">
        <f t="shared" si="79"/>
        <v>18.567639257294431</v>
      </c>
      <c r="AO166" s="41">
        <v>1131</v>
      </c>
      <c r="AP166" s="110" t="s">
        <v>103</v>
      </c>
      <c r="AQ166" s="111" t="s">
        <v>103</v>
      </c>
      <c r="AR166" s="126" t="str">
        <f t="shared" si="72"/>
        <v/>
      </c>
      <c r="AS166" s="126" t="str">
        <f t="shared" si="73"/>
        <v/>
      </c>
      <c r="AT166" s="127">
        <v>1134</v>
      </c>
      <c r="AU166" s="128">
        <v>2.27</v>
      </c>
      <c r="AV166" s="129" t="s">
        <v>103</v>
      </c>
      <c r="AW166" s="126" t="str">
        <f t="shared" si="74"/>
        <v/>
      </c>
      <c r="AX166" s="126" t="str">
        <f t="shared" si="75"/>
        <v/>
      </c>
      <c r="AY166" s="64" t="str">
        <f t="shared" si="76"/>
        <v/>
      </c>
      <c r="AZ166" s="97">
        <v>80.42</v>
      </c>
      <c r="BA166" s="68"/>
      <c r="BB166" s="68"/>
      <c r="BC166" s="68"/>
      <c r="BD166" s="68"/>
      <c r="BE166" s="15"/>
      <c r="BF166" s="5">
        <f t="shared" si="77"/>
        <v>10004</v>
      </c>
      <c r="BG166" s="42">
        <v>5530</v>
      </c>
      <c r="BH166" s="42">
        <v>4474</v>
      </c>
      <c r="BI166" s="42"/>
      <c r="BJ166" s="42"/>
      <c r="BK166" s="42"/>
      <c r="BL166" s="42"/>
      <c r="BM166" s="15"/>
    </row>
    <row r="167" spans="1:65" outlineLevel="5" x14ac:dyDescent="0.3">
      <c r="A167" s="22">
        <f t="shared" si="80"/>
        <v>5</v>
      </c>
      <c r="B167" s="9">
        <f t="shared" si="78"/>
        <v>44330</v>
      </c>
      <c r="C167" s="51">
        <v>286777</v>
      </c>
      <c r="D167" s="64" t="str">
        <f t="shared" si="68"/>
        <v/>
      </c>
      <c r="E167" s="12"/>
      <c r="F167" s="12"/>
      <c r="G167" s="12"/>
      <c r="H167" s="12"/>
      <c r="I167" s="12"/>
      <c r="J167" s="12"/>
      <c r="K167" s="12"/>
      <c r="L167" s="12"/>
      <c r="M167" s="74" t="str">
        <f t="shared" si="69"/>
        <v/>
      </c>
      <c r="N167" s="83" t="s">
        <v>103</v>
      </c>
      <c r="O167" s="83" t="s">
        <v>103</v>
      </c>
      <c r="P167" s="83"/>
      <c r="Q167" s="83"/>
      <c r="R167" s="83"/>
      <c r="S167" s="83"/>
      <c r="T167" s="83"/>
      <c r="U167" s="83"/>
      <c r="V167" s="5" t="str">
        <f t="shared" si="70"/>
        <v/>
      </c>
      <c r="W167" s="41"/>
      <c r="X167" s="41"/>
      <c r="Y167" s="41"/>
      <c r="Z167" s="41"/>
      <c r="AA167" s="41"/>
      <c r="AB167" s="41"/>
      <c r="AC167" s="41"/>
      <c r="AD167" s="41"/>
      <c r="AE167" s="5" t="str">
        <f t="shared" si="71"/>
        <v/>
      </c>
      <c r="AF167" s="41"/>
      <c r="AG167" s="41"/>
      <c r="AH167" s="41"/>
      <c r="AI167" s="41"/>
      <c r="AJ167" s="41"/>
      <c r="AK167" s="41"/>
      <c r="AL167" s="41"/>
      <c r="AM167" s="41"/>
      <c r="AN167" s="41">
        <f t="shared" si="79"/>
        <v>19.75540921919097</v>
      </c>
      <c r="AO167" s="41">
        <v>1063</v>
      </c>
      <c r="AP167" s="110" t="s">
        <v>103</v>
      </c>
      <c r="AQ167" s="111" t="s">
        <v>103</v>
      </c>
      <c r="AR167" s="126" t="str">
        <f t="shared" si="72"/>
        <v/>
      </c>
      <c r="AS167" s="126" t="str">
        <f t="shared" si="73"/>
        <v/>
      </c>
      <c r="AT167" s="127">
        <v>1130</v>
      </c>
      <c r="AU167" s="128">
        <v>2.36</v>
      </c>
      <c r="AV167" s="129" t="s">
        <v>103</v>
      </c>
      <c r="AW167" s="126" t="str">
        <f t="shared" si="74"/>
        <v/>
      </c>
      <c r="AX167" s="126" t="str">
        <f t="shared" si="75"/>
        <v/>
      </c>
      <c r="AY167" s="64" t="str">
        <f t="shared" si="76"/>
        <v/>
      </c>
      <c r="AZ167" s="97">
        <v>80.63</v>
      </c>
      <c r="BA167" s="68"/>
      <c r="BB167" s="68"/>
      <c r="BC167" s="68"/>
      <c r="BD167" s="68"/>
      <c r="BE167" s="15"/>
      <c r="BF167" s="5">
        <f t="shared" si="77"/>
        <v>7809</v>
      </c>
      <c r="BG167" s="42">
        <v>5299</v>
      </c>
      <c r="BH167" s="42">
        <v>2510</v>
      </c>
      <c r="BI167" s="42"/>
      <c r="BJ167" s="42"/>
      <c r="BK167" s="42"/>
      <c r="BL167" s="42"/>
      <c r="BM167" s="15"/>
    </row>
    <row r="168" spans="1:65" outlineLevel="5" x14ac:dyDescent="0.3">
      <c r="A168" s="22">
        <f t="shared" si="80"/>
        <v>5</v>
      </c>
      <c r="B168" s="9">
        <f t="shared" si="78"/>
        <v>44331</v>
      </c>
      <c r="C168" s="51">
        <v>310542</v>
      </c>
      <c r="D168" s="64" t="str">
        <f t="shared" si="68"/>
        <v/>
      </c>
      <c r="E168" s="12"/>
      <c r="F168" s="12"/>
      <c r="G168" s="12"/>
      <c r="H168" s="12"/>
      <c r="I168" s="12"/>
      <c r="J168" s="12"/>
      <c r="K168" s="12"/>
      <c r="L168" s="12"/>
      <c r="M168" s="74" t="str">
        <f t="shared" si="69"/>
        <v/>
      </c>
      <c r="N168" s="83" t="s">
        <v>103</v>
      </c>
      <c r="O168" s="83" t="s">
        <v>103</v>
      </c>
      <c r="P168" s="83"/>
      <c r="Q168" s="83"/>
      <c r="R168" s="83"/>
      <c r="S168" s="83"/>
      <c r="T168" s="83"/>
      <c r="U168" s="83"/>
      <c r="V168" s="5" t="str">
        <f t="shared" si="70"/>
        <v/>
      </c>
      <c r="W168" s="41"/>
      <c r="X168" s="41"/>
      <c r="Y168" s="41"/>
      <c r="Z168" s="41"/>
      <c r="AA168" s="41"/>
      <c r="AB168" s="41"/>
      <c r="AC168" s="41"/>
      <c r="AD168" s="41"/>
      <c r="AE168" s="5" t="str">
        <f t="shared" si="71"/>
        <v/>
      </c>
      <c r="AF168" s="41"/>
      <c r="AG168" s="41"/>
      <c r="AH168" s="41"/>
      <c r="AI168" s="41"/>
      <c r="AJ168" s="41"/>
      <c r="AK168" s="41"/>
      <c r="AL168" s="41"/>
      <c r="AM168" s="41"/>
      <c r="AN168" s="41">
        <f t="shared" si="79"/>
        <v>19.589552238805972</v>
      </c>
      <c r="AO168" s="41">
        <v>1072</v>
      </c>
      <c r="AP168" s="110" t="s">
        <v>103</v>
      </c>
      <c r="AQ168" s="111" t="s">
        <v>103</v>
      </c>
      <c r="AR168" s="126" t="str">
        <f t="shared" si="72"/>
        <v/>
      </c>
      <c r="AS168" s="126" t="str">
        <f t="shared" si="73"/>
        <v/>
      </c>
      <c r="AT168" s="127">
        <v>1131</v>
      </c>
      <c r="AU168" s="128" t="s">
        <v>103</v>
      </c>
      <c r="AV168" s="129" t="s">
        <v>103</v>
      </c>
      <c r="AW168" s="126" t="str">
        <f t="shared" si="74"/>
        <v/>
      </c>
      <c r="AX168" s="126" t="str">
        <f t="shared" si="75"/>
        <v/>
      </c>
      <c r="AY168" s="64" t="str">
        <f t="shared" si="76"/>
        <v/>
      </c>
      <c r="AZ168" s="97" t="s">
        <v>103</v>
      </c>
      <c r="BA168" s="68"/>
      <c r="BB168" s="68"/>
      <c r="BC168" s="68"/>
      <c r="BD168" s="68"/>
      <c r="BE168" s="15"/>
      <c r="BF168" s="5">
        <f t="shared" si="77"/>
        <v>11171</v>
      </c>
      <c r="BG168" s="42">
        <v>5283</v>
      </c>
      <c r="BH168" s="42">
        <v>5888</v>
      </c>
      <c r="BI168" s="42"/>
      <c r="BJ168" s="42"/>
      <c r="BK168" s="42"/>
      <c r="BL168" s="42"/>
      <c r="BM168" s="15"/>
    </row>
    <row r="169" spans="1:65" outlineLevel="5" x14ac:dyDescent="0.3">
      <c r="A169" s="22">
        <f t="shared" si="80"/>
        <v>5</v>
      </c>
      <c r="B169" s="9">
        <f t="shared" si="78"/>
        <v>44332</v>
      </c>
      <c r="C169" s="51">
        <v>319496</v>
      </c>
      <c r="D169" s="64" t="str">
        <f t="shared" si="68"/>
        <v/>
      </c>
      <c r="E169" s="12"/>
      <c r="F169" s="12"/>
      <c r="G169" s="12"/>
      <c r="H169" s="12"/>
      <c r="I169" s="12"/>
      <c r="J169" s="12"/>
      <c r="K169" s="12"/>
      <c r="L169" s="12"/>
      <c r="M169" s="74" t="str">
        <f t="shared" si="69"/>
        <v/>
      </c>
      <c r="N169" s="83" t="s">
        <v>103</v>
      </c>
      <c r="O169" s="83" t="s">
        <v>103</v>
      </c>
      <c r="P169" s="83"/>
      <c r="Q169" s="83"/>
      <c r="R169" s="83"/>
      <c r="S169" s="83"/>
      <c r="T169" s="83"/>
      <c r="U169" s="83"/>
      <c r="V169" s="5" t="str">
        <f t="shared" si="70"/>
        <v/>
      </c>
      <c r="W169" s="41"/>
      <c r="X169" s="41"/>
      <c r="Y169" s="41"/>
      <c r="Z169" s="41"/>
      <c r="AA169" s="41"/>
      <c r="AB169" s="41"/>
      <c r="AC169" s="41"/>
      <c r="AD169" s="41"/>
      <c r="AE169" s="5" t="str">
        <f t="shared" si="71"/>
        <v/>
      </c>
      <c r="AF169" s="41"/>
      <c r="AG169" s="41"/>
      <c r="AH169" s="41"/>
      <c r="AI169" s="41"/>
      <c r="AJ169" s="41"/>
      <c r="AK169" s="41"/>
      <c r="AL169" s="41"/>
      <c r="AM169" s="41"/>
      <c r="AN169" s="41">
        <f t="shared" si="79"/>
        <v>19.553072625698324</v>
      </c>
      <c r="AO169" s="41">
        <v>1074</v>
      </c>
      <c r="AP169" s="110" t="s">
        <v>103</v>
      </c>
      <c r="AQ169" s="111" t="s">
        <v>103</v>
      </c>
      <c r="AR169" s="126" t="str">
        <f t="shared" si="72"/>
        <v/>
      </c>
      <c r="AS169" s="126" t="str">
        <f t="shared" si="73"/>
        <v/>
      </c>
      <c r="AT169" s="127">
        <v>1137</v>
      </c>
      <c r="AU169" s="128" t="s">
        <v>103</v>
      </c>
      <c r="AV169" s="129" t="s">
        <v>103</v>
      </c>
      <c r="AW169" s="126" t="str">
        <f t="shared" si="74"/>
        <v/>
      </c>
      <c r="AX169" s="126" t="str">
        <f t="shared" si="75"/>
        <v/>
      </c>
      <c r="AY169" s="64" t="str">
        <f t="shared" si="76"/>
        <v/>
      </c>
      <c r="AZ169" s="97" t="s">
        <v>103</v>
      </c>
      <c r="BA169" s="68"/>
      <c r="BB169" s="68"/>
      <c r="BC169" s="68"/>
      <c r="BD169" s="68"/>
      <c r="BE169" s="15"/>
      <c r="BF169" s="5">
        <f t="shared" si="77"/>
        <v>9707</v>
      </c>
      <c r="BG169" s="42">
        <v>5310</v>
      </c>
      <c r="BH169" s="42">
        <v>4397</v>
      </c>
      <c r="BI169" s="42"/>
      <c r="BJ169" s="42"/>
      <c r="BK169" s="42"/>
      <c r="BL169" s="42"/>
      <c r="BM169" s="15"/>
    </row>
    <row r="170" spans="1:65" outlineLevel="5" x14ac:dyDescent="0.3">
      <c r="A170" s="22">
        <f t="shared" si="80"/>
        <v>5</v>
      </c>
      <c r="B170" s="9">
        <f t="shared" si="78"/>
        <v>44333</v>
      </c>
      <c r="C170" s="51">
        <v>354978</v>
      </c>
      <c r="D170" s="64" t="str">
        <f t="shared" si="68"/>
        <v/>
      </c>
      <c r="E170" s="12"/>
      <c r="F170" s="12"/>
      <c r="G170" s="12"/>
      <c r="H170" s="12"/>
      <c r="I170" s="12"/>
      <c r="J170" s="12"/>
      <c r="K170" s="12"/>
      <c r="L170" s="12"/>
      <c r="M170" s="74" t="str">
        <f t="shared" si="69"/>
        <v/>
      </c>
      <c r="N170" s="83" t="s">
        <v>103</v>
      </c>
      <c r="O170" s="83" t="s">
        <v>103</v>
      </c>
      <c r="P170" s="83"/>
      <c r="Q170" s="83"/>
      <c r="R170" s="83"/>
      <c r="S170" s="83"/>
      <c r="T170" s="83"/>
      <c r="U170" s="83"/>
      <c r="V170" s="5" t="str">
        <f t="shared" si="70"/>
        <v/>
      </c>
      <c r="W170" s="41"/>
      <c r="X170" s="41"/>
      <c r="Y170" s="41"/>
      <c r="Z170" s="41"/>
      <c r="AA170" s="41"/>
      <c r="AB170" s="41"/>
      <c r="AC170" s="41"/>
      <c r="AD170" s="41"/>
      <c r="AE170" s="5" t="str">
        <f t="shared" si="71"/>
        <v/>
      </c>
      <c r="AF170" s="41"/>
      <c r="AG170" s="41"/>
      <c r="AH170" s="41"/>
      <c r="AI170" s="41"/>
      <c r="AJ170" s="41"/>
      <c r="AK170" s="41"/>
      <c r="AL170" s="41"/>
      <c r="AM170" s="41"/>
      <c r="AN170" s="41">
        <f t="shared" si="79"/>
        <v>18.584070796460178</v>
      </c>
      <c r="AO170" s="41">
        <v>1130</v>
      </c>
      <c r="AP170" s="110" t="s">
        <v>103</v>
      </c>
      <c r="AQ170" s="111" t="s">
        <v>103</v>
      </c>
      <c r="AR170" s="126" t="str">
        <f t="shared" si="72"/>
        <v/>
      </c>
      <c r="AS170" s="126" t="str">
        <f t="shared" si="73"/>
        <v/>
      </c>
      <c r="AT170" s="127">
        <v>1134</v>
      </c>
      <c r="AU170" s="128">
        <v>2.38</v>
      </c>
      <c r="AV170" s="129" t="s">
        <v>103</v>
      </c>
      <c r="AW170" s="126" t="str">
        <f t="shared" si="74"/>
        <v/>
      </c>
      <c r="AX170" s="126" t="str">
        <f t="shared" si="75"/>
        <v/>
      </c>
      <c r="AY170" s="64" t="str">
        <f t="shared" si="76"/>
        <v/>
      </c>
      <c r="AZ170" s="97">
        <v>81.02</v>
      </c>
      <c r="BA170" s="68"/>
      <c r="BB170" s="68"/>
      <c r="BC170" s="68"/>
      <c r="BD170" s="68"/>
      <c r="BE170" s="15"/>
      <c r="BF170" s="5">
        <f t="shared" si="77"/>
        <v>8348</v>
      </c>
      <c r="BG170" s="42">
        <v>5255</v>
      </c>
      <c r="BH170" s="42">
        <v>3093</v>
      </c>
      <c r="BI170" s="42"/>
      <c r="BJ170" s="42"/>
      <c r="BK170" s="42"/>
      <c r="BL170" s="42"/>
      <c r="BM170" s="15"/>
    </row>
    <row r="171" spans="1:65" outlineLevel="5" x14ac:dyDescent="0.3">
      <c r="A171" s="22">
        <f t="shared" si="80"/>
        <v>5</v>
      </c>
      <c r="B171" s="9">
        <f t="shared" si="78"/>
        <v>44334</v>
      </c>
      <c r="C171" s="51">
        <v>358814</v>
      </c>
      <c r="D171" s="64" t="str">
        <f t="shared" si="68"/>
        <v/>
      </c>
      <c r="E171" s="12"/>
      <c r="F171" s="12"/>
      <c r="G171" s="12"/>
      <c r="H171" s="12"/>
      <c r="I171" s="12"/>
      <c r="J171" s="12"/>
      <c r="K171" s="12"/>
      <c r="L171" s="12"/>
      <c r="M171" s="74" t="str">
        <f t="shared" si="69"/>
        <v/>
      </c>
      <c r="N171" s="83" t="s">
        <v>103</v>
      </c>
      <c r="O171" s="83" t="s">
        <v>103</v>
      </c>
      <c r="P171" s="83"/>
      <c r="Q171" s="83"/>
      <c r="R171" s="83"/>
      <c r="S171" s="83"/>
      <c r="T171" s="83"/>
      <c r="U171" s="83"/>
      <c r="V171" s="5" t="str">
        <f t="shared" si="70"/>
        <v/>
      </c>
      <c r="W171" s="41"/>
      <c r="X171" s="41"/>
      <c r="Y171" s="41"/>
      <c r="Z171" s="41"/>
      <c r="AA171" s="41"/>
      <c r="AB171" s="41"/>
      <c r="AC171" s="41"/>
      <c r="AD171" s="41"/>
      <c r="AE171" s="5" t="str">
        <f t="shared" si="71"/>
        <v/>
      </c>
      <c r="AF171" s="41"/>
      <c r="AG171" s="41"/>
      <c r="AH171" s="41"/>
      <c r="AI171" s="41"/>
      <c r="AJ171" s="41"/>
      <c r="AK171" s="41"/>
      <c r="AL171" s="41"/>
      <c r="AM171" s="41"/>
      <c r="AN171" s="41">
        <f t="shared" si="79"/>
        <v>19.23076923076923</v>
      </c>
      <c r="AO171" s="41">
        <v>1092</v>
      </c>
      <c r="AP171" s="110" t="s">
        <v>103</v>
      </c>
      <c r="AQ171" s="111" t="s">
        <v>103</v>
      </c>
      <c r="AR171" s="126" t="str">
        <f t="shared" si="72"/>
        <v/>
      </c>
      <c r="AS171" s="126" t="str">
        <f t="shared" si="73"/>
        <v/>
      </c>
      <c r="AT171" s="127">
        <v>1147</v>
      </c>
      <c r="AU171" s="128">
        <v>2.35</v>
      </c>
      <c r="AV171" s="129" t="s">
        <v>103</v>
      </c>
      <c r="AW171" s="126" t="str">
        <f t="shared" si="74"/>
        <v/>
      </c>
      <c r="AX171" s="126" t="str">
        <f t="shared" si="75"/>
        <v/>
      </c>
      <c r="AY171" s="64" t="str">
        <f t="shared" si="76"/>
        <v/>
      </c>
      <c r="AZ171" s="97">
        <v>80.87</v>
      </c>
      <c r="BA171" s="68"/>
      <c r="BB171" s="68"/>
      <c r="BC171" s="68"/>
      <c r="BD171" s="68"/>
      <c r="BE171" s="15"/>
      <c r="BF171" s="5">
        <f t="shared" si="77"/>
        <v>9054</v>
      </c>
      <c r="BG171" s="42">
        <v>5306</v>
      </c>
      <c r="BH171" s="42">
        <v>3748</v>
      </c>
      <c r="BI171" s="42"/>
      <c r="BJ171" s="42"/>
      <c r="BK171" s="42"/>
      <c r="BL171" s="42"/>
      <c r="BM171" s="15"/>
    </row>
    <row r="172" spans="1:65" outlineLevel="5" x14ac:dyDescent="0.3">
      <c r="A172" s="22">
        <f t="shared" si="80"/>
        <v>5</v>
      </c>
      <c r="B172" s="9">
        <f t="shared" si="78"/>
        <v>44335</v>
      </c>
      <c r="C172" s="51">
        <v>296556</v>
      </c>
      <c r="D172" s="64" t="str">
        <f t="shared" si="68"/>
        <v/>
      </c>
      <c r="E172" s="12"/>
      <c r="F172" s="12"/>
      <c r="G172" s="12"/>
      <c r="H172" s="12"/>
      <c r="I172" s="12"/>
      <c r="J172" s="12"/>
      <c r="K172" s="12"/>
      <c r="L172" s="12"/>
      <c r="M172" s="74" t="str">
        <f t="shared" si="69"/>
        <v/>
      </c>
      <c r="N172" s="83" t="s">
        <v>103</v>
      </c>
      <c r="O172" s="83" t="s">
        <v>103</v>
      </c>
      <c r="P172" s="83"/>
      <c r="Q172" s="83"/>
      <c r="R172" s="83"/>
      <c r="S172" s="83"/>
      <c r="T172" s="83"/>
      <c r="U172" s="83"/>
      <c r="V172" s="5" t="str">
        <f t="shared" si="70"/>
        <v/>
      </c>
      <c r="W172" s="41"/>
      <c r="X172" s="41"/>
      <c r="Y172" s="41"/>
      <c r="Z172" s="41"/>
      <c r="AA172" s="41"/>
      <c r="AB172" s="41"/>
      <c r="AC172" s="41"/>
      <c r="AD172" s="41"/>
      <c r="AE172" s="5" t="str">
        <f t="shared" si="71"/>
        <v/>
      </c>
      <c r="AF172" s="41"/>
      <c r="AG172" s="41"/>
      <c r="AH172" s="41"/>
      <c r="AI172" s="41"/>
      <c r="AJ172" s="41"/>
      <c r="AK172" s="41"/>
      <c r="AL172" s="41"/>
      <c r="AM172" s="41"/>
      <c r="AN172" s="41">
        <f t="shared" si="79"/>
        <v>19.886363636363637</v>
      </c>
      <c r="AO172" s="41">
        <v>1056</v>
      </c>
      <c r="AP172" s="110" t="s">
        <v>103</v>
      </c>
      <c r="AQ172" s="111" t="s">
        <v>103</v>
      </c>
      <c r="AR172" s="126" t="str">
        <f t="shared" si="72"/>
        <v/>
      </c>
      <c r="AS172" s="126" t="str">
        <f t="shared" si="73"/>
        <v/>
      </c>
      <c r="AT172" s="127">
        <v>1135</v>
      </c>
      <c r="AU172" s="128" t="s">
        <v>103</v>
      </c>
      <c r="AV172" s="129" t="s">
        <v>103</v>
      </c>
      <c r="AW172" s="126" t="str">
        <f t="shared" si="74"/>
        <v/>
      </c>
      <c r="AX172" s="126" t="str">
        <f t="shared" si="75"/>
        <v/>
      </c>
      <c r="AY172" s="64" t="str">
        <f t="shared" si="76"/>
        <v/>
      </c>
      <c r="AZ172" s="97" t="s">
        <v>103</v>
      </c>
      <c r="BA172" s="68"/>
      <c r="BB172" s="68"/>
      <c r="BC172" s="68"/>
      <c r="BD172" s="68"/>
      <c r="BE172" s="15"/>
      <c r="BF172" s="5">
        <f t="shared" si="77"/>
        <v>7470</v>
      </c>
      <c r="BG172" s="42">
        <v>5082</v>
      </c>
      <c r="BH172" s="42">
        <v>2388</v>
      </c>
      <c r="BI172" s="42"/>
      <c r="BJ172" s="42"/>
      <c r="BK172" s="42"/>
      <c r="BL172" s="42"/>
      <c r="BM172" s="15"/>
    </row>
    <row r="173" spans="1:65" outlineLevel="5" x14ac:dyDescent="0.3">
      <c r="A173" s="22">
        <f t="shared" si="80"/>
        <v>5</v>
      </c>
      <c r="B173" s="9">
        <f t="shared" si="78"/>
        <v>44336</v>
      </c>
      <c r="C173" s="51">
        <v>335367</v>
      </c>
      <c r="D173" s="64" t="str">
        <f t="shared" si="68"/>
        <v/>
      </c>
      <c r="E173" s="12"/>
      <c r="F173" s="12"/>
      <c r="G173" s="12"/>
      <c r="H173" s="12"/>
      <c r="I173" s="12"/>
      <c r="J173" s="12"/>
      <c r="K173" s="12"/>
      <c r="L173" s="12"/>
      <c r="M173" s="74">
        <f t="shared" si="69"/>
        <v>7.2</v>
      </c>
      <c r="N173" s="83">
        <v>7.21</v>
      </c>
      <c r="O173" s="83">
        <v>7.26</v>
      </c>
      <c r="P173" s="83"/>
      <c r="Q173" s="83"/>
      <c r="R173" s="83"/>
      <c r="S173" s="83"/>
      <c r="T173" s="83"/>
      <c r="U173" s="83"/>
      <c r="V173" s="5" t="str">
        <f t="shared" si="70"/>
        <v/>
      </c>
      <c r="W173" s="41"/>
      <c r="X173" s="41"/>
      <c r="Y173" s="41"/>
      <c r="Z173" s="41"/>
      <c r="AA173" s="41"/>
      <c r="AB173" s="41"/>
      <c r="AC173" s="41"/>
      <c r="AD173" s="41"/>
      <c r="AE173" s="5" t="str">
        <f t="shared" si="71"/>
        <v/>
      </c>
      <c r="AF173" s="41"/>
      <c r="AG173" s="41"/>
      <c r="AH173" s="41"/>
      <c r="AI173" s="41"/>
      <c r="AJ173" s="41"/>
      <c r="AK173" s="41"/>
      <c r="AL173" s="41"/>
      <c r="AM173" s="41"/>
      <c r="AN173" s="41">
        <f t="shared" si="79"/>
        <v>18.356643356643357</v>
      </c>
      <c r="AO173" s="41">
        <v>1144</v>
      </c>
      <c r="AP173" s="110">
        <v>3.49</v>
      </c>
      <c r="AQ173" s="111">
        <v>2.78</v>
      </c>
      <c r="AR173" s="126">
        <f t="shared" si="72"/>
        <v>79.656160458452703</v>
      </c>
      <c r="AS173" s="126">
        <f t="shared" si="73"/>
        <v>20.343839541547297</v>
      </c>
      <c r="AT173" s="127">
        <v>1134</v>
      </c>
      <c r="AU173" s="128">
        <v>2.27</v>
      </c>
      <c r="AV173" s="129">
        <v>1.53</v>
      </c>
      <c r="AW173" s="126">
        <f t="shared" si="74"/>
        <v>67.40088105726872</v>
      </c>
      <c r="AX173" s="126">
        <f t="shared" si="75"/>
        <v>32.59911894273128</v>
      </c>
      <c r="AY173" s="64">
        <f t="shared" si="76"/>
        <v>47.195216799533291</v>
      </c>
      <c r="AZ173" s="97">
        <v>80.22</v>
      </c>
      <c r="BA173" s="68"/>
      <c r="BB173" s="68"/>
      <c r="BC173" s="68"/>
      <c r="BD173" s="68"/>
      <c r="BE173" s="15"/>
      <c r="BF173" s="5">
        <f t="shared" si="77"/>
        <v>8332</v>
      </c>
      <c r="BG173" s="42">
        <v>5315</v>
      </c>
      <c r="BH173" s="42">
        <v>3017</v>
      </c>
      <c r="BI173" s="42"/>
      <c r="BJ173" s="42"/>
      <c r="BK173" s="42"/>
      <c r="BL173" s="42"/>
      <c r="BM173" s="15"/>
    </row>
    <row r="174" spans="1:65" outlineLevel="5" x14ac:dyDescent="0.3">
      <c r="A174" s="22">
        <f t="shared" si="80"/>
        <v>5</v>
      </c>
      <c r="B174" s="9">
        <f t="shared" si="78"/>
        <v>44337</v>
      </c>
      <c r="C174" s="51">
        <v>375894</v>
      </c>
      <c r="D174" s="64" t="str">
        <f t="shared" si="68"/>
        <v/>
      </c>
      <c r="E174" s="12"/>
      <c r="F174" s="12"/>
      <c r="G174" s="12"/>
      <c r="H174" s="12"/>
      <c r="I174" s="12"/>
      <c r="J174" s="12"/>
      <c r="K174" s="12"/>
      <c r="L174" s="12"/>
      <c r="M174" s="74" t="str">
        <f t="shared" si="69"/>
        <v/>
      </c>
      <c r="N174" s="83" t="s">
        <v>103</v>
      </c>
      <c r="O174" s="83" t="s">
        <v>103</v>
      </c>
      <c r="P174" s="83"/>
      <c r="Q174" s="83"/>
      <c r="R174" s="83"/>
      <c r="S174" s="83"/>
      <c r="T174" s="83"/>
      <c r="U174" s="83"/>
      <c r="V174" s="5" t="str">
        <f t="shared" si="70"/>
        <v/>
      </c>
      <c r="W174" s="41"/>
      <c r="X174" s="41"/>
      <c r="Y174" s="41"/>
      <c r="Z174" s="41"/>
      <c r="AA174" s="41"/>
      <c r="AB174" s="41"/>
      <c r="AC174" s="41"/>
      <c r="AD174" s="41"/>
      <c r="AE174" s="5" t="str">
        <f t="shared" si="71"/>
        <v/>
      </c>
      <c r="AF174" s="41"/>
      <c r="AG174" s="41"/>
      <c r="AH174" s="41"/>
      <c r="AI174" s="41"/>
      <c r="AJ174" s="41"/>
      <c r="AK174" s="41"/>
      <c r="AL174" s="41"/>
      <c r="AM174" s="41"/>
      <c r="AN174" s="41">
        <f t="shared" si="79"/>
        <v>18.867924528301888</v>
      </c>
      <c r="AO174" s="41">
        <v>1113</v>
      </c>
      <c r="AP174" s="110" t="s">
        <v>103</v>
      </c>
      <c r="AQ174" s="111" t="s">
        <v>103</v>
      </c>
      <c r="AR174" s="126" t="str">
        <f t="shared" si="72"/>
        <v/>
      </c>
      <c r="AS174" s="126" t="str">
        <f t="shared" si="73"/>
        <v/>
      </c>
      <c r="AT174" s="127">
        <v>1122</v>
      </c>
      <c r="AU174" s="128">
        <v>2.2999999999999998</v>
      </c>
      <c r="AV174" s="129" t="s">
        <v>103</v>
      </c>
      <c r="AW174" s="126" t="str">
        <f t="shared" si="74"/>
        <v/>
      </c>
      <c r="AX174" s="126" t="str">
        <f t="shared" si="75"/>
        <v/>
      </c>
      <c r="AY174" s="64" t="str">
        <f t="shared" si="76"/>
        <v/>
      </c>
      <c r="AZ174" s="97">
        <v>80.48</v>
      </c>
      <c r="BA174" s="68"/>
      <c r="BB174" s="68"/>
      <c r="BC174" s="68"/>
      <c r="BD174" s="68"/>
      <c r="BE174" s="15"/>
      <c r="BF174" s="5">
        <f t="shared" si="77"/>
        <v>10185</v>
      </c>
      <c r="BG174" s="42">
        <v>1878</v>
      </c>
      <c r="BH174" s="42">
        <v>8307</v>
      </c>
      <c r="BI174" s="42"/>
      <c r="BJ174" s="42"/>
      <c r="BK174" s="42"/>
      <c r="BL174" s="42"/>
      <c r="BM174" s="15"/>
    </row>
    <row r="175" spans="1:65" outlineLevel="5" x14ac:dyDescent="0.3">
      <c r="A175" s="22">
        <f t="shared" si="80"/>
        <v>5</v>
      </c>
      <c r="B175" s="9">
        <f t="shared" si="78"/>
        <v>44338</v>
      </c>
      <c r="C175" s="51">
        <v>346067</v>
      </c>
      <c r="D175" s="64" t="str">
        <f t="shared" si="68"/>
        <v/>
      </c>
      <c r="E175" s="12"/>
      <c r="F175" s="12"/>
      <c r="G175" s="12"/>
      <c r="H175" s="12"/>
      <c r="I175" s="12"/>
      <c r="J175" s="12"/>
      <c r="K175" s="12"/>
      <c r="L175" s="12"/>
      <c r="M175" s="74" t="str">
        <f t="shared" si="69"/>
        <v/>
      </c>
      <c r="N175" s="83" t="s">
        <v>103</v>
      </c>
      <c r="O175" s="83" t="s">
        <v>103</v>
      </c>
      <c r="P175" s="83"/>
      <c r="Q175" s="83"/>
      <c r="R175" s="83"/>
      <c r="S175" s="83"/>
      <c r="T175" s="83"/>
      <c r="U175" s="83"/>
      <c r="V175" s="5" t="str">
        <f t="shared" si="70"/>
        <v/>
      </c>
      <c r="W175" s="41"/>
      <c r="X175" s="41"/>
      <c r="Y175" s="41"/>
      <c r="Z175" s="41"/>
      <c r="AA175" s="41"/>
      <c r="AB175" s="41"/>
      <c r="AC175" s="41"/>
      <c r="AD175" s="41"/>
      <c r="AE175" s="5" t="str">
        <f t="shared" si="71"/>
        <v/>
      </c>
      <c r="AF175" s="41"/>
      <c r="AG175" s="41"/>
      <c r="AH175" s="41"/>
      <c r="AI175" s="41"/>
      <c r="AJ175" s="41"/>
      <c r="AK175" s="41"/>
      <c r="AL175" s="41"/>
      <c r="AM175" s="41"/>
      <c r="AN175" s="41">
        <f t="shared" si="79"/>
        <v>18.567639257294431</v>
      </c>
      <c r="AO175" s="41">
        <v>1131</v>
      </c>
      <c r="AP175" s="110" t="s">
        <v>103</v>
      </c>
      <c r="AQ175" s="111" t="s">
        <v>103</v>
      </c>
      <c r="AR175" s="126" t="str">
        <f t="shared" si="72"/>
        <v/>
      </c>
      <c r="AS175" s="126" t="str">
        <f t="shared" si="73"/>
        <v/>
      </c>
      <c r="AT175" s="127">
        <v>1138</v>
      </c>
      <c r="AU175" s="128" t="s">
        <v>103</v>
      </c>
      <c r="AV175" s="129" t="s">
        <v>103</v>
      </c>
      <c r="AW175" s="126" t="str">
        <f t="shared" si="74"/>
        <v/>
      </c>
      <c r="AX175" s="126" t="str">
        <f t="shared" si="75"/>
        <v/>
      </c>
      <c r="AY175" s="64" t="str">
        <f t="shared" si="76"/>
        <v/>
      </c>
      <c r="AZ175" s="97" t="s">
        <v>103</v>
      </c>
      <c r="BA175" s="68"/>
      <c r="BB175" s="68"/>
      <c r="BC175" s="68"/>
      <c r="BD175" s="68"/>
      <c r="BE175" s="15"/>
      <c r="BF175" s="5">
        <f t="shared" si="77"/>
        <v>7352</v>
      </c>
      <c r="BG175" s="42">
        <v>1483</v>
      </c>
      <c r="BH175" s="42">
        <v>5869</v>
      </c>
      <c r="BI175" s="42"/>
      <c r="BJ175" s="42"/>
      <c r="BK175" s="42"/>
      <c r="BL175" s="42"/>
      <c r="BM175" s="15"/>
    </row>
    <row r="176" spans="1:65" outlineLevel="5" x14ac:dyDescent="0.3">
      <c r="A176" s="22">
        <f t="shared" si="80"/>
        <v>5</v>
      </c>
      <c r="B176" s="9">
        <f t="shared" si="78"/>
        <v>44339</v>
      </c>
      <c r="C176" s="51">
        <v>312684</v>
      </c>
      <c r="D176" s="64" t="str">
        <f t="shared" si="68"/>
        <v/>
      </c>
      <c r="E176" s="12"/>
      <c r="F176" s="12"/>
      <c r="G176" s="12"/>
      <c r="H176" s="12"/>
      <c r="I176" s="12"/>
      <c r="J176" s="12"/>
      <c r="K176" s="12"/>
      <c r="L176" s="12"/>
      <c r="M176" s="74" t="str">
        <f t="shared" si="69"/>
        <v/>
      </c>
      <c r="N176" s="83" t="s">
        <v>103</v>
      </c>
      <c r="O176" s="83" t="s">
        <v>103</v>
      </c>
      <c r="P176" s="83"/>
      <c r="Q176" s="83"/>
      <c r="R176" s="83"/>
      <c r="S176" s="83"/>
      <c r="T176" s="83"/>
      <c r="U176" s="83"/>
      <c r="V176" s="5" t="str">
        <f t="shared" si="70"/>
        <v/>
      </c>
      <c r="W176" s="41"/>
      <c r="X176" s="41"/>
      <c r="Y176" s="41"/>
      <c r="Z176" s="41"/>
      <c r="AA176" s="41"/>
      <c r="AB176" s="41"/>
      <c r="AC176" s="41"/>
      <c r="AD176" s="41"/>
      <c r="AE176" s="5" t="str">
        <f t="shared" si="71"/>
        <v/>
      </c>
      <c r="AF176" s="41"/>
      <c r="AG176" s="41"/>
      <c r="AH176" s="41"/>
      <c r="AI176" s="41"/>
      <c r="AJ176" s="41"/>
      <c r="AK176" s="41"/>
      <c r="AL176" s="41"/>
      <c r="AM176" s="41"/>
      <c r="AN176" s="41">
        <f t="shared" si="79"/>
        <v>20.23121387283237</v>
      </c>
      <c r="AO176" s="41">
        <v>1038</v>
      </c>
      <c r="AP176" s="110" t="s">
        <v>103</v>
      </c>
      <c r="AQ176" s="111" t="s">
        <v>103</v>
      </c>
      <c r="AR176" s="126" t="str">
        <f t="shared" si="72"/>
        <v/>
      </c>
      <c r="AS176" s="126" t="str">
        <f t="shared" si="73"/>
        <v/>
      </c>
      <c r="AT176" s="127">
        <v>1111</v>
      </c>
      <c r="AU176" s="128" t="s">
        <v>103</v>
      </c>
      <c r="AV176" s="129" t="s">
        <v>103</v>
      </c>
      <c r="AW176" s="126" t="str">
        <f t="shared" si="74"/>
        <v/>
      </c>
      <c r="AX176" s="126" t="str">
        <f t="shared" si="75"/>
        <v/>
      </c>
      <c r="AY176" s="64" t="str">
        <f t="shared" si="76"/>
        <v/>
      </c>
      <c r="AZ176" s="97" t="s">
        <v>103</v>
      </c>
      <c r="BA176" s="68"/>
      <c r="BB176" s="68"/>
      <c r="BC176" s="68"/>
      <c r="BD176" s="68"/>
      <c r="BE176" s="15"/>
      <c r="BF176" s="5">
        <f t="shared" si="77"/>
        <v>9586</v>
      </c>
      <c r="BG176" s="42">
        <v>5293</v>
      </c>
      <c r="BH176" s="42">
        <v>4293</v>
      </c>
      <c r="BI176" s="42"/>
      <c r="BJ176" s="42"/>
      <c r="BK176" s="42"/>
      <c r="BL176" s="42"/>
      <c r="BM176" s="15"/>
    </row>
    <row r="177" spans="1:65" outlineLevel="5" x14ac:dyDescent="0.3">
      <c r="A177" s="22">
        <f t="shared" si="80"/>
        <v>5</v>
      </c>
      <c r="B177" s="9">
        <f t="shared" si="78"/>
        <v>44340</v>
      </c>
      <c r="C177" s="51">
        <v>318002</v>
      </c>
      <c r="D177" s="64" t="str">
        <f t="shared" si="68"/>
        <v/>
      </c>
      <c r="E177" s="12"/>
      <c r="F177" s="12"/>
      <c r="G177" s="12"/>
      <c r="H177" s="12"/>
      <c r="I177" s="12"/>
      <c r="J177" s="12"/>
      <c r="K177" s="12"/>
      <c r="L177" s="12"/>
      <c r="M177" s="74" t="str">
        <f t="shared" si="69"/>
        <v/>
      </c>
      <c r="N177" s="83" t="s">
        <v>103</v>
      </c>
      <c r="O177" s="83" t="s">
        <v>103</v>
      </c>
      <c r="P177" s="83"/>
      <c r="Q177" s="83"/>
      <c r="R177" s="83"/>
      <c r="S177" s="83"/>
      <c r="T177" s="83"/>
      <c r="U177" s="83"/>
      <c r="V177" s="5" t="str">
        <f t="shared" si="70"/>
        <v/>
      </c>
      <c r="W177" s="41"/>
      <c r="X177" s="41"/>
      <c r="Y177" s="41"/>
      <c r="Z177" s="41"/>
      <c r="AA177" s="41"/>
      <c r="AB177" s="41"/>
      <c r="AC177" s="41"/>
      <c r="AD177" s="41"/>
      <c r="AE177" s="5" t="str">
        <f t="shared" si="71"/>
        <v/>
      </c>
      <c r="AF177" s="41"/>
      <c r="AG177" s="41"/>
      <c r="AH177" s="41"/>
      <c r="AI177" s="41"/>
      <c r="AJ177" s="41"/>
      <c r="AK177" s="41"/>
      <c r="AL177" s="41"/>
      <c r="AM177" s="41"/>
      <c r="AN177" s="41">
        <f t="shared" si="79"/>
        <v>20.547945205479451</v>
      </c>
      <c r="AO177" s="41">
        <v>1022</v>
      </c>
      <c r="AP177" s="110" t="s">
        <v>103</v>
      </c>
      <c r="AQ177" s="111" t="s">
        <v>103</v>
      </c>
      <c r="AR177" s="126" t="str">
        <f t="shared" si="72"/>
        <v/>
      </c>
      <c r="AS177" s="126" t="str">
        <f t="shared" si="73"/>
        <v/>
      </c>
      <c r="AT177" s="127">
        <v>1112</v>
      </c>
      <c r="AU177" s="128">
        <v>2.33</v>
      </c>
      <c r="AV177" s="129" t="s">
        <v>103</v>
      </c>
      <c r="AW177" s="126" t="str">
        <f t="shared" si="74"/>
        <v/>
      </c>
      <c r="AX177" s="126" t="str">
        <f t="shared" si="75"/>
        <v/>
      </c>
      <c r="AY177" s="64" t="str">
        <f t="shared" si="76"/>
        <v/>
      </c>
      <c r="AZ177" s="97">
        <v>80.14</v>
      </c>
      <c r="BA177" s="68"/>
      <c r="BB177" s="68"/>
      <c r="BC177" s="68"/>
      <c r="BD177" s="68"/>
      <c r="BE177" s="15"/>
      <c r="BF177" s="5">
        <f t="shared" si="77"/>
        <v>7338</v>
      </c>
      <c r="BG177" s="42">
        <v>5304</v>
      </c>
      <c r="BH177" s="42">
        <v>2034</v>
      </c>
      <c r="BI177" s="42"/>
      <c r="BJ177" s="42"/>
      <c r="BK177" s="42"/>
      <c r="BL177" s="42"/>
      <c r="BM177" s="15"/>
    </row>
    <row r="178" spans="1:65" outlineLevel="5" x14ac:dyDescent="0.3">
      <c r="A178" s="22">
        <f t="shared" si="80"/>
        <v>5</v>
      </c>
      <c r="B178" s="9">
        <f t="shared" si="78"/>
        <v>44341</v>
      </c>
      <c r="C178" s="51">
        <v>319788</v>
      </c>
      <c r="D178" s="64" t="str">
        <f t="shared" si="68"/>
        <v/>
      </c>
      <c r="E178" s="12"/>
      <c r="F178" s="12"/>
      <c r="G178" s="12"/>
      <c r="H178" s="12"/>
      <c r="I178" s="12"/>
      <c r="J178" s="12"/>
      <c r="K178" s="12"/>
      <c r="L178" s="12"/>
      <c r="M178" s="74">
        <f t="shared" si="69"/>
        <v>7.4</v>
      </c>
      <c r="N178" s="83">
        <v>7.37</v>
      </c>
      <c r="O178" s="83">
        <v>7.41</v>
      </c>
      <c r="P178" s="83"/>
      <c r="Q178" s="83"/>
      <c r="R178" s="83"/>
      <c r="S178" s="83"/>
      <c r="T178" s="83"/>
      <c r="U178" s="83"/>
      <c r="V178" s="5" t="str">
        <f t="shared" si="70"/>
        <v/>
      </c>
      <c r="W178" s="41"/>
      <c r="X178" s="41"/>
      <c r="Y178" s="41"/>
      <c r="Z178" s="41"/>
      <c r="AA178" s="41"/>
      <c r="AB178" s="41"/>
      <c r="AC178" s="41"/>
      <c r="AD178" s="41"/>
      <c r="AE178" s="5" t="str">
        <f t="shared" si="71"/>
        <v/>
      </c>
      <c r="AF178" s="41"/>
      <c r="AG178" s="41"/>
      <c r="AH178" s="41"/>
      <c r="AI178" s="41"/>
      <c r="AJ178" s="41"/>
      <c r="AK178" s="41"/>
      <c r="AL178" s="41"/>
      <c r="AM178" s="41"/>
      <c r="AN178" s="41">
        <f t="shared" si="79"/>
        <v>19.662921348314608</v>
      </c>
      <c r="AO178" s="41">
        <v>1068</v>
      </c>
      <c r="AP178" s="110">
        <v>3.65</v>
      </c>
      <c r="AQ178" s="111">
        <v>2.9</v>
      </c>
      <c r="AR178" s="126">
        <f t="shared" si="72"/>
        <v>79.452054794520549</v>
      </c>
      <c r="AS178" s="126">
        <f t="shared" si="73"/>
        <v>20.547945205479451</v>
      </c>
      <c r="AT178" s="127">
        <v>1107</v>
      </c>
      <c r="AU178" s="128">
        <v>2.41</v>
      </c>
      <c r="AV178" s="129">
        <v>1.58</v>
      </c>
      <c r="AW178" s="126">
        <f t="shared" si="74"/>
        <v>65.560165975103729</v>
      </c>
      <c r="AX178" s="126">
        <f t="shared" si="75"/>
        <v>34.439834024896271</v>
      </c>
      <c r="AY178" s="64">
        <f t="shared" si="76"/>
        <v>50.768591607810563</v>
      </c>
      <c r="AZ178" s="97">
        <v>80.989999999999995</v>
      </c>
      <c r="BA178" s="68"/>
      <c r="BB178" s="68"/>
      <c r="BC178" s="68"/>
      <c r="BD178" s="68"/>
      <c r="BE178" s="15"/>
      <c r="BF178" s="5">
        <f t="shared" si="77"/>
        <v>7624</v>
      </c>
      <c r="BG178" s="42">
        <v>5369</v>
      </c>
      <c r="BH178" s="42">
        <v>2255</v>
      </c>
      <c r="BI178" s="42"/>
      <c r="BJ178" s="42"/>
      <c r="BK178" s="42"/>
      <c r="BL178" s="42"/>
      <c r="BM178" s="15"/>
    </row>
    <row r="179" spans="1:65" outlineLevel="5" x14ac:dyDescent="0.3">
      <c r="A179" s="22">
        <f t="shared" si="80"/>
        <v>5</v>
      </c>
      <c r="B179" s="9">
        <f t="shared" si="78"/>
        <v>44342</v>
      </c>
      <c r="C179" s="51">
        <v>313734</v>
      </c>
      <c r="D179" s="64" t="str">
        <f t="shared" si="68"/>
        <v/>
      </c>
      <c r="E179" s="12"/>
      <c r="F179" s="12"/>
      <c r="G179" s="12"/>
      <c r="H179" s="12"/>
      <c r="I179" s="12"/>
      <c r="J179" s="12"/>
      <c r="K179" s="12"/>
      <c r="L179" s="12"/>
      <c r="M179" s="74" t="str">
        <f t="shared" si="69"/>
        <v/>
      </c>
      <c r="N179" s="83" t="s">
        <v>103</v>
      </c>
      <c r="O179" s="83" t="s">
        <v>103</v>
      </c>
      <c r="P179" s="83"/>
      <c r="Q179" s="83"/>
      <c r="R179" s="83"/>
      <c r="S179" s="83"/>
      <c r="T179" s="83"/>
      <c r="U179" s="83"/>
      <c r="V179" s="5" t="str">
        <f t="shared" si="70"/>
        <v/>
      </c>
      <c r="W179" s="41"/>
      <c r="X179" s="41"/>
      <c r="Y179" s="41"/>
      <c r="Z179" s="41"/>
      <c r="AA179" s="41"/>
      <c r="AB179" s="41"/>
      <c r="AC179" s="41"/>
      <c r="AD179" s="41"/>
      <c r="AE179" s="5" t="str">
        <f t="shared" si="71"/>
        <v/>
      </c>
      <c r="AF179" s="41"/>
      <c r="AG179" s="41"/>
      <c r="AH179" s="41"/>
      <c r="AI179" s="41"/>
      <c r="AJ179" s="41"/>
      <c r="AK179" s="41"/>
      <c r="AL179" s="41"/>
      <c r="AM179" s="41"/>
      <c r="AN179" s="41">
        <f>21000/AO179</f>
        <v>18.32460732984293</v>
      </c>
      <c r="AO179" s="41">
        <v>1146</v>
      </c>
      <c r="AP179" s="110" t="s">
        <v>103</v>
      </c>
      <c r="AQ179" s="111" t="s">
        <v>103</v>
      </c>
      <c r="AR179" s="126" t="str">
        <f t="shared" si="72"/>
        <v/>
      </c>
      <c r="AS179" s="126" t="str">
        <f t="shared" si="73"/>
        <v/>
      </c>
      <c r="AT179" s="127">
        <v>1159</v>
      </c>
      <c r="AU179" s="128">
        <v>2.38</v>
      </c>
      <c r="AV179" s="129" t="s">
        <v>103</v>
      </c>
      <c r="AW179" s="126" t="str">
        <f t="shared" si="74"/>
        <v/>
      </c>
      <c r="AX179" s="126" t="str">
        <f t="shared" si="75"/>
        <v/>
      </c>
      <c r="AY179" s="64" t="str">
        <f t="shared" si="76"/>
        <v/>
      </c>
      <c r="AZ179" s="97">
        <v>80.47</v>
      </c>
      <c r="BA179" s="68">
        <v>65.900000000000006</v>
      </c>
      <c r="BB179" s="68">
        <v>33.6</v>
      </c>
      <c r="BC179" s="68">
        <v>507</v>
      </c>
      <c r="BD179" s="68"/>
      <c r="BE179" s="15"/>
      <c r="BF179" s="5">
        <f t="shared" si="77"/>
        <v>8087</v>
      </c>
      <c r="BG179" s="42">
        <v>5239</v>
      </c>
      <c r="BH179" s="42">
        <v>2848</v>
      </c>
      <c r="BI179" s="42"/>
      <c r="BJ179" s="42"/>
      <c r="BK179" s="42"/>
      <c r="BL179" s="42"/>
      <c r="BM179" s="15"/>
    </row>
    <row r="180" spans="1:65" outlineLevel="5" x14ac:dyDescent="0.3">
      <c r="A180" s="22">
        <f t="shared" si="80"/>
        <v>5</v>
      </c>
      <c r="B180" s="9">
        <f t="shared" si="78"/>
        <v>44343</v>
      </c>
      <c r="C180" s="51">
        <v>303713</v>
      </c>
      <c r="D180" s="64" t="str">
        <f t="shared" si="68"/>
        <v/>
      </c>
      <c r="E180" s="12"/>
      <c r="F180" s="12"/>
      <c r="G180" s="12"/>
      <c r="H180" s="12"/>
      <c r="I180" s="12"/>
      <c r="J180" s="12"/>
      <c r="K180" s="12"/>
      <c r="L180" s="12"/>
      <c r="M180" s="74" t="str">
        <f t="shared" si="69"/>
        <v/>
      </c>
      <c r="N180" s="83" t="s">
        <v>103</v>
      </c>
      <c r="O180" s="83" t="s">
        <v>103</v>
      </c>
      <c r="P180" s="83"/>
      <c r="Q180" s="83"/>
      <c r="R180" s="83"/>
      <c r="S180" s="83"/>
      <c r="T180" s="83"/>
      <c r="U180" s="83"/>
      <c r="V180" s="5" t="str">
        <f t="shared" si="70"/>
        <v/>
      </c>
      <c r="W180" s="41"/>
      <c r="X180" s="41"/>
      <c r="Y180" s="41"/>
      <c r="Z180" s="41"/>
      <c r="AA180" s="41"/>
      <c r="AB180" s="41"/>
      <c r="AC180" s="41"/>
      <c r="AD180" s="41"/>
      <c r="AE180" s="5" t="str">
        <f t="shared" si="71"/>
        <v/>
      </c>
      <c r="AF180" s="41"/>
      <c r="AG180" s="41"/>
      <c r="AH180" s="41"/>
      <c r="AI180" s="41"/>
      <c r="AJ180" s="41"/>
      <c r="AK180" s="41"/>
      <c r="AL180" s="41"/>
      <c r="AM180" s="41"/>
      <c r="AN180" s="41">
        <f t="shared" si="79"/>
        <v>20.289855072463769</v>
      </c>
      <c r="AO180" s="41">
        <v>1035</v>
      </c>
      <c r="AP180" s="110" t="s">
        <v>103</v>
      </c>
      <c r="AQ180" s="111" t="s">
        <v>103</v>
      </c>
      <c r="AR180" s="126" t="str">
        <f t="shared" si="72"/>
        <v/>
      </c>
      <c r="AS180" s="126" t="str">
        <f t="shared" si="73"/>
        <v/>
      </c>
      <c r="AT180" s="127">
        <v>1125</v>
      </c>
      <c r="AU180" s="128">
        <v>2.42</v>
      </c>
      <c r="AV180" s="129" t="s">
        <v>103</v>
      </c>
      <c r="AW180" s="126" t="str">
        <f t="shared" si="74"/>
        <v/>
      </c>
      <c r="AX180" s="126" t="str">
        <f t="shared" si="75"/>
        <v/>
      </c>
      <c r="AY180" s="64" t="str">
        <f t="shared" si="76"/>
        <v/>
      </c>
      <c r="AZ180" s="97">
        <v>80.11</v>
      </c>
      <c r="BA180" s="68"/>
      <c r="BB180" s="68"/>
      <c r="BC180" s="68"/>
      <c r="BD180" s="68"/>
      <c r="BE180" s="15"/>
      <c r="BF180" s="5">
        <f t="shared" si="77"/>
        <v>10145</v>
      </c>
      <c r="BG180" s="42">
        <v>5971</v>
      </c>
      <c r="BH180" s="42">
        <v>4174</v>
      </c>
      <c r="BI180" s="42"/>
      <c r="BJ180" s="42"/>
      <c r="BK180" s="42"/>
      <c r="BL180" s="42"/>
      <c r="BM180" s="15"/>
    </row>
    <row r="181" spans="1:65" outlineLevel="5" x14ac:dyDescent="0.3">
      <c r="A181" s="22">
        <f t="shared" si="80"/>
        <v>5</v>
      </c>
      <c r="B181" s="9">
        <f t="shared" si="78"/>
        <v>44344</v>
      </c>
      <c r="C181" s="51">
        <v>324203</v>
      </c>
      <c r="D181" s="64" t="str">
        <f t="shared" si="68"/>
        <v/>
      </c>
      <c r="E181" s="12"/>
      <c r="F181" s="12"/>
      <c r="G181" s="12"/>
      <c r="H181" s="12"/>
      <c r="I181" s="12"/>
      <c r="J181" s="12"/>
      <c r="K181" s="12"/>
      <c r="L181" s="12"/>
      <c r="M181" s="74" t="str">
        <f t="shared" si="69"/>
        <v/>
      </c>
      <c r="N181" s="83" t="s">
        <v>103</v>
      </c>
      <c r="O181" s="83" t="s">
        <v>103</v>
      </c>
      <c r="P181" s="83"/>
      <c r="Q181" s="83"/>
      <c r="R181" s="83"/>
      <c r="S181" s="83"/>
      <c r="T181" s="83"/>
      <c r="U181" s="83"/>
      <c r="V181" s="5" t="str">
        <f t="shared" si="70"/>
        <v/>
      </c>
      <c r="W181" s="41"/>
      <c r="X181" s="41"/>
      <c r="Y181" s="41"/>
      <c r="Z181" s="41"/>
      <c r="AA181" s="41"/>
      <c r="AB181" s="41"/>
      <c r="AC181" s="41"/>
      <c r="AD181" s="41"/>
      <c r="AE181" s="5" t="str">
        <f t="shared" si="71"/>
        <v/>
      </c>
      <c r="AF181" s="41"/>
      <c r="AG181" s="41"/>
      <c r="AH181" s="41"/>
      <c r="AI181" s="41"/>
      <c r="AJ181" s="41"/>
      <c r="AK181" s="41"/>
      <c r="AL181" s="41"/>
      <c r="AM181" s="41"/>
      <c r="AN181" s="41">
        <f t="shared" si="79"/>
        <v>19.534883720930232</v>
      </c>
      <c r="AO181" s="41">
        <v>1075</v>
      </c>
      <c r="AP181" s="110" t="s">
        <v>103</v>
      </c>
      <c r="AQ181" s="111" t="s">
        <v>103</v>
      </c>
      <c r="AR181" s="126" t="str">
        <f t="shared" si="72"/>
        <v/>
      </c>
      <c r="AS181" s="126" t="str">
        <f t="shared" si="73"/>
        <v/>
      </c>
      <c r="AT181" s="127">
        <v>1121</v>
      </c>
      <c r="AU181" s="128">
        <v>2.46</v>
      </c>
      <c r="AV181" s="129" t="s">
        <v>103</v>
      </c>
      <c r="AW181" s="126" t="str">
        <f t="shared" si="74"/>
        <v/>
      </c>
      <c r="AX181" s="126" t="str">
        <f t="shared" si="75"/>
        <v/>
      </c>
      <c r="AY181" s="64" t="str">
        <f t="shared" si="76"/>
        <v/>
      </c>
      <c r="AZ181" s="97">
        <v>80.02</v>
      </c>
      <c r="BA181" s="68"/>
      <c r="BB181" s="68"/>
      <c r="BC181" s="68"/>
      <c r="BD181" s="68"/>
      <c r="BE181" s="15"/>
      <c r="BF181" s="5">
        <f t="shared" si="77"/>
        <v>7152</v>
      </c>
      <c r="BG181" s="42">
        <v>1835</v>
      </c>
      <c r="BH181" s="42">
        <v>5317</v>
      </c>
      <c r="BI181" s="42"/>
      <c r="BJ181" s="42"/>
      <c r="BK181" s="42"/>
      <c r="BL181" s="42"/>
      <c r="BM181" s="15"/>
    </row>
    <row r="182" spans="1:65" outlineLevel="5" x14ac:dyDescent="0.3">
      <c r="A182" s="22">
        <f t="shared" si="80"/>
        <v>5</v>
      </c>
      <c r="B182" s="9">
        <f t="shared" si="78"/>
        <v>44345</v>
      </c>
      <c r="C182" s="51">
        <v>319314</v>
      </c>
      <c r="D182" s="64" t="str">
        <f t="shared" si="68"/>
        <v/>
      </c>
      <c r="E182" s="12"/>
      <c r="F182" s="12"/>
      <c r="G182" s="12"/>
      <c r="H182" s="12"/>
      <c r="I182" s="12"/>
      <c r="J182" s="12"/>
      <c r="K182" s="12"/>
      <c r="L182" s="12"/>
      <c r="M182" s="74" t="str">
        <f t="shared" si="69"/>
        <v/>
      </c>
      <c r="N182" s="83" t="s">
        <v>103</v>
      </c>
      <c r="O182" s="83" t="s">
        <v>103</v>
      </c>
      <c r="P182" s="83"/>
      <c r="Q182" s="83"/>
      <c r="R182" s="83"/>
      <c r="S182" s="83"/>
      <c r="T182" s="83"/>
      <c r="U182" s="83"/>
      <c r="V182" s="5" t="str">
        <f t="shared" si="70"/>
        <v/>
      </c>
      <c r="W182" s="41"/>
      <c r="X182" s="41"/>
      <c r="Y182" s="41"/>
      <c r="Z182" s="41"/>
      <c r="AA182" s="41"/>
      <c r="AB182" s="41"/>
      <c r="AC182" s="41"/>
      <c r="AD182" s="41"/>
      <c r="AE182" s="5" t="str">
        <f t="shared" si="71"/>
        <v/>
      </c>
      <c r="AF182" s="41"/>
      <c r="AG182" s="41"/>
      <c r="AH182" s="41"/>
      <c r="AI182" s="41"/>
      <c r="AJ182" s="41"/>
      <c r="AK182" s="41"/>
      <c r="AL182" s="41"/>
      <c r="AM182" s="41"/>
      <c r="AN182" s="41">
        <f t="shared" si="79"/>
        <v>18.9873417721519</v>
      </c>
      <c r="AO182" s="41">
        <v>1106</v>
      </c>
      <c r="AP182" s="110" t="s">
        <v>103</v>
      </c>
      <c r="AQ182" s="111" t="s">
        <v>103</v>
      </c>
      <c r="AR182" s="126" t="str">
        <f t="shared" si="72"/>
        <v/>
      </c>
      <c r="AS182" s="126" t="str">
        <f t="shared" si="73"/>
        <v/>
      </c>
      <c r="AT182" s="127">
        <v>1114</v>
      </c>
      <c r="AU182" s="128" t="s">
        <v>103</v>
      </c>
      <c r="AV182" s="129" t="s">
        <v>103</v>
      </c>
      <c r="AW182" s="126" t="str">
        <f t="shared" si="74"/>
        <v/>
      </c>
      <c r="AX182" s="126" t="str">
        <f t="shared" si="75"/>
        <v/>
      </c>
      <c r="AY182" s="64" t="str">
        <f t="shared" si="76"/>
        <v/>
      </c>
      <c r="AZ182" s="97" t="s">
        <v>103</v>
      </c>
      <c r="BA182" s="68"/>
      <c r="BB182" s="68"/>
      <c r="BC182" s="68"/>
      <c r="BD182" s="68"/>
      <c r="BE182" s="15"/>
      <c r="BF182" s="5">
        <f t="shared" si="77"/>
        <v>7426</v>
      </c>
      <c r="BG182" s="42">
        <v>5303</v>
      </c>
      <c r="BH182" s="42">
        <v>2123</v>
      </c>
      <c r="BI182" s="42"/>
      <c r="BJ182" s="42"/>
      <c r="BK182" s="42"/>
      <c r="BL182" s="42"/>
      <c r="BM182" s="15"/>
    </row>
    <row r="183" spans="1:65" outlineLevel="5" x14ac:dyDescent="0.3">
      <c r="A183" s="22">
        <f t="shared" si="80"/>
        <v>5</v>
      </c>
      <c r="B183" s="9">
        <f t="shared" si="78"/>
        <v>44346</v>
      </c>
      <c r="C183" s="51">
        <v>300635</v>
      </c>
      <c r="D183" s="64" t="str">
        <f t="shared" si="68"/>
        <v/>
      </c>
      <c r="E183" s="12"/>
      <c r="F183" s="12"/>
      <c r="G183" s="12"/>
      <c r="H183" s="12"/>
      <c r="I183" s="12"/>
      <c r="J183" s="12"/>
      <c r="K183" s="12"/>
      <c r="L183" s="12"/>
      <c r="M183" s="74" t="str">
        <f t="shared" si="69"/>
        <v/>
      </c>
      <c r="N183" s="83" t="s">
        <v>103</v>
      </c>
      <c r="O183" s="83" t="s">
        <v>103</v>
      </c>
      <c r="P183" s="83"/>
      <c r="Q183" s="83"/>
      <c r="R183" s="83"/>
      <c r="S183" s="83"/>
      <c r="T183" s="83"/>
      <c r="U183" s="83"/>
      <c r="V183" s="5" t="str">
        <f t="shared" si="70"/>
        <v/>
      </c>
      <c r="W183" s="41"/>
      <c r="X183" s="41"/>
      <c r="Y183" s="41"/>
      <c r="Z183" s="41"/>
      <c r="AA183" s="41"/>
      <c r="AB183" s="41"/>
      <c r="AC183" s="41"/>
      <c r="AD183" s="41"/>
      <c r="AE183" s="5" t="str">
        <f t="shared" si="71"/>
        <v/>
      </c>
      <c r="AF183" s="41"/>
      <c r="AG183" s="41"/>
      <c r="AH183" s="41"/>
      <c r="AI183" s="41"/>
      <c r="AJ183" s="41"/>
      <c r="AK183" s="41"/>
      <c r="AL183" s="41"/>
      <c r="AM183" s="41"/>
      <c r="AN183" s="41">
        <f t="shared" si="79"/>
        <v>19.980970504281636</v>
      </c>
      <c r="AO183" s="41">
        <v>1051</v>
      </c>
      <c r="AP183" s="110" t="s">
        <v>103</v>
      </c>
      <c r="AQ183" s="111" t="s">
        <v>103</v>
      </c>
      <c r="AR183" s="126" t="str">
        <f t="shared" si="72"/>
        <v/>
      </c>
      <c r="AS183" s="126" t="str">
        <f t="shared" si="73"/>
        <v/>
      </c>
      <c r="AT183" s="127">
        <v>1132</v>
      </c>
      <c r="AU183" s="128" t="s">
        <v>103</v>
      </c>
      <c r="AV183" s="129" t="s">
        <v>103</v>
      </c>
      <c r="AW183" s="126" t="str">
        <f t="shared" si="74"/>
        <v/>
      </c>
      <c r="AX183" s="126" t="str">
        <f t="shared" si="75"/>
        <v/>
      </c>
      <c r="AY183" s="64" t="str">
        <f t="shared" si="76"/>
        <v/>
      </c>
      <c r="AZ183" s="97" t="s">
        <v>103</v>
      </c>
      <c r="BA183" s="68"/>
      <c r="BB183" s="68"/>
      <c r="BC183" s="68"/>
      <c r="BD183" s="68"/>
      <c r="BE183" s="15"/>
      <c r="BF183" s="5">
        <f t="shared" si="77"/>
        <v>8113</v>
      </c>
      <c r="BG183" s="42">
        <v>6681</v>
      </c>
      <c r="BH183" s="42">
        <v>1432</v>
      </c>
      <c r="BI183" s="42"/>
      <c r="BJ183" s="42"/>
      <c r="BK183" s="42"/>
      <c r="BL183" s="42"/>
      <c r="BM183" s="15"/>
    </row>
    <row r="184" spans="1:65" ht="17.25" outlineLevel="5" thickBot="1" x14ac:dyDescent="0.35">
      <c r="A184" s="31">
        <f t="shared" si="80"/>
        <v>5</v>
      </c>
      <c r="B184" s="32">
        <f t="shared" si="78"/>
        <v>44347</v>
      </c>
      <c r="C184" s="51">
        <v>313424</v>
      </c>
      <c r="D184" s="64" t="str">
        <f t="shared" si="68"/>
        <v/>
      </c>
      <c r="E184" s="12"/>
      <c r="F184" s="12"/>
      <c r="G184" s="12"/>
      <c r="H184" s="12"/>
      <c r="I184" s="12"/>
      <c r="J184" s="12"/>
      <c r="K184" s="12"/>
      <c r="L184" s="12"/>
      <c r="M184" s="74" t="str">
        <f t="shared" si="69"/>
        <v/>
      </c>
      <c r="N184" s="83" t="s">
        <v>103</v>
      </c>
      <c r="O184" s="83" t="s">
        <v>103</v>
      </c>
      <c r="P184" s="83"/>
      <c r="Q184" s="83"/>
      <c r="R184" s="83"/>
      <c r="S184" s="83"/>
      <c r="T184" s="83"/>
      <c r="U184" s="83"/>
      <c r="V184" s="5" t="str">
        <f t="shared" si="70"/>
        <v/>
      </c>
      <c r="W184" s="41"/>
      <c r="X184" s="41"/>
      <c r="Y184" s="41"/>
      <c r="Z184" s="41"/>
      <c r="AA184" s="41"/>
      <c r="AB184" s="41"/>
      <c r="AC184" s="41"/>
      <c r="AD184" s="41"/>
      <c r="AE184" s="5" t="str">
        <f t="shared" si="71"/>
        <v/>
      </c>
      <c r="AF184" s="41"/>
      <c r="AG184" s="41"/>
      <c r="AH184" s="41"/>
      <c r="AI184" s="41"/>
      <c r="AJ184" s="41"/>
      <c r="AK184" s="41"/>
      <c r="AL184" s="41"/>
      <c r="AM184" s="41"/>
      <c r="AN184" s="41">
        <f t="shared" si="79"/>
        <v>20.97902097902098</v>
      </c>
      <c r="AO184" s="41">
        <v>1001</v>
      </c>
      <c r="AP184" s="110" t="s">
        <v>103</v>
      </c>
      <c r="AQ184" s="111" t="s">
        <v>103</v>
      </c>
      <c r="AR184" s="126" t="str">
        <f t="shared" si="72"/>
        <v/>
      </c>
      <c r="AS184" s="126" t="str">
        <f t="shared" si="73"/>
        <v/>
      </c>
      <c r="AT184" s="127">
        <v>1075</v>
      </c>
      <c r="AU184" s="128">
        <v>2.39</v>
      </c>
      <c r="AV184" s="129" t="s">
        <v>103</v>
      </c>
      <c r="AW184" s="126" t="str">
        <f t="shared" si="74"/>
        <v/>
      </c>
      <c r="AX184" s="126" t="str">
        <f t="shared" si="75"/>
        <v/>
      </c>
      <c r="AY184" s="64" t="str">
        <f t="shared" si="76"/>
        <v/>
      </c>
      <c r="AZ184" s="97">
        <v>80.56</v>
      </c>
      <c r="BA184" s="68"/>
      <c r="BB184" s="68"/>
      <c r="BC184" s="68"/>
      <c r="BD184" s="68"/>
      <c r="BE184" s="15"/>
      <c r="BF184" s="5">
        <f t="shared" si="77"/>
        <v>7967</v>
      </c>
      <c r="BG184" s="42">
        <v>5557</v>
      </c>
      <c r="BH184" s="42">
        <v>2410</v>
      </c>
      <c r="BI184" s="42"/>
      <c r="BJ184" s="42"/>
      <c r="BK184" s="42"/>
      <c r="BL184" s="42"/>
      <c r="BM184" s="15"/>
    </row>
    <row r="185" spans="1:65" outlineLevel="4" x14ac:dyDescent="0.3">
      <c r="A185" s="156" t="s">
        <v>39</v>
      </c>
      <c r="B185" s="157"/>
      <c r="C185" s="50">
        <f t="shared" ref="C185:BM185" si="81">SUBTOTAL(4,C154:C184)</f>
        <v>375894</v>
      </c>
      <c r="D185" s="60">
        <f t="shared" si="81"/>
        <v>0</v>
      </c>
      <c r="E185" s="28">
        <f t="shared" si="81"/>
        <v>0</v>
      </c>
      <c r="F185" s="28">
        <f t="shared" si="81"/>
        <v>0</v>
      </c>
      <c r="G185" s="28">
        <f t="shared" si="81"/>
        <v>0</v>
      </c>
      <c r="H185" s="28">
        <f t="shared" si="81"/>
        <v>0</v>
      </c>
      <c r="I185" s="28">
        <f t="shared" si="81"/>
        <v>0</v>
      </c>
      <c r="J185" s="28">
        <f t="shared" si="81"/>
        <v>0</v>
      </c>
      <c r="K185" s="28">
        <f t="shared" si="81"/>
        <v>0</v>
      </c>
      <c r="L185" s="28">
        <f t="shared" si="81"/>
        <v>0</v>
      </c>
      <c r="M185" s="71">
        <f t="shared" si="81"/>
        <v>7.4</v>
      </c>
      <c r="N185" s="82">
        <f t="shared" si="81"/>
        <v>7.37</v>
      </c>
      <c r="O185" s="82">
        <f t="shared" si="81"/>
        <v>7.42</v>
      </c>
      <c r="P185" s="82">
        <f t="shared" si="81"/>
        <v>0</v>
      </c>
      <c r="Q185" s="82">
        <f t="shared" si="81"/>
        <v>0</v>
      </c>
      <c r="R185" s="82">
        <f t="shared" si="81"/>
        <v>0</v>
      </c>
      <c r="S185" s="82">
        <f t="shared" si="81"/>
        <v>0</v>
      </c>
      <c r="T185" s="82">
        <f t="shared" si="81"/>
        <v>0</v>
      </c>
      <c r="U185" s="82">
        <f t="shared" si="81"/>
        <v>0</v>
      </c>
      <c r="V185" s="29">
        <f t="shared" si="81"/>
        <v>0</v>
      </c>
      <c r="W185" s="39">
        <f t="shared" si="81"/>
        <v>0</v>
      </c>
      <c r="X185" s="39">
        <f t="shared" si="81"/>
        <v>0</v>
      </c>
      <c r="Y185" s="39">
        <f t="shared" si="81"/>
        <v>0</v>
      </c>
      <c r="Z185" s="39">
        <f t="shared" si="81"/>
        <v>0</v>
      </c>
      <c r="AA185" s="39">
        <f t="shared" si="81"/>
        <v>0</v>
      </c>
      <c r="AB185" s="39">
        <f t="shared" si="81"/>
        <v>0</v>
      </c>
      <c r="AC185" s="39">
        <f t="shared" si="81"/>
        <v>0</v>
      </c>
      <c r="AD185" s="39">
        <f t="shared" si="81"/>
        <v>0</v>
      </c>
      <c r="AE185" s="29">
        <f t="shared" si="81"/>
        <v>0</v>
      </c>
      <c r="AF185" s="39">
        <f t="shared" si="81"/>
        <v>0</v>
      </c>
      <c r="AG185" s="39">
        <f t="shared" si="81"/>
        <v>0</v>
      </c>
      <c r="AH185" s="39">
        <f t="shared" si="81"/>
        <v>0</v>
      </c>
      <c r="AI185" s="39">
        <f t="shared" si="81"/>
        <v>0</v>
      </c>
      <c r="AJ185" s="39">
        <f t="shared" si="81"/>
        <v>0</v>
      </c>
      <c r="AK185" s="39">
        <f t="shared" si="81"/>
        <v>0</v>
      </c>
      <c r="AL185" s="39">
        <f t="shared" si="81"/>
        <v>0</v>
      </c>
      <c r="AM185" s="39">
        <f t="shared" si="81"/>
        <v>0</v>
      </c>
      <c r="AN185" s="39">
        <f t="shared" si="81"/>
        <v>21.53846153846154</v>
      </c>
      <c r="AO185" s="39">
        <f t="shared" si="81"/>
        <v>1252</v>
      </c>
      <c r="AP185" s="104">
        <f t="shared" si="81"/>
        <v>3.65</v>
      </c>
      <c r="AQ185" s="105">
        <f t="shared" si="81"/>
        <v>2.92</v>
      </c>
      <c r="AR185" s="106">
        <f t="shared" si="81"/>
        <v>80.869565217391298</v>
      </c>
      <c r="AS185" s="106">
        <f t="shared" si="81"/>
        <v>20.547945205479451</v>
      </c>
      <c r="AT185" s="107">
        <f t="shared" si="81"/>
        <v>1277</v>
      </c>
      <c r="AU185" s="108">
        <f t="shared" si="81"/>
        <v>2.46</v>
      </c>
      <c r="AV185" s="109">
        <f t="shared" si="81"/>
        <v>1.61</v>
      </c>
      <c r="AW185" s="106">
        <f t="shared" si="81"/>
        <v>69.432314410480359</v>
      </c>
      <c r="AX185" s="106">
        <f t="shared" si="81"/>
        <v>34.439834024896271</v>
      </c>
      <c r="AY185" s="60">
        <f t="shared" si="81"/>
        <v>50.768591607810563</v>
      </c>
      <c r="AZ185" s="96">
        <f t="shared" si="81"/>
        <v>81.05</v>
      </c>
      <c r="BA185" s="67">
        <f t="shared" si="81"/>
        <v>65.900000000000006</v>
      </c>
      <c r="BB185" s="67">
        <f t="shared" si="81"/>
        <v>33.6</v>
      </c>
      <c r="BC185" s="67">
        <f t="shared" si="81"/>
        <v>507</v>
      </c>
      <c r="BD185" s="67">
        <f t="shared" si="81"/>
        <v>0</v>
      </c>
      <c r="BE185" s="27">
        <f t="shared" si="81"/>
        <v>0</v>
      </c>
      <c r="BF185" s="29">
        <f t="shared" si="81"/>
        <v>14732</v>
      </c>
      <c r="BG185" s="39">
        <f t="shared" si="81"/>
        <v>6681</v>
      </c>
      <c r="BH185" s="40">
        <f t="shared" si="81"/>
        <v>9388</v>
      </c>
      <c r="BI185" s="40">
        <f t="shared" si="81"/>
        <v>0</v>
      </c>
      <c r="BJ185" s="40">
        <f t="shared" si="81"/>
        <v>0</v>
      </c>
      <c r="BK185" s="40">
        <f t="shared" si="81"/>
        <v>0</v>
      </c>
      <c r="BL185" s="40">
        <f t="shared" si="81"/>
        <v>0</v>
      </c>
      <c r="BM185" s="27">
        <f t="shared" si="81"/>
        <v>0</v>
      </c>
    </row>
    <row r="186" spans="1:65" outlineLevel="3" x14ac:dyDescent="0.3">
      <c r="A186" s="158" t="s">
        <v>28</v>
      </c>
      <c r="B186" s="159"/>
      <c r="C186" s="51">
        <f t="shared" ref="C186:BM186" si="82">SUBTOTAL(5,C154:C184)</f>
        <v>266208</v>
      </c>
      <c r="D186" s="61">
        <f t="shared" si="82"/>
        <v>0</v>
      </c>
      <c r="E186" s="12">
        <f t="shared" si="82"/>
        <v>0</v>
      </c>
      <c r="F186" s="12">
        <f t="shared" si="82"/>
        <v>0</v>
      </c>
      <c r="G186" s="12">
        <f t="shared" si="82"/>
        <v>0</v>
      </c>
      <c r="H186" s="12">
        <f t="shared" si="82"/>
        <v>0</v>
      </c>
      <c r="I186" s="12">
        <f t="shared" si="82"/>
        <v>0</v>
      </c>
      <c r="J186" s="12">
        <f t="shared" si="82"/>
        <v>0</v>
      </c>
      <c r="K186" s="12">
        <f t="shared" si="82"/>
        <v>0</v>
      </c>
      <c r="L186" s="12">
        <f t="shared" si="82"/>
        <v>0</v>
      </c>
      <c r="M186" s="72">
        <f t="shared" si="82"/>
        <v>7.2</v>
      </c>
      <c r="N186" s="83">
        <f t="shared" si="82"/>
        <v>7.21</v>
      </c>
      <c r="O186" s="83">
        <f t="shared" si="82"/>
        <v>7.26</v>
      </c>
      <c r="P186" s="83">
        <f t="shared" si="82"/>
        <v>0</v>
      </c>
      <c r="Q186" s="83">
        <f t="shared" si="82"/>
        <v>0</v>
      </c>
      <c r="R186" s="83">
        <f t="shared" si="82"/>
        <v>0</v>
      </c>
      <c r="S186" s="83">
        <f t="shared" si="82"/>
        <v>0</v>
      </c>
      <c r="T186" s="83">
        <f t="shared" si="82"/>
        <v>0</v>
      </c>
      <c r="U186" s="83">
        <f t="shared" si="82"/>
        <v>0</v>
      </c>
      <c r="V186" s="6">
        <f t="shared" si="82"/>
        <v>0</v>
      </c>
      <c r="W186" s="41">
        <f t="shared" si="82"/>
        <v>0</v>
      </c>
      <c r="X186" s="41">
        <f t="shared" si="82"/>
        <v>0</v>
      </c>
      <c r="Y186" s="41">
        <f t="shared" si="82"/>
        <v>0</v>
      </c>
      <c r="Z186" s="41">
        <f t="shared" si="82"/>
        <v>0</v>
      </c>
      <c r="AA186" s="41">
        <f t="shared" si="82"/>
        <v>0</v>
      </c>
      <c r="AB186" s="41">
        <f t="shared" si="82"/>
        <v>0</v>
      </c>
      <c r="AC186" s="41">
        <f t="shared" si="82"/>
        <v>0</v>
      </c>
      <c r="AD186" s="41">
        <f t="shared" si="82"/>
        <v>0</v>
      </c>
      <c r="AE186" s="6">
        <f t="shared" si="82"/>
        <v>0</v>
      </c>
      <c r="AF186" s="41">
        <f t="shared" si="82"/>
        <v>0</v>
      </c>
      <c r="AG186" s="41">
        <f t="shared" si="82"/>
        <v>0</v>
      </c>
      <c r="AH186" s="41">
        <f t="shared" si="82"/>
        <v>0</v>
      </c>
      <c r="AI186" s="41">
        <f t="shared" si="82"/>
        <v>0</v>
      </c>
      <c r="AJ186" s="41">
        <f t="shared" si="82"/>
        <v>0</v>
      </c>
      <c r="AK186" s="41">
        <f t="shared" si="82"/>
        <v>0</v>
      </c>
      <c r="AL186" s="41">
        <f t="shared" si="82"/>
        <v>0</v>
      </c>
      <c r="AM186" s="41">
        <f t="shared" si="82"/>
        <v>0</v>
      </c>
      <c r="AN186" s="41">
        <f t="shared" si="82"/>
        <v>16.773162939297123</v>
      </c>
      <c r="AO186" s="41">
        <f t="shared" si="82"/>
        <v>975</v>
      </c>
      <c r="AP186" s="110">
        <f t="shared" si="82"/>
        <v>3.45</v>
      </c>
      <c r="AQ186" s="111">
        <f t="shared" si="82"/>
        <v>2.78</v>
      </c>
      <c r="AR186" s="112">
        <f t="shared" si="82"/>
        <v>79.452054794520549</v>
      </c>
      <c r="AS186" s="112">
        <f t="shared" si="82"/>
        <v>19.130434782608702</v>
      </c>
      <c r="AT186" s="113">
        <f t="shared" si="82"/>
        <v>987</v>
      </c>
      <c r="AU186" s="114">
        <f t="shared" si="82"/>
        <v>2.27</v>
      </c>
      <c r="AV186" s="115">
        <f t="shared" si="82"/>
        <v>1.53</v>
      </c>
      <c r="AW186" s="112">
        <f t="shared" si="82"/>
        <v>65.560165975103729</v>
      </c>
      <c r="AX186" s="112">
        <f t="shared" si="82"/>
        <v>30.567685589519641</v>
      </c>
      <c r="AY186" s="61">
        <f t="shared" si="82"/>
        <v>43.99217221135028</v>
      </c>
      <c r="AZ186" s="97">
        <f t="shared" si="82"/>
        <v>80.02</v>
      </c>
      <c r="BA186" s="68">
        <f t="shared" si="82"/>
        <v>65.900000000000006</v>
      </c>
      <c r="BB186" s="68">
        <f t="shared" si="82"/>
        <v>33.6</v>
      </c>
      <c r="BC186" s="68">
        <f t="shared" si="82"/>
        <v>507</v>
      </c>
      <c r="BD186" s="68">
        <f t="shared" si="82"/>
        <v>0</v>
      </c>
      <c r="BE186" s="15">
        <f t="shared" si="82"/>
        <v>0</v>
      </c>
      <c r="BF186" s="6">
        <f t="shared" si="82"/>
        <v>7152</v>
      </c>
      <c r="BG186" s="41">
        <f t="shared" si="82"/>
        <v>1117</v>
      </c>
      <c r="BH186" s="42">
        <f t="shared" si="82"/>
        <v>1432</v>
      </c>
      <c r="BI186" s="42">
        <f t="shared" si="82"/>
        <v>0</v>
      </c>
      <c r="BJ186" s="42">
        <f t="shared" si="82"/>
        <v>0</v>
      </c>
      <c r="BK186" s="42">
        <f t="shared" si="82"/>
        <v>0</v>
      </c>
      <c r="BL186" s="42">
        <f t="shared" si="82"/>
        <v>0</v>
      </c>
      <c r="BM186" s="15">
        <f t="shared" si="82"/>
        <v>0</v>
      </c>
    </row>
    <row r="187" spans="1:65" outlineLevel="2" x14ac:dyDescent="0.3">
      <c r="A187" s="158" t="s">
        <v>17</v>
      </c>
      <c r="B187" s="159"/>
      <c r="C187" s="51">
        <f>IFERROR(SUBTOTAL(1,C154:C184),"")</f>
        <v>313347.90322580643</v>
      </c>
      <c r="D187" s="61" t="str">
        <f t="shared" ref="D187:BM187" si="83">IFERROR(SUBTOTAL(1,D154:D184),"")</f>
        <v/>
      </c>
      <c r="E187" s="12" t="str">
        <f t="shared" si="83"/>
        <v/>
      </c>
      <c r="F187" s="12" t="str">
        <f t="shared" si="83"/>
        <v/>
      </c>
      <c r="G187" s="12" t="str">
        <f t="shared" si="83"/>
        <v/>
      </c>
      <c r="H187" s="12" t="str">
        <f t="shared" si="83"/>
        <v/>
      </c>
      <c r="I187" s="12" t="str">
        <f t="shared" si="83"/>
        <v/>
      </c>
      <c r="J187" s="12" t="str">
        <f t="shared" si="83"/>
        <v/>
      </c>
      <c r="K187" s="12" t="str">
        <f t="shared" si="83"/>
        <v/>
      </c>
      <c r="L187" s="12" t="str">
        <f t="shared" si="83"/>
        <v/>
      </c>
      <c r="M187" s="72">
        <f t="shared" si="83"/>
        <v>7.3000000000000007</v>
      </c>
      <c r="N187" s="83">
        <f t="shared" si="83"/>
        <v>7.2550000000000008</v>
      </c>
      <c r="O187" s="83">
        <f t="shared" si="83"/>
        <v>7.3449999999999998</v>
      </c>
      <c r="P187" s="83" t="str">
        <f t="shared" si="83"/>
        <v/>
      </c>
      <c r="Q187" s="83" t="str">
        <f t="shared" si="83"/>
        <v/>
      </c>
      <c r="R187" s="83" t="str">
        <f t="shared" si="83"/>
        <v/>
      </c>
      <c r="S187" s="83" t="str">
        <f t="shared" si="83"/>
        <v/>
      </c>
      <c r="T187" s="83" t="str">
        <f t="shared" si="83"/>
        <v/>
      </c>
      <c r="U187" s="83" t="str">
        <f t="shared" si="83"/>
        <v/>
      </c>
      <c r="V187" s="6" t="str">
        <f t="shared" si="83"/>
        <v/>
      </c>
      <c r="W187" s="41" t="str">
        <f t="shared" si="83"/>
        <v/>
      </c>
      <c r="X187" s="41" t="str">
        <f t="shared" si="83"/>
        <v/>
      </c>
      <c r="Y187" s="41" t="str">
        <f t="shared" si="83"/>
        <v/>
      </c>
      <c r="Z187" s="41" t="str">
        <f t="shared" si="83"/>
        <v/>
      </c>
      <c r="AA187" s="41" t="str">
        <f t="shared" si="83"/>
        <v/>
      </c>
      <c r="AB187" s="41" t="str">
        <f t="shared" si="83"/>
        <v/>
      </c>
      <c r="AC187" s="41" t="str">
        <f t="shared" si="83"/>
        <v/>
      </c>
      <c r="AD187" s="41" t="str">
        <f t="shared" si="83"/>
        <v/>
      </c>
      <c r="AE187" s="6" t="str">
        <f t="shared" si="83"/>
        <v/>
      </c>
      <c r="AF187" s="41" t="str">
        <f t="shared" si="83"/>
        <v/>
      </c>
      <c r="AG187" s="41" t="str">
        <f t="shared" si="83"/>
        <v/>
      </c>
      <c r="AH187" s="41" t="str">
        <f t="shared" si="83"/>
        <v/>
      </c>
      <c r="AI187" s="41" t="str">
        <f t="shared" si="83"/>
        <v/>
      </c>
      <c r="AJ187" s="41" t="str">
        <f t="shared" si="83"/>
        <v/>
      </c>
      <c r="AK187" s="41" t="str">
        <f t="shared" si="83"/>
        <v/>
      </c>
      <c r="AL187" s="41" t="str">
        <f t="shared" si="83"/>
        <v/>
      </c>
      <c r="AM187" s="41" t="str">
        <f t="shared" si="83"/>
        <v/>
      </c>
      <c r="AN187" s="41">
        <f t="shared" si="83"/>
        <v>19.202783534171918</v>
      </c>
      <c r="AO187" s="41">
        <f t="shared" si="83"/>
        <v>1098.0322580645161</v>
      </c>
      <c r="AP187" s="110">
        <f t="shared" si="83"/>
        <v>3.5575000000000001</v>
      </c>
      <c r="AQ187" s="111">
        <f t="shared" si="83"/>
        <v>2.8475000000000001</v>
      </c>
      <c r="AR187" s="112">
        <f t="shared" si="83"/>
        <v>80.049390172536192</v>
      </c>
      <c r="AS187" s="112">
        <f t="shared" si="83"/>
        <v>19.950609827463808</v>
      </c>
      <c r="AT187" s="113">
        <f t="shared" si="83"/>
        <v>1130.6129032258063</v>
      </c>
      <c r="AU187" s="114">
        <f t="shared" si="83"/>
        <v>2.357368421052632</v>
      </c>
      <c r="AV187" s="115">
        <f t="shared" si="83"/>
        <v>1.5775000000000001</v>
      </c>
      <c r="AW187" s="112">
        <f t="shared" si="83"/>
        <v>67.725999935181278</v>
      </c>
      <c r="AX187" s="112">
        <f t="shared" si="83"/>
        <v>32.274000064818715</v>
      </c>
      <c r="AY187" s="61">
        <f t="shared" si="83"/>
        <v>47.622095997451794</v>
      </c>
      <c r="AZ187" s="97">
        <f t="shared" si="83"/>
        <v>80.561052631578946</v>
      </c>
      <c r="BA187" s="68">
        <f t="shared" si="83"/>
        <v>65.900000000000006</v>
      </c>
      <c r="BB187" s="68">
        <f t="shared" si="83"/>
        <v>33.6</v>
      </c>
      <c r="BC187" s="68">
        <f t="shared" si="83"/>
        <v>507</v>
      </c>
      <c r="BD187" s="68" t="str">
        <f t="shared" si="83"/>
        <v/>
      </c>
      <c r="BE187" s="15" t="str">
        <f>IFERROR(SUBTOTAL(1,BE154:BE184),"")</f>
        <v/>
      </c>
      <c r="BF187" s="6">
        <f t="shared" si="83"/>
        <v>9615.5806451612898</v>
      </c>
      <c r="BG187" s="41">
        <f t="shared" si="83"/>
        <v>4776.0645161290322</v>
      </c>
      <c r="BH187" s="42">
        <f t="shared" si="83"/>
        <v>4839.5161290322585</v>
      </c>
      <c r="BI187" s="42" t="str">
        <f t="shared" si="83"/>
        <v/>
      </c>
      <c r="BJ187" s="42" t="str">
        <f t="shared" si="83"/>
        <v/>
      </c>
      <c r="BK187" s="42" t="str">
        <f t="shared" si="83"/>
        <v/>
      </c>
      <c r="BL187" s="42" t="str">
        <f t="shared" si="83"/>
        <v/>
      </c>
      <c r="BM187" s="15" t="str">
        <f t="shared" si="83"/>
        <v/>
      </c>
    </row>
    <row r="188" spans="1:65" ht="17.25" outlineLevel="1" thickBot="1" x14ac:dyDescent="0.35">
      <c r="A188" s="160" t="s">
        <v>56</v>
      </c>
      <c r="B188" s="161"/>
      <c r="C188" s="52">
        <f>SUBTOTAL(9,C154:C184)</f>
        <v>9713785</v>
      </c>
      <c r="D188" s="62"/>
      <c r="E188" s="30"/>
      <c r="F188" s="30"/>
      <c r="G188" s="30"/>
      <c r="H188" s="30"/>
      <c r="I188" s="30"/>
      <c r="J188" s="30"/>
      <c r="K188" s="30"/>
      <c r="L188" s="30"/>
      <c r="M188" s="73"/>
      <c r="N188" s="84"/>
      <c r="O188" s="84"/>
      <c r="P188" s="84"/>
      <c r="Q188" s="84"/>
      <c r="R188" s="84"/>
      <c r="S188" s="84"/>
      <c r="T188" s="84"/>
      <c r="U188" s="84"/>
      <c r="V188" s="93"/>
      <c r="W188" s="94"/>
      <c r="X188" s="94"/>
      <c r="Y188" s="94"/>
      <c r="Z188" s="94"/>
      <c r="AA188" s="94"/>
      <c r="AB188" s="94"/>
      <c r="AC188" s="94"/>
      <c r="AD188" s="94"/>
      <c r="AE188" s="93"/>
      <c r="AF188" s="94"/>
      <c r="AG188" s="94"/>
      <c r="AH188" s="94"/>
      <c r="AI188" s="94"/>
      <c r="AJ188" s="94"/>
      <c r="AK188" s="94"/>
      <c r="AL188" s="94"/>
      <c r="AM188" s="94"/>
      <c r="AN188" s="94"/>
      <c r="AO188" s="43">
        <f>SUBTOTAL(9,AO154:AO184)</f>
        <v>34039</v>
      </c>
      <c r="AP188" s="116"/>
      <c r="AQ188" s="117"/>
      <c r="AR188" s="118"/>
      <c r="AS188" s="118"/>
      <c r="AT188" s="119">
        <f>SUBTOTAL(9,AT154:AT184)</f>
        <v>35049</v>
      </c>
      <c r="AU188" s="120"/>
      <c r="AV188" s="121"/>
      <c r="AW188" s="118"/>
      <c r="AX188" s="118"/>
      <c r="AY188" s="62"/>
      <c r="AZ188" s="98"/>
      <c r="BA188" s="69"/>
      <c r="BB188" s="69"/>
      <c r="BC188" s="69"/>
      <c r="BD188" s="69"/>
      <c r="BE188" s="16">
        <f>SUBTOTAL(9,BE154:BE184)</f>
        <v>0</v>
      </c>
      <c r="BF188" s="7">
        <f t="shared" ref="BF188:BM188" si="84">SUBTOTAL(9,BF154:BF184)</f>
        <v>298083</v>
      </c>
      <c r="BG188" s="43">
        <f t="shared" si="84"/>
        <v>148058</v>
      </c>
      <c r="BH188" s="44">
        <f t="shared" si="84"/>
        <v>150025</v>
      </c>
      <c r="BI188" s="44">
        <f t="shared" si="84"/>
        <v>0</v>
      </c>
      <c r="BJ188" s="44">
        <f t="shared" si="84"/>
        <v>0</v>
      </c>
      <c r="BK188" s="44">
        <f t="shared" si="84"/>
        <v>0</v>
      </c>
      <c r="BL188" s="44">
        <f t="shared" si="84"/>
        <v>0</v>
      </c>
      <c r="BM188" s="16">
        <f t="shared" si="84"/>
        <v>0</v>
      </c>
    </row>
    <row r="189" spans="1:65" outlineLevel="5" x14ac:dyDescent="0.3">
      <c r="A189" s="21">
        <f t="shared" si="80"/>
        <v>6</v>
      </c>
      <c r="B189" s="33">
        <f>B184+1</f>
        <v>44348</v>
      </c>
      <c r="C189" s="51">
        <v>264121</v>
      </c>
      <c r="D189" s="64" t="str">
        <f t="shared" ref="D189:D218" si="85">IFERROR(ROUND(AVERAGE(E189:L189),1),"")</f>
        <v/>
      </c>
      <c r="E189" s="12"/>
      <c r="F189" s="12"/>
      <c r="G189" s="12"/>
      <c r="H189" s="12"/>
      <c r="I189" s="12"/>
      <c r="J189" s="12"/>
      <c r="K189" s="12"/>
      <c r="L189" s="12"/>
      <c r="M189" s="74" t="str">
        <f t="shared" ref="M189:M218" si="86">IFERROR(ROUND(AVERAGE(N189:U189),1),"")</f>
        <v/>
      </c>
      <c r="N189" s="83" t="s">
        <v>103</v>
      </c>
      <c r="O189" s="83" t="s">
        <v>103</v>
      </c>
      <c r="P189" s="83"/>
      <c r="Q189" s="83"/>
      <c r="R189" s="83"/>
      <c r="S189" s="83"/>
      <c r="T189" s="83"/>
      <c r="U189" s="83"/>
      <c r="V189" s="5" t="str">
        <f t="shared" ref="V189:V218" si="87">IFERROR(ROUND(AVERAGE(W189:AD189),1),"")</f>
        <v/>
      </c>
      <c r="W189" s="41"/>
      <c r="X189" s="41"/>
      <c r="Y189" s="41"/>
      <c r="Z189" s="41"/>
      <c r="AA189" s="41"/>
      <c r="AB189" s="41"/>
      <c r="AC189" s="41"/>
      <c r="AD189" s="41"/>
      <c r="AE189" s="5" t="str">
        <f t="shared" ref="AE189:AE218" si="88">IFERROR(ROUND(AVERAGE(AF189:AM189),1),"")</f>
        <v/>
      </c>
      <c r="AF189" s="41"/>
      <c r="AG189" s="41"/>
      <c r="AH189" s="41"/>
      <c r="AI189" s="41"/>
      <c r="AJ189" s="41"/>
      <c r="AK189" s="41"/>
      <c r="AL189" s="41"/>
      <c r="AM189" s="41"/>
      <c r="AN189" s="41">
        <f>21000/AO189</f>
        <v>23.622047244094489</v>
      </c>
      <c r="AO189" s="41">
        <v>889</v>
      </c>
      <c r="AP189" s="110" t="s">
        <v>103</v>
      </c>
      <c r="AQ189" s="111" t="s">
        <v>103</v>
      </c>
      <c r="AR189" s="126" t="str">
        <f t="shared" ref="AR189:AR218" si="89">IFERROR(AQ189/AP189*100,"")</f>
        <v/>
      </c>
      <c r="AS189" s="126" t="str">
        <f t="shared" ref="AS189:AS218" si="90">IFERROR(100-AR189,"")</f>
        <v/>
      </c>
      <c r="AT189" s="127">
        <v>858</v>
      </c>
      <c r="AU189" s="128">
        <v>2.46</v>
      </c>
      <c r="AV189" s="129" t="s">
        <v>103</v>
      </c>
      <c r="AW189" s="126" t="str">
        <f t="shared" ref="AW189:AW218" si="91">IFERROR(AV189/AU189*100,"")</f>
        <v/>
      </c>
      <c r="AX189" s="126" t="str">
        <f t="shared" ref="AX189:AX218" si="92">IFERROR(100-AW189,"")</f>
        <v/>
      </c>
      <c r="AY189" s="64" t="str">
        <f t="shared" ref="AY189:AY218" si="93">IFERROR((1-((AW189*AS189)/(AX189*AR189)))*100,"")</f>
        <v/>
      </c>
      <c r="AZ189" s="97">
        <v>80.63</v>
      </c>
      <c r="BA189" s="68"/>
      <c r="BB189" s="68"/>
      <c r="BC189" s="68"/>
      <c r="BD189" s="68"/>
      <c r="BE189" s="15"/>
      <c r="BF189" s="5">
        <f t="shared" ref="BF189:BF218" si="94">IF(SUM(BG189:BM189)=0,"",SUM(BG189:BM189))</f>
        <v>4257</v>
      </c>
      <c r="BG189" s="42">
        <v>0</v>
      </c>
      <c r="BH189" s="42">
        <v>4257</v>
      </c>
      <c r="BI189" s="42"/>
      <c r="BJ189" s="42"/>
      <c r="BK189" s="42"/>
      <c r="BL189" s="42"/>
      <c r="BM189" s="42"/>
    </row>
    <row r="190" spans="1:65" outlineLevel="5" x14ac:dyDescent="0.3">
      <c r="A190" s="22">
        <f t="shared" si="80"/>
        <v>6</v>
      </c>
      <c r="B190" s="9">
        <f t="shared" si="78"/>
        <v>44349</v>
      </c>
      <c r="C190" s="51">
        <v>304431</v>
      </c>
      <c r="D190" s="64" t="str">
        <f t="shared" si="85"/>
        <v/>
      </c>
      <c r="E190" s="12"/>
      <c r="F190" s="12"/>
      <c r="G190" s="12"/>
      <c r="H190" s="12"/>
      <c r="I190" s="12"/>
      <c r="J190" s="12"/>
      <c r="K190" s="12"/>
      <c r="L190" s="12"/>
      <c r="M190" s="74" t="str">
        <f t="shared" si="86"/>
        <v/>
      </c>
      <c r="N190" s="83" t="s">
        <v>103</v>
      </c>
      <c r="O190" s="83" t="s">
        <v>103</v>
      </c>
      <c r="P190" s="83"/>
      <c r="Q190" s="83"/>
      <c r="R190" s="83"/>
      <c r="S190" s="83"/>
      <c r="T190" s="83"/>
      <c r="U190" s="83"/>
      <c r="V190" s="5" t="str">
        <f t="shared" si="87"/>
        <v/>
      </c>
      <c r="W190" s="41"/>
      <c r="X190" s="41"/>
      <c r="Y190" s="41"/>
      <c r="Z190" s="41"/>
      <c r="AA190" s="41"/>
      <c r="AB190" s="41"/>
      <c r="AC190" s="41"/>
      <c r="AD190" s="41"/>
      <c r="AE190" s="5" t="str">
        <f t="shared" si="88"/>
        <v/>
      </c>
      <c r="AF190" s="41"/>
      <c r="AG190" s="41"/>
      <c r="AH190" s="41"/>
      <c r="AI190" s="41"/>
      <c r="AJ190" s="41"/>
      <c r="AK190" s="41"/>
      <c r="AL190" s="41"/>
      <c r="AM190" s="41"/>
      <c r="AN190" s="41">
        <f t="shared" ref="AN190:AN218" si="95">21000/AO190</f>
        <v>18.308631211857019</v>
      </c>
      <c r="AO190" s="41">
        <v>1147</v>
      </c>
      <c r="AP190" s="110" t="s">
        <v>103</v>
      </c>
      <c r="AQ190" s="111" t="s">
        <v>103</v>
      </c>
      <c r="AR190" s="126" t="str">
        <f t="shared" si="89"/>
        <v/>
      </c>
      <c r="AS190" s="126" t="str">
        <f t="shared" si="90"/>
        <v/>
      </c>
      <c r="AT190" s="127">
        <v>1368</v>
      </c>
      <c r="AU190" s="128">
        <v>2.31</v>
      </c>
      <c r="AV190" s="129" t="s">
        <v>103</v>
      </c>
      <c r="AW190" s="126" t="str">
        <f t="shared" si="91"/>
        <v/>
      </c>
      <c r="AX190" s="126" t="str">
        <f t="shared" si="92"/>
        <v/>
      </c>
      <c r="AY190" s="64" t="str">
        <f t="shared" si="93"/>
        <v/>
      </c>
      <c r="AZ190" s="97">
        <v>80.790000000000006</v>
      </c>
      <c r="BA190" s="68"/>
      <c r="BB190" s="68"/>
      <c r="BC190" s="68"/>
      <c r="BD190" s="68"/>
      <c r="BE190" s="15"/>
      <c r="BF190" s="5">
        <f t="shared" si="94"/>
        <v>6099</v>
      </c>
      <c r="BG190" s="42">
        <v>2208</v>
      </c>
      <c r="BH190" s="42">
        <v>3891</v>
      </c>
      <c r="BI190" s="42"/>
      <c r="BJ190" s="42"/>
      <c r="BK190" s="42"/>
      <c r="BL190" s="42"/>
      <c r="BM190" s="42"/>
    </row>
    <row r="191" spans="1:65" outlineLevel="5" x14ac:dyDescent="0.3">
      <c r="A191" s="22">
        <f t="shared" si="80"/>
        <v>6</v>
      </c>
      <c r="B191" s="9">
        <f t="shared" si="78"/>
        <v>44350</v>
      </c>
      <c r="C191" s="51">
        <v>298170</v>
      </c>
      <c r="D191" s="64" t="str">
        <f t="shared" si="85"/>
        <v/>
      </c>
      <c r="E191" s="12"/>
      <c r="F191" s="12"/>
      <c r="G191" s="12"/>
      <c r="H191" s="12"/>
      <c r="I191" s="12"/>
      <c r="J191" s="12"/>
      <c r="K191" s="12"/>
      <c r="L191" s="12"/>
      <c r="M191" s="74" t="str">
        <f t="shared" si="86"/>
        <v/>
      </c>
      <c r="N191" s="83" t="s">
        <v>103</v>
      </c>
      <c r="O191" s="83" t="s">
        <v>103</v>
      </c>
      <c r="P191" s="83"/>
      <c r="Q191" s="83"/>
      <c r="R191" s="83"/>
      <c r="S191" s="83"/>
      <c r="T191" s="83"/>
      <c r="U191" s="83"/>
      <c r="V191" s="5" t="str">
        <f t="shared" si="87"/>
        <v/>
      </c>
      <c r="W191" s="41"/>
      <c r="X191" s="41"/>
      <c r="Y191" s="41"/>
      <c r="Z191" s="41"/>
      <c r="AA191" s="41"/>
      <c r="AB191" s="41"/>
      <c r="AC191" s="41"/>
      <c r="AD191" s="41"/>
      <c r="AE191" s="5" t="str">
        <f t="shared" si="88"/>
        <v/>
      </c>
      <c r="AF191" s="41"/>
      <c r="AG191" s="41"/>
      <c r="AH191" s="41"/>
      <c r="AI191" s="41"/>
      <c r="AJ191" s="41"/>
      <c r="AK191" s="41"/>
      <c r="AL191" s="41"/>
      <c r="AM191" s="41"/>
      <c r="AN191" s="41">
        <f t="shared" si="95"/>
        <v>19.28374655647383</v>
      </c>
      <c r="AO191" s="41">
        <v>1089</v>
      </c>
      <c r="AP191" s="110" t="s">
        <v>103</v>
      </c>
      <c r="AQ191" s="111" t="s">
        <v>103</v>
      </c>
      <c r="AR191" s="126" t="str">
        <f t="shared" si="89"/>
        <v/>
      </c>
      <c r="AS191" s="126" t="str">
        <f t="shared" si="90"/>
        <v/>
      </c>
      <c r="AT191" s="127">
        <v>1114</v>
      </c>
      <c r="AU191" s="128">
        <v>2.4300000000000002</v>
      </c>
      <c r="AV191" s="129" t="s">
        <v>103</v>
      </c>
      <c r="AW191" s="126" t="str">
        <f t="shared" si="91"/>
        <v/>
      </c>
      <c r="AX191" s="126" t="str">
        <f t="shared" si="92"/>
        <v/>
      </c>
      <c r="AY191" s="64" t="str">
        <f t="shared" si="93"/>
        <v/>
      </c>
      <c r="AZ191" s="97">
        <v>81.05</v>
      </c>
      <c r="BA191" s="68"/>
      <c r="BB191" s="68"/>
      <c r="BC191" s="68"/>
      <c r="BD191" s="68"/>
      <c r="BE191" s="15"/>
      <c r="BF191" s="5">
        <f t="shared" si="94"/>
        <v>8121</v>
      </c>
      <c r="BG191" s="42">
        <v>6680</v>
      </c>
      <c r="BH191" s="42">
        <v>1441</v>
      </c>
      <c r="BI191" s="42"/>
      <c r="BJ191" s="42"/>
      <c r="BK191" s="42"/>
      <c r="BL191" s="42"/>
      <c r="BM191" s="42"/>
    </row>
    <row r="192" spans="1:65" outlineLevel="5" x14ac:dyDescent="0.3">
      <c r="A192" s="22">
        <f t="shared" si="80"/>
        <v>6</v>
      </c>
      <c r="B192" s="9">
        <f t="shared" si="78"/>
        <v>44351</v>
      </c>
      <c r="C192" s="51">
        <v>357856</v>
      </c>
      <c r="D192" s="64" t="str">
        <f t="shared" si="85"/>
        <v/>
      </c>
      <c r="E192" s="12"/>
      <c r="F192" s="12"/>
      <c r="G192" s="12"/>
      <c r="H192" s="12"/>
      <c r="I192" s="12"/>
      <c r="J192" s="12"/>
      <c r="K192" s="12"/>
      <c r="L192" s="12"/>
      <c r="M192" s="74">
        <f t="shared" si="86"/>
        <v>7.3</v>
      </c>
      <c r="N192" s="83">
        <v>7.32</v>
      </c>
      <c r="O192" s="83">
        <v>7.36</v>
      </c>
      <c r="P192" s="83"/>
      <c r="Q192" s="83"/>
      <c r="R192" s="83"/>
      <c r="S192" s="83"/>
      <c r="T192" s="83"/>
      <c r="U192" s="83"/>
      <c r="V192" s="5" t="str">
        <f t="shared" si="87"/>
        <v/>
      </c>
      <c r="W192" s="41"/>
      <c r="X192" s="41"/>
      <c r="Y192" s="41"/>
      <c r="Z192" s="41"/>
      <c r="AA192" s="41"/>
      <c r="AB192" s="41"/>
      <c r="AC192" s="41"/>
      <c r="AD192" s="41"/>
      <c r="AE192" s="5" t="str">
        <f t="shared" si="88"/>
        <v/>
      </c>
      <c r="AF192" s="41"/>
      <c r="AG192" s="41"/>
      <c r="AH192" s="41"/>
      <c r="AI192" s="41"/>
      <c r="AJ192" s="41"/>
      <c r="AK192" s="41"/>
      <c r="AL192" s="41"/>
      <c r="AM192" s="41"/>
      <c r="AN192" s="41">
        <f t="shared" si="95"/>
        <v>21.363173957273652</v>
      </c>
      <c r="AO192" s="41">
        <v>983</v>
      </c>
      <c r="AP192" s="110">
        <v>3.78</v>
      </c>
      <c r="AQ192" s="111">
        <v>3</v>
      </c>
      <c r="AR192" s="126">
        <f t="shared" si="89"/>
        <v>79.365079365079367</v>
      </c>
      <c r="AS192" s="126">
        <f t="shared" si="90"/>
        <v>20.634920634920633</v>
      </c>
      <c r="AT192" s="127">
        <v>1128</v>
      </c>
      <c r="AU192" s="128">
        <v>2.2799999999999998</v>
      </c>
      <c r="AV192" s="129">
        <v>1.45</v>
      </c>
      <c r="AW192" s="126">
        <f t="shared" si="91"/>
        <v>63.596491228070185</v>
      </c>
      <c r="AX192" s="126">
        <f t="shared" si="92"/>
        <v>36.403508771929815</v>
      </c>
      <c r="AY192" s="64">
        <f t="shared" si="93"/>
        <v>54.578313253012034</v>
      </c>
      <c r="AZ192" s="97">
        <v>81.239999999999995</v>
      </c>
      <c r="BA192" s="68"/>
      <c r="BB192" s="68"/>
      <c r="BC192" s="68"/>
      <c r="BD192" s="68"/>
      <c r="BE192" s="15"/>
      <c r="BF192" s="5">
        <f t="shared" si="94"/>
        <v>8201</v>
      </c>
      <c r="BG192" s="42">
        <v>6576</v>
      </c>
      <c r="BH192" s="42">
        <v>1625</v>
      </c>
      <c r="BI192" s="42"/>
      <c r="BJ192" s="42"/>
      <c r="BK192" s="42"/>
      <c r="BL192" s="42"/>
      <c r="BM192" s="42"/>
    </row>
    <row r="193" spans="1:65" outlineLevel="5" x14ac:dyDescent="0.3">
      <c r="A193" s="22">
        <f t="shared" si="80"/>
        <v>6</v>
      </c>
      <c r="B193" s="9">
        <f t="shared" si="78"/>
        <v>44352</v>
      </c>
      <c r="C193" s="51">
        <v>319336</v>
      </c>
      <c r="D193" s="64" t="str">
        <f t="shared" si="85"/>
        <v/>
      </c>
      <c r="E193" s="12"/>
      <c r="F193" s="12"/>
      <c r="G193" s="12"/>
      <c r="H193" s="12"/>
      <c r="I193" s="12"/>
      <c r="J193" s="12"/>
      <c r="K193" s="12"/>
      <c r="L193" s="12"/>
      <c r="M193" s="74" t="str">
        <f t="shared" si="86"/>
        <v/>
      </c>
      <c r="N193" s="83" t="s">
        <v>103</v>
      </c>
      <c r="O193" s="83" t="s">
        <v>103</v>
      </c>
      <c r="P193" s="83"/>
      <c r="Q193" s="83"/>
      <c r="R193" s="83"/>
      <c r="S193" s="83"/>
      <c r="T193" s="83"/>
      <c r="U193" s="83"/>
      <c r="V193" s="5" t="str">
        <f t="shared" si="87"/>
        <v/>
      </c>
      <c r="W193" s="41"/>
      <c r="X193" s="41"/>
      <c r="Y193" s="41"/>
      <c r="Z193" s="41"/>
      <c r="AA193" s="41"/>
      <c r="AB193" s="41"/>
      <c r="AC193" s="41"/>
      <c r="AD193" s="41"/>
      <c r="AE193" s="5" t="str">
        <f t="shared" si="88"/>
        <v/>
      </c>
      <c r="AF193" s="41"/>
      <c r="AG193" s="41"/>
      <c r="AH193" s="41"/>
      <c r="AI193" s="41"/>
      <c r="AJ193" s="41"/>
      <c r="AK193" s="41"/>
      <c r="AL193" s="41"/>
      <c r="AM193" s="41"/>
      <c r="AN193" s="41">
        <f t="shared" si="95"/>
        <v>19.021739130434781</v>
      </c>
      <c r="AO193" s="41">
        <v>1104</v>
      </c>
      <c r="AP193" s="110" t="s">
        <v>103</v>
      </c>
      <c r="AQ193" s="111" t="s">
        <v>103</v>
      </c>
      <c r="AR193" s="126" t="str">
        <f t="shared" si="89"/>
        <v/>
      </c>
      <c r="AS193" s="126" t="str">
        <f t="shared" si="90"/>
        <v/>
      </c>
      <c r="AT193" s="127">
        <v>1093</v>
      </c>
      <c r="AU193" s="128" t="s">
        <v>103</v>
      </c>
      <c r="AV193" s="129" t="s">
        <v>103</v>
      </c>
      <c r="AW193" s="126" t="str">
        <f t="shared" si="91"/>
        <v/>
      </c>
      <c r="AX193" s="126" t="str">
        <f t="shared" si="92"/>
        <v/>
      </c>
      <c r="AY193" s="64" t="str">
        <f t="shared" si="93"/>
        <v/>
      </c>
      <c r="AZ193" s="97" t="s">
        <v>103</v>
      </c>
      <c r="BA193" s="68"/>
      <c r="BB193" s="68"/>
      <c r="BC193" s="68"/>
      <c r="BD193" s="68"/>
      <c r="BE193" s="15"/>
      <c r="BF193" s="5">
        <f t="shared" si="94"/>
        <v>7212</v>
      </c>
      <c r="BG193" s="42">
        <v>5854</v>
      </c>
      <c r="BH193" s="42">
        <v>1358</v>
      </c>
      <c r="BI193" s="42"/>
      <c r="BJ193" s="42"/>
      <c r="BK193" s="42"/>
      <c r="BL193" s="42"/>
      <c r="BM193" s="42"/>
    </row>
    <row r="194" spans="1:65" outlineLevel="5" x14ac:dyDescent="0.3">
      <c r="A194" s="22">
        <f t="shared" si="80"/>
        <v>6</v>
      </c>
      <c r="B194" s="9">
        <f t="shared" si="78"/>
        <v>44353</v>
      </c>
      <c r="C194" s="51">
        <v>310772</v>
      </c>
      <c r="D194" s="64" t="str">
        <f t="shared" si="85"/>
        <v/>
      </c>
      <c r="E194" s="12"/>
      <c r="F194" s="12"/>
      <c r="G194" s="12"/>
      <c r="H194" s="12"/>
      <c r="I194" s="12"/>
      <c r="J194" s="12"/>
      <c r="K194" s="12"/>
      <c r="L194" s="12"/>
      <c r="M194" s="74" t="str">
        <f t="shared" si="86"/>
        <v/>
      </c>
      <c r="N194" s="83" t="s">
        <v>103</v>
      </c>
      <c r="O194" s="83" t="s">
        <v>103</v>
      </c>
      <c r="P194" s="83"/>
      <c r="Q194" s="83"/>
      <c r="R194" s="83"/>
      <c r="S194" s="83"/>
      <c r="T194" s="83"/>
      <c r="U194" s="83"/>
      <c r="V194" s="5" t="str">
        <f t="shared" si="87"/>
        <v/>
      </c>
      <c r="W194" s="41"/>
      <c r="X194" s="41"/>
      <c r="Y194" s="41"/>
      <c r="Z194" s="41"/>
      <c r="AA194" s="41"/>
      <c r="AB194" s="41"/>
      <c r="AC194" s="41"/>
      <c r="AD194" s="41"/>
      <c r="AE194" s="5" t="str">
        <f t="shared" si="88"/>
        <v/>
      </c>
      <c r="AF194" s="41"/>
      <c r="AG194" s="41"/>
      <c r="AH194" s="41"/>
      <c r="AI194" s="41"/>
      <c r="AJ194" s="41"/>
      <c r="AK194" s="41"/>
      <c r="AL194" s="41"/>
      <c r="AM194" s="41"/>
      <c r="AN194" s="41">
        <f t="shared" si="95"/>
        <v>19.073569482288828</v>
      </c>
      <c r="AO194" s="41">
        <v>1101</v>
      </c>
      <c r="AP194" s="110" t="s">
        <v>103</v>
      </c>
      <c r="AQ194" s="111" t="s">
        <v>103</v>
      </c>
      <c r="AR194" s="126" t="str">
        <f t="shared" si="89"/>
        <v/>
      </c>
      <c r="AS194" s="126" t="str">
        <f t="shared" si="90"/>
        <v/>
      </c>
      <c r="AT194" s="127">
        <v>1134</v>
      </c>
      <c r="AU194" s="128" t="s">
        <v>103</v>
      </c>
      <c r="AV194" s="129" t="s">
        <v>103</v>
      </c>
      <c r="AW194" s="126" t="str">
        <f t="shared" si="91"/>
        <v/>
      </c>
      <c r="AX194" s="126" t="str">
        <f t="shared" si="92"/>
        <v/>
      </c>
      <c r="AY194" s="64" t="str">
        <f t="shared" si="93"/>
        <v/>
      </c>
      <c r="AZ194" s="97" t="s">
        <v>103</v>
      </c>
      <c r="BA194" s="68"/>
      <c r="BB194" s="68"/>
      <c r="BC194" s="68"/>
      <c r="BD194" s="68"/>
      <c r="BE194" s="15"/>
      <c r="BF194" s="5">
        <f t="shared" si="94"/>
        <v>7263</v>
      </c>
      <c r="BG194" s="42">
        <v>3333</v>
      </c>
      <c r="BH194" s="42">
        <v>3930</v>
      </c>
      <c r="BI194" s="42"/>
      <c r="BJ194" s="42"/>
      <c r="BK194" s="42"/>
      <c r="BL194" s="42"/>
      <c r="BM194" s="42"/>
    </row>
    <row r="195" spans="1:65" outlineLevel="5" x14ac:dyDescent="0.3">
      <c r="A195" s="22">
        <f t="shared" si="80"/>
        <v>6</v>
      </c>
      <c r="B195" s="9">
        <f t="shared" si="78"/>
        <v>44354</v>
      </c>
      <c r="C195" s="51">
        <v>313039</v>
      </c>
      <c r="D195" s="64" t="str">
        <f t="shared" si="85"/>
        <v/>
      </c>
      <c r="E195" s="12"/>
      <c r="F195" s="12"/>
      <c r="G195" s="12"/>
      <c r="H195" s="12"/>
      <c r="I195" s="12"/>
      <c r="J195" s="12"/>
      <c r="K195" s="12"/>
      <c r="L195" s="12"/>
      <c r="M195" s="74" t="str">
        <f t="shared" si="86"/>
        <v/>
      </c>
      <c r="N195" s="83" t="s">
        <v>103</v>
      </c>
      <c r="O195" s="83" t="s">
        <v>103</v>
      </c>
      <c r="P195" s="83"/>
      <c r="Q195" s="83"/>
      <c r="R195" s="83"/>
      <c r="S195" s="83"/>
      <c r="T195" s="83"/>
      <c r="U195" s="83"/>
      <c r="V195" s="5" t="str">
        <f t="shared" si="87"/>
        <v/>
      </c>
      <c r="W195" s="41"/>
      <c r="X195" s="41"/>
      <c r="Y195" s="41"/>
      <c r="Z195" s="41"/>
      <c r="AA195" s="41"/>
      <c r="AB195" s="41"/>
      <c r="AC195" s="41"/>
      <c r="AD195" s="41"/>
      <c r="AE195" s="5" t="str">
        <f t="shared" si="88"/>
        <v/>
      </c>
      <c r="AF195" s="41"/>
      <c r="AG195" s="41"/>
      <c r="AH195" s="41"/>
      <c r="AI195" s="41"/>
      <c r="AJ195" s="41"/>
      <c r="AK195" s="41"/>
      <c r="AL195" s="41"/>
      <c r="AM195" s="41"/>
      <c r="AN195" s="41">
        <f t="shared" si="95"/>
        <v>19.213174748398902</v>
      </c>
      <c r="AO195" s="41">
        <v>1093</v>
      </c>
      <c r="AP195" s="110" t="s">
        <v>103</v>
      </c>
      <c r="AQ195" s="111" t="s">
        <v>103</v>
      </c>
      <c r="AR195" s="126" t="str">
        <f t="shared" si="89"/>
        <v/>
      </c>
      <c r="AS195" s="126" t="str">
        <f t="shared" si="90"/>
        <v/>
      </c>
      <c r="AT195" s="127">
        <v>1110</v>
      </c>
      <c r="AU195" s="128">
        <v>2.34</v>
      </c>
      <c r="AV195" s="129" t="s">
        <v>103</v>
      </c>
      <c r="AW195" s="126" t="str">
        <f t="shared" si="91"/>
        <v/>
      </c>
      <c r="AX195" s="126" t="str">
        <f t="shared" si="92"/>
        <v/>
      </c>
      <c r="AY195" s="64" t="str">
        <f t="shared" si="93"/>
        <v/>
      </c>
      <c r="AZ195" s="97">
        <v>80.67</v>
      </c>
      <c r="BA195" s="68"/>
      <c r="BB195" s="68"/>
      <c r="BC195" s="68"/>
      <c r="BD195" s="68"/>
      <c r="BE195" s="15"/>
      <c r="BF195" s="5">
        <f t="shared" si="94"/>
        <v>6155</v>
      </c>
      <c r="BG195" s="42">
        <v>2665</v>
      </c>
      <c r="BH195" s="42">
        <v>3490</v>
      </c>
      <c r="BI195" s="42"/>
      <c r="BJ195" s="42"/>
      <c r="BK195" s="42"/>
      <c r="BL195" s="42"/>
      <c r="BM195" s="42"/>
    </row>
    <row r="196" spans="1:65" outlineLevel="5" x14ac:dyDescent="0.3">
      <c r="A196" s="22">
        <f t="shared" si="80"/>
        <v>6</v>
      </c>
      <c r="B196" s="9">
        <f t="shared" si="78"/>
        <v>44355</v>
      </c>
      <c r="C196" s="51">
        <v>289896</v>
      </c>
      <c r="D196" s="64" t="str">
        <f t="shared" si="85"/>
        <v/>
      </c>
      <c r="E196" s="12"/>
      <c r="F196" s="12"/>
      <c r="G196" s="12"/>
      <c r="H196" s="12"/>
      <c r="I196" s="12"/>
      <c r="J196" s="12"/>
      <c r="K196" s="12"/>
      <c r="L196" s="12"/>
      <c r="M196" s="74">
        <f t="shared" si="86"/>
        <v>7.5</v>
      </c>
      <c r="N196" s="83">
        <v>7.44</v>
      </c>
      <c r="O196" s="83">
        <v>7.53</v>
      </c>
      <c r="P196" s="83"/>
      <c r="Q196" s="83"/>
      <c r="R196" s="83"/>
      <c r="S196" s="83"/>
      <c r="T196" s="83"/>
      <c r="U196" s="83"/>
      <c r="V196" s="5" t="str">
        <f t="shared" si="87"/>
        <v/>
      </c>
      <c r="W196" s="41"/>
      <c r="X196" s="41"/>
      <c r="Y196" s="41"/>
      <c r="Z196" s="41"/>
      <c r="AA196" s="41"/>
      <c r="AB196" s="41"/>
      <c r="AC196" s="41"/>
      <c r="AD196" s="41"/>
      <c r="AE196" s="5" t="str">
        <f t="shared" si="88"/>
        <v/>
      </c>
      <c r="AF196" s="41"/>
      <c r="AG196" s="41"/>
      <c r="AH196" s="41"/>
      <c r="AI196" s="41"/>
      <c r="AJ196" s="41"/>
      <c r="AK196" s="41"/>
      <c r="AL196" s="41"/>
      <c r="AM196" s="41"/>
      <c r="AN196" s="41">
        <f t="shared" si="95"/>
        <v>21.761658031088082</v>
      </c>
      <c r="AO196" s="41">
        <v>965</v>
      </c>
      <c r="AP196" s="110">
        <v>3.51</v>
      </c>
      <c r="AQ196" s="111">
        <v>2.77</v>
      </c>
      <c r="AR196" s="126">
        <f t="shared" si="89"/>
        <v>78.917378917378926</v>
      </c>
      <c r="AS196" s="126">
        <f t="shared" si="90"/>
        <v>21.082621082621074</v>
      </c>
      <c r="AT196" s="127">
        <v>1254</v>
      </c>
      <c r="AU196" s="128">
        <v>2.2400000000000002</v>
      </c>
      <c r="AV196" s="129">
        <v>1.5</v>
      </c>
      <c r="AW196" s="126">
        <f t="shared" si="91"/>
        <v>66.964285714285708</v>
      </c>
      <c r="AX196" s="126">
        <f t="shared" si="92"/>
        <v>33.035714285714292</v>
      </c>
      <c r="AY196" s="64">
        <f t="shared" si="93"/>
        <v>45.848375451263578</v>
      </c>
      <c r="AZ196" s="97">
        <v>81.83</v>
      </c>
      <c r="BA196" s="68"/>
      <c r="BB196" s="68"/>
      <c r="BC196" s="68"/>
      <c r="BD196" s="68"/>
      <c r="BE196" s="15"/>
      <c r="BF196" s="5">
        <f t="shared" si="94"/>
        <v>6985</v>
      </c>
      <c r="BG196" s="42">
        <v>4927</v>
      </c>
      <c r="BH196" s="42">
        <v>2058</v>
      </c>
      <c r="BI196" s="42"/>
      <c r="BJ196" s="42"/>
      <c r="BK196" s="42"/>
      <c r="BL196" s="42"/>
      <c r="BM196" s="42"/>
    </row>
    <row r="197" spans="1:65" outlineLevel="5" x14ac:dyDescent="0.3">
      <c r="A197" s="22">
        <f t="shared" si="80"/>
        <v>6</v>
      </c>
      <c r="B197" s="9">
        <f t="shared" si="78"/>
        <v>44356</v>
      </c>
      <c r="C197" s="51">
        <v>294041</v>
      </c>
      <c r="D197" s="64" t="str">
        <f t="shared" si="85"/>
        <v/>
      </c>
      <c r="E197" s="12"/>
      <c r="F197" s="12"/>
      <c r="G197" s="12"/>
      <c r="H197" s="12"/>
      <c r="I197" s="12"/>
      <c r="J197" s="12"/>
      <c r="K197" s="12"/>
      <c r="L197" s="12"/>
      <c r="M197" s="74" t="str">
        <f t="shared" si="86"/>
        <v/>
      </c>
      <c r="N197" s="83" t="s">
        <v>103</v>
      </c>
      <c r="O197" s="83" t="s">
        <v>103</v>
      </c>
      <c r="P197" s="83"/>
      <c r="Q197" s="83"/>
      <c r="R197" s="83"/>
      <c r="S197" s="83"/>
      <c r="T197" s="83"/>
      <c r="U197" s="83"/>
      <c r="V197" s="5" t="str">
        <f t="shared" si="87"/>
        <v/>
      </c>
      <c r="W197" s="41"/>
      <c r="X197" s="41"/>
      <c r="Y197" s="41"/>
      <c r="Z197" s="41"/>
      <c r="AA197" s="41"/>
      <c r="AB197" s="41"/>
      <c r="AC197" s="41"/>
      <c r="AD197" s="41"/>
      <c r="AE197" s="5" t="str">
        <f t="shared" si="88"/>
        <v/>
      </c>
      <c r="AF197" s="41"/>
      <c r="AG197" s="41"/>
      <c r="AH197" s="41"/>
      <c r="AI197" s="41"/>
      <c r="AJ197" s="41"/>
      <c r="AK197" s="41"/>
      <c r="AL197" s="41"/>
      <c r="AM197" s="41"/>
      <c r="AN197" s="41">
        <f t="shared" si="95"/>
        <v>15.981735159817351</v>
      </c>
      <c r="AO197" s="41">
        <v>1314</v>
      </c>
      <c r="AP197" s="110" t="s">
        <v>103</v>
      </c>
      <c r="AQ197" s="111" t="s">
        <v>103</v>
      </c>
      <c r="AR197" s="126" t="str">
        <f t="shared" si="89"/>
        <v/>
      </c>
      <c r="AS197" s="126" t="str">
        <f t="shared" si="90"/>
        <v/>
      </c>
      <c r="AT197" s="127">
        <v>1331</v>
      </c>
      <c r="AU197" s="128">
        <v>2.31</v>
      </c>
      <c r="AV197" s="129" t="s">
        <v>103</v>
      </c>
      <c r="AW197" s="126" t="str">
        <f t="shared" si="91"/>
        <v/>
      </c>
      <c r="AX197" s="126" t="str">
        <f t="shared" si="92"/>
        <v/>
      </c>
      <c r="AY197" s="64" t="str">
        <f t="shared" si="93"/>
        <v/>
      </c>
      <c r="AZ197" s="97">
        <v>81.62</v>
      </c>
      <c r="BA197" s="68"/>
      <c r="BB197" s="68"/>
      <c r="BC197" s="68"/>
      <c r="BD197" s="68"/>
      <c r="BE197" s="15"/>
      <c r="BF197" s="5">
        <f t="shared" si="94"/>
        <v>8508</v>
      </c>
      <c r="BG197" s="42">
        <v>4982</v>
      </c>
      <c r="BH197" s="42">
        <v>3526</v>
      </c>
      <c r="BI197" s="42"/>
      <c r="BJ197" s="42"/>
      <c r="BK197" s="42"/>
      <c r="BL197" s="42"/>
      <c r="BM197" s="42"/>
    </row>
    <row r="198" spans="1:65" outlineLevel="5" x14ac:dyDescent="0.3">
      <c r="A198" s="22">
        <f t="shared" si="80"/>
        <v>6</v>
      </c>
      <c r="B198" s="9">
        <f t="shared" si="78"/>
        <v>44357</v>
      </c>
      <c r="C198" s="51">
        <v>305047</v>
      </c>
      <c r="D198" s="64" t="str">
        <f t="shared" si="85"/>
        <v/>
      </c>
      <c r="E198" s="12"/>
      <c r="F198" s="12"/>
      <c r="G198" s="12"/>
      <c r="H198" s="12"/>
      <c r="I198" s="12"/>
      <c r="J198" s="12"/>
      <c r="K198" s="12"/>
      <c r="L198" s="12"/>
      <c r="M198" s="74" t="str">
        <f t="shared" si="86"/>
        <v/>
      </c>
      <c r="N198" s="83" t="s">
        <v>103</v>
      </c>
      <c r="O198" s="83" t="s">
        <v>103</v>
      </c>
      <c r="P198" s="83"/>
      <c r="Q198" s="83"/>
      <c r="R198" s="83"/>
      <c r="S198" s="83"/>
      <c r="T198" s="83"/>
      <c r="U198" s="83"/>
      <c r="V198" s="5" t="str">
        <f t="shared" si="87"/>
        <v/>
      </c>
      <c r="W198" s="41"/>
      <c r="X198" s="41"/>
      <c r="Y198" s="41"/>
      <c r="Z198" s="41"/>
      <c r="AA198" s="41"/>
      <c r="AB198" s="41"/>
      <c r="AC198" s="41"/>
      <c r="AD198" s="41"/>
      <c r="AE198" s="5" t="str">
        <f t="shared" si="88"/>
        <v/>
      </c>
      <c r="AF198" s="41"/>
      <c r="AG198" s="41"/>
      <c r="AH198" s="41"/>
      <c r="AI198" s="41"/>
      <c r="AJ198" s="41"/>
      <c r="AK198" s="41"/>
      <c r="AL198" s="41"/>
      <c r="AM198" s="41"/>
      <c r="AN198" s="41">
        <f t="shared" si="95"/>
        <v>17.994858611825194</v>
      </c>
      <c r="AO198" s="41">
        <v>1167</v>
      </c>
      <c r="AP198" s="110" t="s">
        <v>103</v>
      </c>
      <c r="AQ198" s="111" t="s">
        <v>103</v>
      </c>
      <c r="AR198" s="126" t="str">
        <f t="shared" si="89"/>
        <v/>
      </c>
      <c r="AS198" s="126" t="str">
        <f t="shared" si="90"/>
        <v/>
      </c>
      <c r="AT198" s="127">
        <v>1205</v>
      </c>
      <c r="AU198" s="128">
        <v>2.27</v>
      </c>
      <c r="AV198" s="129" t="s">
        <v>103</v>
      </c>
      <c r="AW198" s="126" t="str">
        <f t="shared" si="91"/>
        <v/>
      </c>
      <c r="AX198" s="126" t="str">
        <f t="shared" si="92"/>
        <v/>
      </c>
      <c r="AY198" s="64" t="str">
        <f t="shared" si="93"/>
        <v/>
      </c>
      <c r="AZ198" s="97">
        <v>81.47</v>
      </c>
      <c r="BA198" s="68"/>
      <c r="BB198" s="68"/>
      <c r="BC198" s="68"/>
      <c r="BD198" s="68"/>
      <c r="BE198" s="15"/>
      <c r="BF198" s="5">
        <f t="shared" si="94"/>
        <v>8002</v>
      </c>
      <c r="BG198" s="42">
        <v>5751</v>
      </c>
      <c r="BH198" s="42">
        <v>2251</v>
      </c>
      <c r="BI198" s="42"/>
      <c r="BJ198" s="42"/>
      <c r="BK198" s="42"/>
      <c r="BL198" s="42"/>
      <c r="BM198" s="42"/>
    </row>
    <row r="199" spans="1:65" outlineLevel="5" x14ac:dyDescent="0.3">
      <c r="A199" s="22">
        <f t="shared" si="80"/>
        <v>6</v>
      </c>
      <c r="B199" s="9">
        <f t="shared" si="78"/>
        <v>44358</v>
      </c>
      <c r="C199" s="51">
        <v>320916</v>
      </c>
      <c r="D199" s="64" t="str">
        <f t="shared" si="85"/>
        <v/>
      </c>
      <c r="E199" s="12"/>
      <c r="F199" s="12"/>
      <c r="G199" s="12"/>
      <c r="H199" s="12"/>
      <c r="I199" s="12"/>
      <c r="J199" s="12"/>
      <c r="K199" s="12"/>
      <c r="L199" s="12"/>
      <c r="M199" s="74" t="str">
        <f t="shared" si="86"/>
        <v/>
      </c>
      <c r="N199" s="83" t="s">
        <v>103</v>
      </c>
      <c r="O199" s="83" t="s">
        <v>103</v>
      </c>
      <c r="P199" s="83"/>
      <c r="Q199" s="83"/>
      <c r="R199" s="83"/>
      <c r="S199" s="83"/>
      <c r="T199" s="83"/>
      <c r="U199" s="83"/>
      <c r="V199" s="5" t="str">
        <f t="shared" si="87"/>
        <v/>
      </c>
      <c r="W199" s="41"/>
      <c r="X199" s="41"/>
      <c r="Y199" s="41"/>
      <c r="Z199" s="41"/>
      <c r="AA199" s="41"/>
      <c r="AB199" s="41"/>
      <c r="AC199" s="41"/>
      <c r="AD199" s="41"/>
      <c r="AE199" s="5" t="str">
        <f t="shared" si="88"/>
        <v/>
      </c>
      <c r="AF199" s="41"/>
      <c r="AG199" s="41"/>
      <c r="AH199" s="41"/>
      <c r="AI199" s="41"/>
      <c r="AJ199" s="41"/>
      <c r="AK199" s="41"/>
      <c r="AL199" s="41"/>
      <c r="AM199" s="41"/>
      <c r="AN199" s="41">
        <f t="shared" si="95"/>
        <v>16.091954022988507</v>
      </c>
      <c r="AO199" s="41">
        <v>1305</v>
      </c>
      <c r="AP199" s="110" t="s">
        <v>103</v>
      </c>
      <c r="AQ199" s="111" t="s">
        <v>103</v>
      </c>
      <c r="AR199" s="126" t="str">
        <f t="shared" si="89"/>
        <v/>
      </c>
      <c r="AS199" s="126" t="str">
        <f t="shared" si="90"/>
        <v/>
      </c>
      <c r="AT199" s="127">
        <v>1245</v>
      </c>
      <c r="AU199" s="128">
        <v>2.25</v>
      </c>
      <c r="AV199" s="129" t="s">
        <v>103</v>
      </c>
      <c r="AW199" s="126" t="str">
        <f t="shared" si="91"/>
        <v/>
      </c>
      <c r="AX199" s="126" t="str">
        <f t="shared" si="92"/>
        <v/>
      </c>
      <c r="AY199" s="64" t="str">
        <f t="shared" si="93"/>
        <v/>
      </c>
      <c r="AZ199" s="97">
        <v>81.349999999999994</v>
      </c>
      <c r="BA199" s="68"/>
      <c r="BB199" s="68"/>
      <c r="BC199" s="68"/>
      <c r="BD199" s="68"/>
      <c r="BE199" s="15"/>
      <c r="BF199" s="5">
        <f t="shared" si="94"/>
        <v>8470</v>
      </c>
      <c r="BG199" s="42">
        <v>6703</v>
      </c>
      <c r="BH199" s="42">
        <v>1767</v>
      </c>
      <c r="BI199" s="42"/>
      <c r="BJ199" s="42"/>
      <c r="BK199" s="42"/>
      <c r="BL199" s="42"/>
      <c r="BM199" s="42"/>
    </row>
    <row r="200" spans="1:65" outlineLevel="5" x14ac:dyDescent="0.3">
      <c r="A200" s="22">
        <f t="shared" si="80"/>
        <v>6</v>
      </c>
      <c r="B200" s="9">
        <f t="shared" si="78"/>
        <v>44359</v>
      </c>
      <c r="C200" s="51">
        <v>344482</v>
      </c>
      <c r="D200" s="64" t="str">
        <f t="shared" si="85"/>
        <v/>
      </c>
      <c r="E200" s="12"/>
      <c r="F200" s="12"/>
      <c r="G200" s="12"/>
      <c r="H200" s="12"/>
      <c r="I200" s="12"/>
      <c r="J200" s="12"/>
      <c r="K200" s="12"/>
      <c r="L200" s="12"/>
      <c r="M200" s="74" t="str">
        <f t="shared" si="86"/>
        <v/>
      </c>
      <c r="N200" s="83" t="s">
        <v>103</v>
      </c>
      <c r="O200" s="83" t="s">
        <v>103</v>
      </c>
      <c r="P200" s="83"/>
      <c r="Q200" s="83"/>
      <c r="R200" s="83"/>
      <c r="S200" s="83"/>
      <c r="T200" s="83"/>
      <c r="U200" s="83"/>
      <c r="V200" s="5" t="str">
        <f t="shared" si="87"/>
        <v/>
      </c>
      <c r="W200" s="41"/>
      <c r="X200" s="41"/>
      <c r="Y200" s="41"/>
      <c r="Z200" s="41"/>
      <c r="AA200" s="41"/>
      <c r="AB200" s="41"/>
      <c r="AC200" s="41"/>
      <c r="AD200" s="41"/>
      <c r="AE200" s="5" t="str">
        <f t="shared" si="88"/>
        <v/>
      </c>
      <c r="AF200" s="41"/>
      <c r="AG200" s="41"/>
      <c r="AH200" s="41"/>
      <c r="AI200" s="41"/>
      <c r="AJ200" s="41"/>
      <c r="AK200" s="41"/>
      <c r="AL200" s="41"/>
      <c r="AM200" s="41"/>
      <c r="AN200" s="41">
        <f t="shared" si="95"/>
        <v>17.933390264730999</v>
      </c>
      <c r="AO200" s="41">
        <v>1171</v>
      </c>
      <c r="AP200" s="110" t="s">
        <v>103</v>
      </c>
      <c r="AQ200" s="111" t="s">
        <v>103</v>
      </c>
      <c r="AR200" s="126" t="str">
        <f t="shared" si="89"/>
        <v/>
      </c>
      <c r="AS200" s="126" t="str">
        <f t="shared" si="90"/>
        <v/>
      </c>
      <c r="AT200" s="127">
        <v>1256</v>
      </c>
      <c r="AU200" s="128" t="s">
        <v>103</v>
      </c>
      <c r="AV200" s="129" t="s">
        <v>103</v>
      </c>
      <c r="AW200" s="126" t="str">
        <f t="shared" si="91"/>
        <v/>
      </c>
      <c r="AX200" s="126" t="str">
        <f t="shared" si="92"/>
        <v/>
      </c>
      <c r="AY200" s="64" t="str">
        <f t="shared" si="93"/>
        <v/>
      </c>
      <c r="AZ200" s="97" t="s">
        <v>103</v>
      </c>
      <c r="BA200" s="68"/>
      <c r="BB200" s="68"/>
      <c r="BC200" s="68"/>
      <c r="BD200" s="68"/>
      <c r="BE200" s="15"/>
      <c r="BF200" s="5">
        <f t="shared" si="94"/>
        <v>6296</v>
      </c>
      <c r="BG200" s="42">
        <v>2495</v>
      </c>
      <c r="BH200" s="42">
        <v>3801</v>
      </c>
      <c r="BI200" s="42"/>
      <c r="BJ200" s="42"/>
      <c r="BK200" s="42"/>
      <c r="BL200" s="42"/>
      <c r="BM200" s="42"/>
    </row>
    <row r="201" spans="1:65" outlineLevel="5" x14ac:dyDescent="0.3">
      <c r="A201" s="22">
        <f t="shared" si="80"/>
        <v>6</v>
      </c>
      <c r="B201" s="9">
        <f t="shared" si="78"/>
        <v>44360</v>
      </c>
      <c r="C201" s="51">
        <v>349760</v>
      </c>
      <c r="D201" s="64" t="str">
        <f t="shared" si="85"/>
        <v/>
      </c>
      <c r="E201" s="12"/>
      <c r="F201" s="12"/>
      <c r="G201" s="12"/>
      <c r="H201" s="12"/>
      <c r="I201" s="12"/>
      <c r="J201" s="12"/>
      <c r="K201" s="12"/>
      <c r="L201" s="12"/>
      <c r="M201" s="74" t="str">
        <f t="shared" si="86"/>
        <v/>
      </c>
      <c r="N201" s="83" t="s">
        <v>103</v>
      </c>
      <c r="O201" s="83" t="s">
        <v>103</v>
      </c>
      <c r="P201" s="83"/>
      <c r="Q201" s="83"/>
      <c r="R201" s="83"/>
      <c r="S201" s="83"/>
      <c r="T201" s="83"/>
      <c r="U201" s="83"/>
      <c r="V201" s="5" t="str">
        <f t="shared" si="87"/>
        <v/>
      </c>
      <c r="W201" s="41"/>
      <c r="X201" s="41"/>
      <c r="Y201" s="41"/>
      <c r="Z201" s="41"/>
      <c r="AA201" s="41"/>
      <c r="AB201" s="41"/>
      <c r="AC201" s="41"/>
      <c r="AD201" s="41"/>
      <c r="AE201" s="5" t="str">
        <f t="shared" si="88"/>
        <v/>
      </c>
      <c r="AF201" s="41"/>
      <c r="AG201" s="41"/>
      <c r="AH201" s="41"/>
      <c r="AI201" s="41"/>
      <c r="AJ201" s="41"/>
      <c r="AK201" s="41"/>
      <c r="AL201" s="41"/>
      <c r="AM201" s="41"/>
      <c r="AN201" s="41">
        <f t="shared" si="95"/>
        <v>17.073170731707318</v>
      </c>
      <c r="AO201" s="41">
        <v>1230</v>
      </c>
      <c r="AP201" s="110" t="s">
        <v>103</v>
      </c>
      <c r="AQ201" s="111" t="s">
        <v>103</v>
      </c>
      <c r="AR201" s="126" t="str">
        <f t="shared" si="89"/>
        <v/>
      </c>
      <c r="AS201" s="126" t="str">
        <f t="shared" si="90"/>
        <v/>
      </c>
      <c r="AT201" s="127">
        <v>1229</v>
      </c>
      <c r="AU201" s="128" t="s">
        <v>103</v>
      </c>
      <c r="AV201" s="129" t="s">
        <v>103</v>
      </c>
      <c r="AW201" s="126" t="str">
        <f t="shared" si="91"/>
        <v/>
      </c>
      <c r="AX201" s="126" t="str">
        <f t="shared" si="92"/>
        <v/>
      </c>
      <c r="AY201" s="64" t="str">
        <f t="shared" si="93"/>
        <v/>
      </c>
      <c r="AZ201" s="97" t="s">
        <v>103</v>
      </c>
      <c r="BA201" s="68"/>
      <c r="BB201" s="68"/>
      <c r="BC201" s="68"/>
      <c r="BD201" s="68"/>
      <c r="BE201" s="15"/>
      <c r="BF201" s="5">
        <f t="shared" si="94"/>
        <v>4057</v>
      </c>
      <c r="BG201" s="42">
        <v>0</v>
      </c>
      <c r="BH201" s="42">
        <v>4057</v>
      </c>
      <c r="BI201" s="42"/>
      <c r="BJ201" s="42"/>
      <c r="BK201" s="42"/>
      <c r="BL201" s="42"/>
      <c r="BM201" s="42"/>
    </row>
    <row r="202" spans="1:65" outlineLevel="5" x14ac:dyDescent="0.3">
      <c r="A202" s="22">
        <f t="shared" si="80"/>
        <v>6</v>
      </c>
      <c r="B202" s="9">
        <f t="shared" si="78"/>
        <v>44361</v>
      </c>
      <c r="C202" s="51">
        <v>377579</v>
      </c>
      <c r="D202" s="64" t="str">
        <f t="shared" si="85"/>
        <v/>
      </c>
      <c r="E202" s="12"/>
      <c r="F202" s="12"/>
      <c r="G202" s="12"/>
      <c r="H202" s="12"/>
      <c r="I202" s="12"/>
      <c r="J202" s="12"/>
      <c r="K202" s="12"/>
      <c r="L202" s="12"/>
      <c r="M202" s="74" t="str">
        <f t="shared" si="86"/>
        <v/>
      </c>
      <c r="N202" s="83" t="s">
        <v>103</v>
      </c>
      <c r="O202" s="83" t="s">
        <v>103</v>
      </c>
      <c r="P202" s="83"/>
      <c r="Q202" s="83"/>
      <c r="R202" s="83"/>
      <c r="S202" s="83"/>
      <c r="T202" s="83"/>
      <c r="U202" s="83"/>
      <c r="V202" s="5" t="str">
        <f t="shared" si="87"/>
        <v/>
      </c>
      <c r="W202" s="41"/>
      <c r="X202" s="41"/>
      <c r="Y202" s="41"/>
      <c r="Z202" s="41"/>
      <c r="AA202" s="41"/>
      <c r="AB202" s="41"/>
      <c r="AC202" s="41"/>
      <c r="AD202" s="41"/>
      <c r="AE202" s="5" t="str">
        <f t="shared" si="88"/>
        <v/>
      </c>
      <c r="AF202" s="41"/>
      <c r="AG202" s="41"/>
      <c r="AH202" s="41"/>
      <c r="AI202" s="41"/>
      <c r="AJ202" s="41"/>
      <c r="AK202" s="41"/>
      <c r="AL202" s="41"/>
      <c r="AM202" s="41"/>
      <c r="AN202" s="41">
        <f t="shared" si="95"/>
        <v>22.175290390707499</v>
      </c>
      <c r="AO202" s="41">
        <v>947</v>
      </c>
      <c r="AP202" s="110" t="s">
        <v>103</v>
      </c>
      <c r="AQ202" s="111" t="s">
        <v>103</v>
      </c>
      <c r="AR202" s="126" t="str">
        <f t="shared" si="89"/>
        <v/>
      </c>
      <c r="AS202" s="126" t="str">
        <f t="shared" si="90"/>
        <v/>
      </c>
      <c r="AT202" s="127">
        <v>1325</v>
      </c>
      <c r="AU202" s="128">
        <v>2.31</v>
      </c>
      <c r="AV202" s="129" t="s">
        <v>103</v>
      </c>
      <c r="AW202" s="126" t="str">
        <f t="shared" si="91"/>
        <v/>
      </c>
      <c r="AX202" s="126" t="str">
        <f t="shared" si="92"/>
        <v/>
      </c>
      <c r="AY202" s="64" t="str">
        <f t="shared" si="93"/>
        <v/>
      </c>
      <c r="AZ202" s="97">
        <v>80.91</v>
      </c>
      <c r="BA202" s="68"/>
      <c r="BB202" s="68"/>
      <c r="BC202" s="68"/>
      <c r="BD202" s="68"/>
      <c r="BE202" s="15"/>
      <c r="BF202" s="5">
        <f t="shared" si="94"/>
        <v>5004</v>
      </c>
      <c r="BG202" s="42">
        <v>5004</v>
      </c>
      <c r="BH202" s="42">
        <v>0</v>
      </c>
      <c r="BI202" s="42"/>
      <c r="BJ202" s="42"/>
      <c r="BK202" s="42"/>
      <c r="BL202" s="42"/>
      <c r="BM202" s="42"/>
    </row>
    <row r="203" spans="1:65" outlineLevel="5" x14ac:dyDescent="0.3">
      <c r="A203" s="22">
        <f t="shared" si="80"/>
        <v>6</v>
      </c>
      <c r="B203" s="9">
        <f t="shared" si="78"/>
        <v>44362</v>
      </c>
      <c r="C203" s="51">
        <v>362723</v>
      </c>
      <c r="D203" s="64" t="str">
        <f t="shared" si="85"/>
        <v/>
      </c>
      <c r="E203" s="12"/>
      <c r="F203" s="12"/>
      <c r="G203" s="12"/>
      <c r="H203" s="12"/>
      <c r="I203" s="12"/>
      <c r="J203" s="12"/>
      <c r="K203" s="12"/>
      <c r="L203" s="12"/>
      <c r="M203" s="74" t="str">
        <f t="shared" si="86"/>
        <v/>
      </c>
      <c r="N203" s="83" t="s">
        <v>103</v>
      </c>
      <c r="O203" s="83" t="s">
        <v>103</v>
      </c>
      <c r="P203" s="83"/>
      <c r="Q203" s="83"/>
      <c r="R203" s="83"/>
      <c r="S203" s="83"/>
      <c r="T203" s="83"/>
      <c r="U203" s="83"/>
      <c r="V203" s="5" t="str">
        <f t="shared" si="87"/>
        <v/>
      </c>
      <c r="W203" s="41"/>
      <c r="X203" s="41"/>
      <c r="Y203" s="41"/>
      <c r="Z203" s="41"/>
      <c r="AA203" s="41"/>
      <c r="AB203" s="41"/>
      <c r="AC203" s="41"/>
      <c r="AD203" s="41"/>
      <c r="AE203" s="5" t="str">
        <f t="shared" si="88"/>
        <v/>
      </c>
      <c r="AF203" s="41"/>
      <c r="AG203" s="41"/>
      <c r="AH203" s="41"/>
      <c r="AI203" s="41"/>
      <c r="AJ203" s="41"/>
      <c r="AK203" s="41"/>
      <c r="AL203" s="41"/>
      <c r="AM203" s="41"/>
      <c r="AN203" s="41">
        <f t="shared" si="95"/>
        <v>18.600531443755536</v>
      </c>
      <c r="AO203" s="41">
        <v>1129</v>
      </c>
      <c r="AP203" s="110" t="s">
        <v>103</v>
      </c>
      <c r="AQ203" s="111" t="s">
        <v>103</v>
      </c>
      <c r="AR203" s="126" t="str">
        <f t="shared" si="89"/>
        <v/>
      </c>
      <c r="AS203" s="126" t="str">
        <f t="shared" si="90"/>
        <v/>
      </c>
      <c r="AT203" s="127">
        <v>1266</v>
      </c>
      <c r="AU203" s="128">
        <v>2.34</v>
      </c>
      <c r="AV203" s="129" t="s">
        <v>103</v>
      </c>
      <c r="AW203" s="126" t="str">
        <f t="shared" si="91"/>
        <v/>
      </c>
      <c r="AX203" s="126" t="str">
        <f t="shared" si="92"/>
        <v/>
      </c>
      <c r="AY203" s="64" t="str">
        <f t="shared" si="93"/>
        <v/>
      </c>
      <c r="AZ203" s="97">
        <v>80.569999999999993</v>
      </c>
      <c r="BA203" s="68"/>
      <c r="BB203" s="68"/>
      <c r="BC203" s="68"/>
      <c r="BD203" s="68"/>
      <c r="BE203" s="15"/>
      <c r="BF203" s="5">
        <f t="shared" si="94"/>
        <v>5886</v>
      </c>
      <c r="BG203" s="42">
        <v>5886</v>
      </c>
      <c r="BH203" s="42">
        <v>0</v>
      </c>
      <c r="BI203" s="42"/>
      <c r="BJ203" s="42"/>
      <c r="BK203" s="42"/>
      <c r="BL203" s="42"/>
      <c r="BM203" s="42"/>
    </row>
    <row r="204" spans="1:65" outlineLevel="5" x14ac:dyDescent="0.3">
      <c r="A204" s="22">
        <f t="shared" si="80"/>
        <v>6</v>
      </c>
      <c r="B204" s="9">
        <f t="shared" si="78"/>
        <v>44363</v>
      </c>
      <c r="C204" s="51">
        <v>367520</v>
      </c>
      <c r="D204" s="64" t="str">
        <f t="shared" si="85"/>
        <v/>
      </c>
      <c r="E204" s="12"/>
      <c r="F204" s="12"/>
      <c r="G204" s="12"/>
      <c r="H204" s="12"/>
      <c r="I204" s="12"/>
      <c r="J204" s="12"/>
      <c r="K204" s="12"/>
      <c r="L204" s="12"/>
      <c r="M204" s="74" t="str">
        <f t="shared" si="86"/>
        <v/>
      </c>
      <c r="N204" s="83" t="s">
        <v>103</v>
      </c>
      <c r="O204" s="83" t="s">
        <v>103</v>
      </c>
      <c r="P204" s="83"/>
      <c r="Q204" s="83"/>
      <c r="R204" s="83"/>
      <c r="S204" s="83"/>
      <c r="T204" s="83"/>
      <c r="U204" s="83"/>
      <c r="V204" s="5" t="str">
        <f t="shared" si="87"/>
        <v/>
      </c>
      <c r="W204" s="41"/>
      <c r="X204" s="41"/>
      <c r="Y204" s="41"/>
      <c r="Z204" s="41"/>
      <c r="AA204" s="41"/>
      <c r="AB204" s="41"/>
      <c r="AC204" s="41"/>
      <c r="AD204" s="41"/>
      <c r="AE204" s="5" t="str">
        <f t="shared" si="88"/>
        <v/>
      </c>
      <c r="AF204" s="41"/>
      <c r="AG204" s="41"/>
      <c r="AH204" s="41"/>
      <c r="AI204" s="41"/>
      <c r="AJ204" s="41"/>
      <c r="AK204" s="41"/>
      <c r="AL204" s="41"/>
      <c r="AM204" s="41"/>
      <c r="AN204" s="41">
        <f t="shared" si="95"/>
        <v>16.93548387096774</v>
      </c>
      <c r="AO204" s="41">
        <v>1240</v>
      </c>
      <c r="AP204" s="110" t="s">
        <v>103</v>
      </c>
      <c r="AQ204" s="111" t="s">
        <v>103</v>
      </c>
      <c r="AR204" s="126" t="str">
        <f t="shared" si="89"/>
        <v/>
      </c>
      <c r="AS204" s="126" t="str">
        <f t="shared" si="90"/>
        <v/>
      </c>
      <c r="AT204" s="127">
        <v>1224</v>
      </c>
      <c r="AU204" s="128">
        <v>2.2799999999999998</v>
      </c>
      <c r="AV204" s="129" t="s">
        <v>103</v>
      </c>
      <c r="AW204" s="126" t="str">
        <f t="shared" si="91"/>
        <v/>
      </c>
      <c r="AX204" s="126" t="str">
        <f t="shared" si="92"/>
        <v/>
      </c>
      <c r="AY204" s="64" t="str">
        <f t="shared" si="93"/>
        <v/>
      </c>
      <c r="AZ204" s="97">
        <v>80.94</v>
      </c>
      <c r="BA204" s="68"/>
      <c r="BB204" s="68"/>
      <c r="BC204" s="68"/>
      <c r="BD204" s="68"/>
      <c r="BE204" s="15"/>
      <c r="BF204" s="5">
        <f t="shared" si="94"/>
        <v>7392</v>
      </c>
      <c r="BG204" s="42">
        <v>5547</v>
      </c>
      <c r="BH204" s="42">
        <v>1845</v>
      </c>
      <c r="BI204" s="42"/>
      <c r="BJ204" s="42"/>
      <c r="BK204" s="42"/>
      <c r="BL204" s="42"/>
      <c r="BM204" s="42"/>
    </row>
    <row r="205" spans="1:65" outlineLevel="5" x14ac:dyDescent="0.3">
      <c r="A205" s="22">
        <f t="shared" si="80"/>
        <v>6</v>
      </c>
      <c r="B205" s="9">
        <f t="shared" si="78"/>
        <v>44364</v>
      </c>
      <c r="C205" s="51">
        <v>341984</v>
      </c>
      <c r="D205" s="64" t="str">
        <f t="shared" si="85"/>
        <v/>
      </c>
      <c r="E205" s="12"/>
      <c r="F205" s="12"/>
      <c r="G205" s="12"/>
      <c r="H205" s="12"/>
      <c r="I205" s="12"/>
      <c r="J205" s="12"/>
      <c r="K205" s="12"/>
      <c r="L205" s="12"/>
      <c r="M205" s="74">
        <f t="shared" si="86"/>
        <v>7</v>
      </c>
      <c r="N205" s="83">
        <v>7</v>
      </c>
      <c r="O205" s="83">
        <v>6.98</v>
      </c>
      <c r="P205" s="83"/>
      <c r="Q205" s="83"/>
      <c r="R205" s="83"/>
      <c r="S205" s="83"/>
      <c r="T205" s="83"/>
      <c r="U205" s="83"/>
      <c r="V205" s="5" t="str">
        <f t="shared" si="87"/>
        <v/>
      </c>
      <c r="W205" s="41"/>
      <c r="X205" s="41"/>
      <c r="Y205" s="41"/>
      <c r="Z205" s="41"/>
      <c r="AA205" s="41"/>
      <c r="AB205" s="41"/>
      <c r="AC205" s="41"/>
      <c r="AD205" s="41"/>
      <c r="AE205" s="5" t="str">
        <f t="shared" si="88"/>
        <v/>
      </c>
      <c r="AF205" s="41"/>
      <c r="AG205" s="41"/>
      <c r="AH205" s="41"/>
      <c r="AI205" s="41"/>
      <c r="AJ205" s="41"/>
      <c r="AK205" s="41"/>
      <c r="AL205" s="41"/>
      <c r="AM205" s="41"/>
      <c r="AN205" s="41">
        <f t="shared" si="95"/>
        <v>19.09090909090909</v>
      </c>
      <c r="AO205" s="41">
        <v>1100</v>
      </c>
      <c r="AP205" s="110">
        <v>3.04</v>
      </c>
      <c r="AQ205" s="111">
        <v>2.46</v>
      </c>
      <c r="AR205" s="126">
        <f t="shared" si="89"/>
        <v>80.921052631578945</v>
      </c>
      <c r="AS205" s="126">
        <f t="shared" si="90"/>
        <v>19.078947368421055</v>
      </c>
      <c r="AT205" s="127">
        <v>1061</v>
      </c>
      <c r="AU205" s="128">
        <v>2.12</v>
      </c>
      <c r="AV205" s="129">
        <v>1.42</v>
      </c>
      <c r="AW205" s="126">
        <f t="shared" si="91"/>
        <v>66.981132075471692</v>
      </c>
      <c r="AX205" s="126">
        <f t="shared" si="92"/>
        <v>33.018867924528308</v>
      </c>
      <c r="AY205" s="64">
        <f t="shared" si="93"/>
        <v>52.1718931475029</v>
      </c>
      <c r="AZ205" s="97">
        <v>81.61</v>
      </c>
      <c r="BA205" s="68"/>
      <c r="BB205" s="68"/>
      <c r="BC205" s="68"/>
      <c r="BD205" s="68"/>
      <c r="BE205" s="15"/>
      <c r="BF205" s="5">
        <f t="shared" si="94"/>
        <v>4030</v>
      </c>
      <c r="BG205" s="42">
        <v>1954</v>
      </c>
      <c r="BH205" s="42">
        <v>2076</v>
      </c>
      <c r="BI205" s="42"/>
      <c r="BJ205" s="42"/>
      <c r="BK205" s="42"/>
      <c r="BL205" s="42"/>
      <c r="BM205" s="42"/>
    </row>
    <row r="206" spans="1:65" outlineLevel="5" x14ac:dyDescent="0.3">
      <c r="A206" s="22">
        <f t="shared" si="80"/>
        <v>6</v>
      </c>
      <c r="B206" s="9">
        <f t="shared" si="78"/>
        <v>44365</v>
      </c>
      <c r="C206" s="51">
        <v>371922</v>
      </c>
      <c r="D206" s="64" t="str">
        <f t="shared" si="85"/>
        <v/>
      </c>
      <c r="E206" s="12"/>
      <c r="F206" s="12"/>
      <c r="G206" s="12"/>
      <c r="H206" s="12"/>
      <c r="I206" s="12"/>
      <c r="J206" s="12"/>
      <c r="K206" s="12"/>
      <c r="L206" s="12"/>
      <c r="M206" s="74" t="str">
        <f t="shared" si="86"/>
        <v/>
      </c>
      <c r="N206" s="83" t="s">
        <v>103</v>
      </c>
      <c r="O206" s="83" t="s">
        <v>103</v>
      </c>
      <c r="P206" s="83"/>
      <c r="Q206" s="83"/>
      <c r="R206" s="83"/>
      <c r="S206" s="83"/>
      <c r="T206" s="83"/>
      <c r="U206" s="83"/>
      <c r="V206" s="5" t="str">
        <f t="shared" si="87"/>
        <v/>
      </c>
      <c r="W206" s="41"/>
      <c r="X206" s="41"/>
      <c r="Y206" s="41"/>
      <c r="Z206" s="41"/>
      <c r="AA206" s="41"/>
      <c r="AB206" s="41"/>
      <c r="AC206" s="41"/>
      <c r="AD206" s="41"/>
      <c r="AE206" s="5" t="str">
        <f t="shared" si="88"/>
        <v/>
      </c>
      <c r="AF206" s="41"/>
      <c r="AG206" s="41"/>
      <c r="AH206" s="41"/>
      <c r="AI206" s="41"/>
      <c r="AJ206" s="41"/>
      <c r="AK206" s="41"/>
      <c r="AL206" s="41"/>
      <c r="AM206" s="41"/>
      <c r="AN206" s="41">
        <f t="shared" si="95"/>
        <v>21.12676056338028</v>
      </c>
      <c r="AO206" s="41">
        <v>994</v>
      </c>
      <c r="AP206" s="110" t="s">
        <v>103</v>
      </c>
      <c r="AQ206" s="111" t="s">
        <v>103</v>
      </c>
      <c r="AR206" s="126" t="str">
        <f t="shared" si="89"/>
        <v/>
      </c>
      <c r="AS206" s="126" t="str">
        <f t="shared" si="90"/>
        <v/>
      </c>
      <c r="AT206" s="127">
        <v>818</v>
      </c>
      <c r="AU206" s="128">
        <v>2.19</v>
      </c>
      <c r="AV206" s="129" t="s">
        <v>103</v>
      </c>
      <c r="AW206" s="126" t="str">
        <f t="shared" si="91"/>
        <v/>
      </c>
      <c r="AX206" s="126" t="str">
        <f t="shared" si="92"/>
        <v/>
      </c>
      <c r="AY206" s="64" t="str">
        <f t="shared" si="93"/>
        <v/>
      </c>
      <c r="AZ206" s="97">
        <v>80.91</v>
      </c>
      <c r="BA206" s="68">
        <v>63.8</v>
      </c>
      <c r="BB206" s="68">
        <v>33.9</v>
      </c>
      <c r="BC206" s="68">
        <v>51</v>
      </c>
      <c r="BD206" s="68"/>
      <c r="BE206" s="15"/>
      <c r="BF206" s="5">
        <f t="shared" si="94"/>
        <v>6655</v>
      </c>
      <c r="BG206" s="42">
        <v>5462</v>
      </c>
      <c r="BH206" s="42">
        <v>1193</v>
      </c>
      <c r="BI206" s="42"/>
      <c r="BJ206" s="42"/>
      <c r="BK206" s="42"/>
      <c r="BL206" s="42"/>
      <c r="BM206" s="42"/>
    </row>
    <row r="207" spans="1:65" outlineLevel="5" x14ac:dyDescent="0.3">
      <c r="A207" s="22">
        <f t="shared" si="80"/>
        <v>6</v>
      </c>
      <c r="B207" s="9">
        <f t="shared" si="78"/>
        <v>44366</v>
      </c>
      <c r="C207" s="51">
        <v>383363</v>
      </c>
      <c r="D207" s="64" t="str">
        <f t="shared" si="85"/>
        <v/>
      </c>
      <c r="E207" s="12"/>
      <c r="F207" s="12"/>
      <c r="G207" s="12"/>
      <c r="H207" s="12"/>
      <c r="I207" s="12"/>
      <c r="J207" s="12"/>
      <c r="K207" s="12"/>
      <c r="L207" s="12"/>
      <c r="M207" s="74" t="str">
        <f t="shared" si="86"/>
        <v/>
      </c>
      <c r="N207" s="83" t="s">
        <v>103</v>
      </c>
      <c r="O207" s="83" t="s">
        <v>103</v>
      </c>
      <c r="P207" s="83"/>
      <c r="Q207" s="83"/>
      <c r="R207" s="83"/>
      <c r="S207" s="83"/>
      <c r="T207" s="83"/>
      <c r="U207" s="83"/>
      <c r="V207" s="5" t="str">
        <f t="shared" si="87"/>
        <v/>
      </c>
      <c r="W207" s="41"/>
      <c r="X207" s="41"/>
      <c r="Y207" s="41"/>
      <c r="Z207" s="41"/>
      <c r="AA207" s="41"/>
      <c r="AB207" s="41"/>
      <c r="AC207" s="41"/>
      <c r="AD207" s="41"/>
      <c r="AE207" s="5" t="str">
        <f t="shared" si="88"/>
        <v/>
      </c>
      <c r="AF207" s="41"/>
      <c r="AG207" s="41"/>
      <c r="AH207" s="41"/>
      <c r="AI207" s="41"/>
      <c r="AJ207" s="41"/>
      <c r="AK207" s="41"/>
      <c r="AL207" s="41"/>
      <c r="AM207" s="41"/>
      <c r="AN207" s="41">
        <f t="shared" si="95"/>
        <v>24.305555555555557</v>
      </c>
      <c r="AO207" s="41">
        <v>864</v>
      </c>
      <c r="AP207" s="110" t="s">
        <v>103</v>
      </c>
      <c r="AQ207" s="111" t="s">
        <v>103</v>
      </c>
      <c r="AR207" s="126" t="str">
        <f t="shared" si="89"/>
        <v/>
      </c>
      <c r="AS207" s="126" t="str">
        <f t="shared" si="90"/>
        <v/>
      </c>
      <c r="AT207" s="127">
        <v>913</v>
      </c>
      <c r="AU207" s="128" t="s">
        <v>103</v>
      </c>
      <c r="AV207" s="129" t="s">
        <v>103</v>
      </c>
      <c r="AW207" s="126" t="str">
        <f t="shared" si="91"/>
        <v/>
      </c>
      <c r="AX207" s="126" t="str">
        <f t="shared" si="92"/>
        <v/>
      </c>
      <c r="AY207" s="64" t="str">
        <f t="shared" si="93"/>
        <v/>
      </c>
      <c r="AZ207" s="97" t="s">
        <v>103</v>
      </c>
      <c r="BA207" s="68"/>
      <c r="BB207" s="68"/>
      <c r="BC207" s="68"/>
      <c r="BD207" s="68"/>
      <c r="BE207" s="15"/>
      <c r="BF207" s="5">
        <f t="shared" si="94"/>
        <v>7293</v>
      </c>
      <c r="BG207" s="42">
        <v>5661</v>
      </c>
      <c r="BH207" s="42">
        <v>1632</v>
      </c>
      <c r="BI207" s="42"/>
      <c r="BJ207" s="42"/>
      <c r="BK207" s="42"/>
      <c r="BL207" s="42"/>
      <c r="BM207" s="42"/>
    </row>
    <row r="208" spans="1:65" outlineLevel="5" x14ac:dyDescent="0.3">
      <c r="A208" s="22">
        <f t="shared" si="80"/>
        <v>6</v>
      </c>
      <c r="B208" s="9">
        <f t="shared" si="78"/>
        <v>44367</v>
      </c>
      <c r="C208" s="51">
        <v>347409</v>
      </c>
      <c r="D208" s="64" t="str">
        <f t="shared" si="85"/>
        <v/>
      </c>
      <c r="E208" s="12"/>
      <c r="F208" s="12"/>
      <c r="G208" s="12"/>
      <c r="H208" s="12"/>
      <c r="I208" s="12"/>
      <c r="J208" s="12"/>
      <c r="K208" s="12"/>
      <c r="L208" s="12"/>
      <c r="M208" s="74" t="str">
        <f t="shared" si="86"/>
        <v/>
      </c>
      <c r="N208" s="83" t="s">
        <v>103</v>
      </c>
      <c r="O208" s="83" t="s">
        <v>103</v>
      </c>
      <c r="P208" s="83"/>
      <c r="Q208" s="83"/>
      <c r="R208" s="83"/>
      <c r="S208" s="83"/>
      <c r="T208" s="83"/>
      <c r="U208" s="83"/>
      <c r="V208" s="5" t="str">
        <f t="shared" si="87"/>
        <v/>
      </c>
      <c r="W208" s="41"/>
      <c r="X208" s="41"/>
      <c r="Y208" s="41"/>
      <c r="Z208" s="41"/>
      <c r="AA208" s="41"/>
      <c r="AB208" s="41"/>
      <c r="AC208" s="41"/>
      <c r="AD208" s="41"/>
      <c r="AE208" s="5" t="str">
        <f t="shared" si="88"/>
        <v/>
      </c>
      <c r="AF208" s="41"/>
      <c r="AG208" s="41"/>
      <c r="AH208" s="41"/>
      <c r="AI208" s="41"/>
      <c r="AJ208" s="41"/>
      <c r="AK208" s="41"/>
      <c r="AL208" s="41"/>
      <c r="AM208" s="41"/>
      <c r="AN208" s="41">
        <f t="shared" si="95"/>
        <v>22.459893048128343</v>
      </c>
      <c r="AO208" s="41">
        <v>935</v>
      </c>
      <c r="AP208" s="110" t="s">
        <v>103</v>
      </c>
      <c r="AQ208" s="111" t="s">
        <v>103</v>
      </c>
      <c r="AR208" s="126" t="str">
        <f t="shared" si="89"/>
        <v/>
      </c>
      <c r="AS208" s="126" t="str">
        <f t="shared" si="90"/>
        <v/>
      </c>
      <c r="AT208" s="127">
        <v>887</v>
      </c>
      <c r="AU208" s="128" t="s">
        <v>103</v>
      </c>
      <c r="AV208" s="129" t="s">
        <v>103</v>
      </c>
      <c r="AW208" s="126" t="str">
        <f t="shared" si="91"/>
        <v/>
      </c>
      <c r="AX208" s="126" t="str">
        <f t="shared" si="92"/>
        <v/>
      </c>
      <c r="AY208" s="64" t="str">
        <f t="shared" si="93"/>
        <v/>
      </c>
      <c r="AZ208" s="97" t="s">
        <v>103</v>
      </c>
      <c r="BA208" s="68"/>
      <c r="BB208" s="68"/>
      <c r="BC208" s="68"/>
      <c r="BD208" s="68"/>
      <c r="BE208" s="15"/>
      <c r="BF208" s="5">
        <f t="shared" si="94"/>
        <v>9320</v>
      </c>
      <c r="BG208" s="42">
        <v>5702</v>
      </c>
      <c r="BH208" s="42">
        <v>3618</v>
      </c>
      <c r="BI208" s="42"/>
      <c r="BJ208" s="42"/>
      <c r="BK208" s="42"/>
      <c r="BL208" s="42"/>
      <c r="BM208" s="42"/>
    </row>
    <row r="209" spans="1:65" outlineLevel="5" x14ac:dyDescent="0.3">
      <c r="A209" s="22">
        <f t="shared" si="80"/>
        <v>6</v>
      </c>
      <c r="B209" s="9">
        <f t="shared" si="78"/>
        <v>44368</v>
      </c>
      <c r="C209" s="51">
        <v>325061</v>
      </c>
      <c r="D209" s="64" t="str">
        <f t="shared" si="85"/>
        <v/>
      </c>
      <c r="E209" s="12"/>
      <c r="F209" s="12"/>
      <c r="G209" s="12"/>
      <c r="H209" s="12"/>
      <c r="I209" s="12"/>
      <c r="J209" s="12"/>
      <c r="K209" s="12"/>
      <c r="L209" s="12"/>
      <c r="M209" s="74" t="str">
        <f t="shared" si="86"/>
        <v/>
      </c>
      <c r="N209" s="83" t="s">
        <v>103</v>
      </c>
      <c r="O209" s="83" t="s">
        <v>103</v>
      </c>
      <c r="P209" s="83"/>
      <c r="Q209" s="83"/>
      <c r="R209" s="83"/>
      <c r="S209" s="83"/>
      <c r="T209" s="83"/>
      <c r="U209" s="83"/>
      <c r="V209" s="5" t="str">
        <f t="shared" si="87"/>
        <v/>
      </c>
      <c r="W209" s="41"/>
      <c r="X209" s="41"/>
      <c r="Y209" s="41"/>
      <c r="Z209" s="41"/>
      <c r="AA209" s="41"/>
      <c r="AB209" s="41"/>
      <c r="AC209" s="41"/>
      <c r="AD209" s="41"/>
      <c r="AE209" s="5" t="str">
        <f t="shared" si="88"/>
        <v/>
      </c>
      <c r="AF209" s="41"/>
      <c r="AG209" s="41"/>
      <c r="AH209" s="41"/>
      <c r="AI209" s="41"/>
      <c r="AJ209" s="41"/>
      <c r="AK209" s="41"/>
      <c r="AL209" s="41"/>
      <c r="AM209" s="41"/>
      <c r="AN209" s="41">
        <f t="shared" si="95"/>
        <v>23.001095290251918</v>
      </c>
      <c r="AO209" s="41">
        <v>913</v>
      </c>
      <c r="AP209" s="110" t="s">
        <v>103</v>
      </c>
      <c r="AQ209" s="111" t="s">
        <v>103</v>
      </c>
      <c r="AR209" s="126" t="str">
        <f t="shared" si="89"/>
        <v/>
      </c>
      <c r="AS209" s="126" t="str">
        <f t="shared" si="90"/>
        <v/>
      </c>
      <c r="AT209" s="127">
        <v>830</v>
      </c>
      <c r="AU209" s="128">
        <v>2.21</v>
      </c>
      <c r="AV209" s="129" t="s">
        <v>103</v>
      </c>
      <c r="AW209" s="126" t="str">
        <f t="shared" si="91"/>
        <v/>
      </c>
      <c r="AX209" s="126" t="str">
        <f t="shared" si="92"/>
        <v/>
      </c>
      <c r="AY209" s="64" t="str">
        <f t="shared" si="93"/>
        <v/>
      </c>
      <c r="AZ209" s="97">
        <v>80.78</v>
      </c>
      <c r="BA209" s="68"/>
      <c r="BB209" s="68"/>
      <c r="BC209" s="68"/>
      <c r="BD209" s="68"/>
      <c r="BE209" s="15"/>
      <c r="BF209" s="5">
        <f t="shared" si="94"/>
        <v>7919</v>
      </c>
      <c r="BG209" s="42">
        <v>1775</v>
      </c>
      <c r="BH209" s="42">
        <v>6144</v>
      </c>
      <c r="BI209" s="42"/>
      <c r="BJ209" s="42"/>
      <c r="BK209" s="42"/>
      <c r="BL209" s="42"/>
      <c r="BM209" s="42"/>
    </row>
    <row r="210" spans="1:65" outlineLevel="5" x14ac:dyDescent="0.3">
      <c r="A210" s="22">
        <f t="shared" si="80"/>
        <v>6</v>
      </c>
      <c r="B210" s="9">
        <f t="shared" si="78"/>
        <v>44369</v>
      </c>
      <c r="C210" s="51">
        <v>336131</v>
      </c>
      <c r="D210" s="64" t="str">
        <f t="shared" si="85"/>
        <v/>
      </c>
      <c r="E210" s="12"/>
      <c r="F210" s="12"/>
      <c r="G210" s="12"/>
      <c r="H210" s="12"/>
      <c r="I210" s="12"/>
      <c r="J210" s="12"/>
      <c r="K210" s="12"/>
      <c r="L210" s="12"/>
      <c r="M210" s="74" t="str">
        <f t="shared" si="86"/>
        <v/>
      </c>
      <c r="N210" s="83" t="s">
        <v>103</v>
      </c>
      <c r="O210" s="83" t="s">
        <v>103</v>
      </c>
      <c r="P210" s="83"/>
      <c r="Q210" s="83"/>
      <c r="R210" s="83"/>
      <c r="S210" s="83"/>
      <c r="T210" s="83"/>
      <c r="U210" s="83"/>
      <c r="V210" s="5" t="str">
        <f t="shared" si="87"/>
        <v/>
      </c>
      <c r="W210" s="41"/>
      <c r="X210" s="41"/>
      <c r="Y210" s="41"/>
      <c r="Z210" s="41"/>
      <c r="AA210" s="41"/>
      <c r="AB210" s="41"/>
      <c r="AC210" s="41"/>
      <c r="AD210" s="41"/>
      <c r="AE210" s="5" t="str">
        <f t="shared" si="88"/>
        <v/>
      </c>
      <c r="AF210" s="41"/>
      <c r="AG210" s="41"/>
      <c r="AH210" s="41"/>
      <c r="AI210" s="41"/>
      <c r="AJ210" s="41"/>
      <c r="AK210" s="41"/>
      <c r="AL210" s="41"/>
      <c r="AM210" s="41"/>
      <c r="AN210" s="41">
        <f t="shared" si="95"/>
        <v>22.826086956521738</v>
      </c>
      <c r="AO210" s="41">
        <v>920</v>
      </c>
      <c r="AP210" s="110" t="s">
        <v>103</v>
      </c>
      <c r="AQ210" s="111" t="s">
        <v>103</v>
      </c>
      <c r="AR210" s="126" t="str">
        <f t="shared" si="89"/>
        <v/>
      </c>
      <c r="AS210" s="126" t="str">
        <f t="shared" si="90"/>
        <v/>
      </c>
      <c r="AT210" s="127">
        <v>890</v>
      </c>
      <c r="AU210" s="128">
        <v>2.23</v>
      </c>
      <c r="AV210" s="129" t="s">
        <v>103</v>
      </c>
      <c r="AW210" s="126" t="str">
        <f t="shared" si="91"/>
        <v/>
      </c>
      <c r="AX210" s="126" t="str">
        <f t="shared" si="92"/>
        <v/>
      </c>
      <c r="AY210" s="64" t="str">
        <f t="shared" si="93"/>
        <v/>
      </c>
      <c r="AZ210" s="97">
        <v>80.09</v>
      </c>
      <c r="BA210" s="68"/>
      <c r="BB210" s="68"/>
      <c r="BC210" s="68"/>
      <c r="BD210" s="68"/>
      <c r="BE210" s="15"/>
      <c r="BF210" s="5">
        <f t="shared" si="94"/>
        <v>7931</v>
      </c>
      <c r="BG210" s="42">
        <v>1466</v>
      </c>
      <c r="BH210" s="42">
        <v>6465</v>
      </c>
      <c r="BI210" s="42"/>
      <c r="BJ210" s="42"/>
      <c r="BK210" s="42"/>
      <c r="BL210" s="42"/>
      <c r="BM210" s="42"/>
    </row>
    <row r="211" spans="1:65" outlineLevel="5" x14ac:dyDescent="0.3">
      <c r="A211" s="22">
        <f t="shared" si="80"/>
        <v>6</v>
      </c>
      <c r="B211" s="9">
        <f t="shared" si="78"/>
        <v>44370</v>
      </c>
      <c r="C211" s="51">
        <v>318656</v>
      </c>
      <c r="D211" s="64" t="str">
        <f t="shared" si="85"/>
        <v/>
      </c>
      <c r="E211" s="12"/>
      <c r="F211" s="12"/>
      <c r="G211" s="12"/>
      <c r="H211" s="12"/>
      <c r="I211" s="12"/>
      <c r="J211" s="12"/>
      <c r="K211" s="12"/>
      <c r="L211" s="12"/>
      <c r="M211" s="74">
        <f t="shared" si="86"/>
        <v>7</v>
      </c>
      <c r="N211" s="83">
        <v>6.99</v>
      </c>
      <c r="O211" s="83">
        <v>7.05</v>
      </c>
      <c r="P211" s="83"/>
      <c r="Q211" s="83"/>
      <c r="R211" s="83"/>
      <c r="S211" s="83"/>
      <c r="T211" s="83"/>
      <c r="U211" s="83"/>
      <c r="V211" s="5" t="str">
        <f t="shared" si="87"/>
        <v/>
      </c>
      <c r="W211" s="41"/>
      <c r="X211" s="41"/>
      <c r="Y211" s="41"/>
      <c r="Z211" s="41"/>
      <c r="AA211" s="41"/>
      <c r="AB211" s="41"/>
      <c r="AC211" s="41"/>
      <c r="AD211" s="41"/>
      <c r="AE211" s="5" t="str">
        <f t="shared" si="88"/>
        <v/>
      </c>
      <c r="AF211" s="41"/>
      <c r="AG211" s="41"/>
      <c r="AH211" s="41"/>
      <c r="AI211" s="41"/>
      <c r="AJ211" s="41"/>
      <c r="AK211" s="41"/>
      <c r="AL211" s="41"/>
      <c r="AM211" s="41"/>
      <c r="AN211" s="41">
        <f t="shared" si="95"/>
        <v>29.577464788732396</v>
      </c>
      <c r="AO211" s="41">
        <v>710</v>
      </c>
      <c r="AP211" s="110">
        <v>3.54</v>
      </c>
      <c r="AQ211" s="111">
        <v>2.73</v>
      </c>
      <c r="AR211" s="126">
        <f t="shared" si="89"/>
        <v>77.118644067796609</v>
      </c>
      <c r="AS211" s="126">
        <f t="shared" si="90"/>
        <v>22.881355932203391</v>
      </c>
      <c r="AT211" s="127">
        <v>743</v>
      </c>
      <c r="AU211" s="128">
        <v>2.36</v>
      </c>
      <c r="AV211" s="129">
        <v>1.56</v>
      </c>
      <c r="AW211" s="126">
        <f t="shared" si="91"/>
        <v>66.101694915254242</v>
      </c>
      <c r="AX211" s="126">
        <f t="shared" si="92"/>
        <v>33.898305084745758</v>
      </c>
      <c r="AY211" s="64">
        <f t="shared" si="93"/>
        <v>42.142857142857125</v>
      </c>
      <c r="AZ211" s="97">
        <v>79.989999999999995</v>
      </c>
      <c r="BA211" s="68"/>
      <c r="BB211" s="68"/>
      <c r="BC211" s="68"/>
      <c r="BD211" s="68"/>
      <c r="BE211" s="15"/>
      <c r="BF211" s="5">
        <f t="shared" si="94"/>
        <v>8754</v>
      </c>
      <c r="BG211" s="42">
        <v>3690</v>
      </c>
      <c r="BH211" s="42">
        <v>5064</v>
      </c>
      <c r="BI211" s="42"/>
      <c r="BJ211" s="42"/>
      <c r="BK211" s="42"/>
      <c r="BL211" s="42"/>
      <c r="BM211" s="42"/>
    </row>
    <row r="212" spans="1:65" outlineLevel="5" x14ac:dyDescent="0.3">
      <c r="A212" s="22">
        <f t="shared" si="80"/>
        <v>6</v>
      </c>
      <c r="B212" s="9">
        <f t="shared" si="78"/>
        <v>44371</v>
      </c>
      <c r="C212" s="51">
        <v>311134</v>
      </c>
      <c r="D212" s="64" t="str">
        <f t="shared" si="85"/>
        <v/>
      </c>
      <c r="E212" s="12"/>
      <c r="F212" s="12"/>
      <c r="G212" s="12"/>
      <c r="H212" s="12"/>
      <c r="I212" s="12"/>
      <c r="J212" s="12"/>
      <c r="K212" s="12"/>
      <c r="L212" s="12"/>
      <c r="M212" s="74" t="str">
        <f t="shared" si="86"/>
        <v/>
      </c>
      <c r="N212" s="83" t="s">
        <v>103</v>
      </c>
      <c r="O212" s="83" t="s">
        <v>103</v>
      </c>
      <c r="P212" s="83"/>
      <c r="Q212" s="83"/>
      <c r="R212" s="83"/>
      <c r="S212" s="83"/>
      <c r="T212" s="83"/>
      <c r="U212" s="83"/>
      <c r="V212" s="5" t="str">
        <f t="shared" si="87"/>
        <v/>
      </c>
      <c r="W212" s="41"/>
      <c r="X212" s="41"/>
      <c r="Y212" s="41"/>
      <c r="Z212" s="41"/>
      <c r="AA212" s="41"/>
      <c r="AB212" s="41"/>
      <c r="AC212" s="41"/>
      <c r="AD212" s="41"/>
      <c r="AE212" s="5" t="str">
        <f t="shared" si="88"/>
        <v/>
      </c>
      <c r="AF212" s="41"/>
      <c r="AG212" s="41"/>
      <c r="AH212" s="41"/>
      <c r="AI212" s="41"/>
      <c r="AJ212" s="41"/>
      <c r="AK212" s="41"/>
      <c r="AL212" s="41"/>
      <c r="AM212" s="41"/>
      <c r="AN212" s="41">
        <f t="shared" si="95"/>
        <v>24.475524475524477</v>
      </c>
      <c r="AO212" s="41">
        <v>858</v>
      </c>
      <c r="AP212" s="110" t="s">
        <v>103</v>
      </c>
      <c r="AQ212" s="111" t="s">
        <v>103</v>
      </c>
      <c r="AR212" s="126" t="str">
        <f t="shared" si="89"/>
        <v/>
      </c>
      <c r="AS212" s="126" t="str">
        <f t="shared" si="90"/>
        <v/>
      </c>
      <c r="AT212" s="127">
        <v>811</v>
      </c>
      <c r="AU212" s="128">
        <v>2.31</v>
      </c>
      <c r="AV212" s="129" t="s">
        <v>103</v>
      </c>
      <c r="AW212" s="126" t="str">
        <f t="shared" si="91"/>
        <v/>
      </c>
      <c r="AX212" s="126" t="str">
        <f t="shared" si="92"/>
        <v/>
      </c>
      <c r="AY212" s="64" t="str">
        <f t="shared" si="93"/>
        <v/>
      </c>
      <c r="AZ212" s="97">
        <v>80.23</v>
      </c>
      <c r="BA212" s="68"/>
      <c r="BB212" s="68"/>
      <c r="BC212" s="68"/>
      <c r="BD212" s="68"/>
      <c r="BE212" s="15"/>
      <c r="BF212" s="5">
        <f t="shared" si="94"/>
        <v>9406</v>
      </c>
      <c r="BG212" s="42">
        <v>2854</v>
      </c>
      <c r="BH212" s="42">
        <v>6552</v>
      </c>
      <c r="BI212" s="42"/>
      <c r="BJ212" s="42"/>
      <c r="BK212" s="42"/>
      <c r="BL212" s="42"/>
      <c r="BM212" s="42"/>
    </row>
    <row r="213" spans="1:65" outlineLevel="5" x14ac:dyDescent="0.3">
      <c r="A213" s="22">
        <f t="shared" si="80"/>
        <v>6</v>
      </c>
      <c r="B213" s="9">
        <f t="shared" si="78"/>
        <v>44372</v>
      </c>
      <c r="C213" s="51">
        <v>319041</v>
      </c>
      <c r="D213" s="64" t="str">
        <f t="shared" si="85"/>
        <v/>
      </c>
      <c r="E213" s="12"/>
      <c r="F213" s="12"/>
      <c r="G213" s="12"/>
      <c r="H213" s="12"/>
      <c r="I213" s="12"/>
      <c r="J213" s="12"/>
      <c r="K213" s="12"/>
      <c r="L213" s="12"/>
      <c r="M213" s="74" t="str">
        <f t="shared" si="86"/>
        <v/>
      </c>
      <c r="N213" s="83" t="s">
        <v>103</v>
      </c>
      <c r="O213" s="83" t="s">
        <v>103</v>
      </c>
      <c r="P213" s="83"/>
      <c r="Q213" s="83"/>
      <c r="R213" s="83"/>
      <c r="S213" s="83"/>
      <c r="T213" s="83"/>
      <c r="U213" s="83"/>
      <c r="V213" s="5" t="str">
        <f t="shared" si="87"/>
        <v/>
      </c>
      <c r="W213" s="41"/>
      <c r="X213" s="41"/>
      <c r="Y213" s="41"/>
      <c r="Z213" s="41"/>
      <c r="AA213" s="41"/>
      <c r="AB213" s="41"/>
      <c r="AC213" s="41"/>
      <c r="AD213" s="41"/>
      <c r="AE213" s="5" t="str">
        <f t="shared" si="88"/>
        <v/>
      </c>
      <c r="AF213" s="41"/>
      <c r="AG213" s="41"/>
      <c r="AH213" s="41"/>
      <c r="AI213" s="41"/>
      <c r="AJ213" s="41"/>
      <c r="AK213" s="41"/>
      <c r="AL213" s="41"/>
      <c r="AM213" s="41"/>
      <c r="AN213" s="41">
        <f>21000/AO213</f>
        <v>24.475524475524477</v>
      </c>
      <c r="AO213" s="41">
        <v>858</v>
      </c>
      <c r="AP213" s="110" t="s">
        <v>103</v>
      </c>
      <c r="AQ213" s="111" t="s">
        <v>103</v>
      </c>
      <c r="AR213" s="126" t="str">
        <f t="shared" si="89"/>
        <v/>
      </c>
      <c r="AS213" s="126" t="str">
        <f t="shared" si="90"/>
        <v/>
      </c>
      <c r="AT213" s="127">
        <v>742</v>
      </c>
      <c r="AU213" s="128">
        <v>2.34</v>
      </c>
      <c r="AV213" s="129" t="s">
        <v>103</v>
      </c>
      <c r="AW213" s="126" t="str">
        <f t="shared" si="91"/>
        <v/>
      </c>
      <c r="AX213" s="126" t="str">
        <f t="shared" si="92"/>
        <v/>
      </c>
      <c r="AY213" s="64" t="str">
        <f t="shared" si="93"/>
        <v/>
      </c>
      <c r="AZ213" s="97">
        <v>79.81</v>
      </c>
      <c r="BA213" s="68"/>
      <c r="BB213" s="68"/>
      <c r="BC213" s="68"/>
      <c r="BD213" s="68"/>
      <c r="BE213" s="15"/>
      <c r="BF213" s="5">
        <f t="shared" si="94"/>
        <v>8942</v>
      </c>
      <c r="BG213" s="42">
        <v>5545</v>
      </c>
      <c r="BH213" s="42">
        <v>3397</v>
      </c>
      <c r="BI213" s="42"/>
      <c r="BJ213" s="42"/>
      <c r="BK213" s="42"/>
      <c r="BL213" s="42"/>
      <c r="BM213" s="42"/>
    </row>
    <row r="214" spans="1:65" outlineLevel="5" x14ac:dyDescent="0.3">
      <c r="A214" s="22">
        <f t="shared" si="80"/>
        <v>6</v>
      </c>
      <c r="B214" s="9">
        <f t="shared" si="78"/>
        <v>44373</v>
      </c>
      <c r="C214" s="51">
        <v>320971</v>
      </c>
      <c r="D214" s="64" t="str">
        <f t="shared" si="85"/>
        <v/>
      </c>
      <c r="E214" s="12"/>
      <c r="F214" s="12"/>
      <c r="G214" s="12"/>
      <c r="H214" s="12"/>
      <c r="I214" s="12"/>
      <c r="J214" s="12"/>
      <c r="K214" s="12"/>
      <c r="L214" s="12"/>
      <c r="M214" s="74" t="str">
        <f t="shared" si="86"/>
        <v/>
      </c>
      <c r="N214" s="83" t="s">
        <v>103</v>
      </c>
      <c r="O214" s="83" t="s">
        <v>103</v>
      </c>
      <c r="P214" s="83"/>
      <c r="Q214" s="83"/>
      <c r="R214" s="83"/>
      <c r="S214" s="83"/>
      <c r="T214" s="83"/>
      <c r="U214" s="83"/>
      <c r="V214" s="5" t="str">
        <f t="shared" si="87"/>
        <v/>
      </c>
      <c r="W214" s="41"/>
      <c r="X214" s="41"/>
      <c r="Y214" s="41"/>
      <c r="Z214" s="41"/>
      <c r="AA214" s="41"/>
      <c r="AB214" s="41"/>
      <c r="AC214" s="41"/>
      <c r="AD214" s="41"/>
      <c r="AE214" s="5" t="str">
        <f t="shared" si="88"/>
        <v/>
      </c>
      <c r="AF214" s="41"/>
      <c r="AG214" s="41"/>
      <c r="AH214" s="41"/>
      <c r="AI214" s="41"/>
      <c r="AJ214" s="41"/>
      <c r="AK214" s="41"/>
      <c r="AL214" s="41"/>
      <c r="AM214" s="41"/>
      <c r="AN214" s="41">
        <f t="shared" si="95"/>
        <v>25.703794369645042</v>
      </c>
      <c r="AO214" s="41">
        <v>817</v>
      </c>
      <c r="AP214" s="110" t="s">
        <v>103</v>
      </c>
      <c r="AQ214" s="111" t="s">
        <v>103</v>
      </c>
      <c r="AR214" s="126" t="str">
        <f t="shared" si="89"/>
        <v/>
      </c>
      <c r="AS214" s="126" t="str">
        <f t="shared" si="90"/>
        <v/>
      </c>
      <c r="AT214" s="127">
        <v>856</v>
      </c>
      <c r="AU214" s="128" t="s">
        <v>103</v>
      </c>
      <c r="AV214" s="129" t="s">
        <v>103</v>
      </c>
      <c r="AW214" s="126" t="str">
        <f t="shared" si="91"/>
        <v/>
      </c>
      <c r="AX214" s="126" t="str">
        <f t="shared" si="92"/>
        <v/>
      </c>
      <c r="AY214" s="64" t="str">
        <f t="shared" si="93"/>
        <v/>
      </c>
      <c r="AZ214" s="97" t="s">
        <v>103</v>
      </c>
      <c r="BA214" s="68"/>
      <c r="BB214" s="68"/>
      <c r="BC214" s="68"/>
      <c r="BD214" s="68"/>
      <c r="BE214" s="15"/>
      <c r="BF214" s="5">
        <f t="shared" si="94"/>
        <v>6967</v>
      </c>
      <c r="BG214" s="42">
        <v>0</v>
      </c>
      <c r="BH214" s="42">
        <v>6967</v>
      </c>
      <c r="BI214" s="42"/>
      <c r="BJ214" s="42"/>
      <c r="BK214" s="42"/>
      <c r="BL214" s="42"/>
      <c r="BM214" s="42"/>
    </row>
    <row r="215" spans="1:65" outlineLevel="5" x14ac:dyDescent="0.3">
      <c r="A215" s="22">
        <f t="shared" si="80"/>
        <v>6</v>
      </c>
      <c r="B215" s="9">
        <f t="shared" si="78"/>
        <v>44374</v>
      </c>
      <c r="C215" s="51">
        <v>316326</v>
      </c>
      <c r="D215" s="64" t="str">
        <f t="shared" si="85"/>
        <v/>
      </c>
      <c r="E215" s="12"/>
      <c r="F215" s="12"/>
      <c r="G215" s="12"/>
      <c r="H215" s="12"/>
      <c r="I215" s="12"/>
      <c r="J215" s="12"/>
      <c r="K215" s="12"/>
      <c r="L215" s="12"/>
      <c r="M215" s="74" t="str">
        <f t="shared" si="86"/>
        <v/>
      </c>
      <c r="N215" s="83" t="s">
        <v>103</v>
      </c>
      <c r="O215" s="83" t="s">
        <v>103</v>
      </c>
      <c r="P215" s="83"/>
      <c r="Q215" s="83"/>
      <c r="R215" s="83"/>
      <c r="S215" s="83"/>
      <c r="T215" s="83"/>
      <c r="U215" s="83"/>
      <c r="V215" s="5" t="str">
        <f t="shared" si="87"/>
        <v/>
      </c>
      <c r="W215" s="41"/>
      <c r="X215" s="41"/>
      <c r="Y215" s="41"/>
      <c r="Z215" s="41"/>
      <c r="AA215" s="41"/>
      <c r="AB215" s="41"/>
      <c r="AC215" s="41"/>
      <c r="AD215" s="41"/>
      <c r="AE215" s="5" t="str">
        <f t="shared" si="88"/>
        <v/>
      </c>
      <c r="AF215" s="41"/>
      <c r="AG215" s="41"/>
      <c r="AH215" s="41"/>
      <c r="AI215" s="41"/>
      <c r="AJ215" s="41"/>
      <c r="AK215" s="41"/>
      <c r="AL215" s="41"/>
      <c r="AM215" s="41"/>
      <c r="AN215" s="41">
        <f t="shared" si="95"/>
        <v>23.863636363636363</v>
      </c>
      <c r="AO215" s="41">
        <v>880</v>
      </c>
      <c r="AP215" s="110" t="s">
        <v>103</v>
      </c>
      <c r="AQ215" s="111" t="s">
        <v>103</v>
      </c>
      <c r="AR215" s="126" t="str">
        <f t="shared" si="89"/>
        <v/>
      </c>
      <c r="AS215" s="126" t="str">
        <f t="shared" si="90"/>
        <v/>
      </c>
      <c r="AT215" s="127">
        <v>901</v>
      </c>
      <c r="AU215" s="128" t="s">
        <v>103</v>
      </c>
      <c r="AV215" s="129" t="s">
        <v>103</v>
      </c>
      <c r="AW215" s="126" t="str">
        <f t="shared" si="91"/>
        <v/>
      </c>
      <c r="AX215" s="126" t="str">
        <f t="shared" si="92"/>
        <v/>
      </c>
      <c r="AY215" s="64" t="str">
        <f t="shared" si="93"/>
        <v/>
      </c>
      <c r="AZ215" s="97" t="s">
        <v>103</v>
      </c>
      <c r="BA215" s="68"/>
      <c r="BB215" s="68"/>
      <c r="BC215" s="68"/>
      <c r="BD215" s="68"/>
      <c r="BE215" s="15"/>
      <c r="BF215" s="5">
        <f t="shared" si="94"/>
        <v>6884</v>
      </c>
      <c r="BG215" s="42">
        <v>0</v>
      </c>
      <c r="BH215" s="42">
        <v>6884</v>
      </c>
      <c r="BI215" s="42"/>
      <c r="BJ215" s="42"/>
      <c r="BK215" s="42"/>
      <c r="BL215" s="42"/>
      <c r="BM215" s="42"/>
    </row>
    <row r="216" spans="1:65" outlineLevel="5" x14ac:dyDescent="0.3">
      <c r="A216" s="22">
        <f t="shared" si="80"/>
        <v>6</v>
      </c>
      <c r="B216" s="9">
        <f t="shared" si="78"/>
        <v>44375</v>
      </c>
      <c r="C216" s="51">
        <v>309484</v>
      </c>
      <c r="D216" s="64" t="str">
        <f t="shared" si="85"/>
        <v/>
      </c>
      <c r="E216" s="12"/>
      <c r="F216" s="12"/>
      <c r="G216" s="12"/>
      <c r="H216" s="12"/>
      <c r="I216" s="12"/>
      <c r="J216" s="12"/>
      <c r="K216" s="12"/>
      <c r="L216" s="12"/>
      <c r="M216" s="74" t="str">
        <f t="shared" si="86"/>
        <v/>
      </c>
      <c r="N216" s="83" t="s">
        <v>103</v>
      </c>
      <c r="O216" s="83" t="s">
        <v>103</v>
      </c>
      <c r="P216" s="83"/>
      <c r="Q216" s="83"/>
      <c r="R216" s="83"/>
      <c r="S216" s="83"/>
      <c r="T216" s="83"/>
      <c r="U216" s="83"/>
      <c r="V216" s="5" t="str">
        <f t="shared" si="87"/>
        <v/>
      </c>
      <c r="W216" s="41"/>
      <c r="X216" s="41"/>
      <c r="Y216" s="41"/>
      <c r="Z216" s="41"/>
      <c r="AA216" s="41"/>
      <c r="AB216" s="41"/>
      <c r="AC216" s="41"/>
      <c r="AD216" s="41"/>
      <c r="AE216" s="5" t="str">
        <f t="shared" si="88"/>
        <v/>
      </c>
      <c r="AF216" s="41"/>
      <c r="AG216" s="41"/>
      <c r="AH216" s="41"/>
      <c r="AI216" s="41"/>
      <c r="AJ216" s="41"/>
      <c r="AK216" s="41"/>
      <c r="AL216" s="41"/>
      <c r="AM216" s="41"/>
      <c r="AN216" s="41">
        <f t="shared" si="95"/>
        <v>23.863636363636363</v>
      </c>
      <c r="AO216" s="41">
        <v>880</v>
      </c>
      <c r="AP216" s="110" t="s">
        <v>103</v>
      </c>
      <c r="AQ216" s="111" t="s">
        <v>103</v>
      </c>
      <c r="AR216" s="126" t="str">
        <f t="shared" si="89"/>
        <v/>
      </c>
      <c r="AS216" s="126" t="str">
        <f t="shared" si="90"/>
        <v/>
      </c>
      <c r="AT216" s="127">
        <v>824</v>
      </c>
      <c r="AU216" s="128">
        <v>2.2999999999999998</v>
      </c>
      <c r="AV216" s="129" t="s">
        <v>103</v>
      </c>
      <c r="AW216" s="126" t="str">
        <f t="shared" si="91"/>
        <v/>
      </c>
      <c r="AX216" s="126" t="str">
        <f t="shared" si="92"/>
        <v/>
      </c>
      <c r="AY216" s="64" t="str">
        <f t="shared" si="93"/>
        <v/>
      </c>
      <c r="AZ216" s="97">
        <v>79.94</v>
      </c>
      <c r="BA216" s="68"/>
      <c r="BB216" s="68"/>
      <c r="BC216" s="68"/>
      <c r="BD216" s="68"/>
      <c r="BE216" s="15"/>
      <c r="BF216" s="5">
        <f t="shared" si="94"/>
        <v>10649</v>
      </c>
      <c r="BG216" s="42">
        <v>3641</v>
      </c>
      <c r="BH216" s="42">
        <v>7008</v>
      </c>
      <c r="BI216" s="42"/>
      <c r="BJ216" s="42"/>
      <c r="BK216" s="42"/>
      <c r="BL216" s="42"/>
      <c r="BM216" s="42"/>
    </row>
    <row r="217" spans="1:65" outlineLevel="5" x14ac:dyDescent="0.3">
      <c r="A217" s="22">
        <f t="shared" si="80"/>
        <v>6</v>
      </c>
      <c r="B217" s="9">
        <f t="shared" si="78"/>
        <v>44376</v>
      </c>
      <c r="C217" s="51">
        <v>306591</v>
      </c>
      <c r="D217" s="64" t="str">
        <f t="shared" si="85"/>
        <v/>
      </c>
      <c r="E217" s="12"/>
      <c r="F217" s="12"/>
      <c r="G217" s="12"/>
      <c r="H217" s="12"/>
      <c r="I217" s="12"/>
      <c r="J217" s="12"/>
      <c r="K217" s="12"/>
      <c r="L217" s="12"/>
      <c r="M217" s="74" t="str">
        <f t="shared" si="86"/>
        <v/>
      </c>
      <c r="N217" s="83" t="s">
        <v>103</v>
      </c>
      <c r="O217" s="83" t="s">
        <v>103</v>
      </c>
      <c r="P217" s="83"/>
      <c r="Q217" s="83"/>
      <c r="R217" s="83"/>
      <c r="S217" s="83"/>
      <c r="T217" s="83"/>
      <c r="U217" s="83"/>
      <c r="V217" s="5" t="str">
        <f t="shared" si="87"/>
        <v/>
      </c>
      <c r="W217" s="41"/>
      <c r="X217" s="41"/>
      <c r="Y217" s="41"/>
      <c r="Z217" s="41"/>
      <c r="AA217" s="41"/>
      <c r="AB217" s="41"/>
      <c r="AC217" s="41"/>
      <c r="AD217" s="41"/>
      <c r="AE217" s="5" t="str">
        <f t="shared" si="88"/>
        <v/>
      </c>
      <c r="AF217" s="41"/>
      <c r="AG217" s="41"/>
      <c r="AH217" s="41"/>
      <c r="AI217" s="41"/>
      <c r="AJ217" s="41"/>
      <c r="AK217" s="41"/>
      <c r="AL217" s="41"/>
      <c r="AM217" s="41"/>
      <c r="AN217" s="41">
        <f t="shared" si="95"/>
        <v>25.423728813559322</v>
      </c>
      <c r="AO217" s="41">
        <v>826</v>
      </c>
      <c r="AP217" s="110" t="s">
        <v>103</v>
      </c>
      <c r="AQ217" s="111" t="s">
        <v>103</v>
      </c>
      <c r="AR217" s="126" t="str">
        <f t="shared" si="89"/>
        <v/>
      </c>
      <c r="AS217" s="126" t="str">
        <f t="shared" si="90"/>
        <v/>
      </c>
      <c r="AT217" s="127">
        <v>865</v>
      </c>
      <c r="AU217" s="128">
        <v>2.25</v>
      </c>
      <c r="AV217" s="129" t="s">
        <v>103</v>
      </c>
      <c r="AW217" s="126" t="str">
        <f t="shared" si="91"/>
        <v/>
      </c>
      <c r="AX217" s="126" t="str">
        <f t="shared" si="92"/>
        <v/>
      </c>
      <c r="AY217" s="64" t="str">
        <f t="shared" si="93"/>
        <v/>
      </c>
      <c r="AZ217" s="97">
        <v>79.849999999999994</v>
      </c>
      <c r="BA217" s="68"/>
      <c r="BB217" s="68"/>
      <c r="BC217" s="68"/>
      <c r="BD217" s="68"/>
      <c r="BE217" s="15"/>
      <c r="BF217" s="5">
        <f t="shared" si="94"/>
        <v>14873</v>
      </c>
      <c r="BG217" s="42">
        <v>5761</v>
      </c>
      <c r="BH217" s="42">
        <v>9112</v>
      </c>
      <c r="BI217" s="42"/>
      <c r="BJ217" s="42"/>
      <c r="BK217" s="42"/>
      <c r="BL217" s="42"/>
      <c r="BM217" s="42"/>
    </row>
    <row r="218" spans="1:65" ht="17.25" outlineLevel="5" thickBot="1" x14ac:dyDescent="0.35">
      <c r="A218" s="31">
        <f t="shared" si="80"/>
        <v>6</v>
      </c>
      <c r="B218" s="32">
        <f t="shared" si="78"/>
        <v>44377</v>
      </c>
      <c r="C218" s="51">
        <v>306564</v>
      </c>
      <c r="D218" s="64" t="str">
        <f t="shared" si="85"/>
        <v/>
      </c>
      <c r="E218" s="12"/>
      <c r="F218" s="12"/>
      <c r="G218" s="12"/>
      <c r="H218" s="12"/>
      <c r="I218" s="12"/>
      <c r="J218" s="12"/>
      <c r="K218" s="12"/>
      <c r="L218" s="12"/>
      <c r="M218" s="74">
        <f t="shared" si="86"/>
        <v>7.3</v>
      </c>
      <c r="N218" s="83">
        <v>7.29</v>
      </c>
      <c r="O218" s="83">
        <v>7.28</v>
      </c>
      <c r="P218" s="83"/>
      <c r="Q218" s="83"/>
      <c r="R218" s="83"/>
      <c r="S218" s="83"/>
      <c r="T218" s="83"/>
      <c r="U218" s="83"/>
      <c r="V218" s="5" t="str">
        <f t="shared" si="87"/>
        <v/>
      </c>
      <c r="W218" s="41"/>
      <c r="X218" s="41"/>
      <c r="Y218" s="41"/>
      <c r="Z218" s="41"/>
      <c r="AA218" s="41"/>
      <c r="AB218" s="41"/>
      <c r="AC218" s="41"/>
      <c r="AD218" s="41"/>
      <c r="AE218" s="5" t="str">
        <f t="shared" si="88"/>
        <v/>
      </c>
      <c r="AF218" s="41"/>
      <c r="AG218" s="41"/>
      <c r="AH218" s="41"/>
      <c r="AI218" s="41"/>
      <c r="AJ218" s="41"/>
      <c r="AK218" s="41"/>
      <c r="AL218" s="41"/>
      <c r="AM218" s="41"/>
      <c r="AN218" s="41">
        <f t="shared" si="95"/>
        <v>23.863636363636363</v>
      </c>
      <c r="AO218" s="41">
        <v>880</v>
      </c>
      <c r="AP218" s="110">
        <v>4.22</v>
      </c>
      <c r="AQ218" s="111">
        <v>3.27</v>
      </c>
      <c r="AR218" s="126">
        <f t="shared" si="89"/>
        <v>77.488151658767777</v>
      </c>
      <c r="AS218" s="126">
        <f t="shared" si="90"/>
        <v>22.511848341232223</v>
      </c>
      <c r="AT218" s="127">
        <v>897</v>
      </c>
      <c r="AU218" s="128">
        <v>2.17</v>
      </c>
      <c r="AV218" s="129">
        <v>1.41</v>
      </c>
      <c r="AW218" s="126">
        <f t="shared" si="91"/>
        <v>64.976958525345623</v>
      </c>
      <c r="AX218" s="126">
        <f t="shared" si="92"/>
        <v>35.023041474654377</v>
      </c>
      <c r="AY218" s="64">
        <f t="shared" si="93"/>
        <v>46.10091743119267</v>
      </c>
      <c r="AZ218" s="97">
        <v>79.98</v>
      </c>
      <c r="BA218" s="68"/>
      <c r="BB218" s="68"/>
      <c r="BC218" s="68"/>
      <c r="BD218" s="68"/>
      <c r="BE218" s="15"/>
      <c r="BF218" s="5">
        <f t="shared" si="94"/>
        <v>12903</v>
      </c>
      <c r="BG218" s="42">
        <v>0</v>
      </c>
      <c r="BH218" s="42">
        <v>12903</v>
      </c>
      <c r="BI218" s="42"/>
      <c r="BJ218" s="42"/>
      <c r="BK218" s="42"/>
      <c r="BL218" s="42"/>
      <c r="BM218" s="42"/>
    </row>
    <row r="219" spans="1:65" outlineLevel="4" x14ac:dyDescent="0.3">
      <c r="A219" s="156" t="s">
        <v>40</v>
      </c>
      <c r="B219" s="157"/>
      <c r="C219" s="50">
        <f t="shared" ref="C219:BM219" si="96">SUBTOTAL(4,C189:C218)</f>
        <v>383363</v>
      </c>
      <c r="D219" s="60">
        <f t="shared" si="96"/>
        <v>0</v>
      </c>
      <c r="E219" s="28">
        <f t="shared" si="96"/>
        <v>0</v>
      </c>
      <c r="F219" s="28">
        <f t="shared" si="96"/>
        <v>0</v>
      </c>
      <c r="G219" s="28">
        <f t="shared" si="96"/>
        <v>0</v>
      </c>
      <c r="H219" s="28">
        <f t="shared" si="96"/>
        <v>0</v>
      </c>
      <c r="I219" s="28">
        <f t="shared" si="96"/>
        <v>0</v>
      </c>
      <c r="J219" s="28">
        <f t="shared" si="96"/>
        <v>0</v>
      </c>
      <c r="K219" s="28">
        <f t="shared" si="96"/>
        <v>0</v>
      </c>
      <c r="L219" s="28">
        <f t="shared" si="96"/>
        <v>0</v>
      </c>
      <c r="M219" s="71">
        <f t="shared" si="96"/>
        <v>7.5</v>
      </c>
      <c r="N219" s="82">
        <f t="shared" si="96"/>
        <v>7.44</v>
      </c>
      <c r="O219" s="82">
        <f t="shared" si="96"/>
        <v>7.53</v>
      </c>
      <c r="P219" s="82">
        <f t="shared" si="96"/>
        <v>0</v>
      </c>
      <c r="Q219" s="82">
        <f t="shared" si="96"/>
        <v>0</v>
      </c>
      <c r="R219" s="82">
        <f t="shared" si="96"/>
        <v>0</v>
      </c>
      <c r="S219" s="82">
        <f t="shared" si="96"/>
        <v>0</v>
      </c>
      <c r="T219" s="82">
        <f t="shared" si="96"/>
        <v>0</v>
      </c>
      <c r="U219" s="82">
        <f t="shared" si="96"/>
        <v>0</v>
      </c>
      <c r="V219" s="29">
        <f t="shared" si="96"/>
        <v>0</v>
      </c>
      <c r="W219" s="39">
        <f t="shared" si="96"/>
        <v>0</v>
      </c>
      <c r="X219" s="39">
        <f t="shared" si="96"/>
        <v>0</v>
      </c>
      <c r="Y219" s="39">
        <f t="shared" si="96"/>
        <v>0</v>
      </c>
      <c r="Z219" s="39">
        <f t="shared" si="96"/>
        <v>0</v>
      </c>
      <c r="AA219" s="39">
        <f t="shared" si="96"/>
        <v>0</v>
      </c>
      <c r="AB219" s="39">
        <f t="shared" si="96"/>
        <v>0</v>
      </c>
      <c r="AC219" s="39">
        <f t="shared" si="96"/>
        <v>0</v>
      </c>
      <c r="AD219" s="39">
        <f t="shared" si="96"/>
        <v>0</v>
      </c>
      <c r="AE219" s="29">
        <f t="shared" si="96"/>
        <v>0</v>
      </c>
      <c r="AF219" s="39">
        <f t="shared" si="96"/>
        <v>0</v>
      </c>
      <c r="AG219" s="39">
        <f t="shared" si="96"/>
        <v>0</v>
      </c>
      <c r="AH219" s="39">
        <f t="shared" si="96"/>
        <v>0</v>
      </c>
      <c r="AI219" s="39">
        <f t="shared" si="96"/>
        <v>0</v>
      </c>
      <c r="AJ219" s="39">
        <f t="shared" si="96"/>
        <v>0</v>
      </c>
      <c r="AK219" s="39">
        <f t="shared" si="96"/>
        <v>0</v>
      </c>
      <c r="AL219" s="39">
        <f t="shared" si="96"/>
        <v>0</v>
      </c>
      <c r="AM219" s="39">
        <f t="shared" si="96"/>
        <v>0</v>
      </c>
      <c r="AN219" s="39">
        <f t="shared" si="96"/>
        <v>29.577464788732396</v>
      </c>
      <c r="AO219" s="39">
        <f t="shared" si="96"/>
        <v>1314</v>
      </c>
      <c r="AP219" s="104">
        <f t="shared" si="96"/>
        <v>4.22</v>
      </c>
      <c r="AQ219" s="105">
        <f t="shared" si="96"/>
        <v>3.27</v>
      </c>
      <c r="AR219" s="106">
        <f t="shared" si="96"/>
        <v>80.921052631578945</v>
      </c>
      <c r="AS219" s="106">
        <f t="shared" si="96"/>
        <v>22.881355932203391</v>
      </c>
      <c r="AT219" s="107">
        <f t="shared" si="96"/>
        <v>1368</v>
      </c>
      <c r="AU219" s="108">
        <f t="shared" si="96"/>
        <v>2.46</v>
      </c>
      <c r="AV219" s="109">
        <f t="shared" si="96"/>
        <v>1.56</v>
      </c>
      <c r="AW219" s="106">
        <f t="shared" si="96"/>
        <v>66.981132075471692</v>
      </c>
      <c r="AX219" s="106">
        <f t="shared" si="96"/>
        <v>36.403508771929815</v>
      </c>
      <c r="AY219" s="60">
        <f t="shared" si="96"/>
        <v>54.578313253012034</v>
      </c>
      <c r="AZ219" s="96">
        <f t="shared" si="96"/>
        <v>81.83</v>
      </c>
      <c r="BA219" s="67">
        <f t="shared" si="96"/>
        <v>63.8</v>
      </c>
      <c r="BB219" s="67">
        <f t="shared" si="96"/>
        <v>33.9</v>
      </c>
      <c r="BC219" s="67">
        <f t="shared" si="96"/>
        <v>51</v>
      </c>
      <c r="BD219" s="67">
        <f t="shared" si="96"/>
        <v>0</v>
      </c>
      <c r="BE219" s="27">
        <f t="shared" si="96"/>
        <v>0</v>
      </c>
      <c r="BF219" s="29">
        <f t="shared" si="96"/>
        <v>14873</v>
      </c>
      <c r="BG219" s="39">
        <f t="shared" si="96"/>
        <v>6703</v>
      </c>
      <c r="BH219" s="40">
        <f t="shared" si="96"/>
        <v>12903</v>
      </c>
      <c r="BI219" s="40">
        <f t="shared" si="96"/>
        <v>0</v>
      </c>
      <c r="BJ219" s="40">
        <f t="shared" si="96"/>
        <v>0</v>
      </c>
      <c r="BK219" s="40">
        <f t="shared" si="96"/>
        <v>0</v>
      </c>
      <c r="BL219" s="40">
        <f t="shared" si="96"/>
        <v>0</v>
      </c>
      <c r="BM219" s="27">
        <f t="shared" si="96"/>
        <v>0</v>
      </c>
    </row>
    <row r="220" spans="1:65" outlineLevel="3" x14ac:dyDescent="0.3">
      <c r="A220" s="158" t="s">
        <v>29</v>
      </c>
      <c r="B220" s="159"/>
      <c r="C220" s="51">
        <f t="shared" ref="C220:BM220" si="97">SUBTOTAL(5,C189:C218)</f>
        <v>264121</v>
      </c>
      <c r="D220" s="61">
        <f t="shared" si="97"/>
        <v>0</v>
      </c>
      <c r="E220" s="12">
        <f t="shared" si="97"/>
        <v>0</v>
      </c>
      <c r="F220" s="12">
        <f t="shared" si="97"/>
        <v>0</v>
      </c>
      <c r="G220" s="12">
        <f t="shared" si="97"/>
        <v>0</v>
      </c>
      <c r="H220" s="12">
        <f t="shared" si="97"/>
        <v>0</v>
      </c>
      <c r="I220" s="12">
        <f t="shared" si="97"/>
        <v>0</v>
      </c>
      <c r="J220" s="12">
        <f t="shared" si="97"/>
        <v>0</v>
      </c>
      <c r="K220" s="12">
        <f t="shared" si="97"/>
        <v>0</v>
      </c>
      <c r="L220" s="12">
        <f t="shared" si="97"/>
        <v>0</v>
      </c>
      <c r="M220" s="72">
        <f t="shared" si="97"/>
        <v>7</v>
      </c>
      <c r="N220" s="83">
        <f t="shared" si="97"/>
        <v>6.99</v>
      </c>
      <c r="O220" s="83">
        <f t="shared" si="97"/>
        <v>6.98</v>
      </c>
      <c r="P220" s="83">
        <f t="shared" si="97"/>
        <v>0</v>
      </c>
      <c r="Q220" s="83">
        <f t="shared" si="97"/>
        <v>0</v>
      </c>
      <c r="R220" s="83">
        <f t="shared" si="97"/>
        <v>0</v>
      </c>
      <c r="S220" s="83">
        <f t="shared" si="97"/>
        <v>0</v>
      </c>
      <c r="T220" s="83">
        <f t="shared" si="97"/>
        <v>0</v>
      </c>
      <c r="U220" s="83">
        <f t="shared" si="97"/>
        <v>0</v>
      </c>
      <c r="V220" s="6">
        <f t="shared" si="97"/>
        <v>0</v>
      </c>
      <c r="W220" s="41">
        <f t="shared" si="97"/>
        <v>0</v>
      </c>
      <c r="X220" s="41">
        <f t="shared" si="97"/>
        <v>0</v>
      </c>
      <c r="Y220" s="41">
        <f t="shared" si="97"/>
        <v>0</v>
      </c>
      <c r="Z220" s="41">
        <f t="shared" si="97"/>
        <v>0</v>
      </c>
      <c r="AA220" s="41">
        <f t="shared" si="97"/>
        <v>0</v>
      </c>
      <c r="AB220" s="41">
        <f t="shared" si="97"/>
        <v>0</v>
      </c>
      <c r="AC220" s="41">
        <f t="shared" si="97"/>
        <v>0</v>
      </c>
      <c r="AD220" s="41">
        <f t="shared" si="97"/>
        <v>0</v>
      </c>
      <c r="AE220" s="6">
        <f t="shared" si="97"/>
        <v>0</v>
      </c>
      <c r="AF220" s="41">
        <f t="shared" si="97"/>
        <v>0</v>
      </c>
      <c r="AG220" s="41">
        <f t="shared" si="97"/>
        <v>0</v>
      </c>
      <c r="AH220" s="41">
        <f t="shared" si="97"/>
        <v>0</v>
      </c>
      <c r="AI220" s="41">
        <f t="shared" si="97"/>
        <v>0</v>
      </c>
      <c r="AJ220" s="41">
        <f t="shared" si="97"/>
        <v>0</v>
      </c>
      <c r="AK220" s="41">
        <f t="shared" si="97"/>
        <v>0</v>
      </c>
      <c r="AL220" s="41">
        <f t="shared" si="97"/>
        <v>0</v>
      </c>
      <c r="AM220" s="41">
        <f t="shared" si="97"/>
        <v>0</v>
      </c>
      <c r="AN220" s="41">
        <f t="shared" si="97"/>
        <v>15.981735159817351</v>
      </c>
      <c r="AO220" s="41">
        <f t="shared" si="97"/>
        <v>710</v>
      </c>
      <c r="AP220" s="110">
        <f t="shared" si="97"/>
        <v>3.04</v>
      </c>
      <c r="AQ220" s="111">
        <f t="shared" si="97"/>
        <v>2.46</v>
      </c>
      <c r="AR220" s="112">
        <f t="shared" si="97"/>
        <v>77.118644067796609</v>
      </c>
      <c r="AS220" s="112">
        <f t="shared" si="97"/>
        <v>19.078947368421055</v>
      </c>
      <c r="AT220" s="113">
        <f t="shared" si="97"/>
        <v>742</v>
      </c>
      <c r="AU220" s="114">
        <f t="shared" si="97"/>
        <v>2.12</v>
      </c>
      <c r="AV220" s="115">
        <f t="shared" si="97"/>
        <v>1.41</v>
      </c>
      <c r="AW220" s="112">
        <f t="shared" si="97"/>
        <v>63.596491228070185</v>
      </c>
      <c r="AX220" s="112">
        <f t="shared" si="97"/>
        <v>33.018867924528308</v>
      </c>
      <c r="AY220" s="61">
        <f t="shared" si="97"/>
        <v>42.142857142857125</v>
      </c>
      <c r="AZ220" s="97">
        <f t="shared" si="97"/>
        <v>79.81</v>
      </c>
      <c r="BA220" s="68">
        <f t="shared" si="97"/>
        <v>63.8</v>
      </c>
      <c r="BB220" s="68">
        <f t="shared" si="97"/>
        <v>33.9</v>
      </c>
      <c r="BC220" s="68">
        <f t="shared" si="97"/>
        <v>51</v>
      </c>
      <c r="BD220" s="68">
        <f t="shared" si="97"/>
        <v>0</v>
      </c>
      <c r="BE220" s="15">
        <f t="shared" si="97"/>
        <v>0</v>
      </c>
      <c r="BF220" s="6">
        <f t="shared" si="97"/>
        <v>4030</v>
      </c>
      <c r="BG220" s="41">
        <f t="shared" si="97"/>
        <v>0</v>
      </c>
      <c r="BH220" s="42">
        <f t="shared" si="97"/>
        <v>0</v>
      </c>
      <c r="BI220" s="42">
        <f t="shared" si="97"/>
        <v>0</v>
      </c>
      <c r="BJ220" s="42">
        <f t="shared" si="97"/>
        <v>0</v>
      </c>
      <c r="BK220" s="42">
        <f t="shared" si="97"/>
        <v>0</v>
      </c>
      <c r="BL220" s="42">
        <f t="shared" si="97"/>
        <v>0</v>
      </c>
      <c r="BM220" s="15">
        <f t="shared" si="97"/>
        <v>0</v>
      </c>
    </row>
    <row r="221" spans="1:65" outlineLevel="2" x14ac:dyDescent="0.3">
      <c r="A221" s="158" t="s">
        <v>18</v>
      </c>
      <c r="B221" s="159"/>
      <c r="C221" s="51">
        <f>IFERROR(SUBTOTAL(1,C189:C218),"")</f>
        <v>326477.53333333333</v>
      </c>
      <c r="D221" s="61" t="str">
        <f t="shared" ref="D221:BM221" si="98">IFERROR(SUBTOTAL(1,D189:D218),"")</f>
        <v/>
      </c>
      <c r="E221" s="12" t="str">
        <f t="shared" si="98"/>
        <v/>
      </c>
      <c r="F221" s="12" t="str">
        <f t="shared" si="98"/>
        <v/>
      </c>
      <c r="G221" s="12" t="str">
        <f t="shared" si="98"/>
        <v/>
      </c>
      <c r="H221" s="12" t="str">
        <f t="shared" si="98"/>
        <v/>
      </c>
      <c r="I221" s="12" t="str">
        <f t="shared" si="98"/>
        <v/>
      </c>
      <c r="J221" s="12" t="str">
        <f t="shared" si="98"/>
        <v/>
      </c>
      <c r="K221" s="12" t="str">
        <f t="shared" si="98"/>
        <v/>
      </c>
      <c r="L221" s="12" t="str">
        <f t="shared" si="98"/>
        <v/>
      </c>
      <c r="M221" s="72">
        <f t="shared" si="98"/>
        <v>7.2200000000000006</v>
      </c>
      <c r="N221" s="83">
        <f t="shared" si="98"/>
        <v>7.2080000000000002</v>
      </c>
      <c r="O221" s="83">
        <f t="shared" si="98"/>
        <v>7.24</v>
      </c>
      <c r="P221" s="83" t="str">
        <f t="shared" si="98"/>
        <v/>
      </c>
      <c r="Q221" s="83" t="str">
        <f t="shared" si="98"/>
        <v/>
      </c>
      <c r="R221" s="83" t="str">
        <f t="shared" si="98"/>
        <v/>
      </c>
      <c r="S221" s="83" t="str">
        <f t="shared" si="98"/>
        <v/>
      </c>
      <c r="T221" s="83" t="str">
        <f t="shared" si="98"/>
        <v/>
      </c>
      <c r="U221" s="83" t="str">
        <f t="shared" si="98"/>
        <v/>
      </c>
      <c r="V221" s="6" t="str">
        <f t="shared" si="98"/>
        <v/>
      </c>
      <c r="W221" s="41" t="str">
        <f t="shared" si="98"/>
        <v/>
      </c>
      <c r="X221" s="41" t="str">
        <f t="shared" si="98"/>
        <v/>
      </c>
      <c r="Y221" s="41" t="str">
        <f t="shared" si="98"/>
        <v/>
      </c>
      <c r="Z221" s="41" t="str">
        <f t="shared" si="98"/>
        <v/>
      </c>
      <c r="AA221" s="41" t="str">
        <f t="shared" si="98"/>
        <v/>
      </c>
      <c r="AB221" s="41" t="str">
        <f t="shared" si="98"/>
        <v/>
      </c>
      <c r="AC221" s="41" t="str">
        <f t="shared" si="98"/>
        <v/>
      </c>
      <c r="AD221" s="41" t="str">
        <f t="shared" si="98"/>
        <v/>
      </c>
      <c r="AE221" s="6" t="str">
        <f t="shared" si="98"/>
        <v/>
      </c>
      <c r="AF221" s="41" t="str">
        <f t="shared" si="98"/>
        <v/>
      </c>
      <c r="AG221" s="41" t="str">
        <f t="shared" si="98"/>
        <v/>
      </c>
      <c r="AH221" s="41" t="str">
        <f t="shared" si="98"/>
        <v/>
      </c>
      <c r="AI221" s="41" t="str">
        <f t="shared" si="98"/>
        <v/>
      </c>
      <c r="AJ221" s="41" t="str">
        <f t="shared" si="98"/>
        <v/>
      </c>
      <c r="AK221" s="41" t="str">
        <f t="shared" si="98"/>
        <v/>
      </c>
      <c r="AL221" s="41" t="str">
        <f t="shared" si="98"/>
        <v/>
      </c>
      <c r="AM221" s="41" t="str">
        <f t="shared" si="98"/>
        <v/>
      </c>
      <c r="AN221" s="41">
        <f t="shared" si="98"/>
        <v>21.283046712568382</v>
      </c>
      <c r="AO221" s="41">
        <f t="shared" si="98"/>
        <v>1010.3</v>
      </c>
      <c r="AP221" s="110">
        <f t="shared" si="98"/>
        <v>3.6179999999999994</v>
      </c>
      <c r="AQ221" s="111">
        <f t="shared" si="98"/>
        <v>2.8460000000000001</v>
      </c>
      <c r="AR221" s="112">
        <f t="shared" si="98"/>
        <v>78.762061328120325</v>
      </c>
      <c r="AS221" s="112">
        <f t="shared" si="98"/>
        <v>21.237938671879675</v>
      </c>
      <c r="AT221" s="113">
        <f t="shared" si="98"/>
        <v>1039.2666666666667</v>
      </c>
      <c r="AU221" s="114">
        <f t="shared" si="98"/>
        <v>2.2863636363636362</v>
      </c>
      <c r="AV221" s="115">
        <f t="shared" si="98"/>
        <v>1.468</v>
      </c>
      <c r="AW221" s="112">
        <f t="shared" si="98"/>
        <v>65.724112491685489</v>
      </c>
      <c r="AX221" s="112">
        <f t="shared" si="98"/>
        <v>34.275887508314511</v>
      </c>
      <c r="AY221" s="61">
        <f t="shared" si="98"/>
        <v>48.168471285165666</v>
      </c>
      <c r="AZ221" s="97">
        <f t="shared" si="98"/>
        <v>80.739090909090905</v>
      </c>
      <c r="BA221" s="68">
        <f t="shared" si="98"/>
        <v>63.8</v>
      </c>
      <c r="BB221" s="68">
        <f t="shared" si="98"/>
        <v>33.9</v>
      </c>
      <c r="BC221" s="68">
        <f t="shared" si="98"/>
        <v>51</v>
      </c>
      <c r="BD221" s="68" t="str">
        <f t="shared" si="98"/>
        <v/>
      </c>
      <c r="BE221" s="15" t="str">
        <f>IFERROR(SUBTOTAL(1,BE189:BE218),"")</f>
        <v/>
      </c>
      <c r="BF221" s="6">
        <f t="shared" si="98"/>
        <v>7681.1333333333332</v>
      </c>
      <c r="BG221" s="41">
        <f t="shared" si="98"/>
        <v>3737.4</v>
      </c>
      <c r="BH221" s="42">
        <f t="shared" si="98"/>
        <v>3943.7333333333331</v>
      </c>
      <c r="BI221" s="42" t="str">
        <f t="shared" si="98"/>
        <v/>
      </c>
      <c r="BJ221" s="42" t="str">
        <f t="shared" si="98"/>
        <v/>
      </c>
      <c r="BK221" s="42" t="str">
        <f t="shared" si="98"/>
        <v/>
      </c>
      <c r="BL221" s="42" t="str">
        <f t="shared" si="98"/>
        <v/>
      </c>
      <c r="BM221" s="15" t="str">
        <f t="shared" si="98"/>
        <v/>
      </c>
    </row>
    <row r="222" spans="1:65" ht="17.25" outlineLevel="1" thickBot="1" x14ac:dyDescent="0.35">
      <c r="A222" s="160" t="s">
        <v>55</v>
      </c>
      <c r="B222" s="161"/>
      <c r="C222" s="52">
        <f>SUBTOTAL(9,C189:C218)</f>
        <v>9794326</v>
      </c>
      <c r="D222" s="62"/>
      <c r="E222" s="30"/>
      <c r="F222" s="30"/>
      <c r="G222" s="30"/>
      <c r="H222" s="30"/>
      <c r="I222" s="30"/>
      <c r="J222" s="30"/>
      <c r="K222" s="30"/>
      <c r="L222" s="30"/>
      <c r="M222" s="73"/>
      <c r="N222" s="84"/>
      <c r="O222" s="84"/>
      <c r="P222" s="84"/>
      <c r="Q222" s="84"/>
      <c r="R222" s="84"/>
      <c r="S222" s="84"/>
      <c r="T222" s="84"/>
      <c r="U222" s="84"/>
      <c r="V222" s="93"/>
      <c r="W222" s="94"/>
      <c r="X222" s="94"/>
      <c r="Y222" s="94"/>
      <c r="Z222" s="94"/>
      <c r="AA222" s="94"/>
      <c r="AB222" s="94"/>
      <c r="AC222" s="94"/>
      <c r="AD222" s="94"/>
      <c r="AE222" s="93"/>
      <c r="AF222" s="94"/>
      <c r="AG222" s="94"/>
      <c r="AH222" s="94"/>
      <c r="AI222" s="94"/>
      <c r="AJ222" s="94"/>
      <c r="AK222" s="94"/>
      <c r="AL222" s="94"/>
      <c r="AM222" s="94"/>
      <c r="AN222" s="94"/>
      <c r="AO222" s="43">
        <f>SUBTOTAL(9,AO189:AO218)</f>
        <v>30309</v>
      </c>
      <c r="AP222" s="116"/>
      <c r="AQ222" s="117"/>
      <c r="AR222" s="118"/>
      <c r="AS222" s="118"/>
      <c r="AT222" s="119">
        <f>SUBTOTAL(9,AT189:AT218)</f>
        <v>31178</v>
      </c>
      <c r="AU222" s="120"/>
      <c r="AV222" s="121"/>
      <c r="AW222" s="118"/>
      <c r="AX222" s="118"/>
      <c r="AY222" s="62"/>
      <c r="AZ222" s="98"/>
      <c r="BA222" s="69"/>
      <c r="BB222" s="69"/>
      <c r="BC222" s="69"/>
      <c r="BD222" s="69"/>
      <c r="BE222" s="16">
        <f>SUBTOTAL(9,BE189:BE218)</f>
        <v>0</v>
      </c>
      <c r="BF222" s="7">
        <f t="shared" ref="BF222:BM222" si="99">SUBTOTAL(9,BF189:BF218)</f>
        <v>230434</v>
      </c>
      <c r="BG222" s="43">
        <f t="shared" si="99"/>
        <v>112122</v>
      </c>
      <c r="BH222" s="44">
        <f t="shared" si="99"/>
        <v>118312</v>
      </c>
      <c r="BI222" s="44">
        <f t="shared" si="99"/>
        <v>0</v>
      </c>
      <c r="BJ222" s="44">
        <f t="shared" si="99"/>
        <v>0</v>
      </c>
      <c r="BK222" s="44">
        <f t="shared" si="99"/>
        <v>0</v>
      </c>
      <c r="BL222" s="44">
        <f t="shared" si="99"/>
        <v>0</v>
      </c>
      <c r="BM222" s="16">
        <f t="shared" si="99"/>
        <v>0</v>
      </c>
    </row>
    <row r="223" spans="1:65" outlineLevel="5" x14ac:dyDescent="0.3">
      <c r="A223" s="21">
        <f t="shared" si="80"/>
        <v>7</v>
      </c>
      <c r="B223" s="33">
        <f>B218+1</f>
        <v>44378</v>
      </c>
      <c r="C223" s="51">
        <v>296741</v>
      </c>
      <c r="D223" s="64" t="str">
        <f t="shared" ref="D223:D253" si="100">IFERROR(ROUND(AVERAGE(E223:L223),1),"")</f>
        <v/>
      </c>
      <c r="E223" s="12"/>
      <c r="F223" s="12"/>
      <c r="G223" s="12"/>
      <c r="H223" s="12"/>
      <c r="I223" s="12"/>
      <c r="J223" s="12"/>
      <c r="K223" s="12"/>
      <c r="L223" s="12"/>
      <c r="M223" s="74" t="str">
        <f t="shared" ref="M223:M253" si="101">IFERROR(ROUND(AVERAGE(N223:U223),1),"")</f>
        <v/>
      </c>
      <c r="N223" s="83" t="s">
        <v>103</v>
      </c>
      <c r="O223" s="83" t="s">
        <v>103</v>
      </c>
      <c r="P223" s="83"/>
      <c r="Q223" s="83"/>
      <c r="R223" s="83"/>
      <c r="S223" s="83"/>
      <c r="T223" s="83"/>
      <c r="U223" s="83"/>
      <c r="V223" s="5" t="str">
        <f t="shared" ref="V223:V253" si="102">IFERROR(ROUND(AVERAGE(W223:AD223),1),"")</f>
        <v/>
      </c>
      <c r="W223" s="41"/>
      <c r="X223" s="41"/>
      <c r="Y223" s="41"/>
      <c r="Z223" s="41"/>
      <c r="AA223" s="41"/>
      <c r="AB223" s="41"/>
      <c r="AC223" s="41"/>
      <c r="AD223" s="41"/>
      <c r="AE223" s="5" t="str">
        <f t="shared" ref="AE223:AE253" si="103">IFERROR(ROUND(AVERAGE(AF223:AM223),1),"")</f>
        <v/>
      </c>
      <c r="AF223" s="41"/>
      <c r="AG223" s="41"/>
      <c r="AH223" s="41"/>
      <c r="AI223" s="41"/>
      <c r="AJ223" s="41"/>
      <c r="AK223" s="41"/>
      <c r="AL223" s="41"/>
      <c r="AM223" s="41"/>
      <c r="AN223" s="41">
        <f>21000/AO223</f>
        <v>19.681349578256796</v>
      </c>
      <c r="AO223" s="41">
        <v>1067</v>
      </c>
      <c r="AP223" s="110" t="s">
        <v>103</v>
      </c>
      <c r="AQ223" s="111" t="s">
        <v>103</v>
      </c>
      <c r="AR223" s="126" t="str">
        <f t="shared" ref="AR223:AR253" si="104">IFERROR(AQ223/AP223*100,"")</f>
        <v/>
      </c>
      <c r="AS223" s="126" t="str">
        <f t="shared" ref="AS223:AS253" si="105">IFERROR(100-AR223,"")</f>
        <v/>
      </c>
      <c r="AT223" s="127">
        <v>1135</v>
      </c>
      <c r="AU223" s="128">
        <v>2.23</v>
      </c>
      <c r="AV223" s="129" t="s">
        <v>103</v>
      </c>
      <c r="AW223" s="126" t="str">
        <f t="shared" ref="AW223:AW253" si="106">IFERROR(AV223/AU223*100,"")</f>
        <v/>
      </c>
      <c r="AX223" s="126" t="str">
        <f t="shared" ref="AX223:AX253" si="107">IFERROR(100-AW223,"")</f>
        <v/>
      </c>
      <c r="AY223" s="143" t="str">
        <f t="shared" ref="AY223:AY253" si="108">IFERROR((1-((AW223*AS223)/(AX223*AR223)))*100,"")</f>
        <v/>
      </c>
      <c r="AZ223" s="97">
        <v>80.150000000000006</v>
      </c>
      <c r="BA223" s="68"/>
      <c r="BB223" s="68"/>
      <c r="BC223" s="68"/>
      <c r="BD223" s="68"/>
      <c r="BE223" s="15"/>
      <c r="BF223" s="5">
        <f t="shared" ref="BF223:BF253" si="109">IF(SUM(BG223:BM223)=0,"",SUM(BG223:BM223))</f>
        <v>12660</v>
      </c>
      <c r="BG223" s="42">
        <v>0</v>
      </c>
      <c r="BH223" s="42">
        <v>12660</v>
      </c>
      <c r="BI223" s="42"/>
      <c r="BJ223" s="42"/>
      <c r="BK223" s="42"/>
      <c r="BL223" s="42"/>
      <c r="BM223" s="15"/>
    </row>
    <row r="224" spans="1:65" outlineLevel="5" x14ac:dyDescent="0.3">
      <c r="A224" s="22">
        <f t="shared" si="80"/>
        <v>7</v>
      </c>
      <c r="B224" s="9">
        <f t="shared" ref="B224:B287" si="110">B223+1</f>
        <v>44379</v>
      </c>
      <c r="C224" s="51">
        <v>297954</v>
      </c>
      <c r="D224" s="64" t="str">
        <f t="shared" si="100"/>
        <v/>
      </c>
      <c r="E224" s="12"/>
      <c r="F224" s="12"/>
      <c r="G224" s="12"/>
      <c r="H224" s="12"/>
      <c r="I224" s="12"/>
      <c r="J224" s="12"/>
      <c r="K224" s="12"/>
      <c r="L224" s="12"/>
      <c r="M224" s="74" t="str">
        <f t="shared" si="101"/>
        <v/>
      </c>
      <c r="N224" s="83" t="s">
        <v>103</v>
      </c>
      <c r="O224" s="83" t="s">
        <v>103</v>
      </c>
      <c r="P224" s="83"/>
      <c r="Q224" s="83"/>
      <c r="R224" s="83"/>
      <c r="S224" s="83"/>
      <c r="T224" s="83"/>
      <c r="U224" s="83"/>
      <c r="V224" s="5" t="str">
        <f t="shared" si="102"/>
        <v/>
      </c>
      <c r="W224" s="41"/>
      <c r="X224" s="41"/>
      <c r="Y224" s="41"/>
      <c r="Z224" s="41"/>
      <c r="AA224" s="41"/>
      <c r="AB224" s="41"/>
      <c r="AC224" s="41"/>
      <c r="AD224" s="41"/>
      <c r="AE224" s="5" t="str">
        <f t="shared" si="103"/>
        <v/>
      </c>
      <c r="AF224" s="41"/>
      <c r="AG224" s="41"/>
      <c r="AH224" s="41"/>
      <c r="AI224" s="41"/>
      <c r="AJ224" s="41"/>
      <c r="AK224" s="41"/>
      <c r="AL224" s="41"/>
      <c r="AM224" s="41"/>
      <c r="AN224" s="41">
        <f t="shared" ref="AN224:AN253" si="111">21000/AO224</f>
        <v>19.004524886877828</v>
      </c>
      <c r="AO224" s="41">
        <v>1105</v>
      </c>
      <c r="AP224" s="110" t="s">
        <v>103</v>
      </c>
      <c r="AQ224" s="111" t="s">
        <v>103</v>
      </c>
      <c r="AR224" s="126" t="str">
        <f t="shared" si="104"/>
        <v/>
      </c>
      <c r="AS224" s="126" t="str">
        <f t="shared" si="105"/>
        <v/>
      </c>
      <c r="AT224" s="127">
        <v>1146</v>
      </c>
      <c r="AU224" s="128">
        <v>2.21</v>
      </c>
      <c r="AV224" s="129" t="s">
        <v>103</v>
      </c>
      <c r="AW224" s="126" t="str">
        <f t="shared" si="106"/>
        <v/>
      </c>
      <c r="AX224" s="126" t="str">
        <f t="shared" si="107"/>
        <v/>
      </c>
      <c r="AY224" s="143" t="str">
        <f t="shared" si="108"/>
        <v/>
      </c>
      <c r="AZ224" s="97">
        <v>79.91</v>
      </c>
      <c r="BA224" s="68"/>
      <c r="BB224" s="68"/>
      <c r="BC224" s="68"/>
      <c r="BD224" s="68"/>
      <c r="BE224" s="15"/>
      <c r="BF224" s="5">
        <f t="shared" si="109"/>
        <v>15294</v>
      </c>
      <c r="BG224" s="42">
        <v>2876</v>
      </c>
      <c r="BH224" s="42">
        <v>12418</v>
      </c>
      <c r="BI224" s="42"/>
      <c r="BJ224" s="42"/>
      <c r="BK224" s="42"/>
      <c r="BL224" s="42"/>
      <c r="BM224" s="15"/>
    </row>
    <row r="225" spans="1:65" outlineLevel="5" x14ac:dyDescent="0.3">
      <c r="A225" s="22">
        <f t="shared" si="80"/>
        <v>7</v>
      </c>
      <c r="B225" s="9">
        <f t="shared" si="110"/>
        <v>44380</v>
      </c>
      <c r="C225" s="51">
        <v>314561</v>
      </c>
      <c r="D225" s="64" t="str">
        <f t="shared" si="100"/>
        <v/>
      </c>
      <c r="E225" s="12"/>
      <c r="F225" s="12"/>
      <c r="G225" s="12"/>
      <c r="H225" s="12"/>
      <c r="I225" s="12"/>
      <c r="J225" s="12"/>
      <c r="K225" s="12"/>
      <c r="L225" s="12"/>
      <c r="M225" s="74" t="str">
        <f t="shared" si="101"/>
        <v/>
      </c>
      <c r="N225" s="83" t="s">
        <v>103</v>
      </c>
      <c r="O225" s="83" t="s">
        <v>103</v>
      </c>
      <c r="P225" s="83"/>
      <c r="Q225" s="83"/>
      <c r="R225" s="83"/>
      <c r="S225" s="83"/>
      <c r="T225" s="83"/>
      <c r="U225" s="83"/>
      <c r="V225" s="5" t="str">
        <f t="shared" si="102"/>
        <v/>
      </c>
      <c r="W225" s="41"/>
      <c r="X225" s="41"/>
      <c r="Y225" s="41"/>
      <c r="Z225" s="41"/>
      <c r="AA225" s="41"/>
      <c r="AB225" s="41"/>
      <c r="AC225" s="41"/>
      <c r="AD225" s="41"/>
      <c r="AE225" s="5" t="str">
        <f t="shared" si="103"/>
        <v/>
      </c>
      <c r="AF225" s="41"/>
      <c r="AG225" s="41"/>
      <c r="AH225" s="41"/>
      <c r="AI225" s="41"/>
      <c r="AJ225" s="41"/>
      <c r="AK225" s="41"/>
      <c r="AL225" s="41"/>
      <c r="AM225" s="41"/>
      <c r="AN225" s="41">
        <f t="shared" si="111"/>
        <v>24.475524475524477</v>
      </c>
      <c r="AO225" s="41">
        <v>858</v>
      </c>
      <c r="AP225" s="110" t="s">
        <v>103</v>
      </c>
      <c r="AQ225" s="111" t="s">
        <v>103</v>
      </c>
      <c r="AR225" s="126" t="str">
        <f t="shared" si="104"/>
        <v/>
      </c>
      <c r="AS225" s="126" t="str">
        <f t="shared" si="105"/>
        <v/>
      </c>
      <c r="AT225" s="127">
        <v>935</v>
      </c>
      <c r="AU225" s="128" t="s">
        <v>103</v>
      </c>
      <c r="AV225" s="129" t="s">
        <v>103</v>
      </c>
      <c r="AW225" s="126" t="str">
        <f t="shared" si="106"/>
        <v/>
      </c>
      <c r="AX225" s="126" t="str">
        <f t="shared" si="107"/>
        <v/>
      </c>
      <c r="AY225" s="143" t="str">
        <f t="shared" si="108"/>
        <v/>
      </c>
      <c r="AZ225" s="97" t="s">
        <v>103</v>
      </c>
      <c r="BA225" s="68"/>
      <c r="BB225" s="68"/>
      <c r="BC225" s="68"/>
      <c r="BD225" s="68"/>
      <c r="BE225" s="15"/>
      <c r="BF225" s="5">
        <f t="shared" si="109"/>
        <v>14188</v>
      </c>
      <c r="BG225" s="42">
        <v>3873</v>
      </c>
      <c r="BH225" s="42">
        <v>10315</v>
      </c>
      <c r="BI225" s="42"/>
      <c r="BJ225" s="42"/>
      <c r="BK225" s="42"/>
      <c r="BL225" s="42"/>
      <c r="BM225" s="15"/>
    </row>
    <row r="226" spans="1:65" outlineLevel="5" x14ac:dyDescent="0.3">
      <c r="A226" s="22">
        <f t="shared" si="80"/>
        <v>7</v>
      </c>
      <c r="B226" s="9">
        <f t="shared" si="110"/>
        <v>44381</v>
      </c>
      <c r="C226" s="51">
        <v>353359</v>
      </c>
      <c r="D226" s="64" t="str">
        <f t="shared" si="100"/>
        <v/>
      </c>
      <c r="E226" s="12"/>
      <c r="F226" s="12"/>
      <c r="G226" s="12"/>
      <c r="H226" s="12"/>
      <c r="I226" s="12"/>
      <c r="J226" s="12"/>
      <c r="K226" s="12"/>
      <c r="L226" s="12"/>
      <c r="M226" s="74" t="str">
        <f t="shared" si="101"/>
        <v/>
      </c>
      <c r="N226" s="83" t="s">
        <v>103</v>
      </c>
      <c r="O226" s="83" t="s">
        <v>103</v>
      </c>
      <c r="P226" s="83"/>
      <c r="Q226" s="83"/>
      <c r="R226" s="83"/>
      <c r="S226" s="83"/>
      <c r="T226" s="83"/>
      <c r="U226" s="83"/>
      <c r="V226" s="5" t="str">
        <f t="shared" si="102"/>
        <v/>
      </c>
      <c r="W226" s="41"/>
      <c r="X226" s="41"/>
      <c r="Y226" s="41"/>
      <c r="Z226" s="41"/>
      <c r="AA226" s="41"/>
      <c r="AB226" s="41"/>
      <c r="AC226" s="41"/>
      <c r="AD226" s="41"/>
      <c r="AE226" s="5" t="str">
        <f t="shared" si="103"/>
        <v/>
      </c>
      <c r="AF226" s="41"/>
      <c r="AG226" s="41"/>
      <c r="AH226" s="41"/>
      <c r="AI226" s="41"/>
      <c r="AJ226" s="41"/>
      <c r="AK226" s="41"/>
      <c r="AL226" s="41"/>
      <c r="AM226" s="41"/>
      <c r="AN226" s="41">
        <f t="shared" si="111"/>
        <v>22.411953041622198</v>
      </c>
      <c r="AO226" s="41">
        <v>937</v>
      </c>
      <c r="AP226" s="110" t="s">
        <v>103</v>
      </c>
      <c r="AQ226" s="111" t="s">
        <v>103</v>
      </c>
      <c r="AR226" s="126" t="str">
        <f t="shared" si="104"/>
        <v/>
      </c>
      <c r="AS226" s="126" t="str">
        <f t="shared" si="105"/>
        <v/>
      </c>
      <c r="AT226" s="127">
        <v>922</v>
      </c>
      <c r="AU226" s="128" t="s">
        <v>103</v>
      </c>
      <c r="AV226" s="129" t="s">
        <v>103</v>
      </c>
      <c r="AW226" s="126" t="str">
        <f t="shared" si="106"/>
        <v/>
      </c>
      <c r="AX226" s="126" t="str">
        <f t="shared" si="107"/>
        <v/>
      </c>
      <c r="AY226" s="143" t="str">
        <f t="shared" si="108"/>
        <v/>
      </c>
      <c r="AZ226" s="97" t="s">
        <v>103</v>
      </c>
      <c r="BA226" s="68"/>
      <c r="BB226" s="68"/>
      <c r="BC226" s="68"/>
      <c r="BD226" s="68"/>
      <c r="BE226" s="15"/>
      <c r="BF226" s="5">
        <f t="shared" si="109"/>
        <v>12272</v>
      </c>
      <c r="BG226" s="42">
        <v>0</v>
      </c>
      <c r="BH226" s="42">
        <v>12272</v>
      </c>
      <c r="BI226" s="42"/>
      <c r="BJ226" s="42"/>
      <c r="BK226" s="42"/>
      <c r="BL226" s="42"/>
      <c r="BM226" s="15"/>
    </row>
    <row r="227" spans="1:65" outlineLevel="5" x14ac:dyDescent="0.3">
      <c r="A227" s="22">
        <f t="shared" si="80"/>
        <v>7</v>
      </c>
      <c r="B227" s="9">
        <f t="shared" si="110"/>
        <v>44382</v>
      </c>
      <c r="C227" s="51">
        <v>356962</v>
      </c>
      <c r="D227" s="64" t="str">
        <f t="shared" si="100"/>
        <v/>
      </c>
      <c r="E227" s="12"/>
      <c r="F227" s="12"/>
      <c r="G227" s="12"/>
      <c r="H227" s="12"/>
      <c r="I227" s="12"/>
      <c r="J227" s="12"/>
      <c r="K227" s="12"/>
      <c r="L227" s="12"/>
      <c r="M227" s="74" t="str">
        <f t="shared" si="101"/>
        <v/>
      </c>
      <c r="N227" s="83" t="s">
        <v>103</v>
      </c>
      <c r="O227" s="83" t="s">
        <v>103</v>
      </c>
      <c r="P227" s="83"/>
      <c r="Q227" s="83"/>
      <c r="R227" s="83"/>
      <c r="S227" s="83"/>
      <c r="T227" s="83"/>
      <c r="U227" s="83"/>
      <c r="V227" s="5" t="str">
        <f t="shared" si="102"/>
        <v/>
      </c>
      <c r="W227" s="41"/>
      <c r="X227" s="41"/>
      <c r="Y227" s="41"/>
      <c r="Z227" s="41"/>
      <c r="AA227" s="41"/>
      <c r="AB227" s="41"/>
      <c r="AC227" s="41"/>
      <c r="AD227" s="41"/>
      <c r="AE227" s="5" t="str">
        <f t="shared" si="103"/>
        <v/>
      </c>
      <c r="AF227" s="41"/>
      <c r="AG227" s="41"/>
      <c r="AH227" s="41"/>
      <c r="AI227" s="41"/>
      <c r="AJ227" s="41"/>
      <c r="AK227" s="41"/>
      <c r="AL227" s="41"/>
      <c r="AM227" s="41"/>
      <c r="AN227" s="41">
        <f t="shared" si="111"/>
        <v>23.153252480705621</v>
      </c>
      <c r="AO227" s="41">
        <v>907</v>
      </c>
      <c r="AP227" s="110" t="s">
        <v>103</v>
      </c>
      <c r="AQ227" s="111" t="s">
        <v>103</v>
      </c>
      <c r="AR227" s="126" t="str">
        <f t="shared" si="104"/>
        <v/>
      </c>
      <c r="AS227" s="126" t="str">
        <f t="shared" si="105"/>
        <v/>
      </c>
      <c r="AT227" s="127">
        <v>870</v>
      </c>
      <c r="AU227" s="128">
        <v>2.1800000000000002</v>
      </c>
      <c r="AV227" s="129" t="s">
        <v>103</v>
      </c>
      <c r="AW227" s="126" t="str">
        <f t="shared" si="106"/>
        <v/>
      </c>
      <c r="AX227" s="126" t="str">
        <f t="shared" si="107"/>
        <v/>
      </c>
      <c r="AY227" s="143" t="str">
        <f t="shared" si="108"/>
        <v/>
      </c>
      <c r="AZ227" s="97">
        <v>80.569999999999993</v>
      </c>
      <c r="BA227" s="68"/>
      <c r="BB227" s="68"/>
      <c r="BC227" s="68"/>
      <c r="BD227" s="68"/>
      <c r="BE227" s="15"/>
      <c r="BF227" s="5">
        <f t="shared" si="109"/>
        <v>12618</v>
      </c>
      <c r="BG227" s="42">
        <v>1509</v>
      </c>
      <c r="BH227" s="42">
        <v>11109</v>
      </c>
      <c r="BI227" s="42"/>
      <c r="BJ227" s="42"/>
      <c r="BK227" s="42"/>
      <c r="BL227" s="42"/>
      <c r="BM227" s="15"/>
    </row>
    <row r="228" spans="1:65" outlineLevel="5" x14ac:dyDescent="0.3">
      <c r="A228" s="22">
        <f t="shared" si="80"/>
        <v>7</v>
      </c>
      <c r="B228" s="9">
        <f t="shared" si="110"/>
        <v>44383</v>
      </c>
      <c r="C228" s="51">
        <v>351160</v>
      </c>
      <c r="D228" s="64" t="str">
        <f t="shared" si="100"/>
        <v/>
      </c>
      <c r="E228" s="12"/>
      <c r="F228" s="12"/>
      <c r="G228" s="12"/>
      <c r="H228" s="12"/>
      <c r="I228" s="12"/>
      <c r="J228" s="12"/>
      <c r="K228" s="12"/>
      <c r="L228" s="12"/>
      <c r="M228" s="74" t="str">
        <f t="shared" si="101"/>
        <v/>
      </c>
      <c r="N228" s="83" t="s">
        <v>103</v>
      </c>
      <c r="O228" s="83" t="s">
        <v>103</v>
      </c>
      <c r="P228" s="83"/>
      <c r="Q228" s="83"/>
      <c r="R228" s="83"/>
      <c r="S228" s="83"/>
      <c r="T228" s="83"/>
      <c r="U228" s="83"/>
      <c r="V228" s="5" t="str">
        <f t="shared" si="102"/>
        <v/>
      </c>
      <c r="W228" s="41"/>
      <c r="X228" s="41"/>
      <c r="Y228" s="41"/>
      <c r="Z228" s="41"/>
      <c r="AA228" s="41"/>
      <c r="AB228" s="41"/>
      <c r="AC228" s="41"/>
      <c r="AD228" s="41"/>
      <c r="AE228" s="5" t="str">
        <f t="shared" si="103"/>
        <v/>
      </c>
      <c r="AF228" s="41"/>
      <c r="AG228" s="41"/>
      <c r="AH228" s="41"/>
      <c r="AI228" s="41"/>
      <c r="AJ228" s="41"/>
      <c r="AK228" s="41"/>
      <c r="AL228" s="41"/>
      <c r="AM228" s="41"/>
      <c r="AN228" s="41">
        <f t="shared" si="111"/>
        <v>24.504084014002334</v>
      </c>
      <c r="AO228" s="41">
        <v>857</v>
      </c>
      <c r="AP228" s="110" t="s">
        <v>103</v>
      </c>
      <c r="AQ228" s="111" t="s">
        <v>103</v>
      </c>
      <c r="AR228" s="126" t="str">
        <f t="shared" si="104"/>
        <v/>
      </c>
      <c r="AS228" s="126" t="str">
        <f t="shared" si="105"/>
        <v/>
      </c>
      <c r="AT228" s="127">
        <v>793</v>
      </c>
      <c r="AU228" s="128">
        <v>2.2000000000000002</v>
      </c>
      <c r="AV228" s="129" t="s">
        <v>103</v>
      </c>
      <c r="AW228" s="126" t="str">
        <f t="shared" si="106"/>
        <v/>
      </c>
      <c r="AX228" s="126" t="str">
        <f t="shared" si="107"/>
        <v/>
      </c>
      <c r="AY228" s="143" t="str">
        <f t="shared" si="108"/>
        <v/>
      </c>
      <c r="AZ228" s="97">
        <v>80.45</v>
      </c>
      <c r="BA228" s="68"/>
      <c r="BB228" s="68"/>
      <c r="BC228" s="68"/>
      <c r="BD228" s="68"/>
      <c r="BE228" s="15"/>
      <c r="BF228" s="5">
        <f t="shared" si="109"/>
        <v>12008</v>
      </c>
      <c r="BG228" s="42">
        <v>5655</v>
      </c>
      <c r="BH228" s="42">
        <v>6353</v>
      </c>
      <c r="BI228" s="42"/>
      <c r="BJ228" s="42"/>
      <c r="BK228" s="42"/>
      <c r="BL228" s="42"/>
      <c r="BM228" s="15"/>
    </row>
    <row r="229" spans="1:65" outlineLevel="5" x14ac:dyDescent="0.3">
      <c r="A229" s="22">
        <f t="shared" si="80"/>
        <v>7</v>
      </c>
      <c r="B229" s="9">
        <f t="shared" si="110"/>
        <v>44384</v>
      </c>
      <c r="C229" s="51">
        <v>355979</v>
      </c>
      <c r="D229" s="64" t="str">
        <f t="shared" si="100"/>
        <v/>
      </c>
      <c r="E229" s="12"/>
      <c r="F229" s="12"/>
      <c r="G229" s="12"/>
      <c r="H229" s="12"/>
      <c r="I229" s="12"/>
      <c r="J229" s="12"/>
      <c r="K229" s="12"/>
      <c r="L229" s="12"/>
      <c r="M229" s="74" t="str">
        <f t="shared" si="101"/>
        <v/>
      </c>
      <c r="N229" s="83" t="s">
        <v>103</v>
      </c>
      <c r="O229" s="83" t="s">
        <v>103</v>
      </c>
      <c r="P229" s="83"/>
      <c r="Q229" s="83"/>
      <c r="R229" s="83"/>
      <c r="S229" s="83"/>
      <c r="T229" s="83"/>
      <c r="U229" s="83"/>
      <c r="V229" s="5" t="str">
        <f t="shared" si="102"/>
        <v/>
      </c>
      <c r="W229" s="41"/>
      <c r="X229" s="41"/>
      <c r="Y229" s="41"/>
      <c r="Z229" s="41"/>
      <c r="AA229" s="41"/>
      <c r="AB229" s="41"/>
      <c r="AC229" s="41"/>
      <c r="AD229" s="41"/>
      <c r="AE229" s="5" t="str">
        <f t="shared" si="103"/>
        <v/>
      </c>
      <c r="AF229" s="41"/>
      <c r="AG229" s="41"/>
      <c r="AH229" s="41"/>
      <c r="AI229" s="41"/>
      <c r="AJ229" s="41"/>
      <c r="AK229" s="41"/>
      <c r="AL229" s="41"/>
      <c r="AM229" s="41"/>
      <c r="AN229" s="41">
        <f t="shared" si="111"/>
        <v>24.734982332155479</v>
      </c>
      <c r="AO229" s="41">
        <v>849</v>
      </c>
      <c r="AP229" s="110" t="s">
        <v>103</v>
      </c>
      <c r="AQ229" s="111" t="s">
        <v>103</v>
      </c>
      <c r="AR229" s="126" t="str">
        <f t="shared" si="104"/>
        <v/>
      </c>
      <c r="AS229" s="126" t="str">
        <f t="shared" si="105"/>
        <v/>
      </c>
      <c r="AT229" s="127">
        <v>673</v>
      </c>
      <c r="AU229" s="128">
        <v>2.2200000000000002</v>
      </c>
      <c r="AV229" s="129" t="s">
        <v>103</v>
      </c>
      <c r="AW229" s="126" t="str">
        <f t="shared" si="106"/>
        <v/>
      </c>
      <c r="AX229" s="126" t="str">
        <f t="shared" si="107"/>
        <v/>
      </c>
      <c r="AY229" s="143" t="str">
        <f t="shared" si="108"/>
        <v/>
      </c>
      <c r="AZ229" s="97">
        <v>80.73</v>
      </c>
      <c r="BA229" s="68"/>
      <c r="BB229" s="68"/>
      <c r="BC229" s="68"/>
      <c r="BD229" s="68"/>
      <c r="BE229" s="15"/>
      <c r="BF229" s="5">
        <f t="shared" si="109"/>
        <v>10813</v>
      </c>
      <c r="BG229" s="42">
        <v>5609</v>
      </c>
      <c r="BH229" s="42">
        <v>5204</v>
      </c>
      <c r="BI229" s="42"/>
      <c r="BJ229" s="42"/>
      <c r="BK229" s="42"/>
      <c r="BL229" s="42"/>
      <c r="BM229" s="15"/>
    </row>
    <row r="230" spans="1:65" outlineLevel="5" x14ac:dyDescent="0.3">
      <c r="A230" s="22">
        <f t="shared" si="80"/>
        <v>7</v>
      </c>
      <c r="B230" s="9">
        <f t="shared" si="110"/>
        <v>44385</v>
      </c>
      <c r="C230" s="51">
        <v>345370</v>
      </c>
      <c r="D230" s="64" t="str">
        <f t="shared" si="100"/>
        <v/>
      </c>
      <c r="E230" s="12"/>
      <c r="F230" s="12"/>
      <c r="G230" s="12"/>
      <c r="H230" s="12"/>
      <c r="I230" s="12"/>
      <c r="J230" s="12"/>
      <c r="K230" s="12"/>
      <c r="L230" s="12"/>
      <c r="M230" s="74">
        <f t="shared" si="101"/>
        <v>7.1</v>
      </c>
      <c r="N230" s="83">
        <v>6.96</v>
      </c>
      <c r="O230" s="83">
        <v>7.18</v>
      </c>
      <c r="P230" s="83"/>
      <c r="Q230" s="83"/>
      <c r="R230" s="83"/>
      <c r="S230" s="83"/>
      <c r="T230" s="83"/>
      <c r="U230" s="83"/>
      <c r="V230" s="5" t="str">
        <f t="shared" si="102"/>
        <v/>
      </c>
      <c r="W230" s="41"/>
      <c r="X230" s="41"/>
      <c r="Y230" s="41"/>
      <c r="Z230" s="41"/>
      <c r="AA230" s="41"/>
      <c r="AB230" s="41"/>
      <c r="AC230" s="41"/>
      <c r="AD230" s="41"/>
      <c r="AE230" s="5" t="str">
        <f t="shared" si="103"/>
        <v/>
      </c>
      <c r="AF230" s="41"/>
      <c r="AG230" s="41"/>
      <c r="AH230" s="41"/>
      <c r="AI230" s="41"/>
      <c r="AJ230" s="41"/>
      <c r="AK230" s="41"/>
      <c r="AL230" s="41"/>
      <c r="AM230" s="41"/>
      <c r="AN230" s="41">
        <f t="shared" si="111"/>
        <v>24.852071005917161</v>
      </c>
      <c r="AO230" s="41">
        <v>845</v>
      </c>
      <c r="AP230" s="110">
        <v>3.53</v>
      </c>
      <c r="AQ230" s="111">
        <v>2.57</v>
      </c>
      <c r="AR230" s="126">
        <f t="shared" si="104"/>
        <v>72.804532577903686</v>
      </c>
      <c r="AS230" s="126">
        <f t="shared" si="105"/>
        <v>27.195467422096314</v>
      </c>
      <c r="AT230" s="127">
        <v>874</v>
      </c>
      <c r="AU230" s="128">
        <v>2.17</v>
      </c>
      <c r="AV230" s="129">
        <v>1.4</v>
      </c>
      <c r="AW230" s="126">
        <f t="shared" si="106"/>
        <v>64.516129032258064</v>
      </c>
      <c r="AX230" s="126">
        <f t="shared" si="107"/>
        <v>35.483870967741936</v>
      </c>
      <c r="AY230" s="143">
        <f t="shared" si="108"/>
        <v>32.083480721613036</v>
      </c>
      <c r="AZ230" s="97">
        <v>81.150000000000006</v>
      </c>
      <c r="BA230" s="68"/>
      <c r="BB230" s="68"/>
      <c r="BC230" s="68"/>
      <c r="BD230" s="68"/>
      <c r="BE230" s="15"/>
      <c r="BF230" s="5">
        <f t="shared" si="109"/>
        <v>8987</v>
      </c>
      <c r="BG230" s="42">
        <v>1868</v>
      </c>
      <c r="BH230" s="42">
        <v>7119</v>
      </c>
      <c r="BI230" s="42"/>
      <c r="BJ230" s="42"/>
      <c r="BK230" s="42"/>
      <c r="BL230" s="42"/>
      <c r="BM230" s="15"/>
    </row>
    <row r="231" spans="1:65" outlineLevel="5" x14ac:dyDescent="0.3">
      <c r="A231" s="22">
        <f t="shared" si="80"/>
        <v>7</v>
      </c>
      <c r="B231" s="9">
        <f t="shared" si="110"/>
        <v>44386</v>
      </c>
      <c r="C231" s="51">
        <v>358888</v>
      </c>
      <c r="D231" s="64" t="str">
        <f t="shared" si="100"/>
        <v/>
      </c>
      <c r="E231" s="12"/>
      <c r="F231" s="12"/>
      <c r="G231" s="12"/>
      <c r="H231" s="12"/>
      <c r="I231" s="12"/>
      <c r="J231" s="12"/>
      <c r="K231" s="12"/>
      <c r="L231" s="12"/>
      <c r="M231" s="74" t="str">
        <f t="shared" si="101"/>
        <v/>
      </c>
      <c r="N231" s="83" t="s">
        <v>103</v>
      </c>
      <c r="O231" s="83" t="s">
        <v>103</v>
      </c>
      <c r="P231" s="83"/>
      <c r="Q231" s="83"/>
      <c r="R231" s="83"/>
      <c r="S231" s="83"/>
      <c r="T231" s="83"/>
      <c r="U231" s="83"/>
      <c r="V231" s="5" t="str">
        <f t="shared" si="102"/>
        <v/>
      </c>
      <c r="W231" s="41"/>
      <c r="X231" s="41"/>
      <c r="Y231" s="41"/>
      <c r="Z231" s="41"/>
      <c r="AA231" s="41"/>
      <c r="AB231" s="41"/>
      <c r="AC231" s="41"/>
      <c r="AD231" s="41"/>
      <c r="AE231" s="5" t="str">
        <f t="shared" si="103"/>
        <v/>
      </c>
      <c r="AF231" s="41"/>
      <c r="AG231" s="41"/>
      <c r="AH231" s="41"/>
      <c r="AI231" s="41"/>
      <c r="AJ231" s="41"/>
      <c r="AK231" s="41"/>
      <c r="AL231" s="41"/>
      <c r="AM231" s="41"/>
      <c r="AN231" s="41">
        <f t="shared" si="111"/>
        <v>22.175290390707499</v>
      </c>
      <c r="AO231" s="41">
        <v>947</v>
      </c>
      <c r="AP231" s="110" t="s">
        <v>103</v>
      </c>
      <c r="AQ231" s="111" t="s">
        <v>103</v>
      </c>
      <c r="AR231" s="126" t="str">
        <f t="shared" si="104"/>
        <v/>
      </c>
      <c r="AS231" s="126" t="str">
        <f t="shared" si="105"/>
        <v/>
      </c>
      <c r="AT231" s="127">
        <v>948</v>
      </c>
      <c r="AU231" s="128">
        <v>2.2000000000000002</v>
      </c>
      <c r="AV231" s="129" t="s">
        <v>103</v>
      </c>
      <c r="AW231" s="126" t="str">
        <f t="shared" si="106"/>
        <v/>
      </c>
      <c r="AX231" s="126" t="str">
        <f t="shared" si="107"/>
        <v/>
      </c>
      <c r="AY231" s="143" t="str">
        <f t="shared" si="108"/>
        <v/>
      </c>
      <c r="AZ231" s="97">
        <v>80.069999999999993</v>
      </c>
      <c r="BA231" s="68"/>
      <c r="BB231" s="68"/>
      <c r="BC231" s="68"/>
      <c r="BD231" s="68"/>
      <c r="BE231" s="15"/>
      <c r="BF231" s="5">
        <f t="shared" si="109"/>
        <v>5639</v>
      </c>
      <c r="BG231" s="42">
        <v>1009</v>
      </c>
      <c r="BH231" s="42">
        <v>4630</v>
      </c>
      <c r="BI231" s="42"/>
      <c r="BJ231" s="42"/>
      <c r="BK231" s="42"/>
      <c r="BL231" s="42"/>
      <c r="BM231" s="15"/>
    </row>
    <row r="232" spans="1:65" outlineLevel="5" x14ac:dyDescent="0.3">
      <c r="A232" s="22">
        <f t="shared" si="80"/>
        <v>7</v>
      </c>
      <c r="B232" s="9">
        <f t="shared" si="110"/>
        <v>44387</v>
      </c>
      <c r="C232" s="51">
        <v>353872</v>
      </c>
      <c r="D232" s="64" t="str">
        <f t="shared" si="100"/>
        <v/>
      </c>
      <c r="E232" s="12"/>
      <c r="F232" s="12"/>
      <c r="G232" s="12"/>
      <c r="H232" s="12"/>
      <c r="I232" s="12"/>
      <c r="J232" s="12"/>
      <c r="K232" s="12"/>
      <c r="L232" s="12"/>
      <c r="M232" s="74" t="str">
        <f t="shared" si="101"/>
        <v/>
      </c>
      <c r="N232" s="83" t="s">
        <v>103</v>
      </c>
      <c r="O232" s="83" t="s">
        <v>103</v>
      </c>
      <c r="P232" s="83"/>
      <c r="Q232" s="83"/>
      <c r="R232" s="83"/>
      <c r="S232" s="83"/>
      <c r="T232" s="83"/>
      <c r="U232" s="83"/>
      <c r="V232" s="5" t="str">
        <f t="shared" si="102"/>
        <v/>
      </c>
      <c r="W232" s="41"/>
      <c r="X232" s="41"/>
      <c r="Y232" s="41"/>
      <c r="Z232" s="41"/>
      <c r="AA232" s="41"/>
      <c r="AB232" s="41"/>
      <c r="AC232" s="41"/>
      <c r="AD232" s="41"/>
      <c r="AE232" s="5" t="str">
        <f t="shared" si="103"/>
        <v/>
      </c>
      <c r="AF232" s="41"/>
      <c r="AG232" s="41"/>
      <c r="AH232" s="41"/>
      <c r="AI232" s="41"/>
      <c r="AJ232" s="41"/>
      <c r="AK232" s="41"/>
      <c r="AL232" s="41"/>
      <c r="AM232" s="41"/>
      <c r="AN232" s="41">
        <f t="shared" si="111"/>
        <v>23.463687150837988</v>
      </c>
      <c r="AO232" s="41">
        <v>895</v>
      </c>
      <c r="AP232" s="110" t="s">
        <v>103</v>
      </c>
      <c r="AQ232" s="111" t="s">
        <v>103</v>
      </c>
      <c r="AR232" s="126" t="str">
        <f t="shared" si="104"/>
        <v/>
      </c>
      <c r="AS232" s="126" t="str">
        <f t="shared" si="105"/>
        <v/>
      </c>
      <c r="AT232" s="127">
        <v>824</v>
      </c>
      <c r="AU232" s="128" t="s">
        <v>103</v>
      </c>
      <c r="AV232" s="129" t="s">
        <v>103</v>
      </c>
      <c r="AW232" s="126" t="str">
        <f t="shared" si="106"/>
        <v/>
      </c>
      <c r="AX232" s="126" t="str">
        <f t="shared" si="107"/>
        <v/>
      </c>
      <c r="AY232" s="143" t="str">
        <f t="shared" si="108"/>
        <v/>
      </c>
      <c r="AZ232" s="97" t="s">
        <v>103</v>
      </c>
      <c r="BA232" s="68"/>
      <c r="BB232" s="68"/>
      <c r="BC232" s="68"/>
      <c r="BD232" s="68"/>
      <c r="BE232" s="15"/>
      <c r="BF232" s="5">
        <f t="shared" si="109"/>
        <v>11506</v>
      </c>
      <c r="BG232" s="42">
        <v>5515</v>
      </c>
      <c r="BH232" s="42">
        <v>5991</v>
      </c>
      <c r="BI232" s="42"/>
      <c r="BJ232" s="42"/>
      <c r="BK232" s="42"/>
      <c r="BL232" s="42"/>
      <c r="BM232" s="15"/>
    </row>
    <row r="233" spans="1:65" outlineLevel="5" x14ac:dyDescent="0.3">
      <c r="A233" s="22">
        <f t="shared" si="80"/>
        <v>7</v>
      </c>
      <c r="B233" s="9">
        <f t="shared" si="110"/>
        <v>44388</v>
      </c>
      <c r="C233" s="51">
        <v>328804</v>
      </c>
      <c r="D233" s="64" t="str">
        <f t="shared" si="100"/>
        <v/>
      </c>
      <c r="E233" s="12"/>
      <c r="F233" s="12"/>
      <c r="G233" s="12"/>
      <c r="H233" s="12"/>
      <c r="I233" s="12"/>
      <c r="J233" s="12"/>
      <c r="K233" s="12"/>
      <c r="L233" s="12"/>
      <c r="M233" s="74" t="str">
        <f t="shared" si="101"/>
        <v/>
      </c>
      <c r="N233" s="83" t="s">
        <v>103</v>
      </c>
      <c r="O233" s="83" t="s">
        <v>103</v>
      </c>
      <c r="P233" s="83"/>
      <c r="Q233" s="83"/>
      <c r="R233" s="83"/>
      <c r="S233" s="83"/>
      <c r="T233" s="83"/>
      <c r="U233" s="83"/>
      <c r="V233" s="5" t="str">
        <f t="shared" si="102"/>
        <v/>
      </c>
      <c r="W233" s="41"/>
      <c r="X233" s="41"/>
      <c r="Y233" s="41"/>
      <c r="Z233" s="41"/>
      <c r="AA233" s="41"/>
      <c r="AB233" s="41"/>
      <c r="AC233" s="41"/>
      <c r="AD233" s="41"/>
      <c r="AE233" s="5" t="str">
        <f t="shared" si="103"/>
        <v/>
      </c>
      <c r="AF233" s="41"/>
      <c r="AG233" s="41"/>
      <c r="AH233" s="41"/>
      <c r="AI233" s="41"/>
      <c r="AJ233" s="41"/>
      <c r="AK233" s="41"/>
      <c r="AL233" s="41"/>
      <c r="AM233" s="41"/>
      <c r="AN233" s="41">
        <f t="shared" si="111"/>
        <v>23.281596452328159</v>
      </c>
      <c r="AO233" s="41">
        <v>902</v>
      </c>
      <c r="AP233" s="110" t="s">
        <v>103</v>
      </c>
      <c r="AQ233" s="111" t="s">
        <v>103</v>
      </c>
      <c r="AR233" s="126" t="str">
        <f t="shared" si="104"/>
        <v/>
      </c>
      <c r="AS233" s="126" t="str">
        <f t="shared" si="105"/>
        <v/>
      </c>
      <c r="AT233" s="127">
        <v>906</v>
      </c>
      <c r="AU233" s="128" t="s">
        <v>103</v>
      </c>
      <c r="AV233" s="129" t="s">
        <v>103</v>
      </c>
      <c r="AW233" s="126" t="str">
        <f t="shared" si="106"/>
        <v/>
      </c>
      <c r="AX233" s="126" t="str">
        <f t="shared" si="107"/>
        <v/>
      </c>
      <c r="AY233" s="143" t="str">
        <f t="shared" si="108"/>
        <v/>
      </c>
      <c r="AZ233" s="97" t="s">
        <v>103</v>
      </c>
      <c r="BA233" s="68"/>
      <c r="BB233" s="68"/>
      <c r="BC233" s="68"/>
      <c r="BD233" s="68"/>
      <c r="BE233" s="15"/>
      <c r="BF233" s="5">
        <f t="shared" si="109"/>
        <v>9555</v>
      </c>
      <c r="BG233" s="42">
        <v>0</v>
      </c>
      <c r="BH233" s="42">
        <v>9555</v>
      </c>
      <c r="BI233" s="42"/>
      <c r="BJ233" s="42"/>
      <c r="BK233" s="42"/>
      <c r="BL233" s="42"/>
      <c r="BM233" s="15"/>
    </row>
    <row r="234" spans="1:65" outlineLevel="5" x14ac:dyDescent="0.3">
      <c r="A234" s="22">
        <f t="shared" si="80"/>
        <v>7</v>
      </c>
      <c r="B234" s="9">
        <f t="shared" si="110"/>
        <v>44389</v>
      </c>
      <c r="C234" s="51">
        <v>354206</v>
      </c>
      <c r="D234" s="64" t="str">
        <f t="shared" si="100"/>
        <v/>
      </c>
      <c r="E234" s="12"/>
      <c r="F234" s="12"/>
      <c r="G234" s="12"/>
      <c r="H234" s="12"/>
      <c r="I234" s="12"/>
      <c r="J234" s="12"/>
      <c r="K234" s="12"/>
      <c r="L234" s="12"/>
      <c r="M234" s="74" t="str">
        <f t="shared" si="101"/>
        <v/>
      </c>
      <c r="N234" s="83" t="s">
        <v>103</v>
      </c>
      <c r="O234" s="83" t="s">
        <v>103</v>
      </c>
      <c r="P234" s="83"/>
      <c r="Q234" s="83"/>
      <c r="R234" s="83"/>
      <c r="S234" s="83"/>
      <c r="T234" s="83"/>
      <c r="U234" s="83"/>
      <c r="V234" s="5" t="str">
        <f t="shared" si="102"/>
        <v/>
      </c>
      <c r="W234" s="41"/>
      <c r="X234" s="41"/>
      <c r="Y234" s="41"/>
      <c r="Z234" s="41"/>
      <c r="AA234" s="41"/>
      <c r="AB234" s="41"/>
      <c r="AC234" s="41"/>
      <c r="AD234" s="41"/>
      <c r="AE234" s="5" t="str">
        <f t="shared" si="103"/>
        <v/>
      </c>
      <c r="AF234" s="41"/>
      <c r="AG234" s="41"/>
      <c r="AH234" s="41"/>
      <c r="AI234" s="41"/>
      <c r="AJ234" s="41"/>
      <c r="AK234" s="41"/>
      <c r="AL234" s="41"/>
      <c r="AM234" s="41"/>
      <c r="AN234" s="41">
        <f t="shared" si="111"/>
        <v>22.75189599133261</v>
      </c>
      <c r="AO234" s="41">
        <v>923</v>
      </c>
      <c r="AP234" s="110" t="s">
        <v>103</v>
      </c>
      <c r="AQ234" s="111" t="s">
        <v>103</v>
      </c>
      <c r="AR234" s="126" t="str">
        <f t="shared" si="104"/>
        <v/>
      </c>
      <c r="AS234" s="126" t="str">
        <f t="shared" si="105"/>
        <v/>
      </c>
      <c r="AT234" s="127">
        <v>992</v>
      </c>
      <c r="AU234" s="128">
        <v>2.1800000000000002</v>
      </c>
      <c r="AV234" s="129" t="s">
        <v>103</v>
      </c>
      <c r="AW234" s="126" t="str">
        <f t="shared" si="106"/>
        <v/>
      </c>
      <c r="AX234" s="126" t="str">
        <f t="shared" si="107"/>
        <v/>
      </c>
      <c r="AY234" s="143" t="str">
        <f t="shared" si="108"/>
        <v/>
      </c>
      <c r="AZ234" s="97">
        <v>80.790000000000006</v>
      </c>
      <c r="BA234" s="68"/>
      <c r="BB234" s="68"/>
      <c r="BC234" s="68"/>
      <c r="BD234" s="68"/>
      <c r="BE234" s="15"/>
      <c r="BF234" s="5">
        <f t="shared" si="109"/>
        <v>10273</v>
      </c>
      <c r="BG234" s="42">
        <v>0</v>
      </c>
      <c r="BH234" s="42">
        <v>10273</v>
      </c>
      <c r="BI234" s="42"/>
      <c r="BJ234" s="42"/>
      <c r="BK234" s="42"/>
      <c r="BL234" s="42"/>
      <c r="BM234" s="15"/>
    </row>
    <row r="235" spans="1:65" outlineLevel="5" x14ac:dyDescent="0.3">
      <c r="A235" s="22">
        <f t="shared" ref="A235:A306" si="112">MONTH(B235)</f>
        <v>7</v>
      </c>
      <c r="B235" s="9">
        <f t="shared" si="110"/>
        <v>44390</v>
      </c>
      <c r="C235" s="51">
        <v>365491</v>
      </c>
      <c r="D235" s="64" t="str">
        <f t="shared" si="100"/>
        <v/>
      </c>
      <c r="E235" s="12"/>
      <c r="F235" s="12"/>
      <c r="G235" s="12"/>
      <c r="H235" s="12"/>
      <c r="I235" s="12"/>
      <c r="J235" s="12"/>
      <c r="K235" s="12"/>
      <c r="L235" s="12"/>
      <c r="M235" s="74" t="str">
        <f t="shared" si="101"/>
        <v/>
      </c>
      <c r="N235" s="83" t="s">
        <v>103</v>
      </c>
      <c r="O235" s="83" t="s">
        <v>103</v>
      </c>
      <c r="P235" s="83"/>
      <c r="Q235" s="83"/>
      <c r="R235" s="83"/>
      <c r="S235" s="83"/>
      <c r="T235" s="83"/>
      <c r="U235" s="83"/>
      <c r="V235" s="5" t="str">
        <f t="shared" si="102"/>
        <v/>
      </c>
      <c r="W235" s="41"/>
      <c r="X235" s="41"/>
      <c r="Y235" s="41"/>
      <c r="Z235" s="41"/>
      <c r="AA235" s="41"/>
      <c r="AB235" s="41"/>
      <c r="AC235" s="41"/>
      <c r="AD235" s="41"/>
      <c r="AE235" s="5" t="str">
        <f t="shared" si="103"/>
        <v/>
      </c>
      <c r="AF235" s="41"/>
      <c r="AG235" s="41"/>
      <c r="AH235" s="41"/>
      <c r="AI235" s="41"/>
      <c r="AJ235" s="41"/>
      <c r="AK235" s="41"/>
      <c r="AL235" s="41"/>
      <c r="AM235" s="41"/>
      <c r="AN235" s="41">
        <f t="shared" si="111"/>
        <v>24.561403508771932</v>
      </c>
      <c r="AO235" s="41">
        <v>855</v>
      </c>
      <c r="AP235" s="110" t="s">
        <v>103</v>
      </c>
      <c r="AQ235" s="111" t="s">
        <v>103</v>
      </c>
      <c r="AR235" s="126" t="str">
        <f t="shared" si="104"/>
        <v/>
      </c>
      <c r="AS235" s="126" t="str">
        <f t="shared" si="105"/>
        <v/>
      </c>
      <c r="AT235" s="127">
        <v>839</v>
      </c>
      <c r="AU235" s="128">
        <v>2.2200000000000002</v>
      </c>
      <c r="AV235" s="129" t="s">
        <v>103</v>
      </c>
      <c r="AW235" s="126" t="str">
        <f t="shared" si="106"/>
        <v/>
      </c>
      <c r="AX235" s="126" t="str">
        <f t="shared" si="107"/>
        <v/>
      </c>
      <c r="AY235" s="143" t="str">
        <f t="shared" si="108"/>
        <v/>
      </c>
      <c r="AZ235" s="97">
        <v>80.540000000000006</v>
      </c>
      <c r="BA235" s="68"/>
      <c r="BB235" s="68"/>
      <c r="BC235" s="68"/>
      <c r="BD235" s="68"/>
      <c r="BE235" s="15"/>
      <c r="BF235" s="5">
        <f t="shared" si="109"/>
        <v>11615</v>
      </c>
      <c r="BG235" s="42">
        <v>2172</v>
      </c>
      <c r="BH235" s="42">
        <v>9443</v>
      </c>
      <c r="BI235" s="42"/>
      <c r="BJ235" s="42"/>
      <c r="BK235" s="42"/>
      <c r="BL235" s="42"/>
      <c r="BM235" s="15"/>
    </row>
    <row r="236" spans="1:65" outlineLevel="5" x14ac:dyDescent="0.3">
      <c r="A236" s="22">
        <f t="shared" si="112"/>
        <v>7</v>
      </c>
      <c r="B236" s="9">
        <f t="shared" si="110"/>
        <v>44391</v>
      </c>
      <c r="C236" s="51">
        <v>350294</v>
      </c>
      <c r="D236" s="64" t="str">
        <f t="shared" si="100"/>
        <v/>
      </c>
      <c r="E236" s="12"/>
      <c r="F236" s="12"/>
      <c r="G236" s="12"/>
      <c r="H236" s="12"/>
      <c r="I236" s="12"/>
      <c r="J236" s="12"/>
      <c r="K236" s="12"/>
      <c r="L236" s="12"/>
      <c r="M236" s="74" t="str">
        <f t="shared" si="101"/>
        <v/>
      </c>
      <c r="N236" s="83" t="s">
        <v>103</v>
      </c>
      <c r="O236" s="83" t="s">
        <v>103</v>
      </c>
      <c r="P236" s="83"/>
      <c r="Q236" s="83"/>
      <c r="R236" s="83"/>
      <c r="S236" s="83"/>
      <c r="T236" s="83"/>
      <c r="U236" s="83"/>
      <c r="V236" s="5" t="str">
        <f t="shared" si="102"/>
        <v/>
      </c>
      <c r="W236" s="41"/>
      <c r="X236" s="41"/>
      <c r="Y236" s="41"/>
      <c r="Z236" s="41"/>
      <c r="AA236" s="41"/>
      <c r="AB236" s="41"/>
      <c r="AC236" s="41"/>
      <c r="AD236" s="41"/>
      <c r="AE236" s="5" t="str">
        <f t="shared" si="103"/>
        <v/>
      </c>
      <c r="AF236" s="41"/>
      <c r="AG236" s="41"/>
      <c r="AH236" s="41"/>
      <c r="AI236" s="41"/>
      <c r="AJ236" s="41"/>
      <c r="AK236" s="41"/>
      <c r="AL236" s="41"/>
      <c r="AM236" s="41"/>
      <c r="AN236" s="41">
        <f t="shared" si="111"/>
        <v>26.854219948849106</v>
      </c>
      <c r="AO236" s="41">
        <v>782</v>
      </c>
      <c r="AP236" s="110" t="s">
        <v>103</v>
      </c>
      <c r="AQ236" s="111" t="s">
        <v>103</v>
      </c>
      <c r="AR236" s="126" t="str">
        <f t="shared" si="104"/>
        <v/>
      </c>
      <c r="AS236" s="126" t="str">
        <f t="shared" si="105"/>
        <v/>
      </c>
      <c r="AT236" s="127">
        <v>580</v>
      </c>
      <c r="AU236" s="128">
        <v>2.2000000000000002</v>
      </c>
      <c r="AV236" s="129" t="s">
        <v>103</v>
      </c>
      <c r="AW236" s="126" t="str">
        <f t="shared" si="106"/>
        <v/>
      </c>
      <c r="AX236" s="126" t="str">
        <f t="shared" si="107"/>
        <v/>
      </c>
      <c r="AY236" s="143" t="str">
        <f t="shared" si="108"/>
        <v/>
      </c>
      <c r="AZ236" s="97">
        <v>80.67</v>
      </c>
      <c r="BA236" s="68"/>
      <c r="BB236" s="68"/>
      <c r="BC236" s="68"/>
      <c r="BD236" s="68"/>
      <c r="BE236" s="15"/>
      <c r="BF236" s="5">
        <f t="shared" si="109"/>
        <v>10496</v>
      </c>
      <c r="BG236" s="42">
        <v>4334</v>
      </c>
      <c r="BH236" s="42">
        <v>6162</v>
      </c>
      <c r="BI236" s="42"/>
      <c r="BJ236" s="42"/>
      <c r="BK236" s="42"/>
      <c r="BL236" s="42"/>
      <c r="BM236" s="15"/>
    </row>
    <row r="237" spans="1:65" outlineLevel="5" x14ac:dyDescent="0.3">
      <c r="A237" s="22">
        <f t="shared" si="112"/>
        <v>7</v>
      </c>
      <c r="B237" s="9">
        <f t="shared" si="110"/>
        <v>44392</v>
      </c>
      <c r="C237" s="51">
        <v>355496</v>
      </c>
      <c r="D237" s="64" t="str">
        <f t="shared" si="100"/>
        <v/>
      </c>
      <c r="E237" s="12"/>
      <c r="F237" s="12"/>
      <c r="G237" s="12"/>
      <c r="H237" s="12"/>
      <c r="I237" s="12"/>
      <c r="J237" s="12"/>
      <c r="K237" s="12"/>
      <c r="L237" s="12"/>
      <c r="M237" s="74">
        <f t="shared" si="101"/>
        <v>7.2</v>
      </c>
      <c r="N237" s="83">
        <v>7.22</v>
      </c>
      <c r="O237" s="83">
        <v>7.17</v>
      </c>
      <c r="P237" s="83"/>
      <c r="Q237" s="83"/>
      <c r="R237" s="83"/>
      <c r="S237" s="83"/>
      <c r="T237" s="83"/>
      <c r="U237" s="83"/>
      <c r="V237" s="5" t="str">
        <f t="shared" si="102"/>
        <v/>
      </c>
      <c r="W237" s="41"/>
      <c r="X237" s="41"/>
      <c r="Y237" s="41"/>
      <c r="Z237" s="41"/>
      <c r="AA237" s="41"/>
      <c r="AB237" s="41"/>
      <c r="AC237" s="41"/>
      <c r="AD237" s="41"/>
      <c r="AE237" s="5" t="str">
        <f t="shared" si="103"/>
        <v/>
      </c>
      <c r="AF237" s="41"/>
      <c r="AG237" s="41"/>
      <c r="AH237" s="41"/>
      <c r="AI237" s="41"/>
      <c r="AJ237" s="41"/>
      <c r="AK237" s="41"/>
      <c r="AL237" s="41"/>
      <c r="AM237" s="41"/>
      <c r="AN237" s="41">
        <f t="shared" si="111"/>
        <v>27.096774193548388</v>
      </c>
      <c r="AO237" s="41">
        <v>775</v>
      </c>
      <c r="AP237" s="110">
        <v>4.1100000000000003</v>
      </c>
      <c r="AQ237" s="111">
        <v>3.09</v>
      </c>
      <c r="AR237" s="126">
        <f t="shared" si="104"/>
        <v>75.18248175182481</v>
      </c>
      <c r="AS237" s="126">
        <f t="shared" si="105"/>
        <v>24.81751824817519</v>
      </c>
      <c r="AT237" s="127">
        <v>633</v>
      </c>
      <c r="AU237" s="128">
        <v>2.41</v>
      </c>
      <c r="AV237" s="129">
        <v>1.59</v>
      </c>
      <c r="AW237" s="126">
        <f t="shared" si="106"/>
        <v>65.975103734439827</v>
      </c>
      <c r="AX237" s="126">
        <f t="shared" si="107"/>
        <v>34.024896265560173</v>
      </c>
      <c r="AY237" s="143">
        <f t="shared" si="108"/>
        <v>35.993369642434281</v>
      </c>
      <c r="AZ237" s="97">
        <v>80.97</v>
      </c>
      <c r="BA237" s="68"/>
      <c r="BB237" s="68"/>
      <c r="BC237" s="68"/>
      <c r="BD237" s="68"/>
      <c r="BE237" s="15"/>
      <c r="BF237" s="5">
        <f t="shared" si="109"/>
        <v>13304</v>
      </c>
      <c r="BG237" s="42">
        <v>6644</v>
      </c>
      <c r="BH237" s="42">
        <v>6660</v>
      </c>
      <c r="BI237" s="42"/>
      <c r="BJ237" s="42"/>
      <c r="BK237" s="42"/>
      <c r="BL237" s="42"/>
      <c r="BM237" s="15"/>
    </row>
    <row r="238" spans="1:65" outlineLevel="5" x14ac:dyDescent="0.3">
      <c r="A238" s="22">
        <f t="shared" si="112"/>
        <v>7</v>
      </c>
      <c r="B238" s="9">
        <f t="shared" si="110"/>
        <v>44393</v>
      </c>
      <c r="C238" s="51">
        <v>360726</v>
      </c>
      <c r="D238" s="64" t="str">
        <f t="shared" si="100"/>
        <v/>
      </c>
      <c r="E238" s="12"/>
      <c r="F238" s="12"/>
      <c r="G238" s="12"/>
      <c r="H238" s="12"/>
      <c r="I238" s="12"/>
      <c r="J238" s="12"/>
      <c r="K238" s="12"/>
      <c r="L238" s="12"/>
      <c r="M238" s="74" t="str">
        <f t="shared" si="101"/>
        <v/>
      </c>
      <c r="N238" s="83" t="s">
        <v>103</v>
      </c>
      <c r="O238" s="83" t="s">
        <v>103</v>
      </c>
      <c r="P238" s="83"/>
      <c r="Q238" s="83"/>
      <c r="R238" s="83"/>
      <c r="S238" s="83"/>
      <c r="T238" s="83"/>
      <c r="U238" s="83"/>
      <c r="V238" s="5" t="str">
        <f t="shared" si="102"/>
        <v/>
      </c>
      <c r="W238" s="41"/>
      <c r="X238" s="41"/>
      <c r="Y238" s="41"/>
      <c r="Z238" s="41"/>
      <c r="AA238" s="41"/>
      <c r="AB238" s="41"/>
      <c r="AC238" s="41"/>
      <c r="AD238" s="41"/>
      <c r="AE238" s="5" t="str">
        <f t="shared" si="103"/>
        <v/>
      </c>
      <c r="AF238" s="41"/>
      <c r="AG238" s="41"/>
      <c r="AH238" s="41"/>
      <c r="AI238" s="41"/>
      <c r="AJ238" s="41"/>
      <c r="AK238" s="41"/>
      <c r="AL238" s="41"/>
      <c r="AM238" s="41"/>
      <c r="AN238" s="41">
        <f t="shared" si="111"/>
        <v>21.852237252861602</v>
      </c>
      <c r="AO238" s="41">
        <v>961</v>
      </c>
      <c r="AP238" s="110" t="s">
        <v>103</v>
      </c>
      <c r="AQ238" s="111" t="s">
        <v>103</v>
      </c>
      <c r="AR238" s="126" t="str">
        <f t="shared" si="104"/>
        <v/>
      </c>
      <c r="AS238" s="126" t="str">
        <f t="shared" si="105"/>
        <v/>
      </c>
      <c r="AT238" s="127">
        <v>936</v>
      </c>
      <c r="AU238" s="128">
        <v>2.37</v>
      </c>
      <c r="AV238" s="129" t="s">
        <v>103</v>
      </c>
      <c r="AW238" s="126" t="str">
        <f t="shared" si="106"/>
        <v/>
      </c>
      <c r="AX238" s="126" t="str">
        <f t="shared" si="107"/>
        <v/>
      </c>
      <c r="AY238" s="143" t="str">
        <f t="shared" si="108"/>
        <v/>
      </c>
      <c r="AZ238" s="97">
        <v>80.569999999999993</v>
      </c>
      <c r="BA238" s="68"/>
      <c r="BB238" s="68"/>
      <c r="BC238" s="68"/>
      <c r="BD238" s="68"/>
      <c r="BE238" s="15"/>
      <c r="BF238" s="5">
        <f t="shared" si="109"/>
        <v>11839</v>
      </c>
      <c r="BG238" s="42">
        <v>2173</v>
      </c>
      <c r="BH238" s="42">
        <v>9666</v>
      </c>
      <c r="BI238" s="42"/>
      <c r="BJ238" s="42"/>
      <c r="BK238" s="42"/>
      <c r="BL238" s="42"/>
      <c r="BM238" s="15"/>
    </row>
    <row r="239" spans="1:65" outlineLevel="5" x14ac:dyDescent="0.3">
      <c r="A239" s="22">
        <f t="shared" si="112"/>
        <v>7</v>
      </c>
      <c r="B239" s="9">
        <f t="shared" si="110"/>
        <v>44394</v>
      </c>
      <c r="C239" s="51">
        <v>361344</v>
      </c>
      <c r="D239" s="64" t="str">
        <f t="shared" si="100"/>
        <v/>
      </c>
      <c r="E239" s="12"/>
      <c r="F239" s="12"/>
      <c r="G239" s="12"/>
      <c r="H239" s="12"/>
      <c r="I239" s="12"/>
      <c r="J239" s="12"/>
      <c r="K239" s="12"/>
      <c r="L239" s="12"/>
      <c r="M239" s="74" t="str">
        <f t="shared" si="101"/>
        <v/>
      </c>
      <c r="N239" s="83" t="s">
        <v>103</v>
      </c>
      <c r="O239" s="83" t="s">
        <v>103</v>
      </c>
      <c r="P239" s="83"/>
      <c r="Q239" s="83"/>
      <c r="R239" s="83"/>
      <c r="S239" s="83"/>
      <c r="T239" s="83"/>
      <c r="U239" s="83"/>
      <c r="V239" s="5" t="str">
        <f t="shared" si="102"/>
        <v/>
      </c>
      <c r="W239" s="41"/>
      <c r="X239" s="41"/>
      <c r="Y239" s="41"/>
      <c r="Z239" s="41"/>
      <c r="AA239" s="41"/>
      <c r="AB239" s="41"/>
      <c r="AC239" s="41"/>
      <c r="AD239" s="41"/>
      <c r="AE239" s="5" t="str">
        <f t="shared" si="103"/>
        <v/>
      </c>
      <c r="AF239" s="41"/>
      <c r="AG239" s="41"/>
      <c r="AH239" s="41"/>
      <c r="AI239" s="41"/>
      <c r="AJ239" s="41"/>
      <c r="AK239" s="41"/>
      <c r="AL239" s="41"/>
      <c r="AM239" s="41"/>
      <c r="AN239" s="41">
        <f t="shared" si="111"/>
        <v>19.644527595884004</v>
      </c>
      <c r="AO239" s="41">
        <v>1069</v>
      </c>
      <c r="AP239" s="110" t="s">
        <v>103</v>
      </c>
      <c r="AQ239" s="111" t="s">
        <v>103</v>
      </c>
      <c r="AR239" s="126" t="str">
        <f t="shared" si="104"/>
        <v/>
      </c>
      <c r="AS239" s="126" t="str">
        <f t="shared" si="105"/>
        <v/>
      </c>
      <c r="AT239" s="127">
        <v>769</v>
      </c>
      <c r="AU239" s="128" t="s">
        <v>103</v>
      </c>
      <c r="AV239" s="129" t="s">
        <v>103</v>
      </c>
      <c r="AW239" s="126" t="str">
        <f t="shared" si="106"/>
        <v/>
      </c>
      <c r="AX239" s="126" t="str">
        <f t="shared" si="107"/>
        <v/>
      </c>
      <c r="AY239" s="143" t="str">
        <f t="shared" si="108"/>
        <v/>
      </c>
      <c r="AZ239" s="97" t="s">
        <v>103</v>
      </c>
      <c r="BA239" s="68"/>
      <c r="BB239" s="68"/>
      <c r="BC239" s="68"/>
      <c r="BD239" s="68"/>
      <c r="BE239" s="15"/>
      <c r="BF239" s="5">
        <f t="shared" si="109"/>
        <v>12050</v>
      </c>
      <c r="BG239" s="42">
        <v>0</v>
      </c>
      <c r="BH239" s="42">
        <v>12050</v>
      </c>
      <c r="BI239" s="42"/>
      <c r="BJ239" s="42"/>
      <c r="BK239" s="42"/>
      <c r="BL239" s="42"/>
      <c r="BM239" s="15"/>
    </row>
    <row r="240" spans="1:65" outlineLevel="5" x14ac:dyDescent="0.3">
      <c r="A240" s="22">
        <f t="shared" si="112"/>
        <v>7</v>
      </c>
      <c r="B240" s="9">
        <f t="shared" si="110"/>
        <v>44395</v>
      </c>
      <c r="C240" s="51">
        <v>335080</v>
      </c>
      <c r="D240" s="64" t="str">
        <f t="shared" si="100"/>
        <v/>
      </c>
      <c r="E240" s="12"/>
      <c r="F240" s="12"/>
      <c r="G240" s="12"/>
      <c r="H240" s="12"/>
      <c r="I240" s="12"/>
      <c r="J240" s="12"/>
      <c r="K240" s="12"/>
      <c r="L240" s="12"/>
      <c r="M240" s="74" t="str">
        <f t="shared" si="101"/>
        <v/>
      </c>
      <c r="N240" s="83" t="s">
        <v>103</v>
      </c>
      <c r="O240" s="83" t="s">
        <v>103</v>
      </c>
      <c r="P240" s="83"/>
      <c r="Q240" s="83"/>
      <c r="R240" s="83"/>
      <c r="S240" s="83"/>
      <c r="T240" s="83"/>
      <c r="U240" s="83"/>
      <c r="V240" s="5" t="str">
        <f t="shared" si="102"/>
        <v/>
      </c>
      <c r="W240" s="41"/>
      <c r="X240" s="41"/>
      <c r="Y240" s="41"/>
      <c r="Z240" s="41"/>
      <c r="AA240" s="41"/>
      <c r="AB240" s="41"/>
      <c r="AC240" s="41"/>
      <c r="AD240" s="41"/>
      <c r="AE240" s="5" t="str">
        <f t="shared" si="103"/>
        <v/>
      </c>
      <c r="AF240" s="41"/>
      <c r="AG240" s="41"/>
      <c r="AH240" s="41"/>
      <c r="AI240" s="41"/>
      <c r="AJ240" s="41"/>
      <c r="AK240" s="41"/>
      <c r="AL240" s="41"/>
      <c r="AM240" s="41"/>
      <c r="AN240" s="41">
        <f t="shared" si="111"/>
        <v>21.384928716904277</v>
      </c>
      <c r="AO240" s="41">
        <v>982</v>
      </c>
      <c r="AP240" s="110" t="s">
        <v>103</v>
      </c>
      <c r="AQ240" s="111" t="s">
        <v>103</v>
      </c>
      <c r="AR240" s="126" t="str">
        <f t="shared" si="104"/>
        <v/>
      </c>
      <c r="AS240" s="126" t="str">
        <f t="shared" si="105"/>
        <v/>
      </c>
      <c r="AT240" s="127">
        <v>652</v>
      </c>
      <c r="AU240" s="128" t="s">
        <v>103</v>
      </c>
      <c r="AV240" s="129" t="s">
        <v>103</v>
      </c>
      <c r="AW240" s="126" t="str">
        <f t="shared" si="106"/>
        <v/>
      </c>
      <c r="AX240" s="126" t="str">
        <f t="shared" si="107"/>
        <v/>
      </c>
      <c r="AY240" s="143" t="str">
        <f t="shared" si="108"/>
        <v/>
      </c>
      <c r="AZ240" s="97" t="s">
        <v>103</v>
      </c>
      <c r="BA240" s="68"/>
      <c r="BB240" s="68"/>
      <c r="BC240" s="68"/>
      <c r="BD240" s="68"/>
      <c r="BE240" s="15"/>
      <c r="BF240" s="5">
        <f t="shared" si="109"/>
        <v>14470</v>
      </c>
      <c r="BG240" s="42">
        <v>2873</v>
      </c>
      <c r="BH240" s="42">
        <v>11597</v>
      </c>
      <c r="BI240" s="42"/>
      <c r="BJ240" s="42"/>
      <c r="BK240" s="42"/>
      <c r="BL240" s="42"/>
      <c r="BM240" s="15"/>
    </row>
    <row r="241" spans="1:65" outlineLevel="5" x14ac:dyDescent="0.3">
      <c r="A241" s="22">
        <f t="shared" si="112"/>
        <v>7</v>
      </c>
      <c r="B241" s="9">
        <f t="shared" si="110"/>
        <v>44396</v>
      </c>
      <c r="C241" s="51">
        <v>335329</v>
      </c>
      <c r="D241" s="64" t="str">
        <f t="shared" si="100"/>
        <v/>
      </c>
      <c r="E241" s="12"/>
      <c r="F241" s="12"/>
      <c r="G241" s="12"/>
      <c r="H241" s="12"/>
      <c r="I241" s="12"/>
      <c r="J241" s="12"/>
      <c r="K241" s="12"/>
      <c r="L241" s="12"/>
      <c r="M241" s="74" t="str">
        <f t="shared" si="101"/>
        <v/>
      </c>
      <c r="N241" s="83" t="s">
        <v>103</v>
      </c>
      <c r="O241" s="83" t="s">
        <v>103</v>
      </c>
      <c r="P241" s="83"/>
      <c r="Q241" s="83"/>
      <c r="R241" s="83"/>
      <c r="S241" s="83"/>
      <c r="T241" s="83"/>
      <c r="U241" s="83"/>
      <c r="V241" s="5" t="str">
        <f t="shared" si="102"/>
        <v/>
      </c>
      <c r="W241" s="41"/>
      <c r="X241" s="41"/>
      <c r="Y241" s="41"/>
      <c r="Z241" s="41"/>
      <c r="AA241" s="41"/>
      <c r="AB241" s="41"/>
      <c r="AC241" s="41"/>
      <c r="AD241" s="41"/>
      <c r="AE241" s="5" t="str">
        <f t="shared" si="103"/>
        <v/>
      </c>
      <c r="AF241" s="41"/>
      <c r="AG241" s="41"/>
      <c r="AH241" s="41"/>
      <c r="AI241" s="41"/>
      <c r="AJ241" s="41"/>
      <c r="AK241" s="41"/>
      <c r="AL241" s="41"/>
      <c r="AM241" s="41"/>
      <c r="AN241" s="41">
        <f t="shared" si="111"/>
        <v>22.900763358778626</v>
      </c>
      <c r="AO241" s="41">
        <v>917</v>
      </c>
      <c r="AP241" s="110" t="s">
        <v>103</v>
      </c>
      <c r="AQ241" s="111" t="s">
        <v>103</v>
      </c>
      <c r="AR241" s="126" t="str">
        <f t="shared" si="104"/>
        <v/>
      </c>
      <c r="AS241" s="126" t="str">
        <f t="shared" si="105"/>
        <v/>
      </c>
      <c r="AT241" s="127">
        <v>793</v>
      </c>
      <c r="AU241" s="128">
        <v>2.34</v>
      </c>
      <c r="AV241" s="129" t="s">
        <v>103</v>
      </c>
      <c r="AW241" s="126" t="str">
        <f t="shared" si="106"/>
        <v/>
      </c>
      <c r="AX241" s="126" t="str">
        <f t="shared" si="107"/>
        <v/>
      </c>
      <c r="AY241" s="143" t="str">
        <f t="shared" si="108"/>
        <v/>
      </c>
      <c r="AZ241" s="97">
        <v>80.27</v>
      </c>
      <c r="BA241" s="68"/>
      <c r="BB241" s="68"/>
      <c r="BC241" s="68"/>
      <c r="BD241" s="68"/>
      <c r="BE241" s="15"/>
      <c r="BF241" s="5">
        <f t="shared" si="109"/>
        <v>13584</v>
      </c>
      <c r="BG241" s="42">
        <v>4945</v>
      </c>
      <c r="BH241" s="42">
        <v>8639</v>
      </c>
      <c r="BI241" s="42"/>
      <c r="BJ241" s="42"/>
      <c r="BK241" s="42"/>
      <c r="BL241" s="42"/>
      <c r="BM241" s="15"/>
    </row>
    <row r="242" spans="1:65" outlineLevel="5" x14ac:dyDescent="0.3">
      <c r="A242" s="22">
        <f t="shared" si="112"/>
        <v>7</v>
      </c>
      <c r="B242" s="9">
        <f t="shared" si="110"/>
        <v>44397</v>
      </c>
      <c r="C242" s="51">
        <v>340775</v>
      </c>
      <c r="D242" s="64" t="str">
        <f t="shared" si="100"/>
        <v/>
      </c>
      <c r="E242" s="12"/>
      <c r="F242" s="12"/>
      <c r="G242" s="12"/>
      <c r="H242" s="12"/>
      <c r="I242" s="12"/>
      <c r="J242" s="12"/>
      <c r="K242" s="12"/>
      <c r="L242" s="12"/>
      <c r="M242" s="74">
        <f t="shared" si="101"/>
        <v>7.2</v>
      </c>
      <c r="N242" s="83">
        <v>7.19</v>
      </c>
      <c r="O242" s="83">
        <v>7.19</v>
      </c>
      <c r="P242" s="83"/>
      <c r="Q242" s="83"/>
      <c r="R242" s="83"/>
      <c r="S242" s="83"/>
      <c r="T242" s="83"/>
      <c r="U242" s="83"/>
      <c r="V242" s="5" t="str">
        <f t="shared" si="102"/>
        <v/>
      </c>
      <c r="W242" s="41"/>
      <c r="X242" s="41"/>
      <c r="Y242" s="41"/>
      <c r="Z242" s="41"/>
      <c r="AA242" s="41"/>
      <c r="AB242" s="41"/>
      <c r="AC242" s="41"/>
      <c r="AD242" s="41"/>
      <c r="AE242" s="5" t="str">
        <f t="shared" si="103"/>
        <v/>
      </c>
      <c r="AF242" s="41"/>
      <c r="AG242" s="41"/>
      <c r="AH242" s="41"/>
      <c r="AI242" s="41"/>
      <c r="AJ242" s="41"/>
      <c r="AK242" s="41"/>
      <c r="AL242" s="41"/>
      <c r="AM242" s="41"/>
      <c r="AN242" s="41">
        <f t="shared" si="111"/>
        <v>20.172910662824208</v>
      </c>
      <c r="AO242" s="41">
        <v>1041</v>
      </c>
      <c r="AP242" s="110">
        <v>4.13</v>
      </c>
      <c r="AQ242" s="111">
        <v>3.1</v>
      </c>
      <c r="AR242" s="126">
        <f t="shared" si="104"/>
        <v>75.060532687651332</v>
      </c>
      <c r="AS242" s="126">
        <f t="shared" si="105"/>
        <v>24.939467312348668</v>
      </c>
      <c r="AT242" s="127">
        <v>1111</v>
      </c>
      <c r="AU242" s="128">
        <v>2.4900000000000002</v>
      </c>
      <c r="AV242" s="129">
        <v>1.63</v>
      </c>
      <c r="AW242" s="126">
        <f t="shared" si="106"/>
        <v>65.46184738955823</v>
      </c>
      <c r="AX242" s="126">
        <f t="shared" si="107"/>
        <v>34.53815261044177</v>
      </c>
      <c r="AY242" s="143">
        <f t="shared" si="108"/>
        <v>37.025506376594151</v>
      </c>
      <c r="AZ242" s="97">
        <v>78.98</v>
      </c>
      <c r="BA242" s="68"/>
      <c r="BB242" s="68"/>
      <c r="BC242" s="68"/>
      <c r="BD242" s="68"/>
      <c r="BE242" s="15"/>
      <c r="BF242" s="5">
        <f t="shared" si="109"/>
        <v>11312</v>
      </c>
      <c r="BG242" s="42">
        <v>0</v>
      </c>
      <c r="BH242" s="42">
        <v>11312</v>
      </c>
      <c r="BI242" s="42"/>
      <c r="BJ242" s="42"/>
      <c r="BK242" s="42"/>
      <c r="BL242" s="42"/>
      <c r="BM242" s="15"/>
    </row>
    <row r="243" spans="1:65" outlineLevel="5" x14ac:dyDescent="0.3">
      <c r="A243" s="22">
        <f t="shared" si="112"/>
        <v>7</v>
      </c>
      <c r="B243" s="9">
        <f t="shared" si="110"/>
        <v>44398</v>
      </c>
      <c r="C243" s="51">
        <v>331826</v>
      </c>
      <c r="D243" s="64" t="str">
        <f t="shared" si="100"/>
        <v/>
      </c>
      <c r="E243" s="12"/>
      <c r="F243" s="12"/>
      <c r="G243" s="12"/>
      <c r="H243" s="12"/>
      <c r="I243" s="12"/>
      <c r="J243" s="12"/>
      <c r="K243" s="12"/>
      <c r="L243" s="12"/>
      <c r="M243" s="74" t="str">
        <f t="shared" si="101"/>
        <v/>
      </c>
      <c r="N243" s="83" t="s">
        <v>103</v>
      </c>
      <c r="O243" s="83" t="s">
        <v>103</v>
      </c>
      <c r="P243" s="83"/>
      <c r="Q243" s="83"/>
      <c r="R243" s="83"/>
      <c r="S243" s="83"/>
      <c r="T243" s="83"/>
      <c r="U243" s="83"/>
      <c r="V243" s="5" t="str">
        <f t="shared" si="102"/>
        <v/>
      </c>
      <c r="W243" s="41"/>
      <c r="X243" s="41"/>
      <c r="Y243" s="41"/>
      <c r="Z243" s="41"/>
      <c r="AA243" s="41"/>
      <c r="AB243" s="41"/>
      <c r="AC243" s="41"/>
      <c r="AD243" s="41"/>
      <c r="AE243" s="5" t="str">
        <f t="shared" si="103"/>
        <v/>
      </c>
      <c r="AF243" s="41"/>
      <c r="AG243" s="41"/>
      <c r="AH243" s="41"/>
      <c r="AI243" s="41"/>
      <c r="AJ243" s="41"/>
      <c r="AK243" s="41"/>
      <c r="AL243" s="41"/>
      <c r="AM243" s="41"/>
      <c r="AN243" s="41">
        <f t="shared" si="111"/>
        <v>19.337016574585636</v>
      </c>
      <c r="AO243" s="41">
        <v>1086</v>
      </c>
      <c r="AP243" s="110" t="s">
        <v>103</v>
      </c>
      <c r="AQ243" s="111" t="s">
        <v>103</v>
      </c>
      <c r="AR243" s="126" t="str">
        <f t="shared" si="104"/>
        <v/>
      </c>
      <c r="AS243" s="126" t="str">
        <f t="shared" si="105"/>
        <v/>
      </c>
      <c r="AT243" s="127">
        <v>1074</v>
      </c>
      <c r="AU243" s="128">
        <v>2.4500000000000002</v>
      </c>
      <c r="AV243" s="129" t="s">
        <v>103</v>
      </c>
      <c r="AW243" s="126" t="str">
        <f t="shared" si="106"/>
        <v/>
      </c>
      <c r="AX243" s="126" t="str">
        <f t="shared" si="107"/>
        <v/>
      </c>
      <c r="AY243" s="143" t="str">
        <f t="shared" si="108"/>
        <v/>
      </c>
      <c r="AZ243" s="97">
        <v>79.25</v>
      </c>
      <c r="BA243" s="68"/>
      <c r="BB243" s="68"/>
      <c r="BC243" s="68"/>
      <c r="BD243" s="68"/>
      <c r="BE243" s="15"/>
      <c r="BF243" s="5">
        <f t="shared" si="109"/>
        <v>13590</v>
      </c>
      <c r="BG243" s="42">
        <v>0</v>
      </c>
      <c r="BH243" s="42">
        <v>13590</v>
      </c>
      <c r="BI243" s="42"/>
      <c r="BJ243" s="42"/>
      <c r="BK243" s="42"/>
      <c r="BL243" s="42"/>
      <c r="BM243" s="15"/>
    </row>
    <row r="244" spans="1:65" outlineLevel="5" x14ac:dyDescent="0.3">
      <c r="A244" s="22">
        <f t="shared" si="112"/>
        <v>7</v>
      </c>
      <c r="B244" s="9">
        <f t="shared" si="110"/>
        <v>44399</v>
      </c>
      <c r="C244" s="51">
        <v>325781</v>
      </c>
      <c r="D244" s="64" t="str">
        <f t="shared" si="100"/>
        <v/>
      </c>
      <c r="E244" s="12"/>
      <c r="F244" s="12"/>
      <c r="G244" s="12"/>
      <c r="H244" s="12"/>
      <c r="I244" s="12"/>
      <c r="J244" s="12"/>
      <c r="K244" s="12"/>
      <c r="L244" s="12"/>
      <c r="M244" s="74" t="str">
        <f t="shared" si="101"/>
        <v/>
      </c>
      <c r="N244" s="83" t="s">
        <v>103</v>
      </c>
      <c r="O244" s="83" t="s">
        <v>103</v>
      </c>
      <c r="P244" s="83"/>
      <c r="Q244" s="83"/>
      <c r="R244" s="83"/>
      <c r="S244" s="83"/>
      <c r="T244" s="83"/>
      <c r="U244" s="83"/>
      <c r="V244" s="5" t="str">
        <f t="shared" si="102"/>
        <v/>
      </c>
      <c r="W244" s="41"/>
      <c r="X244" s="41"/>
      <c r="Y244" s="41"/>
      <c r="Z244" s="41"/>
      <c r="AA244" s="41"/>
      <c r="AB244" s="41"/>
      <c r="AC244" s="41"/>
      <c r="AD244" s="41"/>
      <c r="AE244" s="5" t="str">
        <f t="shared" si="103"/>
        <v/>
      </c>
      <c r="AF244" s="41"/>
      <c r="AG244" s="41"/>
      <c r="AH244" s="41"/>
      <c r="AI244" s="41"/>
      <c r="AJ244" s="41"/>
      <c r="AK244" s="41"/>
      <c r="AL244" s="41"/>
      <c r="AM244" s="41"/>
      <c r="AN244" s="41">
        <f t="shared" si="111"/>
        <v>22.269353128313892</v>
      </c>
      <c r="AO244" s="41">
        <v>943</v>
      </c>
      <c r="AP244" s="110" t="s">
        <v>103</v>
      </c>
      <c r="AQ244" s="111" t="s">
        <v>103</v>
      </c>
      <c r="AR244" s="126" t="str">
        <f t="shared" si="104"/>
        <v/>
      </c>
      <c r="AS244" s="126" t="str">
        <f t="shared" si="105"/>
        <v/>
      </c>
      <c r="AT244" s="127">
        <v>813</v>
      </c>
      <c r="AU244" s="128">
        <v>2.4300000000000002</v>
      </c>
      <c r="AV244" s="129" t="s">
        <v>103</v>
      </c>
      <c r="AW244" s="126" t="str">
        <f t="shared" si="106"/>
        <v/>
      </c>
      <c r="AX244" s="126" t="str">
        <f t="shared" si="107"/>
        <v/>
      </c>
      <c r="AY244" s="143" t="str">
        <f t="shared" si="108"/>
        <v/>
      </c>
      <c r="AZ244" s="97">
        <v>79.14</v>
      </c>
      <c r="BA244" s="68"/>
      <c r="BB244" s="68"/>
      <c r="BC244" s="68"/>
      <c r="BD244" s="68"/>
      <c r="BE244" s="15"/>
      <c r="BF244" s="5">
        <f t="shared" si="109"/>
        <v>13375</v>
      </c>
      <c r="BG244" s="42">
        <v>2827</v>
      </c>
      <c r="BH244" s="42">
        <v>10548</v>
      </c>
      <c r="BI244" s="42"/>
      <c r="BJ244" s="42"/>
      <c r="BK244" s="42"/>
      <c r="BL244" s="42"/>
      <c r="BM244" s="15"/>
    </row>
    <row r="245" spans="1:65" outlineLevel="5" x14ac:dyDescent="0.3">
      <c r="A245" s="22">
        <f t="shared" si="112"/>
        <v>7</v>
      </c>
      <c r="B245" s="9">
        <f t="shared" si="110"/>
        <v>44400</v>
      </c>
      <c r="C245" s="51">
        <v>329073</v>
      </c>
      <c r="D245" s="64" t="str">
        <f t="shared" si="100"/>
        <v/>
      </c>
      <c r="E245" s="12"/>
      <c r="F245" s="12"/>
      <c r="G245" s="12"/>
      <c r="H245" s="12"/>
      <c r="I245" s="12"/>
      <c r="J245" s="12"/>
      <c r="K245" s="12"/>
      <c r="L245" s="12"/>
      <c r="M245" s="74" t="str">
        <f t="shared" si="101"/>
        <v/>
      </c>
      <c r="N245" s="83" t="s">
        <v>103</v>
      </c>
      <c r="O245" s="83" t="s">
        <v>103</v>
      </c>
      <c r="P245" s="83"/>
      <c r="Q245" s="83"/>
      <c r="R245" s="83"/>
      <c r="S245" s="83"/>
      <c r="T245" s="83"/>
      <c r="U245" s="83"/>
      <c r="V245" s="5" t="str">
        <f t="shared" si="102"/>
        <v/>
      </c>
      <c r="W245" s="41"/>
      <c r="X245" s="41"/>
      <c r="Y245" s="41"/>
      <c r="Z245" s="41"/>
      <c r="AA245" s="41"/>
      <c r="AB245" s="41"/>
      <c r="AC245" s="41"/>
      <c r="AD245" s="41"/>
      <c r="AE245" s="5" t="str">
        <f t="shared" si="103"/>
        <v/>
      </c>
      <c r="AF245" s="41"/>
      <c r="AG245" s="41"/>
      <c r="AH245" s="41"/>
      <c r="AI245" s="41"/>
      <c r="AJ245" s="41"/>
      <c r="AK245" s="41"/>
      <c r="AL245" s="41"/>
      <c r="AM245" s="41"/>
      <c r="AN245" s="41">
        <f t="shared" si="111"/>
        <v>26.854219948849106</v>
      </c>
      <c r="AO245" s="41">
        <v>782</v>
      </c>
      <c r="AP245" s="110" t="s">
        <v>103</v>
      </c>
      <c r="AQ245" s="111" t="s">
        <v>103</v>
      </c>
      <c r="AR245" s="126" t="str">
        <f t="shared" si="104"/>
        <v/>
      </c>
      <c r="AS245" s="126" t="str">
        <f t="shared" si="105"/>
        <v/>
      </c>
      <c r="AT245" s="127">
        <v>515</v>
      </c>
      <c r="AU245" s="128">
        <v>2.37</v>
      </c>
      <c r="AV245" s="129" t="s">
        <v>103</v>
      </c>
      <c r="AW245" s="126" t="str">
        <f t="shared" si="106"/>
        <v/>
      </c>
      <c r="AX245" s="126" t="str">
        <f t="shared" si="107"/>
        <v/>
      </c>
      <c r="AY245" s="143" t="str">
        <f t="shared" si="108"/>
        <v/>
      </c>
      <c r="AZ245" s="97">
        <v>79.88</v>
      </c>
      <c r="BA245" s="68"/>
      <c r="BB245" s="68"/>
      <c r="BC245" s="68"/>
      <c r="BD245" s="68"/>
      <c r="BE245" s="15"/>
      <c r="BF245" s="5">
        <f t="shared" si="109"/>
        <v>10577</v>
      </c>
      <c r="BG245" s="42">
        <v>0</v>
      </c>
      <c r="BH245" s="42">
        <v>10577</v>
      </c>
      <c r="BI245" s="42"/>
      <c r="BJ245" s="42"/>
      <c r="BK245" s="42"/>
      <c r="BL245" s="42"/>
      <c r="BM245" s="15"/>
    </row>
    <row r="246" spans="1:65" outlineLevel="5" x14ac:dyDescent="0.3">
      <c r="A246" s="22">
        <f t="shared" si="112"/>
        <v>7</v>
      </c>
      <c r="B246" s="9">
        <f t="shared" si="110"/>
        <v>44401</v>
      </c>
      <c r="C246" s="51">
        <v>336436</v>
      </c>
      <c r="D246" s="64" t="str">
        <f t="shared" si="100"/>
        <v/>
      </c>
      <c r="E246" s="12"/>
      <c r="F246" s="12"/>
      <c r="G246" s="12"/>
      <c r="H246" s="12"/>
      <c r="I246" s="12"/>
      <c r="J246" s="12"/>
      <c r="K246" s="12"/>
      <c r="L246" s="12"/>
      <c r="M246" s="74" t="str">
        <f t="shared" si="101"/>
        <v/>
      </c>
      <c r="N246" s="83" t="s">
        <v>103</v>
      </c>
      <c r="O246" s="83" t="s">
        <v>103</v>
      </c>
      <c r="P246" s="83"/>
      <c r="Q246" s="83"/>
      <c r="R246" s="83"/>
      <c r="S246" s="83"/>
      <c r="T246" s="83"/>
      <c r="U246" s="83"/>
      <c r="V246" s="5" t="str">
        <f t="shared" si="102"/>
        <v/>
      </c>
      <c r="W246" s="41"/>
      <c r="X246" s="41"/>
      <c r="Y246" s="41"/>
      <c r="Z246" s="41"/>
      <c r="AA246" s="41"/>
      <c r="AB246" s="41"/>
      <c r="AC246" s="41"/>
      <c r="AD246" s="41"/>
      <c r="AE246" s="5" t="str">
        <f t="shared" si="103"/>
        <v/>
      </c>
      <c r="AF246" s="41"/>
      <c r="AG246" s="41"/>
      <c r="AH246" s="41"/>
      <c r="AI246" s="41"/>
      <c r="AJ246" s="41"/>
      <c r="AK246" s="41"/>
      <c r="AL246" s="41"/>
      <c r="AM246" s="41"/>
      <c r="AN246" s="41">
        <f t="shared" si="111"/>
        <v>26.649746192893399</v>
      </c>
      <c r="AO246" s="41">
        <v>788</v>
      </c>
      <c r="AP246" s="110" t="s">
        <v>103</v>
      </c>
      <c r="AQ246" s="111" t="s">
        <v>103</v>
      </c>
      <c r="AR246" s="126" t="str">
        <f t="shared" si="104"/>
        <v/>
      </c>
      <c r="AS246" s="126" t="str">
        <f t="shared" si="105"/>
        <v/>
      </c>
      <c r="AT246" s="127">
        <v>649</v>
      </c>
      <c r="AU246" s="128" t="s">
        <v>103</v>
      </c>
      <c r="AV246" s="129" t="s">
        <v>103</v>
      </c>
      <c r="AW246" s="126" t="str">
        <f t="shared" si="106"/>
        <v/>
      </c>
      <c r="AX246" s="126" t="str">
        <f t="shared" si="107"/>
        <v/>
      </c>
      <c r="AY246" s="143" t="str">
        <f t="shared" si="108"/>
        <v/>
      </c>
      <c r="AZ246" s="97" t="s">
        <v>103</v>
      </c>
      <c r="BA246" s="68"/>
      <c r="BB246" s="68"/>
      <c r="BC246" s="68"/>
      <c r="BD246" s="68"/>
      <c r="BE246" s="15"/>
      <c r="BF246" s="5">
        <f t="shared" si="109"/>
        <v>11831</v>
      </c>
      <c r="BG246" s="42">
        <v>2594</v>
      </c>
      <c r="BH246" s="42">
        <v>9237</v>
      </c>
      <c r="BI246" s="42"/>
      <c r="BJ246" s="42"/>
      <c r="BK246" s="42"/>
      <c r="BL246" s="42"/>
      <c r="BM246" s="15"/>
    </row>
    <row r="247" spans="1:65" outlineLevel="5" x14ac:dyDescent="0.3">
      <c r="A247" s="22">
        <f t="shared" si="112"/>
        <v>7</v>
      </c>
      <c r="B247" s="9">
        <f t="shared" si="110"/>
        <v>44402</v>
      </c>
      <c r="C247" s="51">
        <v>328238</v>
      </c>
      <c r="D247" s="64" t="str">
        <f t="shared" si="100"/>
        <v/>
      </c>
      <c r="E247" s="12"/>
      <c r="F247" s="12"/>
      <c r="G247" s="12"/>
      <c r="H247" s="12"/>
      <c r="I247" s="12"/>
      <c r="J247" s="12"/>
      <c r="K247" s="12"/>
      <c r="L247" s="12"/>
      <c r="M247" s="74" t="str">
        <f t="shared" si="101"/>
        <v/>
      </c>
      <c r="N247" s="83" t="s">
        <v>103</v>
      </c>
      <c r="O247" s="83" t="s">
        <v>103</v>
      </c>
      <c r="P247" s="83"/>
      <c r="Q247" s="83"/>
      <c r="R247" s="83"/>
      <c r="S247" s="83"/>
      <c r="T247" s="83"/>
      <c r="U247" s="83"/>
      <c r="V247" s="5" t="str">
        <f t="shared" si="102"/>
        <v/>
      </c>
      <c r="W247" s="41"/>
      <c r="X247" s="41"/>
      <c r="Y247" s="41"/>
      <c r="Z247" s="41"/>
      <c r="AA247" s="41"/>
      <c r="AB247" s="41"/>
      <c r="AC247" s="41"/>
      <c r="AD247" s="41"/>
      <c r="AE247" s="5" t="str">
        <f t="shared" si="103"/>
        <v/>
      </c>
      <c r="AF247" s="41"/>
      <c r="AG247" s="41"/>
      <c r="AH247" s="41"/>
      <c r="AI247" s="41"/>
      <c r="AJ247" s="41"/>
      <c r="AK247" s="41"/>
      <c r="AL247" s="41"/>
      <c r="AM247" s="41"/>
      <c r="AN247" s="41">
        <f t="shared" si="111"/>
        <v>25.703794369645042</v>
      </c>
      <c r="AO247" s="41">
        <v>817</v>
      </c>
      <c r="AP247" s="110" t="s">
        <v>103</v>
      </c>
      <c r="AQ247" s="111" t="s">
        <v>103</v>
      </c>
      <c r="AR247" s="126" t="str">
        <f t="shared" si="104"/>
        <v/>
      </c>
      <c r="AS247" s="126" t="str">
        <f t="shared" si="105"/>
        <v/>
      </c>
      <c r="AT247" s="127">
        <v>633</v>
      </c>
      <c r="AU247" s="128" t="s">
        <v>103</v>
      </c>
      <c r="AV247" s="129" t="s">
        <v>103</v>
      </c>
      <c r="AW247" s="126" t="str">
        <f t="shared" si="106"/>
        <v/>
      </c>
      <c r="AX247" s="126" t="str">
        <f t="shared" si="107"/>
        <v/>
      </c>
      <c r="AY247" s="143" t="str">
        <f t="shared" si="108"/>
        <v/>
      </c>
      <c r="AZ247" s="97" t="s">
        <v>103</v>
      </c>
      <c r="BA247" s="68"/>
      <c r="BB247" s="68"/>
      <c r="BC247" s="68"/>
      <c r="BD247" s="68"/>
      <c r="BE247" s="15"/>
      <c r="BF247" s="5">
        <f t="shared" si="109"/>
        <v>13050</v>
      </c>
      <c r="BG247" s="42">
        <v>6600</v>
      </c>
      <c r="BH247" s="42">
        <v>6450</v>
      </c>
      <c r="BI247" s="42"/>
      <c r="BJ247" s="42"/>
      <c r="BK247" s="42"/>
      <c r="BL247" s="42"/>
      <c r="BM247" s="15"/>
    </row>
    <row r="248" spans="1:65" outlineLevel="5" x14ac:dyDescent="0.3">
      <c r="A248" s="22">
        <f t="shared" si="112"/>
        <v>7</v>
      </c>
      <c r="B248" s="9">
        <f t="shared" si="110"/>
        <v>44403</v>
      </c>
      <c r="C248" s="51">
        <v>320808</v>
      </c>
      <c r="D248" s="64" t="str">
        <f t="shared" si="100"/>
        <v/>
      </c>
      <c r="E248" s="12"/>
      <c r="F248" s="12"/>
      <c r="G248" s="12"/>
      <c r="H248" s="12"/>
      <c r="I248" s="12"/>
      <c r="J248" s="12"/>
      <c r="K248" s="12"/>
      <c r="L248" s="12"/>
      <c r="M248" s="74" t="str">
        <f t="shared" si="101"/>
        <v/>
      </c>
      <c r="N248" s="83" t="s">
        <v>103</v>
      </c>
      <c r="O248" s="83" t="s">
        <v>103</v>
      </c>
      <c r="P248" s="83"/>
      <c r="Q248" s="83"/>
      <c r="R248" s="83"/>
      <c r="S248" s="83"/>
      <c r="T248" s="83"/>
      <c r="U248" s="83"/>
      <c r="V248" s="5" t="str">
        <f t="shared" si="102"/>
        <v/>
      </c>
      <c r="W248" s="41"/>
      <c r="X248" s="41"/>
      <c r="Y248" s="41"/>
      <c r="Z248" s="41"/>
      <c r="AA248" s="41"/>
      <c r="AB248" s="41"/>
      <c r="AC248" s="41"/>
      <c r="AD248" s="41"/>
      <c r="AE248" s="5" t="str">
        <f t="shared" si="103"/>
        <v/>
      </c>
      <c r="AF248" s="41"/>
      <c r="AG248" s="41"/>
      <c r="AH248" s="41"/>
      <c r="AI248" s="41"/>
      <c r="AJ248" s="41"/>
      <c r="AK248" s="41"/>
      <c r="AL248" s="41"/>
      <c r="AM248" s="41"/>
      <c r="AN248" s="41">
        <f t="shared" si="111"/>
        <v>25.301204819277107</v>
      </c>
      <c r="AO248" s="41">
        <v>830</v>
      </c>
      <c r="AP248" s="110" t="s">
        <v>103</v>
      </c>
      <c r="AQ248" s="111" t="s">
        <v>103</v>
      </c>
      <c r="AR248" s="126" t="str">
        <f t="shared" si="104"/>
        <v/>
      </c>
      <c r="AS248" s="126" t="str">
        <f t="shared" si="105"/>
        <v/>
      </c>
      <c r="AT248" s="127">
        <v>563</v>
      </c>
      <c r="AU248" s="128">
        <v>2.42</v>
      </c>
      <c r="AV248" s="129" t="s">
        <v>103</v>
      </c>
      <c r="AW248" s="126" t="str">
        <f t="shared" si="106"/>
        <v/>
      </c>
      <c r="AX248" s="126" t="str">
        <f t="shared" si="107"/>
        <v/>
      </c>
      <c r="AY248" s="143" t="str">
        <f t="shared" si="108"/>
        <v/>
      </c>
      <c r="AZ248" s="97">
        <v>80.239999999999995</v>
      </c>
      <c r="BA248" s="68"/>
      <c r="BB248" s="68"/>
      <c r="BC248" s="68"/>
      <c r="BD248" s="68"/>
      <c r="BE248" s="15"/>
      <c r="BF248" s="5">
        <f t="shared" si="109"/>
        <v>13109</v>
      </c>
      <c r="BG248" s="42">
        <v>3245</v>
      </c>
      <c r="BH248" s="42">
        <v>9864</v>
      </c>
      <c r="BI248" s="42"/>
      <c r="BJ248" s="42"/>
      <c r="BK248" s="42"/>
      <c r="BL248" s="42"/>
      <c r="BM248" s="15"/>
    </row>
    <row r="249" spans="1:65" outlineLevel="5" x14ac:dyDescent="0.3">
      <c r="A249" s="22">
        <f t="shared" si="112"/>
        <v>7</v>
      </c>
      <c r="B249" s="9">
        <f t="shared" si="110"/>
        <v>44404</v>
      </c>
      <c r="C249" s="51">
        <v>317524</v>
      </c>
      <c r="D249" s="64" t="str">
        <f t="shared" si="100"/>
        <v/>
      </c>
      <c r="E249" s="12"/>
      <c r="F249" s="12"/>
      <c r="G249" s="12"/>
      <c r="H249" s="12"/>
      <c r="I249" s="12"/>
      <c r="J249" s="12"/>
      <c r="K249" s="12"/>
      <c r="L249" s="12"/>
      <c r="M249" s="74" t="str">
        <f t="shared" si="101"/>
        <v/>
      </c>
      <c r="N249" s="83" t="s">
        <v>103</v>
      </c>
      <c r="O249" s="83" t="s">
        <v>103</v>
      </c>
      <c r="P249" s="83"/>
      <c r="Q249" s="83"/>
      <c r="R249" s="83"/>
      <c r="S249" s="83"/>
      <c r="T249" s="83"/>
      <c r="U249" s="83"/>
      <c r="V249" s="5" t="str">
        <f t="shared" si="102"/>
        <v/>
      </c>
      <c r="W249" s="41"/>
      <c r="X249" s="41"/>
      <c r="Y249" s="41"/>
      <c r="Z249" s="41"/>
      <c r="AA249" s="41"/>
      <c r="AB249" s="41"/>
      <c r="AC249" s="41"/>
      <c r="AD249" s="41"/>
      <c r="AE249" s="5" t="str">
        <f t="shared" si="103"/>
        <v/>
      </c>
      <c r="AF249" s="41"/>
      <c r="AG249" s="41"/>
      <c r="AH249" s="41"/>
      <c r="AI249" s="41"/>
      <c r="AJ249" s="41"/>
      <c r="AK249" s="41"/>
      <c r="AL249" s="41"/>
      <c r="AM249" s="41"/>
      <c r="AN249" s="41">
        <f t="shared" si="111"/>
        <v>23.80952380952381</v>
      </c>
      <c r="AO249" s="41">
        <v>882</v>
      </c>
      <c r="AP249" s="110" t="s">
        <v>103</v>
      </c>
      <c r="AQ249" s="111" t="s">
        <v>103</v>
      </c>
      <c r="AR249" s="126" t="str">
        <f t="shared" si="104"/>
        <v/>
      </c>
      <c r="AS249" s="126" t="str">
        <f t="shared" si="105"/>
        <v/>
      </c>
      <c r="AT249" s="127">
        <v>882</v>
      </c>
      <c r="AU249" s="128">
        <v>2.4</v>
      </c>
      <c r="AV249" s="129" t="s">
        <v>103</v>
      </c>
      <c r="AW249" s="126" t="str">
        <f t="shared" si="106"/>
        <v/>
      </c>
      <c r="AX249" s="126" t="str">
        <f t="shared" si="107"/>
        <v/>
      </c>
      <c r="AY249" s="143" t="str">
        <f t="shared" si="108"/>
        <v/>
      </c>
      <c r="AZ249" s="97">
        <v>79.849999999999994</v>
      </c>
      <c r="BA249" s="68"/>
      <c r="BB249" s="68"/>
      <c r="BC249" s="68"/>
      <c r="BD249" s="68"/>
      <c r="BE249" s="15"/>
      <c r="BF249" s="5">
        <f t="shared" si="109"/>
        <v>10689</v>
      </c>
      <c r="BG249" s="42">
        <v>0</v>
      </c>
      <c r="BH249" s="42">
        <v>10689</v>
      </c>
      <c r="BI249" s="42"/>
      <c r="BJ249" s="42"/>
      <c r="BK249" s="42"/>
      <c r="BL249" s="42"/>
      <c r="BM249" s="15"/>
    </row>
    <row r="250" spans="1:65" outlineLevel="5" x14ac:dyDescent="0.3">
      <c r="A250" s="22">
        <f t="shared" si="112"/>
        <v>7</v>
      </c>
      <c r="B250" s="9">
        <f t="shared" si="110"/>
        <v>44405</v>
      </c>
      <c r="C250" s="51">
        <v>325683</v>
      </c>
      <c r="D250" s="64" t="str">
        <f t="shared" si="100"/>
        <v/>
      </c>
      <c r="E250" s="12"/>
      <c r="F250" s="12"/>
      <c r="G250" s="12"/>
      <c r="H250" s="12"/>
      <c r="I250" s="12"/>
      <c r="J250" s="12"/>
      <c r="K250" s="12"/>
      <c r="L250" s="12"/>
      <c r="M250" s="74" t="str">
        <f t="shared" si="101"/>
        <v/>
      </c>
      <c r="N250" s="83" t="s">
        <v>103</v>
      </c>
      <c r="O250" s="83" t="s">
        <v>103</v>
      </c>
      <c r="P250" s="83"/>
      <c r="Q250" s="83"/>
      <c r="R250" s="83"/>
      <c r="S250" s="83"/>
      <c r="T250" s="83"/>
      <c r="U250" s="83"/>
      <c r="V250" s="5" t="str">
        <f t="shared" si="102"/>
        <v/>
      </c>
      <c r="W250" s="41"/>
      <c r="X250" s="41"/>
      <c r="Y250" s="41"/>
      <c r="Z250" s="41"/>
      <c r="AA250" s="41"/>
      <c r="AB250" s="41"/>
      <c r="AC250" s="41"/>
      <c r="AD250" s="41"/>
      <c r="AE250" s="5" t="str">
        <f t="shared" si="103"/>
        <v/>
      </c>
      <c r="AF250" s="41"/>
      <c r="AG250" s="41"/>
      <c r="AH250" s="41"/>
      <c r="AI250" s="41"/>
      <c r="AJ250" s="41"/>
      <c r="AK250" s="41"/>
      <c r="AL250" s="41"/>
      <c r="AM250" s="41"/>
      <c r="AN250" s="41">
        <f t="shared" si="111"/>
        <v>24</v>
      </c>
      <c r="AO250" s="41">
        <v>875</v>
      </c>
      <c r="AP250" s="110" t="s">
        <v>103</v>
      </c>
      <c r="AQ250" s="111" t="s">
        <v>103</v>
      </c>
      <c r="AR250" s="126" t="str">
        <f t="shared" si="104"/>
        <v/>
      </c>
      <c r="AS250" s="126" t="str">
        <f t="shared" si="105"/>
        <v/>
      </c>
      <c r="AT250" s="127">
        <v>978</v>
      </c>
      <c r="AU250" s="128">
        <v>2.4300000000000002</v>
      </c>
      <c r="AV250" s="129" t="s">
        <v>103</v>
      </c>
      <c r="AW250" s="126" t="str">
        <f t="shared" si="106"/>
        <v/>
      </c>
      <c r="AX250" s="126" t="str">
        <f t="shared" si="107"/>
        <v/>
      </c>
      <c r="AY250" s="143" t="str">
        <f t="shared" si="108"/>
        <v/>
      </c>
      <c r="AZ250" s="97">
        <v>79.569999999999993</v>
      </c>
      <c r="BA250" s="68"/>
      <c r="BB250" s="68"/>
      <c r="BC250" s="68"/>
      <c r="BD250" s="68"/>
      <c r="BE250" s="15"/>
      <c r="BF250" s="5">
        <f t="shared" si="109"/>
        <v>11083</v>
      </c>
      <c r="BG250" s="42">
        <v>616</v>
      </c>
      <c r="BH250" s="42">
        <v>10467</v>
      </c>
      <c r="BI250" s="42"/>
      <c r="BJ250" s="42"/>
      <c r="BK250" s="42"/>
      <c r="BL250" s="42"/>
      <c r="BM250" s="15"/>
    </row>
    <row r="251" spans="1:65" outlineLevel="5" x14ac:dyDescent="0.3">
      <c r="A251" s="22">
        <f t="shared" si="112"/>
        <v>7</v>
      </c>
      <c r="B251" s="9">
        <f t="shared" si="110"/>
        <v>44406</v>
      </c>
      <c r="C251" s="51">
        <v>314837</v>
      </c>
      <c r="D251" s="64" t="str">
        <f t="shared" si="100"/>
        <v/>
      </c>
      <c r="E251" s="12"/>
      <c r="F251" s="12"/>
      <c r="G251" s="12"/>
      <c r="H251" s="12"/>
      <c r="I251" s="12"/>
      <c r="J251" s="12"/>
      <c r="K251" s="12"/>
      <c r="L251" s="12"/>
      <c r="M251" s="74">
        <f t="shared" si="101"/>
        <v>7.1</v>
      </c>
      <c r="N251" s="83">
        <v>6.98</v>
      </c>
      <c r="O251" s="83">
        <v>7.18</v>
      </c>
      <c r="P251" s="83"/>
      <c r="Q251" s="83"/>
      <c r="R251" s="83"/>
      <c r="S251" s="83"/>
      <c r="T251" s="83"/>
      <c r="U251" s="83"/>
      <c r="V251" s="5" t="str">
        <f t="shared" si="102"/>
        <v/>
      </c>
      <c r="W251" s="41"/>
      <c r="X251" s="41"/>
      <c r="Y251" s="41"/>
      <c r="Z251" s="41"/>
      <c r="AA251" s="41"/>
      <c r="AB251" s="41"/>
      <c r="AC251" s="41"/>
      <c r="AD251" s="41"/>
      <c r="AE251" s="5" t="str">
        <f t="shared" si="103"/>
        <v/>
      </c>
      <c r="AF251" s="41"/>
      <c r="AG251" s="41"/>
      <c r="AH251" s="41"/>
      <c r="AI251" s="41"/>
      <c r="AJ251" s="41"/>
      <c r="AK251" s="41"/>
      <c r="AL251" s="41"/>
      <c r="AM251" s="41"/>
      <c r="AN251" s="41">
        <f t="shared" si="111"/>
        <v>22.604951560818083</v>
      </c>
      <c r="AO251" s="41">
        <v>929</v>
      </c>
      <c r="AP251" s="110">
        <v>4.3099999999999996</v>
      </c>
      <c r="AQ251" s="111">
        <v>3.36</v>
      </c>
      <c r="AR251" s="126">
        <f t="shared" si="104"/>
        <v>77.958236658932719</v>
      </c>
      <c r="AS251" s="126">
        <f t="shared" si="105"/>
        <v>22.041763341067281</v>
      </c>
      <c r="AT251" s="127">
        <v>1042</v>
      </c>
      <c r="AU251" s="128">
        <v>2.5499999999999998</v>
      </c>
      <c r="AV251" s="129">
        <v>1.63</v>
      </c>
      <c r="AW251" s="126">
        <f t="shared" si="106"/>
        <v>63.921568627450974</v>
      </c>
      <c r="AX251" s="126">
        <f t="shared" si="107"/>
        <v>36.078431372549026</v>
      </c>
      <c r="AY251" s="143">
        <f t="shared" si="108"/>
        <v>49.906185300207063</v>
      </c>
      <c r="AZ251" s="97">
        <v>79.72</v>
      </c>
      <c r="BA251" s="68">
        <v>62.6</v>
      </c>
      <c r="BB251" s="68">
        <v>34.1</v>
      </c>
      <c r="BC251" s="68">
        <v>7</v>
      </c>
      <c r="BD251" s="68"/>
      <c r="BE251" s="15"/>
      <c r="BF251" s="5">
        <f t="shared" si="109"/>
        <v>11567</v>
      </c>
      <c r="BG251" s="42">
        <v>0</v>
      </c>
      <c r="BH251" s="42">
        <v>11567</v>
      </c>
      <c r="BI251" s="42"/>
      <c r="BJ251" s="42"/>
      <c r="BK251" s="42"/>
      <c r="BL251" s="42"/>
      <c r="BM251" s="15"/>
    </row>
    <row r="252" spans="1:65" outlineLevel="5" x14ac:dyDescent="0.3">
      <c r="A252" s="22">
        <f t="shared" si="112"/>
        <v>7</v>
      </c>
      <c r="B252" s="9">
        <f t="shared" si="110"/>
        <v>44407</v>
      </c>
      <c r="C252" s="51">
        <v>304720</v>
      </c>
      <c r="D252" s="64" t="str">
        <f t="shared" si="100"/>
        <v/>
      </c>
      <c r="E252" s="12"/>
      <c r="F252" s="12"/>
      <c r="G252" s="12"/>
      <c r="H252" s="12"/>
      <c r="I252" s="12"/>
      <c r="J252" s="12"/>
      <c r="K252" s="12"/>
      <c r="L252" s="12"/>
      <c r="M252" s="74" t="str">
        <f t="shared" si="101"/>
        <v/>
      </c>
      <c r="N252" s="83" t="s">
        <v>103</v>
      </c>
      <c r="O252" s="83" t="s">
        <v>103</v>
      </c>
      <c r="P252" s="83"/>
      <c r="Q252" s="83"/>
      <c r="R252" s="83"/>
      <c r="S252" s="83"/>
      <c r="T252" s="83"/>
      <c r="U252" s="83"/>
      <c r="V252" s="5" t="str">
        <f t="shared" si="102"/>
        <v/>
      </c>
      <c r="W252" s="41"/>
      <c r="X252" s="41"/>
      <c r="Y252" s="41"/>
      <c r="Z252" s="41"/>
      <c r="AA252" s="41"/>
      <c r="AB252" s="41"/>
      <c r="AC252" s="41"/>
      <c r="AD252" s="41"/>
      <c r="AE252" s="5" t="str">
        <f t="shared" si="103"/>
        <v/>
      </c>
      <c r="AF252" s="41"/>
      <c r="AG252" s="41"/>
      <c r="AH252" s="41"/>
      <c r="AI252" s="41"/>
      <c r="AJ252" s="41"/>
      <c r="AK252" s="41"/>
      <c r="AL252" s="41"/>
      <c r="AM252" s="41"/>
      <c r="AN252" s="41">
        <f t="shared" si="111"/>
        <v>22.532188841201716</v>
      </c>
      <c r="AO252" s="41">
        <v>932</v>
      </c>
      <c r="AP252" s="110" t="s">
        <v>103</v>
      </c>
      <c r="AQ252" s="111" t="s">
        <v>103</v>
      </c>
      <c r="AR252" s="126" t="str">
        <f t="shared" si="104"/>
        <v/>
      </c>
      <c r="AS252" s="126" t="str">
        <f t="shared" si="105"/>
        <v/>
      </c>
      <c r="AT252" s="127">
        <v>716</v>
      </c>
      <c r="AU252" s="128">
        <v>2.5099999999999998</v>
      </c>
      <c r="AV252" s="129" t="s">
        <v>103</v>
      </c>
      <c r="AW252" s="126" t="str">
        <f t="shared" si="106"/>
        <v/>
      </c>
      <c r="AX252" s="126" t="str">
        <f t="shared" si="107"/>
        <v/>
      </c>
      <c r="AY252" s="143" t="str">
        <f t="shared" si="108"/>
        <v/>
      </c>
      <c r="AZ252" s="97">
        <v>79.95</v>
      </c>
      <c r="BA252" s="68"/>
      <c r="BB252" s="68"/>
      <c r="BC252" s="68"/>
      <c r="BD252" s="68"/>
      <c r="BE252" s="15"/>
      <c r="BF252" s="5">
        <f t="shared" si="109"/>
        <v>11667</v>
      </c>
      <c r="BG252" s="42">
        <v>0</v>
      </c>
      <c r="BH252" s="42">
        <v>11667</v>
      </c>
      <c r="BI252" s="42"/>
      <c r="BJ252" s="42"/>
      <c r="BK252" s="42"/>
      <c r="BL252" s="42"/>
      <c r="BM252" s="15"/>
    </row>
    <row r="253" spans="1:65" ht="17.25" outlineLevel="5" thickBot="1" x14ac:dyDescent="0.35">
      <c r="A253" s="31">
        <f t="shared" si="112"/>
        <v>7</v>
      </c>
      <c r="B253" s="32">
        <f t="shared" si="110"/>
        <v>44408</v>
      </c>
      <c r="C253" s="51">
        <v>327480</v>
      </c>
      <c r="D253" s="64" t="str">
        <f t="shared" si="100"/>
        <v/>
      </c>
      <c r="E253" s="12"/>
      <c r="F253" s="12"/>
      <c r="G253" s="12"/>
      <c r="H253" s="12"/>
      <c r="I253" s="12"/>
      <c r="J253" s="12"/>
      <c r="K253" s="12"/>
      <c r="L253" s="12"/>
      <c r="M253" s="74" t="str">
        <f t="shared" si="101"/>
        <v/>
      </c>
      <c r="N253" s="83" t="s">
        <v>103</v>
      </c>
      <c r="O253" s="83" t="s">
        <v>103</v>
      </c>
      <c r="P253" s="83"/>
      <c r="Q253" s="83"/>
      <c r="R253" s="83"/>
      <c r="S253" s="83"/>
      <c r="T253" s="83"/>
      <c r="U253" s="83"/>
      <c r="V253" s="5" t="str">
        <f t="shared" si="102"/>
        <v/>
      </c>
      <c r="W253" s="41"/>
      <c r="X253" s="41"/>
      <c r="Y253" s="41"/>
      <c r="Z253" s="41"/>
      <c r="AA253" s="41"/>
      <c r="AB253" s="41"/>
      <c r="AC253" s="41"/>
      <c r="AD253" s="41"/>
      <c r="AE253" s="5" t="str">
        <f t="shared" si="103"/>
        <v/>
      </c>
      <c r="AF253" s="41"/>
      <c r="AG253" s="41"/>
      <c r="AH253" s="41"/>
      <c r="AI253" s="41"/>
      <c r="AJ253" s="41"/>
      <c r="AK253" s="41"/>
      <c r="AL253" s="41"/>
      <c r="AM253" s="41"/>
      <c r="AN253" s="41">
        <f t="shared" si="111"/>
        <v>22.388059701492537</v>
      </c>
      <c r="AO253" s="41">
        <v>938</v>
      </c>
      <c r="AP253" s="110" t="s">
        <v>103</v>
      </c>
      <c r="AQ253" s="111" t="s">
        <v>103</v>
      </c>
      <c r="AR253" s="126" t="str">
        <f t="shared" si="104"/>
        <v/>
      </c>
      <c r="AS253" s="126" t="str">
        <f t="shared" si="105"/>
        <v/>
      </c>
      <c r="AT253" s="127">
        <v>866</v>
      </c>
      <c r="AU253" s="128" t="s">
        <v>103</v>
      </c>
      <c r="AV253" s="129" t="s">
        <v>103</v>
      </c>
      <c r="AW253" s="126" t="str">
        <f t="shared" si="106"/>
        <v/>
      </c>
      <c r="AX253" s="126" t="str">
        <f t="shared" si="107"/>
        <v/>
      </c>
      <c r="AY253" s="143" t="str">
        <f t="shared" si="108"/>
        <v/>
      </c>
      <c r="AZ253" s="97" t="s">
        <v>103</v>
      </c>
      <c r="BA253" s="68"/>
      <c r="BB253" s="68"/>
      <c r="BC253" s="68"/>
      <c r="BD253" s="68"/>
      <c r="BE253" s="15"/>
      <c r="BF253" s="5">
        <f t="shared" si="109"/>
        <v>10438</v>
      </c>
      <c r="BG253" s="42">
        <v>0</v>
      </c>
      <c r="BH253" s="42">
        <v>10438</v>
      </c>
      <c r="BI253" s="42"/>
      <c r="BJ253" s="42"/>
      <c r="BK253" s="42"/>
      <c r="BL253" s="42"/>
      <c r="BM253" s="15"/>
    </row>
    <row r="254" spans="1:65" outlineLevel="4" x14ac:dyDescent="0.3">
      <c r="A254" s="156" t="s">
        <v>41</v>
      </c>
      <c r="B254" s="157"/>
      <c r="C254" s="50">
        <f t="shared" ref="C254:BM254" si="113">SUBTOTAL(4,C223:C253)</f>
        <v>365491</v>
      </c>
      <c r="D254" s="60">
        <f t="shared" si="113"/>
        <v>0</v>
      </c>
      <c r="E254" s="28">
        <f t="shared" si="113"/>
        <v>0</v>
      </c>
      <c r="F254" s="28">
        <f t="shared" si="113"/>
        <v>0</v>
      </c>
      <c r="G254" s="28">
        <f t="shared" si="113"/>
        <v>0</v>
      </c>
      <c r="H254" s="28">
        <f t="shared" si="113"/>
        <v>0</v>
      </c>
      <c r="I254" s="28">
        <f t="shared" si="113"/>
        <v>0</v>
      </c>
      <c r="J254" s="28">
        <f t="shared" si="113"/>
        <v>0</v>
      </c>
      <c r="K254" s="28">
        <f t="shared" si="113"/>
        <v>0</v>
      </c>
      <c r="L254" s="28">
        <f t="shared" si="113"/>
        <v>0</v>
      </c>
      <c r="M254" s="71">
        <f t="shared" si="113"/>
        <v>7.2</v>
      </c>
      <c r="N254" s="82">
        <f t="shared" si="113"/>
        <v>7.22</v>
      </c>
      <c r="O254" s="82">
        <f t="shared" si="113"/>
        <v>7.19</v>
      </c>
      <c r="P254" s="82">
        <f t="shared" si="113"/>
        <v>0</v>
      </c>
      <c r="Q254" s="82">
        <f t="shared" si="113"/>
        <v>0</v>
      </c>
      <c r="R254" s="82">
        <f t="shared" si="113"/>
        <v>0</v>
      </c>
      <c r="S254" s="82">
        <f t="shared" si="113"/>
        <v>0</v>
      </c>
      <c r="T254" s="82">
        <f t="shared" si="113"/>
        <v>0</v>
      </c>
      <c r="U254" s="82">
        <f t="shared" si="113"/>
        <v>0</v>
      </c>
      <c r="V254" s="29">
        <f t="shared" si="113"/>
        <v>0</v>
      </c>
      <c r="W254" s="39">
        <f t="shared" si="113"/>
        <v>0</v>
      </c>
      <c r="X254" s="39">
        <f t="shared" si="113"/>
        <v>0</v>
      </c>
      <c r="Y254" s="39">
        <f t="shared" si="113"/>
        <v>0</v>
      </c>
      <c r="Z254" s="39">
        <f t="shared" si="113"/>
        <v>0</v>
      </c>
      <c r="AA254" s="39">
        <f t="shared" si="113"/>
        <v>0</v>
      </c>
      <c r="AB254" s="39">
        <f t="shared" si="113"/>
        <v>0</v>
      </c>
      <c r="AC254" s="39">
        <f t="shared" si="113"/>
        <v>0</v>
      </c>
      <c r="AD254" s="39">
        <f t="shared" si="113"/>
        <v>0</v>
      </c>
      <c r="AE254" s="29">
        <f t="shared" si="113"/>
        <v>0</v>
      </c>
      <c r="AF254" s="39">
        <f t="shared" si="113"/>
        <v>0</v>
      </c>
      <c r="AG254" s="39">
        <f t="shared" si="113"/>
        <v>0</v>
      </c>
      <c r="AH254" s="39">
        <f t="shared" si="113"/>
        <v>0</v>
      </c>
      <c r="AI254" s="39">
        <f t="shared" si="113"/>
        <v>0</v>
      </c>
      <c r="AJ254" s="39">
        <f t="shared" si="113"/>
        <v>0</v>
      </c>
      <c r="AK254" s="39">
        <f t="shared" si="113"/>
        <v>0</v>
      </c>
      <c r="AL254" s="39">
        <f t="shared" si="113"/>
        <v>0</v>
      </c>
      <c r="AM254" s="39">
        <f t="shared" si="113"/>
        <v>0</v>
      </c>
      <c r="AN254" s="39">
        <f t="shared" si="113"/>
        <v>27.096774193548388</v>
      </c>
      <c r="AO254" s="39">
        <f t="shared" si="113"/>
        <v>1105</v>
      </c>
      <c r="AP254" s="104">
        <f t="shared" si="113"/>
        <v>4.3099999999999996</v>
      </c>
      <c r="AQ254" s="105">
        <f t="shared" si="113"/>
        <v>3.36</v>
      </c>
      <c r="AR254" s="106">
        <f t="shared" si="113"/>
        <v>77.958236658932719</v>
      </c>
      <c r="AS254" s="106">
        <f t="shared" si="113"/>
        <v>27.195467422096314</v>
      </c>
      <c r="AT254" s="107">
        <f t="shared" si="113"/>
        <v>1146</v>
      </c>
      <c r="AU254" s="108">
        <f t="shared" si="113"/>
        <v>2.5499999999999998</v>
      </c>
      <c r="AV254" s="109">
        <f t="shared" si="113"/>
        <v>1.63</v>
      </c>
      <c r="AW254" s="106">
        <f t="shared" si="113"/>
        <v>65.975103734439827</v>
      </c>
      <c r="AX254" s="106">
        <f t="shared" si="113"/>
        <v>36.078431372549026</v>
      </c>
      <c r="AY254" s="60">
        <f t="shared" si="113"/>
        <v>49.906185300207063</v>
      </c>
      <c r="AZ254" s="96">
        <f t="shared" si="113"/>
        <v>81.150000000000006</v>
      </c>
      <c r="BA254" s="67">
        <f t="shared" si="113"/>
        <v>62.6</v>
      </c>
      <c r="BB254" s="67">
        <f t="shared" si="113"/>
        <v>34.1</v>
      </c>
      <c r="BC254" s="67">
        <f t="shared" si="113"/>
        <v>7</v>
      </c>
      <c r="BD254" s="67">
        <f t="shared" si="113"/>
        <v>0</v>
      </c>
      <c r="BE254" s="27">
        <f t="shared" si="113"/>
        <v>0</v>
      </c>
      <c r="BF254" s="29">
        <f t="shared" si="113"/>
        <v>15294</v>
      </c>
      <c r="BG254" s="39">
        <f t="shared" si="113"/>
        <v>6644</v>
      </c>
      <c r="BH254" s="40">
        <f t="shared" si="113"/>
        <v>13590</v>
      </c>
      <c r="BI254" s="40">
        <f t="shared" si="113"/>
        <v>0</v>
      </c>
      <c r="BJ254" s="40">
        <f t="shared" si="113"/>
        <v>0</v>
      </c>
      <c r="BK254" s="40">
        <f t="shared" si="113"/>
        <v>0</v>
      </c>
      <c r="BL254" s="40">
        <f t="shared" si="113"/>
        <v>0</v>
      </c>
      <c r="BM254" s="27">
        <f t="shared" si="113"/>
        <v>0</v>
      </c>
    </row>
    <row r="255" spans="1:65" outlineLevel="3" x14ac:dyDescent="0.3">
      <c r="A255" s="158" t="s">
        <v>30</v>
      </c>
      <c r="B255" s="159"/>
      <c r="C255" s="51">
        <f t="shared" ref="C255:BM255" si="114">SUBTOTAL(5,C223:C253)</f>
        <v>296741</v>
      </c>
      <c r="D255" s="61">
        <f t="shared" si="114"/>
        <v>0</v>
      </c>
      <c r="E255" s="12">
        <f t="shared" si="114"/>
        <v>0</v>
      </c>
      <c r="F255" s="12">
        <f t="shared" si="114"/>
        <v>0</v>
      </c>
      <c r="G255" s="12">
        <f t="shared" si="114"/>
        <v>0</v>
      </c>
      <c r="H255" s="12">
        <f t="shared" si="114"/>
        <v>0</v>
      </c>
      <c r="I255" s="12">
        <f t="shared" si="114"/>
        <v>0</v>
      </c>
      <c r="J255" s="12">
        <f t="shared" si="114"/>
        <v>0</v>
      </c>
      <c r="K255" s="12">
        <f t="shared" si="114"/>
        <v>0</v>
      </c>
      <c r="L255" s="12">
        <f t="shared" si="114"/>
        <v>0</v>
      </c>
      <c r="M255" s="72">
        <f t="shared" si="114"/>
        <v>7.1</v>
      </c>
      <c r="N255" s="83">
        <f t="shared" si="114"/>
        <v>6.96</v>
      </c>
      <c r="O255" s="83">
        <f t="shared" si="114"/>
        <v>7.17</v>
      </c>
      <c r="P255" s="83">
        <f t="shared" si="114"/>
        <v>0</v>
      </c>
      <c r="Q255" s="83">
        <f t="shared" si="114"/>
        <v>0</v>
      </c>
      <c r="R255" s="83">
        <f t="shared" si="114"/>
        <v>0</v>
      </c>
      <c r="S255" s="83">
        <f t="shared" si="114"/>
        <v>0</v>
      </c>
      <c r="T255" s="83">
        <f t="shared" si="114"/>
        <v>0</v>
      </c>
      <c r="U255" s="83">
        <f t="shared" si="114"/>
        <v>0</v>
      </c>
      <c r="V255" s="6">
        <f t="shared" si="114"/>
        <v>0</v>
      </c>
      <c r="W255" s="41">
        <f t="shared" si="114"/>
        <v>0</v>
      </c>
      <c r="X255" s="41">
        <f t="shared" si="114"/>
        <v>0</v>
      </c>
      <c r="Y255" s="41">
        <f t="shared" si="114"/>
        <v>0</v>
      </c>
      <c r="Z255" s="41">
        <f t="shared" si="114"/>
        <v>0</v>
      </c>
      <c r="AA255" s="41">
        <f t="shared" si="114"/>
        <v>0</v>
      </c>
      <c r="AB255" s="41">
        <f t="shared" si="114"/>
        <v>0</v>
      </c>
      <c r="AC255" s="41">
        <f t="shared" si="114"/>
        <v>0</v>
      </c>
      <c r="AD255" s="41">
        <f t="shared" si="114"/>
        <v>0</v>
      </c>
      <c r="AE255" s="6">
        <f t="shared" si="114"/>
        <v>0</v>
      </c>
      <c r="AF255" s="41">
        <f t="shared" si="114"/>
        <v>0</v>
      </c>
      <c r="AG255" s="41">
        <f t="shared" si="114"/>
        <v>0</v>
      </c>
      <c r="AH255" s="41">
        <f t="shared" si="114"/>
        <v>0</v>
      </c>
      <c r="AI255" s="41">
        <f t="shared" si="114"/>
        <v>0</v>
      </c>
      <c r="AJ255" s="41">
        <f t="shared" si="114"/>
        <v>0</v>
      </c>
      <c r="AK255" s="41">
        <f t="shared" si="114"/>
        <v>0</v>
      </c>
      <c r="AL255" s="41">
        <f t="shared" si="114"/>
        <v>0</v>
      </c>
      <c r="AM255" s="41">
        <f t="shared" si="114"/>
        <v>0</v>
      </c>
      <c r="AN255" s="41">
        <f t="shared" si="114"/>
        <v>19.004524886877828</v>
      </c>
      <c r="AO255" s="41">
        <f t="shared" si="114"/>
        <v>775</v>
      </c>
      <c r="AP255" s="110">
        <f t="shared" si="114"/>
        <v>3.53</v>
      </c>
      <c r="AQ255" s="111">
        <f t="shared" si="114"/>
        <v>2.57</v>
      </c>
      <c r="AR255" s="112">
        <f t="shared" si="114"/>
        <v>72.804532577903686</v>
      </c>
      <c r="AS255" s="112">
        <f t="shared" si="114"/>
        <v>22.041763341067281</v>
      </c>
      <c r="AT255" s="113">
        <f t="shared" si="114"/>
        <v>515</v>
      </c>
      <c r="AU255" s="114">
        <f t="shared" si="114"/>
        <v>2.17</v>
      </c>
      <c r="AV255" s="115">
        <f t="shared" si="114"/>
        <v>1.4</v>
      </c>
      <c r="AW255" s="112">
        <f t="shared" si="114"/>
        <v>63.921568627450974</v>
      </c>
      <c r="AX255" s="112">
        <f t="shared" si="114"/>
        <v>34.024896265560173</v>
      </c>
      <c r="AY255" s="61">
        <f t="shared" si="114"/>
        <v>32.083480721613036</v>
      </c>
      <c r="AZ255" s="97">
        <f t="shared" si="114"/>
        <v>78.98</v>
      </c>
      <c r="BA255" s="68">
        <f t="shared" si="114"/>
        <v>62.6</v>
      </c>
      <c r="BB255" s="68">
        <f t="shared" si="114"/>
        <v>34.1</v>
      </c>
      <c r="BC255" s="68">
        <f t="shared" si="114"/>
        <v>7</v>
      </c>
      <c r="BD255" s="68">
        <f t="shared" si="114"/>
        <v>0</v>
      </c>
      <c r="BE255" s="15">
        <f t="shared" si="114"/>
        <v>0</v>
      </c>
      <c r="BF255" s="6">
        <f t="shared" si="114"/>
        <v>5639</v>
      </c>
      <c r="BG255" s="41">
        <f t="shared" si="114"/>
        <v>0</v>
      </c>
      <c r="BH255" s="42">
        <f t="shared" si="114"/>
        <v>4630</v>
      </c>
      <c r="BI255" s="42">
        <f t="shared" si="114"/>
        <v>0</v>
      </c>
      <c r="BJ255" s="42">
        <f t="shared" si="114"/>
        <v>0</v>
      </c>
      <c r="BK255" s="42">
        <f t="shared" si="114"/>
        <v>0</v>
      </c>
      <c r="BL255" s="42">
        <f t="shared" si="114"/>
        <v>0</v>
      </c>
      <c r="BM255" s="15">
        <f t="shared" si="114"/>
        <v>0</v>
      </c>
    </row>
    <row r="256" spans="1:65" outlineLevel="2" x14ac:dyDescent="0.3">
      <c r="A256" s="158" t="s">
        <v>19</v>
      </c>
      <c r="B256" s="159"/>
      <c r="C256" s="51">
        <f>IFERROR(SUBTOTAL(1,C223:C253),"")</f>
        <v>336606.3548387097</v>
      </c>
      <c r="D256" s="61" t="str">
        <f t="shared" ref="D256:BM256" si="115">IFERROR(SUBTOTAL(1,D223:D253),"")</f>
        <v/>
      </c>
      <c r="E256" s="12" t="str">
        <f t="shared" si="115"/>
        <v/>
      </c>
      <c r="F256" s="12" t="str">
        <f t="shared" si="115"/>
        <v/>
      </c>
      <c r="G256" s="12" t="str">
        <f t="shared" si="115"/>
        <v/>
      </c>
      <c r="H256" s="12" t="str">
        <f t="shared" si="115"/>
        <v/>
      </c>
      <c r="I256" s="12" t="str">
        <f t="shared" si="115"/>
        <v/>
      </c>
      <c r="J256" s="12" t="str">
        <f t="shared" si="115"/>
        <v/>
      </c>
      <c r="K256" s="12" t="str">
        <f t="shared" si="115"/>
        <v/>
      </c>
      <c r="L256" s="12" t="str">
        <f t="shared" si="115"/>
        <v/>
      </c>
      <c r="M256" s="72">
        <f t="shared" si="115"/>
        <v>7.15</v>
      </c>
      <c r="N256" s="83">
        <f t="shared" si="115"/>
        <v>7.0875000000000004</v>
      </c>
      <c r="O256" s="83">
        <f t="shared" si="115"/>
        <v>7.18</v>
      </c>
      <c r="P256" s="83" t="str">
        <f t="shared" si="115"/>
        <v/>
      </c>
      <c r="Q256" s="83" t="str">
        <f t="shared" si="115"/>
        <v/>
      </c>
      <c r="R256" s="83" t="str">
        <f t="shared" si="115"/>
        <v/>
      </c>
      <c r="S256" s="83" t="str">
        <f t="shared" si="115"/>
        <v/>
      </c>
      <c r="T256" s="83" t="str">
        <f t="shared" si="115"/>
        <v/>
      </c>
      <c r="U256" s="83" t="str">
        <f t="shared" si="115"/>
        <v/>
      </c>
      <c r="V256" s="6" t="str">
        <f t="shared" si="115"/>
        <v/>
      </c>
      <c r="W256" s="41" t="str">
        <f t="shared" si="115"/>
        <v/>
      </c>
      <c r="X256" s="41" t="str">
        <f t="shared" si="115"/>
        <v/>
      </c>
      <c r="Y256" s="41" t="str">
        <f t="shared" si="115"/>
        <v/>
      </c>
      <c r="Z256" s="41" t="str">
        <f t="shared" si="115"/>
        <v/>
      </c>
      <c r="AA256" s="41" t="str">
        <f t="shared" si="115"/>
        <v/>
      </c>
      <c r="AB256" s="41" t="str">
        <f t="shared" si="115"/>
        <v/>
      </c>
      <c r="AC256" s="41" t="str">
        <f t="shared" si="115"/>
        <v/>
      </c>
      <c r="AD256" s="41" t="str">
        <f t="shared" si="115"/>
        <v/>
      </c>
      <c r="AE256" s="6" t="str">
        <f t="shared" si="115"/>
        <v/>
      </c>
      <c r="AF256" s="41" t="str">
        <f t="shared" si="115"/>
        <v/>
      </c>
      <c r="AG256" s="41" t="str">
        <f t="shared" si="115"/>
        <v/>
      </c>
      <c r="AH256" s="41" t="str">
        <f t="shared" si="115"/>
        <v/>
      </c>
      <c r="AI256" s="41" t="str">
        <f t="shared" si="115"/>
        <v/>
      </c>
      <c r="AJ256" s="41" t="str">
        <f t="shared" si="115"/>
        <v/>
      </c>
      <c r="AK256" s="41" t="str">
        <f t="shared" si="115"/>
        <v/>
      </c>
      <c r="AL256" s="41" t="str">
        <f t="shared" si="115"/>
        <v/>
      </c>
      <c r="AM256" s="41" t="str">
        <f t="shared" si="115"/>
        <v/>
      </c>
      <c r="AN256" s="41">
        <f t="shared" si="115"/>
        <v>23.238968902751314</v>
      </c>
      <c r="AO256" s="41">
        <f t="shared" si="115"/>
        <v>912.12903225806451</v>
      </c>
      <c r="AP256" s="110">
        <f t="shared" si="115"/>
        <v>4.0199999999999996</v>
      </c>
      <c r="AQ256" s="111">
        <f t="shared" si="115"/>
        <v>3.03</v>
      </c>
      <c r="AR256" s="112">
        <f t="shared" si="115"/>
        <v>75.251445919078137</v>
      </c>
      <c r="AS256" s="112">
        <f t="shared" si="115"/>
        <v>24.748554080921863</v>
      </c>
      <c r="AT256" s="113">
        <f t="shared" si="115"/>
        <v>840.70967741935488</v>
      </c>
      <c r="AU256" s="114">
        <f t="shared" si="115"/>
        <v>2.3263636363636362</v>
      </c>
      <c r="AV256" s="115">
        <f t="shared" si="115"/>
        <v>1.5625</v>
      </c>
      <c r="AW256" s="112">
        <f t="shared" si="115"/>
        <v>64.968662195926782</v>
      </c>
      <c r="AX256" s="112">
        <f t="shared" si="115"/>
        <v>35.031337804073225</v>
      </c>
      <c r="AY256" s="61">
        <f t="shared" si="115"/>
        <v>38.752135510212135</v>
      </c>
      <c r="AZ256" s="97">
        <f t="shared" si="115"/>
        <v>80.155454545454546</v>
      </c>
      <c r="BA256" s="68">
        <f t="shared" si="115"/>
        <v>62.6</v>
      </c>
      <c r="BB256" s="68">
        <f t="shared" si="115"/>
        <v>34.1</v>
      </c>
      <c r="BC256" s="68">
        <f t="shared" si="115"/>
        <v>7</v>
      </c>
      <c r="BD256" s="68" t="str">
        <f t="shared" si="115"/>
        <v/>
      </c>
      <c r="BE256" s="15" t="str">
        <f>IFERROR(SUBTOTAL(1,BE223:BE253),"")</f>
        <v/>
      </c>
      <c r="BF256" s="6">
        <f t="shared" si="115"/>
        <v>11789</v>
      </c>
      <c r="BG256" s="41">
        <f t="shared" si="115"/>
        <v>2159.2580645161293</v>
      </c>
      <c r="BH256" s="42">
        <f t="shared" si="115"/>
        <v>9629.7419354838712</v>
      </c>
      <c r="BI256" s="42" t="str">
        <f t="shared" si="115"/>
        <v/>
      </c>
      <c r="BJ256" s="42" t="str">
        <f t="shared" si="115"/>
        <v/>
      </c>
      <c r="BK256" s="42" t="str">
        <f t="shared" si="115"/>
        <v/>
      </c>
      <c r="BL256" s="42" t="str">
        <f t="shared" si="115"/>
        <v/>
      </c>
      <c r="BM256" s="15" t="str">
        <f t="shared" si="115"/>
        <v/>
      </c>
    </row>
    <row r="257" spans="1:65" ht="17.25" outlineLevel="1" thickBot="1" x14ac:dyDescent="0.35">
      <c r="A257" s="160" t="s">
        <v>54</v>
      </c>
      <c r="B257" s="161"/>
      <c r="C257" s="52">
        <f>SUBTOTAL(9,C223:C253)</f>
        <v>10434797</v>
      </c>
      <c r="D257" s="62"/>
      <c r="E257" s="30"/>
      <c r="F257" s="30"/>
      <c r="G257" s="30"/>
      <c r="H257" s="30"/>
      <c r="I257" s="30"/>
      <c r="J257" s="30"/>
      <c r="K257" s="30"/>
      <c r="L257" s="30"/>
      <c r="M257" s="73"/>
      <c r="N257" s="84"/>
      <c r="O257" s="84"/>
      <c r="P257" s="84"/>
      <c r="Q257" s="84"/>
      <c r="R257" s="84"/>
      <c r="S257" s="84"/>
      <c r="T257" s="84"/>
      <c r="U257" s="84"/>
      <c r="V257" s="93"/>
      <c r="W257" s="94"/>
      <c r="X257" s="94"/>
      <c r="Y257" s="94"/>
      <c r="Z257" s="94"/>
      <c r="AA257" s="94"/>
      <c r="AB257" s="94"/>
      <c r="AC257" s="94"/>
      <c r="AD257" s="94"/>
      <c r="AE257" s="93"/>
      <c r="AF257" s="94"/>
      <c r="AG257" s="94"/>
      <c r="AH257" s="94"/>
      <c r="AI257" s="94"/>
      <c r="AJ257" s="94"/>
      <c r="AK257" s="94"/>
      <c r="AL257" s="94"/>
      <c r="AM257" s="94"/>
      <c r="AN257" s="94"/>
      <c r="AO257" s="43">
        <f>SUBTOTAL(9,AO223:AO253)</f>
        <v>28276</v>
      </c>
      <c r="AP257" s="116"/>
      <c r="AQ257" s="117"/>
      <c r="AR257" s="118"/>
      <c r="AS257" s="118"/>
      <c r="AT257" s="119">
        <f>SUBTOTAL(9,AT223:AT253)</f>
        <v>26062</v>
      </c>
      <c r="AU257" s="120"/>
      <c r="AV257" s="121"/>
      <c r="AW257" s="118"/>
      <c r="AX257" s="118"/>
      <c r="AY257" s="62"/>
      <c r="AZ257" s="98"/>
      <c r="BA257" s="69"/>
      <c r="BB257" s="69"/>
      <c r="BC257" s="69"/>
      <c r="BD257" s="69"/>
      <c r="BE257" s="16">
        <f>SUBTOTAL(9,BE223:BE253)</f>
        <v>0</v>
      </c>
      <c r="BF257" s="7">
        <f t="shared" ref="BF257:BM257" si="116">SUBTOTAL(9,BF223:BF253)</f>
        <v>365459</v>
      </c>
      <c r="BG257" s="43">
        <f t="shared" si="116"/>
        <v>66937</v>
      </c>
      <c r="BH257" s="44">
        <f t="shared" si="116"/>
        <v>298522</v>
      </c>
      <c r="BI257" s="44">
        <f t="shared" si="116"/>
        <v>0</v>
      </c>
      <c r="BJ257" s="44">
        <f t="shared" si="116"/>
        <v>0</v>
      </c>
      <c r="BK257" s="44">
        <f t="shared" si="116"/>
        <v>0</v>
      </c>
      <c r="BL257" s="44">
        <f t="shared" si="116"/>
        <v>0</v>
      </c>
      <c r="BM257" s="16">
        <f t="shared" si="116"/>
        <v>0</v>
      </c>
    </row>
    <row r="258" spans="1:65" outlineLevel="5" x14ac:dyDescent="0.3">
      <c r="A258" s="21">
        <f t="shared" si="112"/>
        <v>8</v>
      </c>
      <c r="B258" s="33">
        <f>B253+1</f>
        <v>44409</v>
      </c>
      <c r="C258" s="51">
        <v>306906</v>
      </c>
      <c r="D258" s="64" t="str">
        <f t="shared" ref="D258:D288" si="117">IFERROR(ROUND(AVERAGE(E258:L258),1),"")</f>
        <v/>
      </c>
      <c r="E258" s="12"/>
      <c r="F258" s="12"/>
      <c r="G258" s="12"/>
      <c r="H258" s="12"/>
      <c r="I258" s="12"/>
      <c r="J258" s="12"/>
      <c r="K258" s="12"/>
      <c r="L258" s="12"/>
      <c r="M258" s="74" t="str">
        <f t="shared" ref="M258:M288" si="118">IFERROR(ROUND(AVERAGE(N258:U258),1),"")</f>
        <v/>
      </c>
      <c r="N258" s="83" t="s">
        <v>103</v>
      </c>
      <c r="O258" s="83" t="s">
        <v>103</v>
      </c>
      <c r="P258" s="83"/>
      <c r="Q258" s="83"/>
      <c r="R258" s="83"/>
      <c r="S258" s="83"/>
      <c r="T258" s="83"/>
      <c r="U258" s="83"/>
      <c r="V258" s="5" t="str">
        <f t="shared" ref="V258:V288" si="119">IFERROR(ROUND(AVERAGE(W258:AD258),1),"")</f>
        <v/>
      </c>
      <c r="W258" s="41"/>
      <c r="X258" s="41"/>
      <c r="Y258" s="41"/>
      <c r="Z258" s="41"/>
      <c r="AA258" s="41"/>
      <c r="AB258" s="41"/>
      <c r="AC258" s="41"/>
      <c r="AD258" s="41"/>
      <c r="AE258" s="5" t="str">
        <f t="shared" ref="AE258:AE288" si="120">IFERROR(ROUND(AVERAGE(AF258:AM258),1),"")</f>
        <v/>
      </c>
      <c r="AF258" s="41"/>
      <c r="AG258" s="41"/>
      <c r="AH258" s="41"/>
      <c r="AI258" s="41"/>
      <c r="AJ258" s="41"/>
      <c r="AK258" s="41"/>
      <c r="AL258" s="41"/>
      <c r="AM258" s="41"/>
      <c r="AN258" s="41">
        <f>21000/AO258</f>
        <v>21.49437052200614</v>
      </c>
      <c r="AO258" s="41">
        <v>977</v>
      </c>
      <c r="AP258" s="110" t="s">
        <v>103</v>
      </c>
      <c r="AQ258" s="111" t="s">
        <v>103</v>
      </c>
      <c r="AR258" s="126" t="str">
        <f t="shared" ref="AR258:AR288" si="121">IFERROR(AQ258/AP258*100,"")</f>
        <v/>
      </c>
      <c r="AS258" s="126" t="str">
        <f t="shared" ref="AS258:AS288" si="122">IFERROR(100-AR258,"")</f>
        <v/>
      </c>
      <c r="AT258" s="127">
        <v>822</v>
      </c>
      <c r="AU258" s="128" t="s">
        <v>103</v>
      </c>
      <c r="AV258" s="129" t="s">
        <v>103</v>
      </c>
      <c r="AW258" s="126" t="str">
        <f t="shared" ref="AW258:AW288" si="123">IFERROR(AV258/AU258*100,"")</f>
        <v/>
      </c>
      <c r="AX258" s="126" t="str">
        <f t="shared" ref="AX258:AX288" si="124">IFERROR(100-AW258,"")</f>
        <v/>
      </c>
      <c r="AY258" s="64" t="str">
        <f t="shared" ref="AY258:AY288" si="125">IFERROR((1-((AW258*AS258)/(AX258*AR258)))*100,"")</f>
        <v/>
      </c>
      <c r="AZ258" s="97" t="s">
        <v>103</v>
      </c>
      <c r="BA258" s="68"/>
      <c r="BB258" s="68"/>
      <c r="BC258" s="68"/>
      <c r="BD258" s="68"/>
      <c r="BE258" s="15"/>
      <c r="BF258" s="5">
        <f t="shared" ref="BF258:BF288" si="126">IF(SUM(BG258:BM258)=0,"",SUM(BG258:BM258))</f>
        <v>12592</v>
      </c>
      <c r="BG258" s="42">
        <v>2994</v>
      </c>
      <c r="BH258" s="42">
        <v>9598</v>
      </c>
      <c r="BI258" s="42"/>
      <c r="BJ258" s="42"/>
      <c r="BK258" s="42"/>
      <c r="BL258" s="42"/>
      <c r="BM258" s="15"/>
    </row>
    <row r="259" spans="1:65" outlineLevel="5" x14ac:dyDescent="0.3">
      <c r="A259" s="22">
        <f t="shared" si="112"/>
        <v>8</v>
      </c>
      <c r="B259" s="9">
        <f t="shared" si="110"/>
        <v>44410</v>
      </c>
      <c r="C259" s="51">
        <v>307953</v>
      </c>
      <c r="D259" s="64" t="str">
        <f t="shared" si="117"/>
        <v/>
      </c>
      <c r="E259" s="12"/>
      <c r="F259" s="12"/>
      <c r="G259" s="12"/>
      <c r="H259" s="12"/>
      <c r="I259" s="12"/>
      <c r="J259" s="12"/>
      <c r="K259" s="12"/>
      <c r="L259" s="12"/>
      <c r="M259" s="74" t="str">
        <f t="shared" si="118"/>
        <v/>
      </c>
      <c r="N259" s="83" t="s">
        <v>103</v>
      </c>
      <c r="O259" s="83" t="s">
        <v>103</v>
      </c>
      <c r="P259" s="83"/>
      <c r="Q259" s="83"/>
      <c r="R259" s="83"/>
      <c r="S259" s="83"/>
      <c r="T259" s="83"/>
      <c r="U259" s="83"/>
      <c r="V259" s="5" t="str">
        <f t="shared" si="119"/>
        <v/>
      </c>
      <c r="W259" s="41"/>
      <c r="X259" s="41"/>
      <c r="Y259" s="41"/>
      <c r="Z259" s="41"/>
      <c r="AA259" s="41"/>
      <c r="AB259" s="41"/>
      <c r="AC259" s="41"/>
      <c r="AD259" s="41"/>
      <c r="AE259" s="5" t="str">
        <f t="shared" si="120"/>
        <v/>
      </c>
      <c r="AF259" s="41"/>
      <c r="AG259" s="41"/>
      <c r="AH259" s="41"/>
      <c r="AI259" s="41"/>
      <c r="AJ259" s="41"/>
      <c r="AK259" s="41"/>
      <c r="AL259" s="41"/>
      <c r="AM259" s="41"/>
      <c r="AN259" s="41">
        <f t="shared" ref="AN259:AN288" si="127">21000/AO259</f>
        <v>23.782559456398641</v>
      </c>
      <c r="AO259" s="41">
        <v>883</v>
      </c>
      <c r="AP259" s="110" t="s">
        <v>103</v>
      </c>
      <c r="AQ259" s="111" t="s">
        <v>103</v>
      </c>
      <c r="AR259" s="126" t="str">
        <f t="shared" si="121"/>
        <v/>
      </c>
      <c r="AS259" s="126" t="str">
        <f t="shared" si="122"/>
        <v/>
      </c>
      <c r="AT259" s="127">
        <v>757</v>
      </c>
      <c r="AU259" s="128">
        <v>2.48</v>
      </c>
      <c r="AV259" s="129" t="s">
        <v>103</v>
      </c>
      <c r="AW259" s="126" t="str">
        <f t="shared" si="123"/>
        <v/>
      </c>
      <c r="AX259" s="126" t="str">
        <f t="shared" si="124"/>
        <v/>
      </c>
      <c r="AY259" s="64" t="str">
        <f t="shared" si="125"/>
        <v/>
      </c>
      <c r="AZ259" s="97">
        <v>80.12</v>
      </c>
      <c r="BA259" s="68"/>
      <c r="BB259" s="68"/>
      <c r="BC259" s="68"/>
      <c r="BD259" s="68"/>
      <c r="BE259" s="15"/>
      <c r="BF259" s="5">
        <f t="shared" si="126"/>
        <v>12250</v>
      </c>
      <c r="BG259" s="42">
        <v>5610</v>
      </c>
      <c r="BH259" s="42">
        <v>6640</v>
      </c>
      <c r="BI259" s="42"/>
      <c r="BJ259" s="42"/>
      <c r="BK259" s="42"/>
      <c r="BL259" s="42"/>
      <c r="BM259" s="15"/>
    </row>
    <row r="260" spans="1:65" outlineLevel="5" x14ac:dyDescent="0.3">
      <c r="A260" s="22">
        <f t="shared" si="112"/>
        <v>8</v>
      </c>
      <c r="B260" s="9">
        <f t="shared" si="110"/>
        <v>44411</v>
      </c>
      <c r="C260" s="51">
        <v>306375</v>
      </c>
      <c r="D260" s="64" t="str">
        <f t="shared" si="117"/>
        <v/>
      </c>
      <c r="E260" s="12"/>
      <c r="F260" s="12"/>
      <c r="G260" s="12"/>
      <c r="H260" s="12"/>
      <c r="I260" s="12"/>
      <c r="J260" s="12"/>
      <c r="K260" s="12"/>
      <c r="L260" s="12"/>
      <c r="M260" s="74">
        <f t="shared" si="118"/>
        <v>7.2</v>
      </c>
      <c r="N260" s="83">
        <v>7.21</v>
      </c>
      <c r="O260" s="83">
        <v>7.25</v>
      </c>
      <c r="P260" s="83"/>
      <c r="Q260" s="83"/>
      <c r="R260" s="83"/>
      <c r="S260" s="83"/>
      <c r="T260" s="83"/>
      <c r="U260" s="83"/>
      <c r="V260" s="5" t="str">
        <f t="shared" si="119"/>
        <v/>
      </c>
      <c r="W260" s="41"/>
      <c r="X260" s="41"/>
      <c r="Y260" s="41"/>
      <c r="Z260" s="41"/>
      <c r="AA260" s="41"/>
      <c r="AB260" s="41"/>
      <c r="AC260" s="41"/>
      <c r="AD260" s="41"/>
      <c r="AE260" s="5" t="str">
        <f t="shared" si="120"/>
        <v/>
      </c>
      <c r="AF260" s="41"/>
      <c r="AG260" s="41"/>
      <c r="AH260" s="41"/>
      <c r="AI260" s="41"/>
      <c r="AJ260" s="41"/>
      <c r="AK260" s="41"/>
      <c r="AL260" s="41"/>
      <c r="AM260" s="41"/>
      <c r="AN260" s="41">
        <f t="shared" si="127"/>
        <v>25.301204819277107</v>
      </c>
      <c r="AO260" s="41">
        <v>830</v>
      </c>
      <c r="AP260" s="110">
        <v>4</v>
      </c>
      <c r="AQ260" s="111">
        <v>3.12</v>
      </c>
      <c r="AR260" s="126">
        <f t="shared" si="121"/>
        <v>78</v>
      </c>
      <c r="AS260" s="126">
        <f t="shared" si="122"/>
        <v>22</v>
      </c>
      <c r="AT260" s="127">
        <v>809</v>
      </c>
      <c r="AU260" s="128">
        <v>2.6</v>
      </c>
      <c r="AV260" s="129">
        <v>1.68</v>
      </c>
      <c r="AW260" s="126">
        <f t="shared" si="123"/>
        <v>64.615384615384613</v>
      </c>
      <c r="AX260" s="126">
        <f t="shared" si="124"/>
        <v>35.384615384615387</v>
      </c>
      <c r="AY260" s="64">
        <f t="shared" si="125"/>
        <v>48.494983277591977</v>
      </c>
      <c r="AZ260" s="97">
        <v>78.25</v>
      </c>
      <c r="BA260" s="68"/>
      <c r="BB260" s="68"/>
      <c r="BC260" s="68"/>
      <c r="BD260" s="68"/>
      <c r="BE260" s="15"/>
      <c r="BF260" s="5">
        <f t="shared" si="126"/>
        <v>12653</v>
      </c>
      <c r="BG260" s="42">
        <v>1968</v>
      </c>
      <c r="BH260" s="42">
        <v>10685</v>
      </c>
      <c r="BI260" s="42"/>
      <c r="BJ260" s="42"/>
      <c r="BK260" s="42"/>
      <c r="BL260" s="42"/>
      <c r="BM260" s="15"/>
    </row>
    <row r="261" spans="1:65" outlineLevel="5" x14ac:dyDescent="0.3">
      <c r="A261" s="22">
        <f t="shared" si="112"/>
        <v>8</v>
      </c>
      <c r="B261" s="9">
        <f t="shared" si="110"/>
        <v>44412</v>
      </c>
      <c r="C261" s="51">
        <v>302583</v>
      </c>
      <c r="D261" s="64" t="str">
        <f t="shared" si="117"/>
        <v/>
      </c>
      <c r="E261" s="12"/>
      <c r="F261" s="12"/>
      <c r="G261" s="12"/>
      <c r="H261" s="12"/>
      <c r="I261" s="12"/>
      <c r="J261" s="12"/>
      <c r="K261" s="12"/>
      <c r="L261" s="12"/>
      <c r="M261" s="74" t="str">
        <f t="shared" si="118"/>
        <v/>
      </c>
      <c r="N261" s="83" t="s">
        <v>103</v>
      </c>
      <c r="O261" s="83" t="s">
        <v>103</v>
      </c>
      <c r="P261" s="83"/>
      <c r="Q261" s="83"/>
      <c r="R261" s="83"/>
      <c r="S261" s="83"/>
      <c r="T261" s="83"/>
      <c r="U261" s="83"/>
      <c r="V261" s="5" t="str">
        <f t="shared" si="119"/>
        <v/>
      </c>
      <c r="W261" s="41"/>
      <c r="X261" s="41"/>
      <c r="Y261" s="41"/>
      <c r="Z261" s="41"/>
      <c r="AA261" s="41"/>
      <c r="AB261" s="41"/>
      <c r="AC261" s="41"/>
      <c r="AD261" s="41"/>
      <c r="AE261" s="5" t="str">
        <f t="shared" si="120"/>
        <v/>
      </c>
      <c r="AF261" s="41"/>
      <c r="AG261" s="41"/>
      <c r="AH261" s="41"/>
      <c r="AI261" s="41"/>
      <c r="AJ261" s="41"/>
      <c r="AK261" s="41"/>
      <c r="AL261" s="41"/>
      <c r="AM261" s="41"/>
      <c r="AN261" s="41">
        <f t="shared" si="127"/>
        <v>21.08433734939759</v>
      </c>
      <c r="AO261" s="41">
        <v>996</v>
      </c>
      <c r="AP261" s="110" t="s">
        <v>103</v>
      </c>
      <c r="AQ261" s="111" t="s">
        <v>103</v>
      </c>
      <c r="AR261" s="126" t="str">
        <f t="shared" si="121"/>
        <v/>
      </c>
      <c r="AS261" s="126" t="str">
        <f t="shared" si="122"/>
        <v/>
      </c>
      <c r="AT261" s="127">
        <v>1107</v>
      </c>
      <c r="AU261" s="128">
        <v>2.54</v>
      </c>
      <c r="AV261" s="129" t="s">
        <v>103</v>
      </c>
      <c r="AW261" s="126" t="str">
        <f t="shared" si="123"/>
        <v/>
      </c>
      <c r="AX261" s="126" t="str">
        <f t="shared" si="124"/>
        <v/>
      </c>
      <c r="AY261" s="64" t="str">
        <f t="shared" si="125"/>
        <v/>
      </c>
      <c r="AZ261" s="97">
        <v>78.989999999999995</v>
      </c>
      <c r="BA261" s="68"/>
      <c r="BB261" s="68"/>
      <c r="BC261" s="68"/>
      <c r="BD261" s="68"/>
      <c r="BE261" s="15"/>
      <c r="BF261" s="5">
        <f t="shared" si="126"/>
        <v>11489</v>
      </c>
      <c r="BG261" s="42">
        <v>1212</v>
      </c>
      <c r="BH261" s="42">
        <v>10277</v>
      </c>
      <c r="BI261" s="42"/>
      <c r="BJ261" s="42"/>
      <c r="BK261" s="42"/>
      <c r="BL261" s="42"/>
      <c r="BM261" s="15"/>
    </row>
    <row r="262" spans="1:65" outlineLevel="5" x14ac:dyDescent="0.3">
      <c r="A262" s="22">
        <f t="shared" si="112"/>
        <v>8</v>
      </c>
      <c r="B262" s="9">
        <f t="shared" si="110"/>
        <v>44413</v>
      </c>
      <c r="C262" s="51">
        <v>313209</v>
      </c>
      <c r="D262" s="64" t="str">
        <f t="shared" si="117"/>
        <v/>
      </c>
      <c r="E262" s="12"/>
      <c r="F262" s="12"/>
      <c r="G262" s="12"/>
      <c r="H262" s="12"/>
      <c r="I262" s="12"/>
      <c r="J262" s="12"/>
      <c r="K262" s="12"/>
      <c r="L262" s="12"/>
      <c r="M262" s="74" t="str">
        <f t="shared" si="118"/>
        <v/>
      </c>
      <c r="N262" s="83" t="s">
        <v>103</v>
      </c>
      <c r="O262" s="83" t="s">
        <v>103</v>
      </c>
      <c r="P262" s="83"/>
      <c r="Q262" s="83"/>
      <c r="R262" s="83"/>
      <c r="S262" s="83"/>
      <c r="T262" s="83"/>
      <c r="U262" s="83"/>
      <c r="V262" s="5" t="str">
        <f t="shared" si="119"/>
        <v/>
      </c>
      <c r="W262" s="41"/>
      <c r="X262" s="41"/>
      <c r="Y262" s="41"/>
      <c r="Z262" s="41"/>
      <c r="AA262" s="41"/>
      <c r="AB262" s="41"/>
      <c r="AC262" s="41"/>
      <c r="AD262" s="41"/>
      <c r="AE262" s="5" t="str">
        <f t="shared" si="120"/>
        <v/>
      </c>
      <c r="AF262" s="41"/>
      <c r="AG262" s="41"/>
      <c r="AH262" s="41"/>
      <c r="AI262" s="41"/>
      <c r="AJ262" s="41"/>
      <c r="AK262" s="41"/>
      <c r="AL262" s="41"/>
      <c r="AM262" s="41"/>
      <c r="AN262" s="41">
        <f t="shared" si="127"/>
        <v>18.421052631578949</v>
      </c>
      <c r="AO262" s="41">
        <v>1140</v>
      </c>
      <c r="AP262" s="110" t="s">
        <v>103</v>
      </c>
      <c r="AQ262" s="111" t="s">
        <v>103</v>
      </c>
      <c r="AR262" s="126" t="str">
        <f t="shared" si="121"/>
        <v/>
      </c>
      <c r="AS262" s="126" t="str">
        <f t="shared" si="122"/>
        <v/>
      </c>
      <c r="AT262" s="127">
        <v>1154</v>
      </c>
      <c r="AU262" s="128">
        <v>2.57</v>
      </c>
      <c r="AV262" s="129" t="s">
        <v>103</v>
      </c>
      <c r="AW262" s="126" t="str">
        <f t="shared" si="123"/>
        <v/>
      </c>
      <c r="AX262" s="126" t="str">
        <f t="shared" si="124"/>
        <v/>
      </c>
      <c r="AY262" s="64" t="str">
        <f t="shared" si="125"/>
        <v/>
      </c>
      <c r="AZ262" s="97">
        <v>79.05</v>
      </c>
      <c r="BA262" s="68"/>
      <c r="BB262" s="68"/>
      <c r="BC262" s="68"/>
      <c r="BD262" s="68"/>
      <c r="BE262" s="15"/>
      <c r="BF262" s="5">
        <f t="shared" si="126"/>
        <v>12214</v>
      </c>
      <c r="BG262" s="42">
        <v>0</v>
      </c>
      <c r="BH262" s="42">
        <v>12214</v>
      </c>
      <c r="BI262" s="42"/>
      <c r="BJ262" s="42"/>
      <c r="BK262" s="42"/>
      <c r="BL262" s="42"/>
      <c r="BM262" s="15"/>
    </row>
    <row r="263" spans="1:65" outlineLevel="5" x14ac:dyDescent="0.3">
      <c r="A263" s="22">
        <f t="shared" si="112"/>
        <v>8</v>
      </c>
      <c r="B263" s="9">
        <f t="shared" si="110"/>
        <v>44414</v>
      </c>
      <c r="C263" s="51">
        <v>311376</v>
      </c>
      <c r="D263" s="64" t="str">
        <f t="shared" si="117"/>
        <v/>
      </c>
      <c r="E263" s="12"/>
      <c r="F263" s="12"/>
      <c r="G263" s="12"/>
      <c r="H263" s="12"/>
      <c r="I263" s="12"/>
      <c r="J263" s="12"/>
      <c r="K263" s="12"/>
      <c r="L263" s="12"/>
      <c r="M263" s="74" t="str">
        <f t="shared" si="118"/>
        <v/>
      </c>
      <c r="N263" s="83" t="s">
        <v>103</v>
      </c>
      <c r="O263" s="83" t="s">
        <v>103</v>
      </c>
      <c r="P263" s="83"/>
      <c r="Q263" s="83"/>
      <c r="R263" s="83"/>
      <c r="S263" s="83"/>
      <c r="T263" s="83"/>
      <c r="U263" s="83"/>
      <c r="V263" s="5" t="str">
        <f t="shared" si="119"/>
        <v/>
      </c>
      <c r="W263" s="41"/>
      <c r="X263" s="41"/>
      <c r="Y263" s="41"/>
      <c r="Z263" s="41"/>
      <c r="AA263" s="41"/>
      <c r="AB263" s="41"/>
      <c r="AC263" s="41"/>
      <c r="AD263" s="41"/>
      <c r="AE263" s="5" t="str">
        <f t="shared" si="120"/>
        <v/>
      </c>
      <c r="AF263" s="41"/>
      <c r="AG263" s="41"/>
      <c r="AH263" s="41"/>
      <c r="AI263" s="41"/>
      <c r="AJ263" s="41"/>
      <c r="AK263" s="41"/>
      <c r="AL263" s="41"/>
      <c r="AM263" s="41"/>
      <c r="AN263" s="41">
        <f t="shared" si="127"/>
        <v>19.42645698427382</v>
      </c>
      <c r="AO263" s="41">
        <v>1081</v>
      </c>
      <c r="AP263" s="110" t="s">
        <v>103</v>
      </c>
      <c r="AQ263" s="111" t="s">
        <v>103</v>
      </c>
      <c r="AR263" s="126" t="str">
        <f t="shared" si="121"/>
        <v/>
      </c>
      <c r="AS263" s="126" t="str">
        <f t="shared" si="122"/>
        <v/>
      </c>
      <c r="AT263" s="127">
        <v>961</v>
      </c>
      <c r="AU263" s="128">
        <v>2.5299999999999998</v>
      </c>
      <c r="AV263" s="129" t="s">
        <v>103</v>
      </c>
      <c r="AW263" s="126" t="str">
        <f t="shared" si="123"/>
        <v/>
      </c>
      <c r="AX263" s="126" t="str">
        <f t="shared" si="124"/>
        <v/>
      </c>
      <c r="AY263" s="64" t="str">
        <f t="shared" si="125"/>
        <v/>
      </c>
      <c r="AZ263" s="97">
        <v>78.81</v>
      </c>
      <c r="BA263" s="68"/>
      <c r="BB263" s="68"/>
      <c r="BC263" s="68"/>
      <c r="BD263" s="68"/>
      <c r="BE263" s="15"/>
      <c r="BF263" s="5">
        <f t="shared" si="126"/>
        <v>11692</v>
      </c>
      <c r="BG263" s="42">
        <v>0</v>
      </c>
      <c r="BH263" s="42">
        <v>11692</v>
      </c>
      <c r="BI263" s="42"/>
      <c r="BJ263" s="42"/>
      <c r="BK263" s="42"/>
      <c r="BL263" s="42"/>
      <c r="BM263" s="15"/>
    </row>
    <row r="264" spans="1:65" outlineLevel="5" x14ac:dyDescent="0.3">
      <c r="A264" s="22">
        <f t="shared" si="112"/>
        <v>8</v>
      </c>
      <c r="B264" s="9">
        <f t="shared" si="110"/>
        <v>44415</v>
      </c>
      <c r="C264" s="51">
        <v>305179</v>
      </c>
      <c r="D264" s="64" t="str">
        <f t="shared" si="117"/>
        <v/>
      </c>
      <c r="E264" s="12"/>
      <c r="F264" s="12"/>
      <c r="G264" s="12"/>
      <c r="H264" s="12"/>
      <c r="I264" s="12"/>
      <c r="J264" s="12"/>
      <c r="K264" s="12"/>
      <c r="L264" s="12"/>
      <c r="M264" s="74" t="str">
        <f t="shared" si="118"/>
        <v/>
      </c>
      <c r="N264" s="83" t="s">
        <v>103</v>
      </c>
      <c r="O264" s="83" t="s">
        <v>103</v>
      </c>
      <c r="P264" s="83"/>
      <c r="Q264" s="83"/>
      <c r="R264" s="83"/>
      <c r="S264" s="83"/>
      <c r="T264" s="83"/>
      <c r="U264" s="83"/>
      <c r="V264" s="5" t="str">
        <f t="shared" si="119"/>
        <v/>
      </c>
      <c r="W264" s="41"/>
      <c r="X264" s="41"/>
      <c r="Y264" s="41"/>
      <c r="Z264" s="41"/>
      <c r="AA264" s="41"/>
      <c r="AB264" s="41"/>
      <c r="AC264" s="41"/>
      <c r="AD264" s="41"/>
      <c r="AE264" s="5" t="str">
        <f t="shared" si="120"/>
        <v/>
      </c>
      <c r="AF264" s="41"/>
      <c r="AG264" s="41"/>
      <c r="AH264" s="41"/>
      <c r="AI264" s="41"/>
      <c r="AJ264" s="41"/>
      <c r="AK264" s="41"/>
      <c r="AL264" s="41"/>
      <c r="AM264" s="41"/>
      <c r="AN264" s="41">
        <f t="shared" si="127"/>
        <v>24.561403508771932</v>
      </c>
      <c r="AO264" s="41">
        <v>855</v>
      </c>
      <c r="AP264" s="110" t="s">
        <v>103</v>
      </c>
      <c r="AQ264" s="111" t="s">
        <v>103</v>
      </c>
      <c r="AR264" s="126" t="str">
        <f t="shared" si="121"/>
        <v/>
      </c>
      <c r="AS264" s="126" t="str">
        <f t="shared" si="122"/>
        <v/>
      </c>
      <c r="AT264" s="127">
        <v>752</v>
      </c>
      <c r="AU264" s="128" t="s">
        <v>103</v>
      </c>
      <c r="AV264" s="129" t="s">
        <v>103</v>
      </c>
      <c r="AW264" s="126" t="str">
        <f t="shared" si="123"/>
        <v/>
      </c>
      <c r="AX264" s="126" t="str">
        <f t="shared" si="124"/>
        <v/>
      </c>
      <c r="AY264" s="64" t="str">
        <f t="shared" si="125"/>
        <v/>
      </c>
      <c r="AZ264" s="97" t="s">
        <v>103</v>
      </c>
      <c r="BA264" s="68"/>
      <c r="BB264" s="68"/>
      <c r="BC264" s="68"/>
      <c r="BD264" s="68"/>
      <c r="BE264" s="15"/>
      <c r="BF264" s="5">
        <f t="shared" si="126"/>
        <v>10798</v>
      </c>
      <c r="BG264" s="42">
        <v>0</v>
      </c>
      <c r="BH264" s="42">
        <v>10798</v>
      </c>
      <c r="BI264" s="42"/>
      <c r="BJ264" s="42"/>
      <c r="BK264" s="42"/>
      <c r="BL264" s="42"/>
      <c r="BM264" s="15"/>
    </row>
    <row r="265" spans="1:65" outlineLevel="5" x14ac:dyDescent="0.3">
      <c r="A265" s="22">
        <f t="shared" si="112"/>
        <v>8</v>
      </c>
      <c r="B265" s="9">
        <f t="shared" si="110"/>
        <v>44416</v>
      </c>
      <c r="C265" s="51">
        <v>345734</v>
      </c>
      <c r="D265" s="64" t="str">
        <f t="shared" si="117"/>
        <v/>
      </c>
      <c r="E265" s="12"/>
      <c r="F265" s="12"/>
      <c r="G265" s="12"/>
      <c r="H265" s="12"/>
      <c r="I265" s="12"/>
      <c r="J265" s="12"/>
      <c r="K265" s="12"/>
      <c r="L265" s="12"/>
      <c r="M265" s="74" t="str">
        <f t="shared" si="118"/>
        <v/>
      </c>
      <c r="N265" s="83" t="s">
        <v>103</v>
      </c>
      <c r="O265" s="83" t="s">
        <v>103</v>
      </c>
      <c r="P265" s="83"/>
      <c r="Q265" s="83"/>
      <c r="R265" s="83"/>
      <c r="S265" s="83"/>
      <c r="T265" s="83"/>
      <c r="U265" s="83"/>
      <c r="V265" s="5" t="str">
        <f t="shared" si="119"/>
        <v/>
      </c>
      <c r="W265" s="41"/>
      <c r="X265" s="41"/>
      <c r="Y265" s="41"/>
      <c r="Z265" s="41"/>
      <c r="AA265" s="41"/>
      <c r="AB265" s="41"/>
      <c r="AC265" s="41"/>
      <c r="AD265" s="41"/>
      <c r="AE265" s="5" t="str">
        <f t="shared" si="120"/>
        <v/>
      </c>
      <c r="AF265" s="41"/>
      <c r="AG265" s="41"/>
      <c r="AH265" s="41"/>
      <c r="AI265" s="41"/>
      <c r="AJ265" s="41"/>
      <c r="AK265" s="41"/>
      <c r="AL265" s="41"/>
      <c r="AM265" s="41"/>
      <c r="AN265" s="41">
        <f t="shared" si="127"/>
        <v>24.705882352941178</v>
      </c>
      <c r="AO265" s="41">
        <v>850</v>
      </c>
      <c r="AP265" s="110" t="s">
        <v>103</v>
      </c>
      <c r="AQ265" s="111" t="s">
        <v>103</v>
      </c>
      <c r="AR265" s="126" t="str">
        <f t="shared" si="121"/>
        <v/>
      </c>
      <c r="AS265" s="126" t="str">
        <f t="shared" si="122"/>
        <v/>
      </c>
      <c r="AT265" s="127">
        <v>748</v>
      </c>
      <c r="AU265" s="128" t="s">
        <v>103</v>
      </c>
      <c r="AV265" s="129" t="s">
        <v>103</v>
      </c>
      <c r="AW265" s="126" t="str">
        <f t="shared" si="123"/>
        <v/>
      </c>
      <c r="AX265" s="126" t="str">
        <f t="shared" si="124"/>
        <v/>
      </c>
      <c r="AY265" s="64" t="str">
        <f t="shared" si="125"/>
        <v/>
      </c>
      <c r="AZ265" s="97" t="s">
        <v>103</v>
      </c>
      <c r="BA265" s="68"/>
      <c r="BB265" s="68"/>
      <c r="BC265" s="68"/>
      <c r="BD265" s="68"/>
      <c r="BE265" s="15"/>
      <c r="BF265" s="5">
        <f t="shared" si="126"/>
        <v>8577</v>
      </c>
      <c r="BG265" s="42">
        <v>0</v>
      </c>
      <c r="BH265" s="42">
        <v>8577</v>
      </c>
      <c r="BI265" s="42"/>
      <c r="BJ265" s="42"/>
      <c r="BK265" s="42"/>
      <c r="BL265" s="42"/>
      <c r="BM265" s="15"/>
    </row>
    <row r="266" spans="1:65" outlineLevel="5" x14ac:dyDescent="0.3">
      <c r="A266" s="22">
        <f t="shared" si="112"/>
        <v>8</v>
      </c>
      <c r="B266" s="9">
        <f t="shared" si="110"/>
        <v>44417</v>
      </c>
      <c r="C266" s="51">
        <v>352850</v>
      </c>
      <c r="D266" s="64" t="str">
        <f t="shared" si="117"/>
        <v/>
      </c>
      <c r="E266" s="12"/>
      <c r="F266" s="12"/>
      <c r="G266" s="12"/>
      <c r="H266" s="12"/>
      <c r="I266" s="12"/>
      <c r="J266" s="12"/>
      <c r="K266" s="12"/>
      <c r="L266" s="12"/>
      <c r="M266" s="74">
        <f t="shared" si="118"/>
        <v>7.1</v>
      </c>
      <c r="N266" s="83">
        <v>7.09</v>
      </c>
      <c r="O266" s="83">
        <v>7.13</v>
      </c>
      <c r="P266" s="83"/>
      <c r="Q266" s="83"/>
      <c r="R266" s="83"/>
      <c r="S266" s="83"/>
      <c r="T266" s="83"/>
      <c r="U266" s="83"/>
      <c r="V266" s="5" t="str">
        <f t="shared" si="119"/>
        <v/>
      </c>
      <c r="W266" s="41"/>
      <c r="X266" s="41"/>
      <c r="Y266" s="41"/>
      <c r="Z266" s="41"/>
      <c r="AA266" s="41"/>
      <c r="AB266" s="41"/>
      <c r="AC266" s="41"/>
      <c r="AD266" s="41"/>
      <c r="AE266" s="5" t="str">
        <f t="shared" si="120"/>
        <v/>
      </c>
      <c r="AF266" s="41"/>
      <c r="AG266" s="41"/>
      <c r="AH266" s="41"/>
      <c r="AI266" s="41"/>
      <c r="AJ266" s="41"/>
      <c r="AK266" s="41"/>
      <c r="AL266" s="41"/>
      <c r="AM266" s="41"/>
      <c r="AN266" s="41">
        <f t="shared" si="127"/>
        <v>25.672371638141808</v>
      </c>
      <c r="AO266" s="41">
        <v>818</v>
      </c>
      <c r="AP266" s="110">
        <v>3.99</v>
      </c>
      <c r="AQ266" s="111">
        <v>3.02</v>
      </c>
      <c r="AR266" s="126">
        <f t="shared" si="121"/>
        <v>75.689223057644099</v>
      </c>
      <c r="AS266" s="126">
        <f t="shared" si="122"/>
        <v>24.310776942355901</v>
      </c>
      <c r="AT266" s="127">
        <v>730</v>
      </c>
      <c r="AU266" s="128">
        <v>2.66</v>
      </c>
      <c r="AV266" s="129">
        <v>1.73</v>
      </c>
      <c r="AW266" s="126">
        <f t="shared" si="123"/>
        <v>65.037593984962399</v>
      </c>
      <c r="AX266" s="126">
        <f t="shared" si="124"/>
        <v>34.962406015037601</v>
      </c>
      <c r="AY266" s="64">
        <f t="shared" si="125"/>
        <v>40.251370789717278</v>
      </c>
      <c r="AZ266" s="97">
        <v>79.78</v>
      </c>
      <c r="BA266" s="68"/>
      <c r="BB266" s="68"/>
      <c r="BC266" s="68"/>
      <c r="BD266" s="68"/>
      <c r="BE266" s="15"/>
      <c r="BF266" s="5">
        <f t="shared" si="126"/>
        <v>9937</v>
      </c>
      <c r="BG266" s="42">
        <v>4390</v>
      </c>
      <c r="BH266" s="42">
        <v>5547</v>
      </c>
      <c r="BI266" s="42"/>
      <c r="BJ266" s="42"/>
      <c r="BK266" s="42"/>
      <c r="BL266" s="42"/>
      <c r="BM266" s="15"/>
    </row>
    <row r="267" spans="1:65" outlineLevel="5" x14ac:dyDescent="0.3">
      <c r="A267" s="22">
        <f t="shared" si="112"/>
        <v>8</v>
      </c>
      <c r="B267" s="9">
        <f t="shared" si="110"/>
        <v>44418</v>
      </c>
      <c r="C267" s="51">
        <v>344519</v>
      </c>
      <c r="D267" s="64" t="str">
        <f t="shared" si="117"/>
        <v/>
      </c>
      <c r="E267" s="12"/>
      <c r="F267" s="12"/>
      <c r="G267" s="12"/>
      <c r="H267" s="12"/>
      <c r="I267" s="12"/>
      <c r="J267" s="12"/>
      <c r="K267" s="12"/>
      <c r="L267" s="12"/>
      <c r="M267" s="74" t="str">
        <f t="shared" si="118"/>
        <v/>
      </c>
      <c r="N267" s="83" t="s">
        <v>103</v>
      </c>
      <c r="O267" s="83" t="s">
        <v>103</v>
      </c>
      <c r="P267" s="83"/>
      <c r="Q267" s="83"/>
      <c r="R267" s="83"/>
      <c r="S267" s="83"/>
      <c r="T267" s="83"/>
      <c r="U267" s="83"/>
      <c r="V267" s="5" t="str">
        <f t="shared" si="119"/>
        <v/>
      </c>
      <c r="W267" s="41"/>
      <c r="X267" s="41"/>
      <c r="Y267" s="41"/>
      <c r="Z267" s="41"/>
      <c r="AA267" s="41"/>
      <c r="AB267" s="41"/>
      <c r="AC267" s="41"/>
      <c r="AD267" s="41"/>
      <c r="AE267" s="5" t="str">
        <f t="shared" si="120"/>
        <v/>
      </c>
      <c r="AF267" s="41"/>
      <c r="AG267" s="41"/>
      <c r="AH267" s="41"/>
      <c r="AI267" s="41"/>
      <c r="AJ267" s="41"/>
      <c r="AK267" s="41"/>
      <c r="AL267" s="41"/>
      <c r="AM267" s="41"/>
      <c r="AN267" s="41">
        <f t="shared" si="127"/>
        <v>26.751592356687897</v>
      </c>
      <c r="AO267" s="41">
        <v>785</v>
      </c>
      <c r="AP267" s="110" t="s">
        <v>103</v>
      </c>
      <c r="AQ267" s="111" t="s">
        <v>103</v>
      </c>
      <c r="AR267" s="126" t="str">
        <f t="shared" si="121"/>
        <v/>
      </c>
      <c r="AS267" s="126" t="str">
        <f t="shared" si="122"/>
        <v/>
      </c>
      <c r="AT267" s="127">
        <v>718</v>
      </c>
      <c r="AU267" s="128">
        <v>2.62</v>
      </c>
      <c r="AV267" s="129" t="s">
        <v>103</v>
      </c>
      <c r="AW267" s="126" t="str">
        <f t="shared" si="123"/>
        <v/>
      </c>
      <c r="AX267" s="126" t="str">
        <f t="shared" si="124"/>
        <v/>
      </c>
      <c r="AY267" s="64" t="str">
        <f t="shared" si="125"/>
        <v/>
      </c>
      <c r="AZ267" s="97">
        <v>79.540000000000006</v>
      </c>
      <c r="BA267" s="68"/>
      <c r="BB267" s="68"/>
      <c r="BC267" s="68"/>
      <c r="BD267" s="68"/>
      <c r="BE267" s="15"/>
      <c r="BF267" s="5">
        <f t="shared" si="126"/>
        <v>7870</v>
      </c>
      <c r="BG267" s="42">
        <v>5640</v>
      </c>
      <c r="BH267" s="42">
        <v>2230</v>
      </c>
      <c r="BI267" s="42"/>
      <c r="BJ267" s="42"/>
      <c r="BK267" s="42"/>
      <c r="BL267" s="42"/>
      <c r="BM267" s="15"/>
    </row>
    <row r="268" spans="1:65" outlineLevel="5" x14ac:dyDescent="0.3">
      <c r="A268" s="22">
        <f t="shared" si="112"/>
        <v>8</v>
      </c>
      <c r="B268" s="9">
        <f t="shared" si="110"/>
        <v>44419</v>
      </c>
      <c r="C268" s="51">
        <v>332259</v>
      </c>
      <c r="D268" s="64" t="str">
        <f t="shared" si="117"/>
        <v/>
      </c>
      <c r="E268" s="12"/>
      <c r="F268" s="12"/>
      <c r="G268" s="12"/>
      <c r="H268" s="12"/>
      <c r="I268" s="12"/>
      <c r="J268" s="12"/>
      <c r="K268" s="12"/>
      <c r="L268" s="12"/>
      <c r="M268" s="74" t="str">
        <f t="shared" si="118"/>
        <v/>
      </c>
      <c r="N268" s="83" t="s">
        <v>103</v>
      </c>
      <c r="O268" s="83" t="s">
        <v>103</v>
      </c>
      <c r="P268" s="83"/>
      <c r="Q268" s="83"/>
      <c r="R268" s="83"/>
      <c r="S268" s="83"/>
      <c r="T268" s="83"/>
      <c r="U268" s="83"/>
      <c r="V268" s="5" t="str">
        <f t="shared" si="119"/>
        <v/>
      </c>
      <c r="W268" s="41"/>
      <c r="X268" s="41"/>
      <c r="Y268" s="41"/>
      <c r="Z268" s="41"/>
      <c r="AA268" s="41"/>
      <c r="AB268" s="41"/>
      <c r="AC268" s="41"/>
      <c r="AD268" s="41"/>
      <c r="AE268" s="5" t="str">
        <f t="shared" si="120"/>
        <v/>
      </c>
      <c r="AF268" s="41"/>
      <c r="AG268" s="41"/>
      <c r="AH268" s="41"/>
      <c r="AI268" s="41"/>
      <c r="AJ268" s="41"/>
      <c r="AK268" s="41"/>
      <c r="AL268" s="41"/>
      <c r="AM268" s="41"/>
      <c r="AN268" s="41">
        <f t="shared" si="127"/>
        <v>25.641025641025642</v>
      </c>
      <c r="AO268" s="41">
        <v>819</v>
      </c>
      <c r="AP268" s="110" t="s">
        <v>103</v>
      </c>
      <c r="AQ268" s="111" t="s">
        <v>103</v>
      </c>
      <c r="AR268" s="126" t="str">
        <f t="shared" si="121"/>
        <v/>
      </c>
      <c r="AS268" s="126" t="str">
        <f t="shared" si="122"/>
        <v/>
      </c>
      <c r="AT268" s="127">
        <v>697</v>
      </c>
      <c r="AU268" s="128">
        <v>2.58</v>
      </c>
      <c r="AV268" s="129" t="s">
        <v>103</v>
      </c>
      <c r="AW268" s="126" t="str">
        <f t="shared" si="123"/>
        <v/>
      </c>
      <c r="AX268" s="126" t="str">
        <f t="shared" si="124"/>
        <v/>
      </c>
      <c r="AY268" s="64" t="str">
        <f t="shared" si="125"/>
        <v/>
      </c>
      <c r="AZ268" s="97">
        <v>79.27</v>
      </c>
      <c r="BA268" s="68"/>
      <c r="BB268" s="68"/>
      <c r="BC268" s="68"/>
      <c r="BD268" s="68"/>
      <c r="BE268" s="15"/>
      <c r="BF268" s="5">
        <f t="shared" si="126"/>
        <v>9659</v>
      </c>
      <c r="BG268" s="42">
        <v>3133</v>
      </c>
      <c r="BH268" s="42">
        <v>6526</v>
      </c>
      <c r="BI268" s="42"/>
      <c r="BJ268" s="42"/>
      <c r="BK268" s="42"/>
      <c r="BL268" s="42"/>
      <c r="BM268" s="15"/>
    </row>
    <row r="269" spans="1:65" outlineLevel="5" x14ac:dyDescent="0.3">
      <c r="A269" s="22">
        <f t="shared" si="112"/>
        <v>8</v>
      </c>
      <c r="B269" s="9">
        <f t="shared" si="110"/>
        <v>44420</v>
      </c>
      <c r="C269" s="51">
        <v>319189</v>
      </c>
      <c r="D269" s="64" t="str">
        <f t="shared" si="117"/>
        <v/>
      </c>
      <c r="E269" s="12"/>
      <c r="F269" s="12"/>
      <c r="G269" s="12"/>
      <c r="H269" s="12"/>
      <c r="I269" s="12"/>
      <c r="J269" s="12"/>
      <c r="K269" s="12"/>
      <c r="L269" s="12"/>
      <c r="M269" s="74" t="str">
        <f t="shared" si="118"/>
        <v/>
      </c>
      <c r="N269" s="83" t="s">
        <v>103</v>
      </c>
      <c r="O269" s="83" t="s">
        <v>103</v>
      </c>
      <c r="P269" s="83"/>
      <c r="Q269" s="83"/>
      <c r="R269" s="83"/>
      <c r="S269" s="83"/>
      <c r="T269" s="83"/>
      <c r="U269" s="83"/>
      <c r="V269" s="5" t="str">
        <f t="shared" si="119"/>
        <v/>
      </c>
      <c r="W269" s="41"/>
      <c r="X269" s="41"/>
      <c r="Y269" s="41"/>
      <c r="Z269" s="41"/>
      <c r="AA269" s="41"/>
      <c r="AB269" s="41"/>
      <c r="AC269" s="41"/>
      <c r="AD269" s="41"/>
      <c r="AE269" s="5" t="str">
        <f t="shared" si="120"/>
        <v/>
      </c>
      <c r="AF269" s="41"/>
      <c r="AG269" s="41"/>
      <c r="AH269" s="41"/>
      <c r="AI269" s="41"/>
      <c r="AJ269" s="41"/>
      <c r="AK269" s="41"/>
      <c r="AL269" s="41"/>
      <c r="AM269" s="41"/>
      <c r="AN269" s="41">
        <f t="shared" si="127"/>
        <v>24.561403508771932</v>
      </c>
      <c r="AO269" s="41">
        <v>855</v>
      </c>
      <c r="AP269" s="110" t="s">
        <v>103</v>
      </c>
      <c r="AQ269" s="111" t="s">
        <v>103</v>
      </c>
      <c r="AR269" s="126" t="str">
        <f t="shared" si="121"/>
        <v/>
      </c>
      <c r="AS269" s="126" t="str">
        <f t="shared" si="122"/>
        <v/>
      </c>
      <c r="AT269" s="127">
        <v>767</v>
      </c>
      <c r="AU269" s="128">
        <v>2.52</v>
      </c>
      <c r="AV269" s="129" t="s">
        <v>103</v>
      </c>
      <c r="AW269" s="126" t="str">
        <f t="shared" si="123"/>
        <v/>
      </c>
      <c r="AX269" s="126" t="str">
        <f t="shared" si="124"/>
        <v/>
      </c>
      <c r="AY269" s="64" t="str">
        <f t="shared" si="125"/>
        <v/>
      </c>
      <c r="AZ269" s="97">
        <v>79.650000000000006</v>
      </c>
      <c r="BA269" s="68"/>
      <c r="BB269" s="68"/>
      <c r="BC269" s="68"/>
      <c r="BD269" s="68"/>
      <c r="BE269" s="15"/>
      <c r="BF269" s="5">
        <f t="shared" si="126"/>
        <v>9841</v>
      </c>
      <c r="BG269" s="42">
        <v>0</v>
      </c>
      <c r="BH269" s="42">
        <v>9841</v>
      </c>
      <c r="BI269" s="42"/>
      <c r="BJ269" s="42"/>
      <c r="BK269" s="42"/>
      <c r="BL269" s="42"/>
      <c r="BM269" s="15"/>
    </row>
    <row r="270" spans="1:65" outlineLevel="5" x14ac:dyDescent="0.3">
      <c r="A270" s="22">
        <f t="shared" si="112"/>
        <v>8</v>
      </c>
      <c r="B270" s="9">
        <f t="shared" si="110"/>
        <v>44421</v>
      </c>
      <c r="C270" s="51">
        <v>345525</v>
      </c>
      <c r="D270" s="64" t="str">
        <f t="shared" si="117"/>
        <v/>
      </c>
      <c r="E270" s="12"/>
      <c r="F270" s="12"/>
      <c r="G270" s="12"/>
      <c r="H270" s="12"/>
      <c r="I270" s="12"/>
      <c r="J270" s="12"/>
      <c r="K270" s="12"/>
      <c r="L270" s="12"/>
      <c r="M270" s="74" t="str">
        <f t="shared" si="118"/>
        <v/>
      </c>
      <c r="N270" s="83" t="s">
        <v>103</v>
      </c>
      <c r="O270" s="83" t="s">
        <v>103</v>
      </c>
      <c r="P270" s="83"/>
      <c r="Q270" s="83"/>
      <c r="R270" s="83"/>
      <c r="S270" s="83"/>
      <c r="T270" s="83"/>
      <c r="U270" s="83"/>
      <c r="V270" s="5" t="str">
        <f t="shared" si="119"/>
        <v/>
      </c>
      <c r="W270" s="41"/>
      <c r="X270" s="41"/>
      <c r="Y270" s="41"/>
      <c r="Z270" s="41"/>
      <c r="AA270" s="41"/>
      <c r="AB270" s="41"/>
      <c r="AC270" s="41"/>
      <c r="AD270" s="41"/>
      <c r="AE270" s="5" t="str">
        <f t="shared" si="120"/>
        <v/>
      </c>
      <c r="AF270" s="41"/>
      <c r="AG270" s="41"/>
      <c r="AH270" s="41"/>
      <c r="AI270" s="41"/>
      <c r="AJ270" s="41"/>
      <c r="AK270" s="41"/>
      <c r="AL270" s="41"/>
      <c r="AM270" s="41"/>
      <c r="AN270" s="41">
        <f t="shared" si="127"/>
        <v>22.198731501057082</v>
      </c>
      <c r="AO270" s="41">
        <v>946</v>
      </c>
      <c r="AP270" s="110" t="s">
        <v>103</v>
      </c>
      <c r="AQ270" s="111" t="s">
        <v>103</v>
      </c>
      <c r="AR270" s="126" t="str">
        <f t="shared" si="121"/>
        <v/>
      </c>
      <c r="AS270" s="126" t="str">
        <f t="shared" si="122"/>
        <v/>
      </c>
      <c r="AT270" s="127">
        <v>780</v>
      </c>
      <c r="AU270" s="128">
        <v>2.57</v>
      </c>
      <c r="AV270" s="129" t="s">
        <v>103</v>
      </c>
      <c r="AW270" s="126" t="str">
        <f t="shared" si="123"/>
        <v/>
      </c>
      <c r="AX270" s="126" t="str">
        <f t="shared" si="124"/>
        <v/>
      </c>
      <c r="AY270" s="64" t="str">
        <f t="shared" si="125"/>
        <v/>
      </c>
      <c r="AZ270" s="97">
        <v>79.150000000000006</v>
      </c>
      <c r="BA270" s="68"/>
      <c r="BB270" s="68"/>
      <c r="BC270" s="68"/>
      <c r="BD270" s="68"/>
      <c r="BE270" s="15"/>
      <c r="BF270" s="5">
        <f t="shared" si="126"/>
        <v>10105</v>
      </c>
      <c r="BG270" s="42">
        <v>0</v>
      </c>
      <c r="BH270" s="42">
        <v>10105</v>
      </c>
      <c r="BI270" s="42"/>
      <c r="BJ270" s="42"/>
      <c r="BK270" s="42"/>
      <c r="BL270" s="42"/>
      <c r="BM270" s="15"/>
    </row>
    <row r="271" spans="1:65" outlineLevel="5" x14ac:dyDescent="0.3">
      <c r="A271" s="22">
        <f t="shared" si="112"/>
        <v>8</v>
      </c>
      <c r="B271" s="9">
        <f t="shared" si="110"/>
        <v>44422</v>
      </c>
      <c r="C271" s="51">
        <v>358378</v>
      </c>
      <c r="D271" s="64" t="str">
        <f t="shared" si="117"/>
        <v/>
      </c>
      <c r="E271" s="12"/>
      <c r="F271" s="12"/>
      <c r="G271" s="12"/>
      <c r="H271" s="12"/>
      <c r="I271" s="12"/>
      <c r="J271" s="12"/>
      <c r="K271" s="12"/>
      <c r="L271" s="12"/>
      <c r="M271" s="74" t="str">
        <f t="shared" si="118"/>
        <v/>
      </c>
      <c r="N271" s="83" t="s">
        <v>103</v>
      </c>
      <c r="O271" s="83" t="s">
        <v>103</v>
      </c>
      <c r="P271" s="83"/>
      <c r="Q271" s="83"/>
      <c r="R271" s="83"/>
      <c r="S271" s="83"/>
      <c r="T271" s="83"/>
      <c r="U271" s="83"/>
      <c r="V271" s="5" t="str">
        <f t="shared" si="119"/>
        <v/>
      </c>
      <c r="W271" s="41"/>
      <c r="X271" s="41"/>
      <c r="Y271" s="41"/>
      <c r="Z271" s="41"/>
      <c r="AA271" s="41"/>
      <c r="AB271" s="41"/>
      <c r="AC271" s="41"/>
      <c r="AD271" s="41"/>
      <c r="AE271" s="5" t="str">
        <f t="shared" si="120"/>
        <v/>
      </c>
      <c r="AF271" s="41"/>
      <c r="AG271" s="41"/>
      <c r="AH271" s="41"/>
      <c r="AI271" s="41"/>
      <c r="AJ271" s="41"/>
      <c r="AK271" s="41"/>
      <c r="AL271" s="41"/>
      <c r="AM271" s="41"/>
      <c r="AN271" s="41">
        <f t="shared" si="127"/>
        <v>22.435897435897434</v>
      </c>
      <c r="AO271" s="41">
        <v>936</v>
      </c>
      <c r="AP271" s="110" t="s">
        <v>103</v>
      </c>
      <c r="AQ271" s="111" t="s">
        <v>103</v>
      </c>
      <c r="AR271" s="126" t="str">
        <f t="shared" si="121"/>
        <v/>
      </c>
      <c r="AS271" s="126" t="str">
        <f t="shared" si="122"/>
        <v/>
      </c>
      <c r="AT271" s="127">
        <v>744</v>
      </c>
      <c r="AU271" s="128" t="s">
        <v>103</v>
      </c>
      <c r="AV271" s="129" t="s">
        <v>103</v>
      </c>
      <c r="AW271" s="126" t="str">
        <f t="shared" si="123"/>
        <v/>
      </c>
      <c r="AX271" s="126" t="str">
        <f t="shared" si="124"/>
        <v/>
      </c>
      <c r="AY271" s="64" t="str">
        <f t="shared" si="125"/>
        <v/>
      </c>
      <c r="AZ271" s="97" t="s">
        <v>103</v>
      </c>
      <c r="BA271" s="68"/>
      <c r="BB271" s="68"/>
      <c r="BC271" s="68"/>
      <c r="BD271" s="68"/>
      <c r="BE271" s="15"/>
      <c r="BF271" s="5">
        <f t="shared" si="126"/>
        <v>11583</v>
      </c>
      <c r="BG271" s="42">
        <v>0</v>
      </c>
      <c r="BH271" s="42">
        <v>11583</v>
      </c>
      <c r="BI271" s="42"/>
      <c r="BJ271" s="42"/>
      <c r="BK271" s="42"/>
      <c r="BL271" s="42"/>
      <c r="BM271" s="15"/>
    </row>
    <row r="272" spans="1:65" outlineLevel="5" x14ac:dyDescent="0.3">
      <c r="A272" s="22">
        <f t="shared" si="112"/>
        <v>8</v>
      </c>
      <c r="B272" s="9">
        <f t="shared" si="110"/>
        <v>44423</v>
      </c>
      <c r="C272" s="51">
        <v>328181</v>
      </c>
      <c r="D272" s="64" t="str">
        <f t="shared" si="117"/>
        <v/>
      </c>
      <c r="E272" s="12"/>
      <c r="F272" s="12"/>
      <c r="G272" s="12"/>
      <c r="H272" s="12"/>
      <c r="I272" s="12"/>
      <c r="J272" s="12"/>
      <c r="K272" s="12"/>
      <c r="L272" s="12"/>
      <c r="M272" s="74" t="str">
        <f t="shared" si="118"/>
        <v/>
      </c>
      <c r="N272" s="83" t="s">
        <v>103</v>
      </c>
      <c r="O272" s="83" t="s">
        <v>103</v>
      </c>
      <c r="P272" s="83"/>
      <c r="Q272" s="83"/>
      <c r="R272" s="83"/>
      <c r="S272" s="83"/>
      <c r="T272" s="83"/>
      <c r="U272" s="83"/>
      <c r="V272" s="5" t="str">
        <f t="shared" si="119"/>
        <v/>
      </c>
      <c r="W272" s="41"/>
      <c r="X272" s="41"/>
      <c r="Y272" s="41"/>
      <c r="Z272" s="41"/>
      <c r="AA272" s="41"/>
      <c r="AB272" s="41"/>
      <c r="AC272" s="41"/>
      <c r="AD272" s="41"/>
      <c r="AE272" s="5" t="str">
        <f t="shared" si="120"/>
        <v/>
      </c>
      <c r="AF272" s="41"/>
      <c r="AG272" s="41"/>
      <c r="AH272" s="41"/>
      <c r="AI272" s="41"/>
      <c r="AJ272" s="41"/>
      <c r="AK272" s="41"/>
      <c r="AL272" s="41"/>
      <c r="AM272" s="41"/>
      <c r="AN272" s="41">
        <f t="shared" si="127"/>
        <v>23.702031602708804</v>
      </c>
      <c r="AO272" s="41">
        <v>886</v>
      </c>
      <c r="AP272" s="110" t="s">
        <v>103</v>
      </c>
      <c r="AQ272" s="111" t="s">
        <v>103</v>
      </c>
      <c r="AR272" s="126" t="str">
        <f t="shared" si="121"/>
        <v/>
      </c>
      <c r="AS272" s="126" t="str">
        <f t="shared" si="122"/>
        <v/>
      </c>
      <c r="AT272" s="127">
        <v>721</v>
      </c>
      <c r="AU272" s="128" t="s">
        <v>103</v>
      </c>
      <c r="AV272" s="129" t="s">
        <v>103</v>
      </c>
      <c r="AW272" s="126" t="str">
        <f t="shared" si="123"/>
        <v/>
      </c>
      <c r="AX272" s="126" t="str">
        <f t="shared" si="124"/>
        <v/>
      </c>
      <c r="AY272" s="64" t="str">
        <f t="shared" si="125"/>
        <v/>
      </c>
      <c r="AZ272" s="97" t="s">
        <v>103</v>
      </c>
      <c r="BA272" s="68"/>
      <c r="BB272" s="68"/>
      <c r="BC272" s="68"/>
      <c r="BD272" s="68"/>
      <c r="BE272" s="15"/>
      <c r="BF272" s="5">
        <f t="shared" si="126"/>
        <v>9638</v>
      </c>
      <c r="BG272" s="42">
        <v>0</v>
      </c>
      <c r="BH272" s="42">
        <v>9638</v>
      </c>
      <c r="BI272" s="42"/>
      <c r="BJ272" s="42"/>
      <c r="BK272" s="42"/>
      <c r="BL272" s="42"/>
      <c r="BM272" s="15"/>
    </row>
    <row r="273" spans="1:65" outlineLevel="5" x14ac:dyDescent="0.3">
      <c r="A273" s="22">
        <f t="shared" si="112"/>
        <v>8</v>
      </c>
      <c r="B273" s="9">
        <f t="shared" si="110"/>
        <v>44424</v>
      </c>
      <c r="C273" s="51">
        <v>322702</v>
      </c>
      <c r="D273" s="64" t="str">
        <f t="shared" si="117"/>
        <v/>
      </c>
      <c r="E273" s="12"/>
      <c r="F273" s="12"/>
      <c r="G273" s="12"/>
      <c r="H273" s="12"/>
      <c r="I273" s="12"/>
      <c r="J273" s="12"/>
      <c r="K273" s="12"/>
      <c r="L273" s="12"/>
      <c r="M273" s="74" t="str">
        <f t="shared" si="118"/>
        <v/>
      </c>
      <c r="N273" s="83" t="s">
        <v>103</v>
      </c>
      <c r="O273" s="83" t="s">
        <v>103</v>
      </c>
      <c r="P273" s="83"/>
      <c r="Q273" s="83"/>
      <c r="R273" s="83"/>
      <c r="S273" s="83"/>
      <c r="T273" s="83"/>
      <c r="U273" s="83"/>
      <c r="V273" s="5" t="str">
        <f t="shared" si="119"/>
        <v/>
      </c>
      <c r="W273" s="41"/>
      <c r="X273" s="41"/>
      <c r="Y273" s="41"/>
      <c r="Z273" s="41"/>
      <c r="AA273" s="41"/>
      <c r="AB273" s="41"/>
      <c r="AC273" s="41"/>
      <c r="AD273" s="41"/>
      <c r="AE273" s="5" t="str">
        <f t="shared" si="120"/>
        <v/>
      </c>
      <c r="AF273" s="41"/>
      <c r="AG273" s="41"/>
      <c r="AH273" s="41"/>
      <c r="AI273" s="41"/>
      <c r="AJ273" s="41"/>
      <c r="AK273" s="41"/>
      <c r="AL273" s="41"/>
      <c r="AM273" s="41"/>
      <c r="AN273" s="41">
        <f t="shared" si="127"/>
        <v>24.027459954233411</v>
      </c>
      <c r="AO273" s="41">
        <v>874</v>
      </c>
      <c r="AP273" s="110" t="s">
        <v>103</v>
      </c>
      <c r="AQ273" s="111" t="s">
        <v>103</v>
      </c>
      <c r="AR273" s="126" t="str">
        <f t="shared" si="121"/>
        <v/>
      </c>
      <c r="AS273" s="126" t="str">
        <f t="shared" si="122"/>
        <v/>
      </c>
      <c r="AT273" s="127">
        <v>807</v>
      </c>
      <c r="AU273" s="128" t="s">
        <v>103</v>
      </c>
      <c r="AV273" s="129" t="s">
        <v>103</v>
      </c>
      <c r="AW273" s="126" t="str">
        <f t="shared" si="123"/>
        <v/>
      </c>
      <c r="AX273" s="126" t="str">
        <f t="shared" si="124"/>
        <v/>
      </c>
      <c r="AY273" s="64" t="str">
        <f t="shared" si="125"/>
        <v/>
      </c>
      <c r="AZ273" s="97" t="s">
        <v>103</v>
      </c>
      <c r="BA273" s="68"/>
      <c r="BB273" s="68"/>
      <c r="BC273" s="68"/>
      <c r="BD273" s="68"/>
      <c r="BE273" s="15"/>
      <c r="BF273" s="5">
        <f t="shared" si="126"/>
        <v>9127</v>
      </c>
      <c r="BG273" s="42">
        <v>0</v>
      </c>
      <c r="BH273" s="42">
        <v>9127</v>
      </c>
      <c r="BI273" s="42"/>
      <c r="BJ273" s="42"/>
      <c r="BK273" s="42"/>
      <c r="BL273" s="42"/>
      <c r="BM273" s="15"/>
    </row>
    <row r="274" spans="1:65" outlineLevel="5" x14ac:dyDescent="0.3">
      <c r="A274" s="22">
        <f t="shared" si="112"/>
        <v>8</v>
      </c>
      <c r="B274" s="9">
        <f t="shared" si="110"/>
        <v>44425</v>
      </c>
      <c r="C274" s="51">
        <v>361292</v>
      </c>
      <c r="D274" s="64" t="str">
        <f t="shared" si="117"/>
        <v/>
      </c>
      <c r="E274" s="12"/>
      <c r="F274" s="12"/>
      <c r="G274" s="12"/>
      <c r="H274" s="12"/>
      <c r="I274" s="12"/>
      <c r="J274" s="12"/>
      <c r="K274" s="12"/>
      <c r="L274" s="12"/>
      <c r="M274" s="74">
        <f t="shared" si="118"/>
        <v>7.1</v>
      </c>
      <c r="N274" s="83">
        <v>7.13</v>
      </c>
      <c r="O274" s="83">
        <v>7.09</v>
      </c>
      <c r="P274" s="83"/>
      <c r="Q274" s="83"/>
      <c r="R274" s="83"/>
      <c r="S274" s="83"/>
      <c r="T274" s="83"/>
      <c r="U274" s="83"/>
      <c r="V274" s="5" t="str">
        <f t="shared" si="119"/>
        <v/>
      </c>
      <c r="W274" s="41"/>
      <c r="X274" s="41"/>
      <c r="Y274" s="41"/>
      <c r="Z274" s="41"/>
      <c r="AA274" s="41"/>
      <c r="AB274" s="41"/>
      <c r="AC274" s="41"/>
      <c r="AD274" s="41"/>
      <c r="AE274" s="5" t="str">
        <f t="shared" si="120"/>
        <v/>
      </c>
      <c r="AF274" s="41"/>
      <c r="AG274" s="41"/>
      <c r="AH274" s="41"/>
      <c r="AI274" s="41"/>
      <c r="AJ274" s="41"/>
      <c r="AK274" s="41"/>
      <c r="AL274" s="41"/>
      <c r="AM274" s="41"/>
      <c r="AN274" s="41">
        <f t="shared" si="127"/>
        <v>19.108280254777071</v>
      </c>
      <c r="AO274" s="41">
        <v>1099</v>
      </c>
      <c r="AP274" s="110">
        <v>3.3</v>
      </c>
      <c r="AQ274" s="111">
        <v>2.52</v>
      </c>
      <c r="AR274" s="126">
        <f t="shared" si="121"/>
        <v>76.363636363636374</v>
      </c>
      <c r="AS274" s="126">
        <f t="shared" si="122"/>
        <v>23.636363636363626</v>
      </c>
      <c r="AT274" s="127">
        <v>983</v>
      </c>
      <c r="AU274" s="128">
        <v>2.61</v>
      </c>
      <c r="AV274" s="129">
        <v>1.7</v>
      </c>
      <c r="AW274" s="126">
        <f t="shared" si="123"/>
        <v>65.134099616858236</v>
      </c>
      <c r="AX274" s="126">
        <f t="shared" si="124"/>
        <v>34.865900383141764</v>
      </c>
      <c r="AY274" s="64">
        <f t="shared" si="125"/>
        <v>42.176870748299358</v>
      </c>
      <c r="AZ274" s="97">
        <v>80.97</v>
      </c>
      <c r="BA274" s="68"/>
      <c r="BB274" s="68"/>
      <c r="BC274" s="68"/>
      <c r="BD274" s="68"/>
      <c r="BE274" s="15"/>
      <c r="BF274" s="5">
        <f t="shared" si="126"/>
        <v>11077</v>
      </c>
      <c r="BG274" s="42">
        <v>1787</v>
      </c>
      <c r="BH274" s="42">
        <v>9290</v>
      </c>
      <c r="BI274" s="42"/>
      <c r="BJ274" s="42"/>
      <c r="BK274" s="42"/>
      <c r="BL274" s="42"/>
      <c r="BM274" s="15"/>
    </row>
    <row r="275" spans="1:65" outlineLevel="5" x14ac:dyDescent="0.3">
      <c r="A275" s="22">
        <f t="shared" si="112"/>
        <v>8</v>
      </c>
      <c r="B275" s="9">
        <f t="shared" si="110"/>
        <v>44426</v>
      </c>
      <c r="C275" s="51">
        <v>348678</v>
      </c>
      <c r="D275" s="64" t="str">
        <f t="shared" si="117"/>
        <v/>
      </c>
      <c r="E275" s="12"/>
      <c r="F275" s="12"/>
      <c r="G275" s="12"/>
      <c r="H275" s="12"/>
      <c r="I275" s="12"/>
      <c r="J275" s="12"/>
      <c r="K275" s="12"/>
      <c r="L275" s="12"/>
      <c r="M275" s="74" t="str">
        <f t="shared" si="118"/>
        <v/>
      </c>
      <c r="N275" s="83" t="s">
        <v>103</v>
      </c>
      <c r="O275" s="83" t="s">
        <v>103</v>
      </c>
      <c r="P275" s="83"/>
      <c r="Q275" s="83"/>
      <c r="R275" s="83"/>
      <c r="S275" s="83"/>
      <c r="T275" s="83"/>
      <c r="U275" s="83"/>
      <c r="V275" s="5" t="str">
        <f t="shared" si="119"/>
        <v/>
      </c>
      <c r="W275" s="41"/>
      <c r="X275" s="41"/>
      <c r="Y275" s="41"/>
      <c r="Z275" s="41"/>
      <c r="AA275" s="41"/>
      <c r="AB275" s="41"/>
      <c r="AC275" s="41"/>
      <c r="AD275" s="41"/>
      <c r="AE275" s="5" t="str">
        <f t="shared" si="120"/>
        <v/>
      </c>
      <c r="AF275" s="41"/>
      <c r="AG275" s="41"/>
      <c r="AH275" s="41"/>
      <c r="AI275" s="41"/>
      <c r="AJ275" s="41"/>
      <c r="AK275" s="41"/>
      <c r="AL275" s="41"/>
      <c r="AM275" s="41"/>
      <c r="AN275" s="41">
        <f t="shared" si="127"/>
        <v>19.943019943019944</v>
      </c>
      <c r="AO275" s="41">
        <v>1053</v>
      </c>
      <c r="AP275" s="110" t="s">
        <v>103</v>
      </c>
      <c r="AQ275" s="111" t="s">
        <v>103</v>
      </c>
      <c r="AR275" s="126" t="str">
        <f t="shared" si="121"/>
        <v/>
      </c>
      <c r="AS275" s="126" t="str">
        <f t="shared" si="122"/>
        <v/>
      </c>
      <c r="AT275" s="127">
        <v>923</v>
      </c>
      <c r="AU275" s="128">
        <v>2.63</v>
      </c>
      <c r="AV275" s="129" t="s">
        <v>103</v>
      </c>
      <c r="AW275" s="126" t="str">
        <f t="shared" si="123"/>
        <v/>
      </c>
      <c r="AX275" s="126" t="str">
        <f t="shared" si="124"/>
        <v/>
      </c>
      <c r="AY275" s="64" t="str">
        <f t="shared" si="125"/>
        <v/>
      </c>
      <c r="AZ275" s="97">
        <v>80.540000000000006</v>
      </c>
      <c r="BA275" s="68">
        <v>65.5</v>
      </c>
      <c r="BB275" s="68">
        <v>33.5</v>
      </c>
      <c r="BC275" s="68">
        <v>81</v>
      </c>
      <c r="BD275" s="68"/>
      <c r="BE275" s="15"/>
      <c r="BF275" s="5">
        <f t="shared" si="126"/>
        <v>10570</v>
      </c>
      <c r="BG275" s="42">
        <v>5630</v>
      </c>
      <c r="BH275" s="42">
        <v>4940</v>
      </c>
      <c r="BI275" s="42"/>
      <c r="BJ275" s="42"/>
      <c r="BK275" s="42"/>
      <c r="BL275" s="42"/>
      <c r="BM275" s="15"/>
    </row>
    <row r="276" spans="1:65" outlineLevel="5" x14ac:dyDescent="0.3">
      <c r="A276" s="22">
        <f t="shared" si="112"/>
        <v>8</v>
      </c>
      <c r="B276" s="9">
        <f t="shared" si="110"/>
        <v>44427</v>
      </c>
      <c r="C276" s="51">
        <v>344944</v>
      </c>
      <c r="D276" s="64" t="str">
        <f t="shared" si="117"/>
        <v/>
      </c>
      <c r="E276" s="12"/>
      <c r="F276" s="12"/>
      <c r="G276" s="12"/>
      <c r="H276" s="12"/>
      <c r="I276" s="12"/>
      <c r="J276" s="12"/>
      <c r="K276" s="12"/>
      <c r="L276" s="12"/>
      <c r="M276" s="74" t="str">
        <f t="shared" si="118"/>
        <v/>
      </c>
      <c r="N276" s="83" t="s">
        <v>103</v>
      </c>
      <c r="O276" s="83" t="s">
        <v>103</v>
      </c>
      <c r="P276" s="83"/>
      <c r="Q276" s="83"/>
      <c r="R276" s="83"/>
      <c r="S276" s="83"/>
      <c r="T276" s="83"/>
      <c r="U276" s="83"/>
      <c r="V276" s="5" t="str">
        <f t="shared" si="119"/>
        <v/>
      </c>
      <c r="W276" s="41"/>
      <c r="X276" s="41"/>
      <c r="Y276" s="41"/>
      <c r="Z276" s="41"/>
      <c r="AA276" s="41"/>
      <c r="AB276" s="41"/>
      <c r="AC276" s="41"/>
      <c r="AD276" s="41"/>
      <c r="AE276" s="5" t="str">
        <f t="shared" si="120"/>
        <v/>
      </c>
      <c r="AF276" s="41"/>
      <c r="AG276" s="41"/>
      <c r="AH276" s="41"/>
      <c r="AI276" s="41"/>
      <c r="AJ276" s="41"/>
      <c r="AK276" s="41"/>
      <c r="AL276" s="41"/>
      <c r="AM276" s="41"/>
      <c r="AN276" s="41">
        <f t="shared" si="127"/>
        <v>20.689655172413794</v>
      </c>
      <c r="AO276" s="41">
        <v>1015</v>
      </c>
      <c r="AP276" s="110" t="s">
        <v>103</v>
      </c>
      <c r="AQ276" s="111" t="s">
        <v>103</v>
      </c>
      <c r="AR276" s="126" t="str">
        <f t="shared" si="121"/>
        <v/>
      </c>
      <c r="AS276" s="126" t="str">
        <f t="shared" si="122"/>
        <v/>
      </c>
      <c r="AT276" s="127">
        <v>919</v>
      </c>
      <c r="AU276" s="128">
        <v>2.69</v>
      </c>
      <c r="AV276" s="129" t="s">
        <v>103</v>
      </c>
      <c r="AW276" s="126" t="str">
        <f t="shared" si="123"/>
        <v/>
      </c>
      <c r="AX276" s="126" t="str">
        <f t="shared" si="124"/>
        <v/>
      </c>
      <c r="AY276" s="64" t="str">
        <f t="shared" si="125"/>
        <v/>
      </c>
      <c r="AZ276" s="97">
        <v>80.78</v>
      </c>
      <c r="BA276" s="68"/>
      <c r="BB276" s="68"/>
      <c r="BC276" s="68"/>
      <c r="BD276" s="68"/>
      <c r="BE276" s="15"/>
      <c r="BF276" s="5">
        <f t="shared" si="126"/>
        <v>12643</v>
      </c>
      <c r="BG276" s="42">
        <v>0</v>
      </c>
      <c r="BH276" s="42">
        <v>12643</v>
      </c>
      <c r="BI276" s="42"/>
      <c r="BJ276" s="42"/>
      <c r="BK276" s="42"/>
      <c r="BL276" s="42"/>
      <c r="BM276" s="15"/>
    </row>
    <row r="277" spans="1:65" outlineLevel="5" x14ac:dyDescent="0.3">
      <c r="A277" s="22">
        <f t="shared" si="112"/>
        <v>8</v>
      </c>
      <c r="B277" s="9">
        <f t="shared" si="110"/>
        <v>44428</v>
      </c>
      <c r="C277" s="51">
        <v>330043</v>
      </c>
      <c r="D277" s="64" t="str">
        <f t="shared" si="117"/>
        <v/>
      </c>
      <c r="E277" s="12"/>
      <c r="F277" s="12"/>
      <c r="G277" s="12"/>
      <c r="H277" s="12"/>
      <c r="I277" s="12"/>
      <c r="J277" s="12"/>
      <c r="K277" s="12"/>
      <c r="L277" s="12"/>
      <c r="M277" s="74" t="str">
        <f t="shared" si="118"/>
        <v/>
      </c>
      <c r="N277" s="83" t="s">
        <v>103</v>
      </c>
      <c r="O277" s="83" t="s">
        <v>103</v>
      </c>
      <c r="P277" s="83"/>
      <c r="Q277" s="83"/>
      <c r="R277" s="83"/>
      <c r="S277" s="83"/>
      <c r="T277" s="83"/>
      <c r="U277" s="83"/>
      <c r="V277" s="5" t="str">
        <f t="shared" si="119"/>
        <v/>
      </c>
      <c r="W277" s="41"/>
      <c r="X277" s="41"/>
      <c r="Y277" s="41"/>
      <c r="Z277" s="41"/>
      <c r="AA277" s="41"/>
      <c r="AB277" s="41"/>
      <c r="AC277" s="41"/>
      <c r="AD277" s="41"/>
      <c r="AE277" s="5" t="str">
        <f t="shared" si="120"/>
        <v/>
      </c>
      <c r="AF277" s="41"/>
      <c r="AG277" s="41"/>
      <c r="AH277" s="41"/>
      <c r="AI277" s="41"/>
      <c r="AJ277" s="41"/>
      <c r="AK277" s="41"/>
      <c r="AL277" s="41"/>
      <c r="AM277" s="41"/>
      <c r="AN277" s="41">
        <f t="shared" si="127"/>
        <v>20.095693779904305</v>
      </c>
      <c r="AO277" s="41">
        <v>1045</v>
      </c>
      <c r="AP277" s="110" t="s">
        <v>103</v>
      </c>
      <c r="AQ277" s="111" t="s">
        <v>103</v>
      </c>
      <c r="AR277" s="126" t="str">
        <f t="shared" si="121"/>
        <v/>
      </c>
      <c r="AS277" s="126" t="str">
        <f t="shared" si="122"/>
        <v/>
      </c>
      <c r="AT277" s="127">
        <v>936</v>
      </c>
      <c r="AU277" s="128">
        <v>2.64</v>
      </c>
      <c r="AV277" s="129" t="s">
        <v>103</v>
      </c>
      <c r="AW277" s="126" t="str">
        <f t="shared" si="123"/>
        <v/>
      </c>
      <c r="AX277" s="126" t="str">
        <f t="shared" si="124"/>
        <v/>
      </c>
      <c r="AY277" s="64" t="str">
        <f t="shared" si="125"/>
        <v/>
      </c>
      <c r="AZ277" s="97">
        <v>80.150000000000006</v>
      </c>
      <c r="BA277" s="68"/>
      <c r="BB277" s="68"/>
      <c r="BC277" s="68"/>
      <c r="BD277" s="68"/>
      <c r="BE277" s="15"/>
      <c r="BF277" s="5">
        <f t="shared" si="126"/>
        <v>10503</v>
      </c>
      <c r="BG277" s="42">
        <v>2960</v>
      </c>
      <c r="BH277" s="42">
        <v>7543</v>
      </c>
      <c r="BI277" s="42"/>
      <c r="BJ277" s="42"/>
      <c r="BK277" s="42"/>
      <c r="BL277" s="42"/>
      <c r="BM277" s="15"/>
    </row>
    <row r="278" spans="1:65" outlineLevel="5" x14ac:dyDescent="0.3">
      <c r="A278" s="22">
        <f t="shared" si="112"/>
        <v>8</v>
      </c>
      <c r="B278" s="9">
        <f t="shared" si="110"/>
        <v>44429</v>
      </c>
      <c r="C278" s="51">
        <v>347407</v>
      </c>
      <c r="D278" s="64" t="str">
        <f t="shared" si="117"/>
        <v/>
      </c>
      <c r="E278" s="12"/>
      <c r="F278" s="12"/>
      <c r="G278" s="12"/>
      <c r="H278" s="12"/>
      <c r="I278" s="12"/>
      <c r="J278" s="12"/>
      <c r="K278" s="12"/>
      <c r="L278" s="12"/>
      <c r="M278" s="74" t="str">
        <f t="shared" si="118"/>
        <v/>
      </c>
      <c r="N278" s="83" t="s">
        <v>103</v>
      </c>
      <c r="O278" s="83" t="s">
        <v>103</v>
      </c>
      <c r="P278" s="83"/>
      <c r="Q278" s="83"/>
      <c r="R278" s="83"/>
      <c r="S278" s="83"/>
      <c r="T278" s="83"/>
      <c r="U278" s="83"/>
      <c r="V278" s="5" t="str">
        <f t="shared" si="119"/>
        <v/>
      </c>
      <c r="W278" s="41"/>
      <c r="X278" s="41"/>
      <c r="Y278" s="41"/>
      <c r="Z278" s="41"/>
      <c r="AA278" s="41"/>
      <c r="AB278" s="41"/>
      <c r="AC278" s="41"/>
      <c r="AD278" s="41"/>
      <c r="AE278" s="5" t="str">
        <f t="shared" si="120"/>
        <v/>
      </c>
      <c r="AF278" s="41"/>
      <c r="AG278" s="41"/>
      <c r="AH278" s="41"/>
      <c r="AI278" s="41"/>
      <c r="AJ278" s="41"/>
      <c r="AK278" s="41"/>
      <c r="AL278" s="41"/>
      <c r="AM278" s="41"/>
      <c r="AN278" s="41">
        <f t="shared" si="127"/>
        <v>21</v>
      </c>
      <c r="AO278" s="41">
        <v>1000</v>
      </c>
      <c r="AP278" s="110" t="s">
        <v>103</v>
      </c>
      <c r="AQ278" s="111" t="s">
        <v>103</v>
      </c>
      <c r="AR278" s="126" t="str">
        <f t="shared" si="121"/>
        <v/>
      </c>
      <c r="AS278" s="126" t="str">
        <f t="shared" si="122"/>
        <v/>
      </c>
      <c r="AT278" s="127">
        <v>962</v>
      </c>
      <c r="AU278" s="128" t="s">
        <v>103</v>
      </c>
      <c r="AV278" s="129" t="s">
        <v>103</v>
      </c>
      <c r="AW278" s="126" t="str">
        <f t="shared" si="123"/>
        <v/>
      </c>
      <c r="AX278" s="126" t="str">
        <f t="shared" si="124"/>
        <v/>
      </c>
      <c r="AY278" s="64" t="str">
        <f t="shared" si="125"/>
        <v/>
      </c>
      <c r="AZ278" s="97" t="s">
        <v>103</v>
      </c>
      <c r="BA278" s="68"/>
      <c r="BB278" s="68"/>
      <c r="BC278" s="68"/>
      <c r="BD278" s="68"/>
      <c r="BE278" s="15"/>
      <c r="BF278" s="5">
        <f t="shared" si="126"/>
        <v>11159</v>
      </c>
      <c r="BG278" s="42">
        <v>5465</v>
      </c>
      <c r="BH278" s="42">
        <v>5694</v>
      </c>
      <c r="BI278" s="42"/>
      <c r="BJ278" s="42"/>
      <c r="BK278" s="42"/>
      <c r="BL278" s="42"/>
      <c r="BM278" s="15"/>
    </row>
    <row r="279" spans="1:65" outlineLevel="5" x14ac:dyDescent="0.3">
      <c r="A279" s="22">
        <f t="shared" si="112"/>
        <v>8</v>
      </c>
      <c r="B279" s="9">
        <f t="shared" si="110"/>
        <v>44430</v>
      </c>
      <c r="C279" s="51">
        <v>347618</v>
      </c>
      <c r="D279" s="64" t="str">
        <f t="shared" si="117"/>
        <v/>
      </c>
      <c r="E279" s="12"/>
      <c r="F279" s="12"/>
      <c r="G279" s="12"/>
      <c r="H279" s="12"/>
      <c r="I279" s="12"/>
      <c r="J279" s="12"/>
      <c r="K279" s="12"/>
      <c r="L279" s="12"/>
      <c r="M279" s="74" t="str">
        <f t="shared" si="118"/>
        <v/>
      </c>
      <c r="N279" s="83" t="s">
        <v>103</v>
      </c>
      <c r="O279" s="83" t="s">
        <v>103</v>
      </c>
      <c r="P279" s="83"/>
      <c r="Q279" s="83"/>
      <c r="R279" s="83"/>
      <c r="S279" s="83"/>
      <c r="T279" s="83"/>
      <c r="U279" s="83"/>
      <c r="V279" s="5" t="str">
        <f t="shared" si="119"/>
        <v/>
      </c>
      <c r="W279" s="41"/>
      <c r="X279" s="41"/>
      <c r="Y279" s="41"/>
      <c r="Z279" s="41"/>
      <c r="AA279" s="41"/>
      <c r="AB279" s="41"/>
      <c r="AC279" s="41"/>
      <c r="AD279" s="41"/>
      <c r="AE279" s="5" t="str">
        <f t="shared" si="120"/>
        <v/>
      </c>
      <c r="AF279" s="41"/>
      <c r="AG279" s="41"/>
      <c r="AH279" s="41"/>
      <c r="AI279" s="41"/>
      <c r="AJ279" s="41"/>
      <c r="AK279" s="41"/>
      <c r="AL279" s="41"/>
      <c r="AM279" s="41"/>
      <c r="AN279" s="41">
        <f t="shared" si="127"/>
        <v>19.681349578256796</v>
      </c>
      <c r="AO279" s="41">
        <v>1067</v>
      </c>
      <c r="AP279" s="110" t="s">
        <v>103</v>
      </c>
      <c r="AQ279" s="111" t="s">
        <v>103</v>
      </c>
      <c r="AR279" s="126" t="str">
        <f t="shared" si="121"/>
        <v/>
      </c>
      <c r="AS279" s="126" t="str">
        <f t="shared" si="122"/>
        <v/>
      </c>
      <c r="AT279" s="127">
        <v>1063</v>
      </c>
      <c r="AU279" s="128" t="s">
        <v>103</v>
      </c>
      <c r="AV279" s="129" t="s">
        <v>103</v>
      </c>
      <c r="AW279" s="126" t="str">
        <f t="shared" si="123"/>
        <v/>
      </c>
      <c r="AX279" s="126" t="str">
        <f t="shared" si="124"/>
        <v/>
      </c>
      <c r="AY279" s="64" t="str">
        <f t="shared" si="125"/>
        <v/>
      </c>
      <c r="AZ279" s="97" t="s">
        <v>103</v>
      </c>
      <c r="BA279" s="68"/>
      <c r="BB279" s="68"/>
      <c r="BC279" s="68"/>
      <c r="BD279" s="68"/>
      <c r="BE279" s="15"/>
      <c r="BF279" s="5">
        <f t="shared" si="126"/>
        <v>12131</v>
      </c>
      <c r="BG279" s="42">
        <v>3851</v>
      </c>
      <c r="BH279" s="42">
        <v>8280</v>
      </c>
      <c r="BI279" s="42"/>
      <c r="BJ279" s="42"/>
      <c r="BK279" s="42"/>
      <c r="BL279" s="42"/>
      <c r="BM279" s="15"/>
    </row>
    <row r="280" spans="1:65" outlineLevel="5" x14ac:dyDescent="0.3">
      <c r="A280" s="22">
        <f t="shared" si="112"/>
        <v>8</v>
      </c>
      <c r="B280" s="9">
        <f t="shared" si="110"/>
        <v>44431</v>
      </c>
      <c r="C280" s="51">
        <v>353666</v>
      </c>
      <c r="D280" s="64" t="str">
        <f t="shared" si="117"/>
        <v/>
      </c>
      <c r="E280" s="12"/>
      <c r="F280" s="12"/>
      <c r="G280" s="12"/>
      <c r="H280" s="12"/>
      <c r="I280" s="12"/>
      <c r="J280" s="12"/>
      <c r="K280" s="12"/>
      <c r="L280" s="12"/>
      <c r="M280" s="74">
        <f t="shared" si="118"/>
        <v>7.4</v>
      </c>
      <c r="N280" s="83">
        <v>7.35</v>
      </c>
      <c r="O280" s="83">
        <v>7.36</v>
      </c>
      <c r="P280" s="83"/>
      <c r="Q280" s="83"/>
      <c r="R280" s="83"/>
      <c r="S280" s="83"/>
      <c r="T280" s="83"/>
      <c r="U280" s="83"/>
      <c r="V280" s="5" t="str">
        <f t="shared" si="119"/>
        <v/>
      </c>
      <c r="W280" s="41"/>
      <c r="X280" s="41"/>
      <c r="Y280" s="41"/>
      <c r="Z280" s="41"/>
      <c r="AA280" s="41"/>
      <c r="AB280" s="41"/>
      <c r="AC280" s="41"/>
      <c r="AD280" s="41"/>
      <c r="AE280" s="5" t="str">
        <f t="shared" si="120"/>
        <v/>
      </c>
      <c r="AF280" s="41"/>
      <c r="AG280" s="41"/>
      <c r="AH280" s="41"/>
      <c r="AI280" s="41"/>
      <c r="AJ280" s="41"/>
      <c r="AK280" s="41"/>
      <c r="AL280" s="41"/>
      <c r="AM280" s="41"/>
      <c r="AN280" s="41">
        <f t="shared" si="127"/>
        <v>19.589552238805972</v>
      </c>
      <c r="AO280" s="41">
        <v>1072</v>
      </c>
      <c r="AP280" s="110">
        <v>2.88</v>
      </c>
      <c r="AQ280" s="111">
        <v>2.11</v>
      </c>
      <c r="AR280" s="126">
        <f t="shared" si="121"/>
        <v>73.263888888888886</v>
      </c>
      <c r="AS280" s="126">
        <f t="shared" si="122"/>
        <v>26.736111111111114</v>
      </c>
      <c r="AT280" s="127">
        <v>963</v>
      </c>
      <c r="AU280" s="128">
        <v>2.65</v>
      </c>
      <c r="AV280" s="129">
        <v>1.74</v>
      </c>
      <c r="AW280" s="126">
        <f t="shared" si="123"/>
        <v>65.660377358490564</v>
      </c>
      <c r="AX280" s="126">
        <f t="shared" si="124"/>
        <v>34.339622641509436</v>
      </c>
      <c r="AY280" s="64">
        <f t="shared" si="125"/>
        <v>30.222384250820266</v>
      </c>
      <c r="AZ280" s="97">
        <v>79.930000000000007</v>
      </c>
      <c r="BA280" s="68"/>
      <c r="BB280" s="68"/>
      <c r="BC280" s="68"/>
      <c r="BD280" s="68"/>
      <c r="BE280" s="15"/>
      <c r="BF280" s="5">
        <f t="shared" si="126"/>
        <v>10927</v>
      </c>
      <c r="BG280" s="42">
        <v>0</v>
      </c>
      <c r="BH280" s="42">
        <v>10927</v>
      </c>
      <c r="BI280" s="42"/>
      <c r="BJ280" s="42"/>
      <c r="BK280" s="42"/>
      <c r="BL280" s="42"/>
      <c r="BM280" s="15"/>
    </row>
    <row r="281" spans="1:65" outlineLevel="5" x14ac:dyDescent="0.3">
      <c r="A281" s="22">
        <f t="shared" si="112"/>
        <v>8</v>
      </c>
      <c r="B281" s="9">
        <f t="shared" si="110"/>
        <v>44432</v>
      </c>
      <c r="C281" s="51">
        <v>357512</v>
      </c>
      <c r="D281" s="64" t="str">
        <f t="shared" si="117"/>
        <v/>
      </c>
      <c r="E281" s="12"/>
      <c r="F281" s="12"/>
      <c r="G281" s="12"/>
      <c r="H281" s="12"/>
      <c r="I281" s="12"/>
      <c r="J281" s="12"/>
      <c r="K281" s="12"/>
      <c r="L281" s="12"/>
      <c r="M281" s="74" t="str">
        <f t="shared" si="118"/>
        <v/>
      </c>
      <c r="N281" s="83" t="s">
        <v>103</v>
      </c>
      <c r="O281" s="83" t="s">
        <v>103</v>
      </c>
      <c r="P281" s="83"/>
      <c r="Q281" s="83"/>
      <c r="R281" s="83"/>
      <c r="S281" s="83"/>
      <c r="T281" s="83"/>
      <c r="U281" s="83"/>
      <c r="V281" s="5" t="str">
        <f t="shared" si="119"/>
        <v/>
      </c>
      <c r="W281" s="41"/>
      <c r="X281" s="41"/>
      <c r="Y281" s="41"/>
      <c r="Z281" s="41"/>
      <c r="AA281" s="41"/>
      <c r="AB281" s="41"/>
      <c r="AC281" s="41"/>
      <c r="AD281" s="41"/>
      <c r="AE281" s="5" t="str">
        <f t="shared" si="120"/>
        <v/>
      </c>
      <c r="AF281" s="41"/>
      <c r="AG281" s="41"/>
      <c r="AH281" s="41"/>
      <c r="AI281" s="41"/>
      <c r="AJ281" s="41"/>
      <c r="AK281" s="41"/>
      <c r="AL281" s="41"/>
      <c r="AM281" s="41"/>
      <c r="AN281" s="41">
        <f t="shared" si="127"/>
        <v>25.798525798525798</v>
      </c>
      <c r="AO281" s="41">
        <v>814</v>
      </c>
      <c r="AP281" s="110" t="s">
        <v>103</v>
      </c>
      <c r="AQ281" s="111" t="s">
        <v>103</v>
      </c>
      <c r="AR281" s="126" t="str">
        <f t="shared" si="121"/>
        <v/>
      </c>
      <c r="AS281" s="126" t="str">
        <f t="shared" si="122"/>
        <v/>
      </c>
      <c r="AT281" s="127">
        <v>713</v>
      </c>
      <c r="AU281" s="128">
        <v>2.63</v>
      </c>
      <c r="AV281" s="129" t="s">
        <v>103</v>
      </c>
      <c r="AW281" s="126" t="str">
        <f t="shared" si="123"/>
        <v/>
      </c>
      <c r="AX281" s="126" t="str">
        <f t="shared" si="124"/>
        <v/>
      </c>
      <c r="AY281" s="64" t="str">
        <f t="shared" si="125"/>
        <v/>
      </c>
      <c r="AZ281" s="97">
        <v>79.17</v>
      </c>
      <c r="BA281" s="68"/>
      <c r="BB281" s="68"/>
      <c r="BC281" s="68"/>
      <c r="BD281" s="68"/>
      <c r="BE281" s="15"/>
      <c r="BF281" s="5">
        <f t="shared" si="126"/>
        <v>8474</v>
      </c>
      <c r="BG281" s="42">
        <v>0</v>
      </c>
      <c r="BH281" s="42">
        <v>8474</v>
      </c>
      <c r="BI281" s="42"/>
      <c r="BJ281" s="42"/>
      <c r="BK281" s="42"/>
      <c r="BL281" s="42"/>
      <c r="BM281" s="15"/>
    </row>
    <row r="282" spans="1:65" outlineLevel="5" x14ac:dyDescent="0.3">
      <c r="A282" s="22">
        <f t="shared" si="112"/>
        <v>8</v>
      </c>
      <c r="B282" s="9">
        <f t="shared" si="110"/>
        <v>44433</v>
      </c>
      <c r="C282" s="51">
        <v>351937</v>
      </c>
      <c r="D282" s="64" t="str">
        <f t="shared" si="117"/>
        <v/>
      </c>
      <c r="E282" s="12"/>
      <c r="F282" s="12"/>
      <c r="G282" s="12"/>
      <c r="H282" s="12"/>
      <c r="I282" s="12"/>
      <c r="J282" s="12"/>
      <c r="K282" s="12"/>
      <c r="L282" s="12"/>
      <c r="M282" s="74" t="str">
        <f t="shared" si="118"/>
        <v/>
      </c>
      <c r="N282" s="83" t="s">
        <v>103</v>
      </c>
      <c r="O282" s="83" t="s">
        <v>103</v>
      </c>
      <c r="P282" s="83"/>
      <c r="Q282" s="83"/>
      <c r="R282" s="83"/>
      <c r="S282" s="83"/>
      <c r="T282" s="83"/>
      <c r="U282" s="83"/>
      <c r="V282" s="5" t="str">
        <f t="shared" si="119"/>
        <v/>
      </c>
      <c r="W282" s="41"/>
      <c r="X282" s="41"/>
      <c r="Y282" s="41"/>
      <c r="Z282" s="41"/>
      <c r="AA282" s="41"/>
      <c r="AB282" s="41"/>
      <c r="AC282" s="41"/>
      <c r="AD282" s="41"/>
      <c r="AE282" s="5" t="str">
        <f t="shared" si="120"/>
        <v/>
      </c>
      <c r="AF282" s="41"/>
      <c r="AG282" s="41"/>
      <c r="AH282" s="41"/>
      <c r="AI282" s="41"/>
      <c r="AJ282" s="41"/>
      <c r="AK282" s="41"/>
      <c r="AL282" s="41"/>
      <c r="AM282" s="41"/>
      <c r="AN282" s="41">
        <f>21000/AO282</f>
        <v>26.649746192893399</v>
      </c>
      <c r="AO282" s="41">
        <v>788</v>
      </c>
      <c r="AP282" s="110" t="s">
        <v>103</v>
      </c>
      <c r="AQ282" s="111" t="s">
        <v>103</v>
      </c>
      <c r="AR282" s="126" t="str">
        <f t="shared" si="121"/>
        <v/>
      </c>
      <c r="AS282" s="126" t="str">
        <f t="shared" si="122"/>
        <v/>
      </c>
      <c r="AT282" s="127">
        <v>703</v>
      </c>
      <c r="AU282" s="128">
        <v>2.65</v>
      </c>
      <c r="AV282" s="129" t="s">
        <v>103</v>
      </c>
      <c r="AW282" s="126" t="str">
        <f t="shared" si="123"/>
        <v/>
      </c>
      <c r="AX282" s="126" t="str">
        <f t="shared" si="124"/>
        <v/>
      </c>
      <c r="AY282" s="64" t="str">
        <f t="shared" si="125"/>
        <v/>
      </c>
      <c r="AZ282" s="97">
        <v>79.489999999999995</v>
      </c>
      <c r="BA282" s="68"/>
      <c r="BB282" s="68"/>
      <c r="BC282" s="68"/>
      <c r="BD282" s="68"/>
      <c r="BE282" s="15"/>
      <c r="BF282" s="5">
        <f t="shared" si="126"/>
        <v>8218</v>
      </c>
      <c r="BG282" s="42">
        <v>4903</v>
      </c>
      <c r="BH282" s="42">
        <v>3315</v>
      </c>
      <c r="BI282" s="42"/>
      <c r="BJ282" s="42"/>
      <c r="BK282" s="42"/>
      <c r="BL282" s="42"/>
      <c r="BM282" s="15"/>
    </row>
    <row r="283" spans="1:65" outlineLevel="5" x14ac:dyDescent="0.3">
      <c r="A283" s="22">
        <f t="shared" si="112"/>
        <v>8</v>
      </c>
      <c r="B283" s="9">
        <f t="shared" si="110"/>
        <v>44434</v>
      </c>
      <c r="C283" s="51">
        <v>344415</v>
      </c>
      <c r="D283" s="64" t="str">
        <f t="shared" si="117"/>
        <v/>
      </c>
      <c r="E283" s="12"/>
      <c r="F283" s="12"/>
      <c r="G283" s="12"/>
      <c r="H283" s="12"/>
      <c r="I283" s="12"/>
      <c r="J283" s="12"/>
      <c r="K283" s="12"/>
      <c r="L283" s="12"/>
      <c r="M283" s="74" t="str">
        <f t="shared" si="118"/>
        <v/>
      </c>
      <c r="N283" s="83" t="s">
        <v>103</v>
      </c>
      <c r="O283" s="83" t="s">
        <v>103</v>
      </c>
      <c r="P283" s="83"/>
      <c r="Q283" s="83"/>
      <c r="R283" s="83"/>
      <c r="S283" s="83"/>
      <c r="T283" s="83"/>
      <c r="U283" s="83"/>
      <c r="V283" s="5" t="str">
        <f t="shared" si="119"/>
        <v/>
      </c>
      <c r="W283" s="41"/>
      <c r="X283" s="41"/>
      <c r="Y283" s="41"/>
      <c r="Z283" s="41"/>
      <c r="AA283" s="41"/>
      <c r="AB283" s="41"/>
      <c r="AC283" s="41"/>
      <c r="AD283" s="41"/>
      <c r="AE283" s="5" t="str">
        <f t="shared" si="120"/>
        <v/>
      </c>
      <c r="AF283" s="41"/>
      <c r="AG283" s="41"/>
      <c r="AH283" s="41"/>
      <c r="AI283" s="41"/>
      <c r="AJ283" s="41"/>
      <c r="AK283" s="41"/>
      <c r="AL283" s="41"/>
      <c r="AM283" s="41"/>
      <c r="AN283" s="41">
        <f t="shared" si="127"/>
        <v>26.119402985074625</v>
      </c>
      <c r="AO283" s="41">
        <v>804</v>
      </c>
      <c r="AP283" s="110" t="s">
        <v>103</v>
      </c>
      <c r="AQ283" s="111" t="s">
        <v>103</v>
      </c>
      <c r="AR283" s="126" t="str">
        <f t="shared" si="121"/>
        <v/>
      </c>
      <c r="AS283" s="126" t="str">
        <f t="shared" si="122"/>
        <v/>
      </c>
      <c r="AT283" s="127">
        <v>942</v>
      </c>
      <c r="AU283" s="128">
        <v>2.6</v>
      </c>
      <c r="AV283" s="129" t="s">
        <v>103</v>
      </c>
      <c r="AW283" s="126" t="str">
        <f t="shared" si="123"/>
        <v/>
      </c>
      <c r="AX283" s="126" t="str">
        <f t="shared" si="124"/>
        <v/>
      </c>
      <c r="AY283" s="64" t="str">
        <f t="shared" si="125"/>
        <v/>
      </c>
      <c r="AZ283" s="97">
        <v>80.239999999999995</v>
      </c>
      <c r="BA283" s="68"/>
      <c r="BB283" s="68"/>
      <c r="BC283" s="68"/>
      <c r="BD283" s="68"/>
      <c r="BE283" s="15"/>
      <c r="BF283" s="5">
        <f t="shared" si="126"/>
        <v>8713</v>
      </c>
      <c r="BG283" s="42">
        <v>5584</v>
      </c>
      <c r="BH283" s="42">
        <v>3129</v>
      </c>
      <c r="BI283" s="42"/>
      <c r="BJ283" s="42"/>
      <c r="BK283" s="42"/>
      <c r="BL283" s="42"/>
      <c r="BM283" s="15"/>
    </row>
    <row r="284" spans="1:65" outlineLevel="5" x14ac:dyDescent="0.3">
      <c r="A284" s="22">
        <f t="shared" si="112"/>
        <v>8</v>
      </c>
      <c r="B284" s="9">
        <f t="shared" si="110"/>
        <v>44435</v>
      </c>
      <c r="C284" s="51">
        <v>348064</v>
      </c>
      <c r="D284" s="64" t="str">
        <f t="shared" si="117"/>
        <v/>
      </c>
      <c r="E284" s="12"/>
      <c r="F284" s="12"/>
      <c r="G284" s="12"/>
      <c r="H284" s="12"/>
      <c r="I284" s="12"/>
      <c r="J284" s="12"/>
      <c r="K284" s="12"/>
      <c r="L284" s="12"/>
      <c r="M284" s="74" t="str">
        <f t="shared" si="118"/>
        <v/>
      </c>
      <c r="N284" s="83" t="s">
        <v>103</v>
      </c>
      <c r="O284" s="83" t="s">
        <v>103</v>
      </c>
      <c r="P284" s="83"/>
      <c r="Q284" s="83"/>
      <c r="R284" s="83"/>
      <c r="S284" s="83"/>
      <c r="T284" s="83"/>
      <c r="U284" s="83"/>
      <c r="V284" s="5" t="str">
        <f t="shared" si="119"/>
        <v/>
      </c>
      <c r="W284" s="41"/>
      <c r="X284" s="41"/>
      <c r="Y284" s="41"/>
      <c r="Z284" s="41"/>
      <c r="AA284" s="41"/>
      <c r="AB284" s="41"/>
      <c r="AC284" s="41"/>
      <c r="AD284" s="41"/>
      <c r="AE284" s="5" t="str">
        <f t="shared" si="120"/>
        <v/>
      </c>
      <c r="AF284" s="41"/>
      <c r="AG284" s="41"/>
      <c r="AH284" s="41"/>
      <c r="AI284" s="41"/>
      <c r="AJ284" s="41"/>
      <c r="AK284" s="41"/>
      <c r="AL284" s="41"/>
      <c r="AM284" s="41"/>
      <c r="AN284" s="41">
        <f t="shared" si="127"/>
        <v>19.811320754716981</v>
      </c>
      <c r="AO284" s="41">
        <v>1060</v>
      </c>
      <c r="AP284" s="110" t="s">
        <v>103</v>
      </c>
      <c r="AQ284" s="111" t="s">
        <v>103</v>
      </c>
      <c r="AR284" s="126" t="str">
        <f t="shared" si="121"/>
        <v/>
      </c>
      <c r="AS284" s="126" t="str">
        <f t="shared" si="122"/>
        <v/>
      </c>
      <c r="AT284" s="127">
        <v>1154</v>
      </c>
      <c r="AU284" s="128">
        <v>2.61</v>
      </c>
      <c r="AV284" s="129" t="s">
        <v>103</v>
      </c>
      <c r="AW284" s="126" t="str">
        <f t="shared" si="123"/>
        <v/>
      </c>
      <c r="AX284" s="126" t="str">
        <f t="shared" si="124"/>
        <v/>
      </c>
      <c r="AY284" s="64" t="str">
        <f t="shared" si="125"/>
        <v/>
      </c>
      <c r="AZ284" s="97">
        <v>79.849999999999994</v>
      </c>
      <c r="BA284" s="68"/>
      <c r="BB284" s="68"/>
      <c r="BC284" s="68"/>
      <c r="BD284" s="68"/>
      <c r="BE284" s="15"/>
      <c r="BF284" s="5">
        <f t="shared" si="126"/>
        <v>9065</v>
      </c>
      <c r="BG284" s="42">
        <v>0</v>
      </c>
      <c r="BH284" s="42">
        <v>9065</v>
      </c>
      <c r="BI284" s="42"/>
      <c r="BJ284" s="42"/>
      <c r="BK284" s="42"/>
      <c r="BL284" s="42"/>
      <c r="BM284" s="15"/>
    </row>
    <row r="285" spans="1:65" outlineLevel="5" x14ac:dyDescent="0.3">
      <c r="A285" s="22">
        <f t="shared" si="112"/>
        <v>8</v>
      </c>
      <c r="B285" s="9">
        <f t="shared" si="110"/>
        <v>44436</v>
      </c>
      <c r="C285" s="51">
        <v>345034</v>
      </c>
      <c r="D285" s="64" t="str">
        <f t="shared" si="117"/>
        <v/>
      </c>
      <c r="E285" s="12"/>
      <c r="F285" s="12"/>
      <c r="G285" s="12"/>
      <c r="H285" s="12"/>
      <c r="I285" s="12"/>
      <c r="J285" s="12"/>
      <c r="K285" s="12"/>
      <c r="L285" s="12"/>
      <c r="M285" s="74" t="str">
        <f t="shared" si="118"/>
        <v/>
      </c>
      <c r="N285" s="83" t="s">
        <v>103</v>
      </c>
      <c r="O285" s="83" t="s">
        <v>103</v>
      </c>
      <c r="P285" s="83"/>
      <c r="Q285" s="83"/>
      <c r="R285" s="83"/>
      <c r="S285" s="83"/>
      <c r="T285" s="83"/>
      <c r="U285" s="83"/>
      <c r="V285" s="5" t="str">
        <f t="shared" si="119"/>
        <v/>
      </c>
      <c r="W285" s="41"/>
      <c r="X285" s="41"/>
      <c r="Y285" s="41"/>
      <c r="Z285" s="41"/>
      <c r="AA285" s="41"/>
      <c r="AB285" s="41"/>
      <c r="AC285" s="41"/>
      <c r="AD285" s="41"/>
      <c r="AE285" s="5" t="str">
        <f t="shared" si="120"/>
        <v/>
      </c>
      <c r="AF285" s="41"/>
      <c r="AG285" s="41"/>
      <c r="AH285" s="41"/>
      <c r="AI285" s="41"/>
      <c r="AJ285" s="41"/>
      <c r="AK285" s="41"/>
      <c r="AL285" s="41"/>
      <c r="AM285" s="41"/>
      <c r="AN285" s="41">
        <f t="shared" si="127"/>
        <v>19.301470588235293</v>
      </c>
      <c r="AO285" s="41">
        <v>1088</v>
      </c>
      <c r="AP285" s="110" t="s">
        <v>103</v>
      </c>
      <c r="AQ285" s="111" t="s">
        <v>103</v>
      </c>
      <c r="AR285" s="126" t="str">
        <f t="shared" si="121"/>
        <v/>
      </c>
      <c r="AS285" s="126" t="str">
        <f t="shared" si="122"/>
        <v/>
      </c>
      <c r="AT285" s="127">
        <v>1170</v>
      </c>
      <c r="AU285" s="128" t="s">
        <v>103</v>
      </c>
      <c r="AV285" s="129" t="s">
        <v>103</v>
      </c>
      <c r="AW285" s="126" t="str">
        <f t="shared" si="123"/>
        <v/>
      </c>
      <c r="AX285" s="126" t="str">
        <f t="shared" si="124"/>
        <v/>
      </c>
      <c r="AY285" s="64" t="str">
        <f t="shared" si="125"/>
        <v/>
      </c>
      <c r="AZ285" s="97" t="s">
        <v>103</v>
      </c>
      <c r="BA285" s="68"/>
      <c r="BB285" s="68"/>
      <c r="BC285" s="68"/>
      <c r="BD285" s="68"/>
      <c r="BE285" s="15"/>
      <c r="BF285" s="5">
        <f t="shared" si="126"/>
        <v>7992</v>
      </c>
      <c r="BG285" s="42">
        <v>0</v>
      </c>
      <c r="BH285" s="42">
        <v>7992</v>
      </c>
      <c r="BI285" s="42"/>
      <c r="BJ285" s="42"/>
      <c r="BK285" s="42"/>
      <c r="BL285" s="42"/>
      <c r="BM285" s="15"/>
    </row>
    <row r="286" spans="1:65" outlineLevel="5" x14ac:dyDescent="0.3">
      <c r="A286" s="22">
        <f t="shared" si="112"/>
        <v>8</v>
      </c>
      <c r="B286" s="9">
        <f t="shared" si="110"/>
        <v>44437</v>
      </c>
      <c r="C286" s="51">
        <v>341560</v>
      </c>
      <c r="D286" s="64" t="str">
        <f t="shared" si="117"/>
        <v/>
      </c>
      <c r="E286" s="12"/>
      <c r="F286" s="12"/>
      <c r="G286" s="12"/>
      <c r="H286" s="12"/>
      <c r="I286" s="12"/>
      <c r="J286" s="12"/>
      <c r="K286" s="12"/>
      <c r="L286" s="12"/>
      <c r="M286" s="74" t="str">
        <f t="shared" si="118"/>
        <v/>
      </c>
      <c r="N286" s="83" t="s">
        <v>103</v>
      </c>
      <c r="O286" s="83" t="s">
        <v>103</v>
      </c>
      <c r="P286" s="83"/>
      <c r="Q286" s="83"/>
      <c r="R286" s="83"/>
      <c r="S286" s="83"/>
      <c r="T286" s="83"/>
      <c r="U286" s="83"/>
      <c r="V286" s="5" t="str">
        <f t="shared" si="119"/>
        <v/>
      </c>
      <c r="W286" s="41"/>
      <c r="X286" s="41"/>
      <c r="Y286" s="41"/>
      <c r="Z286" s="41"/>
      <c r="AA286" s="41"/>
      <c r="AB286" s="41"/>
      <c r="AC286" s="41"/>
      <c r="AD286" s="41"/>
      <c r="AE286" s="5" t="str">
        <f t="shared" si="120"/>
        <v/>
      </c>
      <c r="AF286" s="41"/>
      <c r="AG286" s="41"/>
      <c r="AH286" s="41"/>
      <c r="AI286" s="41"/>
      <c r="AJ286" s="41"/>
      <c r="AK286" s="41"/>
      <c r="AL286" s="41"/>
      <c r="AM286" s="41"/>
      <c r="AN286" s="41">
        <f t="shared" si="127"/>
        <v>18.800358102059086</v>
      </c>
      <c r="AO286" s="41">
        <v>1117</v>
      </c>
      <c r="AP286" s="110" t="s">
        <v>103</v>
      </c>
      <c r="AQ286" s="111" t="s">
        <v>103</v>
      </c>
      <c r="AR286" s="126" t="str">
        <f t="shared" si="121"/>
        <v/>
      </c>
      <c r="AS286" s="126" t="str">
        <f t="shared" si="122"/>
        <v/>
      </c>
      <c r="AT286" s="127">
        <v>1185</v>
      </c>
      <c r="AU286" s="128" t="s">
        <v>103</v>
      </c>
      <c r="AV286" s="129" t="s">
        <v>103</v>
      </c>
      <c r="AW286" s="126" t="str">
        <f t="shared" si="123"/>
        <v/>
      </c>
      <c r="AX286" s="126" t="str">
        <f t="shared" si="124"/>
        <v/>
      </c>
      <c r="AY286" s="64" t="str">
        <f t="shared" si="125"/>
        <v/>
      </c>
      <c r="AZ286" s="97" t="s">
        <v>103</v>
      </c>
      <c r="BA286" s="68"/>
      <c r="BB286" s="68"/>
      <c r="BC286" s="68"/>
      <c r="BD286" s="68"/>
      <c r="BE286" s="15"/>
      <c r="BF286" s="5">
        <f t="shared" si="126"/>
        <v>8238</v>
      </c>
      <c r="BG286" s="42">
        <v>0</v>
      </c>
      <c r="BH286" s="42">
        <v>8238</v>
      </c>
      <c r="BI286" s="42"/>
      <c r="BJ286" s="42"/>
      <c r="BK286" s="42"/>
      <c r="BL286" s="42"/>
      <c r="BM286" s="15"/>
    </row>
    <row r="287" spans="1:65" outlineLevel="5" x14ac:dyDescent="0.3">
      <c r="A287" s="22">
        <f t="shared" si="112"/>
        <v>8</v>
      </c>
      <c r="B287" s="9">
        <f t="shared" si="110"/>
        <v>44438</v>
      </c>
      <c r="C287" s="51">
        <v>343410</v>
      </c>
      <c r="D287" s="64" t="str">
        <f t="shared" si="117"/>
        <v/>
      </c>
      <c r="E287" s="12"/>
      <c r="F287" s="12"/>
      <c r="G287" s="12"/>
      <c r="H287" s="12"/>
      <c r="I287" s="12"/>
      <c r="J287" s="12"/>
      <c r="K287" s="12"/>
      <c r="L287" s="12"/>
      <c r="M287" s="74" t="str">
        <f t="shared" si="118"/>
        <v/>
      </c>
      <c r="N287" s="83" t="s">
        <v>103</v>
      </c>
      <c r="O287" s="83" t="s">
        <v>103</v>
      </c>
      <c r="P287" s="83"/>
      <c r="Q287" s="83"/>
      <c r="R287" s="83"/>
      <c r="S287" s="83"/>
      <c r="T287" s="83"/>
      <c r="U287" s="83"/>
      <c r="V287" s="5" t="str">
        <f t="shared" si="119"/>
        <v/>
      </c>
      <c r="W287" s="41"/>
      <c r="X287" s="41"/>
      <c r="Y287" s="41"/>
      <c r="Z287" s="41"/>
      <c r="AA287" s="41"/>
      <c r="AB287" s="41"/>
      <c r="AC287" s="41"/>
      <c r="AD287" s="41"/>
      <c r="AE287" s="5" t="str">
        <f t="shared" si="120"/>
        <v/>
      </c>
      <c r="AF287" s="41"/>
      <c r="AG287" s="41"/>
      <c r="AH287" s="41"/>
      <c r="AI287" s="41"/>
      <c r="AJ287" s="41"/>
      <c r="AK287" s="41"/>
      <c r="AL287" s="41"/>
      <c r="AM287" s="41"/>
      <c r="AN287" s="41">
        <f t="shared" si="127"/>
        <v>19.390581717451525</v>
      </c>
      <c r="AO287" s="41">
        <v>1083</v>
      </c>
      <c r="AP287" s="110" t="s">
        <v>103</v>
      </c>
      <c r="AQ287" s="111" t="s">
        <v>103</v>
      </c>
      <c r="AR287" s="126" t="str">
        <f t="shared" si="121"/>
        <v/>
      </c>
      <c r="AS287" s="126" t="str">
        <f t="shared" si="122"/>
        <v/>
      </c>
      <c r="AT287" s="127">
        <v>1170</v>
      </c>
      <c r="AU287" s="128">
        <v>2.63</v>
      </c>
      <c r="AV287" s="129" t="s">
        <v>103</v>
      </c>
      <c r="AW287" s="126" t="str">
        <f t="shared" si="123"/>
        <v/>
      </c>
      <c r="AX287" s="126" t="str">
        <f t="shared" si="124"/>
        <v/>
      </c>
      <c r="AY287" s="64" t="str">
        <f t="shared" si="125"/>
        <v/>
      </c>
      <c r="AZ287" s="97">
        <v>79.97</v>
      </c>
      <c r="BA287" s="68"/>
      <c r="BB287" s="68"/>
      <c r="BC287" s="68"/>
      <c r="BD287" s="68"/>
      <c r="BE287" s="15"/>
      <c r="BF287" s="5">
        <f t="shared" si="126"/>
        <v>9865</v>
      </c>
      <c r="BG287" s="42">
        <v>2960</v>
      </c>
      <c r="BH287" s="42">
        <v>6905</v>
      </c>
      <c r="BI287" s="42"/>
      <c r="BJ287" s="42"/>
      <c r="BK287" s="42"/>
      <c r="BL287" s="42"/>
      <c r="BM287" s="15"/>
    </row>
    <row r="288" spans="1:65" ht="17.25" outlineLevel="5" thickBot="1" x14ac:dyDescent="0.35">
      <c r="A288" s="31">
        <f t="shared" si="112"/>
        <v>8</v>
      </c>
      <c r="B288" s="32">
        <f t="shared" ref="B288:B351" si="128">B287+1</f>
        <v>44439</v>
      </c>
      <c r="C288" s="51">
        <v>342158</v>
      </c>
      <c r="D288" s="64" t="str">
        <f t="shared" si="117"/>
        <v/>
      </c>
      <c r="E288" s="12"/>
      <c r="F288" s="12"/>
      <c r="G288" s="12"/>
      <c r="H288" s="12"/>
      <c r="I288" s="12"/>
      <c r="J288" s="12"/>
      <c r="K288" s="12"/>
      <c r="L288" s="12"/>
      <c r="M288" s="74">
        <f t="shared" si="118"/>
        <v>7.4</v>
      </c>
      <c r="N288" s="83">
        <v>7.28</v>
      </c>
      <c r="O288" s="83">
        <v>7.47</v>
      </c>
      <c r="P288" s="83"/>
      <c r="Q288" s="83"/>
      <c r="R288" s="83"/>
      <c r="S288" s="83"/>
      <c r="T288" s="83"/>
      <c r="U288" s="83"/>
      <c r="V288" s="5" t="str">
        <f t="shared" si="119"/>
        <v/>
      </c>
      <c r="W288" s="41"/>
      <c r="X288" s="41"/>
      <c r="Y288" s="41"/>
      <c r="Z288" s="41"/>
      <c r="AA288" s="41"/>
      <c r="AB288" s="41"/>
      <c r="AC288" s="41"/>
      <c r="AD288" s="41"/>
      <c r="AE288" s="5" t="str">
        <f t="shared" si="120"/>
        <v/>
      </c>
      <c r="AF288" s="41"/>
      <c r="AG288" s="41"/>
      <c r="AH288" s="41"/>
      <c r="AI288" s="41"/>
      <c r="AJ288" s="41"/>
      <c r="AK288" s="41"/>
      <c r="AL288" s="41"/>
      <c r="AM288" s="41"/>
      <c r="AN288" s="41">
        <f t="shared" si="127"/>
        <v>22.604951560818083</v>
      </c>
      <c r="AO288" s="41">
        <v>929</v>
      </c>
      <c r="AP288" s="110">
        <v>2.94</v>
      </c>
      <c r="AQ288" s="111">
        <v>2.19</v>
      </c>
      <c r="AR288" s="126">
        <f t="shared" si="121"/>
        <v>74.489795918367349</v>
      </c>
      <c r="AS288" s="126">
        <f t="shared" si="122"/>
        <v>25.510204081632651</v>
      </c>
      <c r="AT288" s="127">
        <v>1027</v>
      </c>
      <c r="AU288" s="128">
        <v>2.5499999999999998</v>
      </c>
      <c r="AV288" s="129">
        <v>1.64</v>
      </c>
      <c r="AW288" s="126">
        <f t="shared" si="123"/>
        <v>64.313725490196077</v>
      </c>
      <c r="AX288" s="126">
        <f t="shared" si="124"/>
        <v>35.686274509803923</v>
      </c>
      <c r="AY288" s="64">
        <f t="shared" si="125"/>
        <v>38.280897185006779</v>
      </c>
      <c r="AZ288" s="97">
        <v>81.290000000000006</v>
      </c>
      <c r="BA288" s="68"/>
      <c r="BB288" s="68"/>
      <c r="BC288" s="68"/>
      <c r="BD288" s="68"/>
      <c r="BE288" s="15"/>
      <c r="BF288" s="5">
        <f t="shared" si="126"/>
        <v>9394</v>
      </c>
      <c r="BG288" s="42">
        <v>5547</v>
      </c>
      <c r="BH288" s="42">
        <v>3847</v>
      </c>
      <c r="BI288" s="42"/>
      <c r="BJ288" s="42"/>
      <c r="BK288" s="42"/>
      <c r="BL288" s="42"/>
      <c r="BM288" s="15"/>
    </row>
    <row r="289" spans="1:65" outlineLevel="4" x14ac:dyDescent="0.3">
      <c r="A289" s="156" t="s">
        <v>42</v>
      </c>
      <c r="B289" s="157"/>
      <c r="C289" s="50">
        <f t="shared" ref="C289:BM289" si="129">SUBTOTAL(4,C258:C288)</f>
        <v>361292</v>
      </c>
      <c r="D289" s="60">
        <f t="shared" si="129"/>
        <v>0</v>
      </c>
      <c r="E289" s="28">
        <f t="shared" si="129"/>
        <v>0</v>
      </c>
      <c r="F289" s="28">
        <f t="shared" si="129"/>
        <v>0</v>
      </c>
      <c r="G289" s="28">
        <f t="shared" si="129"/>
        <v>0</v>
      </c>
      <c r="H289" s="28">
        <f t="shared" si="129"/>
        <v>0</v>
      </c>
      <c r="I289" s="28">
        <f t="shared" si="129"/>
        <v>0</v>
      </c>
      <c r="J289" s="28">
        <f t="shared" si="129"/>
        <v>0</v>
      </c>
      <c r="K289" s="28">
        <f t="shared" si="129"/>
        <v>0</v>
      </c>
      <c r="L289" s="28">
        <f t="shared" si="129"/>
        <v>0</v>
      </c>
      <c r="M289" s="71">
        <f t="shared" si="129"/>
        <v>7.4</v>
      </c>
      <c r="N289" s="82">
        <f t="shared" si="129"/>
        <v>7.35</v>
      </c>
      <c r="O289" s="82">
        <f t="shared" si="129"/>
        <v>7.47</v>
      </c>
      <c r="P289" s="82">
        <f t="shared" si="129"/>
        <v>0</v>
      </c>
      <c r="Q289" s="82">
        <f t="shared" si="129"/>
        <v>0</v>
      </c>
      <c r="R289" s="82">
        <f t="shared" si="129"/>
        <v>0</v>
      </c>
      <c r="S289" s="82">
        <f t="shared" si="129"/>
        <v>0</v>
      </c>
      <c r="T289" s="82">
        <f t="shared" si="129"/>
        <v>0</v>
      </c>
      <c r="U289" s="82">
        <f t="shared" si="129"/>
        <v>0</v>
      </c>
      <c r="V289" s="29">
        <f t="shared" si="129"/>
        <v>0</v>
      </c>
      <c r="W289" s="39">
        <f t="shared" si="129"/>
        <v>0</v>
      </c>
      <c r="X289" s="39">
        <f t="shared" si="129"/>
        <v>0</v>
      </c>
      <c r="Y289" s="39">
        <f t="shared" si="129"/>
        <v>0</v>
      </c>
      <c r="Z289" s="39">
        <f t="shared" si="129"/>
        <v>0</v>
      </c>
      <c r="AA289" s="39">
        <f t="shared" si="129"/>
        <v>0</v>
      </c>
      <c r="AB289" s="39">
        <f t="shared" si="129"/>
        <v>0</v>
      </c>
      <c r="AC289" s="39">
        <f t="shared" si="129"/>
        <v>0</v>
      </c>
      <c r="AD289" s="39">
        <f t="shared" si="129"/>
        <v>0</v>
      </c>
      <c r="AE289" s="29">
        <f t="shared" si="129"/>
        <v>0</v>
      </c>
      <c r="AF289" s="39">
        <f t="shared" si="129"/>
        <v>0</v>
      </c>
      <c r="AG289" s="39">
        <f t="shared" si="129"/>
        <v>0</v>
      </c>
      <c r="AH289" s="39">
        <f t="shared" si="129"/>
        <v>0</v>
      </c>
      <c r="AI289" s="39">
        <f t="shared" si="129"/>
        <v>0</v>
      </c>
      <c r="AJ289" s="39">
        <f t="shared" si="129"/>
        <v>0</v>
      </c>
      <c r="AK289" s="39">
        <f t="shared" si="129"/>
        <v>0</v>
      </c>
      <c r="AL289" s="39">
        <f t="shared" si="129"/>
        <v>0</v>
      </c>
      <c r="AM289" s="39">
        <f t="shared" si="129"/>
        <v>0</v>
      </c>
      <c r="AN289" s="39">
        <f t="shared" si="129"/>
        <v>26.751592356687897</v>
      </c>
      <c r="AO289" s="39">
        <f t="shared" si="129"/>
        <v>1140</v>
      </c>
      <c r="AP289" s="104">
        <f t="shared" si="129"/>
        <v>4</v>
      </c>
      <c r="AQ289" s="105">
        <f t="shared" si="129"/>
        <v>3.12</v>
      </c>
      <c r="AR289" s="106">
        <f t="shared" si="129"/>
        <v>78</v>
      </c>
      <c r="AS289" s="106">
        <f t="shared" si="129"/>
        <v>26.736111111111114</v>
      </c>
      <c r="AT289" s="107">
        <f t="shared" si="129"/>
        <v>1185</v>
      </c>
      <c r="AU289" s="108">
        <f t="shared" si="129"/>
        <v>2.69</v>
      </c>
      <c r="AV289" s="109">
        <f t="shared" si="129"/>
        <v>1.74</v>
      </c>
      <c r="AW289" s="106">
        <f t="shared" si="129"/>
        <v>65.660377358490564</v>
      </c>
      <c r="AX289" s="106">
        <f t="shared" si="129"/>
        <v>35.686274509803923</v>
      </c>
      <c r="AY289" s="60">
        <f t="shared" si="129"/>
        <v>48.494983277591977</v>
      </c>
      <c r="AZ289" s="96">
        <f t="shared" si="129"/>
        <v>81.290000000000006</v>
      </c>
      <c r="BA289" s="67">
        <f t="shared" si="129"/>
        <v>65.5</v>
      </c>
      <c r="BB289" s="67">
        <f t="shared" si="129"/>
        <v>33.5</v>
      </c>
      <c r="BC289" s="67">
        <f t="shared" si="129"/>
        <v>81</v>
      </c>
      <c r="BD289" s="67">
        <f t="shared" si="129"/>
        <v>0</v>
      </c>
      <c r="BE289" s="27">
        <f t="shared" si="129"/>
        <v>0</v>
      </c>
      <c r="BF289" s="29">
        <f t="shared" si="129"/>
        <v>12653</v>
      </c>
      <c r="BG289" s="39">
        <f t="shared" si="129"/>
        <v>5640</v>
      </c>
      <c r="BH289" s="40">
        <f t="shared" si="129"/>
        <v>12643</v>
      </c>
      <c r="BI289" s="40">
        <f t="shared" si="129"/>
        <v>0</v>
      </c>
      <c r="BJ289" s="40">
        <f t="shared" si="129"/>
        <v>0</v>
      </c>
      <c r="BK289" s="40">
        <f t="shared" si="129"/>
        <v>0</v>
      </c>
      <c r="BL289" s="40">
        <f t="shared" si="129"/>
        <v>0</v>
      </c>
      <c r="BM289" s="27">
        <f t="shared" si="129"/>
        <v>0</v>
      </c>
    </row>
    <row r="290" spans="1:65" outlineLevel="3" x14ac:dyDescent="0.3">
      <c r="A290" s="158" t="s">
        <v>31</v>
      </c>
      <c r="B290" s="159"/>
      <c r="C290" s="51">
        <f t="shared" ref="C290:BM290" si="130">SUBTOTAL(5,C258:C288)</f>
        <v>302583</v>
      </c>
      <c r="D290" s="61">
        <f t="shared" si="130"/>
        <v>0</v>
      </c>
      <c r="E290" s="12">
        <f t="shared" si="130"/>
        <v>0</v>
      </c>
      <c r="F290" s="12">
        <f t="shared" si="130"/>
        <v>0</v>
      </c>
      <c r="G290" s="12">
        <f t="shared" si="130"/>
        <v>0</v>
      </c>
      <c r="H290" s="12">
        <f t="shared" si="130"/>
        <v>0</v>
      </c>
      <c r="I290" s="12">
        <f t="shared" si="130"/>
        <v>0</v>
      </c>
      <c r="J290" s="12">
        <f t="shared" si="130"/>
        <v>0</v>
      </c>
      <c r="K290" s="12">
        <f t="shared" si="130"/>
        <v>0</v>
      </c>
      <c r="L290" s="12">
        <f t="shared" si="130"/>
        <v>0</v>
      </c>
      <c r="M290" s="72">
        <f t="shared" si="130"/>
        <v>7.1</v>
      </c>
      <c r="N290" s="83">
        <f t="shared" si="130"/>
        <v>7.09</v>
      </c>
      <c r="O290" s="83">
        <f t="shared" si="130"/>
        <v>7.09</v>
      </c>
      <c r="P290" s="83">
        <f t="shared" si="130"/>
        <v>0</v>
      </c>
      <c r="Q290" s="83">
        <f t="shared" si="130"/>
        <v>0</v>
      </c>
      <c r="R290" s="83">
        <f t="shared" si="130"/>
        <v>0</v>
      </c>
      <c r="S290" s="83">
        <f t="shared" si="130"/>
        <v>0</v>
      </c>
      <c r="T290" s="83">
        <f t="shared" si="130"/>
        <v>0</v>
      </c>
      <c r="U290" s="83">
        <f t="shared" si="130"/>
        <v>0</v>
      </c>
      <c r="V290" s="6">
        <f t="shared" si="130"/>
        <v>0</v>
      </c>
      <c r="W290" s="41">
        <f t="shared" si="130"/>
        <v>0</v>
      </c>
      <c r="X290" s="41">
        <f t="shared" si="130"/>
        <v>0</v>
      </c>
      <c r="Y290" s="41">
        <f t="shared" si="130"/>
        <v>0</v>
      </c>
      <c r="Z290" s="41">
        <f t="shared" si="130"/>
        <v>0</v>
      </c>
      <c r="AA290" s="41">
        <f t="shared" si="130"/>
        <v>0</v>
      </c>
      <c r="AB290" s="41">
        <f t="shared" si="130"/>
        <v>0</v>
      </c>
      <c r="AC290" s="41">
        <f t="shared" si="130"/>
        <v>0</v>
      </c>
      <c r="AD290" s="41">
        <f t="shared" si="130"/>
        <v>0</v>
      </c>
      <c r="AE290" s="6">
        <f t="shared" si="130"/>
        <v>0</v>
      </c>
      <c r="AF290" s="41">
        <f t="shared" si="130"/>
        <v>0</v>
      </c>
      <c r="AG290" s="41">
        <f t="shared" si="130"/>
        <v>0</v>
      </c>
      <c r="AH290" s="41">
        <f t="shared" si="130"/>
        <v>0</v>
      </c>
      <c r="AI290" s="41">
        <f t="shared" si="130"/>
        <v>0</v>
      </c>
      <c r="AJ290" s="41">
        <f t="shared" si="130"/>
        <v>0</v>
      </c>
      <c r="AK290" s="41">
        <f t="shared" si="130"/>
        <v>0</v>
      </c>
      <c r="AL290" s="41">
        <f t="shared" si="130"/>
        <v>0</v>
      </c>
      <c r="AM290" s="41">
        <f t="shared" si="130"/>
        <v>0</v>
      </c>
      <c r="AN290" s="41">
        <f t="shared" si="130"/>
        <v>18.421052631578949</v>
      </c>
      <c r="AO290" s="41">
        <f t="shared" si="130"/>
        <v>785</v>
      </c>
      <c r="AP290" s="110">
        <f t="shared" si="130"/>
        <v>2.88</v>
      </c>
      <c r="AQ290" s="111">
        <f t="shared" si="130"/>
        <v>2.11</v>
      </c>
      <c r="AR290" s="112">
        <f t="shared" si="130"/>
        <v>73.263888888888886</v>
      </c>
      <c r="AS290" s="112">
        <f t="shared" si="130"/>
        <v>22</v>
      </c>
      <c r="AT290" s="113">
        <f t="shared" si="130"/>
        <v>697</v>
      </c>
      <c r="AU290" s="114">
        <f t="shared" si="130"/>
        <v>2.48</v>
      </c>
      <c r="AV290" s="115">
        <f t="shared" si="130"/>
        <v>1.64</v>
      </c>
      <c r="AW290" s="112">
        <f t="shared" si="130"/>
        <v>64.313725490196077</v>
      </c>
      <c r="AX290" s="112">
        <f t="shared" si="130"/>
        <v>34.339622641509436</v>
      </c>
      <c r="AY290" s="61">
        <f t="shared" si="130"/>
        <v>30.222384250820266</v>
      </c>
      <c r="AZ290" s="97">
        <f t="shared" si="130"/>
        <v>78.25</v>
      </c>
      <c r="BA290" s="68">
        <f t="shared" si="130"/>
        <v>65.5</v>
      </c>
      <c r="BB290" s="68">
        <f t="shared" si="130"/>
        <v>33.5</v>
      </c>
      <c r="BC290" s="68">
        <f t="shared" si="130"/>
        <v>81</v>
      </c>
      <c r="BD290" s="68">
        <f t="shared" si="130"/>
        <v>0</v>
      </c>
      <c r="BE290" s="15">
        <f t="shared" si="130"/>
        <v>0</v>
      </c>
      <c r="BF290" s="6">
        <f t="shared" si="130"/>
        <v>7870</v>
      </c>
      <c r="BG290" s="41">
        <f t="shared" si="130"/>
        <v>0</v>
      </c>
      <c r="BH290" s="42">
        <f t="shared" si="130"/>
        <v>2230</v>
      </c>
      <c r="BI290" s="42">
        <f t="shared" si="130"/>
        <v>0</v>
      </c>
      <c r="BJ290" s="42">
        <f t="shared" si="130"/>
        <v>0</v>
      </c>
      <c r="BK290" s="42">
        <f t="shared" si="130"/>
        <v>0</v>
      </c>
      <c r="BL290" s="42">
        <f t="shared" si="130"/>
        <v>0</v>
      </c>
      <c r="BM290" s="15">
        <f t="shared" si="130"/>
        <v>0</v>
      </c>
    </row>
    <row r="291" spans="1:65" outlineLevel="2" x14ac:dyDescent="0.3">
      <c r="A291" s="158" t="s">
        <v>20</v>
      </c>
      <c r="B291" s="159"/>
      <c r="C291" s="51">
        <f>IFERROR(SUBTOTAL(1,C258:C288),"")</f>
        <v>335827.61290322582</v>
      </c>
      <c r="D291" s="61" t="str">
        <f t="shared" ref="D291:BM291" si="131">IFERROR(SUBTOTAL(1,D258:D288),"")</f>
        <v/>
      </c>
      <c r="E291" s="12" t="str">
        <f t="shared" si="131"/>
        <v/>
      </c>
      <c r="F291" s="12" t="str">
        <f t="shared" si="131"/>
        <v/>
      </c>
      <c r="G291" s="12" t="str">
        <f t="shared" si="131"/>
        <v/>
      </c>
      <c r="H291" s="12" t="str">
        <f t="shared" si="131"/>
        <v/>
      </c>
      <c r="I291" s="12" t="str">
        <f t="shared" si="131"/>
        <v/>
      </c>
      <c r="J291" s="12" t="str">
        <f t="shared" si="131"/>
        <v/>
      </c>
      <c r="K291" s="12" t="str">
        <f t="shared" si="131"/>
        <v/>
      </c>
      <c r="L291" s="12" t="str">
        <f t="shared" si="131"/>
        <v/>
      </c>
      <c r="M291" s="72">
        <f t="shared" si="131"/>
        <v>7.2399999999999993</v>
      </c>
      <c r="N291" s="83">
        <f t="shared" si="131"/>
        <v>7.2120000000000006</v>
      </c>
      <c r="O291" s="83">
        <f t="shared" si="131"/>
        <v>7.26</v>
      </c>
      <c r="P291" s="83" t="str">
        <f t="shared" si="131"/>
        <v/>
      </c>
      <c r="Q291" s="83" t="str">
        <f t="shared" si="131"/>
        <v/>
      </c>
      <c r="R291" s="83" t="str">
        <f t="shared" si="131"/>
        <v/>
      </c>
      <c r="S291" s="83" t="str">
        <f t="shared" si="131"/>
        <v/>
      </c>
      <c r="T291" s="83" t="str">
        <f t="shared" si="131"/>
        <v/>
      </c>
      <c r="U291" s="83" t="str">
        <f t="shared" si="131"/>
        <v/>
      </c>
      <c r="V291" s="6" t="str">
        <f t="shared" si="131"/>
        <v/>
      </c>
      <c r="W291" s="41" t="str">
        <f t="shared" si="131"/>
        <v/>
      </c>
      <c r="X291" s="41" t="str">
        <f t="shared" si="131"/>
        <v/>
      </c>
      <c r="Y291" s="41" t="str">
        <f t="shared" si="131"/>
        <v/>
      </c>
      <c r="Z291" s="41" t="str">
        <f t="shared" si="131"/>
        <v/>
      </c>
      <c r="AA291" s="41" t="str">
        <f t="shared" si="131"/>
        <v/>
      </c>
      <c r="AB291" s="41" t="str">
        <f t="shared" si="131"/>
        <v/>
      </c>
      <c r="AC291" s="41" t="str">
        <f t="shared" si="131"/>
        <v/>
      </c>
      <c r="AD291" s="41" t="str">
        <f t="shared" si="131"/>
        <v/>
      </c>
      <c r="AE291" s="6" t="str">
        <f t="shared" si="131"/>
        <v/>
      </c>
      <c r="AF291" s="41" t="str">
        <f t="shared" si="131"/>
        <v/>
      </c>
      <c r="AG291" s="41" t="str">
        <f t="shared" si="131"/>
        <v/>
      </c>
      <c r="AH291" s="41" t="str">
        <f t="shared" si="131"/>
        <v/>
      </c>
      <c r="AI291" s="41" t="str">
        <f t="shared" si="131"/>
        <v/>
      </c>
      <c r="AJ291" s="41" t="str">
        <f t="shared" si="131"/>
        <v/>
      </c>
      <c r="AK291" s="41" t="str">
        <f t="shared" si="131"/>
        <v/>
      </c>
      <c r="AL291" s="41" t="str">
        <f t="shared" si="131"/>
        <v/>
      </c>
      <c r="AM291" s="41" t="str">
        <f t="shared" si="131"/>
        <v/>
      </c>
      <c r="AN291" s="41">
        <f t="shared" si="131"/>
        <v>22.333925481616841</v>
      </c>
      <c r="AO291" s="41">
        <f t="shared" si="131"/>
        <v>953.70967741935488</v>
      </c>
      <c r="AP291" s="110">
        <f t="shared" si="131"/>
        <v>3.4219999999999997</v>
      </c>
      <c r="AQ291" s="111">
        <f t="shared" si="131"/>
        <v>2.5919999999999996</v>
      </c>
      <c r="AR291" s="112">
        <f t="shared" si="131"/>
        <v>75.561308845707345</v>
      </c>
      <c r="AS291" s="112">
        <f t="shared" si="131"/>
        <v>24.438691154292659</v>
      </c>
      <c r="AT291" s="113">
        <f t="shared" si="131"/>
        <v>899.58064516129036</v>
      </c>
      <c r="AU291" s="114">
        <f t="shared" si="131"/>
        <v>2.598095238095238</v>
      </c>
      <c r="AV291" s="115">
        <f t="shared" si="131"/>
        <v>1.698</v>
      </c>
      <c r="AW291" s="112">
        <f t="shared" si="131"/>
        <v>64.952236213178381</v>
      </c>
      <c r="AX291" s="112">
        <f t="shared" si="131"/>
        <v>35.047763786821619</v>
      </c>
      <c r="AY291" s="61">
        <f t="shared" si="131"/>
        <v>39.885301250287128</v>
      </c>
      <c r="AZ291" s="97">
        <f t="shared" si="131"/>
        <v>79.761428571428567</v>
      </c>
      <c r="BA291" s="68">
        <f t="shared" si="131"/>
        <v>65.5</v>
      </c>
      <c r="BB291" s="68">
        <f t="shared" si="131"/>
        <v>33.5</v>
      </c>
      <c r="BC291" s="68">
        <f t="shared" si="131"/>
        <v>81</v>
      </c>
      <c r="BD291" s="68" t="str">
        <f t="shared" si="131"/>
        <v/>
      </c>
      <c r="BE291" s="15" t="str">
        <f>IFERROR(SUBTOTAL(1,BE258:BE288),"")</f>
        <v/>
      </c>
      <c r="BF291" s="6">
        <f t="shared" si="131"/>
        <v>10290.129032258064</v>
      </c>
      <c r="BG291" s="41">
        <f t="shared" si="131"/>
        <v>2052.7096774193546</v>
      </c>
      <c r="BH291" s="42">
        <f t="shared" si="131"/>
        <v>8237.4193548387102</v>
      </c>
      <c r="BI291" s="42" t="str">
        <f t="shared" si="131"/>
        <v/>
      </c>
      <c r="BJ291" s="42" t="str">
        <f t="shared" si="131"/>
        <v/>
      </c>
      <c r="BK291" s="42" t="str">
        <f t="shared" si="131"/>
        <v/>
      </c>
      <c r="BL291" s="42" t="str">
        <f t="shared" si="131"/>
        <v/>
      </c>
      <c r="BM291" s="15" t="str">
        <f t="shared" si="131"/>
        <v/>
      </c>
    </row>
    <row r="292" spans="1:65" ht="17.25" outlineLevel="1" thickBot="1" x14ac:dyDescent="0.35">
      <c r="A292" s="160" t="s">
        <v>53</v>
      </c>
      <c r="B292" s="161"/>
      <c r="C292" s="52">
        <f>SUBTOTAL(9,C258:C288)</f>
        <v>10410656</v>
      </c>
      <c r="D292" s="62"/>
      <c r="E292" s="30"/>
      <c r="F292" s="30"/>
      <c r="G292" s="30"/>
      <c r="H292" s="30"/>
      <c r="I292" s="30"/>
      <c r="J292" s="30"/>
      <c r="K292" s="30"/>
      <c r="L292" s="30"/>
      <c r="M292" s="73"/>
      <c r="N292" s="84"/>
      <c r="O292" s="84"/>
      <c r="P292" s="84"/>
      <c r="Q292" s="84"/>
      <c r="R292" s="84"/>
      <c r="S292" s="84"/>
      <c r="T292" s="84"/>
      <c r="U292" s="84"/>
      <c r="V292" s="93"/>
      <c r="W292" s="94"/>
      <c r="X292" s="94"/>
      <c r="Y292" s="94"/>
      <c r="Z292" s="94"/>
      <c r="AA292" s="94"/>
      <c r="AB292" s="94"/>
      <c r="AC292" s="94"/>
      <c r="AD292" s="94"/>
      <c r="AE292" s="93"/>
      <c r="AF292" s="94"/>
      <c r="AG292" s="94"/>
      <c r="AH292" s="94"/>
      <c r="AI292" s="94"/>
      <c r="AJ292" s="94"/>
      <c r="AK292" s="94"/>
      <c r="AL292" s="94"/>
      <c r="AM292" s="94"/>
      <c r="AN292" s="94"/>
      <c r="AO292" s="43">
        <f>SUBTOTAL(9,AO258:AO288)</f>
        <v>29565</v>
      </c>
      <c r="AP292" s="116"/>
      <c r="AQ292" s="117"/>
      <c r="AR292" s="118"/>
      <c r="AS292" s="118"/>
      <c r="AT292" s="119">
        <f>SUBTOTAL(9,AT258:AT288)</f>
        <v>27887</v>
      </c>
      <c r="AU292" s="120"/>
      <c r="AV292" s="121"/>
      <c r="AW292" s="118"/>
      <c r="AX292" s="118"/>
      <c r="AY292" s="62"/>
      <c r="AZ292" s="98"/>
      <c r="BA292" s="69"/>
      <c r="BB292" s="69"/>
      <c r="BC292" s="69"/>
      <c r="BD292" s="69"/>
      <c r="BE292" s="16">
        <f>SUBTOTAL(9,BE258:BE288)</f>
        <v>0</v>
      </c>
      <c r="BF292" s="7">
        <f t="shared" ref="BF292:BM292" si="132">SUBTOTAL(9,BF258:BF288)</f>
        <v>318994</v>
      </c>
      <c r="BG292" s="43">
        <f t="shared" si="132"/>
        <v>63634</v>
      </c>
      <c r="BH292" s="44">
        <f t="shared" si="132"/>
        <v>255360</v>
      </c>
      <c r="BI292" s="44">
        <f t="shared" si="132"/>
        <v>0</v>
      </c>
      <c r="BJ292" s="44">
        <f t="shared" si="132"/>
        <v>0</v>
      </c>
      <c r="BK292" s="44">
        <f t="shared" si="132"/>
        <v>0</v>
      </c>
      <c r="BL292" s="44">
        <f t="shared" si="132"/>
        <v>0</v>
      </c>
      <c r="BM292" s="16">
        <f t="shared" si="132"/>
        <v>0</v>
      </c>
    </row>
    <row r="293" spans="1:65" outlineLevel="5" x14ac:dyDescent="0.3">
      <c r="A293" s="21">
        <f t="shared" si="112"/>
        <v>9</v>
      </c>
      <c r="B293" s="33">
        <f>B288+1</f>
        <v>44440</v>
      </c>
      <c r="C293" s="51">
        <v>340289</v>
      </c>
      <c r="D293" s="64" t="str">
        <f t="shared" ref="D293:D322" si="133">IFERROR(ROUND(AVERAGE(E293:L293),1),"")</f>
        <v/>
      </c>
      <c r="E293" s="12"/>
      <c r="F293" s="12"/>
      <c r="G293" s="12"/>
      <c r="H293" s="12"/>
      <c r="I293" s="12"/>
      <c r="J293" s="12"/>
      <c r="K293" s="12"/>
      <c r="L293" s="12"/>
      <c r="M293" s="74" t="str">
        <f t="shared" ref="M293:M322" si="134">IFERROR(ROUND(AVERAGE(N293:U293),1),"")</f>
        <v/>
      </c>
      <c r="N293" s="83" t="s">
        <v>103</v>
      </c>
      <c r="O293" s="83" t="s">
        <v>103</v>
      </c>
      <c r="P293" s="83"/>
      <c r="Q293" s="83"/>
      <c r="R293" s="83"/>
      <c r="S293" s="83"/>
      <c r="T293" s="83"/>
      <c r="U293" s="83"/>
      <c r="V293" s="5" t="str">
        <f t="shared" ref="V293:V322" si="135">IFERROR(ROUND(AVERAGE(W293:AD293),1),"")</f>
        <v/>
      </c>
      <c r="W293" s="41"/>
      <c r="X293" s="41"/>
      <c r="Y293" s="41"/>
      <c r="Z293" s="41"/>
      <c r="AA293" s="41"/>
      <c r="AB293" s="41"/>
      <c r="AC293" s="41"/>
      <c r="AD293" s="41"/>
      <c r="AE293" s="5" t="str">
        <f t="shared" ref="AE293:AE322" si="136">IFERROR(ROUND(AVERAGE(AF293:AM293),1),"")</f>
        <v/>
      </c>
      <c r="AF293" s="41"/>
      <c r="AG293" s="41"/>
      <c r="AH293" s="41"/>
      <c r="AI293" s="41"/>
      <c r="AJ293" s="41"/>
      <c r="AK293" s="41"/>
      <c r="AL293" s="41"/>
      <c r="AM293" s="41"/>
      <c r="AN293" s="41">
        <f>21000/AO293</f>
        <v>24.940617577197148</v>
      </c>
      <c r="AO293" s="41">
        <v>842</v>
      </c>
      <c r="AP293" s="110" t="s">
        <v>103</v>
      </c>
      <c r="AQ293" s="111" t="s">
        <v>103</v>
      </c>
      <c r="AR293" s="126" t="str">
        <f t="shared" ref="AR293:AR322" si="137">IFERROR(AQ293/AP293*100,"")</f>
        <v/>
      </c>
      <c r="AS293" s="126" t="str">
        <f t="shared" ref="AS293:AS322" si="138">IFERROR(100-AR293,"")</f>
        <v/>
      </c>
      <c r="AT293" s="127">
        <v>961</v>
      </c>
      <c r="AU293" s="128">
        <v>2.59</v>
      </c>
      <c r="AV293" s="129" t="s">
        <v>103</v>
      </c>
      <c r="AW293" s="126" t="str">
        <f t="shared" ref="AW293:AW322" si="139">IFERROR(AV293/AU293*100,"")</f>
        <v/>
      </c>
      <c r="AX293" s="126" t="str">
        <f t="shared" ref="AX293:AX322" si="140">IFERROR(100-AW293,"")</f>
        <v/>
      </c>
      <c r="AY293" s="64" t="str">
        <f t="shared" ref="AY293:AY322" si="141">IFERROR((1-((AW293*AS293)/(AX293*AR293)))*100,"")</f>
        <v/>
      </c>
      <c r="AZ293" s="97">
        <v>80.84</v>
      </c>
      <c r="BA293" s="68"/>
      <c r="BB293" s="68"/>
      <c r="BC293" s="68"/>
      <c r="BD293" s="68"/>
      <c r="BE293" s="15"/>
      <c r="BF293" s="5">
        <f t="shared" ref="BF293:BF322" si="142">IF(SUM(BG293:BM293)=0,"",SUM(BG293:BM293))</f>
        <v>8270</v>
      </c>
      <c r="BG293" s="42">
        <v>2040</v>
      </c>
      <c r="BH293" s="42">
        <v>6230</v>
      </c>
      <c r="BI293" s="42"/>
      <c r="BJ293" s="42"/>
      <c r="BK293" s="42"/>
      <c r="BL293" s="42"/>
      <c r="BM293" s="15"/>
    </row>
    <row r="294" spans="1:65" outlineLevel="5" x14ac:dyDescent="0.3">
      <c r="A294" s="22">
        <f t="shared" si="112"/>
        <v>9</v>
      </c>
      <c r="B294" s="9">
        <f t="shared" si="128"/>
        <v>44441</v>
      </c>
      <c r="C294" s="51">
        <v>349625</v>
      </c>
      <c r="D294" s="64" t="str">
        <f t="shared" si="133"/>
        <v/>
      </c>
      <c r="E294" s="12"/>
      <c r="F294" s="12"/>
      <c r="G294" s="12"/>
      <c r="H294" s="12"/>
      <c r="I294" s="12"/>
      <c r="J294" s="12"/>
      <c r="K294" s="12"/>
      <c r="L294" s="12"/>
      <c r="M294" s="74" t="str">
        <f t="shared" si="134"/>
        <v/>
      </c>
      <c r="N294" s="83" t="s">
        <v>103</v>
      </c>
      <c r="O294" s="83" t="s">
        <v>103</v>
      </c>
      <c r="P294" s="83"/>
      <c r="Q294" s="83"/>
      <c r="R294" s="83"/>
      <c r="S294" s="83"/>
      <c r="T294" s="83"/>
      <c r="U294" s="83"/>
      <c r="V294" s="5" t="str">
        <f t="shared" si="135"/>
        <v/>
      </c>
      <c r="W294" s="41"/>
      <c r="X294" s="41"/>
      <c r="Y294" s="41"/>
      <c r="Z294" s="41"/>
      <c r="AA294" s="41"/>
      <c r="AB294" s="41"/>
      <c r="AC294" s="41"/>
      <c r="AD294" s="41"/>
      <c r="AE294" s="5" t="str">
        <f t="shared" si="136"/>
        <v/>
      </c>
      <c r="AF294" s="41"/>
      <c r="AG294" s="41"/>
      <c r="AH294" s="41"/>
      <c r="AI294" s="41"/>
      <c r="AJ294" s="41"/>
      <c r="AK294" s="41"/>
      <c r="AL294" s="41"/>
      <c r="AM294" s="41"/>
      <c r="AN294" s="41">
        <f t="shared" ref="AN294:AN322" si="143">21000/AO294</f>
        <v>20.038167938931299</v>
      </c>
      <c r="AO294" s="41">
        <v>1048</v>
      </c>
      <c r="AP294" s="110" t="s">
        <v>103</v>
      </c>
      <c r="AQ294" s="111" t="s">
        <v>103</v>
      </c>
      <c r="AR294" s="126" t="str">
        <f t="shared" si="137"/>
        <v/>
      </c>
      <c r="AS294" s="126" t="str">
        <f t="shared" si="138"/>
        <v/>
      </c>
      <c r="AT294" s="127">
        <v>1069</v>
      </c>
      <c r="AU294" s="128">
        <v>2.57</v>
      </c>
      <c r="AV294" s="129" t="s">
        <v>103</v>
      </c>
      <c r="AW294" s="126" t="str">
        <f t="shared" si="139"/>
        <v/>
      </c>
      <c r="AX294" s="126" t="str">
        <f t="shared" si="140"/>
        <v/>
      </c>
      <c r="AY294" s="64" t="str">
        <f t="shared" si="141"/>
        <v/>
      </c>
      <c r="AZ294" s="97">
        <v>80.63</v>
      </c>
      <c r="BA294" s="68"/>
      <c r="BB294" s="68"/>
      <c r="BC294" s="68"/>
      <c r="BD294" s="68"/>
      <c r="BE294" s="15"/>
      <c r="BF294" s="5">
        <f t="shared" si="142"/>
        <v>7507</v>
      </c>
      <c r="BG294" s="42">
        <v>0</v>
      </c>
      <c r="BH294" s="42">
        <v>7507</v>
      </c>
      <c r="BI294" s="42"/>
      <c r="BJ294" s="42"/>
      <c r="BK294" s="42"/>
      <c r="BL294" s="42"/>
      <c r="BM294" s="15"/>
    </row>
    <row r="295" spans="1:65" outlineLevel="5" x14ac:dyDescent="0.3">
      <c r="A295" s="22">
        <f t="shared" si="112"/>
        <v>9</v>
      </c>
      <c r="B295" s="9">
        <f t="shared" si="128"/>
        <v>44442</v>
      </c>
      <c r="C295" s="51">
        <v>343836</v>
      </c>
      <c r="D295" s="64" t="str">
        <f t="shared" si="133"/>
        <v/>
      </c>
      <c r="E295" s="12"/>
      <c r="F295" s="12"/>
      <c r="G295" s="12"/>
      <c r="H295" s="12"/>
      <c r="I295" s="12"/>
      <c r="J295" s="12"/>
      <c r="K295" s="12"/>
      <c r="L295" s="12"/>
      <c r="M295" s="74" t="str">
        <f t="shared" si="134"/>
        <v/>
      </c>
      <c r="N295" s="83" t="s">
        <v>103</v>
      </c>
      <c r="O295" s="83" t="s">
        <v>103</v>
      </c>
      <c r="P295" s="83"/>
      <c r="Q295" s="83"/>
      <c r="R295" s="83"/>
      <c r="S295" s="83"/>
      <c r="T295" s="83"/>
      <c r="U295" s="83"/>
      <c r="V295" s="5" t="str">
        <f t="shared" si="135"/>
        <v/>
      </c>
      <c r="W295" s="41"/>
      <c r="X295" s="41"/>
      <c r="Y295" s="41"/>
      <c r="Z295" s="41"/>
      <c r="AA295" s="41"/>
      <c r="AB295" s="41"/>
      <c r="AC295" s="41"/>
      <c r="AD295" s="41"/>
      <c r="AE295" s="5" t="str">
        <f t="shared" si="136"/>
        <v/>
      </c>
      <c r="AF295" s="41"/>
      <c r="AG295" s="41"/>
      <c r="AH295" s="41"/>
      <c r="AI295" s="41"/>
      <c r="AJ295" s="41"/>
      <c r="AK295" s="41"/>
      <c r="AL295" s="41"/>
      <c r="AM295" s="41"/>
      <c r="AN295" s="41">
        <f t="shared" si="143"/>
        <v>24.793388429752067</v>
      </c>
      <c r="AO295" s="41">
        <v>847</v>
      </c>
      <c r="AP295" s="110" t="s">
        <v>103</v>
      </c>
      <c r="AQ295" s="111" t="s">
        <v>103</v>
      </c>
      <c r="AR295" s="126" t="str">
        <f t="shared" si="137"/>
        <v/>
      </c>
      <c r="AS295" s="126" t="str">
        <f t="shared" si="138"/>
        <v/>
      </c>
      <c r="AT295" s="127">
        <v>942</v>
      </c>
      <c r="AU295" s="128">
        <v>2.5099999999999998</v>
      </c>
      <c r="AV295" s="129" t="s">
        <v>103</v>
      </c>
      <c r="AW295" s="126" t="str">
        <f t="shared" si="139"/>
        <v/>
      </c>
      <c r="AX295" s="126" t="str">
        <f t="shared" si="140"/>
        <v/>
      </c>
      <c r="AY295" s="64" t="str">
        <f t="shared" si="141"/>
        <v/>
      </c>
      <c r="AZ295" s="97">
        <v>80.91</v>
      </c>
      <c r="BA295" s="68"/>
      <c r="BB295" s="68"/>
      <c r="BC295" s="68"/>
      <c r="BD295" s="68"/>
      <c r="BE295" s="15"/>
      <c r="BF295" s="5">
        <f t="shared" si="142"/>
        <v>8486</v>
      </c>
      <c r="BG295" s="42">
        <v>934</v>
      </c>
      <c r="BH295" s="42">
        <v>7552</v>
      </c>
      <c r="BI295" s="42"/>
      <c r="BJ295" s="42"/>
      <c r="BK295" s="42"/>
      <c r="BL295" s="42"/>
      <c r="BM295" s="15"/>
    </row>
    <row r="296" spans="1:65" outlineLevel="5" x14ac:dyDescent="0.3">
      <c r="A296" s="22">
        <f t="shared" si="112"/>
        <v>9</v>
      </c>
      <c r="B296" s="9">
        <f t="shared" si="128"/>
        <v>44443</v>
      </c>
      <c r="C296" s="51">
        <v>340656</v>
      </c>
      <c r="D296" s="64" t="str">
        <f t="shared" si="133"/>
        <v/>
      </c>
      <c r="E296" s="12"/>
      <c r="F296" s="12"/>
      <c r="G296" s="12"/>
      <c r="H296" s="12"/>
      <c r="I296" s="12"/>
      <c r="J296" s="12"/>
      <c r="K296" s="12"/>
      <c r="L296" s="12"/>
      <c r="M296" s="74" t="str">
        <f t="shared" si="134"/>
        <v/>
      </c>
      <c r="N296" s="83" t="s">
        <v>103</v>
      </c>
      <c r="O296" s="83" t="s">
        <v>103</v>
      </c>
      <c r="P296" s="83"/>
      <c r="Q296" s="83"/>
      <c r="R296" s="83"/>
      <c r="S296" s="83"/>
      <c r="T296" s="83"/>
      <c r="U296" s="83"/>
      <c r="V296" s="5" t="str">
        <f t="shared" si="135"/>
        <v/>
      </c>
      <c r="W296" s="41"/>
      <c r="X296" s="41"/>
      <c r="Y296" s="41"/>
      <c r="Z296" s="41"/>
      <c r="AA296" s="41"/>
      <c r="AB296" s="41"/>
      <c r="AC296" s="41"/>
      <c r="AD296" s="41"/>
      <c r="AE296" s="5" t="str">
        <f t="shared" si="136"/>
        <v/>
      </c>
      <c r="AF296" s="41"/>
      <c r="AG296" s="41"/>
      <c r="AH296" s="41"/>
      <c r="AI296" s="41"/>
      <c r="AJ296" s="41"/>
      <c r="AK296" s="41"/>
      <c r="AL296" s="41"/>
      <c r="AM296" s="41"/>
      <c r="AN296" s="41">
        <f t="shared" si="143"/>
        <v>20.309477756286267</v>
      </c>
      <c r="AO296" s="41">
        <v>1034</v>
      </c>
      <c r="AP296" s="110" t="s">
        <v>103</v>
      </c>
      <c r="AQ296" s="111" t="s">
        <v>103</v>
      </c>
      <c r="AR296" s="126" t="str">
        <f t="shared" si="137"/>
        <v/>
      </c>
      <c r="AS296" s="126" t="str">
        <f t="shared" si="138"/>
        <v/>
      </c>
      <c r="AT296" s="127">
        <v>1136</v>
      </c>
      <c r="AU296" s="128" t="s">
        <v>103</v>
      </c>
      <c r="AV296" s="129" t="s">
        <v>103</v>
      </c>
      <c r="AW296" s="126" t="str">
        <f t="shared" si="139"/>
        <v/>
      </c>
      <c r="AX296" s="126" t="str">
        <f t="shared" si="140"/>
        <v/>
      </c>
      <c r="AY296" s="64" t="str">
        <f t="shared" si="141"/>
        <v/>
      </c>
      <c r="AZ296" s="97" t="s">
        <v>103</v>
      </c>
      <c r="BA296" s="68"/>
      <c r="BB296" s="68"/>
      <c r="BC296" s="68"/>
      <c r="BD296" s="68"/>
      <c r="BE296" s="15"/>
      <c r="BF296" s="5">
        <f t="shared" si="142"/>
        <v>8180</v>
      </c>
      <c r="BG296" s="42">
        <v>5698</v>
      </c>
      <c r="BH296" s="42">
        <v>2482</v>
      </c>
      <c r="BI296" s="42"/>
      <c r="BJ296" s="42"/>
      <c r="BK296" s="42"/>
      <c r="BL296" s="42"/>
      <c r="BM296" s="15"/>
    </row>
    <row r="297" spans="1:65" outlineLevel="5" x14ac:dyDescent="0.3">
      <c r="A297" s="22">
        <f t="shared" si="112"/>
        <v>9</v>
      </c>
      <c r="B297" s="9">
        <f t="shared" si="128"/>
        <v>44444</v>
      </c>
      <c r="C297" s="51">
        <v>341506</v>
      </c>
      <c r="D297" s="64" t="str">
        <f t="shared" si="133"/>
        <v/>
      </c>
      <c r="E297" s="12"/>
      <c r="F297" s="12"/>
      <c r="G297" s="12"/>
      <c r="H297" s="12"/>
      <c r="I297" s="12"/>
      <c r="J297" s="12"/>
      <c r="K297" s="12"/>
      <c r="L297" s="12"/>
      <c r="M297" s="74" t="str">
        <f t="shared" si="134"/>
        <v/>
      </c>
      <c r="N297" s="83" t="s">
        <v>103</v>
      </c>
      <c r="O297" s="83" t="s">
        <v>103</v>
      </c>
      <c r="P297" s="83"/>
      <c r="Q297" s="83"/>
      <c r="R297" s="83"/>
      <c r="S297" s="83"/>
      <c r="T297" s="83"/>
      <c r="U297" s="83"/>
      <c r="V297" s="5" t="str">
        <f t="shared" si="135"/>
        <v/>
      </c>
      <c r="W297" s="41"/>
      <c r="X297" s="41"/>
      <c r="Y297" s="41"/>
      <c r="Z297" s="41"/>
      <c r="AA297" s="41"/>
      <c r="AB297" s="41"/>
      <c r="AC297" s="41"/>
      <c r="AD297" s="41"/>
      <c r="AE297" s="5" t="str">
        <f t="shared" si="136"/>
        <v/>
      </c>
      <c r="AF297" s="41"/>
      <c r="AG297" s="41"/>
      <c r="AH297" s="41"/>
      <c r="AI297" s="41"/>
      <c r="AJ297" s="41"/>
      <c r="AK297" s="41"/>
      <c r="AL297" s="41"/>
      <c r="AM297" s="41"/>
      <c r="AN297" s="41">
        <f t="shared" si="143"/>
        <v>19.75540921919097</v>
      </c>
      <c r="AO297" s="41">
        <v>1063</v>
      </c>
      <c r="AP297" s="110" t="s">
        <v>103</v>
      </c>
      <c r="AQ297" s="111" t="s">
        <v>103</v>
      </c>
      <c r="AR297" s="126" t="str">
        <f t="shared" si="137"/>
        <v/>
      </c>
      <c r="AS297" s="126" t="str">
        <f t="shared" si="138"/>
        <v/>
      </c>
      <c r="AT297" s="127">
        <v>1158</v>
      </c>
      <c r="AU297" s="128" t="s">
        <v>103</v>
      </c>
      <c r="AV297" s="129" t="s">
        <v>103</v>
      </c>
      <c r="AW297" s="126" t="str">
        <f t="shared" si="139"/>
        <v/>
      </c>
      <c r="AX297" s="126" t="str">
        <f t="shared" si="140"/>
        <v/>
      </c>
      <c r="AY297" s="64" t="str">
        <f t="shared" si="141"/>
        <v/>
      </c>
      <c r="AZ297" s="97" t="s">
        <v>103</v>
      </c>
      <c r="BA297" s="68"/>
      <c r="BB297" s="68"/>
      <c r="BC297" s="68"/>
      <c r="BD297" s="68"/>
      <c r="BE297" s="15"/>
      <c r="BF297" s="5">
        <f t="shared" si="142"/>
        <v>9796</v>
      </c>
      <c r="BG297" s="42">
        <v>5623</v>
      </c>
      <c r="BH297" s="42">
        <v>4173</v>
      </c>
      <c r="BI297" s="42"/>
      <c r="BJ297" s="42"/>
      <c r="BK297" s="42"/>
      <c r="BL297" s="42"/>
      <c r="BM297" s="15"/>
    </row>
    <row r="298" spans="1:65" outlineLevel="5" x14ac:dyDescent="0.3">
      <c r="A298" s="22">
        <f t="shared" si="112"/>
        <v>9</v>
      </c>
      <c r="B298" s="9">
        <f t="shared" si="128"/>
        <v>44445</v>
      </c>
      <c r="C298" s="51">
        <v>343543</v>
      </c>
      <c r="D298" s="64" t="str">
        <f t="shared" si="133"/>
        <v/>
      </c>
      <c r="E298" s="12"/>
      <c r="F298" s="12"/>
      <c r="G298" s="12"/>
      <c r="H298" s="12"/>
      <c r="I298" s="12"/>
      <c r="J298" s="12"/>
      <c r="K298" s="12"/>
      <c r="L298" s="12"/>
      <c r="M298" s="74" t="str">
        <f t="shared" si="134"/>
        <v/>
      </c>
      <c r="N298" s="83" t="s">
        <v>103</v>
      </c>
      <c r="O298" s="83" t="s">
        <v>103</v>
      </c>
      <c r="P298" s="83"/>
      <c r="Q298" s="83"/>
      <c r="R298" s="83"/>
      <c r="S298" s="83"/>
      <c r="T298" s="83"/>
      <c r="U298" s="83"/>
      <c r="V298" s="5" t="str">
        <f t="shared" si="135"/>
        <v/>
      </c>
      <c r="W298" s="41"/>
      <c r="X298" s="41"/>
      <c r="Y298" s="41"/>
      <c r="Z298" s="41"/>
      <c r="AA298" s="41"/>
      <c r="AB298" s="41"/>
      <c r="AC298" s="41"/>
      <c r="AD298" s="41"/>
      <c r="AE298" s="5" t="str">
        <f t="shared" si="136"/>
        <v/>
      </c>
      <c r="AF298" s="41"/>
      <c r="AG298" s="41"/>
      <c r="AH298" s="41"/>
      <c r="AI298" s="41"/>
      <c r="AJ298" s="41"/>
      <c r="AK298" s="41"/>
      <c r="AL298" s="41"/>
      <c r="AM298" s="41"/>
      <c r="AN298" s="41">
        <f t="shared" si="143"/>
        <v>19.108280254777071</v>
      </c>
      <c r="AO298" s="41">
        <v>1099</v>
      </c>
      <c r="AP298" s="110" t="s">
        <v>103</v>
      </c>
      <c r="AQ298" s="111" t="s">
        <v>103</v>
      </c>
      <c r="AR298" s="126" t="str">
        <f t="shared" si="137"/>
        <v/>
      </c>
      <c r="AS298" s="126" t="str">
        <f t="shared" si="138"/>
        <v/>
      </c>
      <c r="AT298" s="127">
        <v>1359</v>
      </c>
      <c r="AU298" s="128">
        <v>2.5299999999999998</v>
      </c>
      <c r="AV298" s="129" t="s">
        <v>103</v>
      </c>
      <c r="AW298" s="126" t="str">
        <f t="shared" si="139"/>
        <v/>
      </c>
      <c r="AX298" s="126" t="str">
        <f t="shared" si="140"/>
        <v/>
      </c>
      <c r="AY298" s="64" t="str">
        <f t="shared" si="141"/>
        <v/>
      </c>
      <c r="AZ298" s="97">
        <v>80.69</v>
      </c>
      <c r="BA298" s="68"/>
      <c r="BB298" s="68"/>
      <c r="BC298" s="68"/>
      <c r="BD298" s="68"/>
      <c r="BE298" s="15"/>
      <c r="BF298" s="5">
        <f t="shared" si="142"/>
        <v>10261</v>
      </c>
      <c r="BG298" s="42">
        <v>4219</v>
      </c>
      <c r="BH298" s="42">
        <v>6042</v>
      </c>
      <c r="BI298" s="42"/>
      <c r="BJ298" s="42"/>
      <c r="BK298" s="42"/>
      <c r="BL298" s="42"/>
      <c r="BM298" s="15"/>
    </row>
    <row r="299" spans="1:65" outlineLevel="5" x14ac:dyDescent="0.3">
      <c r="A299" s="22">
        <f t="shared" si="112"/>
        <v>9</v>
      </c>
      <c r="B299" s="9">
        <f t="shared" si="128"/>
        <v>44446</v>
      </c>
      <c r="C299" s="51">
        <v>345403</v>
      </c>
      <c r="D299" s="64" t="str">
        <f t="shared" si="133"/>
        <v/>
      </c>
      <c r="E299" s="12"/>
      <c r="F299" s="12"/>
      <c r="G299" s="12"/>
      <c r="H299" s="12"/>
      <c r="I299" s="12"/>
      <c r="J299" s="12"/>
      <c r="K299" s="12"/>
      <c r="L299" s="12"/>
      <c r="M299" s="74" t="str">
        <f t="shared" si="134"/>
        <v/>
      </c>
      <c r="N299" s="83" t="s">
        <v>103</v>
      </c>
      <c r="O299" s="83" t="s">
        <v>103</v>
      </c>
      <c r="P299" s="83"/>
      <c r="Q299" s="83"/>
      <c r="R299" s="83"/>
      <c r="S299" s="83"/>
      <c r="T299" s="83"/>
      <c r="U299" s="83"/>
      <c r="V299" s="5" t="str">
        <f t="shared" si="135"/>
        <v/>
      </c>
      <c r="W299" s="41"/>
      <c r="X299" s="41"/>
      <c r="Y299" s="41"/>
      <c r="Z299" s="41"/>
      <c r="AA299" s="41"/>
      <c r="AB299" s="41"/>
      <c r="AC299" s="41"/>
      <c r="AD299" s="41"/>
      <c r="AE299" s="5" t="str">
        <f t="shared" si="136"/>
        <v/>
      </c>
      <c r="AF299" s="41"/>
      <c r="AG299" s="41"/>
      <c r="AH299" s="41"/>
      <c r="AI299" s="41"/>
      <c r="AJ299" s="41"/>
      <c r="AK299" s="41"/>
      <c r="AL299" s="41"/>
      <c r="AM299" s="41"/>
      <c r="AN299" s="41">
        <f t="shared" si="143"/>
        <v>17.241379310344829</v>
      </c>
      <c r="AO299" s="41">
        <v>1218</v>
      </c>
      <c r="AP299" s="110" t="s">
        <v>103</v>
      </c>
      <c r="AQ299" s="111" t="s">
        <v>103</v>
      </c>
      <c r="AR299" s="126" t="str">
        <f t="shared" si="137"/>
        <v/>
      </c>
      <c r="AS299" s="126" t="str">
        <f t="shared" si="138"/>
        <v/>
      </c>
      <c r="AT299" s="127">
        <v>1237</v>
      </c>
      <c r="AU299" s="128">
        <v>2.56</v>
      </c>
      <c r="AV299" s="129" t="s">
        <v>103</v>
      </c>
      <c r="AW299" s="126" t="str">
        <f t="shared" si="139"/>
        <v/>
      </c>
      <c r="AX299" s="126" t="str">
        <f t="shared" si="140"/>
        <v/>
      </c>
      <c r="AY299" s="64" t="str">
        <f t="shared" si="141"/>
        <v/>
      </c>
      <c r="AZ299" s="97">
        <v>80.27</v>
      </c>
      <c r="BA299" s="68"/>
      <c r="BB299" s="68"/>
      <c r="BC299" s="68"/>
      <c r="BD299" s="68"/>
      <c r="BE299" s="15"/>
      <c r="BF299" s="5">
        <f t="shared" si="142"/>
        <v>10918</v>
      </c>
      <c r="BG299" s="42">
        <v>0</v>
      </c>
      <c r="BH299" s="42">
        <v>10918</v>
      </c>
      <c r="BI299" s="42"/>
      <c r="BJ299" s="42"/>
      <c r="BK299" s="42"/>
      <c r="BL299" s="42"/>
      <c r="BM299" s="15"/>
    </row>
    <row r="300" spans="1:65" outlineLevel="5" x14ac:dyDescent="0.3">
      <c r="A300" s="22">
        <f t="shared" si="112"/>
        <v>9</v>
      </c>
      <c r="B300" s="9">
        <f t="shared" si="128"/>
        <v>44447</v>
      </c>
      <c r="C300" s="51">
        <v>341016</v>
      </c>
      <c r="D300" s="64" t="str">
        <f t="shared" si="133"/>
        <v/>
      </c>
      <c r="E300" s="12"/>
      <c r="F300" s="12"/>
      <c r="G300" s="12"/>
      <c r="H300" s="12"/>
      <c r="I300" s="12"/>
      <c r="J300" s="12"/>
      <c r="K300" s="12"/>
      <c r="L300" s="12"/>
      <c r="M300" s="74" t="str">
        <f t="shared" si="134"/>
        <v/>
      </c>
      <c r="N300" s="83" t="s">
        <v>103</v>
      </c>
      <c r="O300" s="83" t="s">
        <v>103</v>
      </c>
      <c r="P300" s="83"/>
      <c r="Q300" s="83"/>
      <c r="R300" s="83"/>
      <c r="S300" s="83"/>
      <c r="T300" s="83"/>
      <c r="U300" s="83"/>
      <c r="V300" s="5" t="str">
        <f t="shared" si="135"/>
        <v/>
      </c>
      <c r="W300" s="41"/>
      <c r="X300" s="41"/>
      <c r="Y300" s="41"/>
      <c r="Z300" s="41"/>
      <c r="AA300" s="41"/>
      <c r="AB300" s="41"/>
      <c r="AC300" s="41"/>
      <c r="AD300" s="41"/>
      <c r="AE300" s="5" t="str">
        <f t="shared" si="136"/>
        <v/>
      </c>
      <c r="AF300" s="41"/>
      <c r="AG300" s="41"/>
      <c r="AH300" s="41"/>
      <c r="AI300" s="41"/>
      <c r="AJ300" s="41"/>
      <c r="AK300" s="41"/>
      <c r="AL300" s="41"/>
      <c r="AM300" s="41"/>
      <c r="AN300" s="41">
        <f t="shared" si="143"/>
        <v>17.933390264730999</v>
      </c>
      <c r="AO300" s="41">
        <v>1171</v>
      </c>
      <c r="AP300" s="110" t="s">
        <v>103</v>
      </c>
      <c r="AQ300" s="111" t="s">
        <v>103</v>
      </c>
      <c r="AR300" s="126" t="str">
        <f t="shared" si="137"/>
        <v/>
      </c>
      <c r="AS300" s="126" t="str">
        <f t="shared" si="138"/>
        <v/>
      </c>
      <c r="AT300" s="127">
        <v>1215</v>
      </c>
      <c r="AU300" s="128">
        <v>2.5</v>
      </c>
      <c r="AV300" s="129" t="s">
        <v>103</v>
      </c>
      <c r="AW300" s="126" t="str">
        <f t="shared" si="139"/>
        <v/>
      </c>
      <c r="AX300" s="126" t="str">
        <f t="shared" si="140"/>
        <v/>
      </c>
      <c r="AY300" s="64" t="str">
        <f t="shared" si="141"/>
        <v/>
      </c>
      <c r="AZ300" s="97">
        <v>79.95</v>
      </c>
      <c r="BA300" s="68"/>
      <c r="BB300" s="68"/>
      <c r="BC300" s="68"/>
      <c r="BD300" s="68"/>
      <c r="BE300" s="15"/>
      <c r="BF300" s="5">
        <f t="shared" si="142"/>
        <v>10441</v>
      </c>
      <c r="BG300" s="42">
        <v>0</v>
      </c>
      <c r="BH300" s="42">
        <v>10441</v>
      </c>
      <c r="BI300" s="42"/>
      <c r="BJ300" s="42"/>
      <c r="BK300" s="42"/>
      <c r="BL300" s="42"/>
      <c r="BM300" s="15"/>
    </row>
    <row r="301" spans="1:65" outlineLevel="5" x14ac:dyDescent="0.3">
      <c r="A301" s="22">
        <f t="shared" si="112"/>
        <v>9</v>
      </c>
      <c r="B301" s="9">
        <f t="shared" si="128"/>
        <v>44448</v>
      </c>
      <c r="C301" s="51">
        <v>338236</v>
      </c>
      <c r="D301" s="64" t="str">
        <f t="shared" si="133"/>
        <v/>
      </c>
      <c r="E301" s="12"/>
      <c r="F301" s="12"/>
      <c r="G301" s="12"/>
      <c r="H301" s="12"/>
      <c r="I301" s="12"/>
      <c r="J301" s="12"/>
      <c r="K301" s="12"/>
      <c r="L301" s="12"/>
      <c r="M301" s="74">
        <f t="shared" si="134"/>
        <v>7.4</v>
      </c>
      <c r="N301" s="83">
        <v>7.3</v>
      </c>
      <c r="O301" s="83">
        <v>7.41</v>
      </c>
      <c r="P301" s="83"/>
      <c r="Q301" s="83"/>
      <c r="R301" s="83"/>
      <c r="S301" s="83"/>
      <c r="T301" s="83"/>
      <c r="U301" s="83"/>
      <c r="V301" s="5" t="str">
        <f t="shared" si="135"/>
        <v/>
      </c>
      <c r="W301" s="41"/>
      <c r="X301" s="41"/>
      <c r="Y301" s="41"/>
      <c r="Z301" s="41"/>
      <c r="AA301" s="41"/>
      <c r="AB301" s="41"/>
      <c r="AC301" s="41"/>
      <c r="AD301" s="41"/>
      <c r="AE301" s="5" t="str">
        <f t="shared" si="136"/>
        <v/>
      </c>
      <c r="AF301" s="41"/>
      <c r="AG301" s="41"/>
      <c r="AH301" s="41"/>
      <c r="AI301" s="41"/>
      <c r="AJ301" s="41"/>
      <c r="AK301" s="41"/>
      <c r="AL301" s="41"/>
      <c r="AM301" s="41"/>
      <c r="AN301" s="41">
        <f t="shared" si="143"/>
        <v>18.600531443755536</v>
      </c>
      <c r="AO301" s="41">
        <v>1129</v>
      </c>
      <c r="AP301" s="110">
        <v>2.88</v>
      </c>
      <c r="AQ301" s="111">
        <v>2.13</v>
      </c>
      <c r="AR301" s="126">
        <f t="shared" si="137"/>
        <v>73.958333333333343</v>
      </c>
      <c r="AS301" s="126">
        <f t="shared" si="138"/>
        <v>26.041666666666657</v>
      </c>
      <c r="AT301" s="127">
        <v>1115</v>
      </c>
      <c r="AU301" s="128">
        <v>2.57</v>
      </c>
      <c r="AV301" s="129">
        <v>1.62</v>
      </c>
      <c r="AW301" s="126">
        <f t="shared" si="139"/>
        <v>63.035019455252929</v>
      </c>
      <c r="AX301" s="126">
        <f t="shared" si="140"/>
        <v>36.964980544747071</v>
      </c>
      <c r="AY301" s="64">
        <f t="shared" si="141"/>
        <v>39.955522609340264</v>
      </c>
      <c r="AZ301" s="97">
        <v>81.349999999999994</v>
      </c>
      <c r="BA301" s="68"/>
      <c r="BB301" s="68"/>
      <c r="BC301" s="68"/>
      <c r="BD301" s="68"/>
      <c r="BE301" s="15"/>
      <c r="BF301" s="5">
        <f t="shared" si="142"/>
        <v>11161</v>
      </c>
      <c r="BG301" s="42">
        <v>2544</v>
      </c>
      <c r="BH301" s="42">
        <v>8617</v>
      </c>
      <c r="BI301" s="42"/>
      <c r="BJ301" s="42"/>
      <c r="BK301" s="42"/>
      <c r="BL301" s="42"/>
      <c r="BM301" s="15"/>
    </row>
    <row r="302" spans="1:65" outlineLevel="5" x14ac:dyDescent="0.3">
      <c r="A302" s="22">
        <f t="shared" si="112"/>
        <v>9</v>
      </c>
      <c r="B302" s="9">
        <f t="shared" si="128"/>
        <v>44449</v>
      </c>
      <c r="C302" s="51">
        <v>351180</v>
      </c>
      <c r="D302" s="64" t="str">
        <f t="shared" si="133"/>
        <v/>
      </c>
      <c r="E302" s="12"/>
      <c r="F302" s="12"/>
      <c r="G302" s="12"/>
      <c r="H302" s="12"/>
      <c r="I302" s="12"/>
      <c r="J302" s="12"/>
      <c r="K302" s="12"/>
      <c r="L302" s="12"/>
      <c r="M302" s="74" t="str">
        <f t="shared" si="134"/>
        <v/>
      </c>
      <c r="N302" s="83" t="s">
        <v>103</v>
      </c>
      <c r="O302" s="83" t="s">
        <v>103</v>
      </c>
      <c r="P302" s="83"/>
      <c r="Q302" s="83"/>
      <c r="R302" s="83"/>
      <c r="S302" s="83"/>
      <c r="T302" s="83"/>
      <c r="U302" s="83"/>
      <c r="V302" s="5" t="str">
        <f t="shared" si="135"/>
        <v/>
      </c>
      <c r="W302" s="41"/>
      <c r="X302" s="41"/>
      <c r="Y302" s="41"/>
      <c r="Z302" s="41"/>
      <c r="AA302" s="41"/>
      <c r="AB302" s="41"/>
      <c r="AC302" s="41"/>
      <c r="AD302" s="41"/>
      <c r="AE302" s="5" t="str">
        <f t="shared" si="136"/>
        <v/>
      </c>
      <c r="AF302" s="41"/>
      <c r="AG302" s="41"/>
      <c r="AH302" s="41"/>
      <c r="AI302" s="41"/>
      <c r="AJ302" s="41"/>
      <c r="AK302" s="41"/>
      <c r="AL302" s="41"/>
      <c r="AM302" s="41"/>
      <c r="AN302" s="41">
        <f t="shared" si="143"/>
        <v>21.627188465499486</v>
      </c>
      <c r="AO302" s="41">
        <v>971</v>
      </c>
      <c r="AP302" s="110" t="s">
        <v>103</v>
      </c>
      <c r="AQ302" s="111" t="s">
        <v>103</v>
      </c>
      <c r="AR302" s="126" t="str">
        <f t="shared" si="137"/>
        <v/>
      </c>
      <c r="AS302" s="126" t="str">
        <f t="shared" si="138"/>
        <v/>
      </c>
      <c r="AT302" s="127">
        <v>1009</v>
      </c>
      <c r="AU302" s="128">
        <v>2.54</v>
      </c>
      <c r="AV302" s="129" t="s">
        <v>103</v>
      </c>
      <c r="AW302" s="126" t="str">
        <f t="shared" si="139"/>
        <v/>
      </c>
      <c r="AX302" s="126" t="str">
        <f t="shared" si="140"/>
        <v/>
      </c>
      <c r="AY302" s="64" t="str">
        <f t="shared" si="141"/>
        <v/>
      </c>
      <c r="AZ302" s="97">
        <v>81.02</v>
      </c>
      <c r="BA302" s="68"/>
      <c r="BB302" s="68"/>
      <c r="BC302" s="68"/>
      <c r="BD302" s="68"/>
      <c r="BE302" s="15"/>
      <c r="BF302" s="5">
        <f t="shared" si="142"/>
        <v>10515</v>
      </c>
      <c r="BG302" s="42">
        <v>5547</v>
      </c>
      <c r="BH302" s="42">
        <v>4968</v>
      </c>
      <c r="BI302" s="42"/>
      <c r="BJ302" s="42"/>
      <c r="BK302" s="42"/>
      <c r="BL302" s="42"/>
      <c r="BM302" s="15"/>
    </row>
    <row r="303" spans="1:65" outlineLevel="5" x14ac:dyDescent="0.3">
      <c r="A303" s="22">
        <f t="shared" si="112"/>
        <v>9</v>
      </c>
      <c r="B303" s="9">
        <f t="shared" si="128"/>
        <v>44450</v>
      </c>
      <c r="C303" s="51">
        <v>335735</v>
      </c>
      <c r="D303" s="64" t="str">
        <f t="shared" si="133"/>
        <v/>
      </c>
      <c r="E303" s="12"/>
      <c r="F303" s="12"/>
      <c r="G303" s="12"/>
      <c r="H303" s="12"/>
      <c r="I303" s="12"/>
      <c r="J303" s="12"/>
      <c r="K303" s="12"/>
      <c r="L303" s="12"/>
      <c r="M303" s="74" t="str">
        <f t="shared" si="134"/>
        <v/>
      </c>
      <c r="N303" s="83" t="s">
        <v>103</v>
      </c>
      <c r="O303" s="83" t="s">
        <v>103</v>
      </c>
      <c r="P303" s="83"/>
      <c r="Q303" s="83"/>
      <c r="R303" s="83"/>
      <c r="S303" s="83"/>
      <c r="T303" s="83"/>
      <c r="U303" s="83"/>
      <c r="V303" s="5" t="str">
        <f t="shared" si="135"/>
        <v/>
      </c>
      <c r="W303" s="41"/>
      <c r="X303" s="41"/>
      <c r="Y303" s="41"/>
      <c r="Z303" s="41"/>
      <c r="AA303" s="41"/>
      <c r="AB303" s="41"/>
      <c r="AC303" s="41"/>
      <c r="AD303" s="41"/>
      <c r="AE303" s="5" t="str">
        <f t="shared" si="136"/>
        <v/>
      </c>
      <c r="AF303" s="41"/>
      <c r="AG303" s="41"/>
      <c r="AH303" s="41"/>
      <c r="AI303" s="41"/>
      <c r="AJ303" s="41"/>
      <c r="AK303" s="41"/>
      <c r="AL303" s="41"/>
      <c r="AM303" s="41"/>
      <c r="AN303" s="41">
        <f t="shared" si="143"/>
        <v>19.774011299435028</v>
      </c>
      <c r="AO303" s="41">
        <v>1062</v>
      </c>
      <c r="AP303" s="110" t="s">
        <v>103</v>
      </c>
      <c r="AQ303" s="111" t="s">
        <v>103</v>
      </c>
      <c r="AR303" s="126" t="str">
        <f t="shared" si="137"/>
        <v/>
      </c>
      <c r="AS303" s="126" t="str">
        <f t="shared" si="138"/>
        <v/>
      </c>
      <c r="AT303" s="127">
        <v>1074</v>
      </c>
      <c r="AU303" s="128" t="s">
        <v>103</v>
      </c>
      <c r="AV303" s="129" t="s">
        <v>103</v>
      </c>
      <c r="AW303" s="126" t="str">
        <f t="shared" si="139"/>
        <v/>
      </c>
      <c r="AX303" s="126" t="str">
        <f t="shared" si="140"/>
        <v/>
      </c>
      <c r="AY303" s="64" t="str">
        <f t="shared" si="141"/>
        <v/>
      </c>
      <c r="AZ303" s="97" t="s">
        <v>103</v>
      </c>
      <c r="BA303" s="68"/>
      <c r="BB303" s="68"/>
      <c r="BC303" s="68"/>
      <c r="BD303" s="68"/>
      <c r="BE303" s="15"/>
      <c r="BF303" s="5">
        <f t="shared" si="142"/>
        <v>11826</v>
      </c>
      <c r="BG303" s="42">
        <v>5680</v>
      </c>
      <c r="BH303" s="42">
        <v>6146</v>
      </c>
      <c r="BI303" s="42"/>
      <c r="BJ303" s="42"/>
      <c r="BK303" s="42"/>
      <c r="BL303" s="42"/>
      <c r="BM303" s="15"/>
    </row>
    <row r="304" spans="1:65" outlineLevel="5" x14ac:dyDescent="0.3">
      <c r="A304" s="22">
        <f t="shared" si="112"/>
        <v>9</v>
      </c>
      <c r="B304" s="9">
        <f t="shared" si="128"/>
        <v>44451</v>
      </c>
      <c r="C304" s="51">
        <v>310449</v>
      </c>
      <c r="D304" s="64" t="str">
        <f t="shared" si="133"/>
        <v/>
      </c>
      <c r="E304" s="12"/>
      <c r="F304" s="12"/>
      <c r="G304" s="12"/>
      <c r="H304" s="12"/>
      <c r="I304" s="12"/>
      <c r="J304" s="12"/>
      <c r="K304" s="12"/>
      <c r="L304" s="12"/>
      <c r="M304" s="74" t="str">
        <f t="shared" si="134"/>
        <v/>
      </c>
      <c r="N304" s="83" t="s">
        <v>103</v>
      </c>
      <c r="O304" s="83" t="s">
        <v>103</v>
      </c>
      <c r="P304" s="83"/>
      <c r="Q304" s="83"/>
      <c r="R304" s="83"/>
      <c r="S304" s="83"/>
      <c r="T304" s="83"/>
      <c r="U304" s="83"/>
      <c r="V304" s="5" t="str">
        <f t="shared" si="135"/>
        <v/>
      </c>
      <c r="W304" s="41"/>
      <c r="X304" s="41"/>
      <c r="Y304" s="41"/>
      <c r="Z304" s="41"/>
      <c r="AA304" s="41"/>
      <c r="AB304" s="41"/>
      <c r="AC304" s="41"/>
      <c r="AD304" s="41"/>
      <c r="AE304" s="5" t="str">
        <f t="shared" si="136"/>
        <v/>
      </c>
      <c r="AF304" s="41"/>
      <c r="AG304" s="41"/>
      <c r="AH304" s="41"/>
      <c r="AI304" s="41"/>
      <c r="AJ304" s="41"/>
      <c r="AK304" s="41"/>
      <c r="AL304" s="41"/>
      <c r="AM304" s="41"/>
      <c r="AN304" s="41">
        <f t="shared" si="143"/>
        <v>21.671826625386998</v>
      </c>
      <c r="AO304" s="41">
        <v>969</v>
      </c>
      <c r="AP304" s="110" t="s">
        <v>103</v>
      </c>
      <c r="AQ304" s="111" t="s">
        <v>103</v>
      </c>
      <c r="AR304" s="126" t="str">
        <f t="shared" si="137"/>
        <v/>
      </c>
      <c r="AS304" s="126" t="str">
        <f t="shared" si="138"/>
        <v/>
      </c>
      <c r="AT304" s="127">
        <v>1029</v>
      </c>
      <c r="AU304" s="128" t="s">
        <v>103</v>
      </c>
      <c r="AV304" s="129" t="s">
        <v>103</v>
      </c>
      <c r="AW304" s="126" t="str">
        <f t="shared" si="139"/>
        <v/>
      </c>
      <c r="AX304" s="126" t="str">
        <f t="shared" si="140"/>
        <v/>
      </c>
      <c r="AY304" s="64" t="str">
        <f t="shared" si="141"/>
        <v/>
      </c>
      <c r="AZ304" s="97" t="s">
        <v>103</v>
      </c>
      <c r="BA304" s="68"/>
      <c r="BB304" s="68"/>
      <c r="BC304" s="68"/>
      <c r="BD304" s="68"/>
      <c r="BE304" s="15"/>
      <c r="BF304" s="5">
        <f t="shared" si="142"/>
        <v>11644</v>
      </c>
      <c r="BG304" s="42">
        <v>4171</v>
      </c>
      <c r="BH304" s="42">
        <v>7473</v>
      </c>
      <c r="BI304" s="42"/>
      <c r="BJ304" s="42"/>
      <c r="BK304" s="42"/>
      <c r="BL304" s="42"/>
      <c r="BM304" s="15"/>
    </row>
    <row r="305" spans="1:65" outlineLevel="5" x14ac:dyDescent="0.3">
      <c r="A305" s="22">
        <f t="shared" si="112"/>
        <v>9</v>
      </c>
      <c r="B305" s="9">
        <f t="shared" si="128"/>
        <v>44452</v>
      </c>
      <c r="C305" s="51">
        <v>335940</v>
      </c>
      <c r="D305" s="64" t="str">
        <f t="shared" si="133"/>
        <v/>
      </c>
      <c r="E305" s="12"/>
      <c r="F305" s="12"/>
      <c r="G305" s="12"/>
      <c r="H305" s="12"/>
      <c r="I305" s="12"/>
      <c r="J305" s="12"/>
      <c r="K305" s="12"/>
      <c r="L305" s="12"/>
      <c r="M305" s="74" t="str">
        <f t="shared" si="134"/>
        <v/>
      </c>
      <c r="N305" s="83" t="s">
        <v>103</v>
      </c>
      <c r="O305" s="83" t="s">
        <v>103</v>
      </c>
      <c r="P305" s="83"/>
      <c r="Q305" s="83"/>
      <c r="R305" s="83"/>
      <c r="S305" s="83"/>
      <c r="T305" s="83"/>
      <c r="U305" s="83"/>
      <c r="V305" s="5" t="str">
        <f t="shared" si="135"/>
        <v/>
      </c>
      <c r="W305" s="41"/>
      <c r="X305" s="41"/>
      <c r="Y305" s="41"/>
      <c r="Z305" s="41"/>
      <c r="AA305" s="41"/>
      <c r="AB305" s="41"/>
      <c r="AC305" s="41"/>
      <c r="AD305" s="41"/>
      <c r="AE305" s="5" t="str">
        <f t="shared" si="136"/>
        <v/>
      </c>
      <c r="AF305" s="41"/>
      <c r="AG305" s="41"/>
      <c r="AH305" s="41"/>
      <c r="AI305" s="41"/>
      <c r="AJ305" s="41"/>
      <c r="AK305" s="41"/>
      <c r="AL305" s="41"/>
      <c r="AM305" s="41"/>
      <c r="AN305" s="41">
        <f t="shared" si="143"/>
        <v>20.669291338582678</v>
      </c>
      <c r="AO305" s="41">
        <v>1016</v>
      </c>
      <c r="AP305" s="110" t="s">
        <v>103</v>
      </c>
      <c r="AQ305" s="111" t="s">
        <v>103</v>
      </c>
      <c r="AR305" s="126" t="str">
        <f t="shared" si="137"/>
        <v/>
      </c>
      <c r="AS305" s="126" t="str">
        <f t="shared" si="138"/>
        <v/>
      </c>
      <c r="AT305" s="127">
        <v>1023</v>
      </c>
      <c r="AU305" s="128">
        <v>2.52</v>
      </c>
      <c r="AV305" s="129" t="s">
        <v>103</v>
      </c>
      <c r="AW305" s="126" t="str">
        <f t="shared" si="139"/>
        <v/>
      </c>
      <c r="AX305" s="126" t="str">
        <f t="shared" si="140"/>
        <v/>
      </c>
      <c r="AY305" s="64" t="str">
        <f t="shared" si="141"/>
        <v/>
      </c>
      <c r="AZ305" s="97">
        <v>80.569999999999993</v>
      </c>
      <c r="BA305" s="68"/>
      <c r="BB305" s="68"/>
      <c r="BC305" s="68"/>
      <c r="BD305" s="68"/>
      <c r="BE305" s="15"/>
      <c r="BF305" s="5">
        <f t="shared" si="142"/>
        <v>9852</v>
      </c>
      <c r="BG305" s="42">
        <v>0</v>
      </c>
      <c r="BH305" s="42">
        <v>9852</v>
      </c>
      <c r="BI305" s="42"/>
      <c r="BJ305" s="42"/>
      <c r="BK305" s="42"/>
      <c r="BL305" s="42"/>
      <c r="BM305" s="15"/>
    </row>
    <row r="306" spans="1:65" outlineLevel="5" x14ac:dyDescent="0.3">
      <c r="A306" s="22">
        <f t="shared" si="112"/>
        <v>9</v>
      </c>
      <c r="B306" s="9">
        <f t="shared" si="128"/>
        <v>44453</v>
      </c>
      <c r="C306" s="51">
        <v>344253</v>
      </c>
      <c r="D306" s="64" t="str">
        <f t="shared" si="133"/>
        <v/>
      </c>
      <c r="E306" s="12"/>
      <c r="F306" s="12"/>
      <c r="G306" s="12"/>
      <c r="H306" s="12"/>
      <c r="I306" s="12"/>
      <c r="J306" s="12"/>
      <c r="K306" s="12"/>
      <c r="L306" s="12"/>
      <c r="M306" s="74">
        <f t="shared" si="134"/>
        <v>7.3</v>
      </c>
      <c r="N306" s="83">
        <v>7.31</v>
      </c>
      <c r="O306" s="83">
        <v>7.27</v>
      </c>
      <c r="P306" s="83"/>
      <c r="Q306" s="83"/>
      <c r="R306" s="83"/>
      <c r="S306" s="83"/>
      <c r="T306" s="83"/>
      <c r="U306" s="83"/>
      <c r="V306" s="5" t="str">
        <f t="shared" si="135"/>
        <v/>
      </c>
      <c r="W306" s="41"/>
      <c r="X306" s="41"/>
      <c r="Y306" s="41"/>
      <c r="Z306" s="41"/>
      <c r="AA306" s="41"/>
      <c r="AB306" s="41"/>
      <c r="AC306" s="41"/>
      <c r="AD306" s="41"/>
      <c r="AE306" s="5" t="str">
        <f t="shared" si="136"/>
        <v/>
      </c>
      <c r="AF306" s="41"/>
      <c r="AG306" s="41"/>
      <c r="AH306" s="41"/>
      <c r="AI306" s="41"/>
      <c r="AJ306" s="41"/>
      <c r="AK306" s="41"/>
      <c r="AL306" s="41"/>
      <c r="AM306" s="41"/>
      <c r="AN306" s="41">
        <f t="shared" si="143"/>
        <v>16.719745222929937</v>
      </c>
      <c r="AO306" s="41">
        <v>1256</v>
      </c>
      <c r="AP306" s="110">
        <v>3.14</v>
      </c>
      <c r="AQ306" s="111">
        <v>2.4500000000000002</v>
      </c>
      <c r="AR306" s="126">
        <f t="shared" si="137"/>
        <v>78.025477707006374</v>
      </c>
      <c r="AS306" s="126">
        <f t="shared" si="138"/>
        <v>21.974522292993626</v>
      </c>
      <c r="AT306" s="127">
        <v>1582</v>
      </c>
      <c r="AU306" s="128">
        <v>2.39</v>
      </c>
      <c r="AV306" s="129">
        <v>1.54</v>
      </c>
      <c r="AW306" s="126">
        <f t="shared" si="139"/>
        <v>64.43514644351464</v>
      </c>
      <c r="AX306" s="126">
        <f t="shared" si="140"/>
        <v>35.56485355648536</v>
      </c>
      <c r="AY306" s="64">
        <f t="shared" si="141"/>
        <v>48.974789915966419</v>
      </c>
      <c r="AZ306" s="97">
        <v>78.569999999999993</v>
      </c>
      <c r="BA306" s="68"/>
      <c r="BB306" s="68"/>
      <c r="BC306" s="68"/>
      <c r="BD306" s="68"/>
      <c r="BE306" s="15"/>
      <c r="BF306" s="5">
        <f t="shared" si="142"/>
        <v>11212</v>
      </c>
      <c r="BG306" s="42">
        <v>0</v>
      </c>
      <c r="BH306" s="42">
        <v>11212</v>
      </c>
      <c r="BI306" s="42"/>
      <c r="BJ306" s="42"/>
      <c r="BK306" s="42"/>
      <c r="BL306" s="42"/>
      <c r="BM306" s="15"/>
    </row>
    <row r="307" spans="1:65" outlineLevel="5" x14ac:dyDescent="0.3">
      <c r="A307" s="22">
        <f t="shared" ref="A307:A378" si="144">MONTH(B307)</f>
        <v>9</v>
      </c>
      <c r="B307" s="9">
        <f t="shared" si="128"/>
        <v>44454</v>
      </c>
      <c r="C307" s="51">
        <v>343996</v>
      </c>
      <c r="D307" s="64" t="str">
        <f t="shared" si="133"/>
        <v/>
      </c>
      <c r="E307" s="12"/>
      <c r="F307" s="12"/>
      <c r="G307" s="12"/>
      <c r="H307" s="12"/>
      <c r="I307" s="12"/>
      <c r="J307" s="12"/>
      <c r="K307" s="12"/>
      <c r="L307" s="12"/>
      <c r="M307" s="74" t="str">
        <f t="shared" si="134"/>
        <v/>
      </c>
      <c r="N307" s="83" t="s">
        <v>103</v>
      </c>
      <c r="O307" s="83" t="s">
        <v>103</v>
      </c>
      <c r="P307" s="83"/>
      <c r="Q307" s="83"/>
      <c r="R307" s="83"/>
      <c r="S307" s="83"/>
      <c r="T307" s="83"/>
      <c r="U307" s="83"/>
      <c r="V307" s="5" t="str">
        <f t="shared" si="135"/>
        <v/>
      </c>
      <c r="W307" s="41"/>
      <c r="X307" s="41"/>
      <c r="Y307" s="41"/>
      <c r="Z307" s="41"/>
      <c r="AA307" s="41"/>
      <c r="AB307" s="41"/>
      <c r="AC307" s="41"/>
      <c r="AD307" s="41"/>
      <c r="AE307" s="5" t="str">
        <f t="shared" si="136"/>
        <v/>
      </c>
      <c r="AF307" s="41"/>
      <c r="AG307" s="41"/>
      <c r="AH307" s="41"/>
      <c r="AI307" s="41"/>
      <c r="AJ307" s="41"/>
      <c r="AK307" s="41"/>
      <c r="AL307" s="41"/>
      <c r="AM307" s="41"/>
      <c r="AN307" s="41">
        <f t="shared" si="143"/>
        <v>16.719745222929937</v>
      </c>
      <c r="AO307" s="41">
        <v>1256</v>
      </c>
      <c r="AP307" s="110" t="s">
        <v>103</v>
      </c>
      <c r="AQ307" s="111" t="s">
        <v>103</v>
      </c>
      <c r="AR307" s="126" t="str">
        <f t="shared" si="137"/>
        <v/>
      </c>
      <c r="AS307" s="126" t="str">
        <f t="shared" si="138"/>
        <v/>
      </c>
      <c r="AT307" s="127">
        <v>1523</v>
      </c>
      <c r="AU307" s="128">
        <v>2.46</v>
      </c>
      <c r="AV307" s="129" t="s">
        <v>103</v>
      </c>
      <c r="AW307" s="126" t="str">
        <f t="shared" si="139"/>
        <v/>
      </c>
      <c r="AX307" s="126" t="str">
        <f t="shared" si="140"/>
        <v/>
      </c>
      <c r="AY307" s="64" t="str">
        <f t="shared" si="141"/>
        <v/>
      </c>
      <c r="AZ307" s="97">
        <v>79.569999999999993</v>
      </c>
      <c r="BA307" s="68"/>
      <c r="BB307" s="68"/>
      <c r="BC307" s="68"/>
      <c r="BD307" s="68"/>
      <c r="BE307" s="15"/>
      <c r="BF307" s="5">
        <f t="shared" si="142"/>
        <v>10988</v>
      </c>
      <c r="BG307" s="42">
        <v>0</v>
      </c>
      <c r="BH307" s="42">
        <v>10988</v>
      </c>
      <c r="BI307" s="42"/>
      <c r="BJ307" s="42"/>
      <c r="BK307" s="42"/>
      <c r="BL307" s="42"/>
      <c r="BM307" s="15"/>
    </row>
    <row r="308" spans="1:65" outlineLevel="5" x14ac:dyDescent="0.3">
      <c r="A308" s="22">
        <f t="shared" si="144"/>
        <v>9</v>
      </c>
      <c r="B308" s="9">
        <f t="shared" si="128"/>
        <v>44455</v>
      </c>
      <c r="C308" s="51">
        <v>333307</v>
      </c>
      <c r="D308" s="64" t="str">
        <f t="shared" si="133"/>
        <v/>
      </c>
      <c r="E308" s="12"/>
      <c r="F308" s="12"/>
      <c r="G308" s="12"/>
      <c r="H308" s="12"/>
      <c r="I308" s="12"/>
      <c r="J308" s="12"/>
      <c r="K308" s="12"/>
      <c r="L308" s="12"/>
      <c r="M308" s="74" t="str">
        <f t="shared" si="134"/>
        <v/>
      </c>
      <c r="N308" s="83" t="s">
        <v>103</v>
      </c>
      <c r="O308" s="83" t="s">
        <v>103</v>
      </c>
      <c r="P308" s="83"/>
      <c r="Q308" s="83"/>
      <c r="R308" s="83"/>
      <c r="S308" s="83"/>
      <c r="T308" s="83"/>
      <c r="U308" s="83"/>
      <c r="V308" s="5" t="str">
        <f t="shared" si="135"/>
        <v/>
      </c>
      <c r="W308" s="41"/>
      <c r="X308" s="41"/>
      <c r="Y308" s="41"/>
      <c r="Z308" s="41"/>
      <c r="AA308" s="41"/>
      <c r="AB308" s="41"/>
      <c r="AC308" s="41"/>
      <c r="AD308" s="41"/>
      <c r="AE308" s="5" t="str">
        <f t="shared" si="136"/>
        <v/>
      </c>
      <c r="AF308" s="41"/>
      <c r="AG308" s="41"/>
      <c r="AH308" s="41"/>
      <c r="AI308" s="41"/>
      <c r="AJ308" s="41"/>
      <c r="AK308" s="41"/>
      <c r="AL308" s="41"/>
      <c r="AM308" s="41"/>
      <c r="AN308" s="41">
        <f t="shared" si="143"/>
        <v>19.644527595884004</v>
      </c>
      <c r="AO308" s="41">
        <v>1069</v>
      </c>
      <c r="AP308" s="110" t="s">
        <v>103</v>
      </c>
      <c r="AQ308" s="111" t="s">
        <v>103</v>
      </c>
      <c r="AR308" s="126" t="str">
        <f t="shared" si="137"/>
        <v/>
      </c>
      <c r="AS308" s="126" t="str">
        <f t="shared" si="138"/>
        <v/>
      </c>
      <c r="AT308" s="127">
        <v>1114</v>
      </c>
      <c r="AU308" s="128">
        <v>2.5</v>
      </c>
      <c r="AV308" s="129" t="s">
        <v>103</v>
      </c>
      <c r="AW308" s="126" t="str">
        <f t="shared" si="139"/>
        <v/>
      </c>
      <c r="AX308" s="126" t="str">
        <f t="shared" si="140"/>
        <v/>
      </c>
      <c r="AY308" s="64" t="str">
        <f t="shared" si="141"/>
        <v/>
      </c>
      <c r="AZ308" s="97">
        <v>79.67</v>
      </c>
      <c r="BA308" s="68"/>
      <c r="BB308" s="68"/>
      <c r="BC308" s="68"/>
      <c r="BD308" s="68"/>
      <c r="BE308" s="15"/>
      <c r="BF308" s="5">
        <f t="shared" si="142"/>
        <v>11074</v>
      </c>
      <c r="BG308" s="42">
        <v>3587</v>
      </c>
      <c r="BH308" s="42">
        <v>7487</v>
      </c>
      <c r="BI308" s="42"/>
      <c r="BJ308" s="42"/>
      <c r="BK308" s="42"/>
      <c r="BL308" s="42"/>
      <c r="BM308" s="15"/>
    </row>
    <row r="309" spans="1:65" outlineLevel="5" x14ac:dyDescent="0.3">
      <c r="A309" s="22">
        <f t="shared" si="144"/>
        <v>9</v>
      </c>
      <c r="B309" s="9">
        <f t="shared" si="128"/>
        <v>44456</v>
      </c>
      <c r="C309" s="51">
        <v>341125</v>
      </c>
      <c r="D309" s="64" t="str">
        <f t="shared" si="133"/>
        <v/>
      </c>
      <c r="E309" s="12"/>
      <c r="F309" s="12"/>
      <c r="G309" s="12"/>
      <c r="H309" s="12"/>
      <c r="I309" s="12"/>
      <c r="J309" s="12"/>
      <c r="K309" s="12"/>
      <c r="L309" s="12"/>
      <c r="M309" s="74" t="str">
        <f t="shared" si="134"/>
        <v/>
      </c>
      <c r="N309" s="83" t="s">
        <v>103</v>
      </c>
      <c r="O309" s="83" t="s">
        <v>103</v>
      </c>
      <c r="P309" s="83"/>
      <c r="Q309" s="83"/>
      <c r="R309" s="83"/>
      <c r="S309" s="83"/>
      <c r="T309" s="83"/>
      <c r="U309" s="83"/>
      <c r="V309" s="5" t="str">
        <f t="shared" si="135"/>
        <v/>
      </c>
      <c r="W309" s="41"/>
      <c r="X309" s="41"/>
      <c r="Y309" s="41"/>
      <c r="Z309" s="41"/>
      <c r="AA309" s="41"/>
      <c r="AB309" s="41"/>
      <c r="AC309" s="41"/>
      <c r="AD309" s="41"/>
      <c r="AE309" s="5" t="str">
        <f t="shared" si="136"/>
        <v/>
      </c>
      <c r="AF309" s="41"/>
      <c r="AG309" s="41"/>
      <c r="AH309" s="41"/>
      <c r="AI309" s="41"/>
      <c r="AJ309" s="41"/>
      <c r="AK309" s="41"/>
      <c r="AL309" s="41"/>
      <c r="AM309" s="41"/>
      <c r="AN309" s="41">
        <f t="shared" si="143"/>
        <v>21.341463414634145</v>
      </c>
      <c r="AO309" s="41">
        <v>984</v>
      </c>
      <c r="AP309" s="110" t="s">
        <v>103</v>
      </c>
      <c r="AQ309" s="111" t="s">
        <v>103</v>
      </c>
      <c r="AR309" s="126" t="str">
        <f t="shared" si="137"/>
        <v/>
      </c>
      <c r="AS309" s="126" t="str">
        <f t="shared" si="138"/>
        <v/>
      </c>
      <c r="AT309" s="127">
        <v>1024</v>
      </c>
      <c r="AU309" s="128">
        <v>2.4900000000000002</v>
      </c>
      <c r="AV309" s="129" t="s">
        <v>103</v>
      </c>
      <c r="AW309" s="126" t="str">
        <f t="shared" si="139"/>
        <v/>
      </c>
      <c r="AX309" s="126" t="str">
        <f t="shared" si="140"/>
        <v/>
      </c>
      <c r="AY309" s="64" t="str">
        <f t="shared" si="141"/>
        <v/>
      </c>
      <c r="AZ309" s="97">
        <v>80.27</v>
      </c>
      <c r="BA309" s="68"/>
      <c r="BB309" s="68"/>
      <c r="BC309" s="68"/>
      <c r="BD309" s="68"/>
      <c r="BE309" s="15"/>
      <c r="BF309" s="5">
        <f t="shared" si="142"/>
        <v>11591</v>
      </c>
      <c r="BG309" s="42">
        <v>6585</v>
      </c>
      <c r="BH309" s="42">
        <v>5006</v>
      </c>
      <c r="BI309" s="42"/>
      <c r="BJ309" s="42"/>
      <c r="BK309" s="42"/>
      <c r="BL309" s="42"/>
      <c r="BM309" s="15"/>
    </row>
    <row r="310" spans="1:65" outlineLevel="5" x14ac:dyDescent="0.3">
      <c r="A310" s="22">
        <f t="shared" si="144"/>
        <v>9</v>
      </c>
      <c r="B310" s="9">
        <f t="shared" si="128"/>
        <v>44457</v>
      </c>
      <c r="C310" s="51">
        <v>352322</v>
      </c>
      <c r="D310" s="64" t="str">
        <f t="shared" si="133"/>
        <v/>
      </c>
      <c r="E310" s="12"/>
      <c r="F310" s="12"/>
      <c r="G310" s="12"/>
      <c r="H310" s="12"/>
      <c r="I310" s="12"/>
      <c r="J310" s="12"/>
      <c r="K310" s="12"/>
      <c r="L310" s="12"/>
      <c r="M310" s="74" t="str">
        <f t="shared" si="134"/>
        <v/>
      </c>
      <c r="N310" s="83" t="s">
        <v>103</v>
      </c>
      <c r="O310" s="83" t="s">
        <v>103</v>
      </c>
      <c r="P310" s="83"/>
      <c r="Q310" s="83"/>
      <c r="R310" s="83"/>
      <c r="S310" s="83"/>
      <c r="T310" s="83"/>
      <c r="U310" s="83"/>
      <c r="V310" s="5" t="str">
        <f t="shared" si="135"/>
        <v/>
      </c>
      <c r="W310" s="41"/>
      <c r="X310" s="41"/>
      <c r="Y310" s="41"/>
      <c r="Z310" s="41"/>
      <c r="AA310" s="41"/>
      <c r="AB310" s="41"/>
      <c r="AC310" s="41"/>
      <c r="AD310" s="41"/>
      <c r="AE310" s="5" t="str">
        <f t="shared" si="136"/>
        <v/>
      </c>
      <c r="AF310" s="41"/>
      <c r="AG310" s="41"/>
      <c r="AH310" s="41"/>
      <c r="AI310" s="41"/>
      <c r="AJ310" s="41"/>
      <c r="AK310" s="41"/>
      <c r="AL310" s="41"/>
      <c r="AM310" s="41"/>
      <c r="AN310" s="41">
        <f t="shared" si="143"/>
        <v>22.012578616352201</v>
      </c>
      <c r="AO310" s="41">
        <v>954</v>
      </c>
      <c r="AP310" s="110" t="s">
        <v>103</v>
      </c>
      <c r="AQ310" s="111" t="s">
        <v>103</v>
      </c>
      <c r="AR310" s="126" t="str">
        <f t="shared" si="137"/>
        <v/>
      </c>
      <c r="AS310" s="126" t="str">
        <f t="shared" si="138"/>
        <v/>
      </c>
      <c r="AT310" s="127">
        <v>1007</v>
      </c>
      <c r="AU310" s="128" t="s">
        <v>103</v>
      </c>
      <c r="AV310" s="129" t="s">
        <v>103</v>
      </c>
      <c r="AW310" s="126" t="str">
        <f t="shared" si="139"/>
        <v/>
      </c>
      <c r="AX310" s="126" t="str">
        <f t="shared" si="140"/>
        <v/>
      </c>
      <c r="AY310" s="64" t="str">
        <f t="shared" si="141"/>
        <v/>
      </c>
      <c r="AZ310" s="97" t="s">
        <v>103</v>
      </c>
      <c r="BA310" s="68"/>
      <c r="BB310" s="68"/>
      <c r="BC310" s="68"/>
      <c r="BD310" s="68"/>
      <c r="BE310" s="15"/>
      <c r="BF310" s="5">
        <f t="shared" si="142"/>
        <v>10815</v>
      </c>
      <c r="BG310" s="42">
        <v>6810</v>
      </c>
      <c r="BH310" s="42">
        <v>4005</v>
      </c>
      <c r="BI310" s="42"/>
      <c r="BJ310" s="42"/>
      <c r="BK310" s="42"/>
      <c r="BL310" s="42"/>
      <c r="BM310" s="15"/>
    </row>
    <row r="311" spans="1:65" outlineLevel="5" x14ac:dyDescent="0.3">
      <c r="A311" s="22">
        <f t="shared" si="144"/>
        <v>9</v>
      </c>
      <c r="B311" s="9">
        <f t="shared" si="128"/>
        <v>44458</v>
      </c>
      <c r="C311" s="51">
        <v>345976</v>
      </c>
      <c r="D311" s="64" t="str">
        <f t="shared" si="133"/>
        <v/>
      </c>
      <c r="E311" s="12"/>
      <c r="F311" s="12"/>
      <c r="G311" s="12"/>
      <c r="H311" s="12"/>
      <c r="I311" s="12"/>
      <c r="J311" s="12"/>
      <c r="K311" s="12"/>
      <c r="L311" s="12"/>
      <c r="M311" s="74" t="str">
        <f t="shared" si="134"/>
        <v/>
      </c>
      <c r="N311" s="83" t="s">
        <v>103</v>
      </c>
      <c r="O311" s="83" t="s">
        <v>103</v>
      </c>
      <c r="P311" s="83"/>
      <c r="Q311" s="83"/>
      <c r="R311" s="83"/>
      <c r="S311" s="83"/>
      <c r="T311" s="83"/>
      <c r="U311" s="83"/>
      <c r="V311" s="5" t="str">
        <f t="shared" si="135"/>
        <v/>
      </c>
      <c r="W311" s="41"/>
      <c r="X311" s="41"/>
      <c r="Y311" s="41"/>
      <c r="Z311" s="41"/>
      <c r="AA311" s="41"/>
      <c r="AB311" s="41"/>
      <c r="AC311" s="41"/>
      <c r="AD311" s="41"/>
      <c r="AE311" s="5" t="str">
        <f t="shared" si="136"/>
        <v/>
      </c>
      <c r="AF311" s="41"/>
      <c r="AG311" s="41"/>
      <c r="AH311" s="41"/>
      <c r="AI311" s="41"/>
      <c r="AJ311" s="41"/>
      <c r="AK311" s="41"/>
      <c r="AL311" s="41"/>
      <c r="AM311" s="41"/>
      <c r="AN311" s="41">
        <f t="shared" si="143"/>
        <v>21.105527638190956</v>
      </c>
      <c r="AO311" s="41">
        <v>995</v>
      </c>
      <c r="AP311" s="110" t="s">
        <v>103</v>
      </c>
      <c r="AQ311" s="111" t="s">
        <v>103</v>
      </c>
      <c r="AR311" s="126" t="str">
        <f t="shared" si="137"/>
        <v/>
      </c>
      <c r="AS311" s="126" t="str">
        <f t="shared" si="138"/>
        <v/>
      </c>
      <c r="AT311" s="127">
        <v>1026</v>
      </c>
      <c r="AU311" s="128" t="s">
        <v>103</v>
      </c>
      <c r="AV311" s="129" t="s">
        <v>103</v>
      </c>
      <c r="AW311" s="126" t="str">
        <f t="shared" si="139"/>
        <v/>
      </c>
      <c r="AX311" s="126" t="str">
        <f t="shared" si="140"/>
        <v/>
      </c>
      <c r="AY311" s="64" t="str">
        <f t="shared" si="141"/>
        <v/>
      </c>
      <c r="AZ311" s="97" t="s">
        <v>103</v>
      </c>
      <c r="BA311" s="68"/>
      <c r="BB311" s="68"/>
      <c r="BC311" s="68"/>
      <c r="BD311" s="68"/>
      <c r="BE311" s="15"/>
      <c r="BF311" s="5">
        <f t="shared" si="142"/>
        <v>11772</v>
      </c>
      <c r="BG311" s="42">
        <v>5027</v>
      </c>
      <c r="BH311" s="42">
        <v>6745</v>
      </c>
      <c r="BI311" s="42"/>
      <c r="BJ311" s="42"/>
      <c r="BK311" s="42"/>
      <c r="BL311" s="42"/>
      <c r="BM311" s="15"/>
    </row>
    <row r="312" spans="1:65" outlineLevel="5" x14ac:dyDescent="0.3">
      <c r="A312" s="22">
        <f t="shared" si="144"/>
        <v>9</v>
      </c>
      <c r="B312" s="9">
        <f t="shared" si="128"/>
        <v>44459</v>
      </c>
      <c r="C312" s="51">
        <v>340893</v>
      </c>
      <c r="D312" s="64" t="str">
        <f t="shared" si="133"/>
        <v/>
      </c>
      <c r="E312" s="12"/>
      <c r="F312" s="12"/>
      <c r="G312" s="12"/>
      <c r="H312" s="12"/>
      <c r="I312" s="12"/>
      <c r="J312" s="12"/>
      <c r="K312" s="12"/>
      <c r="L312" s="12"/>
      <c r="M312" s="74" t="str">
        <f t="shared" si="134"/>
        <v/>
      </c>
      <c r="N312" s="83" t="s">
        <v>103</v>
      </c>
      <c r="O312" s="83" t="s">
        <v>103</v>
      </c>
      <c r="P312" s="83"/>
      <c r="Q312" s="83"/>
      <c r="R312" s="83"/>
      <c r="S312" s="83"/>
      <c r="T312" s="83"/>
      <c r="U312" s="83"/>
      <c r="V312" s="5" t="str">
        <f t="shared" si="135"/>
        <v/>
      </c>
      <c r="W312" s="41"/>
      <c r="X312" s="41"/>
      <c r="Y312" s="41"/>
      <c r="Z312" s="41"/>
      <c r="AA312" s="41"/>
      <c r="AB312" s="41"/>
      <c r="AC312" s="41"/>
      <c r="AD312" s="41"/>
      <c r="AE312" s="5" t="str">
        <f t="shared" si="136"/>
        <v/>
      </c>
      <c r="AF312" s="41"/>
      <c r="AG312" s="41"/>
      <c r="AH312" s="41"/>
      <c r="AI312" s="41"/>
      <c r="AJ312" s="41"/>
      <c r="AK312" s="41"/>
      <c r="AL312" s="41"/>
      <c r="AM312" s="41"/>
      <c r="AN312" s="41">
        <f t="shared" si="143"/>
        <v>21.212121212121211</v>
      </c>
      <c r="AO312" s="41">
        <v>990</v>
      </c>
      <c r="AP312" s="110" t="s">
        <v>103</v>
      </c>
      <c r="AQ312" s="111" t="s">
        <v>103</v>
      </c>
      <c r="AR312" s="126" t="str">
        <f t="shared" si="137"/>
        <v/>
      </c>
      <c r="AS312" s="126" t="str">
        <f t="shared" si="138"/>
        <v/>
      </c>
      <c r="AT312" s="127">
        <v>1023</v>
      </c>
      <c r="AU312" s="128" t="s">
        <v>103</v>
      </c>
      <c r="AV312" s="129" t="s">
        <v>103</v>
      </c>
      <c r="AW312" s="126" t="str">
        <f t="shared" si="139"/>
        <v/>
      </c>
      <c r="AX312" s="126" t="str">
        <f t="shared" si="140"/>
        <v/>
      </c>
      <c r="AY312" s="64" t="str">
        <f t="shared" si="141"/>
        <v/>
      </c>
      <c r="AZ312" s="97" t="s">
        <v>103</v>
      </c>
      <c r="BA312" s="68"/>
      <c r="BB312" s="68"/>
      <c r="BC312" s="68"/>
      <c r="BD312" s="68"/>
      <c r="BE312" s="15"/>
      <c r="BF312" s="5">
        <f t="shared" si="142"/>
        <v>12072</v>
      </c>
      <c r="BG312" s="42">
        <v>0</v>
      </c>
      <c r="BH312" s="42">
        <v>12072</v>
      </c>
      <c r="BI312" s="42"/>
      <c r="BJ312" s="42"/>
      <c r="BK312" s="42"/>
      <c r="BL312" s="42"/>
      <c r="BM312" s="15"/>
    </row>
    <row r="313" spans="1:65" outlineLevel="5" x14ac:dyDescent="0.3">
      <c r="A313" s="22">
        <f t="shared" si="144"/>
        <v>9</v>
      </c>
      <c r="B313" s="9">
        <f t="shared" si="128"/>
        <v>44460</v>
      </c>
      <c r="C313" s="51">
        <v>335226</v>
      </c>
      <c r="D313" s="64" t="str">
        <f t="shared" si="133"/>
        <v/>
      </c>
      <c r="E313" s="12"/>
      <c r="F313" s="12"/>
      <c r="G313" s="12"/>
      <c r="H313" s="12"/>
      <c r="I313" s="12"/>
      <c r="J313" s="12"/>
      <c r="K313" s="12"/>
      <c r="L313" s="12"/>
      <c r="M313" s="74" t="str">
        <f t="shared" si="134"/>
        <v/>
      </c>
      <c r="N313" s="83" t="s">
        <v>103</v>
      </c>
      <c r="O313" s="83" t="s">
        <v>103</v>
      </c>
      <c r="P313" s="83"/>
      <c r="Q313" s="83"/>
      <c r="R313" s="83"/>
      <c r="S313" s="83"/>
      <c r="T313" s="83"/>
      <c r="U313" s="83"/>
      <c r="V313" s="5" t="str">
        <f t="shared" si="135"/>
        <v/>
      </c>
      <c r="W313" s="41"/>
      <c r="X313" s="41"/>
      <c r="Y313" s="41"/>
      <c r="Z313" s="41"/>
      <c r="AA313" s="41"/>
      <c r="AB313" s="41"/>
      <c r="AC313" s="41"/>
      <c r="AD313" s="41"/>
      <c r="AE313" s="5" t="str">
        <f t="shared" si="136"/>
        <v/>
      </c>
      <c r="AF313" s="41"/>
      <c r="AG313" s="41"/>
      <c r="AH313" s="41"/>
      <c r="AI313" s="41"/>
      <c r="AJ313" s="41"/>
      <c r="AK313" s="41"/>
      <c r="AL313" s="41"/>
      <c r="AM313" s="41"/>
      <c r="AN313" s="41">
        <f t="shared" si="143"/>
        <v>20.211742059672762</v>
      </c>
      <c r="AO313" s="41">
        <v>1039</v>
      </c>
      <c r="AP313" s="110" t="s">
        <v>103</v>
      </c>
      <c r="AQ313" s="111" t="s">
        <v>103</v>
      </c>
      <c r="AR313" s="126" t="str">
        <f t="shared" si="137"/>
        <v/>
      </c>
      <c r="AS313" s="126" t="str">
        <f t="shared" si="138"/>
        <v/>
      </c>
      <c r="AT313" s="127">
        <v>1049</v>
      </c>
      <c r="AU313" s="128" t="s">
        <v>103</v>
      </c>
      <c r="AV313" s="129" t="s">
        <v>103</v>
      </c>
      <c r="AW313" s="126" t="str">
        <f t="shared" si="139"/>
        <v/>
      </c>
      <c r="AX313" s="126" t="str">
        <f t="shared" si="140"/>
        <v/>
      </c>
      <c r="AY313" s="64" t="str">
        <f t="shared" si="141"/>
        <v/>
      </c>
      <c r="AZ313" s="97" t="s">
        <v>103</v>
      </c>
      <c r="BA313" s="68"/>
      <c r="BB313" s="68"/>
      <c r="BC313" s="68"/>
      <c r="BD313" s="68"/>
      <c r="BE313" s="15"/>
      <c r="BF313" s="5">
        <f t="shared" si="142"/>
        <v>11242</v>
      </c>
      <c r="BG313" s="42">
        <v>0</v>
      </c>
      <c r="BH313" s="42">
        <v>11242</v>
      </c>
      <c r="BI313" s="42"/>
      <c r="BJ313" s="42"/>
      <c r="BK313" s="42"/>
      <c r="BL313" s="42"/>
      <c r="BM313" s="15"/>
    </row>
    <row r="314" spans="1:65" outlineLevel="5" x14ac:dyDescent="0.3">
      <c r="A314" s="22">
        <f t="shared" si="144"/>
        <v>9</v>
      </c>
      <c r="B314" s="9">
        <f t="shared" si="128"/>
        <v>44461</v>
      </c>
      <c r="C314" s="51">
        <v>320083</v>
      </c>
      <c r="D314" s="64" t="str">
        <f t="shared" si="133"/>
        <v/>
      </c>
      <c r="E314" s="12"/>
      <c r="F314" s="12"/>
      <c r="G314" s="12"/>
      <c r="H314" s="12"/>
      <c r="I314" s="12"/>
      <c r="J314" s="12"/>
      <c r="K314" s="12"/>
      <c r="L314" s="12"/>
      <c r="M314" s="74" t="str">
        <f t="shared" si="134"/>
        <v/>
      </c>
      <c r="N314" s="83" t="s">
        <v>103</v>
      </c>
      <c r="O314" s="83" t="s">
        <v>103</v>
      </c>
      <c r="P314" s="83"/>
      <c r="Q314" s="83"/>
      <c r="R314" s="83"/>
      <c r="S314" s="83"/>
      <c r="T314" s="83"/>
      <c r="U314" s="83"/>
      <c r="V314" s="5" t="str">
        <f t="shared" si="135"/>
        <v/>
      </c>
      <c r="W314" s="41"/>
      <c r="X314" s="41"/>
      <c r="Y314" s="41"/>
      <c r="Z314" s="41"/>
      <c r="AA314" s="41"/>
      <c r="AB314" s="41"/>
      <c r="AC314" s="41"/>
      <c r="AD314" s="41"/>
      <c r="AE314" s="5" t="str">
        <f t="shared" si="136"/>
        <v/>
      </c>
      <c r="AF314" s="41"/>
      <c r="AG314" s="41"/>
      <c r="AH314" s="41"/>
      <c r="AI314" s="41"/>
      <c r="AJ314" s="41"/>
      <c r="AK314" s="41"/>
      <c r="AL314" s="41"/>
      <c r="AM314" s="41"/>
      <c r="AN314" s="41">
        <f t="shared" si="143"/>
        <v>20.771513353115726</v>
      </c>
      <c r="AO314" s="41">
        <v>1011</v>
      </c>
      <c r="AP314" s="110" t="s">
        <v>103</v>
      </c>
      <c r="AQ314" s="111" t="s">
        <v>103</v>
      </c>
      <c r="AR314" s="126" t="str">
        <f t="shared" si="137"/>
        <v/>
      </c>
      <c r="AS314" s="126" t="str">
        <f t="shared" si="138"/>
        <v/>
      </c>
      <c r="AT314" s="127">
        <v>1031</v>
      </c>
      <c r="AU314" s="128" t="s">
        <v>103</v>
      </c>
      <c r="AV314" s="129" t="s">
        <v>103</v>
      </c>
      <c r="AW314" s="126" t="str">
        <f t="shared" si="139"/>
        <v/>
      </c>
      <c r="AX314" s="126" t="str">
        <f t="shared" si="140"/>
        <v/>
      </c>
      <c r="AY314" s="64" t="str">
        <f t="shared" si="141"/>
        <v/>
      </c>
      <c r="AZ314" s="97" t="s">
        <v>103</v>
      </c>
      <c r="BA314" s="68"/>
      <c r="BB314" s="68"/>
      <c r="BC314" s="68"/>
      <c r="BD314" s="68"/>
      <c r="BE314" s="15"/>
      <c r="BF314" s="5">
        <f t="shared" si="142"/>
        <v>11576</v>
      </c>
      <c r="BG314" s="42">
        <v>3465</v>
      </c>
      <c r="BH314" s="42">
        <v>8111</v>
      </c>
      <c r="BI314" s="42"/>
      <c r="BJ314" s="42"/>
      <c r="BK314" s="42"/>
      <c r="BL314" s="42"/>
      <c r="BM314" s="15"/>
    </row>
    <row r="315" spans="1:65" outlineLevel="5" x14ac:dyDescent="0.3">
      <c r="A315" s="22">
        <f t="shared" si="144"/>
        <v>9</v>
      </c>
      <c r="B315" s="9">
        <f t="shared" si="128"/>
        <v>44462</v>
      </c>
      <c r="C315" s="51">
        <v>344018</v>
      </c>
      <c r="D315" s="64" t="str">
        <f t="shared" si="133"/>
        <v/>
      </c>
      <c r="E315" s="12"/>
      <c r="F315" s="12"/>
      <c r="G315" s="12"/>
      <c r="H315" s="12"/>
      <c r="I315" s="12"/>
      <c r="J315" s="12"/>
      <c r="K315" s="12"/>
      <c r="L315" s="12"/>
      <c r="M315" s="74" t="str">
        <f t="shared" si="134"/>
        <v/>
      </c>
      <c r="N315" s="83" t="s">
        <v>103</v>
      </c>
      <c r="O315" s="83" t="s">
        <v>103</v>
      </c>
      <c r="P315" s="83"/>
      <c r="Q315" s="83"/>
      <c r="R315" s="83"/>
      <c r="S315" s="83"/>
      <c r="T315" s="83"/>
      <c r="U315" s="83"/>
      <c r="V315" s="5" t="str">
        <f t="shared" si="135"/>
        <v/>
      </c>
      <c r="W315" s="41"/>
      <c r="X315" s="41"/>
      <c r="Y315" s="41"/>
      <c r="Z315" s="41"/>
      <c r="AA315" s="41"/>
      <c r="AB315" s="41"/>
      <c r="AC315" s="41"/>
      <c r="AD315" s="41"/>
      <c r="AE315" s="5" t="str">
        <f t="shared" si="136"/>
        <v/>
      </c>
      <c r="AF315" s="41"/>
      <c r="AG315" s="41"/>
      <c r="AH315" s="41"/>
      <c r="AI315" s="41"/>
      <c r="AJ315" s="41"/>
      <c r="AK315" s="41"/>
      <c r="AL315" s="41"/>
      <c r="AM315" s="41"/>
      <c r="AN315" s="41">
        <f t="shared" si="143"/>
        <v>19.90521327014218</v>
      </c>
      <c r="AO315" s="41">
        <v>1055</v>
      </c>
      <c r="AP315" s="110" t="s">
        <v>103</v>
      </c>
      <c r="AQ315" s="111" t="s">
        <v>103</v>
      </c>
      <c r="AR315" s="126" t="str">
        <f t="shared" si="137"/>
        <v/>
      </c>
      <c r="AS315" s="126" t="str">
        <f t="shared" si="138"/>
        <v/>
      </c>
      <c r="AT315" s="127">
        <v>1135</v>
      </c>
      <c r="AU315" s="128">
        <v>2.4500000000000002</v>
      </c>
      <c r="AV315" s="129" t="s">
        <v>103</v>
      </c>
      <c r="AW315" s="126" t="str">
        <f t="shared" si="139"/>
        <v/>
      </c>
      <c r="AX315" s="126" t="str">
        <f t="shared" si="140"/>
        <v/>
      </c>
      <c r="AY315" s="64" t="str">
        <f t="shared" si="141"/>
        <v/>
      </c>
      <c r="AZ315" s="97">
        <v>79.88</v>
      </c>
      <c r="BA315" s="68"/>
      <c r="BB315" s="68"/>
      <c r="BC315" s="68"/>
      <c r="BD315" s="68"/>
      <c r="BE315" s="15"/>
      <c r="BF315" s="5">
        <f t="shared" si="142"/>
        <v>12049</v>
      </c>
      <c r="BG315" s="42">
        <v>6731</v>
      </c>
      <c r="BH315" s="42">
        <v>5318</v>
      </c>
      <c r="BI315" s="42"/>
      <c r="BJ315" s="42"/>
      <c r="BK315" s="42"/>
      <c r="BL315" s="42"/>
      <c r="BM315" s="15"/>
    </row>
    <row r="316" spans="1:65" outlineLevel="5" x14ac:dyDescent="0.3">
      <c r="A316" s="22">
        <f t="shared" si="144"/>
        <v>9</v>
      </c>
      <c r="B316" s="9">
        <f t="shared" si="128"/>
        <v>44463</v>
      </c>
      <c r="C316" s="51">
        <v>343632</v>
      </c>
      <c r="D316" s="64" t="str">
        <f t="shared" si="133"/>
        <v/>
      </c>
      <c r="E316" s="12"/>
      <c r="F316" s="12"/>
      <c r="G316" s="12"/>
      <c r="H316" s="12"/>
      <c r="I316" s="12"/>
      <c r="J316" s="12"/>
      <c r="K316" s="12"/>
      <c r="L316" s="12"/>
      <c r="M316" s="74" t="str">
        <f t="shared" si="134"/>
        <v/>
      </c>
      <c r="N316" s="83" t="s">
        <v>103</v>
      </c>
      <c r="O316" s="83" t="s">
        <v>103</v>
      </c>
      <c r="P316" s="83"/>
      <c r="Q316" s="83"/>
      <c r="R316" s="83"/>
      <c r="S316" s="83"/>
      <c r="T316" s="83"/>
      <c r="U316" s="83"/>
      <c r="V316" s="5" t="str">
        <f t="shared" si="135"/>
        <v/>
      </c>
      <c r="W316" s="41"/>
      <c r="X316" s="41"/>
      <c r="Y316" s="41"/>
      <c r="Z316" s="41"/>
      <c r="AA316" s="41"/>
      <c r="AB316" s="41"/>
      <c r="AC316" s="41"/>
      <c r="AD316" s="41"/>
      <c r="AE316" s="5" t="str">
        <f t="shared" si="136"/>
        <v/>
      </c>
      <c r="AF316" s="41"/>
      <c r="AG316" s="41"/>
      <c r="AH316" s="41"/>
      <c r="AI316" s="41"/>
      <c r="AJ316" s="41"/>
      <c r="AK316" s="41"/>
      <c r="AL316" s="41"/>
      <c r="AM316" s="41"/>
      <c r="AN316" s="41">
        <f t="shared" si="143"/>
        <v>15.636634400595682</v>
      </c>
      <c r="AO316" s="41">
        <v>1343</v>
      </c>
      <c r="AP316" s="110" t="s">
        <v>103</v>
      </c>
      <c r="AQ316" s="111" t="s">
        <v>103</v>
      </c>
      <c r="AR316" s="126" t="str">
        <f t="shared" si="137"/>
        <v/>
      </c>
      <c r="AS316" s="126" t="str">
        <f t="shared" si="138"/>
        <v/>
      </c>
      <c r="AT316" s="127">
        <v>1346</v>
      </c>
      <c r="AU316" s="128">
        <v>2.4900000000000002</v>
      </c>
      <c r="AV316" s="129" t="s">
        <v>103</v>
      </c>
      <c r="AW316" s="126" t="str">
        <f t="shared" si="139"/>
        <v/>
      </c>
      <c r="AX316" s="126" t="str">
        <f t="shared" si="140"/>
        <v/>
      </c>
      <c r="AY316" s="64" t="str">
        <f t="shared" si="141"/>
        <v/>
      </c>
      <c r="AZ316" s="97">
        <v>80.239999999999995</v>
      </c>
      <c r="BA316" s="68"/>
      <c r="BB316" s="68"/>
      <c r="BC316" s="68"/>
      <c r="BD316" s="68"/>
      <c r="BE316" s="15"/>
      <c r="BF316" s="5">
        <f t="shared" si="142"/>
        <v>12534</v>
      </c>
      <c r="BG316" s="42">
        <v>6424</v>
      </c>
      <c r="BH316" s="42">
        <v>6110</v>
      </c>
      <c r="BI316" s="42"/>
      <c r="BJ316" s="42"/>
      <c r="BK316" s="42"/>
      <c r="BL316" s="42"/>
      <c r="BM316" s="15"/>
    </row>
    <row r="317" spans="1:65" outlineLevel="5" x14ac:dyDescent="0.3">
      <c r="A317" s="22">
        <f t="shared" si="144"/>
        <v>9</v>
      </c>
      <c r="B317" s="9">
        <f t="shared" si="128"/>
        <v>44464</v>
      </c>
      <c r="C317" s="51">
        <v>334287</v>
      </c>
      <c r="D317" s="64" t="str">
        <f t="shared" si="133"/>
        <v/>
      </c>
      <c r="E317" s="12"/>
      <c r="F317" s="12"/>
      <c r="G317" s="12"/>
      <c r="H317" s="12"/>
      <c r="I317" s="12"/>
      <c r="J317" s="12"/>
      <c r="K317" s="12"/>
      <c r="L317" s="12"/>
      <c r="M317" s="74" t="str">
        <f t="shared" si="134"/>
        <v/>
      </c>
      <c r="N317" s="83" t="s">
        <v>103</v>
      </c>
      <c r="O317" s="83" t="s">
        <v>103</v>
      </c>
      <c r="P317" s="83"/>
      <c r="Q317" s="83"/>
      <c r="R317" s="83"/>
      <c r="S317" s="83"/>
      <c r="T317" s="83"/>
      <c r="U317" s="83"/>
      <c r="V317" s="5" t="str">
        <f t="shared" si="135"/>
        <v/>
      </c>
      <c r="W317" s="41"/>
      <c r="X317" s="41"/>
      <c r="Y317" s="41"/>
      <c r="Z317" s="41"/>
      <c r="AA317" s="41"/>
      <c r="AB317" s="41"/>
      <c r="AC317" s="41"/>
      <c r="AD317" s="41"/>
      <c r="AE317" s="5" t="str">
        <f t="shared" si="136"/>
        <v/>
      </c>
      <c r="AF317" s="41"/>
      <c r="AG317" s="41"/>
      <c r="AH317" s="41"/>
      <c r="AI317" s="41"/>
      <c r="AJ317" s="41"/>
      <c r="AK317" s="41"/>
      <c r="AL317" s="41"/>
      <c r="AM317" s="41"/>
      <c r="AN317" s="41">
        <f t="shared" si="143"/>
        <v>15.981735159817351</v>
      </c>
      <c r="AO317" s="41">
        <v>1314</v>
      </c>
      <c r="AP317" s="110" t="s">
        <v>103</v>
      </c>
      <c r="AQ317" s="111" t="s">
        <v>103</v>
      </c>
      <c r="AR317" s="126" t="str">
        <f t="shared" si="137"/>
        <v/>
      </c>
      <c r="AS317" s="126" t="str">
        <f t="shared" si="138"/>
        <v/>
      </c>
      <c r="AT317" s="127">
        <v>1329</v>
      </c>
      <c r="AU317" s="128" t="s">
        <v>103</v>
      </c>
      <c r="AV317" s="129" t="s">
        <v>103</v>
      </c>
      <c r="AW317" s="126" t="str">
        <f t="shared" si="139"/>
        <v/>
      </c>
      <c r="AX317" s="126" t="str">
        <f t="shared" si="140"/>
        <v/>
      </c>
      <c r="AY317" s="64" t="str">
        <f t="shared" si="141"/>
        <v/>
      </c>
      <c r="AZ317" s="97" t="s">
        <v>103</v>
      </c>
      <c r="BA317" s="68"/>
      <c r="BB317" s="68"/>
      <c r="BC317" s="68"/>
      <c r="BD317" s="68"/>
      <c r="BE317" s="15"/>
      <c r="BF317" s="5">
        <f t="shared" si="142"/>
        <v>14071</v>
      </c>
      <c r="BG317" s="42">
        <v>3142</v>
      </c>
      <c r="BH317" s="42">
        <v>10929</v>
      </c>
      <c r="BI317" s="42"/>
      <c r="BJ317" s="42"/>
      <c r="BK317" s="42"/>
      <c r="BL317" s="42"/>
      <c r="BM317" s="15"/>
    </row>
    <row r="318" spans="1:65" outlineLevel="5" x14ac:dyDescent="0.3">
      <c r="A318" s="22">
        <f t="shared" si="144"/>
        <v>9</v>
      </c>
      <c r="B318" s="9">
        <f t="shared" si="128"/>
        <v>44465</v>
      </c>
      <c r="C318" s="51">
        <v>341471</v>
      </c>
      <c r="D318" s="64" t="str">
        <f t="shared" si="133"/>
        <v/>
      </c>
      <c r="E318" s="12"/>
      <c r="F318" s="12"/>
      <c r="G318" s="12"/>
      <c r="H318" s="12"/>
      <c r="I318" s="12"/>
      <c r="J318" s="12"/>
      <c r="K318" s="12"/>
      <c r="L318" s="12"/>
      <c r="M318" s="74" t="str">
        <f t="shared" si="134"/>
        <v/>
      </c>
      <c r="N318" s="83" t="s">
        <v>103</v>
      </c>
      <c r="O318" s="83" t="s">
        <v>103</v>
      </c>
      <c r="P318" s="83"/>
      <c r="Q318" s="83"/>
      <c r="R318" s="83"/>
      <c r="S318" s="83"/>
      <c r="T318" s="83"/>
      <c r="U318" s="83"/>
      <c r="V318" s="5" t="str">
        <f t="shared" si="135"/>
        <v/>
      </c>
      <c r="W318" s="41"/>
      <c r="X318" s="41"/>
      <c r="Y318" s="41"/>
      <c r="Z318" s="41"/>
      <c r="AA318" s="41"/>
      <c r="AB318" s="41"/>
      <c r="AC318" s="41"/>
      <c r="AD318" s="41"/>
      <c r="AE318" s="5" t="str">
        <f t="shared" si="136"/>
        <v/>
      </c>
      <c r="AF318" s="41"/>
      <c r="AG318" s="41"/>
      <c r="AH318" s="41"/>
      <c r="AI318" s="41"/>
      <c r="AJ318" s="41"/>
      <c r="AK318" s="41"/>
      <c r="AL318" s="41"/>
      <c r="AM318" s="41"/>
      <c r="AN318" s="41">
        <f t="shared" si="143"/>
        <v>15.718562874251496</v>
      </c>
      <c r="AO318" s="41">
        <v>1336</v>
      </c>
      <c r="AP318" s="110" t="s">
        <v>103</v>
      </c>
      <c r="AQ318" s="111" t="s">
        <v>103</v>
      </c>
      <c r="AR318" s="126" t="str">
        <f t="shared" si="137"/>
        <v/>
      </c>
      <c r="AS318" s="126" t="str">
        <f t="shared" si="138"/>
        <v/>
      </c>
      <c r="AT318" s="127">
        <v>1343</v>
      </c>
      <c r="AU318" s="128" t="s">
        <v>103</v>
      </c>
      <c r="AV318" s="129" t="s">
        <v>103</v>
      </c>
      <c r="AW318" s="126" t="str">
        <f t="shared" si="139"/>
        <v/>
      </c>
      <c r="AX318" s="126" t="str">
        <f t="shared" si="140"/>
        <v/>
      </c>
      <c r="AY318" s="64" t="str">
        <f t="shared" si="141"/>
        <v/>
      </c>
      <c r="AZ318" s="97" t="s">
        <v>103</v>
      </c>
      <c r="BA318" s="68"/>
      <c r="BB318" s="68"/>
      <c r="BC318" s="68"/>
      <c r="BD318" s="68"/>
      <c r="BE318" s="15"/>
      <c r="BF318" s="5">
        <f t="shared" si="142"/>
        <v>13774</v>
      </c>
      <c r="BG318" s="42">
        <v>841</v>
      </c>
      <c r="BH318" s="42">
        <v>12933</v>
      </c>
      <c r="BI318" s="42"/>
      <c r="BJ318" s="42"/>
      <c r="BK318" s="42"/>
      <c r="BL318" s="42"/>
      <c r="BM318" s="15"/>
    </row>
    <row r="319" spans="1:65" outlineLevel="5" x14ac:dyDescent="0.3">
      <c r="A319" s="22">
        <f t="shared" si="144"/>
        <v>9</v>
      </c>
      <c r="B319" s="9">
        <f t="shared" si="128"/>
        <v>44466</v>
      </c>
      <c r="C319" s="51">
        <v>343459</v>
      </c>
      <c r="D319" s="64" t="str">
        <f t="shared" si="133"/>
        <v/>
      </c>
      <c r="E319" s="12"/>
      <c r="F319" s="12"/>
      <c r="G319" s="12"/>
      <c r="H319" s="12"/>
      <c r="I319" s="12"/>
      <c r="J319" s="12"/>
      <c r="K319" s="12"/>
      <c r="L319" s="12"/>
      <c r="M319" s="74" t="str">
        <f t="shared" si="134"/>
        <v/>
      </c>
      <c r="N319" s="83" t="s">
        <v>103</v>
      </c>
      <c r="O319" s="83" t="s">
        <v>103</v>
      </c>
      <c r="P319" s="83"/>
      <c r="Q319" s="83"/>
      <c r="R319" s="83"/>
      <c r="S319" s="83"/>
      <c r="T319" s="83"/>
      <c r="U319" s="83"/>
      <c r="V319" s="5" t="str">
        <f t="shared" si="135"/>
        <v/>
      </c>
      <c r="W319" s="41"/>
      <c r="X319" s="41"/>
      <c r="Y319" s="41"/>
      <c r="Z319" s="41"/>
      <c r="AA319" s="41"/>
      <c r="AB319" s="41"/>
      <c r="AC319" s="41"/>
      <c r="AD319" s="41"/>
      <c r="AE319" s="5" t="str">
        <f t="shared" si="136"/>
        <v/>
      </c>
      <c r="AF319" s="41"/>
      <c r="AG319" s="41"/>
      <c r="AH319" s="41"/>
      <c r="AI319" s="41"/>
      <c r="AJ319" s="41"/>
      <c r="AK319" s="41"/>
      <c r="AL319" s="41"/>
      <c r="AM319" s="41"/>
      <c r="AN319" s="41">
        <f t="shared" si="143"/>
        <v>17.5</v>
      </c>
      <c r="AO319" s="41">
        <v>1200</v>
      </c>
      <c r="AP319" s="110" t="s">
        <v>103</v>
      </c>
      <c r="AQ319" s="111" t="s">
        <v>103</v>
      </c>
      <c r="AR319" s="126" t="str">
        <f t="shared" si="137"/>
        <v/>
      </c>
      <c r="AS319" s="126" t="str">
        <f t="shared" si="138"/>
        <v/>
      </c>
      <c r="AT319" s="127">
        <v>1203</v>
      </c>
      <c r="AU319" s="128">
        <v>2.52</v>
      </c>
      <c r="AV319" s="129" t="s">
        <v>103</v>
      </c>
      <c r="AW319" s="126" t="str">
        <f t="shared" si="139"/>
        <v/>
      </c>
      <c r="AX319" s="126" t="str">
        <f t="shared" si="140"/>
        <v/>
      </c>
      <c r="AY319" s="64" t="str">
        <f t="shared" si="141"/>
        <v/>
      </c>
      <c r="AZ319" s="97">
        <v>80.150000000000006</v>
      </c>
      <c r="BA319" s="68"/>
      <c r="BB319" s="68"/>
      <c r="BC319" s="68"/>
      <c r="BD319" s="68"/>
      <c r="BE319" s="15"/>
      <c r="BF319" s="5">
        <f t="shared" si="142"/>
        <v>12226</v>
      </c>
      <c r="BG319" s="42">
        <v>6770</v>
      </c>
      <c r="BH319" s="42">
        <v>5456</v>
      </c>
      <c r="BI319" s="42"/>
      <c r="BJ319" s="42"/>
      <c r="BK319" s="42"/>
      <c r="BL319" s="42"/>
      <c r="BM319" s="15"/>
    </row>
    <row r="320" spans="1:65" outlineLevel="5" x14ac:dyDescent="0.3">
      <c r="A320" s="22">
        <f t="shared" si="144"/>
        <v>9</v>
      </c>
      <c r="B320" s="9">
        <f t="shared" si="128"/>
        <v>44467</v>
      </c>
      <c r="C320" s="51">
        <v>316409</v>
      </c>
      <c r="D320" s="64" t="str">
        <f t="shared" si="133"/>
        <v/>
      </c>
      <c r="E320" s="12"/>
      <c r="F320" s="12"/>
      <c r="G320" s="12"/>
      <c r="H320" s="12"/>
      <c r="I320" s="12"/>
      <c r="J320" s="12"/>
      <c r="K320" s="12"/>
      <c r="L320" s="12"/>
      <c r="M320" s="74" t="str">
        <f t="shared" si="134"/>
        <v/>
      </c>
      <c r="N320" s="83" t="s">
        <v>103</v>
      </c>
      <c r="O320" s="83" t="s">
        <v>103</v>
      </c>
      <c r="P320" s="83"/>
      <c r="Q320" s="83"/>
      <c r="R320" s="83"/>
      <c r="S320" s="83"/>
      <c r="T320" s="83"/>
      <c r="U320" s="83"/>
      <c r="V320" s="5" t="str">
        <f t="shared" si="135"/>
        <v/>
      </c>
      <c r="W320" s="41"/>
      <c r="X320" s="41"/>
      <c r="Y320" s="41"/>
      <c r="Z320" s="41"/>
      <c r="AA320" s="41"/>
      <c r="AB320" s="41"/>
      <c r="AC320" s="41"/>
      <c r="AD320" s="41"/>
      <c r="AE320" s="5" t="str">
        <f t="shared" si="136"/>
        <v/>
      </c>
      <c r="AF320" s="41"/>
      <c r="AG320" s="41"/>
      <c r="AH320" s="41"/>
      <c r="AI320" s="41"/>
      <c r="AJ320" s="41"/>
      <c r="AK320" s="41"/>
      <c r="AL320" s="41"/>
      <c r="AM320" s="41"/>
      <c r="AN320" s="41">
        <f>21000/AO320</f>
        <v>22.035676810073451</v>
      </c>
      <c r="AO320" s="41">
        <v>953</v>
      </c>
      <c r="AP320" s="110" t="s">
        <v>103</v>
      </c>
      <c r="AQ320" s="111" t="s">
        <v>103</v>
      </c>
      <c r="AR320" s="126" t="str">
        <f t="shared" si="137"/>
        <v/>
      </c>
      <c r="AS320" s="126" t="str">
        <f t="shared" si="138"/>
        <v/>
      </c>
      <c r="AT320" s="127">
        <v>982</v>
      </c>
      <c r="AU320" s="128">
        <v>2.4700000000000002</v>
      </c>
      <c r="AV320" s="129" t="s">
        <v>103</v>
      </c>
      <c r="AW320" s="126" t="str">
        <f t="shared" si="139"/>
        <v/>
      </c>
      <c r="AX320" s="126" t="str">
        <f t="shared" si="140"/>
        <v/>
      </c>
      <c r="AY320" s="64" t="str">
        <f t="shared" si="141"/>
        <v/>
      </c>
      <c r="AZ320" s="97">
        <v>80.400000000000006</v>
      </c>
      <c r="BA320" s="68">
        <v>64.099999999999994</v>
      </c>
      <c r="BB320" s="68">
        <v>35.200000000000003</v>
      </c>
      <c r="BC320" s="68">
        <v>140</v>
      </c>
      <c r="BD320" s="68"/>
      <c r="BE320" s="15"/>
      <c r="BF320" s="5">
        <f t="shared" si="142"/>
        <v>12484</v>
      </c>
      <c r="BG320" s="42">
        <v>6691</v>
      </c>
      <c r="BH320" s="42">
        <v>5793</v>
      </c>
      <c r="BI320" s="42"/>
      <c r="BJ320" s="42"/>
      <c r="BK320" s="42"/>
      <c r="BL320" s="42"/>
      <c r="BM320" s="15"/>
    </row>
    <row r="321" spans="1:65" outlineLevel="5" x14ac:dyDescent="0.3">
      <c r="A321" s="22">
        <f t="shared" si="144"/>
        <v>9</v>
      </c>
      <c r="B321" s="9">
        <f t="shared" si="128"/>
        <v>44468</v>
      </c>
      <c r="C321" s="51">
        <v>346921</v>
      </c>
      <c r="D321" s="64" t="str">
        <f t="shared" si="133"/>
        <v/>
      </c>
      <c r="E321" s="12"/>
      <c r="F321" s="12"/>
      <c r="G321" s="12"/>
      <c r="H321" s="12"/>
      <c r="I321" s="12"/>
      <c r="J321" s="12"/>
      <c r="K321" s="12"/>
      <c r="L321" s="12"/>
      <c r="M321" s="74">
        <f t="shared" si="134"/>
        <v>7.3</v>
      </c>
      <c r="N321" s="83">
        <v>7.27</v>
      </c>
      <c r="O321" s="83">
        <v>7.33</v>
      </c>
      <c r="P321" s="83"/>
      <c r="Q321" s="83"/>
      <c r="R321" s="83"/>
      <c r="S321" s="83"/>
      <c r="T321" s="83"/>
      <c r="U321" s="83"/>
      <c r="V321" s="5" t="str">
        <f t="shared" si="135"/>
        <v/>
      </c>
      <c r="W321" s="41"/>
      <c r="X321" s="41"/>
      <c r="Y321" s="41"/>
      <c r="Z321" s="41"/>
      <c r="AA321" s="41"/>
      <c r="AB321" s="41"/>
      <c r="AC321" s="41"/>
      <c r="AD321" s="41"/>
      <c r="AE321" s="5" t="str">
        <f t="shared" si="136"/>
        <v/>
      </c>
      <c r="AF321" s="41"/>
      <c r="AG321" s="41"/>
      <c r="AH321" s="41"/>
      <c r="AI321" s="41"/>
      <c r="AJ321" s="41"/>
      <c r="AK321" s="41"/>
      <c r="AL321" s="41"/>
      <c r="AM321" s="41"/>
      <c r="AN321" s="41">
        <f t="shared" si="143"/>
        <v>24.911032028469752</v>
      </c>
      <c r="AO321" s="41">
        <v>843</v>
      </c>
      <c r="AP321" s="110">
        <v>3.04</v>
      </c>
      <c r="AQ321" s="111">
        <v>2.36</v>
      </c>
      <c r="AR321" s="126">
        <f t="shared" si="137"/>
        <v>77.631578947368425</v>
      </c>
      <c r="AS321" s="126">
        <f t="shared" si="138"/>
        <v>22.368421052631575</v>
      </c>
      <c r="AT321" s="127">
        <v>886</v>
      </c>
      <c r="AU321" s="128">
        <v>2.2000000000000002</v>
      </c>
      <c r="AV321" s="129">
        <v>1.45</v>
      </c>
      <c r="AW321" s="126">
        <f t="shared" si="139"/>
        <v>65.909090909090907</v>
      </c>
      <c r="AX321" s="126">
        <f t="shared" si="140"/>
        <v>34.090909090909093</v>
      </c>
      <c r="AY321" s="64">
        <f t="shared" si="141"/>
        <v>44.293785310734492</v>
      </c>
      <c r="AZ321" s="97">
        <v>80.72</v>
      </c>
      <c r="BA321" s="68"/>
      <c r="BB321" s="68"/>
      <c r="BC321" s="68"/>
      <c r="BD321" s="68"/>
      <c r="BE321" s="15"/>
      <c r="BF321" s="5">
        <f t="shared" si="142"/>
        <v>9828</v>
      </c>
      <c r="BG321" s="42">
        <v>5702</v>
      </c>
      <c r="BH321" s="42">
        <v>4126</v>
      </c>
      <c r="BI321" s="42"/>
      <c r="BJ321" s="42"/>
      <c r="BK321" s="42"/>
      <c r="BL321" s="42"/>
      <c r="BM321" s="15"/>
    </row>
    <row r="322" spans="1:65" ht="17.25" outlineLevel="5" thickBot="1" x14ac:dyDescent="0.35">
      <c r="A322" s="31">
        <f t="shared" si="144"/>
        <v>9</v>
      </c>
      <c r="B322" s="32">
        <f t="shared" si="128"/>
        <v>44469</v>
      </c>
      <c r="C322" s="51">
        <v>350087</v>
      </c>
      <c r="D322" s="64" t="str">
        <f t="shared" si="133"/>
        <v/>
      </c>
      <c r="E322" s="12"/>
      <c r="F322" s="12"/>
      <c r="G322" s="12"/>
      <c r="H322" s="12"/>
      <c r="I322" s="12"/>
      <c r="J322" s="12"/>
      <c r="K322" s="12"/>
      <c r="L322" s="12"/>
      <c r="M322" s="74" t="str">
        <f t="shared" si="134"/>
        <v/>
      </c>
      <c r="N322" s="83" t="s">
        <v>103</v>
      </c>
      <c r="O322" s="83" t="s">
        <v>103</v>
      </c>
      <c r="P322" s="83"/>
      <c r="Q322" s="83"/>
      <c r="R322" s="83"/>
      <c r="S322" s="83"/>
      <c r="T322" s="83"/>
      <c r="U322" s="83"/>
      <c r="V322" s="5" t="str">
        <f t="shared" si="135"/>
        <v/>
      </c>
      <c r="W322" s="41"/>
      <c r="X322" s="41"/>
      <c r="Y322" s="41"/>
      <c r="Z322" s="41"/>
      <c r="AA322" s="41"/>
      <c r="AB322" s="41"/>
      <c r="AC322" s="41"/>
      <c r="AD322" s="41"/>
      <c r="AE322" s="5" t="str">
        <f t="shared" si="136"/>
        <v/>
      </c>
      <c r="AF322" s="41"/>
      <c r="AG322" s="41"/>
      <c r="AH322" s="41"/>
      <c r="AI322" s="41"/>
      <c r="AJ322" s="41"/>
      <c r="AK322" s="41"/>
      <c r="AL322" s="41"/>
      <c r="AM322" s="41"/>
      <c r="AN322" s="41">
        <f t="shared" si="143"/>
        <v>24.970273483947683</v>
      </c>
      <c r="AO322" s="41">
        <v>841</v>
      </c>
      <c r="AP322" s="110" t="s">
        <v>103</v>
      </c>
      <c r="AQ322" s="111" t="s">
        <v>103</v>
      </c>
      <c r="AR322" s="126" t="str">
        <f t="shared" si="137"/>
        <v/>
      </c>
      <c r="AS322" s="126" t="str">
        <f t="shared" si="138"/>
        <v/>
      </c>
      <c r="AT322" s="127">
        <v>878</v>
      </c>
      <c r="AU322" s="128">
        <v>2.29</v>
      </c>
      <c r="AV322" s="129" t="s">
        <v>103</v>
      </c>
      <c r="AW322" s="126" t="str">
        <f t="shared" si="139"/>
        <v/>
      </c>
      <c r="AX322" s="126" t="str">
        <f t="shared" si="140"/>
        <v/>
      </c>
      <c r="AY322" s="64" t="str">
        <f t="shared" si="141"/>
        <v/>
      </c>
      <c r="AZ322" s="97">
        <v>80.510000000000005</v>
      </c>
      <c r="BA322" s="68"/>
      <c r="BB322" s="68"/>
      <c r="BC322" s="68"/>
      <c r="BD322" s="68"/>
      <c r="BE322" s="15"/>
      <c r="BF322" s="5">
        <f t="shared" si="142"/>
        <v>9156</v>
      </c>
      <c r="BG322" s="42">
        <v>0</v>
      </c>
      <c r="BH322" s="42">
        <v>9156</v>
      </c>
      <c r="BI322" s="42"/>
      <c r="BJ322" s="42"/>
      <c r="BK322" s="42"/>
      <c r="BL322" s="42"/>
      <c r="BM322" s="15"/>
    </row>
    <row r="323" spans="1:65" outlineLevel="4" x14ac:dyDescent="0.3">
      <c r="A323" s="156" t="s">
        <v>43</v>
      </c>
      <c r="B323" s="157"/>
      <c r="C323" s="50">
        <f t="shared" ref="C323:BM323" si="145">SUBTOTAL(4,C293:C322)</f>
        <v>352322</v>
      </c>
      <c r="D323" s="60">
        <f t="shared" si="145"/>
        <v>0</v>
      </c>
      <c r="E323" s="28">
        <f t="shared" si="145"/>
        <v>0</v>
      </c>
      <c r="F323" s="28">
        <f t="shared" si="145"/>
        <v>0</v>
      </c>
      <c r="G323" s="28">
        <f t="shared" si="145"/>
        <v>0</v>
      </c>
      <c r="H323" s="28">
        <f t="shared" si="145"/>
        <v>0</v>
      </c>
      <c r="I323" s="28">
        <f t="shared" si="145"/>
        <v>0</v>
      </c>
      <c r="J323" s="28">
        <f t="shared" si="145"/>
        <v>0</v>
      </c>
      <c r="K323" s="28">
        <f t="shared" si="145"/>
        <v>0</v>
      </c>
      <c r="L323" s="28">
        <f t="shared" si="145"/>
        <v>0</v>
      </c>
      <c r="M323" s="71">
        <f t="shared" si="145"/>
        <v>7.4</v>
      </c>
      <c r="N323" s="82">
        <f t="shared" si="145"/>
        <v>7.31</v>
      </c>
      <c r="O323" s="82">
        <f t="shared" si="145"/>
        <v>7.41</v>
      </c>
      <c r="P323" s="82">
        <f t="shared" si="145"/>
        <v>0</v>
      </c>
      <c r="Q323" s="82">
        <f t="shared" si="145"/>
        <v>0</v>
      </c>
      <c r="R323" s="82">
        <f t="shared" si="145"/>
        <v>0</v>
      </c>
      <c r="S323" s="82">
        <f t="shared" si="145"/>
        <v>0</v>
      </c>
      <c r="T323" s="82">
        <f t="shared" si="145"/>
        <v>0</v>
      </c>
      <c r="U323" s="82">
        <f t="shared" si="145"/>
        <v>0</v>
      </c>
      <c r="V323" s="29">
        <f t="shared" si="145"/>
        <v>0</v>
      </c>
      <c r="W323" s="39">
        <f t="shared" si="145"/>
        <v>0</v>
      </c>
      <c r="X323" s="39">
        <f t="shared" si="145"/>
        <v>0</v>
      </c>
      <c r="Y323" s="39">
        <f t="shared" si="145"/>
        <v>0</v>
      </c>
      <c r="Z323" s="39">
        <f t="shared" si="145"/>
        <v>0</v>
      </c>
      <c r="AA323" s="39">
        <f t="shared" si="145"/>
        <v>0</v>
      </c>
      <c r="AB323" s="39">
        <f t="shared" si="145"/>
        <v>0</v>
      </c>
      <c r="AC323" s="39">
        <f t="shared" si="145"/>
        <v>0</v>
      </c>
      <c r="AD323" s="39">
        <f t="shared" si="145"/>
        <v>0</v>
      </c>
      <c r="AE323" s="29">
        <f t="shared" si="145"/>
        <v>0</v>
      </c>
      <c r="AF323" s="39">
        <f t="shared" si="145"/>
        <v>0</v>
      </c>
      <c r="AG323" s="39">
        <f t="shared" si="145"/>
        <v>0</v>
      </c>
      <c r="AH323" s="39">
        <f t="shared" si="145"/>
        <v>0</v>
      </c>
      <c r="AI323" s="39">
        <f t="shared" si="145"/>
        <v>0</v>
      </c>
      <c r="AJ323" s="39">
        <f t="shared" si="145"/>
        <v>0</v>
      </c>
      <c r="AK323" s="39">
        <f t="shared" si="145"/>
        <v>0</v>
      </c>
      <c r="AL323" s="39">
        <f t="shared" si="145"/>
        <v>0</v>
      </c>
      <c r="AM323" s="39">
        <f t="shared" si="145"/>
        <v>0</v>
      </c>
      <c r="AN323" s="39">
        <f>SUBTOTAL(4,AN293:AN322)</f>
        <v>24.970273483947683</v>
      </c>
      <c r="AO323" s="39">
        <f t="shared" ref="AO323:AX323" si="146">SUBTOTAL(4,AO293:AO322)</f>
        <v>1343</v>
      </c>
      <c r="AP323" s="104">
        <f t="shared" si="146"/>
        <v>3.14</v>
      </c>
      <c r="AQ323" s="105">
        <f t="shared" si="146"/>
        <v>2.4500000000000002</v>
      </c>
      <c r="AR323" s="106">
        <f t="shared" si="146"/>
        <v>78.025477707006374</v>
      </c>
      <c r="AS323" s="106">
        <f t="shared" si="146"/>
        <v>26.041666666666657</v>
      </c>
      <c r="AT323" s="107">
        <f t="shared" si="146"/>
        <v>1582</v>
      </c>
      <c r="AU323" s="108">
        <f t="shared" si="146"/>
        <v>2.59</v>
      </c>
      <c r="AV323" s="109">
        <f t="shared" si="146"/>
        <v>1.62</v>
      </c>
      <c r="AW323" s="106">
        <f t="shared" si="146"/>
        <v>65.909090909090907</v>
      </c>
      <c r="AX323" s="106">
        <f t="shared" si="146"/>
        <v>36.964980544747071</v>
      </c>
      <c r="AY323" s="60">
        <f t="shared" si="145"/>
        <v>48.974789915966419</v>
      </c>
      <c r="AZ323" s="96">
        <f t="shared" si="145"/>
        <v>81.349999999999994</v>
      </c>
      <c r="BA323" s="67">
        <f t="shared" si="145"/>
        <v>64.099999999999994</v>
      </c>
      <c r="BB323" s="67">
        <f t="shared" si="145"/>
        <v>35.200000000000003</v>
      </c>
      <c r="BC323" s="67">
        <f t="shared" si="145"/>
        <v>140</v>
      </c>
      <c r="BD323" s="67">
        <f t="shared" si="145"/>
        <v>0</v>
      </c>
      <c r="BE323" s="27">
        <f t="shared" si="145"/>
        <v>0</v>
      </c>
      <c r="BF323" s="29">
        <f t="shared" si="145"/>
        <v>14071</v>
      </c>
      <c r="BG323" s="39">
        <f t="shared" si="145"/>
        <v>6810</v>
      </c>
      <c r="BH323" s="40">
        <f t="shared" si="145"/>
        <v>12933</v>
      </c>
      <c r="BI323" s="40">
        <f t="shared" si="145"/>
        <v>0</v>
      </c>
      <c r="BJ323" s="40">
        <f t="shared" si="145"/>
        <v>0</v>
      </c>
      <c r="BK323" s="40">
        <f t="shared" si="145"/>
        <v>0</v>
      </c>
      <c r="BL323" s="40">
        <f t="shared" si="145"/>
        <v>0</v>
      </c>
      <c r="BM323" s="27">
        <f t="shared" si="145"/>
        <v>0</v>
      </c>
    </row>
    <row r="324" spans="1:65" outlineLevel="3" x14ac:dyDescent="0.3">
      <c r="A324" s="158" t="s">
        <v>32</v>
      </c>
      <c r="B324" s="159"/>
      <c r="C324" s="51">
        <f t="shared" ref="C324:BM324" si="147">SUBTOTAL(5,C293:C322)</f>
        <v>310449</v>
      </c>
      <c r="D324" s="61">
        <f t="shared" si="147"/>
        <v>0</v>
      </c>
      <c r="E324" s="12">
        <f t="shared" si="147"/>
        <v>0</v>
      </c>
      <c r="F324" s="12">
        <f t="shared" si="147"/>
        <v>0</v>
      </c>
      <c r="G324" s="12">
        <f t="shared" si="147"/>
        <v>0</v>
      </c>
      <c r="H324" s="12">
        <f t="shared" si="147"/>
        <v>0</v>
      </c>
      <c r="I324" s="12">
        <f t="shared" si="147"/>
        <v>0</v>
      </c>
      <c r="J324" s="12">
        <f t="shared" si="147"/>
        <v>0</v>
      </c>
      <c r="K324" s="12">
        <f t="shared" si="147"/>
        <v>0</v>
      </c>
      <c r="L324" s="12">
        <f t="shared" si="147"/>
        <v>0</v>
      </c>
      <c r="M324" s="72">
        <f t="shared" si="147"/>
        <v>7.3</v>
      </c>
      <c r="N324" s="83">
        <f t="shared" si="147"/>
        <v>7.27</v>
      </c>
      <c r="O324" s="83">
        <f t="shared" si="147"/>
        <v>7.27</v>
      </c>
      <c r="P324" s="83">
        <f t="shared" si="147"/>
        <v>0</v>
      </c>
      <c r="Q324" s="83">
        <f t="shared" si="147"/>
        <v>0</v>
      </c>
      <c r="R324" s="83">
        <f t="shared" si="147"/>
        <v>0</v>
      </c>
      <c r="S324" s="83">
        <f t="shared" si="147"/>
        <v>0</v>
      </c>
      <c r="T324" s="83">
        <f t="shared" si="147"/>
        <v>0</v>
      </c>
      <c r="U324" s="83">
        <f t="shared" si="147"/>
        <v>0</v>
      </c>
      <c r="V324" s="6">
        <f t="shared" si="147"/>
        <v>0</v>
      </c>
      <c r="W324" s="41">
        <f t="shared" si="147"/>
        <v>0</v>
      </c>
      <c r="X324" s="41">
        <f t="shared" si="147"/>
        <v>0</v>
      </c>
      <c r="Y324" s="41">
        <f t="shared" si="147"/>
        <v>0</v>
      </c>
      <c r="Z324" s="41">
        <f t="shared" si="147"/>
        <v>0</v>
      </c>
      <c r="AA324" s="41">
        <f t="shared" si="147"/>
        <v>0</v>
      </c>
      <c r="AB324" s="41">
        <f t="shared" si="147"/>
        <v>0</v>
      </c>
      <c r="AC324" s="41">
        <f t="shared" si="147"/>
        <v>0</v>
      </c>
      <c r="AD324" s="41">
        <f t="shared" si="147"/>
        <v>0</v>
      </c>
      <c r="AE324" s="6">
        <f t="shared" si="147"/>
        <v>0</v>
      </c>
      <c r="AF324" s="41">
        <f t="shared" si="147"/>
        <v>0</v>
      </c>
      <c r="AG324" s="41">
        <f t="shared" si="147"/>
        <v>0</v>
      </c>
      <c r="AH324" s="41">
        <f t="shared" si="147"/>
        <v>0</v>
      </c>
      <c r="AI324" s="41">
        <f t="shared" si="147"/>
        <v>0</v>
      </c>
      <c r="AJ324" s="41">
        <f t="shared" si="147"/>
        <v>0</v>
      </c>
      <c r="AK324" s="41">
        <f t="shared" si="147"/>
        <v>0</v>
      </c>
      <c r="AL324" s="41">
        <f t="shared" si="147"/>
        <v>0</v>
      </c>
      <c r="AM324" s="41">
        <f t="shared" si="147"/>
        <v>0</v>
      </c>
      <c r="AN324" s="41">
        <f>SUBTOTAL(5,AN293:AN322)</f>
        <v>15.636634400595682</v>
      </c>
      <c r="AO324" s="41">
        <f t="shared" ref="AO324:AX324" si="148">SUBTOTAL(5,AO293:AO322)</f>
        <v>841</v>
      </c>
      <c r="AP324" s="110">
        <f t="shared" si="148"/>
        <v>2.88</v>
      </c>
      <c r="AQ324" s="111">
        <f t="shared" si="148"/>
        <v>2.13</v>
      </c>
      <c r="AR324" s="112">
        <f t="shared" si="148"/>
        <v>73.958333333333343</v>
      </c>
      <c r="AS324" s="112">
        <f t="shared" si="148"/>
        <v>21.974522292993626</v>
      </c>
      <c r="AT324" s="113">
        <f t="shared" si="148"/>
        <v>878</v>
      </c>
      <c r="AU324" s="114">
        <f t="shared" si="148"/>
        <v>2.2000000000000002</v>
      </c>
      <c r="AV324" s="115">
        <f t="shared" si="148"/>
        <v>1.45</v>
      </c>
      <c r="AW324" s="112">
        <f t="shared" si="148"/>
        <v>63.035019455252929</v>
      </c>
      <c r="AX324" s="112">
        <f t="shared" si="148"/>
        <v>34.090909090909093</v>
      </c>
      <c r="AY324" s="61">
        <f t="shared" si="147"/>
        <v>39.955522609340264</v>
      </c>
      <c r="AZ324" s="97">
        <f t="shared" si="147"/>
        <v>78.569999999999993</v>
      </c>
      <c r="BA324" s="68">
        <f t="shared" si="147"/>
        <v>64.099999999999994</v>
      </c>
      <c r="BB324" s="68">
        <f t="shared" si="147"/>
        <v>35.200000000000003</v>
      </c>
      <c r="BC324" s="68">
        <f t="shared" si="147"/>
        <v>140</v>
      </c>
      <c r="BD324" s="68">
        <f t="shared" si="147"/>
        <v>0</v>
      </c>
      <c r="BE324" s="15">
        <f t="shared" si="147"/>
        <v>0</v>
      </c>
      <c r="BF324" s="6">
        <f t="shared" si="147"/>
        <v>7507</v>
      </c>
      <c r="BG324" s="41">
        <f t="shared" si="147"/>
        <v>0</v>
      </c>
      <c r="BH324" s="42">
        <f t="shared" si="147"/>
        <v>2482</v>
      </c>
      <c r="BI324" s="42">
        <f t="shared" si="147"/>
        <v>0</v>
      </c>
      <c r="BJ324" s="42">
        <f t="shared" si="147"/>
        <v>0</v>
      </c>
      <c r="BK324" s="42">
        <f t="shared" si="147"/>
        <v>0</v>
      </c>
      <c r="BL324" s="42">
        <f t="shared" si="147"/>
        <v>0</v>
      </c>
      <c r="BM324" s="15">
        <f t="shared" si="147"/>
        <v>0</v>
      </c>
    </row>
    <row r="325" spans="1:65" outlineLevel="2" x14ac:dyDescent="0.3">
      <c r="A325" s="158" t="s">
        <v>21</v>
      </c>
      <c r="B325" s="159"/>
      <c r="C325" s="51">
        <f>IFERROR(SUBTOTAL(1,C293:C322),"")</f>
        <v>339829.3</v>
      </c>
      <c r="D325" s="61" t="str">
        <f t="shared" ref="D325:BM325" si="149">IFERROR(SUBTOTAL(1,D293:D322),"")</f>
        <v/>
      </c>
      <c r="E325" s="12" t="str">
        <f t="shared" si="149"/>
        <v/>
      </c>
      <c r="F325" s="12" t="str">
        <f t="shared" si="149"/>
        <v/>
      </c>
      <c r="G325" s="12" t="str">
        <f t="shared" si="149"/>
        <v/>
      </c>
      <c r="H325" s="12" t="str">
        <f t="shared" si="149"/>
        <v/>
      </c>
      <c r="I325" s="12" t="str">
        <f t="shared" si="149"/>
        <v/>
      </c>
      <c r="J325" s="12" t="str">
        <f t="shared" si="149"/>
        <v/>
      </c>
      <c r="K325" s="12" t="str">
        <f t="shared" si="149"/>
        <v/>
      </c>
      <c r="L325" s="12" t="str">
        <f t="shared" si="149"/>
        <v/>
      </c>
      <c r="M325" s="72">
        <f t="shared" si="149"/>
        <v>7.333333333333333</v>
      </c>
      <c r="N325" s="83">
        <f t="shared" si="149"/>
        <v>7.293333333333333</v>
      </c>
      <c r="O325" s="83">
        <f t="shared" si="149"/>
        <v>7.336666666666666</v>
      </c>
      <c r="P325" s="83" t="str">
        <f t="shared" si="149"/>
        <v/>
      </c>
      <c r="Q325" s="83" t="str">
        <f t="shared" si="149"/>
        <v/>
      </c>
      <c r="R325" s="83" t="str">
        <f t="shared" si="149"/>
        <v/>
      </c>
      <c r="S325" s="83" t="str">
        <f t="shared" si="149"/>
        <v/>
      </c>
      <c r="T325" s="83" t="str">
        <f t="shared" si="149"/>
        <v/>
      </c>
      <c r="U325" s="83" t="str">
        <f t="shared" si="149"/>
        <v/>
      </c>
      <c r="V325" s="6" t="str">
        <f t="shared" si="149"/>
        <v/>
      </c>
      <c r="W325" s="41" t="str">
        <f t="shared" si="149"/>
        <v/>
      </c>
      <c r="X325" s="41" t="str">
        <f t="shared" si="149"/>
        <v/>
      </c>
      <c r="Y325" s="41" t="str">
        <f t="shared" si="149"/>
        <v/>
      </c>
      <c r="Z325" s="41" t="str">
        <f t="shared" si="149"/>
        <v/>
      </c>
      <c r="AA325" s="41" t="str">
        <f t="shared" si="149"/>
        <v/>
      </c>
      <c r="AB325" s="41" t="str">
        <f t="shared" si="149"/>
        <v/>
      </c>
      <c r="AC325" s="41" t="str">
        <f t="shared" si="149"/>
        <v/>
      </c>
      <c r="AD325" s="41" t="str">
        <f t="shared" si="149"/>
        <v/>
      </c>
      <c r="AE325" s="6" t="str">
        <f t="shared" si="149"/>
        <v/>
      </c>
      <c r="AF325" s="41" t="str">
        <f t="shared" si="149"/>
        <v/>
      </c>
      <c r="AG325" s="41" t="str">
        <f t="shared" si="149"/>
        <v/>
      </c>
      <c r="AH325" s="41" t="str">
        <f t="shared" si="149"/>
        <v/>
      </c>
      <c r="AI325" s="41" t="str">
        <f t="shared" si="149"/>
        <v/>
      </c>
      <c r="AJ325" s="41" t="str">
        <f t="shared" si="149"/>
        <v/>
      </c>
      <c r="AK325" s="41" t="str">
        <f t="shared" si="149"/>
        <v/>
      </c>
      <c r="AL325" s="41" t="str">
        <f t="shared" si="149"/>
        <v/>
      </c>
      <c r="AM325" s="41" t="str">
        <f t="shared" si="149"/>
        <v/>
      </c>
      <c r="AN325" s="41">
        <f>IFERROR(SUBTOTAL(1,AN293:AN322),"")</f>
        <v>20.095368409566628</v>
      </c>
      <c r="AO325" s="41">
        <f t="shared" si="149"/>
        <v>1063.5999999999999</v>
      </c>
      <c r="AP325" s="110">
        <f t="shared" si="149"/>
        <v>3.0199999999999996</v>
      </c>
      <c r="AQ325" s="111">
        <f t="shared" si="149"/>
        <v>2.313333333333333</v>
      </c>
      <c r="AR325" s="112">
        <f t="shared" si="149"/>
        <v>76.538463329236052</v>
      </c>
      <c r="AS325" s="112">
        <f t="shared" si="149"/>
        <v>23.461536670763952</v>
      </c>
      <c r="AT325" s="113">
        <f t="shared" si="149"/>
        <v>1126.9333333333334</v>
      </c>
      <c r="AU325" s="114">
        <f t="shared" si="149"/>
        <v>2.4815789473684213</v>
      </c>
      <c r="AV325" s="115">
        <f t="shared" si="149"/>
        <v>1.5366666666666668</v>
      </c>
      <c r="AW325" s="112">
        <f t="shared" si="149"/>
        <v>64.459752269286156</v>
      </c>
      <c r="AX325" s="112">
        <f t="shared" si="149"/>
        <v>35.540247730713844</v>
      </c>
      <c r="AY325" s="61">
        <f t="shared" si="149"/>
        <v>44.40803261201372</v>
      </c>
      <c r="AZ325" s="97">
        <f t="shared" si="149"/>
        <v>80.326842105263168</v>
      </c>
      <c r="BA325" s="68">
        <f t="shared" si="149"/>
        <v>64.099999999999994</v>
      </c>
      <c r="BB325" s="68">
        <f t="shared" si="149"/>
        <v>35.200000000000003</v>
      </c>
      <c r="BC325" s="68">
        <f t="shared" si="149"/>
        <v>140</v>
      </c>
      <c r="BD325" s="68" t="str">
        <f t="shared" si="149"/>
        <v/>
      </c>
      <c r="BE325" s="15" t="str">
        <f>IFERROR(SUBTOTAL(1,BE293:BE322),"")</f>
        <v/>
      </c>
      <c r="BF325" s="6">
        <f t="shared" si="149"/>
        <v>10910.7</v>
      </c>
      <c r="BG325" s="41">
        <f t="shared" si="149"/>
        <v>3274.3666666666668</v>
      </c>
      <c r="BH325" s="42">
        <f t="shared" si="149"/>
        <v>7636.333333333333</v>
      </c>
      <c r="BI325" s="42" t="str">
        <f t="shared" si="149"/>
        <v/>
      </c>
      <c r="BJ325" s="42" t="str">
        <f t="shared" si="149"/>
        <v/>
      </c>
      <c r="BK325" s="42" t="str">
        <f t="shared" si="149"/>
        <v/>
      </c>
      <c r="BL325" s="42" t="str">
        <f t="shared" si="149"/>
        <v/>
      </c>
      <c r="BM325" s="15" t="str">
        <f t="shared" si="149"/>
        <v/>
      </c>
    </row>
    <row r="326" spans="1:65" ht="17.25" outlineLevel="1" thickBot="1" x14ac:dyDescent="0.35">
      <c r="A326" s="160" t="s">
        <v>52</v>
      </c>
      <c r="B326" s="161"/>
      <c r="C326" s="52">
        <f>SUBTOTAL(9,C293:C322)</f>
        <v>10194879</v>
      </c>
      <c r="D326" s="62"/>
      <c r="E326" s="30"/>
      <c r="F326" s="30"/>
      <c r="G326" s="30"/>
      <c r="H326" s="30"/>
      <c r="I326" s="30"/>
      <c r="J326" s="30"/>
      <c r="K326" s="30"/>
      <c r="L326" s="30"/>
      <c r="M326" s="73"/>
      <c r="N326" s="84"/>
      <c r="O326" s="84"/>
      <c r="P326" s="84"/>
      <c r="Q326" s="84"/>
      <c r="R326" s="84"/>
      <c r="S326" s="84"/>
      <c r="T326" s="84"/>
      <c r="U326" s="84"/>
      <c r="V326" s="93"/>
      <c r="W326" s="94"/>
      <c r="X326" s="94"/>
      <c r="Y326" s="94"/>
      <c r="Z326" s="94"/>
      <c r="AA326" s="94"/>
      <c r="AB326" s="94"/>
      <c r="AC326" s="94"/>
      <c r="AD326" s="94"/>
      <c r="AE326" s="93"/>
      <c r="AF326" s="94"/>
      <c r="AG326" s="94"/>
      <c r="AH326" s="94"/>
      <c r="AI326" s="94"/>
      <c r="AJ326" s="94"/>
      <c r="AK326" s="94"/>
      <c r="AL326" s="94"/>
      <c r="AM326" s="94"/>
      <c r="AN326" s="94"/>
      <c r="AO326" s="43">
        <f>SUBTOTAL(9,AO293:AO322)</f>
        <v>31908</v>
      </c>
      <c r="AP326" s="116"/>
      <c r="AQ326" s="117"/>
      <c r="AR326" s="118"/>
      <c r="AS326" s="118"/>
      <c r="AT326" s="119">
        <f>SUBTOTAL(9,AT293:AT322)</f>
        <v>33808</v>
      </c>
      <c r="AU326" s="120"/>
      <c r="AV326" s="121"/>
      <c r="AW326" s="118"/>
      <c r="AX326" s="118"/>
      <c r="AY326" s="62"/>
      <c r="AZ326" s="98"/>
      <c r="BA326" s="69"/>
      <c r="BB326" s="69"/>
      <c r="BC326" s="69"/>
      <c r="BD326" s="69"/>
      <c r="BE326" s="16">
        <f>SUBTOTAL(9,BE293:BE322)</f>
        <v>0</v>
      </c>
      <c r="BF326" s="7">
        <f t="shared" ref="BF326:BM326" si="150">SUBTOTAL(9,BF293:BF322)</f>
        <v>327321</v>
      </c>
      <c r="BG326" s="43">
        <f t="shared" si="150"/>
        <v>98231</v>
      </c>
      <c r="BH326" s="44">
        <f t="shared" si="150"/>
        <v>229090</v>
      </c>
      <c r="BI326" s="44">
        <f t="shared" si="150"/>
        <v>0</v>
      </c>
      <c r="BJ326" s="44">
        <f t="shared" si="150"/>
        <v>0</v>
      </c>
      <c r="BK326" s="44">
        <f t="shared" si="150"/>
        <v>0</v>
      </c>
      <c r="BL326" s="44">
        <f t="shared" si="150"/>
        <v>0</v>
      </c>
      <c r="BM326" s="16">
        <f t="shared" si="150"/>
        <v>0</v>
      </c>
    </row>
    <row r="327" spans="1:65" outlineLevel="5" x14ac:dyDescent="0.3">
      <c r="A327" s="21">
        <f t="shared" si="144"/>
        <v>10</v>
      </c>
      <c r="B327" s="33">
        <f>B322+1</f>
        <v>44470</v>
      </c>
      <c r="C327" s="51">
        <v>340954</v>
      </c>
      <c r="D327" s="64" t="str">
        <f t="shared" ref="D327:D357" si="151">IFERROR(ROUND(AVERAGE(E327:L327),1),"")</f>
        <v/>
      </c>
      <c r="E327" s="12"/>
      <c r="F327" s="12"/>
      <c r="G327" s="12"/>
      <c r="H327" s="12"/>
      <c r="I327" s="12"/>
      <c r="J327" s="12"/>
      <c r="K327" s="12"/>
      <c r="L327" s="12"/>
      <c r="M327" s="74" t="str">
        <f t="shared" ref="M327:M357" si="152">IFERROR(ROUND(AVERAGE(N327:U327),1),"")</f>
        <v/>
      </c>
      <c r="N327" s="83" t="s">
        <v>103</v>
      </c>
      <c r="O327" s="83" t="s">
        <v>103</v>
      </c>
      <c r="P327" s="83"/>
      <c r="Q327" s="83"/>
      <c r="R327" s="83"/>
      <c r="S327" s="83"/>
      <c r="T327" s="83"/>
      <c r="U327" s="83"/>
      <c r="V327" s="5" t="str">
        <f t="shared" ref="V327:V357" si="153">IFERROR(ROUND(AVERAGE(W327:AD327),1),"")</f>
        <v/>
      </c>
      <c r="W327" s="41"/>
      <c r="X327" s="41"/>
      <c r="Y327" s="41"/>
      <c r="Z327" s="41"/>
      <c r="AA327" s="41"/>
      <c r="AB327" s="41"/>
      <c r="AC327" s="41"/>
      <c r="AD327" s="41"/>
      <c r="AE327" s="5" t="str">
        <f t="shared" ref="AE327:AE357" si="154">IFERROR(ROUND(AVERAGE(AF327:AM327),1),"")</f>
        <v/>
      </c>
      <c r="AF327" s="41"/>
      <c r="AG327" s="41"/>
      <c r="AH327" s="41"/>
      <c r="AI327" s="41"/>
      <c r="AJ327" s="41"/>
      <c r="AK327" s="41"/>
      <c r="AL327" s="41"/>
      <c r="AM327" s="41"/>
      <c r="AN327" s="41">
        <f>21000/AO327</f>
        <v>25.02979737783075</v>
      </c>
      <c r="AO327" s="41">
        <v>839</v>
      </c>
      <c r="AP327" s="110" t="s">
        <v>103</v>
      </c>
      <c r="AQ327" s="111" t="s">
        <v>103</v>
      </c>
      <c r="AR327" s="126" t="str">
        <f t="shared" ref="AR327:AR357" si="155">IFERROR(AQ327/AP327*100,"")</f>
        <v/>
      </c>
      <c r="AS327" s="126" t="str">
        <f t="shared" ref="AS327:AS357" si="156">IFERROR(100-AR327,"")</f>
        <v/>
      </c>
      <c r="AT327" s="127">
        <v>882</v>
      </c>
      <c r="AU327" s="128">
        <v>2.25</v>
      </c>
      <c r="AV327" s="129" t="s">
        <v>103</v>
      </c>
      <c r="AW327" s="126" t="str">
        <f t="shared" ref="AW327:AW357" si="157">IFERROR(AV327/AU327*100,"")</f>
        <v/>
      </c>
      <c r="AX327" s="126" t="str">
        <f t="shared" ref="AX327:AX357" si="158">IFERROR(100-AW327,"")</f>
        <v/>
      </c>
      <c r="AY327" s="64" t="str">
        <f t="shared" ref="AY327:AY357" si="159">IFERROR((1-((AW327*AS327)/(AX327*AR327)))*100,"")</f>
        <v/>
      </c>
      <c r="AZ327" s="97">
        <v>80.19</v>
      </c>
      <c r="BA327" s="68"/>
      <c r="BB327" s="68"/>
      <c r="BC327" s="68"/>
      <c r="BD327" s="68"/>
      <c r="BE327" s="15"/>
      <c r="BF327" s="5">
        <f t="shared" ref="BF327:BF357" si="160">IF(SUM(BG327:BM327)=0,"",SUM(BG327:BM327))</f>
        <v>9083</v>
      </c>
      <c r="BG327" s="41">
        <v>3248</v>
      </c>
      <c r="BH327" s="42">
        <v>5835</v>
      </c>
      <c r="BI327" s="42"/>
      <c r="BJ327" s="42"/>
      <c r="BK327" s="42"/>
      <c r="BL327" s="42"/>
      <c r="BM327" s="15"/>
    </row>
    <row r="328" spans="1:65" outlineLevel="5" x14ac:dyDescent="0.3">
      <c r="A328" s="22">
        <f t="shared" si="144"/>
        <v>10</v>
      </c>
      <c r="B328" s="9">
        <f t="shared" si="128"/>
        <v>44471</v>
      </c>
      <c r="C328" s="51">
        <v>340214</v>
      </c>
      <c r="D328" s="64" t="str">
        <f t="shared" si="151"/>
        <v/>
      </c>
      <c r="E328" s="12"/>
      <c r="F328" s="12"/>
      <c r="G328" s="12"/>
      <c r="H328" s="12"/>
      <c r="I328" s="12"/>
      <c r="J328" s="12"/>
      <c r="K328" s="12"/>
      <c r="L328" s="12"/>
      <c r="M328" s="74" t="str">
        <f t="shared" si="152"/>
        <v/>
      </c>
      <c r="N328" s="83" t="s">
        <v>103</v>
      </c>
      <c r="O328" s="83" t="s">
        <v>103</v>
      </c>
      <c r="P328" s="83"/>
      <c r="Q328" s="83"/>
      <c r="R328" s="83"/>
      <c r="S328" s="83"/>
      <c r="T328" s="83"/>
      <c r="U328" s="83"/>
      <c r="V328" s="5" t="str">
        <f t="shared" si="153"/>
        <v/>
      </c>
      <c r="W328" s="41"/>
      <c r="X328" s="41"/>
      <c r="Y328" s="41"/>
      <c r="Z328" s="41"/>
      <c r="AA328" s="41"/>
      <c r="AB328" s="41"/>
      <c r="AC328" s="41"/>
      <c r="AD328" s="41"/>
      <c r="AE328" s="5" t="str">
        <f t="shared" si="154"/>
        <v/>
      </c>
      <c r="AF328" s="41"/>
      <c r="AG328" s="41"/>
      <c r="AH328" s="41"/>
      <c r="AI328" s="41"/>
      <c r="AJ328" s="41"/>
      <c r="AK328" s="41"/>
      <c r="AL328" s="41"/>
      <c r="AM328" s="41"/>
      <c r="AN328" s="41">
        <f t="shared" ref="AN328:AN357" si="161">21000/AO328</f>
        <v>24.532710280373831</v>
      </c>
      <c r="AO328" s="41">
        <v>856</v>
      </c>
      <c r="AP328" s="110" t="s">
        <v>103</v>
      </c>
      <c r="AQ328" s="111" t="s">
        <v>103</v>
      </c>
      <c r="AR328" s="126" t="str">
        <f t="shared" si="155"/>
        <v/>
      </c>
      <c r="AS328" s="126" t="str">
        <f t="shared" si="156"/>
        <v/>
      </c>
      <c r="AT328" s="127">
        <v>898</v>
      </c>
      <c r="AU328" s="128" t="s">
        <v>103</v>
      </c>
      <c r="AV328" s="129" t="s">
        <v>103</v>
      </c>
      <c r="AW328" s="126" t="str">
        <f t="shared" si="157"/>
        <v/>
      </c>
      <c r="AX328" s="126" t="str">
        <f t="shared" si="158"/>
        <v/>
      </c>
      <c r="AY328" s="64" t="str">
        <f t="shared" si="159"/>
        <v/>
      </c>
      <c r="AZ328" s="97" t="s">
        <v>103</v>
      </c>
      <c r="BA328" s="68"/>
      <c r="BB328" s="68"/>
      <c r="BC328" s="68"/>
      <c r="BD328" s="68"/>
      <c r="BE328" s="15"/>
      <c r="BF328" s="5">
        <f t="shared" si="160"/>
        <v>6903</v>
      </c>
      <c r="BG328" s="41">
        <v>0</v>
      </c>
      <c r="BH328" s="42">
        <v>6903</v>
      </c>
      <c r="BI328" s="42"/>
      <c r="BJ328" s="42"/>
      <c r="BK328" s="42"/>
      <c r="BL328" s="42"/>
      <c r="BM328" s="15"/>
    </row>
    <row r="329" spans="1:65" outlineLevel="5" x14ac:dyDescent="0.3">
      <c r="A329" s="22">
        <f t="shared" si="144"/>
        <v>10</v>
      </c>
      <c r="B329" s="9">
        <f t="shared" si="128"/>
        <v>44472</v>
      </c>
      <c r="C329" s="51">
        <v>337400</v>
      </c>
      <c r="D329" s="64" t="str">
        <f t="shared" si="151"/>
        <v/>
      </c>
      <c r="E329" s="12"/>
      <c r="F329" s="12"/>
      <c r="G329" s="12"/>
      <c r="H329" s="12"/>
      <c r="I329" s="12"/>
      <c r="J329" s="12"/>
      <c r="K329" s="12"/>
      <c r="L329" s="12"/>
      <c r="M329" s="74" t="str">
        <f t="shared" si="152"/>
        <v/>
      </c>
      <c r="N329" s="83" t="s">
        <v>103</v>
      </c>
      <c r="O329" s="83" t="s">
        <v>103</v>
      </c>
      <c r="P329" s="83"/>
      <c r="Q329" s="83"/>
      <c r="R329" s="83"/>
      <c r="S329" s="83"/>
      <c r="T329" s="83"/>
      <c r="U329" s="83"/>
      <c r="V329" s="5" t="str">
        <f t="shared" si="153"/>
        <v/>
      </c>
      <c r="W329" s="41"/>
      <c r="X329" s="41"/>
      <c r="Y329" s="41"/>
      <c r="Z329" s="41"/>
      <c r="AA329" s="41"/>
      <c r="AB329" s="41"/>
      <c r="AC329" s="41"/>
      <c r="AD329" s="41"/>
      <c r="AE329" s="5" t="str">
        <f t="shared" si="154"/>
        <v/>
      </c>
      <c r="AF329" s="41"/>
      <c r="AG329" s="41"/>
      <c r="AH329" s="41"/>
      <c r="AI329" s="41"/>
      <c r="AJ329" s="41"/>
      <c r="AK329" s="41"/>
      <c r="AL329" s="41"/>
      <c r="AM329" s="41"/>
      <c r="AN329" s="41">
        <f t="shared" si="161"/>
        <v>24.193548387096776</v>
      </c>
      <c r="AO329" s="41">
        <v>868</v>
      </c>
      <c r="AP329" s="110" t="s">
        <v>103</v>
      </c>
      <c r="AQ329" s="111" t="s">
        <v>103</v>
      </c>
      <c r="AR329" s="126" t="str">
        <f t="shared" si="155"/>
        <v/>
      </c>
      <c r="AS329" s="126" t="str">
        <f t="shared" si="156"/>
        <v/>
      </c>
      <c r="AT329" s="127">
        <v>908</v>
      </c>
      <c r="AU329" s="128" t="s">
        <v>103</v>
      </c>
      <c r="AV329" s="129" t="s">
        <v>103</v>
      </c>
      <c r="AW329" s="126" t="str">
        <f t="shared" si="157"/>
        <v/>
      </c>
      <c r="AX329" s="126" t="str">
        <f t="shared" si="158"/>
        <v/>
      </c>
      <c r="AY329" s="64" t="str">
        <f t="shared" si="159"/>
        <v/>
      </c>
      <c r="AZ329" s="97" t="s">
        <v>103</v>
      </c>
      <c r="BA329" s="68"/>
      <c r="BB329" s="68"/>
      <c r="BC329" s="68"/>
      <c r="BD329" s="68"/>
      <c r="BE329" s="15"/>
      <c r="BF329" s="5">
        <f t="shared" si="160"/>
        <v>7434</v>
      </c>
      <c r="BG329" s="41">
        <v>1104</v>
      </c>
      <c r="BH329" s="42">
        <v>6330</v>
      </c>
      <c r="BI329" s="42"/>
      <c r="BJ329" s="42"/>
      <c r="BK329" s="42"/>
      <c r="BL329" s="42"/>
      <c r="BM329" s="15"/>
    </row>
    <row r="330" spans="1:65" outlineLevel="5" x14ac:dyDescent="0.3">
      <c r="A330" s="22">
        <f t="shared" si="144"/>
        <v>10</v>
      </c>
      <c r="B330" s="9">
        <f t="shared" si="128"/>
        <v>44473</v>
      </c>
      <c r="C330" s="51">
        <v>343889</v>
      </c>
      <c r="D330" s="64" t="str">
        <f t="shared" si="151"/>
        <v/>
      </c>
      <c r="E330" s="12"/>
      <c r="F330" s="12"/>
      <c r="G330" s="12"/>
      <c r="H330" s="12"/>
      <c r="I330" s="12"/>
      <c r="J330" s="12"/>
      <c r="K330" s="12"/>
      <c r="L330" s="12"/>
      <c r="M330" s="74" t="str">
        <f t="shared" si="152"/>
        <v/>
      </c>
      <c r="N330" s="83" t="s">
        <v>103</v>
      </c>
      <c r="O330" s="83" t="s">
        <v>103</v>
      </c>
      <c r="P330" s="83"/>
      <c r="Q330" s="83"/>
      <c r="R330" s="83"/>
      <c r="S330" s="83"/>
      <c r="T330" s="83"/>
      <c r="U330" s="83"/>
      <c r="V330" s="5" t="str">
        <f t="shared" si="153"/>
        <v/>
      </c>
      <c r="W330" s="41"/>
      <c r="X330" s="41"/>
      <c r="Y330" s="41"/>
      <c r="Z330" s="41"/>
      <c r="AA330" s="41"/>
      <c r="AB330" s="41"/>
      <c r="AC330" s="41"/>
      <c r="AD330" s="41"/>
      <c r="AE330" s="5" t="str">
        <f t="shared" si="154"/>
        <v/>
      </c>
      <c r="AF330" s="41"/>
      <c r="AG330" s="41"/>
      <c r="AH330" s="41"/>
      <c r="AI330" s="41"/>
      <c r="AJ330" s="41"/>
      <c r="AK330" s="41"/>
      <c r="AL330" s="41"/>
      <c r="AM330" s="41"/>
      <c r="AN330" s="41">
        <f t="shared" si="161"/>
        <v>25.240384615384617</v>
      </c>
      <c r="AO330" s="41">
        <v>832</v>
      </c>
      <c r="AP330" s="110" t="s">
        <v>103</v>
      </c>
      <c r="AQ330" s="111" t="s">
        <v>103</v>
      </c>
      <c r="AR330" s="126" t="str">
        <f t="shared" si="155"/>
        <v/>
      </c>
      <c r="AS330" s="126" t="str">
        <f t="shared" si="156"/>
        <v/>
      </c>
      <c r="AT330" s="127">
        <v>890</v>
      </c>
      <c r="AU330" s="128" t="s">
        <v>103</v>
      </c>
      <c r="AV330" s="129" t="s">
        <v>103</v>
      </c>
      <c r="AW330" s="126" t="str">
        <f t="shared" si="157"/>
        <v/>
      </c>
      <c r="AX330" s="126" t="str">
        <f t="shared" si="158"/>
        <v/>
      </c>
      <c r="AY330" s="64" t="str">
        <f t="shared" si="159"/>
        <v/>
      </c>
      <c r="AZ330" s="97" t="s">
        <v>103</v>
      </c>
      <c r="BA330" s="68"/>
      <c r="BB330" s="68"/>
      <c r="BC330" s="68"/>
      <c r="BD330" s="68"/>
      <c r="BE330" s="15"/>
      <c r="BF330" s="5">
        <f t="shared" si="160"/>
        <v>7221</v>
      </c>
      <c r="BG330" s="41">
        <v>3824</v>
      </c>
      <c r="BH330" s="42">
        <v>3397</v>
      </c>
      <c r="BI330" s="42"/>
      <c r="BJ330" s="42"/>
      <c r="BK330" s="42"/>
      <c r="BL330" s="42"/>
      <c r="BM330" s="15"/>
    </row>
    <row r="331" spans="1:65" outlineLevel="5" x14ac:dyDescent="0.3">
      <c r="A331" s="22">
        <f t="shared" si="144"/>
        <v>10</v>
      </c>
      <c r="B331" s="9">
        <f t="shared" si="128"/>
        <v>44474</v>
      </c>
      <c r="C331" s="51">
        <v>343884</v>
      </c>
      <c r="D331" s="64" t="str">
        <f t="shared" si="151"/>
        <v/>
      </c>
      <c r="E331" s="12"/>
      <c r="F331" s="12"/>
      <c r="G331" s="12"/>
      <c r="H331" s="12"/>
      <c r="I331" s="12"/>
      <c r="J331" s="12"/>
      <c r="K331" s="12"/>
      <c r="L331" s="12"/>
      <c r="M331" s="74" t="str">
        <f t="shared" si="152"/>
        <v/>
      </c>
      <c r="N331" s="83" t="s">
        <v>103</v>
      </c>
      <c r="O331" s="83" t="s">
        <v>103</v>
      </c>
      <c r="P331" s="83"/>
      <c r="Q331" s="83"/>
      <c r="R331" s="83"/>
      <c r="S331" s="83"/>
      <c r="T331" s="83"/>
      <c r="U331" s="83"/>
      <c r="V331" s="5" t="str">
        <f t="shared" si="153"/>
        <v/>
      </c>
      <c r="W331" s="41"/>
      <c r="X331" s="41"/>
      <c r="Y331" s="41"/>
      <c r="Z331" s="41"/>
      <c r="AA331" s="41"/>
      <c r="AB331" s="41"/>
      <c r="AC331" s="41"/>
      <c r="AD331" s="41"/>
      <c r="AE331" s="5" t="str">
        <f t="shared" si="154"/>
        <v/>
      </c>
      <c r="AF331" s="41"/>
      <c r="AG331" s="41"/>
      <c r="AH331" s="41"/>
      <c r="AI331" s="41"/>
      <c r="AJ331" s="41"/>
      <c r="AK331" s="41"/>
      <c r="AL331" s="41"/>
      <c r="AM331" s="41"/>
      <c r="AN331" s="41">
        <f t="shared" si="161"/>
        <v>24.305555555555557</v>
      </c>
      <c r="AO331" s="41">
        <v>864</v>
      </c>
      <c r="AP331" s="110" t="s">
        <v>103</v>
      </c>
      <c r="AQ331" s="111" t="s">
        <v>103</v>
      </c>
      <c r="AR331" s="126" t="str">
        <f t="shared" si="155"/>
        <v/>
      </c>
      <c r="AS331" s="126" t="str">
        <f t="shared" si="156"/>
        <v/>
      </c>
      <c r="AT331" s="127">
        <v>940</v>
      </c>
      <c r="AU331" s="128">
        <v>2.23</v>
      </c>
      <c r="AV331" s="129" t="s">
        <v>103</v>
      </c>
      <c r="AW331" s="126" t="str">
        <f t="shared" si="157"/>
        <v/>
      </c>
      <c r="AX331" s="126" t="str">
        <f t="shared" si="158"/>
        <v/>
      </c>
      <c r="AY331" s="64" t="str">
        <f t="shared" si="159"/>
        <v/>
      </c>
      <c r="AZ331" s="97">
        <v>80.06</v>
      </c>
      <c r="BA331" s="68"/>
      <c r="BB331" s="68"/>
      <c r="BC331" s="68"/>
      <c r="BD331" s="68"/>
      <c r="BE331" s="15"/>
      <c r="BF331" s="5">
        <f t="shared" si="160"/>
        <v>8843</v>
      </c>
      <c r="BG331" s="41">
        <v>5579</v>
      </c>
      <c r="BH331" s="42">
        <v>3264</v>
      </c>
      <c r="BI331" s="42"/>
      <c r="BJ331" s="42"/>
      <c r="BK331" s="42"/>
      <c r="BL331" s="42"/>
      <c r="BM331" s="15"/>
    </row>
    <row r="332" spans="1:65" outlineLevel="5" x14ac:dyDescent="0.3">
      <c r="A332" s="22">
        <f t="shared" si="144"/>
        <v>10</v>
      </c>
      <c r="B332" s="9">
        <f t="shared" si="128"/>
        <v>44475</v>
      </c>
      <c r="C332" s="51">
        <v>348964</v>
      </c>
      <c r="D332" s="64" t="str">
        <f t="shared" si="151"/>
        <v/>
      </c>
      <c r="E332" s="12"/>
      <c r="F332" s="12"/>
      <c r="G332" s="12"/>
      <c r="H332" s="12"/>
      <c r="I332" s="12"/>
      <c r="J332" s="12"/>
      <c r="K332" s="12"/>
      <c r="L332" s="12"/>
      <c r="M332" s="74">
        <f t="shared" si="152"/>
        <v>6.9</v>
      </c>
      <c r="N332" s="83">
        <v>6.88</v>
      </c>
      <c r="O332" s="83">
        <v>6.99</v>
      </c>
      <c r="P332" s="83"/>
      <c r="Q332" s="83"/>
      <c r="R332" s="83"/>
      <c r="S332" s="83"/>
      <c r="T332" s="83"/>
      <c r="U332" s="83"/>
      <c r="V332" s="5" t="str">
        <f t="shared" si="153"/>
        <v/>
      </c>
      <c r="W332" s="41"/>
      <c r="X332" s="41"/>
      <c r="Y332" s="41"/>
      <c r="Z332" s="41"/>
      <c r="AA332" s="41"/>
      <c r="AB332" s="41"/>
      <c r="AC332" s="41"/>
      <c r="AD332" s="41"/>
      <c r="AE332" s="5" t="str">
        <f t="shared" si="154"/>
        <v/>
      </c>
      <c r="AF332" s="41"/>
      <c r="AG332" s="41"/>
      <c r="AH332" s="41"/>
      <c r="AI332" s="41"/>
      <c r="AJ332" s="41"/>
      <c r="AK332" s="41"/>
      <c r="AL332" s="41"/>
      <c r="AM332" s="41"/>
      <c r="AN332" s="41">
        <f t="shared" si="161"/>
        <v>20.038167938931299</v>
      </c>
      <c r="AO332" s="41">
        <v>1048</v>
      </c>
      <c r="AP332" s="110">
        <v>3.75</v>
      </c>
      <c r="AQ332" s="111">
        <v>2.92</v>
      </c>
      <c r="AR332" s="126">
        <f t="shared" si="155"/>
        <v>77.86666666666666</v>
      </c>
      <c r="AS332" s="126">
        <f t="shared" si="156"/>
        <v>22.13333333333334</v>
      </c>
      <c r="AT332" s="127">
        <v>1092</v>
      </c>
      <c r="AU332" s="128">
        <v>2.11</v>
      </c>
      <c r="AV332" s="129">
        <v>1.38</v>
      </c>
      <c r="AW332" s="126">
        <f t="shared" si="157"/>
        <v>65.402843601895739</v>
      </c>
      <c r="AX332" s="126">
        <f t="shared" si="158"/>
        <v>34.597156398104261</v>
      </c>
      <c r="AY332" s="64">
        <f t="shared" si="159"/>
        <v>46.265715894163975</v>
      </c>
      <c r="AZ332" s="97">
        <v>80.92</v>
      </c>
      <c r="BA332" s="68"/>
      <c r="BB332" s="68"/>
      <c r="BC332" s="68"/>
      <c r="BD332" s="68"/>
      <c r="BE332" s="15"/>
      <c r="BF332" s="5">
        <f t="shared" si="160"/>
        <v>13092</v>
      </c>
      <c r="BG332" s="41">
        <v>2222</v>
      </c>
      <c r="BH332" s="42">
        <v>10870</v>
      </c>
      <c r="BI332" s="42"/>
      <c r="BJ332" s="42"/>
      <c r="BK332" s="42"/>
      <c r="BL332" s="42"/>
      <c r="BM332" s="15"/>
    </row>
    <row r="333" spans="1:65" outlineLevel="5" x14ac:dyDescent="0.3">
      <c r="A333" s="22">
        <f t="shared" si="144"/>
        <v>10</v>
      </c>
      <c r="B333" s="9">
        <f t="shared" si="128"/>
        <v>44476</v>
      </c>
      <c r="C333" s="51">
        <v>300536</v>
      </c>
      <c r="D333" s="64" t="str">
        <f t="shared" si="151"/>
        <v/>
      </c>
      <c r="E333" s="12"/>
      <c r="F333" s="12"/>
      <c r="G333" s="12"/>
      <c r="H333" s="12"/>
      <c r="I333" s="12"/>
      <c r="J333" s="12"/>
      <c r="K333" s="12"/>
      <c r="L333" s="12"/>
      <c r="M333" s="74" t="str">
        <f t="shared" si="152"/>
        <v/>
      </c>
      <c r="N333" s="83" t="s">
        <v>103</v>
      </c>
      <c r="O333" s="83" t="s">
        <v>103</v>
      </c>
      <c r="P333" s="83"/>
      <c r="Q333" s="83"/>
      <c r="R333" s="83"/>
      <c r="S333" s="83"/>
      <c r="T333" s="83"/>
      <c r="U333" s="83"/>
      <c r="V333" s="5" t="str">
        <f t="shared" si="153"/>
        <v/>
      </c>
      <c r="W333" s="41"/>
      <c r="X333" s="41"/>
      <c r="Y333" s="41"/>
      <c r="Z333" s="41"/>
      <c r="AA333" s="41"/>
      <c r="AB333" s="41"/>
      <c r="AC333" s="41"/>
      <c r="AD333" s="41"/>
      <c r="AE333" s="5" t="str">
        <f t="shared" si="154"/>
        <v/>
      </c>
      <c r="AF333" s="41"/>
      <c r="AG333" s="41"/>
      <c r="AH333" s="41"/>
      <c r="AI333" s="41"/>
      <c r="AJ333" s="41"/>
      <c r="AK333" s="41"/>
      <c r="AL333" s="41"/>
      <c r="AM333" s="41"/>
      <c r="AN333" s="41">
        <f t="shared" si="161"/>
        <v>27.027027027027028</v>
      </c>
      <c r="AO333" s="41">
        <v>777</v>
      </c>
      <c r="AP333" s="110" t="s">
        <v>103</v>
      </c>
      <c r="AQ333" s="111" t="s">
        <v>103</v>
      </c>
      <c r="AR333" s="126" t="str">
        <f t="shared" si="155"/>
        <v/>
      </c>
      <c r="AS333" s="126" t="str">
        <f t="shared" si="156"/>
        <v/>
      </c>
      <c r="AT333" s="127">
        <v>842</v>
      </c>
      <c r="AU333" s="128">
        <v>2.1800000000000002</v>
      </c>
      <c r="AV333" s="129" t="s">
        <v>103</v>
      </c>
      <c r="AW333" s="126" t="str">
        <f t="shared" si="157"/>
        <v/>
      </c>
      <c r="AX333" s="126" t="str">
        <f t="shared" si="158"/>
        <v/>
      </c>
      <c r="AY333" s="64" t="str">
        <f t="shared" si="159"/>
        <v/>
      </c>
      <c r="AZ333" s="97">
        <v>80.709999999999994</v>
      </c>
      <c r="BA333" s="68"/>
      <c r="BB333" s="68"/>
      <c r="BC333" s="68"/>
      <c r="BD333" s="68"/>
      <c r="BE333" s="15"/>
      <c r="BF333" s="5">
        <f t="shared" si="160"/>
        <v>9580</v>
      </c>
      <c r="BG333" s="41">
        <v>0</v>
      </c>
      <c r="BH333" s="42">
        <v>9580</v>
      </c>
      <c r="BI333" s="42"/>
      <c r="BJ333" s="42"/>
      <c r="BK333" s="42"/>
      <c r="BL333" s="42"/>
      <c r="BM333" s="15"/>
    </row>
    <row r="334" spans="1:65" outlineLevel="5" x14ac:dyDescent="0.3">
      <c r="A334" s="22">
        <f t="shared" si="144"/>
        <v>10</v>
      </c>
      <c r="B334" s="9">
        <f t="shared" si="128"/>
        <v>44477</v>
      </c>
      <c r="C334" s="51">
        <v>318205</v>
      </c>
      <c r="D334" s="64" t="str">
        <f t="shared" si="151"/>
        <v/>
      </c>
      <c r="E334" s="12"/>
      <c r="F334" s="12"/>
      <c r="G334" s="12"/>
      <c r="H334" s="12"/>
      <c r="I334" s="12"/>
      <c r="J334" s="12"/>
      <c r="K334" s="12"/>
      <c r="L334" s="12"/>
      <c r="M334" s="74" t="str">
        <f t="shared" si="152"/>
        <v/>
      </c>
      <c r="N334" s="83" t="s">
        <v>103</v>
      </c>
      <c r="O334" s="83" t="s">
        <v>103</v>
      </c>
      <c r="P334" s="83"/>
      <c r="Q334" s="83"/>
      <c r="R334" s="83"/>
      <c r="S334" s="83"/>
      <c r="T334" s="83"/>
      <c r="U334" s="83"/>
      <c r="V334" s="5" t="str">
        <f t="shared" si="153"/>
        <v/>
      </c>
      <c r="W334" s="41"/>
      <c r="X334" s="41"/>
      <c r="Y334" s="41"/>
      <c r="Z334" s="41"/>
      <c r="AA334" s="41"/>
      <c r="AB334" s="41"/>
      <c r="AC334" s="41"/>
      <c r="AD334" s="41"/>
      <c r="AE334" s="5" t="str">
        <f t="shared" si="154"/>
        <v/>
      </c>
      <c r="AF334" s="41"/>
      <c r="AG334" s="41"/>
      <c r="AH334" s="41"/>
      <c r="AI334" s="41"/>
      <c r="AJ334" s="41"/>
      <c r="AK334" s="41"/>
      <c r="AL334" s="41"/>
      <c r="AM334" s="41"/>
      <c r="AN334" s="41">
        <f t="shared" si="161"/>
        <v>23.411371237458194</v>
      </c>
      <c r="AO334" s="41">
        <v>897</v>
      </c>
      <c r="AP334" s="110" t="s">
        <v>103</v>
      </c>
      <c r="AQ334" s="111" t="s">
        <v>103</v>
      </c>
      <c r="AR334" s="126" t="str">
        <f t="shared" si="155"/>
        <v/>
      </c>
      <c r="AS334" s="126" t="str">
        <f t="shared" si="156"/>
        <v/>
      </c>
      <c r="AT334" s="127">
        <v>973</v>
      </c>
      <c r="AU334" s="128">
        <v>2.2200000000000002</v>
      </c>
      <c r="AV334" s="129" t="s">
        <v>103</v>
      </c>
      <c r="AW334" s="126" t="str">
        <f t="shared" si="157"/>
        <v/>
      </c>
      <c r="AX334" s="126" t="str">
        <f t="shared" si="158"/>
        <v/>
      </c>
      <c r="AY334" s="64" t="str">
        <f t="shared" si="159"/>
        <v/>
      </c>
      <c r="AZ334" s="97">
        <v>80.489999999999995</v>
      </c>
      <c r="BA334" s="68"/>
      <c r="BB334" s="68"/>
      <c r="BC334" s="68"/>
      <c r="BD334" s="68"/>
      <c r="BE334" s="15"/>
      <c r="BF334" s="5">
        <f t="shared" si="160"/>
        <v>11257</v>
      </c>
      <c r="BG334" s="41">
        <v>278</v>
      </c>
      <c r="BH334" s="42">
        <v>10979</v>
      </c>
      <c r="BI334" s="42"/>
      <c r="BJ334" s="42"/>
      <c r="BK334" s="42"/>
      <c r="BL334" s="42"/>
      <c r="BM334" s="15"/>
    </row>
    <row r="335" spans="1:65" outlineLevel="5" x14ac:dyDescent="0.3">
      <c r="A335" s="22">
        <f t="shared" si="144"/>
        <v>10</v>
      </c>
      <c r="B335" s="9">
        <f t="shared" si="128"/>
        <v>44478</v>
      </c>
      <c r="C335" s="51">
        <v>323525</v>
      </c>
      <c r="D335" s="64" t="str">
        <f t="shared" si="151"/>
        <v/>
      </c>
      <c r="E335" s="12"/>
      <c r="F335" s="12"/>
      <c r="G335" s="12"/>
      <c r="H335" s="12"/>
      <c r="I335" s="12"/>
      <c r="J335" s="12"/>
      <c r="K335" s="12"/>
      <c r="L335" s="12"/>
      <c r="M335" s="74" t="str">
        <f t="shared" si="152"/>
        <v/>
      </c>
      <c r="N335" s="83" t="s">
        <v>103</v>
      </c>
      <c r="O335" s="83" t="s">
        <v>103</v>
      </c>
      <c r="P335" s="83"/>
      <c r="Q335" s="83"/>
      <c r="R335" s="83"/>
      <c r="S335" s="83"/>
      <c r="T335" s="83"/>
      <c r="U335" s="83"/>
      <c r="V335" s="5" t="str">
        <f t="shared" si="153"/>
        <v/>
      </c>
      <c r="W335" s="41"/>
      <c r="X335" s="41"/>
      <c r="Y335" s="41"/>
      <c r="Z335" s="41"/>
      <c r="AA335" s="41"/>
      <c r="AB335" s="41"/>
      <c r="AC335" s="41"/>
      <c r="AD335" s="41"/>
      <c r="AE335" s="5" t="str">
        <f t="shared" si="154"/>
        <v/>
      </c>
      <c r="AF335" s="41"/>
      <c r="AG335" s="41"/>
      <c r="AH335" s="41"/>
      <c r="AI335" s="41"/>
      <c r="AJ335" s="41"/>
      <c r="AK335" s="41"/>
      <c r="AL335" s="41"/>
      <c r="AM335" s="41"/>
      <c r="AN335" s="41">
        <f t="shared" si="161"/>
        <v>21.806853582554517</v>
      </c>
      <c r="AO335" s="41">
        <v>963</v>
      </c>
      <c r="AP335" s="110" t="s">
        <v>103</v>
      </c>
      <c r="AQ335" s="111" t="s">
        <v>103</v>
      </c>
      <c r="AR335" s="126" t="str">
        <f t="shared" si="155"/>
        <v/>
      </c>
      <c r="AS335" s="126" t="str">
        <f t="shared" si="156"/>
        <v/>
      </c>
      <c r="AT335" s="127">
        <v>1000</v>
      </c>
      <c r="AU335" s="128" t="s">
        <v>103</v>
      </c>
      <c r="AV335" s="129" t="s">
        <v>103</v>
      </c>
      <c r="AW335" s="126" t="str">
        <f t="shared" si="157"/>
        <v/>
      </c>
      <c r="AX335" s="126" t="str">
        <f t="shared" si="158"/>
        <v/>
      </c>
      <c r="AY335" s="64" t="str">
        <f t="shared" si="159"/>
        <v/>
      </c>
      <c r="AZ335" s="97" t="s">
        <v>103</v>
      </c>
      <c r="BA335" s="68"/>
      <c r="BB335" s="68"/>
      <c r="BC335" s="68"/>
      <c r="BD335" s="68"/>
      <c r="BE335" s="15"/>
      <c r="BF335" s="5">
        <f t="shared" si="160"/>
        <v>11832</v>
      </c>
      <c r="BG335" s="41">
        <v>5554</v>
      </c>
      <c r="BH335" s="42">
        <v>6278</v>
      </c>
      <c r="BI335" s="42"/>
      <c r="BJ335" s="42"/>
      <c r="BK335" s="42"/>
      <c r="BL335" s="42"/>
      <c r="BM335" s="15"/>
    </row>
    <row r="336" spans="1:65" outlineLevel="5" x14ac:dyDescent="0.3">
      <c r="A336" s="22">
        <f t="shared" si="144"/>
        <v>10</v>
      </c>
      <c r="B336" s="9">
        <f t="shared" si="128"/>
        <v>44479</v>
      </c>
      <c r="C336" s="51">
        <v>294155</v>
      </c>
      <c r="D336" s="64" t="str">
        <f t="shared" si="151"/>
        <v/>
      </c>
      <c r="E336" s="12"/>
      <c r="F336" s="12"/>
      <c r="G336" s="12"/>
      <c r="H336" s="12"/>
      <c r="I336" s="12"/>
      <c r="J336" s="12"/>
      <c r="K336" s="12"/>
      <c r="L336" s="12"/>
      <c r="M336" s="74" t="str">
        <f t="shared" si="152"/>
        <v/>
      </c>
      <c r="N336" s="83" t="s">
        <v>103</v>
      </c>
      <c r="O336" s="83" t="s">
        <v>103</v>
      </c>
      <c r="P336" s="83"/>
      <c r="Q336" s="83"/>
      <c r="R336" s="83"/>
      <c r="S336" s="83"/>
      <c r="T336" s="83"/>
      <c r="U336" s="83"/>
      <c r="V336" s="5" t="str">
        <f t="shared" si="153"/>
        <v/>
      </c>
      <c r="W336" s="41"/>
      <c r="X336" s="41"/>
      <c r="Y336" s="41"/>
      <c r="Z336" s="41"/>
      <c r="AA336" s="41"/>
      <c r="AB336" s="41"/>
      <c r="AC336" s="41"/>
      <c r="AD336" s="41"/>
      <c r="AE336" s="5" t="str">
        <f t="shared" si="154"/>
        <v/>
      </c>
      <c r="AF336" s="41"/>
      <c r="AG336" s="41"/>
      <c r="AH336" s="41"/>
      <c r="AI336" s="41"/>
      <c r="AJ336" s="41"/>
      <c r="AK336" s="41"/>
      <c r="AL336" s="41"/>
      <c r="AM336" s="41"/>
      <c r="AN336" s="41">
        <f t="shared" si="161"/>
        <v>21.627188465499486</v>
      </c>
      <c r="AO336" s="41">
        <v>971</v>
      </c>
      <c r="AP336" s="110" t="s">
        <v>103</v>
      </c>
      <c r="AQ336" s="111" t="s">
        <v>103</v>
      </c>
      <c r="AR336" s="126" t="str">
        <f t="shared" si="155"/>
        <v/>
      </c>
      <c r="AS336" s="126" t="str">
        <f t="shared" si="156"/>
        <v/>
      </c>
      <c r="AT336" s="127">
        <v>965</v>
      </c>
      <c r="AU336" s="128" t="s">
        <v>103</v>
      </c>
      <c r="AV336" s="129" t="s">
        <v>103</v>
      </c>
      <c r="AW336" s="126" t="str">
        <f t="shared" si="157"/>
        <v/>
      </c>
      <c r="AX336" s="126" t="str">
        <f t="shared" si="158"/>
        <v/>
      </c>
      <c r="AY336" s="64" t="str">
        <f t="shared" si="159"/>
        <v/>
      </c>
      <c r="AZ336" s="97" t="s">
        <v>103</v>
      </c>
      <c r="BA336" s="68"/>
      <c r="BB336" s="68"/>
      <c r="BC336" s="68"/>
      <c r="BD336" s="68"/>
      <c r="BE336" s="15"/>
      <c r="BF336" s="5">
        <f t="shared" si="160"/>
        <v>12336</v>
      </c>
      <c r="BG336" s="41">
        <v>5531</v>
      </c>
      <c r="BH336" s="42">
        <v>6805</v>
      </c>
      <c r="BI336" s="42"/>
      <c r="BJ336" s="42"/>
      <c r="BK336" s="42"/>
      <c r="BL336" s="42"/>
      <c r="BM336" s="15"/>
    </row>
    <row r="337" spans="1:65" outlineLevel="5" x14ac:dyDescent="0.3">
      <c r="A337" s="22">
        <f t="shared" si="144"/>
        <v>10</v>
      </c>
      <c r="B337" s="9">
        <f t="shared" si="128"/>
        <v>44480</v>
      </c>
      <c r="C337" s="51">
        <v>314494</v>
      </c>
      <c r="D337" s="64" t="str">
        <f t="shared" si="151"/>
        <v/>
      </c>
      <c r="E337" s="12"/>
      <c r="F337" s="12"/>
      <c r="G337" s="12"/>
      <c r="H337" s="12"/>
      <c r="I337" s="12"/>
      <c r="J337" s="12"/>
      <c r="K337" s="12"/>
      <c r="L337" s="12"/>
      <c r="M337" s="74" t="str">
        <f t="shared" si="152"/>
        <v/>
      </c>
      <c r="N337" s="83" t="s">
        <v>103</v>
      </c>
      <c r="O337" s="83" t="s">
        <v>103</v>
      </c>
      <c r="P337" s="83"/>
      <c r="Q337" s="83"/>
      <c r="R337" s="83"/>
      <c r="S337" s="83"/>
      <c r="T337" s="83"/>
      <c r="U337" s="83"/>
      <c r="V337" s="5" t="str">
        <f t="shared" si="153"/>
        <v/>
      </c>
      <c r="W337" s="41"/>
      <c r="X337" s="41"/>
      <c r="Y337" s="41"/>
      <c r="Z337" s="41"/>
      <c r="AA337" s="41"/>
      <c r="AB337" s="41"/>
      <c r="AC337" s="41"/>
      <c r="AD337" s="41"/>
      <c r="AE337" s="5" t="str">
        <f t="shared" si="154"/>
        <v/>
      </c>
      <c r="AF337" s="41"/>
      <c r="AG337" s="41"/>
      <c r="AH337" s="41"/>
      <c r="AI337" s="41"/>
      <c r="AJ337" s="41"/>
      <c r="AK337" s="41"/>
      <c r="AL337" s="41"/>
      <c r="AM337" s="41"/>
      <c r="AN337" s="41">
        <f t="shared" si="161"/>
        <v>21.761658031088082</v>
      </c>
      <c r="AO337" s="41">
        <v>965</v>
      </c>
      <c r="AP337" s="110" t="s">
        <v>103</v>
      </c>
      <c r="AQ337" s="111" t="s">
        <v>103</v>
      </c>
      <c r="AR337" s="126" t="str">
        <f t="shared" si="155"/>
        <v/>
      </c>
      <c r="AS337" s="126" t="str">
        <f t="shared" si="156"/>
        <v/>
      </c>
      <c r="AT337" s="127">
        <v>976</v>
      </c>
      <c r="AU337" s="128" t="s">
        <v>103</v>
      </c>
      <c r="AV337" s="129" t="s">
        <v>103</v>
      </c>
      <c r="AW337" s="126" t="str">
        <f t="shared" si="157"/>
        <v/>
      </c>
      <c r="AX337" s="126" t="str">
        <f t="shared" si="158"/>
        <v/>
      </c>
      <c r="AY337" s="64" t="str">
        <f t="shared" si="159"/>
        <v/>
      </c>
      <c r="AZ337" s="97" t="s">
        <v>103</v>
      </c>
      <c r="BA337" s="68"/>
      <c r="BB337" s="68"/>
      <c r="BC337" s="68"/>
      <c r="BD337" s="68"/>
      <c r="BE337" s="15"/>
      <c r="BF337" s="5">
        <f t="shared" si="160"/>
        <v>13009</v>
      </c>
      <c r="BG337" s="41">
        <v>5577</v>
      </c>
      <c r="BH337" s="42">
        <v>7432</v>
      </c>
      <c r="BI337" s="42"/>
      <c r="BJ337" s="42"/>
      <c r="BK337" s="42"/>
      <c r="BL337" s="42"/>
      <c r="BM337" s="15"/>
    </row>
    <row r="338" spans="1:65" outlineLevel="5" x14ac:dyDescent="0.3">
      <c r="A338" s="22">
        <f t="shared" si="144"/>
        <v>10</v>
      </c>
      <c r="B338" s="9">
        <f t="shared" si="128"/>
        <v>44481</v>
      </c>
      <c r="C338" s="51">
        <v>312799</v>
      </c>
      <c r="D338" s="64" t="str">
        <f t="shared" si="151"/>
        <v/>
      </c>
      <c r="E338" s="12"/>
      <c r="F338" s="12"/>
      <c r="G338" s="12"/>
      <c r="H338" s="12"/>
      <c r="I338" s="12"/>
      <c r="J338" s="12"/>
      <c r="K338" s="12"/>
      <c r="L338" s="12"/>
      <c r="M338" s="74">
        <f t="shared" si="152"/>
        <v>7.1</v>
      </c>
      <c r="N338" s="83">
        <v>7.05</v>
      </c>
      <c r="O338" s="83">
        <v>7.17</v>
      </c>
      <c r="P338" s="83"/>
      <c r="Q338" s="83"/>
      <c r="R338" s="83"/>
      <c r="S338" s="83"/>
      <c r="T338" s="83"/>
      <c r="U338" s="83"/>
      <c r="V338" s="5" t="str">
        <f t="shared" si="153"/>
        <v/>
      </c>
      <c r="W338" s="41"/>
      <c r="X338" s="41"/>
      <c r="Y338" s="41"/>
      <c r="Z338" s="41"/>
      <c r="AA338" s="41"/>
      <c r="AB338" s="41"/>
      <c r="AC338" s="41"/>
      <c r="AD338" s="41"/>
      <c r="AE338" s="5" t="str">
        <f t="shared" si="154"/>
        <v/>
      </c>
      <c r="AF338" s="41"/>
      <c r="AG338" s="41"/>
      <c r="AH338" s="41"/>
      <c r="AI338" s="41"/>
      <c r="AJ338" s="41"/>
      <c r="AK338" s="41"/>
      <c r="AL338" s="41"/>
      <c r="AM338" s="41"/>
      <c r="AN338" s="41">
        <f t="shared" si="161"/>
        <v>19.42645698427382</v>
      </c>
      <c r="AO338" s="41">
        <v>1081</v>
      </c>
      <c r="AP338" s="110">
        <v>3.35</v>
      </c>
      <c r="AQ338" s="111">
        <v>2.6</v>
      </c>
      <c r="AR338" s="126">
        <f t="shared" si="155"/>
        <v>77.611940298507463</v>
      </c>
      <c r="AS338" s="126">
        <f t="shared" si="156"/>
        <v>22.388059701492537</v>
      </c>
      <c r="AT338" s="127">
        <v>1071</v>
      </c>
      <c r="AU338" s="128">
        <v>2.1800000000000002</v>
      </c>
      <c r="AV338" s="129">
        <v>1.42</v>
      </c>
      <c r="AW338" s="126">
        <f t="shared" si="157"/>
        <v>65.13761467889907</v>
      </c>
      <c r="AX338" s="126">
        <f t="shared" si="158"/>
        <v>34.86238532110093</v>
      </c>
      <c r="AY338" s="64">
        <f t="shared" si="159"/>
        <v>46.103238866396786</v>
      </c>
      <c r="AZ338" s="97">
        <v>82.03</v>
      </c>
      <c r="BA338" s="68"/>
      <c r="BB338" s="68"/>
      <c r="BC338" s="68"/>
      <c r="BD338" s="68"/>
      <c r="BE338" s="15"/>
      <c r="BF338" s="5">
        <f t="shared" si="160"/>
        <v>11459</v>
      </c>
      <c r="BG338" s="41">
        <v>0</v>
      </c>
      <c r="BH338" s="42">
        <v>11459</v>
      </c>
      <c r="BI338" s="42"/>
      <c r="BJ338" s="42"/>
      <c r="BK338" s="42"/>
      <c r="BL338" s="42"/>
      <c r="BM338" s="15"/>
    </row>
    <row r="339" spans="1:65" outlineLevel="5" x14ac:dyDescent="0.3">
      <c r="A339" s="22">
        <f t="shared" si="144"/>
        <v>10</v>
      </c>
      <c r="B339" s="9">
        <f t="shared" si="128"/>
        <v>44482</v>
      </c>
      <c r="C339" s="51">
        <v>287175</v>
      </c>
      <c r="D339" s="64" t="str">
        <f t="shared" si="151"/>
        <v/>
      </c>
      <c r="E339" s="12"/>
      <c r="F339" s="12"/>
      <c r="G339" s="12"/>
      <c r="H339" s="12"/>
      <c r="I339" s="12"/>
      <c r="J339" s="12"/>
      <c r="K339" s="12"/>
      <c r="L339" s="12"/>
      <c r="M339" s="74" t="str">
        <f t="shared" si="152"/>
        <v/>
      </c>
      <c r="N339" s="83" t="s">
        <v>103</v>
      </c>
      <c r="O339" s="83" t="s">
        <v>103</v>
      </c>
      <c r="P339" s="83"/>
      <c r="Q339" s="83"/>
      <c r="R339" s="83"/>
      <c r="S339" s="83"/>
      <c r="T339" s="83"/>
      <c r="U339" s="83"/>
      <c r="V339" s="5" t="str">
        <f t="shared" si="153"/>
        <v/>
      </c>
      <c r="W339" s="41"/>
      <c r="X339" s="41"/>
      <c r="Y339" s="41"/>
      <c r="Z339" s="41"/>
      <c r="AA339" s="41"/>
      <c r="AB339" s="41"/>
      <c r="AC339" s="41"/>
      <c r="AD339" s="41"/>
      <c r="AE339" s="5" t="str">
        <f t="shared" si="154"/>
        <v/>
      </c>
      <c r="AF339" s="41"/>
      <c r="AG339" s="41"/>
      <c r="AH339" s="41"/>
      <c r="AI339" s="41"/>
      <c r="AJ339" s="41"/>
      <c r="AK339" s="41"/>
      <c r="AL339" s="41"/>
      <c r="AM339" s="41"/>
      <c r="AN339" s="41">
        <f t="shared" si="161"/>
        <v>20.916334661354583</v>
      </c>
      <c r="AO339" s="41">
        <v>1004</v>
      </c>
      <c r="AP339" s="110" t="s">
        <v>103</v>
      </c>
      <c r="AQ339" s="111" t="s">
        <v>103</v>
      </c>
      <c r="AR339" s="126" t="str">
        <f t="shared" si="155"/>
        <v/>
      </c>
      <c r="AS339" s="126" t="str">
        <f t="shared" si="156"/>
        <v/>
      </c>
      <c r="AT339" s="127">
        <v>891</v>
      </c>
      <c r="AU339" s="128">
        <v>2.17</v>
      </c>
      <c r="AV339" s="129" t="s">
        <v>103</v>
      </c>
      <c r="AW339" s="126" t="str">
        <f t="shared" si="157"/>
        <v/>
      </c>
      <c r="AX339" s="126" t="str">
        <f t="shared" si="158"/>
        <v/>
      </c>
      <c r="AY339" s="64" t="str">
        <f t="shared" si="159"/>
        <v/>
      </c>
      <c r="AZ339" s="97">
        <v>81.58</v>
      </c>
      <c r="BA339" s="68"/>
      <c r="BB339" s="68"/>
      <c r="BC339" s="68"/>
      <c r="BD339" s="68"/>
      <c r="BE339" s="15"/>
      <c r="BF339" s="5">
        <f t="shared" si="160"/>
        <v>10348</v>
      </c>
      <c r="BG339" s="41">
        <v>1320</v>
      </c>
      <c r="BH339" s="42">
        <v>9028</v>
      </c>
      <c r="BI339" s="42"/>
      <c r="BJ339" s="42"/>
      <c r="BK339" s="42"/>
      <c r="BL339" s="42"/>
      <c r="BM339" s="15"/>
    </row>
    <row r="340" spans="1:65" outlineLevel="5" x14ac:dyDescent="0.3">
      <c r="A340" s="22">
        <f t="shared" si="144"/>
        <v>10</v>
      </c>
      <c r="B340" s="9">
        <f t="shared" si="128"/>
        <v>44483</v>
      </c>
      <c r="C340" s="51">
        <v>293384</v>
      </c>
      <c r="D340" s="64" t="str">
        <f t="shared" si="151"/>
        <v/>
      </c>
      <c r="E340" s="12"/>
      <c r="F340" s="12"/>
      <c r="G340" s="12"/>
      <c r="H340" s="12"/>
      <c r="I340" s="12"/>
      <c r="J340" s="12"/>
      <c r="K340" s="12"/>
      <c r="L340" s="12"/>
      <c r="M340" s="74" t="str">
        <f t="shared" si="152"/>
        <v/>
      </c>
      <c r="N340" s="83" t="s">
        <v>103</v>
      </c>
      <c r="O340" s="83" t="s">
        <v>103</v>
      </c>
      <c r="P340" s="83"/>
      <c r="Q340" s="83"/>
      <c r="R340" s="83"/>
      <c r="S340" s="83"/>
      <c r="T340" s="83"/>
      <c r="U340" s="83"/>
      <c r="V340" s="5" t="str">
        <f t="shared" si="153"/>
        <v/>
      </c>
      <c r="W340" s="41"/>
      <c r="X340" s="41"/>
      <c r="Y340" s="41"/>
      <c r="Z340" s="41"/>
      <c r="AA340" s="41"/>
      <c r="AB340" s="41"/>
      <c r="AC340" s="41"/>
      <c r="AD340" s="41"/>
      <c r="AE340" s="5" t="str">
        <f t="shared" si="154"/>
        <v/>
      </c>
      <c r="AF340" s="41"/>
      <c r="AG340" s="41"/>
      <c r="AH340" s="41"/>
      <c r="AI340" s="41"/>
      <c r="AJ340" s="41"/>
      <c r="AK340" s="41"/>
      <c r="AL340" s="41"/>
      <c r="AM340" s="41"/>
      <c r="AN340" s="41">
        <f t="shared" si="161"/>
        <v>17.918088737201366</v>
      </c>
      <c r="AO340" s="41">
        <v>1172</v>
      </c>
      <c r="AP340" s="110" t="s">
        <v>103</v>
      </c>
      <c r="AQ340" s="111" t="s">
        <v>103</v>
      </c>
      <c r="AR340" s="126" t="str">
        <f t="shared" si="155"/>
        <v/>
      </c>
      <c r="AS340" s="126" t="str">
        <f t="shared" si="156"/>
        <v/>
      </c>
      <c r="AT340" s="127">
        <v>1210</v>
      </c>
      <c r="AU340" s="128">
        <v>2.16</v>
      </c>
      <c r="AV340" s="129" t="s">
        <v>103</v>
      </c>
      <c r="AW340" s="126" t="str">
        <f t="shared" si="157"/>
        <v/>
      </c>
      <c r="AX340" s="126" t="str">
        <f t="shared" si="158"/>
        <v/>
      </c>
      <c r="AY340" s="64" t="str">
        <f t="shared" si="159"/>
        <v/>
      </c>
      <c r="AZ340" s="97">
        <v>80.75</v>
      </c>
      <c r="BA340" s="68"/>
      <c r="BB340" s="68"/>
      <c r="BC340" s="68"/>
      <c r="BD340" s="68"/>
      <c r="BE340" s="15"/>
      <c r="BF340" s="5">
        <f t="shared" si="160"/>
        <v>11668</v>
      </c>
      <c r="BG340" s="41">
        <v>5487</v>
      </c>
      <c r="BH340" s="42">
        <v>6181</v>
      </c>
      <c r="BI340" s="42"/>
      <c r="BJ340" s="42"/>
      <c r="BK340" s="42"/>
      <c r="BL340" s="42"/>
      <c r="BM340" s="15"/>
    </row>
    <row r="341" spans="1:65" outlineLevel="5" x14ac:dyDescent="0.3">
      <c r="A341" s="22">
        <f t="shared" si="144"/>
        <v>10</v>
      </c>
      <c r="B341" s="9">
        <f t="shared" si="128"/>
        <v>44484</v>
      </c>
      <c r="C341" s="51">
        <v>297976</v>
      </c>
      <c r="D341" s="64" t="str">
        <f t="shared" si="151"/>
        <v/>
      </c>
      <c r="E341" s="12"/>
      <c r="F341" s="12"/>
      <c r="G341" s="12"/>
      <c r="H341" s="12"/>
      <c r="I341" s="12"/>
      <c r="J341" s="12"/>
      <c r="K341" s="12"/>
      <c r="L341" s="12"/>
      <c r="M341" s="74" t="str">
        <f t="shared" si="152"/>
        <v/>
      </c>
      <c r="N341" s="83" t="s">
        <v>103</v>
      </c>
      <c r="O341" s="83" t="s">
        <v>103</v>
      </c>
      <c r="P341" s="83"/>
      <c r="Q341" s="83"/>
      <c r="R341" s="83"/>
      <c r="S341" s="83"/>
      <c r="T341" s="83"/>
      <c r="U341" s="83"/>
      <c r="V341" s="5" t="str">
        <f t="shared" si="153"/>
        <v/>
      </c>
      <c r="W341" s="41"/>
      <c r="X341" s="41"/>
      <c r="Y341" s="41"/>
      <c r="Z341" s="41"/>
      <c r="AA341" s="41"/>
      <c r="AB341" s="41"/>
      <c r="AC341" s="41"/>
      <c r="AD341" s="41"/>
      <c r="AE341" s="5" t="str">
        <f t="shared" si="154"/>
        <v/>
      </c>
      <c r="AF341" s="41"/>
      <c r="AG341" s="41"/>
      <c r="AH341" s="41"/>
      <c r="AI341" s="41"/>
      <c r="AJ341" s="41"/>
      <c r="AK341" s="41"/>
      <c r="AL341" s="41"/>
      <c r="AM341" s="41"/>
      <c r="AN341" s="41">
        <f t="shared" si="161"/>
        <v>18.75</v>
      </c>
      <c r="AO341" s="41">
        <v>1120</v>
      </c>
      <c r="AP341" s="110" t="s">
        <v>103</v>
      </c>
      <c r="AQ341" s="111" t="s">
        <v>103</v>
      </c>
      <c r="AR341" s="126" t="str">
        <f t="shared" si="155"/>
        <v/>
      </c>
      <c r="AS341" s="126" t="str">
        <f t="shared" si="156"/>
        <v/>
      </c>
      <c r="AT341" s="127">
        <v>1122</v>
      </c>
      <c r="AU341" s="128">
        <v>2.19</v>
      </c>
      <c r="AV341" s="129" t="s">
        <v>103</v>
      </c>
      <c r="AW341" s="126" t="str">
        <f t="shared" si="157"/>
        <v/>
      </c>
      <c r="AX341" s="126" t="str">
        <f t="shared" si="158"/>
        <v/>
      </c>
      <c r="AY341" s="64" t="str">
        <f t="shared" si="159"/>
        <v/>
      </c>
      <c r="AZ341" s="97">
        <v>80.67</v>
      </c>
      <c r="BA341" s="68"/>
      <c r="BB341" s="68"/>
      <c r="BC341" s="68"/>
      <c r="BD341" s="68"/>
      <c r="BE341" s="15"/>
      <c r="BF341" s="5">
        <f t="shared" si="160"/>
        <v>11781</v>
      </c>
      <c r="BG341" s="41">
        <v>5491</v>
      </c>
      <c r="BH341" s="42">
        <v>6290</v>
      </c>
      <c r="BI341" s="42"/>
      <c r="BJ341" s="42"/>
      <c r="BK341" s="42"/>
      <c r="BL341" s="42"/>
      <c r="BM341" s="15"/>
    </row>
    <row r="342" spans="1:65" outlineLevel="5" x14ac:dyDescent="0.3">
      <c r="A342" s="22">
        <f t="shared" si="144"/>
        <v>10</v>
      </c>
      <c r="B342" s="9">
        <f t="shared" si="128"/>
        <v>44485</v>
      </c>
      <c r="C342" s="51">
        <v>325240</v>
      </c>
      <c r="D342" s="64" t="str">
        <f t="shared" si="151"/>
        <v/>
      </c>
      <c r="E342" s="12"/>
      <c r="F342" s="12"/>
      <c r="G342" s="12"/>
      <c r="H342" s="12"/>
      <c r="I342" s="12"/>
      <c r="J342" s="12"/>
      <c r="K342" s="12"/>
      <c r="L342" s="12"/>
      <c r="M342" s="74" t="str">
        <f t="shared" si="152"/>
        <v/>
      </c>
      <c r="N342" s="83" t="s">
        <v>103</v>
      </c>
      <c r="O342" s="83" t="s">
        <v>103</v>
      </c>
      <c r="P342" s="83"/>
      <c r="Q342" s="83"/>
      <c r="R342" s="83"/>
      <c r="S342" s="83"/>
      <c r="T342" s="83"/>
      <c r="U342" s="83"/>
      <c r="V342" s="5" t="str">
        <f t="shared" si="153"/>
        <v/>
      </c>
      <c r="W342" s="41"/>
      <c r="X342" s="41"/>
      <c r="Y342" s="41"/>
      <c r="Z342" s="41"/>
      <c r="AA342" s="41"/>
      <c r="AB342" s="41"/>
      <c r="AC342" s="41"/>
      <c r="AD342" s="41"/>
      <c r="AE342" s="5" t="str">
        <f t="shared" si="154"/>
        <v/>
      </c>
      <c r="AF342" s="41"/>
      <c r="AG342" s="41"/>
      <c r="AH342" s="41"/>
      <c r="AI342" s="41"/>
      <c r="AJ342" s="41"/>
      <c r="AK342" s="41"/>
      <c r="AL342" s="41"/>
      <c r="AM342" s="41"/>
      <c r="AN342" s="41">
        <f t="shared" si="161"/>
        <v>23.648648648648649</v>
      </c>
      <c r="AO342" s="41">
        <v>888</v>
      </c>
      <c r="AP342" s="110" t="s">
        <v>103</v>
      </c>
      <c r="AQ342" s="111" t="s">
        <v>103</v>
      </c>
      <c r="AR342" s="126" t="str">
        <f t="shared" si="155"/>
        <v/>
      </c>
      <c r="AS342" s="126" t="str">
        <f t="shared" si="156"/>
        <v/>
      </c>
      <c r="AT342" s="127">
        <v>965</v>
      </c>
      <c r="AU342" s="128" t="s">
        <v>103</v>
      </c>
      <c r="AV342" s="129" t="s">
        <v>103</v>
      </c>
      <c r="AW342" s="126" t="str">
        <f t="shared" si="157"/>
        <v/>
      </c>
      <c r="AX342" s="126" t="str">
        <f t="shared" si="158"/>
        <v/>
      </c>
      <c r="AY342" s="64" t="str">
        <f t="shared" si="159"/>
        <v/>
      </c>
      <c r="AZ342" s="97" t="s">
        <v>103</v>
      </c>
      <c r="BA342" s="68"/>
      <c r="BB342" s="68"/>
      <c r="BC342" s="68"/>
      <c r="BD342" s="68"/>
      <c r="BE342" s="15"/>
      <c r="BF342" s="5">
        <f t="shared" si="160"/>
        <v>10012</v>
      </c>
      <c r="BG342" s="41">
        <v>0</v>
      </c>
      <c r="BH342" s="42">
        <v>10012</v>
      </c>
      <c r="BI342" s="42"/>
      <c r="BJ342" s="42"/>
      <c r="BK342" s="42"/>
      <c r="BL342" s="42"/>
      <c r="BM342" s="15"/>
    </row>
    <row r="343" spans="1:65" outlineLevel="5" x14ac:dyDescent="0.3">
      <c r="A343" s="22">
        <f t="shared" si="144"/>
        <v>10</v>
      </c>
      <c r="B343" s="9">
        <f t="shared" si="128"/>
        <v>44486</v>
      </c>
      <c r="C343" s="51">
        <v>304286</v>
      </c>
      <c r="D343" s="64" t="str">
        <f t="shared" si="151"/>
        <v/>
      </c>
      <c r="E343" s="12"/>
      <c r="F343" s="12"/>
      <c r="G343" s="12"/>
      <c r="H343" s="12"/>
      <c r="I343" s="12"/>
      <c r="J343" s="12"/>
      <c r="K343" s="12"/>
      <c r="L343" s="12"/>
      <c r="M343" s="74" t="str">
        <f t="shared" si="152"/>
        <v/>
      </c>
      <c r="N343" s="83" t="s">
        <v>103</v>
      </c>
      <c r="O343" s="83" t="s">
        <v>103</v>
      </c>
      <c r="P343" s="83"/>
      <c r="Q343" s="83"/>
      <c r="R343" s="83"/>
      <c r="S343" s="83"/>
      <c r="T343" s="83"/>
      <c r="U343" s="83"/>
      <c r="V343" s="5" t="str">
        <f t="shared" si="153"/>
        <v/>
      </c>
      <c r="W343" s="41"/>
      <c r="X343" s="41"/>
      <c r="Y343" s="41"/>
      <c r="Z343" s="41"/>
      <c r="AA343" s="41"/>
      <c r="AB343" s="41"/>
      <c r="AC343" s="41"/>
      <c r="AD343" s="41"/>
      <c r="AE343" s="5" t="str">
        <f t="shared" si="154"/>
        <v/>
      </c>
      <c r="AF343" s="41"/>
      <c r="AG343" s="41"/>
      <c r="AH343" s="41"/>
      <c r="AI343" s="41"/>
      <c r="AJ343" s="41"/>
      <c r="AK343" s="41"/>
      <c r="AL343" s="41"/>
      <c r="AM343" s="41"/>
      <c r="AN343" s="41">
        <f t="shared" si="161"/>
        <v>20.095693779904305</v>
      </c>
      <c r="AO343" s="41">
        <v>1045</v>
      </c>
      <c r="AP343" s="110" t="s">
        <v>103</v>
      </c>
      <c r="AQ343" s="111" t="s">
        <v>103</v>
      </c>
      <c r="AR343" s="126" t="str">
        <f t="shared" si="155"/>
        <v/>
      </c>
      <c r="AS343" s="126" t="str">
        <f t="shared" si="156"/>
        <v/>
      </c>
      <c r="AT343" s="127">
        <v>1123</v>
      </c>
      <c r="AU343" s="128" t="s">
        <v>103</v>
      </c>
      <c r="AV343" s="129" t="s">
        <v>103</v>
      </c>
      <c r="AW343" s="126" t="str">
        <f t="shared" si="157"/>
        <v/>
      </c>
      <c r="AX343" s="126" t="str">
        <f t="shared" si="158"/>
        <v/>
      </c>
      <c r="AY343" s="64" t="str">
        <f t="shared" si="159"/>
        <v/>
      </c>
      <c r="AZ343" s="97" t="s">
        <v>103</v>
      </c>
      <c r="BA343" s="68"/>
      <c r="BB343" s="68"/>
      <c r="BC343" s="68"/>
      <c r="BD343" s="68"/>
      <c r="BE343" s="15"/>
      <c r="BF343" s="5">
        <f t="shared" si="160"/>
        <v>9650</v>
      </c>
      <c r="BG343" s="41">
        <v>2940</v>
      </c>
      <c r="BH343" s="42">
        <v>6710</v>
      </c>
      <c r="BI343" s="42"/>
      <c r="BJ343" s="42"/>
      <c r="BK343" s="42"/>
      <c r="BL343" s="42"/>
      <c r="BM343" s="15"/>
    </row>
    <row r="344" spans="1:65" outlineLevel="5" x14ac:dyDescent="0.3">
      <c r="A344" s="22">
        <f t="shared" si="144"/>
        <v>10</v>
      </c>
      <c r="B344" s="9">
        <f t="shared" si="128"/>
        <v>44487</v>
      </c>
      <c r="C344" s="51">
        <v>293505</v>
      </c>
      <c r="D344" s="64" t="str">
        <f t="shared" si="151"/>
        <v/>
      </c>
      <c r="E344" s="12"/>
      <c r="F344" s="12"/>
      <c r="G344" s="12"/>
      <c r="H344" s="12"/>
      <c r="I344" s="12"/>
      <c r="J344" s="12"/>
      <c r="K344" s="12"/>
      <c r="L344" s="12"/>
      <c r="M344" s="74" t="str">
        <f t="shared" si="152"/>
        <v/>
      </c>
      <c r="N344" s="83" t="s">
        <v>103</v>
      </c>
      <c r="O344" s="83" t="s">
        <v>103</v>
      </c>
      <c r="P344" s="83"/>
      <c r="Q344" s="83"/>
      <c r="R344" s="83"/>
      <c r="S344" s="83"/>
      <c r="T344" s="83"/>
      <c r="U344" s="83"/>
      <c r="V344" s="5" t="str">
        <f t="shared" si="153"/>
        <v/>
      </c>
      <c r="W344" s="41"/>
      <c r="X344" s="41"/>
      <c r="Y344" s="41"/>
      <c r="Z344" s="41"/>
      <c r="AA344" s="41"/>
      <c r="AB344" s="41"/>
      <c r="AC344" s="41"/>
      <c r="AD344" s="41"/>
      <c r="AE344" s="5" t="str">
        <f t="shared" si="154"/>
        <v/>
      </c>
      <c r="AF344" s="41"/>
      <c r="AG344" s="41"/>
      <c r="AH344" s="41"/>
      <c r="AI344" s="41"/>
      <c r="AJ344" s="41"/>
      <c r="AK344" s="41"/>
      <c r="AL344" s="41"/>
      <c r="AM344" s="41"/>
      <c r="AN344" s="41">
        <f t="shared" si="161"/>
        <v>16.241299303944317</v>
      </c>
      <c r="AO344" s="41">
        <v>1293</v>
      </c>
      <c r="AP344" s="110" t="s">
        <v>103</v>
      </c>
      <c r="AQ344" s="111" t="s">
        <v>103</v>
      </c>
      <c r="AR344" s="126" t="str">
        <f t="shared" si="155"/>
        <v/>
      </c>
      <c r="AS344" s="126" t="str">
        <f t="shared" si="156"/>
        <v/>
      </c>
      <c r="AT344" s="127">
        <v>1254</v>
      </c>
      <c r="AU344" s="128">
        <v>2.2200000000000002</v>
      </c>
      <c r="AV344" s="129" t="s">
        <v>103</v>
      </c>
      <c r="AW344" s="126" t="str">
        <f t="shared" si="157"/>
        <v/>
      </c>
      <c r="AX344" s="126" t="str">
        <f t="shared" si="158"/>
        <v/>
      </c>
      <c r="AY344" s="64" t="str">
        <f t="shared" si="159"/>
        <v/>
      </c>
      <c r="AZ344" s="97">
        <v>81.19</v>
      </c>
      <c r="BA344" s="68"/>
      <c r="BB344" s="68"/>
      <c r="BC344" s="68"/>
      <c r="BD344" s="68"/>
      <c r="BE344" s="15"/>
      <c r="BF344" s="5">
        <f t="shared" si="160"/>
        <v>10834</v>
      </c>
      <c r="BG344" s="41">
        <v>5640</v>
      </c>
      <c r="BH344" s="42">
        <v>5194</v>
      </c>
      <c r="BI344" s="42"/>
      <c r="BJ344" s="42"/>
      <c r="BK344" s="42"/>
      <c r="BL344" s="42"/>
      <c r="BM344" s="15"/>
    </row>
    <row r="345" spans="1:65" outlineLevel="5" x14ac:dyDescent="0.3">
      <c r="A345" s="22">
        <f t="shared" si="144"/>
        <v>10</v>
      </c>
      <c r="B345" s="9">
        <f t="shared" si="128"/>
        <v>44488</v>
      </c>
      <c r="C345" s="51">
        <v>302462</v>
      </c>
      <c r="D345" s="64" t="str">
        <f t="shared" si="151"/>
        <v/>
      </c>
      <c r="E345" s="12"/>
      <c r="F345" s="12"/>
      <c r="G345" s="12"/>
      <c r="H345" s="12"/>
      <c r="I345" s="12"/>
      <c r="J345" s="12"/>
      <c r="K345" s="12"/>
      <c r="L345" s="12"/>
      <c r="M345" s="74">
        <f t="shared" si="152"/>
        <v>6.9</v>
      </c>
      <c r="N345" s="83">
        <v>6.99</v>
      </c>
      <c r="O345" s="83">
        <v>6.85</v>
      </c>
      <c r="P345" s="83"/>
      <c r="Q345" s="83"/>
      <c r="R345" s="83"/>
      <c r="S345" s="83"/>
      <c r="T345" s="83"/>
      <c r="U345" s="83"/>
      <c r="V345" s="5" t="str">
        <f t="shared" si="153"/>
        <v/>
      </c>
      <c r="W345" s="41"/>
      <c r="X345" s="41"/>
      <c r="Y345" s="41"/>
      <c r="Z345" s="41"/>
      <c r="AA345" s="41"/>
      <c r="AB345" s="41"/>
      <c r="AC345" s="41"/>
      <c r="AD345" s="41"/>
      <c r="AE345" s="5" t="str">
        <f t="shared" si="154"/>
        <v/>
      </c>
      <c r="AF345" s="41"/>
      <c r="AG345" s="41"/>
      <c r="AH345" s="41"/>
      <c r="AI345" s="41"/>
      <c r="AJ345" s="41"/>
      <c r="AK345" s="41"/>
      <c r="AL345" s="41"/>
      <c r="AM345" s="41"/>
      <c r="AN345" s="41">
        <f t="shared" si="161"/>
        <v>22.801302931596091</v>
      </c>
      <c r="AO345" s="41">
        <v>921</v>
      </c>
      <c r="AP345" s="110">
        <v>3.38</v>
      </c>
      <c r="AQ345" s="111">
        <v>2.59</v>
      </c>
      <c r="AR345" s="126">
        <f t="shared" si="155"/>
        <v>76.627218934911241</v>
      </c>
      <c r="AS345" s="126">
        <f t="shared" si="156"/>
        <v>23.372781065088759</v>
      </c>
      <c r="AT345" s="127">
        <v>955</v>
      </c>
      <c r="AU345" s="128">
        <v>2.2599999999999998</v>
      </c>
      <c r="AV345" s="129">
        <v>1.48</v>
      </c>
      <c r="AW345" s="126">
        <f t="shared" si="157"/>
        <v>65.486725663716811</v>
      </c>
      <c r="AX345" s="126">
        <f t="shared" si="158"/>
        <v>34.513274336283189</v>
      </c>
      <c r="AY345" s="64">
        <f t="shared" si="159"/>
        <v>42.124542124542131</v>
      </c>
      <c r="AZ345" s="97">
        <v>80.73</v>
      </c>
      <c r="BA345" s="68"/>
      <c r="BB345" s="68"/>
      <c r="BC345" s="68"/>
      <c r="BD345" s="68"/>
      <c r="BE345" s="15"/>
      <c r="BF345" s="5">
        <f t="shared" si="160"/>
        <v>10749</v>
      </c>
      <c r="BG345" s="41">
        <v>5640</v>
      </c>
      <c r="BH345" s="42">
        <v>5109</v>
      </c>
      <c r="BI345" s="42"/>
      <c r="BJ345" s="42"/>
      <c r="BK345" s="42"/>
      <c r="BL345" s="42"/>
      <c r="BM345" s="15"/>
    </row>
    <row r="346" spans="1:65" outlineLevel="5" x14ac:dyDescent="0.3">
      <c r="A346" s="22">
        <f t="shared" si="144"/>
        <v>10</v>
      </c>
      <c r="B346" s="9">
        <f t="shared" si="128"/>
        <v>44489</v>
      </c>
      <c r="C346" s="51">
        <v>306233</v>
      </c>
      <c r="D346" s="64" t="str">
        <f t="shared" si="151"/>
        <v/>
      </c>
      <c r="E346" s="12"/>
      <c r="F346" s="12"/>
      <c r="G346" s="12"/>
      <c r="H346" s="12"/>
      <c r="I346" s="12"/>
      <c r="J346" s="12"/>
      <c r="K346" s="12"/>
      <c r="L346" s="12"/>
      <c r="M346" s="74" t="str">
        <f t="shared" si="152"/>
        <v/>
      </c>
      <c r="N346" s="83" t="s">
        <v>103</v>
      </c>
      <c r="O346" s="83" t="s">
        <v>103</v>
      </c>
      <c r="P346" s="83"/>
      <c r="Q346" s="83"/>
      <c r="R346" s="83"/>
      <c r="S346" s="83"/>
      <c r="T346" s="83"/>
      <c r="U346" s="83"/>
      <c r="V346" s="5" t="str">
        <f t="shared" si="153"/>
        <v/>
      </c>
      <c r="W346" s="41"/>
      <c r="X346" s="41"/>
      <c r="Y346" s="41"/>
      <c r="Z346" s="41"/>
      <c r="AA346" s="41"/>
      <c r="AB346" s="41"/>
      <c r="AC346" s="41"/>
      <c r="AD346" s="41"/>
      <c r="AE346" s="5" t="str">
        <f t="shared" si="154"/>
        <v/>
      </c>
      <c r="AF346" s="41"/>
      <c r="AG346" s="41"/>
      <c r="AH346" s="41"/>
      <c r="AI346" s="41"/>
      <c r="AJ346" s="41"/>
      <c r="AK346" s="41"/>
      <c r="AL346" s="41"/>
      <c r="AM346" s="41"/>
      <c r="AN346" s="41">
        <f t="shared" si="161"/>
        <v>21.761658031088082</v>
      </c>
      <c r="AO346" s="41">
        <v>965</v>
      </c>
      <c r="AP346" s="110" t="s">
        <v>103</v>
      </c>
      <c r="AQ346" s="111" t="s">
        <v>103</v>
      </c>
      <c r="AR346" s="126" t="str">
        <f t="shared" si="155"/>
        <v/>
      </c>
      <c r="AS346" s="126" t="str">
        <f t="shared" si="156"/>
        <v/>
      </c>
      <c r="AT346" s="127">
        <v>973</v>
      </c>
      <c r="AU346" s="128">
        <v>2.23</v>
      </c>
      <c r="AV346" s="129" t="s">
        <v>103</v>
      </c>
      <c r="AW346" s="126" t="str">
        <f t="shared" si="157"/>
        <v/>
      </c>
      <c r="AX346" s="126" t="str">
        <f t="shared" si="158"/>
        <v/>
      </c>
      <c r="AY346" s="64" t="str">
        <f t="shared" si="159"/>
        <v/>
      </c>
      <c r="AZ346" s="97">
        <v>80.510000000000005</v>
      </c>
      <c r="BA346" s="68"/>
      <c r="BB346" s="68"/>
      <c r="BC346" s="68"/>
      <c r="BD346" s="68"/>
      <c r="BE346" s="15"/>
      <c r="BF346" s="5">
        <f t="shared" si="160"/>
        <v>10176</v>
      </c>
      <c r="BG346" s="41">
        <v>5640</v>
      </c>
      <c r="BH346" s="42">
        <v>4536</v>
      </c>
      <c r="BI346" s="42"/>
      <c r="BJ346" s="42"/>
      <c r="BK346" s="42"/>
      <c r="BL346" s="42"/>
      <c r="BM346" s="15"/>
    </row>
    <row r="347" spans="1:65" outlineLevel="5" x14ac:dyDescent="0.3">
      <c r="A347" s="22">
        <f t="shared" si="144"/>
        <v>10</v>
      </c>
      <c r="B347" s="9">
        <f t="shared" si="128"/>
        <v>44490</v>
      </c>
      <c r="C347" s="51">
        <v>319753</v>
      </c>
      <c r="D347" s="64" t="str">
        <f t="shared" si="151"/>
        <v/>
      </c>
      <c r="E347" s="12"/>
      <c r="F347" s="12"/>
      <c r="G347" s="12"/>
      <c r="H347" s="12"/>
      <c r="I347" s="12"/>
      <c r="J347" s="12"/>
      <c r="K347" s="12"/>
      <c r="L347" s="12"/>
      <c r="M347" s="74" t="str">
        <f t="shared" si="152"/>
        <v/>
      </c>
      <c r="N347" s="83" t="s">
        <v>103</v>
      </c>
      <c r="O347" s="83" t="s">
        <v>103</v>
      </c>
      <c r="P347" s="83"/>
      <c r="Q347" s="83"/>
      <c r="R347" s="83"/>
      <c r="S347" s="83"/>
      <c r="T347" s="83"/>
      <c r="U347" s="83"/>
      <c r="V347" s="5" t="str">
        <f t="shared" si="153"/>
        <v/>
      </c>
      <c r="W347" s="41"/>
      <c r="X347" s="41"/>
      <c r="Y347" s="41"/>
      <c r="Z347" s="41"/>
      <c r="AA347" s="41"/>
      <c r="AB347" s="41"/>
      <c r="AC347" s="41"/>
      <c r="AD347" s="41"/>
      <c r="AE347" s="5" t="str">
        <f t="shared" si="154"/>
        <v/>
      </c>
      <c r="AF347" s="41"/>
      <c r="AG347" s="41"/>
      <c r="AH347" s="41"/>
      <c r="AI347" s="41"/>
      <c r="AJ347" s="41"/>
      <c r="AK347" s="41"/>
      <c r="AL347" s="41"/>
      <c r="AM347" s="41"/>
      <c r="AN347" s="41">
        <f t="shared" si="161"/>
        <v>21.169354838709676</v>
      </c>
      <c r="AO347" s="41">
        <v>992</v>
      </c>
      <c r="AP347" s="110" t="s">
        <v>103</v>
      </c>
      <c r="AQ347" s="111" t="s">
        <v>103</v>
      </c>
      <c r="AR347" s="126" t="str">
        <f t="shared" si="155"/>
        <v/>
      </c>
      <c r="AS347" s="126" t="str">
        <f t="shared" si="156"/>
        <v/>
      </c>
      <c r="AT347" s="127">
        <v>993</v>
      </c>
      <c r="AU347" s="128">
        <v>2.19</v>
      </c>
      <c r="AV347" s="129" t="s">
        <v>103</v>
      </c>
      <c r="AW347" s="126" t="str">
        <f t="shared" si="157"/>
        <v/>
      </c>
      <c r="AX347" s="126" t="str">
        <f t="shared" si="158"/>
        <v/>
      </c>
      <c r="AY347" s="64" t="str">
        <f t="shared" si="159"/>
        <v/>
      </c>
      <c r="AZ347" s="97">
        <v>80.66</v>
      </c>
      <c r="BA347" s="68"/>
      <c r="BB347" s="68"/>
      <c r="BC347" s="68"/>
      <c r="BD347" s="68"/>
      <c r="BE347" s="15"/>
      <c r="BF347" s="5">
        <f t="shared" si="160"/>
        <v>9756</v>
      </c>
      <c r="BG347" s="41">
        <v>5640</v>
      </c>
      <c r="BH347" s="42">
        <v>4116</v>
      </c>
      <c r="BI347" s="42"/>
      <c r="BJ347" s="42"/>
      <c r="BK347" s="42"/>
      <c r="BL347" s="42"/>
      <c r="BM347" s="15"/>
    </row>
    <row r="348" spans="1:65" outlineLevel="5" x14ac:dyDescent="0.3">
      <c r="A348" s="22">
        <f t="shared" si="144"/>
        <v>10</v>
      </c>
      <c r="B348" s="9">
        <f t="shared" si="128"/>
        <v>44491</v>
      </c>
      <c r="C348" s="51">
        <v>308880</v>
      </c>
      <c r="D348" s="64" t="str">
        <f t="shared" si="151"/>
        <v/>
      </c>
      <c r="E348" s="12"/>
      <c r="F348" s="12"/>
      <c r="G348" s="12"/>
      <c r="H348" s="12"/>
      <c r="I348" s="12"/>
      <c r="J348" s="12"/>
      <c r="K348" s="12"/>
      <c r="L348" s="12"/>
      <c r="M348" s="74" t="str">
        <f t="shared" si="152"/>
        <v/>
      </c>
      <c r="N348" s="83" t="s">
        <v>103</v>
      </c>
      <c r="O348" s="83" t="s">
        <v>103</v>
      </c>
      <c r="P348" s="83"/>
      <c r="Q348" s="83"/>
      <c r="R348" s="83"/>
      <c r="S348" s="83"/>
      <c r="T348" s="83"/>
      <c r="U348" s="83"/>
      <c r="V348" s="5" t="str">
        <f t="shared" si="153"/>
        <v/>
      </c>
      <c r="W348" s="41"/>
      <c r="X348" s="41"/>
      <c r="Y348" s="41"/>
      <c r="Z348" s="41"/>
      <c r="AA348" s="41"/>
      <c r="AB348" s="41"/>
      <c r="AC348" s="41"/>
      <c r="AD348" s="41"/>
      <c r="AE348" s="5" t="str">
        <f t="shared" si="154"/>
        <v/>
      </c>
      <c r="AF348" s="41"/>
      <c r="AG348" s="41"/>
      <c r="AH348" s="41"/>
      <c r="AI348" s="41"/>
      <c r="AJ348" s="41"/>
      <c r="AK348" s="41"/>
      <c r="AL348" s="41"/>
      <c r="AM348" s="41"/>
      <c r="AN348" s="41">
        <f t="shared" si="161"/>
        <v>24.940617577197148</v>
      </c>
      <c r="AO348" s="41">
        <v>842</v>
      </c>
      <c r="AP348" s="110" t="s">
        <v>103</v>
      </c>
      <c r="AQ348" s="111" t="s">
        <v>103</v>
      </c>
      <c r="AR348" s="126" t="str">
        <f t="shared" si="155"/>
        <v/>
      </c>
      <c r="AS348" s="126" t="str">
        <f t="shared" si="156"/>
        <v/>
      </c>
      <c r="AT348" s="127">
        <v>920</v>
      </c>
      <c r="AU348" s="128">
        <v>2.2400000000000002</v>
      </c>
      <c r="AV348" s="129" t="s">
        <v>103</v>
      </c>
      <c r="AW348" s="126" t="str">
        <f t="shared" si="157"/>
        <v/>
      </c>
      <c r="AX348" s="126" t="str">
        <f t="shared" si="158"/>
        <v/>
      </c>
      <c r="AY348" s="64" t="str">
        <f t="shared" si="159"/>
        <v/>
      </c>
      <c r="AZ348" s="97">
        <v>80.180000000000007</v>
      </c>
      <c r="BA348" s="68"/>
      <c r="BB348" s="68"/>
      <c r="BC348" s="68"/>
      <c r="BD348" s="68"/>
      <c r="BE348" s="15"/>
      <c r="BF348" s="5">
        <f t="shared" si="160"/>
        <v>9317</v>
      </c>
      <c r="BG348" s="41">
        <v>2416</v>
      </c>
      <c r="BH348" s="42">
        <v>6901</v>
      </c>
      <c r="BI348" s="42"/>
      <c r="BJ348" s="42"/>
      <c r="BK348" s="42"/>
      <c r="BL348" s="42"/>
      <c r="BM348" s="15"/>
    </row>
    <row r="349" spans="1:65" outlineLevel="5" x14ac:dyDescent="0.3">
      <c r="A349" s="22">
        <f t="shared" si="144"/>
        <v>10</v>
      </c>
      <c r="B349" s="9">
        <f t="shared" si="128"/>
        <v>44492</v>
      </c>
      <c r="C349" s="51">
        <v>299956</v>
      </c>
      <c r="D349" s="64" t="str">
        <f t="shared" si="151"/>
        <v/>
      </c>
      <c r="E349" s="12"/>
      <c r="F349" s="12"/>
      <c r="G349" s="12"/>
      <c r="H349" s="12"/>
      <c r="I349" s="12"/>
      <c r="J349" s="12"/>
      <c r="K349" s="12"/>
      <c r="L349" s="12"/>
      <c r="M349" s="74" t="str">
        <f t="shared" si="152"/>
        <v/>
      </c>
      <c r="N349" s="83" t="s">
        <v>103</v>
      </c>
      <c r="O349" s="83" t="s">
        <v>103</v>
      </c>
      <c r="P349" s="83"/>
      <c r="Q349" s="83"/>
      <c r="R349" s="83"/>
      <c r="S349" s="83"/>
      <c r="T349" s="83"/>
      <c r="U349" s="83"/>
      <c r="V349" s="5" t="str">
        <f t="shared" si="153"/>
        <v/>
      </c>
      <c r="W349" s="41"/>
      <c r="X349" s="41"/>
      <c r="Y349" s="41"/>
      <c r="Z349" s="41"/>
      <c r="AA349" s="41"/>
      <c r="AB349" s="41"/>
      <c r="AC349" s="41"/>
      <c r="AD349" s="41"/>
      <c r="AE349" s="5" t="str">
        <f t="shared" si="154"/>
        <v/>
      </c>
      <c r="AF349" s="41"/>
      <c r="AG349" s="41"/>
      <c r="AH349" s="41"/>
      <c r="AI349" s="41"/>
      <c r="AJ349" s="41"/>
      <c r="AK349" s="41"/>
      <c r="AL349" s="41"/>
      <c r="AM349" s="41"/>
      <c r="AN349" s="41">
        <f t="shared" si="161"/>
        <v>22.75189599133261</v>
      </c>
      <c r="AO349" s="41">
        <v>923</v>
      </c>
      <c r="AP349" s="110" t="s">
        <v>103</v>
      </c>
      <c r="AQ349" s="111" t="s">
        <v>103</v>
      </c>
      <c r="AR349" s="126" t="str">
        <f t="shared" si="155"/>
        <v/>
      </c>
      <c r="AS349" s="126" t="str">
        <f t="shared" si="156"/>
        <v/>
      </c>
      <c r="AT349" s="127">
        <v>960</v>
      </c>
      <c r="AU349" s="128" t="s">
        <v>103</v>
      </c>
      <c r="AV349" s="129" t="s">
        <v>103</v>
      </c>
      <c r="AW349" s="126" t="str">
        <f t="shared" si="157"/>
        <v/>
      </c>
      <c r="AX349" s="126" t="str">
        <f t="shared" si="158"/>
        <v/>
      </c>
      <c r="AY349" s="64" t="str">
        <f t="shared" si="159"/>
        <v/>
      </c>
      <c r="AZ349" s="97" t="s">
        <v>103</v>
      </c>
      <c r="BA349" s="68"/>
      <c r="BB349" s="68"/>
      <c r="BC349" s="68"/>
      <c r="BD349" s="68"/>
      <c r="BE349" s="15"/>
      <c r="BF349" s="5">
        <f t="shared" si="160"/>
        <v>12745</v>
      </c>
      <c r="BG349" s="41">
        <v>2728</v>
      </c>
      <c r="BH349" s="42">
        <v>10017</v>
      </c>
      <c r="BI349" s="42"/>
      <c r="BJ349" s="42"/>
      <c r="BK349" s="42"/>
      <c r="BL349" s="42"/>
      <c r="BM349" s="15"/>
    </row>
    <row r="350" spans="1:65" outlineLevel="5" x14ac:dyDescent="0.3">
      <c r="A350" s="22">
        <f t="shared" si="144"/>
        <v>10</v>
      </c>
      <c r="B350" s="9">
        <f t="shared" si="128"/>
        <v>44493</v>
      </c>
      <c r="C350" s="51">
        <v>302640</v>
      </c>
      <c r="D350" s="64" t="str">
        <f t="shared" si="151"/>
        <v/>
      </c>
      <c r="E350" s="12"/>
      <c r="F350" s="12"/>
      <c r="G350" s="12"/>
      <c r="H350" s="12"/>
      <c r="I350" s="12"/>
      <c r="J350" s="12"/>
      <c r="K350" s="12"/>
      <c r="L350" s="12"/>
      <c r="M350" s="74" t="str">
        <f t="shared" si="152"/>
        <v/>
      </c>
      <c r="N350" s="83" t="s">
        <v>103</v>
      </c>
      <c r="O350" s="83" t="s">
        <v>103</v>
      </c>
      <c r="P350" s="83"/>
      <c r="Q350" s="83"/>
      <c r="R350" s="83"/>
      <c r="S350" s="83"/>
      <c r="T350" s="83"/>
      <c r="U350" s="83"/>
      <c r="V350" s="5" t="str">
        <f t="shared" si="153"/>
        <v/>
      </c>
      <c r="W350" s="41"/>
      <c r="X350" s="41"/>
      <c r="Y350" s="41"/>
      <c r="Z350" s="41"/>
      <c r="AA350" s="41"/>
      <c r="AB350" s="41"/>
      <c r="AC350" s="41"/>
      <c r="AD350" s="41"/>
      <c r="AE350" s="5" t="str">
        <f t="shared" si="154"/>
        <v/>
      </c>
      <c r="AF350" s="41"/>
      <c r="AG350" s="41"/>
      <c r="AH350" s="41"/>
      <c r="AI350" s="41"/>
      <c r="AJ350" s="41"/>
      <c r="AK350" s="41"/>
      <c r="AL350" s="41"/>
      <c r="AM350" s="41"/>
      <c r="AN350" s="41">
        <f t="shared" si="161"/>
        <v>21.739130434782609</v>
      </c>
      <c r="AO350" s="41">
        <v>966</v>
      </c>
      <c r="AP350" s="110" t="s">
        <v>103</v>
      </c>
      <c r="AQ350" s="111" t="s">
        <v>103</v>
      </c>
      <c r="AR350" s="126" t="str">
        <f t="shared" si="155"/>
        <v/>
      </c>
      <c r="AS350" s="126" t="str">
        <f t="shared" si="156"/>
        <v/>
      </c>
      <c r="AT350" s="127">
        <v>983</v>
      </c>
      <c r="AU350" s="128" t="s">
        <v>103</v>
      </c>
      <c r="AV350" s="129" t="s">
        <v>103</v>
      </c>
      <c r="AW350" s="126" t="str">
        <f t="shared" si="157"/>
        <v/>
      </c>
      <c r="AX350" s="126" t="str">
        <f t="shared" si="158"/>
        <v/>
      </c>
      <c r="AY350" s="64" t="str">
        <f t="shared" si="159"/>
        <v/>
      </c>
      <c r="AZ350" s="97" t="s">
        <v>103</v>
      </c>
      <c r="BA350" s="68"/>
      <c r="BB350" s="68"/>
      <c r="BC350" s="68"/>
      <c r="BD350" s="68"/>
      <c r="BE350" s="15"/>
      <c r="BF350" s="5">
        <f t="shared" si="160"/>
        <v>15283</v>
      </c>
      <c r="BG350" s="41">
        <v>1579</v>
      </c>
      <c r="BH350" s="42">
        <v>13704</v>
      </c>
      <c r="BI350" s="42"/>
      <c r="BJ350" s="42"/>
      <c r="BK350" s="42"/>
      <c r="BL350" s="42"/>
      <c r="BM350" s="15"/>
    </row>
    <row r="351" spans="1:65" outlineLevel="5" x14ac:dyDescent="0.3">
      <c r="A351" s="22">
        <f t="shared" si="144"/>
        <v>10</v>
      </c>
      <c r="B351" s="9">
        <f t="shared" si="128"/>
        <v>44494</v>
      </c>
      <c r="C351" s="51">
        <v>300886</v>
      </c>
      <c r="D351" s="64" t="str">
        <f t="shared" si="151"/>
        <v/>
      </c>
      <c r="E351" s="12"/>
      <c r="F351" s="12"/>
      <c r="G351" s="12"/>
      <c r="H351" s="12"/>
      <c r="I351" s="12"/>
      <c r="J351" s="12"/>
      <c r="K351" s="12"/>
      <c r="L351" s="12"/>
      <c r="M351" s="74" t="str">
        <f t="shared" si="152"/>
        <v/>
      </c>
      <c r="N351" s="83" t="s">
        <v>103</v>
      </c>
      <c r="O351" s="83" t="s">
        <v>103</v>
      </c>
      <c r="P351" s="83"/>
      <c r="Q351" s="83"/>
      <c r="R351" s="83"/>
      <c r="S351" s="83"/>
      <c r="T351" s="83"/>
      <c r="U351" s="83"/>
      <c r="V351" s="5" t="str">
        <f t="shared" si="153"/>
        <v/>
      </c>
      <c r="W351" s="41"/>
      <c r="X351" s="41"/>
      <c r="Y351" s="41"/>
      <c r="Z351" s="41"/>
      <c r="AA351" s="41"/>
      <c r="AB351" s="41"/>
      <c r="AC351" s="41"/>
      <c r="AD351" s="41"/>
      <c r="AE351" s="5" t="str">
        <f t="shared" si="154"/>
        <v/>
      </c>
      <c r="AF351" s="41"/>
      <c r="AG351" s="41"/>
      <c r="AH351" s="41"/>
      <c r="AI351" s="41"/>
      <c r="AJ351" s="41"/>
      <c r="AK351" s="41"/>
      <c r="AL351" s="41"/>
      <c r="AM351" s="41"/>
      <c r="AN351" s="41">
        <f t="shared" si="161"/>
        <v>21.739130434782609</v>
      </c>
      <c r="AO351" s="41">
        <v>966</v>
      </c>
      <c r="AP351" s="110" t="s">
        <v>103</v>
      </c>
      <c r="AQ351" s="111" t="s">
        <v>103</v>
      </c>
      <c r="AR351" s="126" t="str">
        <f t="shared" si="155"/>
        <v/>
      </c>
      <c r="AS351" s="126" t="str">
        <f t="shared" si="156"/>
        <v/>
      </c>
      <c r="AT351" s="127">
        <v>985</v>
      </c>
      <c r="AU351" s="128">
        <v>2.2200000000000002</v>
      </c>
      <c r="AV351" s="129" t="s">
        <v>103</v>
      </c>
      <c r="AW351" s="126" t="str">
        <f t="shared" si="157"/>
        <v/>
      </c>
      <c r="AX351" s="126" t="str">
        <f t="shared" si="158"/>
        <v/>
      </c>
      <c r="AY351" s="64" t="str">
        <f t="shared" si="159"/>
        <v/>
      </c>
      <c r="AZ351" s="97">
        <v>80.260000000000005</v>
      </c>
      <c r="BA351" s="68"/>
      <c r="BB351" s="68"/>
      <c r="BC351" s="68"/>
      <c r="BD351" s="68"/>
      <c r="BE351" s="15"/>
      <c r="BF351" s="5">
        <f t="shared" si="160"/>
        <v>15187</v>
      </c>
      <c r="BG351" s="41">
        <v>5939</v>
      </c>
      <c r="BH351" s="42">
        <v>9248</v>
      </c>
      <c r="BI351" s="42"/>
      <c r="BJ351" s="42"/>
      <c r="BK351" s="42"/>
      <c r="BL351" s="42"/>
      <c r="BM351" s="15"/>
    </row>
    <row r="352" spans="1:65" outlineLevel="5" x14ac:dyDescent="0.3">
      <c r="A352" s="22">
        <f t="shared" si="144"/>
        <v>10</v>
      </c>
      <c r="B352" s="9">
        <f t="shared" ref="B352:B415" si="162">B351+1</f>
        <v>44495</v>
      </c>
      <c r="C352" s="51">
        <v>278991</v>
      </c>
      <c r="D352" s="64" t="str">
        <f t="shared" si="151"/>
        <v/>
      </c>
      <c r="E352" s="12"/>
      <c r="F352" s="12"/>
      <c r="G352" s="12"/>
      <c r="H352" s="12"/>
      <c r="I352" s="12"/>
      <c r="J352" s="12"/>
      <c r="K352" s="12"/>
      <c r="L352" s="12"/>
      <c r="M352" s="74" t="str">
        <f t="shared" si="152"/>
        <v/>
      </c>
      <c r="N352" s="83" t="s">
        <v>103</v>
      </c>
      <c r="O352" s="83" t="s">
        <v>103</v>
      </c>
      <c r="P352" s="83"/>
      <c r="Q352" s="83"/>
      <c r="R352" s="83"/>
      <c r="S352" s="83"/>
      <c r="T352" s="83"/>
      <c r="U352" s="83"/>
      <c r="V352" s="5" t="str">
        <f t="shared" si="153"/>
        <v/>
      </c>
      <c r="W352" s="41"/>
      <c r="X352" s="41"/>
      <c r="Y352" s="41"/>
      <c r="Z352" s="41"/>
      <c r="AA352" s="41"/>
      <c r="AB352" s="41"/>
      <c r="AC352" s="41"/>
      <c r="AD352" s="41"/>
      <c r="AE352" s="5" t="str">
        <f t="shared" si="154"/>
        <v/>
      </c>
      <c r="AF352" s="41"/>
      <c r="AG352" s="41"/>
      <c r="AH352" s="41"/>
      <c r="AI352" s="41"/>
      <c r="AJ352" s="41"/>
      <c r="AK352" s="41"/>
      <c r="AL352" s="41"/>
      <c r="AM352" s="41"/>
      <c r="AN352" s="41">
        <f>21000/AO352</f>
        <v>22.776572668112799</v>
      </c>
      <c r="AO352" s="41">
        <v>922</v>
      </c>
      <c r="AP352" s="110" t="s">
        <v>103</v>
      </c>
      <c r="AQ352" s="111" t="s">
        <v>103</v>
      </c>
      <c r="AR352" s="126" t="str">
        <f t="shared" si="155"/>
        <v/>
      </c>
      <c r="AS352" s="126" t="str">
        <f t="shared" si="156"/>
        <v/>
      </c>
      <c r="AT352" s="127">
        <v>1075</v>
      </c>
      <c r="AU352" s="128">
        <v>2.29</v>
      </c>
      <c r="AV352" s="129" t="s">
        <v>103</v>
      </c>
      <c r="AW352" s="126" t="str">
        <f t="shared" si="157"/>
        <v/>
      </c>
      <c r="AX352" s="126" t="str">
        <f t="shared" si="158"/>
        <v/>
      </c>
      <c r="AY352" s="64" t="str">
        <f t="shared" si="159"/>
        <v/>
      </c>
      <c r="AZ352" s="97">
        <v>80.709999999999994</v>
      </c>
      <c r="BA352" s="68"/>
      <c r="BB352" s="68"/>
      <c r="BC352" s="68"/>
      <c r="BD352" s="68"/>
      <c r="BE352" s="15"/>
      <c r="BF352" s="5">
        <f t="shared" si="160"/>
        <v>13040</v>
      </c>
      <c r="BG352" s="41">
        <v>6661</v>
      </c>
      <c r="BH352" s="42">
        <v>6379</v>
      </c>
      <c r="BI352" s="42"/>
      <c r="BJ352" s="42"/>
      <c r="BK352" s="42"/>
      <c r="BL352" s="42"/>
      <c r="BM352" s="15"/>
    </row>
    <row r="353" spans="1:65" outlineLevel="5" x14ac:dyDescent="0.3">
      <c r="A353" s="22">
        <f t="shared" si="144"/>
        <v>10</v>
      </c>
      <c r="B353" s="9">
        <f t="shared" si="162"/>
        <v>44496</v>
      </c>
      <c r="C353" s="51">
        <v>287812</v>
      </c>
      <c r="D353" s="64" t="str">
        <f t="shared" si="151"/>
        <v/>
      </c>
      <c r="E353" s="12"/>
      <c r="F353" s="12"/>
      <c r="G353" s="12"/>
      <c r="H353" s="12"/>
      <c r="I353" s="12"/>
      <c r="J353" s="12"/>
      <c r="K353" s="12"/>
      <c r="L353" s="12"/>
      <c r="M353" s="74">
        <f t="shared" si="152"/>
        <v>7.1</v>
      </c>
      <c r="N353" s="83">
        <v>7.1</v>
      </c>
      <c r="O353" s="83">
        <v>7.08</v>
      </c>
      <c r="P353" s="83"/>
      <c r="Q353" s="83"/>
      <c r="R353" s="83"/>
      <c r="S353" s="83"/>
      <c r="T353" s="83"/>
      <c r="U353" s="83"/>
      <c r="V353" s="5" t="str">
        <f t="shared" si="153"/>
        <v/>
      </c>
      <c r="W353" s="41"/>
      <c r="X353" s="41"/>
      <c r="Y353" s="41"/>
      <c r="Z353" s="41"/>
      <c r="AA353" s="41"/>
      <c r="AB353" s="41"/>
      <c r="AC353" s="41"/>
      <c r="AD353" s="41"/>
      <c r="AE353" s="5" t="str">
        <f t="shared" si="154"/>
        <v/>
      </c>
      <c r="AF353" s="41"/>
      <c r="AG353" s="41"/>
      <c r="AH353" s="41"/>
      <c r="AI353" s="41"/>
      <c r="AJ353" s="41"/>
      <c r="AK353" s="41"/>
      <c r="AL353" s="41"/>
      <c r="AM353" s="41"/>
      <c r="AN353" s="41">
        <f t="shared" si="161"/>
        <v>18.834080717488789</v>
      </c>
      <c r="AO353" s="41">
        <v>1115</v>
      </c>
      <c r="AP353" s="110">
        <v>3.58</v>
      </c>
      <c r="AQ353" s="111">
        <v>2.84</v>
      </c>
      <c r="AR353" s="126">
        <f t="shared" si="155"/>
        <v>79.32960893854748</v>
      </c>
      <c r="AS353" s="126">
        <f t="shared" si="156"/>
        <v>20.67039106145252</v>
      </c>
      <c r="AT353" s="127">
        <v>1112</v>
      </c>
      <c r="AU353" s="128">
        <v>2.3199999999999998</v>
      </c>
      <c r="AV353" s="129">
        <v>1.5</v>
      </c>
      <c r="AW353" s="126">
        <f t="shared" si="157"/>
        <v>64.65517241379311</v>
      </c>
      <c r="AX353" s="126">
        <f t="shared" si="158"/>
        <v>35.34482758620689</v>
      </c>
      <c r="AY353" s="64">
        <f t="shared" si="159"/>
        <v>52.335967021642013</v>
      </c>
      <c r="AZ353" s="97">
        <v>81.03</v>
      </c>
      <c r="BA353" s="68"/>
      <c r="BB353" s="68"/>
      <c r="BC353" s="68"/>
      <c r="BD353" s="68"/>
      <c r="BE353" s="15"/>
      <c r="BF353" s="5">
        <f t="shared" si="160"/>
        <v>10381</v>
      </c>
      <c r="BG353" s="41">
        <v>6769</v>
      </c>
      <c r="BH353" s="42">
        <v>3612</v>
      </c>
      <c r="BI353" s="42"/>
      <c r="BJ353" s="42"/>
      <c r="BK353" s="42"/>
      <c r="BL353" s="42"/>
      <c r="BM353" s="15"/>
    </row>
    <row r="354" spans="1:65" outlineLevel="5" x14ac:dyDescent="0.3">
      <c r="A354" s="22">
        <f t="shared" si="144"/>
        <v>10</v>
      </c>
      <c r="B354" s="9">
        <f t="shared" si="162"/>
        <v>44497</v>
      </c>
      <c r="C354" s="51">
        <v>274886</v>
      </c>
      <c r="D354" s="64" t="str">
        <f t="shared" si="151"/>
        <v/>
      </c>
      <c r="E354" s="12"/>
      <c r="F354" s="12"/>
      <c r="G354" s="12"/>
      <c r="H354" s="12"/>
      <c r="I354" s="12"/>
      <c r="J354" s="12"/>
      <c r="K354" s="12"/>
      <c r="L354" s="12"/>
      <c r="M354" s="74" t="str">
        <f t="shared" si="152"/>
        <v/>
      </c>
      <c r="N354" s="83" t="s">
        <v>103</v>
      </c>
      <c r="O354" s="83" t="s">
        <v>103</v>
      </c>
      <c r="P354" s="83"/>
      <c r="Q354" s="83"/>
      <c r="R354" s="83"/>
      <c r="S354" s="83"/>
      <c r="T354" s="83"/>
      <c r="U354" s="83"/>
      <c r="V354" s="5" t="str">
        <f t="shared" si="153"/>
        <v/>
      </c>
      <c r="W354" s="41"/>
      <c r="X354" s="41"/>
      <c r="Y354" s="41"/>
      <c r="Z354" s="41"/>
      <c r="AA354" s="41"/>
      <c r="AB354" s="41"/>
      <c r="AC354" s="41"/>
      <c r="AD354" s="41"/>
      <c r="AE354" s="5" t="str">
        <f t="shared" si="154"/>
        <v/>
      </c>
      <c r="AF354" s="41"/>
      <c r="AG354" s="41"/>
      <c r="AH354" s="41"/>
      <c r="AI354" s="41"/>
      <c r="AJ354" s="41"/>
      <c r="AK354" s="41"/>
      <c r="AL354" s="41"/>
      <c r="AM354" s="41"/>
      <c r="AN354" s="41">
        <f t="shared" si="161"/>
        <v>20.428015564202333</v>
      </c>
      <c r="AO354" s="41">
        <v>1028</v>
      </c>
      <c r="AP354" s="110" t="s">
        <v>103</v>
      </c>
      <c r="AQ354" s="111" t="s">
        <v>103</v>
      </c>
      <c r="AR354" s="126" t="str">
        <f t="shared" si="155"/>
        <v/>
      </c>
      <c r="AS354" s="126" t="str">
        <f t="shared" si="156"/>
        <v/>
      </c>
      <c r="AT354" s="127">
        <v>1013</v>
      </c>
      <c r="AU354" s="128">
        <v>2.29</v>
      </c>
      <c r="AV354" s="129" t="s">
        <v>103</v>
      </c>
      <c r="AW354" s="126" t="str">
        <f t="shared" si="157"/>
        <v/>
      </c>
      <c r="AX354" s="126" t="str">
        <f t="shared" si="158"/>
        <v/>
      </c>
      <c r="AY354" s="64" t="str">
        <f t="shared" si="159"/>
        <v/>
      </c>
      <c r="AZ354" s="97">
        <v>80.849999999999994</v>
      </c>
      <c r="BA354" s="68">
        <v>55.4</v>
      </c>
      <c r="BB354" s="68">
        <v>35.200000000000003</v>
      </c>
      <c r="BC354" s="68">
        <v>3</v>
      </c>
      <c r="BD354" s="68"/>
      <c r="BE354" s="15"/>
      <c r="BF354" s="5">
        <f t="shared" si="160"/>
        <v>16851</v>
      </c>
      <c r="BG354" s="41">
        <v>5388</v>
      </c>
      <c r="BH354" s="42">
        <v>11463</v>
      </c>
      <c r="BI354" s="42"/>
      <c r="BJ354" s="42"/>
      <c r="BK354" s="42"/>
      <c r="BL354" s="42"/>
      <c r="BM354" s="15"/>
    </row>
    <row r="355" spans="1:65" outlineLevel="5" x14ac:dyDescent="0.3">
      <c r="A355" s="22">
        <f t="shared" si="144"/>
        <v>10</v>
      </c>
      <c r="B355" s="9">
        <f t="shared" si="162"/>
        <v>44498</v>
      </c>
      <c r="C355" s="51">
        <v>284504</v>
      </c>
      <c r="D355" s="64" t="str">
        <f t="shared" si="151"/>
        <v/>
      </c>
      <c r="E355" s="12"/>
      <c r="F355" s="12"/>
      <c r="G355" s="12"/>
      <c r="H355" s="12"/>
      <c r="I355" s="12"/>
      <c r="J355" s="12"/>
      <c r="K355" s="12"/>
      <c r="L355" s="12"/>
      <c r="M355" s="74" t="str">
        <f t="shared" si="152"/>
        <v/>
      </c>
      <c r="N355" s="83" t="s">
        <v>103</v>
      </c>
      <c r="O355" s="83" t="s">
        <v>103</v>
      </c>
      <c r="P355" s="83"/>
      <c r="Q355" s="83"/>
      <c r="R355" s="83"/>
      <c r="S355" s="83"/>
      <c r="T355" s="83"/>
      <c r="U355" s="83"/>
      <c r="V355" s="5" t="str">
        <f t="shared" si="153"/>
        <v/>
      </c>
      <c r="W355" s="41"/>
      <c r="X355" s="41"/>
      <c r="Y355" s="41"/>
      <c r="Z355" s="41"/>
      <c r="AA355" s="41"/>
      <c r="AB355" s="41"/>
      <c r="AC355" s="41"/>
      <c r="AD355" s="41"/>
      <c r="AE355" s="5" t="str">
        <f t="shared" si="154"/>
        <v/>
      </c>
      <c r="AF355" s="41"/>
      <c r="AG355" s="41"/>
      <c r="AH355" s="41"/>
      <c r="AI355" s="41"/>
      <c r="AJ355" s="41"/>
      <c r="AK355" s="41"/>
      <c r="AL355" s="41"/>
      <c r="AM355" s="41"/>
      <c r="AN355" s="41">
        <f t="shared" si="161"/>
        <v>21.875</v>
      </c>
      <c r="AO355" s="41">
        <v>960</v>
      </c>
      <c r="AP355" s="110" t="s">
        <v>103</v>
      </c>
      <c r="AQ355" s="111" t="s">
        <v>103</v>
      </c>
      <c r="AR355" s="126" t="str">
        <f t="shared" si="155"/>
        <v/>
      </c>
      <c r="AS355" s="126" t="str">
        <f t="shared" si="156"/>
        <v/>
      </c>
      <c r="AT355" s="127">
        <v>1046</v>
      </c>
      <c r="AU355" s="128">
        <v>2.35</v>
      </c>
      <c r="AV355" s="129" t="s">
        <v>103</v>
      </c>
      <c r="AW355" s="126" t="str">
        <f t="shared" si="157"/>
        <v/>
      </c>
      <c r="AX355" s="126" t="str">
        <f t="shared" si="158"/>
        <v/>
      </c>
      <c r="AY355" s="64" t="str">
        <f t="shared" si="159"/>
        <v/>
      </c>
      <c r="AZ355" s="97">
        <v>81.290000000000006</v>
      </c>
      <c r="BA355" s="68"/>
      <c r="BB355" s="68"/>
      <c r="BC355" s="68"/>
      <c r="BD355" s="68"/>
      <c r="BE355" s="15"/>
      <c r="BF355" s="5">
        <f t="shared" si="160"/>
        <v>15043</v>
      </c>
      <c r="BG355" s="41">
        <v>4998</v>
      </c>
      <c r="BH355" s="42">
        <v>10045</v>
      </c>
      <c r="BI355" s="42"/>
      <c r="BJ355" s="42"/>
      <c r="BK355" s="42"/>
      <c r="BL355" s="42"/>
      <c r="BM355" s="15"/>
    </row>
    <row r="356" spans="1:65" outlineLevel="5" x14ac:dyDescent="0.3">
      <c r="A356" s="22">
        <f t="shared" si="144"/>
        <v>10</v>
      </c>
      <c r="B356" s="9">
        <f t="shared" si="162"/>
        <v>44499</v>
      </c>
      <c r="C356" s="51">
        <v>291750</v>
      </c>
      <c r="D356" s="64" t="str">
        <f t="shared" si="151"/>
        <v/>
      </c>
      <c r="E356" s="12"/>
      <c r="F356" s="12"/>
      <c r="G356" s="12"/>
      <c r="H356" s="12"/>
      <c r="I356" s="12"/>
      <c r="J356" s="12"/>
      <c r="K356" s="12"/>
      <c r="L356" s="12"/>
      <c r="M356" s="74" t="str">
        <f t="shared" si="152"/>
        <v/>
      </c>
      <c r="N356" s="83" t="s">
        <v>103</v>
      </c>
      <c r="O356" s="83" t="s">
        <v>103</v>
      </c>
      <c r="P356" s="83"/>
      <c r="Q356" s="83"/>
      <c r="R356" s="83"/>
      <c r="S356" s="83"/>
      <c r="T356" s="83"/>
      <c r="U356" s="83"/>
      <c r="V356" s="5" t="str">
        <f t="shared" si="153"/>
        <v/>
      </c>
      <c r="W356" s="41"/>
      <c r="X356" s="41"/>
      <c r="Y356" s="41"/>
      <c r="Z356" s="41"/>
      <c r="AA356" s="41"/>
      <c r="AB356" s="41"/>
      <c r="AC356" s="41"/>
      <c r="AD356" s="41"/>
      <c r="AE356" s="5" t="str">
        <f t="shared" si="154"/>
        <v/>
      </c>
      <c r="AF356" s="41"/>
      <c r="AG356" s="41"/>
      <c r="AH356" s="41"/>
      <c r="AI356" s="41"/>
      <c r="AJ356" s="41"/>
      <c r="AK356" s="41"/>
      <c r="AL356" s="41"/>
      <c r="AM356" s="41"/>
      <c r="AN356" s="41">
        <f t="shared" si="161"/>
        <v>22.151898734177216</v>
      </c>
      <c r="AO356" s="41">
        <v>948</v>
      </c>
      <c r="AP356" s="110" t="s">
        <v>103</v>
      </c>
      <c r="AQ356" s="111" t="s">
        <v>103</v>
      </c>
      <c r="AR356" s="126" t="str">
        <f t="shared" si="155"/>
        <v/>
      </c>
      <c r="AS356" s="126" t="str">
        <f t="shared" si="156"/>
        <v/>
      </c>
      <c r="AT356" s="127">
        <v>972</v>
      </c>
      <c r="AU356" s="128" t="s">
        <v>103</v>
      </c>
      <c r="AV356" s="129" t="s">
        <v>103</v>
      </c>
      <c r="AW356" s="126" t="str">
        <f t="shared" si="157"/>
        <v/>
      </c>
      <c r="AX356" s="126" t="str">
        <f t="shared" si="158"/>
        <v/>
      </c>
      <c r="AY356" s="64" t="str">
        <f t="shared" si="159"/>
        <v/>
      </c>
      <c r="AZ356" s="97" t="s">
        <v>103</v>
      </c>
      <c r="BA356" s="68"/>
      <c r="BB356" s="68"/>
      <c r="BC356" s="68"/>
      <c r="BD356" s="68"/>
      <c r="BE356" s="15"/>
      <c r="BF356" s="5">
        <f t="shared" si="160"/>
        <v>17349</v>
      </c>
      <c r="BG356" s="41">
        <v>5143</v>
      </c>
      <c r="BH356" s="42">
        <v>12206</v>
      </c>
      <c r="BI356" s="42"/>
      <c r="BJ356" s="42"/>
      <c r="BK356" s="42"/>
      <c r="BL356" s="42"/>
      <c r="BM356" s="15"/>
    </row>
    <row r="357" spans="1:65" ht="17.25" outlineLevel="5" thickBot="1" x14ac:dyDescent="0.35">
      <c r="A357" s="31">
        <f t="shared" si="144"/>
        <v>10</v>
      </c>
      <c r="B357" s="32">
        <f t="shared" si="162"/>
        <v>44500</v>
      </c>
      <c r="C357" s="51">
        <v>288057</v>
      </c>
      <c r="D357" s="64" t="str">
        <f t="shared" si="151"/>
        <v/>
      </c>
      <c r="E357" s="12"/>
      <c r="F357" s="12"/>
      <c r="G357" s="12"/>
      <c r="H357" s="12"/>
      <c r="I357" s="12"/>
      <c r="J357" s="12"/>
      <c r="K357" s="12"/>
      <c r="L357" s="12"/>
      <c r="M357" s="74" t="str">
        <f t="shared" si="152"/>
        <v/>
      </c>
      <c r="N357" s="83" t="s">
        <v>103</v>
      </c>
      <c r="O357" s="83" t="s">
        <v>103</v>
      </c>
      <c r="P357" s="83"/>
      <c r="Q357" s="83"/>
      <c r="R357" s="83"/>
      <c r="S357" s="83"/>
      <c r="T357" s="83"/>
      <c r="U357" s="83"/>
      <c r="V357" s="5" t="str">
        <f t="shared" si="153"/>
        <v/>
      </c>
      <c r="W357" s="41"/>
      <c r="X357" s="41"/>
      <c r="Y357" s="41"/>
      <c r="Z357" s="41"/>
      <c r="AA357" s="41"/>
      <c r="AB357" s="41"/>
      <c r="AC357" s="41"/>
      <c r="AD357" s="41"/>
      <c r="AE357" s="5" t="str">
        <f t="shared" si="154"/>
        <v/>
      </c>
      <c r="AF357" s="41"/>
      <c r="AG357" s="41"/>
      <c r="AH357" s="41"/>
      <c r="AI357" s="41"/>
      <c r="AJ357" s="41"/>
      <c r="AK357" s="41"/>
      <c r="AL357" s="41"/>
      <c r="AM357" s="41"/>
      <c r="AN357" s="41">
        <f t="shared" si="161"/>
        <v>21.96652719665272</v>
      </c>
      <c r="AO357" s="41">
        <v>956</v>
      </c>
      <c r="AP357" s="110"/>
      <c r="AQ357" s="111"/>
      <c r="AR357" s="126" t="str">
        <f t="shared" si="155"/>
        <v/>
      </c>
      <c r="AS357" s="126" t="str">
        <f t="shared" si="156"/>
        <v/>
      </c>
      <c r="AT357" s="127">
        <v>980</v>
      </c>
      <c r="AU357" s="128"/>
      <c r="AV357" s="129"/>
      <c r="AW357" s="126" t="str">
        <f t="shared" si="157"/>
        <v/>
      </c>
      <c r="AX357" s="126" t="str">
        <f t="shared" si="158"/>
        <v/>
      </c>
      <c r="AY357" s="64" t="str">
        <f t="shared" si="159"/>
        <v/>
      </c>
      <c r="AZ357" s="97"/>
      <c r="BA357" s="68"/>
      <c r="BB357" s="68"/>
      <c r="BC357" s="68"/>
      <c r="BD357" s="68"/>
      <c r="BE357" s="15"/>
      <c r="BF357" s="5">
        <f t="shared" si="160"/>
        <v>12361</v>
      </c>
      <c r="BG357" s="41">
        <v>0</v>
      </c>
      <c r="BH357" s="42">
        <v>12361</v>
      </c>
      <c r="BI357" s="42"/>
      <c r="BJ357" s="42"/>
      <c r="BK357" s="42"/>
      <c r="BL357" s="42"/>
      <c r="BM357" s="15"/>
    </row>
    <row r="358" spans="1:65" outlineLevel="4" x14ac:dyDescent="0.3">
      <c r="A358" s="156" t="s">
        <v>48</v>
      </c>
      <c r="B358" s="157"/>
      <c r="C358" s="50">
        <f t="shared" ref="C358:BM358" si="163">SUBTOTAL(4,C327:C357)</f>
        <v>348964</v>
      </c>
      <c r="D358" s="60">
        <f t="shared" si="163"/>
        <v>0</v>
      </c>
      <c r="E358" s="28">
        <f t="shared" si="163"/>
        <v>0</v>
      </c>
      <c r="F358" s="28">
        <f t="shared" si="163"/>
        <v>0</v>
      </c>
      <c r="G358" s="28">
        <f t="shared" si="163"/>
        <v>0</v>
      </c>
      <c r="H358" s="28">
        <f t="shared" si="163"/>
        <v>0</v>
      </c>
      <c r="I358" s="28">
        <f t="shared" si="163"/>
        <v>0</v>
      </c>
      <c r="J358" s="28">
        <f t="shared" si="163"/>
        <v>0</v>
      </c>
      <c r="K358" s="28">
        <f t="shared" si="163"/>
        <v>0</v>
      </c>
      <c r="L358" s="28">
        <f t="shared" si="163"/>
        <v>0</v>
      </c>
      <c r="M358" s="71">
        <f t="shared" si="163"/>
        <v>7.1</v>
      </c>
      <c r="N358" s="82">
        <f t="shared" si="163"/>
        <v>7.1</v>
      </c>
      <c r="O358" s="82">
        <f t="shared" si="163"/>
        <v>7.17</v>
      </c>
      <c r="P358" s="82">
        <f t="shared" si="163"/>
        <v>0</v>
      </c>
      <c r="Q358" s="82">
        <f t="shared" si="163"/>
        <v>0</v>
      </c>
      <c r="R358" s="82">
        <f t="shared" si="163"/>
        <v>0</v>
      </c>
      <c r="S358" s="82">
        <f t="shared" si="163"/>
        <v>0</v>
      </c>
      <c r="T358" s="82">
        <f t="shared" si="163"/>
        <v>0</v>
      </c>
      <c r="U358" s="82">
        <f t="shared" si="163"/>
        <v>0</v>
      </c>
      <c r="V358" s="29">
        <f t="shared" si="163"/>
        <v>0</v>
      </c>
      <c r="W358" s="39">
        <f t="shared" si="163"/>
        <v>0</v>
      </c>
      <c r="X358" s="39">
        <f t="shared" si="163"/>
        <v>0</v>
      </c>
      <c r="Y358" s="39">
        <f t="shared" si="163"/>
        <v>0</v>
      </c>
      <c r="Z358" s="39">
        <f t="shared" si="163"/>
        <v>0</v>
      </c>
      <c r="AA358" s="39">
        <f t="shared" si="163"/>
        <v>0</v>
      </c>
      <c r="AB358" s="39">
        <f t="shared" si="163"/>
        <v>0</v>
      </c>
      <c r="AC358" s="39">
        <f t="shared" si="163"/>
        <v>0</v>
      </c>
      <c r="AD358" s="39">
        <f t="shared" si="163"/>
        <v>0</v>
      </c>
      <c r="AE358" s="29">
        <f t="shared" si="163"/>
        <v>0</v>
      </c>
      <c r="AF358" s="39">
        <f t="shared" si="163"/>
        <v>0</v>
      </c>
      <c r="AG358" s="39">
        <f t="shared" si="163"/>
        <v>0</v>
      </c>
      <c r="AH358" s="39">
        <f t="shared" si="163"/>
        <v>0</v>
      </c>
      <c r="AI358" s="39">
        <f t="shared" si="163"/>
        <v>0</v>
      </c>
      <c r="AJ358" s="39">
        <f t="shared" si="163"/>
        <v>0</v>
      </c>
      <c r="AK358" s="39">
        <f t="shared" si="163"/>
        <v>0</v>
      </c>
      <c r="AL358" s="39">
        <f t="shared" si="163"/>
        <v>0</v>
      </c>
      <c r="AM358" s="39">
        <f t="shared" si="163"/>
        <v>0</v>
      </c>
      <c r="AN358" s="39">
        <f t="shared" si="163"/>
        <v>27.027027027027028</v>
      </c>
      <c r="AO358" s="39">
        <f t="shared" si="163"/>
        <v>1293</v>
      </c>
      <c r="AP358" s="104">
        <f t="shared" si="163"/>
        <v>3.75</v>
      </c>
      <c r="AQ358" s="105">
        <f t="shared" si="163"/>
        <v>2.92</v>
      </c>
      <c r="AR358" s="106">
        <f t="shared" si="163"/>
        <v>79.32960893854748</v>
      </c>
      <c r="AS358" s="106">
        <f t="shared" si="163"/>
        <v>23.372781065088759</v>
      </c>
      <c r="AT358" s="107">
        <f t="shared" si="163"/>
        <v>1254</v>
      </c>
      <c r="AU358" s="108">
        <f t="shared" si="163"/>
        <v>2.35</v>
      </c>
      <c r="AV358" s="109">
        <f t="shared" si="163"/>
        <v>1.5</v>
      </c>
      <c r="AW358" s="106">
        <f t="shared" si="163"/>
        <v>65.486725663716811</v>
      </c>
      <c r="AX358" s="106">
        <f t="shared" si="163"/>
        <v>35.34482758620689</v>
      </c>
      <c r="AY358" s="60">
        <f t="shared" si="163"/>
        <v>52.335967021642013</v>
      </c>
      <c r="AZ358" s="96">
        <f t="shared" si="163"/>
        <v>82.03</v>
      </c>
      <c r="BA358" s="67">
        <f t="shared" si="163"/>
        <v>55.4</v>
      </c>
      <c r="BB358" s="67">
        <f t="shared" si="163"/>
        <v>35.200000000000003</v>
      </c>
      <c r="BC358" s="67">
        <f t="shared" si="163"/>
        <v>3</v>
      </c>
      <c r="BD358" s="67">
        <f t="shared" si="163"/>
        <v>0</v>
      </c>
      <c r="BE358" s="27">
        <f t="shared" si="163"/>
        <v>0</v>
      </c>
      <c r="BF358" s="29">
        <f t="shared" si="163"/>
        <v>17349</v>
      </c>
      <c r="BG358" s="39">
        <f t="shared" si="163"/>
        <v>6769</v>
      </c>
      <c r="BH358" s="40">
        <f t="shared" si="163"/>
        <v>13704</v>
      </c>
      <c r="BI358" s="40">
        <f t="shared" si="163"/>
        <v>0</v>
      </c>
      <c r="BJ358" s="40">
        <f t="shared" si="163"/>
        <v>0</v>
      </c>
      <c r="BK358" s="40">
        <f t="shared" si="163"/>
        <v>0</v>
      </c>
      <c r="BL358" s="40">
        <f t="shared" si="163"/>
        <v>0</v>
      </c>
      <c r="BM358" s="27">
        <f t="shared" si="163"/>
        <v>0</v>
      </c>
    </row>
    <row r="359" spans="1:65" outlineLevel="3" x14ac:dyDescent="0.3">
      <c r="A359" s="158" t="s">
        <v>49</v>
      </c>
      <c r="B359" s="159"/>
      <c r="C359" s="51">
        <f t="shared" ref="C359:BM359" si="164">SUBTOTAL(5,C327:C357)</f>
        <v>274886</v>
      </c>
      <c r="D359" s="61">
        <f t="shared" si="164"/>
        <v>0</v>
      </c>
      <c r="E359" s="12">
        <f t="shared" si="164"/>
        <v>0</v>
      </c>
      <c r="F359" s="12">
        <f t="shared" si="164"/>
        <v>0</v>
      </c>
      <c r="G359" s="12">
        <f t="shared" si="164"/>
        <v>0</v>
      </c>
      <c r="H359" s="12">
        <f t="shared" si="164"/>
        <v>0</v>
      </c>
      <c r="I359" s="12">
        <f t="shared" si="164"/>
        <v>0</v>
      </c>
      <c r="J359" s="12">
        <f t="shared" si="164"/>
        <v>0</v>
      </c>
      <c r="K359" s="12">
        <f t="shared" si="164"/>
        <v>0</v>
      </c>
      <c r="L359" s="12">
        <f t="shared" si="164"/>
        <v>0</v>
      </c>
      <c r="M359" s="72">
        <f t="shared" si="164"/>
        <v>6.9</v>
      </c>
      <c r="N359" s="83">
        <f t="shared" si="164"/>
        <v>6.88</v>
      </c>
      <c r="O359" s="83">
        <f t="shared" si="164"/>
        <v>6.85</v>
      </c>
      <c r="P359" s="83">
        <f t="shared" si="164"/>
        <v>0</v>
      </c>
      <c r="Q359" s="83">
        <f t="shared" si="164"/>
        <v>0</v>
      </c>
      <c r="R359" s="83">
        <f t="shared" si="164"/>
        <v>0</v>
      </c>
      <c r="S359" s="83">
        <f t="shared" si="164"/>
        <v>0</v>
      </c>
      <c r="T359" s="83">
        <f t="shared" si="164"/>
        <v>0</v>
      </c>
      <c r="U359" s="83">
        <f t="shared" si="164"/>
        <v>0</v>
      </c>
      <c r="V359" s="6">
        <f t="shared" si="164"/>
        <v>0</v>
      </c>
      <c r="W359" s="41">
        <f t="shared" si="164"/>
        <v>0</v>
      </c>
      <c r="X359" s="41">
        <f t="shared" si="164"/>
        <v>0</v>
      </c>
      <c r="Y359" s="41">
        <f t="shared" si="164"/>
        <v>0</v>
      </c>
      <c r="Z359" s="41">
        <f t="shared" si="164"/>
        <v>0</v>
      </c>
      <c r="AA359" s="41">
        <f t="shared" si="164"/>
        <v>0</v>
      </c>
      <c r="AB359" s="41">
        <f t="shared" si="164"/>
        <v>0</v>
      </c>
      <c r="AC359" s="41">
        <f t="shared" si="164"/>
        <v>0</v>
      </c>
      <c r="AD359" s="41">
        <f t="shared" si="164"/>
        <v>0</v>
      </c>
      <c r="AE359" s="6">
        <f t="shared" si="164"/>
        <v>0</v>
      </c>
      <c r="AF359" s="41">
        <f t="shared" si="164"/>
        <v>0</v>
      </c>
      <c r="AG359" s="41">
        <f t="shared" si="164"/>
        <v>0</v>
      </c>
      <c r="AH359" s="41">
        <f t="shared" si="164"/>
        <v>0</v>
      </c>
      <c r="AI359" s="41">
        <f t="shared" si="164"/>
        <v>0</v>
      </c>
      <c r="AJ359" s="41">
        <f t="shared" si="164"/>
        <v>0</v>
      </c>
      <c r="AK359" s="41">
        <f t="shared" si="164"/>
        <v>0</v>
      </c>
      <c r="AL359" s="41">
        <f t="shared" si="164"/>
        <v>0</v>
      </c>
      <c r="AM359" s="41">
        <f t="shared" si="164"/>
        <v>0</v>
      </c>
      <c r="AN359" s="41">
        <f t="shared" si="164"/>
        <v>16.241299303944317</v>
      </c>
      <c r="AO359" s="41">
        <f t="shared" si="164"/>
        <v>777</v>
      </c>
      <c r="AP359" s="110">
        <f t="shared" si="164"/>
        <v>3.35</v>
      </c>
      <c r="AQ359" s="111">
        <f t="shared" si="164"/>
        <v>2.59</v>
      </c>
      <c r="AR359" s="112">
        <f t="shared" si="164"/>
        <v>76.627218934911241</v>
      </c>
      <c r="AS359" s="112">
        <f t="shared" si="164"/>
        <v>20.67039106145252</v>
      </c>
      <c r="AT359" s="113">
        <f t="shared" si="164"/>
        <v>842</v>
      </c>
      <c r="AU359" s="114">
        <f t="shared" si="164"/>
        <v>2.11</v>
      </c>
      <c r="AV359" s="115">
        <f t="shared" si="164"/>
        <v>1.38</v>
      </c>
      <c r="AW359" s="112">
        <f t="shared" si="164"/>
        <v>64.65517241379311</v>
      </c>
      <c r="AX359" s="112">
        <f t="shared" si="164"/>
        <v>34.513274336283189</v>
      </c>
      <c r="AY359" s="61">
        <f t="shared" si="164"/>
        <v>42.124542124542131</v>
      </c>
      <c r="AZ359" s="97">
        <f t="shared" si="164"/>
        <v>80.06</v>
      </c>
      <c r="BA359" s="68">
        <f t="shared" si="164"/>
        <v>55.4</v>
      </c>
      <c r="BB359" s="68">
        <f t="shared" si="164"/>
        <v>35.200000000000003</v>
      </c>
      <c r="BC359" s="68">
        <f t="shared" si="164"/>
        <v>3</v>
      </c>
      <c r="BD359" s="68">
        <f t="shared" si="164"/>
        <v>0</v>
      </c>
      <c r="BE359" s="15">
        <f t="shared" si="164"/>
        <v>0</v>
      </c>
      <c r="BF359" s="6">
        <f t="shared" si="164"/>
        <v>6903</v>
      </c>
      <c r="BG359" s="41">
        <f t="shared" si="164"/>
        <v>0</v>
      </c>
      <c r="BH359" s="42">
        <f t="shared" si="164"/>
        <v>3264</v>
      </c>
      <c r="BI359" s="42">
        <f t="shared" si="164"/>
        <v>0</v>
      </c>
      <c r="BJ359" s="42">
        <f t="shared" si="164"/>
        <v>0</v>
      </c>
      <c r="BK359" s="42">
        <f t="shared" si="164"/>
        <v>0</v>
      </c>
      <c r="BL359" s="42">
        <f t="shared" si="164"/>
        <v>0</v>
      </c>
      <c r="BM359" s="15">
        <f t="shared" si="164"/>
        <v>0</v>
      </c>
    </row>
    <row r="360" spans="1:65" outlineLevel="2" x14ac:dyDescent="0.3">
      <c r="A360" s="158" t="s">
        <v>50</v>
      </c>
      <c r="B360" s="159"/>
      <c r="C360" s="51">
        <f>IFERROR(SUBTOTAL(1,C327:C357),"")</f>
        <v>308625.6451612903</v>
      </c>
      <c r="D360" s="61" t="str">
        <f t="shared" ref="D360:BM360" si="165">IFERROR(SUBTOTAL(1,D327:D357),"")</f>
        <v/>
      </c>
      <c r="E360" s="12" t="str">
        <f t="shared" si="165"/>
        <v/>
      </c>
      <c r="F360" s="12" t="str">
        <f t="shared" si="165"/>
        <v/>
      </c>
      <c r="G360" s="12" t="str">
        <f t="shared" si="165"/>
        <v/>
      </c>
      <c r="H360" s="12" t="str">
        <f t="shared" si="165"/>
        <v/>
      </c>
      <c r="I360" s="12" t="str">
        <f t="shared" si="165"/>
        <v/>
      </c>
      <c r="J360" s="12" t="str">
        <f t="shared" si="165"/>
        <v/>
      </c>
      <c r="K360" s="12" t="str">
        <f t="shared" si="165"/>
        <v/>
      </c>
      <c r="L360" s="12" t="str">
        <f t="shared" si="165"/>
        <v/>
      </c>
      <c r="M360" s="72">
        <f t="shared" si="165"/>
        <v>7</v>
      </c>
      <c r="N360" s="83">
        <f t="shared" si="165"/>
        <v>7.0050000000000008</v>
      </c>
      <c r="O360" s="83">
        <f t="shared" si="165"/>
        <v>7.0224999999999991</v>
      </c>
      <c r="P360" s="83" t="str">
        <f t="shared" si="165"/>
        <v/>
      </c>
      <c r="Q360" s="83" t="str">
        <f t="shared" si="165"/>
        <v/>
      </c>
      <c r="R360" s="83" t="str">
        <f t="shared" si="165"/>
        <v/>
      </c>
      <c r="S360" s="83" t="str">
        <f t="shared" si="165"/>
        <v/>
      </c>
      <c r="T360" s="83" t="str">
        <f t="shared" si="165"/>
        <v/>
      </c>
      <c r="U360" s="83" t="str">
        <f t="shared" si="165"/>
        <v/>
      </c>
      <c r="V360" s="6" t="str">
        <f t="shared" si="165"/>
        <v/>
      </c>
      <c r="W360" s="41" t="str">
        <f t="shared" si="165"/>
        <v/>
      </c>
      <c r="X360" s="41" t="str">
        <f t="shared" si="165"/>
        <v/>
      </c>
      <c r="Y360" s="41" t="str">
        <f t="shared" si="165"/>
        <v/>
      </c>
      <c r="Z360" s="41" t="str">
        <f t="shared" si="165"/>
        <v/>
      </c>
      <c r="AA360" s="41" t="str">
        <f t="shared" si="165"/>
        <v/>
      </c>
      <c r="AB360" s="41" t="str">
        <f t="shared" si="165"/>
        <v/>
      </c>
      <c r="AC360" s="41" t="str">
        <f t="shared" si="165"/>
        <v/>
      </c>
      <c r="AD360" s="41" t="str">
        <f t="shared" si="165"/>
        <v/>
      </c>
      <c r="AE360" s="6" t="str">
        <f t="shared" si="165"/>
        <v/>
      </c>
      <c r="AF360" s="41" t="str">
        <f t="shared" si="165"/>
        <v/>
      </c>
      <c r="AG360" s="41" t="str">
        <f t="shared" si="165"/>
        <v/>
      </c>
      <c r="AH360" s="41" t="str">
        <f t="shared" si="165"/>
        <v/>
      </c>
      <c r="AI360" s="41" t="str">
        <f t="shared" si="165"/>
        <v/>
      </c>
      <c r="AJ360" s="41" t="str">
        <f t="shared" si="165"/>
        <v/>
      </c>
      <c r="AK360" s="41" t="str">
        <f t="shared" si="165"/>
        <v/>
      </c>
      <c r="AL360" s="41" t="str">
        <f t="shared" si="165"/>
        <v/>
      </c>
      <c r="AM360" s="41" t="str">
        <f t="shared" si="165"/>
        <v/>
      </c>
      <c r="AN360" s="41">
        <f t="shared" si="165"/>
        <v>21.964708701104833</v>
      </c>
      <c r="AO360" s="41">
        <f t="shared" si="165"/>
        <v>967.32258064516134</v>
      </c>
      <c r="AP360" s="110">
        <f t="shared" si="165"/>
        <v>3.5150000000000001</v>
      </c>
      <c r="AQ360" s="111">
        <f t="shared" si="165"/>
        <v>2.7374999999999998</v>
      </c>
      <c r="AR360" s="112">
        <f t="shared" si="165"/>
        <v>77.858858709658207</v>
      </c>
      <c r="AS360" s="112">
        <f t="shared" si="165"/>
        <v>22.141141290341789</v>
      </c>
      <c r="AT360" s="113">
        <f t="shared" si="165"/>
        <v>999</v>
      </c>
      <c r="AU360" s="114">
        <f t="shared" si="165"/>
        <v>2.2263157894736842</v>
      </c>
      <c r="AV360" s="115">
        <f t="shared" si="165"/>
        <v>1.4449999999999998</v>
      </c>
      <c r="AW360" s="112">
        <f t="shared" si="165"/>
        <v>65.170589089576183</v>
      </c>
      <c r="AX360" s="112">
        <f t="shared" si="165"/>
        <v>34.829410910423817</v>
      </c>
      <c r="AY360" s="61">
        <f t="shared" si="165"/>
        <v>46.707365976686226</v>
      </c>
      <c r="AZ360" s="97">
        <f t="shared" si="165"/>
        <v>80.779473684210529</v>
      </c>
      <c r="BA360" s="68">
        <f t="shared" si="165"/>
        <v>55.4</v>
      </c>
      <c r="BB360" s="68">
        <f t="shared" si="165"/>
        <v>35.200000000000003</v>
      </c>
      <c r="BC360" s="68">
        <f t="shared" si="165"/>
        <v>3</v>
      </c>
      <c r="BD360" s="68" t="str">
        <f t="shared" si="165"/>
        <v/>
      </c>
      <c r="BE360" s="15" t="str">
        <f>IFERROR(SUBTOTAL(1,BE327:BE357),"")</f>
        <v/>
      </c>
      <c r="BF360" s="6">
        <f t="shared" si="165"/>
        <v>11438.064516129032</v>
      </c>
      <c r="BG360" s="41">
        <f t="shared" si="165"/>
        <v>3623.7419354838707</v>
      </c>
      <c r="BH360" s="42">
        <f t="shared" si="165"/>
        <v>7814.322580645161</v>
      </c>
      <c r="BI360" s="42" t="str">
        <f t="shared" si="165"/>
        <v/>
      </c>
      <c r="BJ360" s="42" t="str">
        <f t="shared" si="165"/>
        <v/>
      </c>
      <c r="BK360" s="42" t="str">
        <f t="shared" si="165"/>
        <v/>
      </c>
      <c r="BL360" s="42" t="str">
        <f t="shared" si="165"/>
        <v/>
      </c>
      <c r="BM360" s="15" t="str">
        <f t="shared" si="165"/>
        <v/>
      </c>
    </row>
    <row r="361" spans="1:65" ht="17.25" outlineLevel="1" thickBot="1" x14ac:dyDescent="0.35">
      <c r="A361" s="160" t="s">
        <v>51</v>
      </c>
      <c r="B361" s="161"/>
      <c r="C361" s="52">
        <f>SUBTOTAL(9,C327:C357)</f>
        <v>9567395</v>
      </c>
      <c r="D361" s="62"/>
      <c r="E361" s="30"/>
      <c r="F361" s="30"/>
      <c r="G361" s="30"/>
      <c r="H361" s="30"/>
      <c r="I361" s="30"/>
      <c r="J361" s="30"/>
      <c r="K361" s="30"/>
      <c r="L361" s="30"/>
      <c r="M361" s="73"/>
      <c r="N361" s="84"/>
      <c r="O361" s="84"/>
      <c r="P361" s="84"/>
      <c r="Q361" s="84"/>
      <c r="R361" s="84"/>
      <c r="S361" s="84"/>
      <c r="T361" s="84"/>
      <c r="U361" s="84"/>
      <c r="V361" s="93"/>
      <c r="W361" s="94"/>
      <c r="X361" s="94"/>
      <c r="Y361" s="94"/>
      <c r="Z361" s="94"/>
      <c r="AA361" s="94"/>
      <c r="AB361" s="94"/>
      <c r="AC361" s="94"/>
      <c r="AD361" s="94"/>
      <c r="AE361" s="93"/>
      <c r="AF361" s="94"/>
      <c r="AG361" s="94"/>
      <c r="AH361" s="94"/>
      <c r="AI361" s="94"/>
      <c r="AJ361" s="94"/>
      <c r="AK361" s="94"/>
      <c r="AL361" s="94"/>
      <c r="AM361" s="94"/>
      <c r="AN361" s="94"/>
      <c r="AO361" s="43">
        <f>SUBTOTAL(9,AO327:AO357)</f>
        <v>29987</v>
      </c>
      <c r="AP361" s="116"/>
      <c r="AQ361" s="117"/>
      <c r="AR361" s="118"/>
      <c r="AS361" s="118"/>
      <c r="AT361" s="119">
        <f>SUBTOTAL(9,AT327:AT357)</f>
        <v>30969</v>
      </c>
      <c r="AU361" s="120"/>
      <c r="AV361" s="121"/>
      <c r="AW361" s="118"/>
      <c r="AX361" s="118"/>
      <c r="AY361" s="62"/>
      <c r="AZ361" s="98"/>
      <c r="BA361" s="69"/>
      <c r="BB361" s="69"/>
      <c r="BC361" s="69"/>
      <c r="BD361" s="69"/>
      <c r="BE361" s="16">
        <f>SUBTOTAL(9,BE327:BE357)</f>
        <v>0</v>
      </c>
      <c r="BF361" s="7">
        <f t="shared" ref="BF361:BM361" si="166">SUBTOTAL(9,BF327:BF357)</f>
        <v>354580</v>
      </c>
      <c r="BG361" s="43">
        <f t="shared" si="166"/>
        <v>112336</v>
      </c>
      <c r="BH361" s="44">
        <f t="shared" si="166"/>
        <v>242244</v>
      </c>
      <c r="BI361" s="44">
        <f t="shared" si="166"/>
        <v>0</v>
      </c>
      <c r="BJ361" s="44">
        <f t="shared" si="166"/>
        <v>0</v>
      </c>
      <c r="BK361" s="44">
        <f t="shared" si="166"/>
        <v>0</v>
      </c>
      <c r="BL361" s="44">
        <f t="shared" si="166"/>
        <v>0</v>
      </c>
      <c r="BM361" s="16">
        <f t="shared" si="166"/>
        <v>0</v>
      </c>
    </row>
    <row r="362" spans="1:65" outlineLevel="5" x14ac:dyDescent="0.3">
      <c r="A362" s="21">
        <f t="shared" si="144"/>
        <v>11</v>
      </c>
      <c r="B362" s="33">
        <f>B357+1</f>
        <v>44501</v>
      </c>
      <c r="C362" s="51">
        <v>290252</v>
      </c>
      <c r="D362" s="64" t="str">
        <f t="shared" ref="D362:D391" si="167">IFERROR(ROUND(AVERAGE(E362:L362),1),"")</f>
        <v/>
      </c>
      <c r="E362" s="12"/>
      <c r="F362" s="12"/>
      <c r="G362" s="12"/>
      <c r="H362" s="12"/>
      <c r="I362" s="12"/>
      <c r="J362" s="12"/>
      <c r="K362" s="12"/>
      <c r="L362" s="12"/>
      <c r="M362" s="74" t="str">
        <f t="shared" ref="M362:M391" si="168">IFERROR(ROUND(AVERAGE(N362:U362),1),"")</f>
        <v/>
      </c>
      <c r="N362" s="83" t="s">
        <v>103</v>
      </c>
      <c r="O362" s="83" t="s">
        <v>103</v>
      </c>
      <c r="P362" s="83"/>
      <c r="Q362" s="83"/>
      <c r="R362" s="83"/>
      <c r="S362" s="83"/>
      <c r="T362" s="83"/>
      <c r="U362" s="83"/>
      <c r="V362" s="5" t="str">
        <f t="shared" ref="V362:V391" si="169">IFERROR(ROUND(AVERAGE(W362:AD362),1),"")</f>
        <v/>
      </c>
      <c r="W362" s="41"/>
      <c r="X362" s="41"/>
      <c r="Y362" s="41"/>
      <c r="Z362" s="41"/>
      <c r="AA362" s="41"/>
      <c r="AB362" s="41"/>
      <c r="AC362" s="41"/>
      <c r="AD362" s="41"/>
      <c r="AE362" s="5" t="str">
        <f t="shared" ref="AE362:AE391" si="170">IFERROR(ROUND(AVERAGE(AF362:AM362),1),"")</f>
        <v/>
      </c>
      <c r="AF362" s="41"/>
      <c r="AG362" s="41"/>
      <c r="AH362" s="41"/>
      <c r="AI362" s="41"/>
      <c r="AJ362" s="41"/>
      <c r="AK362" s="41"/>
      <c r="AL362" s="41"/>
      <c r="AM362" s="41"/>
      <c r="AN362" s="41">
        <f>21000/AO362</f>
        <v>21.649484536082475</v>
      </c>
      <c r="AO362" s="41">
        <v>970</v>
      </c>
      <c r="AP362" s="110" t="s">
        <v>103</v>
      </c>
      <c r="AQ362" s="111" t="s">
        <v>103</v>
      </c>
      <c r="AR362" s="126" t="str">
        <f t="shared" ref="AR362:AR391" si="171">IFERROR(AQ362/AP362*100,"")</f>
        <v/>
      </c>
      <c r="AS362" s="126" t="str">
        <f t="shared" ref="AS362:AS391" si="172">IFERROR(100-AR362,"")</f>
        <v/>
      </c>
      <c r="AT362" s="127">
        <v>1002</v>
      </c>
      <c r="AU362" s="128">
        <v>2.4500000000000002</v>
      </c>
      <c r="AV362" s="129" t="s">
        <v>103</v>
      </c>
      <c r="AW362" s="126" t="str">
        <f t="shared" ref="AW362:AW391" si="173">IFERROR(AV362/AU362*100,"")</f>
        <v/>
      </c>
      <c r="AX362" s="126" t="str">
        <f t="shared" ref="AX362:AX391" si="174">IFERROR(100-AW362,"")</f>
        <v/>
      </c>
      <c r="AY362" s="64" t="str">
        <f t="shared" ref="AY362:AY391" si="175">IFERROR((1-((AW362*AS362)/(AX362*AR362)))*100,"")</f>
        <v/>
      </c>
      <c r="AZ362" s="97">
        <v>81.55</v>
      </c>
      <c r="BA362" s="68"/>
      <c r="BB362" s="68"/>
      <c r="BC362" s="68"/>
      <c r="BD362" s="68"/>
      <c r="BE362" s="15"/>
      <c r="BF362" s="5">
        <f t="shared" ref="BF362:BF391" si="176">IF(SUM(BG362:BM362)=0,"",SUM(BG362:BM362))</f>
        <v>15931</v>
      </c>
      <c r="BG362" s="41">
        <v>3924</v>
      </c>
      <c r="BH362" s="42">
        <v>12007</v>
      </c>
      <c r="BI362" s="42"/>
      <c r="BJ362" s="42"/>
      <c r="BK362" s="42"/>
      <c r="BL362" s="42"/>
      <c r="BM362" s="15"/>
    </row>
    <row r="363" spans="1:65" outlineLevel="5" x14ac:dyDescent="0.3">
      <c r="A363" s="22">
        <f t="shared" si="144"/>
        <v>11</v>
      </c>
      <c r="B363" s="9">
        <f t="shared" si="162"/>
        <v>44502</v>
      </c>
      <c r="C363" s="51">
        <v>299354</v>
      </c>
      <c r="D363" s="64" t="str">
        <f t="shared" si="167"/>
        <v/>
      </c>
      <c r="E363" s="12"/>
      <c r="F363" s="12"/>
      <c r="G363" s="12"/>
      <c r="H363" s="12"/>
      <c r="I363" s="12"/>
      <c r="J363" s="12"/>
      <c r="K363" s="12"/>
      <c r="L363" s="12"/>
      <c r="M363" s="74">
        <f t="shared" si="168"/>
        <v>7.2</v>
      </c>
      <c r="N363" s="83">
        <v>7.23</v>
      </c>
      <c r="O363" s="83">
        <v>7.24</v>
      </c>
      <c r="P363" s="83"/>
      <c r="Q363" s="83"/>
      <c r="R363" s="83"/>
      <c r="S363" s="83"/>
      <c r="T363" s="83"/>
      <c r="U363" s="83"/>
      <c r="V363" s="5" t="str">
        <f t="shared" si="169"/>
        <v/>
      </c>
      <c r="W363" s="41"/>
      <c r="X363" s="41"/>
      <c r="Y363" s="41"/>
      <c r="Z363" s="41"/>
      <c r="AA363" s="41"/>
      <c r="AB363" s="41"/>
      <c r="AC363" s="41"/>
      <c r="AD363" s="41"/>
      <c r="AE363" s="5" t="str">
        <f t="shared" si="170"/>
        <v/>
      </c>
      <c r="AF363" s="41"/>
      <c r="AG363" s="41"/>
      <c r="AH363" s="41"/>
      <c r="AI363" s="41"/>
      <c r="AJ363" s="41"/>
      <c r="AK363" s="41"/>
      <c r="AL363" s="41"/>
      <c r="AM363" s="41"/>
      <c r="AN363" s="41">
        <f t="shared" ref="AN363:AN391" si="177">21000/AO363</f>
        <v>24.447031431897557</v>
      </c>
      <c r="AO363" s="41">
        <v>859</v>
      </c>
      <c r="AP363" s="110">
        <v>3.28</v>
      </c>
      <c r="AQ363" s="111">
        <v>2.68</v>
      </c>
      <c r="AR363" s="126">
        <f t="shared" si="171"/>
        <v>81.707317073170742</v>
      </c>
      <c r="AS363" s="126">
        <f t="shared" si="172"/>
        <v>18.292682926829258</v>
      </c>
      <c r="AT363" s="127">
        <v>934</v>
      </c>
      <c r="AU363" s="128">
        <v>2.5</v>
      </c>
      <c r="AV363" s="129">
        <v>1.71</v>
      </c>
      <c r="AW363" s="126">
        <f t="shared" si="173"/>
        <v>68.399999999999991</v>
      </c>
      <c r="AX363" s="126">
        <f t="shared" si="174"/>
        <v>31.600000000000009</v>
      </c>
      <c r="AY363" s="64">
        <f t="shared" si="175"/>
        <v>51.539769506895958</v>
      </c>
      <c r="AZ363" s="97">
        <v>81.97</v>
      </c>
      <c r="BA363" s="68"/>
      <c r="BB363" s="68"/>
      <c r="BC363" s="68"/>
      <c r="BD363" s="68"/>
      <c r="BE363" s="15"/>
      <c r="BF363" s="5">
        <f t="shared" si="176"/>
        <v>15167</v>
      </c>
      <c r="BG363" s="41">
        <v>3482</v>
      </c>
      <c r="BH363" s="42">
        <v>11685</v>
      </c>
      <c r="BI363" s="42"/>
      <c r="BJ363" s="42"/>
      <c r="BK363" s="42"/>
      <c r="BL363" s="42"/>
      <c r="BM363" s="15"/>
    </row>
    <row r="364" spans="1:65" outlineLevel="5" x14ac:dyDescent="0.3">
      <c r="A364" s="22">
        <f t="shared" si="144"/>
        <v>11</v>
      </c>
      <c r="B364" s="9">
        <f t="shared" si="162"/>
        <v>44503</v>
      </c>
      <c r="C364" s="51">
        <v>262649</v>
      </c>
      <c r="D364" s="64" t="str">
        <f t="shared" si="167"/>
        <v/>
      </c>
      <c r="E364" s="12"/>
      <c r="F364" s="12"/>
      <c r="G364" s="12"/>
      <c r="H364" s="12"/>
      <c r="I364" s="12"/>
      <c r="J364" s="12"/>
      <c r="K364" s="12"/>
      <c r="L364" s="12"/>
      <c r="M364" s="74" t="str">
        <f t="shared" si="168"/>
        <v/>
      </c>
      <c r="N364" s="83" t="s">
        <v>103</v>
      </c>
      <c r="O364" s="83" t="s">
        <v>103</v>
      </c>
      <c r="P364" s="83"/>
      <c r="Q364" s="83"/>
      <c r="R364" s="83"/>
      <c r="S364" s="83"/>
      <c r="T364" s="83"/>
      <c r="U364" s="83"/>
      <c r="V364" s="5" t="str">
        <f t="shared" si="169"/>
        <v/>
      </c>
      <c r="W364" s="41"/>
      <c r="X364" s="41"/>
      <c r="Y364" s="41"/>
      <c r="Z364" s="41"/>
      <c r="AA364" s="41"/>
      <c r="AB364" s="41"/>
      <c r="AC364" s="41"/>
      <c r="AD364" s="41"/>
      <c r="AE364" s="5" t="str">
        <f t="shared" si="170"/>
        <v/>
      </c>
      <c r="AF364" s="41"/>
      <c r="AG364" s="41"/>
      <c r="AH364" s="41"/>
      <c r="AI364" s="41"/>
      <c r="AJ364" s="41"/>
      <c r="AK364" s="41"/>
      <c r="AL364" s="41"/>
      <c r="AM364" s="41"/>
      <c r="AN364" s="41">
        <f t="shared" si="177"/>
        <v>29.745042492917847</v>
      </c>
      <c r="AO364" s="41">
        <v>706</v>
      </c>
      <c r="AP364" s="110" t="s">
        <v>103</v>
      </c>
      <c r="AQ364" s="111" t="s">
        <v>103</v>
      </c>
      <c r="AR364" s="126" t="str">
        <f t="shared" si="171"/>
        <v/>
      </c>
      <c r="AS364" s="126" t="str">
        <f t="shared" si="172"/>
        <v/>
      </c>
      <c r="AT364" s="127">
        <v>752</v>
      </c>
      <c r="AU364" s="128">
        <v>2.52</v>
      </c>
      <c r="AV364" s="129" t="s">
        <v>103</v>
      </c>
      <c r="AW364" s="126" t="str">
        <f t="shared" si="173"/>
        <v/>
      </c>
      <c r="AX364" s="126" t="str">
        <f t="shared" si="174"/>
        <v/>
      </c>
      <c r="AY364" s="64" t="str">
        <f t="shared" si="175"/>
        <v/>
      </c>
      <c r="AZ364" s="97">
        <v>81.91</v>
      </c>
      <c r="BA364" s="68"/>
      <c r="BB364" s="68"/>
      <c r="BC364" s="68"/>
      <c r="BD364" s="68"/>
      <c r="BE364" s="15"/>
      <c r="BF364" s="5">
        <f t="shared" si="176"/>
        <v>9064</v>
      </c>
      <c r="BG364" s="41">
        <v>1674</v>
      </c>
      <c r="BH364" s="42">
        <v>7390</v>
      </c>
      <c r="BI364" s="42"/>
      <c r="BJ364" s="42"/>
      <c r="BK364" s="42"/>
      <c r="BL364" s="42"/>
      <c r="BM364" s="15"/>
    </row>
    <row r="365" spans="1:65" outlineLevel="5" x14ac:dyDescent="0.3">
      <c r="A365" s="22">
        <f t="shared" si="144"/>
        <v>11</v>
      </c>
      <c r="B365" s="9">
        <f t="shared" si="162"/>
        <v>44504</v>
      </c>
      <c r="C365" s="51">
        <v>291871</v>
      </c>
      <c r="D365" s="64" t="str">
        <f t="shared" si="167"/>
        <v/>
      </c>
      <c r="E365" s="12"/>
      <c r="F365" s="12"/>
      <c r="G365" s="12"/>
      <c r="H365" s="12"/>
      <c r="I365" s="12"/>
      <c r="J365" s="12"/>
      <c r="K365" s="12"/>
      <c r="L365" s="12"/>
      <c r="M365" s="74" t="str">
        <f t="shared" si="168"/>
        <v/>
      </c>
      <c r="N365" s="83" t="s">
        <v>103</v>
      </c>
      <c r="O365" s="83" t="s">
        <v>103</v>
      </c>
      <c r="P365" s="83"/>
      <c r="Q365" s="83"/>
      <c r="R365" s="83"/>
      <c r="S365" s="83"/>
      <c r="T365" s="83"/>
      <c r="U365" s="83"/>
      <c r="V365" s="5" t="str">
        <f t="shared" si="169"/>
        <v/>
      </c>
      <c r="W365" s="41"/>
      <c r="X365" s="41"/>
      <c r="Y365" s="41"/>
      <c r="Z365" s="41"/>
      <c r="AA365" s="41"/>
      <c r="AB365" s="41"/>
      <c r="AC365" s="41"/>
      <c r="AD365" s="41"/>
      <c r="AE365" s="5" t="str">
        <f t="shared" si="170"/>
        <v/>
      </c>
      <c r="AF365" s="41"/>
      <c r="AG365" s="41"/>
      <c r="AH365" s="41"/>
      <c r="AI365" s="41"/>
      <c r="AJ365" s="41"/>
      <c r="AK365" s="41"/>
      <c r="AL365" s="41"/>
      <c r="AM365" s="41"/>
      <c r="AN365" s="41">
        <f t="shared" si="177"/>
        <v>19.108280254777071</v>
      </c>
      <c r="AO365" s="41">
        <v>1099</v>
      </c>
      <c r="AP365" s="110" t="s">
        <v>103</v>
      </c>
      <c r="AQ365" s="111" t="s">
        <v>103</v>
      </c>
      <c r="AR365" s="126" t="str">
        <f t="shared" si="171"/>
        <v/>
      </c>
      <c r="AS365" s="126" t="str">
        <f t="shared" si="172"/>
        <v/>
      </c>
      <c r="AT365" s="127">
        <v>1136</v>
      </c>
      <c r="AU365" s="128">
        <v>2.4500000000000002</v>
      </c>
      <c r="AV365" s="129" t="s">
        <v>103</v>
      </c>
      <c r="AW365" s="126" t="str">
        <f t="shared" si="173"/>
        <v/>
      </c>
      <c r="AX365" s="126" t="str">
        <f t="shared" si="174"/>
        <v/>
      </c>
      <c r="AY365" s="64" t="str">
        <f t="shared" si="175"/>
        <v/>
      </c>
      <c r="AZ365" s="97">
        <v>81.540000000000006</v>
      </c>
      <c r="BA365" s="68"/>
      <c r="BB365" s="68"/>
      <c r="BC365" s="68"/>
      <c r="BD365" s="68"/>
      <c r="BE365" s="15"/>
      <c r="BF365" s="5">
        <f t="shared" si="176"/>
        <v>13855</v>
      </c>
      <c r="BG365" s="41">
        <v>5749</v>
      </c>
      <c r="BH365" s="42">
        <v>8106</v>
      </c>
      <c r="BI365" s="42"/>
      <c r="BJ365" s="42"/>
      <c r="BK365" s="42"/>
      <c r="BL365" s="42"/>
      <c r="BM365" s="15"/>
    </row>
    <row r="366" spans="1:65" outlineLevel="5" x14ac:dyDescent="0.3">
      <c r="A366" s="22">
        <f t="shared" si="144"/>
        <v>11</v>
      </c>
      <c r="B366" s="9">
        <f t="shared" si="162"/>
        <v>44505</v>
      </c>
      <c r="C366" s="51">
        <v>301401</v>
      </c>
      <c r="D366" s="64" t="str">
        <f t="shared" si="167"/>
        <v/>
      </c>
      <c r="E366" s="12"/>
      <c r="F366" s="12"/>
      <c r="G366" s="12"/>
      <c r="H366" s="12"/>
      <c r="I366" s="12"/>
      <c r="J366" s="12"/>
      <c r="K366" s="12"/>
      <c r="L366" s="12"/>
      <c r="M366" s="74" t="str">
        <f t="shared" si="168"/>
        <v/>
      </c>
      <c r="N366" s="83" t="s">
        <v>103</v>
      </c>
      <c r="O366" s="83" t="s">
        <v>103</v>
      </c>
      <c r="P366" s="83"/>
      <c r="Q366" s="83"/>
      <c r="R366" s="83"/>
      <c r="S366" s="83"/>
      <c r="T366" s="83"/>
      <c r="U366" s="83"/>
      <c r="V366" s="5" t="str">
        <f t="shared" si="169"/>
        <v/>
      </c>
      <c r="W366" s="41"/>
      <c r="X366" s="41"/>
      <c r="Y366" s="41"/>
      <c r="Z366" s="41"/>
      <c r="AA366" s="41"/>
      <c r="AB366" s="41"/>
      <c r="AC366" s="41"/>
      <c r="AD366" s="41"/>
      <c r="AE366" s="5" t="str">
        <f t="shared" si="170"/>
        <v/>
      </c>
      <c r="AF366" s="41"/>
      <c r="AG366" s="41"/>
      <c r="AH366" s="41"/>
      <c r="AI366" s="41"/>
      <c r="AJ366" s="41"/>
      <c r="AK366" s="41"/>
      <c r="AL366" s="41"/>
      <c r="AM366" s="41"/>
      <c r="AN366" s="41">
        <f t="shared" si="177"/>
        <v>21.363173957273652</v>
      </c>
      <c r="AO366" s="41">
        <v>983</v>
      </c>
      <c r="AP366" s="110" t="s">
        <v>103</v>
      </c>
      <c r="AQ366" s="111" t="s">
        <v>103</v>
      </c>
      <c r="AR366" s="126" t="str">
        <f t="shared" si="171"/>
        <v/>
      </c>
      <c r="AS366" s="126" t="str">
        <f t="shared" si="172"/>
        <v/>
      </c>
      <c r="AT366" s="127">
        <v>980</v>
      </c>
      <c r="AU366" s="128">
        <v>2.4900000000000002</v>
      </c>
      <c r="AV366" s="129" t="s">
        <v>103</v>
      </c>
      <c r="AW366" s="126" t="str">
        <f t="shared" si="173"/>
        <v/>
      </c>
      <c r="AX366" s="126" t="str">
        <f t="shared" si="174"/>
        <v/>
      </c>
      <c r="AY366" s="64" t="str">
        <f t="shared" si="175"/>
        <v/>
      </c>
      <c r="AZ366" s="97">
        <v>81.72</v>
      </c>
      <c r="BA366" s="68"/>
      <c r="BB366" s="68"/>
      <c r="BC366" s="68"/>
      <c r="BD366" s="68"/>
      <c r="BE366" s="15"/>
      <c r="BF366" s="5">
        <f t="shared" si="176"/>
        <v>13788</v>
      </c>
      <c r="BG366" s="41">
        <v>897</v>
      </c>
      <c r="BH366" s="42">
        <v>12891</v>
      </c>
      <c r="BI366" s="42"/>
      <c r="BJ366" s="42"/>
      <c r="BK366" s="42"/>
      <c r="BL366" s="42"/>
      <c r="BM366" s="15"/>
    </row>
    <row r="367" spans="1:65" outlineLevel="5" x14ac:dyDescent="0.3">
      <c r="A367" s="22">
        <f t="shared" si="144"/>
        <v>11</v>
      </c>
      <c r="B367" s="9">
        <f t="shared" si="162"/>
        <v>44506</v>
      </c>
      <c r="C367" s="51">
        <v>289042</v>
      </c>
      <c r="D367" s="64" t="str">
        <f t="shared" si="167"/>
        <v/>
      </c>
      <c r="E367" s="12"/>
      <c r="F367" s="12"/>
      <c r="G367" s="12"/>
      <c r="H367" s="12"/>
      <c r="I367" s="12"/>
      <c r="J367" s="12"/>
      <c r="K367" s="12"/>
      <c r="L367" s="12"/>
      <c r="M367" s="74" t="str">
        <f t="shared" si="168"/>
        <v/>
      </c>
      <c r="N367" s="83" t="s">
        <v>103</v>
      </c>
      <c r="O367" s="83" t="s">
        <v>103</v>
      </c>
      <c r="P367" s="83"/>
      <c r="Q367" s="83"/>
      <c r="R367" s="83"/>
      <c r="S367" s="83"/>
      <c r="T367" s="83"/>
      <c r="U367" s="83"/>
      <c r="V367" s="5" t="str">
        <f t="shared" si="169"/>
        <v/>
      </c>
      <c r="W367" s="41"/>
      <c r="X367" s="41"/>
      <c r="Y367" s="41"/>
      <c r="Z367" s="41"/>
      <c r="AA367" s="41"/>
      <c r="AB367" s="41"/>
      <c r="AC367" s="41"/>
      <c r="AD367" s="41"/>
      <c r="AE367" s="5" t="str">
        <f t="shared" si="170"/>
        <v/>
      </c>
      <c r="AF367" s="41"/>
      <c r="AG367" s="41"/>
      <c r="AH367" s="41"/>
      <c r="AI367" s="41"/>
      <c r="AJ367" s="41"/>
      <c r="AK367" s="41"/>
      <c r="AL367" s="41"/>
      <c r="AM367" s="41"/>
      <c r="AN367" s="41">
        <f t="shared" si="177"/>
        <v>20.689655172413794</v>
      </c>
      <c r="AO367" s="41">
        <v>1015</v>
      </c>
      <c r="AP367" s="110" t="s">
        <v>103</v>
      </c>
      <c r="AQ367" s="111" t="s">
        <v>103</v>
      </c>
      <c r="AR367" s="126" t="str">
        <f t="shared" si="171"/>
        <v/>
      </c>
      <c r="AS367" s="126" t="str">
        <f t="shared" si="172"/>
        <v/>
      </c>
      <c r="AT367" s="127">
        <v>1013</v>
      </c>
      <c r="AU367" s="128" t="s">
        <v>103</v>
      </c>
      <c r="AV367" s="129" t="s">
        <v>103</v>
      </c>
      <c r="AW367" s="126" t="str">
        <f t="shared" si="173"/>
        <v/>
      </c>
      <c r="AX367" s="126" t="str">
        <f t="shared" si="174"/>
        <v/>
      </c>
      <c r="AY367" s="64" t="str">
        <f t="shared" si="175"/>
        <v/>
      </c>
      <c r="AZ367" s="97" t="s">
        <v>103</v>
      </c>
      <c r="BA367" s="68"/>
      <c r="BB367" s="68"/>
      <c r="BC367" s="68"/>
      <c r="BD367" s="68"/>
      <c r="BE367" s="15"/>
      <c r="BF367" s="5">
        <f t="shared" si="176"/>
        <v>15379</v>
      </c>
      <c r="BG367" s="41">
        <v>1381</v>
      </c>
      <c r="BH367" s="42">
        <v>13998</v>
      </c>
      <c r="BI367" s="42"/>
      <c r="BJ367" s="42"/>
      <c r="BK367" s="42"/>
      <c r="BL367" s="42"/>
      <c r="BM367" s="15"/>
    </row>
    <row r="368" spans="1:65" outlineLevel="5" x14ac:dyDescent="0.3">
      <c r="A368" s="22">
        <f t="shared" si="144"/>
        <v>11</v>
      </c>
      <c r="B368" s="9">
        <f t="shared" si="162"/>
        <v>44507</v>
      </c>
      <c r="C368" s="51">
        <v>291632</v>
      </c>
      <c r="D368" s="64" t="str">
        <f t="shared" si="167"/>
        <v/>
      </c>
      <c r="E368" s="12"/>
      <c r="F368" s="12"/>
      <c r="G368" s="12"/>
      <c r="H368" s="12"/>
      <c r="I368" s="12"/>
      <c r="J368" s="12"/>
      <c r="K368" s="12"/>
      <c r="L368" s="12"/>
      <c r="M368" s="74" t="str">
        <f t="shared" si="168"/>
        <v/>
      </c>
      <c r="N368" s="83" t="s">
        <v>103</v>
      </c>
      <c r="O368" s="83" t="s">
        <v>103</v>
      </c>
      <c r="P368" s="83"/>
      <c r="Q368" s="83"/>
      <c r="R368" s="83"/>
      <c r="S368" s="83"/>
      <c r="T368" s="83"/>
      <c r="U368" s="83"/>
      <c r="V368" s="5" t="str">
        <f t="shared" si="169"/>
        <v/>
      </c>
      <c r="W368" s="41"/>
      <c r="X368" s="41"/>
      <c r="Y368" s="41"/>
      <c r="Z368" s="41"/>
      <c r="AA368" s="41"/>
      <c r="AB368" s="41"/>
      <c r="AC368" s="41"/>
      <c r="AD368" s="41"/>
      <c r="AE368" s="5" t="str">
        <f t="shared" si="170"/>
        <v/>
      </c>
      <c r="AF368" s="41"/>
      <c r="AG368" s="41"/>
      <c r="AH368" s="41"/>
      <c r="AI368" s="41"/>
      <c r="AJ368" s="41"/>
      <c r="AK368" s="41"/>
      <c r="AL368" s="41"/>
      <c r="AM368" s="41"/>
      <c r="AN368" s="41">
        <f t="shared" si="177"/>
        <v>20.95808383233533</v>
      </c>
      <c r="AO368" s="41">
        <v>1002</v>
      </c>
      <c r="AP368" s="110" t="s">
        <v>103</v>
      </c>
      <c r="AQ368" s="111" t="s">
        <v>103</v>
      </c>
      <c r="AR368" s="126" t="str">
        <f t="shared" si="171"/>
        <v/>
      </c>
      <c r="AS368" s="126" t="str">
        <f t="shared" si="172"/>
        <v/>
      </c>
      <c r="AT368" s="127">
        <v>1086</v>
      </c>
      <c r="AU368" s="128" t="s">
        <v>103</v>
      </c>
      <c r="AV368" s="129" t="s">
        <v>103</v>
      </c>
      <c r="AW368" s="126" t="str">
        <f t="shared" si="173"/>
        <v/>
      </c>
      <c r="AX368" s="126" t="str">
        <f t="shared" si="174"/>
        <v/>
      </c>
      <c r="AY368" s="64" t="str">
        <f t="shared" si="175"/>
        <v/>
      </c>
      <c r="AZ368" s="97" t="s">
        <v>103</v>
      </c>
      <c r="BA368" s="68"/>
      <c r="BB368" s="68"/>
      <c r="BC368" s="68"/>
      <c r="BD368" s="68"/>
      <c r="BE368" s="15"/>
      <c r="BF368" s="5">
        <f t="shared" si="176"/>
        <v>14675</v>
      </c>
      <c r="BG368" s="41">
        <v>5226</v>
      </c>
      <c r="BH368" s="42">
        <v>9449</v>
      </c>
      <c r="BI368" s="42"/>
      <c r="BJ368" s="42"/>
      <c r="BK368" s="42"/>
      <c r="BL368" s="42"/>
      <c r="BM368" s="15"/>
    </row>
    <row r="369" spans="1:65" outlineLevel="5" x14ac:dyDescent="0.3">
      <c r="A369" s="22">
        <f t="shared" si="144"/>
        <v>11</v>
      </c>
      <c r="B369" s="9">
        <f t="shared" si="162"/>
        <v>44508</v>
      </c>
      <c r="C369" s="51">
        <v>308625</v>
      </c>
      <c r="D369" s="64" t="str">
        <f t="shared" si="167"/>
        <v/>
      </c>
      <c r="E369" s="12"/>
      <c r="F369" s="12"/>
      <c r="G369" s="12"/>
      <c r="H369" s="12"/>
      <c r="I369" s="12"/>
      <c r="J369" s="12"/>
      <c r="K369" s="12"/>
      <c r="L369" s="12"/>
      <c r="M369" s="74" t="str">
        <f t="shared" si="168"/>
        <v/>
      </c>
      <c r="N369" s="83" t="s">
        <v>103</v>
      </c>
      <c r="O369" s="83" t="s">
        <v>103</v>
      </c>
      <c r="P369" s="83"/>
      <c r="Q369" s="83"/>
      <c r="R369" s="83"/>
      <c r="S369" s="83"/>
      <c r="T369" s="83"/>
      <c r="U369" s="83"/>
      <c r="V369" s="5" t="str">
        <f t="shared" si="169"/>
        <v/>
      </c>
      <c r="W369" s="41"/>
      <c r="X369" s="41"/>
      <c r="Y369" s="41"/>
      <c r="Z369" s="41"/>
      <c r="AA369" s="41"/>
      <c r="AB369" s="41"/>
      <c r="AC369" s="41"/>
      <c r="AD369" s="41"/>
      <c r="AE369" s="5" t="str">
        <f t="shared" si="170"/>
        <v/>
      </c>
      <c r="AF369" s="41"/>
      <c r="AG369" s="41"/>
      <c r="AH369" s="41"/>
      <c r="AI369" s="41"/>
      <c r="AJ369" s="41"/>
      <c r="AK369" s="41"/>
      <c r="AL369" s="41"/>
      <c r="AM369" s="41"/>
      <c r="AN369" s="41">
        <f t="shared" si="177"/>
        <v>23.076923076923077</v>
      </c>
      <c r="AO369" s="41">
        <v>910</v>
      </c>
      <c r="AP369" s="110" t="s">
        <v>103</v>
      </c>
      <c r="AQ369" s="111" t="s">
        <v>103</v>
      </c>
      <c r="AR369" s="126" t="str">
        <f t="shared" si="171"/>
        <v/>
      </c>
      <c r="AS369" s="126" t="str">
        <f t="shared" si="172"/>
        <v/>
      </c>
      <c r="AT369" s="127">
        <v>973</v>
      </c>
      <c r="AU369" s="128">
        <v>2.4300000000000002</v>
      </c>
      <c r="AV369" s="129" t="s">
        <v>103</v>
      </c>
      <c r="AW369" s="126" t="str">
        <f t="shared" si="173"/>
        <v/>
      </c>
      <c r="AX369" s="126" t="str">
        <f t="shared" si="174"/>
        <v/>
      </c>
      <c r="AY369" s="64" t="str">
        <f t="shared" si="175"/>
        <v/>
      </c>
      <c r="AZ369" s="97">
        <v>81.25</v>
      </c>
      <c r="BA369" s="68"/>
      <c r="BB369" s="68"/>
      <c r="BC369" s="68"/>
      <c r="BD369" s="68"/>
      <c r="BE369" s="15"/>
      <c r="BF369" s="5">
        <f t="shared" si="176"/>
        <v>13673</v>
      </c>
      <c r="BG369" s="41">
        <v>5837</v>
      </c>
      <c r="BH369" s="42">
        <v>7836</v>
      </c>
      <c r="BI369" s="42"/>
      <c r="BJ369" s="42"/>
      <c r="BK369" s="42"/>
      <c r="BL369" s="42"/>
      <c r="BM369" s="15"/>
    </row>
    <row r="370" spans="1:65" outlineLevel="5" x14ac:dyDescent="0.3">
      <c r="A370" s="22">
        <f t="shared" si="144"/>
        <v>11</v>
      </c>
      <c r="B370" s="9">
        <f t="shared" si="162"/>
        <v>44509</v>
      </c>
      <c r="C370" s="51">
        <v>321591</v>
      </c>
      <c r="D370" s="64" t="str">
        <f t="shared" si="167"/>
        <v/>
      </c>
      <c r="E370" s="12"/>
      <c r="F370" s="12"/>
      <c r="G370" s="12"/>
      <c r="H370" s="12"/>
      <c r="I370" s="12"/>
      <c r="J370" s="12"/>
      <c r="K370" s="12"/>
      <c r="L370" s="12"/>
      <c r="M370" s="74" t="str">
        <f t="shared" si="168"/>
        <v/>
      </c>
      <c r="N370" s="83" t="s">
        <v>103</v>
      </c>
      <c r="O370" s="83" t="s">
        <v>103</v>
      </c>
      <c r="P370" s="83"/>
      <c r="Q370" s="83"/>
      <c r="R370" s="83"/>
      <c r="S370" s="83"/>
      <c r="T370" s="83"/>
      <c r="U370" s="83"/>
      <c r="V370" s="5" t="str">
        <f t="shared" si="169"/>
        <v/>
      </c>
      <c r="W370" s="41"/>
      <c r="X370" s="41"/>
      <c r="Y370" s="41"/>
      <c r="Z370" s="41"/>
      <c r="AA370" s="41"/>
      <c r="AB370" s="41"/>
      <c r="AC370" s="41"/>
      <c r="AD370" s="41"/>
      <c r="AE370" s="5" t="str">
        <f t="shared" si="170"/>
        <v/>
      </c>
      <c r="AF370" s="41"/>
      <c r="AG370" s="41"/>
      <c r="AH370" s="41"/>
      <c r="AI370" s="41"/>
      <c r="AJ370" s="41"/>
      <c r="AK370" s="41"/>
      <c r="AL370" s="41"/>
      <c r="AM370" s="41"/>
      <c r="AN370" s="41">
        <f t="shared" si="177"/>
        <v>22.483940042826553</v>
      </c>
      <c r="AO370" s="41">
        <v>934</v>
      </c>
      <c r="AP370" s="110" t="s">
        <v>103</v>
      </c>
      <c r="AQ370" s="111" t="s">
        <v>103</v>
      </c>
      <c r="AR370" s="126" t="str">
        <f t="shared" si="171"/>
        <v/>
      </c>
      <c r="AS370" s="126" t="str">
        <f t="shared" si="172"/>
        <v/>
      </c>
      <c r="AT370" s="127">
        <v>1051</v>
      </c>
      <c r="AU370" s="128">
        <v>2.42</v>
      </c>
      <c r="AV370" s="129" t="s">
        <v>103</v>
      </c>
      <c r="AW370" s="126" t="str">
        <f t="shared" si="173"/>
        <v/>
      </c>
      <c r="AX370" s="126" t="str">
        <f t="shared" si="174"/>
        <v/>
      </c>
      <c r="AY370" s="64" t="str">
        <f t="shared" si="175"/>
        <v/>
      </c>
      <c r="AZ370" s="97">
        <v>81.77</v>
      </c>
      <c r="BA370" s="68"/>
      <c r="BB370" s="68"/>
      <c r="BC370" s="68"/>
      <c r="BD370" s="68"/>
      <c r="BE370" s="15"/>
      <c r="BF370" s="5">
        <f t="shared" si="176"/>
        <v>14878</v>
      </c>
      <c r="BG370" s="41">
        <v>3968</v>
      </c>
      <c r="BH370" s="42">
        <v>10910</v>
      </c>
      <c r="BI370" s="42"/>
      <c r="BJ370" s="42"/>
      <c r="BK370" s="42"/>
      <c r="BL370" s="42"/>
      <c r="BM370" s="15"/>
    </row>
    <row r="371" spans="1:65" outlineLevel="5" x14ac:dyDescent="0.3">
      <c r="A371" s="22">
        <f t="shared" si="144"/>
        <v>11</v>
      </c>
      <c r="B371" s="9">
        <f t="shared" si="162"/>
        <v>44510</v>
      </c>
      <c r="C371" s="51">
        <v>303200</v>
      </c>
      <c r="D371" s="64" t="str">
        <f t="shared" si="167"/>
        <v/>
      </c>
      <c r="E371" s="12"/>
      <c r="F371" s="12"/>
      <c r="G371" s="12"/>
      <c r="H371" s="12"/>
      <c r="I371" s="12"/>
      <c r="J371" s="12"/>
      <c r="K371" s="12"/>
      <c r="L371" s="12"/>
      <c r="M371" s="74">
        <f t="shared" si="168"/>
        <v>7.1</v>
      </c>
      <c r="N371" s="83">
        <v>7.09</v>
      </c>
      <c r="O371" s="83">
        <v>7.16</v>
      </c>
      <c r="P371" s="83"/>
      <c r="Q371" s="83"/>
      <c r="R371" s="83"/>
      <c r="S371" s="83"/>
      <c r="T371" s="83"/>
      <c r="U371" s="83"/>
      <c r="V371" s="5" t="str">
        <f t="shared" si="169"/>
        <v/>
      </c>
      <c r="W371" s="41"/>
      <c r="X371" s="41"/>
      <c r="Y371" s="41"/>
      <c r="Z371" s="41"/>
      <c r="AA371" s="41"/>
      <c r="AB371" s="41"/>
      <c r="AC371" s="41"/>
      <c r="AD371" s="41"/>
      <c r="AE371" s="5" t="str">
        <f t="shared" si="170"/>
        <v/>
      </c>
      <c r="AF371" s="41"/>
      <c r="AG371" s="41"/>
      <c r="AH371" s="41"/>
      <c r="AI371" s="41"/>
      <c r="AJ371" s="41"/>
      <c r="AK371" s="41"/>
      <c r="AL371" s="41"/>
      <c r="AM371" s="41"/>
      <c r="AN371" s="41">
        <f t="shared" si="177"/>
        <v>18.817204301075268</v>
      </c>
      <c r="AO371" s="41">
        <v>1116</v>
      </c>
      <c r="AP371" s="110">
        <v>3.92</v>
      </c>
      <c r="AQ371" s="111">
        <v>3.08</v>
      </c>
      <c r="AR371" s="126">
        <f t="shared" si="171"/>
        <v>78.571428571428569</v>
      </c>
      <c r="AS371" s="126">
        <f t="shared" si="172"/>
        <v>21.428571428571431</v>
      </c>
      <c r="AT371" s="127">
        <v>1538</v>
      </c>
      <c r="AU371" s="128">
        <v>2.4</v>
      </c>
      <c r="AV371" s="129">
        <v>1.63</v>
      </c>
      <c r="AW371" s="126">
        <f t="shared" si="173"/>
        <v>67.916666666666671</v>
      </c>
      <c r="AX371" s="126">
        <f t="shared" si="174"/>
        <v>32.083333333333329</v>
      </c>
      <c r="AY371" s="64">
        <f t="shared" si="175"/>
        <v>42.266824085005879</v>
      </c>
      <c r="AZ371" s="97">
        <v>81.86</v>
      </c>
      <c r="BA371" s="68"/>
      <c r="BB371" s="68"/>
      <c r="BC371" s="68"/>
      <c r="BD371" s="68"/>
      <c r="BE371" s="15"/>
      <c r="BF371" s="5">
        <f t="shared" si="176"/>
        <v>19103</v>
      </c>
      <c r="BG371" s="41">
        <v>5558</v>
      </c>
      <c r="BH371" s="42">
        <v>13545</v>
      </c>
      <c r="BI371" s="42"/>
      <c r="BJ371" s="42"/>
      <c r="BK371" s="42"/>
      <c r="BL371" s="42"/>
      <c r="BM371" s="15"/>
    </row>
    <row r="372" spans="1:65" outlineLevel="5" x14ac:dyDescent="0.3">
      <c r="A372" s="22">
        <f t="shared" si="144"/>
        <v>11</v>
      </c>
      <c r="B372" s="9">
        <f t="shared" si="162"/>
        <v>44511</v>
      </c>
      <c r="C372" s="51">
        <v>254966</v>
      </c>
      <c r="D372" s="64" t="str">
        <f t="shared" si="167"/>
        <v/>
      </c>
      <c r="E372" s="12"/>
      <c r="F372" s="12"/>
      <c r="G372" s="12"/>
      <c r="H372" s="12"/>
      <c r="I372" s="12"/>
      <c r="J372" s="12"/>
      <c r="K372" s="12"/>
      <c r="L372" s="12"/>
      <c r="M372" s="74" t="str">
        <f t="shared" si="168"/>
        <v/>
      </c>
      <c r="N372" s="83" t="s">
        <v>103</v>
      </c>
      <c r="O372" s="83" t="s">
        <v>103</v>
      </c>
      <c r="P372" s="83"/>
      <c r="Q372" s="83"/>
      <c r="R372" s="83"/>
      <c r="S372" s="83"/>
      <c r="T372" s="83"/>
      <c r="U372" s="83"/>
      <c r="V372" s="5" t="str">
        <f t="shared" si="169"/>
        <v/>
      </c>
      <c r="W372" s="41"/>
      <c r="X372" s="41"/>
      <c r="Y372" s="41"/>
      <c r="Z372" s="41"/>
      <c r="AA372" s="41"/>
      <c r="AB372" s="41"/>
      <c r="AC372" s="41"/>
      <c r="AD372" s="41"/>
      <c r="AE372" s="5" t="str">
        <f t="shared" si="170"/>
        <v/>
      </c>
      <c r="AF372" s="41"/>
      <c r="AG372" s="41"/>
      <c r="AH372" s="41"/>
      <c r="AI372" s="41"/>
      <c r="AJ372" s="41"/>
      <c r="AK372" s="41"/>
      <c r="AL372" s="41"/>
      <c r="AM372" s="41"/>
      <c r="AN372" s="41">
        <f t="shared" si="177"/>
        <v>17.269736842105264</v>
      </c>
      <c r="AO372" s="41">
        <v>1216</v>
      </c>
      <c r="AP372" s="110" t="s">
        <v>103</v>
      </c>
      <c r="AQ372" s="111" t="s">
        <v>103</v>
      </c>
      <c r="AR372" s="126" t="str">
        <f t="shared" si="171"/>
        <v/>
      </c>
      <c r="AS372" s="126" t="str">
        <f t="shared" si="172"/>
        <v/>
      </c>
      <c r="AT372" s="127">
        <v>1237</v>
      </c>
      <c r="AU372" s="128">
        <v>2.38</v>
      </c>
      <c r="AV372" s="129" t="s">
        <v>103</v>
      </c>
      <c r="AW372" s="126" t="str">
        <f t="shared" si="173"/>
        <v/>
      </c>
      <c r="AX372" s="126" t="str">
        <f t="shared" si="174"/>
        <v/>
      </c>
      <c r="AY372" s="64" t="str">
        <f t="shared" si="175"/>
        <v/>
      </c>
      <c r="AZ372" s="97">
        <v>81.75</v>
      </c>
      <c r="BA372" s="68"/>
      <c r="BB372" s="68"/>
      <c r="BC372" s="68"/>
      <c r="BD372" s="68"/>
      <c r="BE372" s="15"/>
      <c r="BF372" s="5">
        <f t="shared" si="176"/>
        <v>18346</v>
      </c>
      <c r="BG372" s="41">
        <v>5474</v>
      </c>
      <c r="BH372" s="42">
        <v>12872</v>
      </c>
      <c r="BI372" s="42"/>
      <c r="BJ372" s="42"/>
      <c r="BK372" s="42"/>
      <c r="BL372" s="42"/>
      <c r="BM372" s="15"/>
    </row>
    <row r="373" spans="1:65" outlineLevel="5" x14ac:dyDescent="0.3">
      <c r="A373" s="22">
        <f t="shared" si="144"/>
        <v>11</v>
      </c>
      <c r="B373" s="9">
        <f t="shared" si="162"/>
        <v>44512</v>
      </c>
      <c r="C373" s="51">
        <v>295881</v>
      </c>
      <c r="D373" s="64" t="str">
        <f t="shared" si="167"/>
        <v/>
      </c>
      <c r="E373" s="12"/>
      <c r="F373" s="12"/>
      <c r="G373" s="12"/>
      <c r="H373" s="12"/>
      <c r="I373" s="12"/>
      <c r="J373" s="12"/>
      <c r="K373" s="12"/>
      <c r="L373" s="12"/>
      <c r="M373" s="74" t="str">
        <f t="shared" si="168"/>
        <v/>
      </c>
      <c r="N373" s="83" t="s">
        <v>103</v>
      </c>
      <c r="O373" s="83" t="s">
        <v>103</v>
      </c>
      <c r="P373" s="83"/>
      <c r="Q373" s="83"/>
      <c r="R373" s="83"/>
      <c r="S373" s="83"/>
      <c r="T373" s="83"/>
      <c r="U373" s="83"/>
      <c r="V373" s="5" t="str">
        <f t="shared" si="169"/>
        <v/>
      </c>
      <c r="W373" s="41"/>
      <c r="X373" s="41"/>
      <c r="Y373" s="41"/>
      <c r="Z373" s="41"/>
      <c r="AA373" s="41"/>
      <c r="AB373" s="41"/>
      <c r="AC373" s="41"/>
      <c r="AD373" s="41"/>
      <c r="AE373" s="5" t="str">
        <f t="shared" si="170"/>
        <v/>
      </c>
      <c r="AF373" s="41"/>
      <c r="AG373" s="41"/>
      <c r="AH373" s="41"/>
      <c r="AI373" s="41"/>
      <c r="AJ373" s="41"/>
      <c r="AK373" s="41"/>
      <c r="AL373" s="41"/>
      <c r="AM373" s="41"/>
      <c r="AN373" s="41">
        <f t="shared" si="177"/>
        <v>18.181818181818183</v>
      </c>
      <c r="AO373" s="41">
        <v>1155</v>
      </c>
      <c r="AP373" s="110" t="s">
        <v>103</v>
      </c>
      <c r="AQ373" s="111" t="s">
        <v>103</v>
      </c>
      <c r="AR373" s="126" t="str">
        <f t="shared" si="171"/>
        <v/>
      </c>
      <c r="AS373" s="126" t="str">
        <f t="shared" si="172"/>
        <v/>
      </c>
      <c r="AT373" s="127">
        <v>1173</v>
      </c>
      <c r="AU373" s="128">
        <v>2.27</v>
      </c>
      <c r="AV373" s="129" t="s">
        <v>103</v>
      </c>
      <c r="AW373" s="126" t="str">
        <f t="shared" si="173"/>
        <v/>
      </c>
      <c r="AX373" s="126" t="str">
        <f t="shared" si="174"/>
        <v/>
      </c>
      <c r="AY373" s="64" t="str">
        <f t="shared" si="175"/>
        <v/>
      </c>
      <c r="AZ373" s="97">
        <v>81.69</v>
      </c>
      <c r="BA373" s="68"/>
      <c r="BB373" s="68"/>
      <c r="BC373" s="68"/>
      <c r="BD373" s="68"/>
      <c r="BE373" s="15"/>
      <c r="BF373" s="5">
        <f t="shared" si="176"/>
        <v>17971</v>
      </c>
      <c r="BG373" s="41">
        <v>5444</v>
      </c>
      <c r="BH373" s="42">
        <v>12527</v>
      </c>
      <c r="BI373" s="42"/>
      <c r="BJ373" s="42"/>
      <c r="BK373" s="42"/>
      <c r="BL373" s="42"/>
      <c r="BM373" s="15"/>
    </row>
    <row r="374" spans="1:65" outlineLevel="5" x14ac:dyDescent="0.3">
      <c r="A374" s="22">
        <f t="shared" si="144"/>
        <v>11</v>
      </c>
      <c r="B374" s="9">
        <f t="shared" si="162"/>
        <v>44513</v>
      </c>
      <c r="C374" s="51">
        <v>275321</v>
      </c>
      <c r="D374" s="64" t="str">
        <f t="shared" si="167"/>
        <v/>
      </c>
      <c r="E374" s="12"/>
      <c r="F374" s="12"/>
      <c r="G374" s="12"/>
      <c r="H374" s="12"/>
      <c r="I374" s="12"/>
      <c r="J374" s="12"/>
      <c r="K374" s="12"/>
      <c r="L374" s="12"/>
      <c r="M374" s="74" t="str">
        <f t="shared" si="168"/>
        <v/>
      </c>
      <c r="N374" s="83" t="s">
        <v>103</v>
      </c>
      <c r="O374" s="83" t="s">
        <v>103</v>
      </c>
      <c r="P374" s="83"/>
      <c r="Q374" s="83"/>
      <c r="R374" s="83"/>
      <c r="S374" s="83"/>
      <c r="T374" s="83"/>
      <c r="U374" s="83"/>
      <c r="V374" s="5" t="str">
        <f t="shared" si="169"/>
        <v/>
      </c>
      <c r="W374" s="41"/>
      <c r="X374" s="41"/>
      <c r="Y374" s="41"/>
      <c r="Z374" s="41"/>
      <c r="AA374" s="41"/>
      <c r="AB374" s="41"/>
      <c r="AC374" s="41"/>
      <c r="AD374" s="41"/>
      <c r="AE374" s="5" t="str">
        <f t="shared" si="170"/>
        <v/>
      </c>
      <c r="AF374" s="41"/>
      <c r="AG374" s="41"/>
      <c r="AH374" s="41"/>
      <c r="AI374" s="41"/>
      <c r="AJ374" s="41"/>
      <c r="AK374" s="41"/>
      <c r="AL374" s="41"/>
      <c r="AM374" s="41"/>
      <c r="AN374" s="41">
        <f t="shared" si="177"/>
        <v>19.319227230910762</v>
      </c>
      <c r="AO374" s="41">
        <v>1087</v>
      </c>
      <c r="AP374" s="110" t="s">
        <v>103</v>
      </c>
      <c r="AQ374" s="111" t="s">
        <v>103</v>
      </c>
      <c r="AR374" s="126" t="str">
        <f t="shared" si="171"/>
        <v/>
      </c>
      <c r="AS374" s="126" t="str">
        <f t="shared" si="172"/>
        <v/>
      </c>
      <c r="AT374" s="127">
        <v>1121</v>
      </c>
      <c r="AU374" s="128" t="s">
        <v>103</v>
      </c>
      <c r="AV374" s="129" t="s">
        <v>103</v>
      </c>
      <c r="AW374" s="126" t="str">
        <f t="shared" si="173"/>
        <v/>
      </c>
      <c r="AX374" s="126" t="str">
        <f t="shared" si="174"/>
        <v/>
      </c>
      <c r="AY374" s="64" t="str">
        <f t="shared" si="175"/>
        <v/>
      </c>
      <c r="AZ374" s="97" t="s">
        <v>103</v>
      </c>
      <c r="BA374" s="68"/>
      <c r="BB374" s="68"/>
      <c r="BC374" s="68"/>
      <c r="BD374" s="68"/>
      <c r="BE374" s="15"/>
      <c r="BF374" s="5">
        <f t="shared" si="176"/>
        <v>14442</v>
      </c>
      <c r="BG374" s="41">
        <v>544</v>
      </c>
      <c r="BH374" s="42">
        <v>13898</v>
      </c>
      <c r="BI374" s="42"/>
      <c r="BJ374" s="42"/>
      <c r="BK374" s="42"/>
      <c r="BL374" s="42"/>
      <c r="BM374" s="15"/>
    </row>
    <row r="375" spans="1:65" outlineLevel="5" x14ac:dyDescent="0.3">
      <c r="A375" s="22">
        <f t="shared" si="144"/>
        <v>11</v>
      </c>
      <c r="B375" s="9">
        <f t="shared" si="162"/>
        <v>44514</v>
      </c>
      <c r="C375" s="51">
        <v>278729</v>
      </c>
      <c r="D375" s="64" t="str">
        <f t="shared" si="167"/>
        <v/>
      </c>
      <c r="E375" s="12"/>
      <c r="F375" s="12"/>
      <c r="G375" s="12"/>
      <c r="H375" s="12"/>
      <c r="I375" s="12"/>
      <c r="J375" s="12"/>
      <c r="K375" s="12"/>
      <c r="L375" s="12"/>
      <c r="M375" s="74" t="str">
        <f t="shared" si="168"/>
        <v/>
      </c>
      <c r="N375" s="83" t="s">
        <v>103</v>
      </c>
      <c r="O375" s="83" t="s">
        <v>103</v>
      </c>
      <c r="P375" s="83"/>
      <c r="Q375" s="83"/>
      <c r="R375" s="83"/>
      <c r="S375" s="83"/>
      <c r="T375" s="83"/>
      <c r="U375" s="83"/>
      <c r="V375" s="5" t="str">
        <f t="shared" si="169"/>
        <v/>
      </c>
      <c r="W375" s="41"/>
      <c r="X375" s="41"/>
      <c r="Y375" s="41"/>
      <c r="Z375" s="41"/>
      <c r="AA375" s="41"/>
      <c r="AB375" s="41"/>
      <c r="AC375" s="41"/>
      <c r="AD375" s="41"/>
      <c r="AE375" s="5" t="str">
        <f t="shared" si="170"/>
        <v/>
      </c>
      <c r="AF375" s="41"/>
      <c r="AG375" s="41"/>
      <c r="AH375" s="41"/>
      <c r="AI375" s="41"/>
      <c r="AJ375" s="41"/>
      <c r="AK375" s="41"/>
      <c r="AL375" s="41"/>
      <c r="AM375" s="41"/>
      <c r="AN375" s="41">
        <f t="shared" si="177"/>
        <v>20.408163265306122</v>
      </c>
      <c r="AO375" s="41">
        <v>1029</v>
      </c>
      <c r="AP375" s="110" t="s">
        <v>103</v>
      </c>
      <c r="AQ375" s="111" t="s">
        <v>103</v>
      </c>
      <c r="AR375" s="126" t="str">
        <f t="shared" si="171"/>
        <v/>
      </c>
      <c r="AS375" s="126" t="str">
        <f t="shared" si="172"/>
        <v/>
      </c>
      <c r="AT375" s="127">
        <v>1066</v>
      </c>
      <c r="AU375" s="128" t="s">
        <v>103</v>
      </c>
      <c r="AV375" s="129" t="s">
        <v>103</v>
      </c>
      <c r="AW375" s="126" t="str">
        <f t="shared" si="173"/>
        <v/>
      </c>
      <c r="AX375" s="126" t="str">
        <f t="shared" si="174"/>
        <v/>
      </c>
      <c r="AY375" s="64" t="str">
        <f t="shared" si="175"/>
        <v/>
      </c>
      <c r="AZ375" s="97" t="s">
        <v>103</v>
      </c>
      <c r="BA375" s="68"/>
      <c r="BB375" s="68"/>
      <c r="BC375" s="68"/>
      <c r="BD375" s="68"/>
      <c r="BE375" s="15"/>
      <c r="BF375" s="5">
        <f t="shared" si="176"/>
        <v>17828</v>
      </c>
      <c r="BG375" s="41">
        <v>5554</v>
      </c>
      <c r="BH375" s="42">
        <v>12274</v>
      </c>
      <c r="BI375" s="42"/>
      <c r="BJ375" s="42"/>
      <c r="BK375" s="42"/>
      <c r="BL375" s="42"/>
      <c r="BM375" s="15"/>
    </row>
    <row r="376" spans="1:65" outlineLevel="5" x14ac:dyDescent="0.3">
      <c r="A376" s="22">
        <f t="shared" si="144"/>
        <v>11</v>
      </c>
      <c r="B376" s="9">
        <f t="shared" si="162"/>
        <v>44515</v>
      </c>
      <c r="C376" s="51">
        <v>291164</v>
      </c>
      <c r="D376" s="64" t="str">
        <f t="shared" si="167"/>
        <v/>
      </c>
      <c r="E376" s="12"/>
      <c r="F376" s="12"/>
      <c r="G376" s="12"/>
      <c r="H376" s="12"/>
      <c r="I376" s="12"/>
      <c r="J376" s="12"/>
      <c r="K376" s="12"/>
      <c r="L376" s="12"/>
      <c r="M376" s="74" t="str">
        <f t="shared" si="168"/>
        <v/>
      </c>
      <c r="N376" s="83" t="s">
        <v>103</v>
      </c>
      <c r="O376" s="83" t="s">
        <v>103</v>
      </c>
      <c r="P376" s="83"/>
      <c r="Q376" s="83"/>
      <c r="R376" s="83"/>
      <c r="S376" s="83"/>
      <c r="T376" s="83"/>
      <c r="U376" s="83"/>
      <c r="V376" s="5" t="str">
        <f t="shared" si="169"/>
        <v/>
      </c>
      <c r="W376" s="41"/>
      <c r="X376" s="41"/>
      <c r="Y376" s="41"/>
      <c r="Z376" s="41"/>
      <c r="AA376" s="41"/>
      <c r="AB376" s="41"/>
      <c r="AC376" s="41"/>
      <c r="AD376" s="41"/>
      <c r="AE376" s="5" t="str">
        <f t="shared" si="170"/>
        <v/>
      </c>
      <c r="AF376" s="41"/>
      <c r="AG376" s="41"/>
      <c r="AH376" s="41"/>
      <c r="AI376" s="41"/>
      <c r="AJ376" s="41"/>
      <c r="AK376" s="41"/>
      <c r="AL376" s="41"/>
      <c r="AM376" s="41"/>
      <c r="AN376" s="41">
        <f t="shared" si="177"/>
        <v>19.662921348314608</v>
      </c>
      <c r="AO376" s="41">
        <v>1068</v>
      </c>
      <c r="AP376" s="110" t="s">
        <v>103</v>
      </c>
      <c r="AQ376" s="111" t="s">
        <v>103</v>
      </c>
      <c r="AR376" s="126" t="str">
        <f t="shared" si="171"/>
        <v/>
      </c>
      <c r="AS376" s="126" t="str">
        <f t="shared" si="172"/>
        <v/>
      </c>
      <c r="AT376" s="127">
        <v>1101</v>
      </c>
      <c r="AU376" s="128">
        <v>2.2400000000000002</v>
      </c>
      <c r="AV376" s="129" t="s">
        <v>103</v>
      </c>
      <c r="AW376" s="126" t="str">
        <f t="shared" si="173"/>
        <v/>
      </c>
      <c r="AX376" s="126" t="str">
        <f t="shared" si="174"/>
        <v/>
      </c>
      <c r="AY376" s="64" t="str">
        <f t="shared" si="175"/>
        <v/>
      </c>
      <c r="AZ376" s="97">
        <v>81.72</v>
      </c>
      <c r="BA376" s="68"/>
      <c r="BB376" s="68"/>
      <c r="BC376" s="68"/>
      <c r="BD376" s="68"/>
      <c r="BE376" s="15"/>
      <c r="BF376" s="5">
        <f t="shared" si="176"/>
        <v>14176</v>
      </c>
      <c r="BG376" s="41">
        <v>4270</v>
      </c>
      <c r="BH376" s="42">
        <v>9906</v>
      </c>
      <c r="BI376" s="42"/>
      <c r="BJ376" s="42"/>
      <c r="BK376" s="42"/>
      <c r="BL376" s="42"/>
      <c r="BM376" s="15"/>
    </row>
    <row r="377" spans="1:65" outlineLevel="5" x14ac:dyDescent="0.3">
      <c r="A377" s="22">
        <f t="shared" si="144"/>
        <v>11</v>
      </c>
      <c r="B377" s="9">
        <f t="shared" si="162"/>
        <v>44516</v>
      </c>
      <c r="C377" s="51">
        <v>278783</v>
      </c>
      <c r="D377" s="64" t="str">
        <f t="shared" si="167"/>
        <v/>
      </c>
      <c r="E377" s="12"/>
      <c r="F377" s="12"/>
      <c r="G377" s="12"/>
      <c r="H377" s="12"/>
      <c r="I377" s="12"/>
      <c r="J377" s="12"/>
      <c r="K377" s="12"/>
      <c r="L377" s="12"/>
      <c r="M377" s="74" t="str">
        <f t="shared" si="168"/>
        <v/>
      </c>
      <c r="N377" s="83" t="s">
        <v>103</v>
      </c>
      <c r="O377" s="83" t="s">
        <v>103</v>
      </c>
      <c r="P377" s="83"/>
      <c r="Q377" s="83"/>
      <c r="R377" s="83"/>
      <c r="S377" s="83"/>
      <c r="T377" s="83"/>
      <c r="U377" s="83"/>
      <c r="V377" s="5" t="str">
        <f t="shared" si="169"/>
        <v/>
      </c>
      <c r="W377" s="41"/>
      <c r="X377" s="41"/>
      <c r="Y377" s="41"/>
      <c r="Z377" s="41"/>
      <c r="AA377" s="41"/>
      <c r="AB377" s="41"/>
      <c r="AC377" s="41"/>
      <c r="AD377" s="41"/>
      <c r="AE377" s="5" t="str">
        <f t="shared" si="170"/>
        <v/>
      </c>
      <c r="AF377" s="41"/>
      <c r="AG377" s="41"/>
      <c r="AH377" s="41"/>
      <c r="AI377" s="41"/>
      <c r="AJ377" s="41"/>
      <c r="AK377" s="41"/>
      <c r="AL377" s="41"/>
      <c r="AM377" s="41"/>
      <c r="AN377" s="41">
        <f t="shared" si="177"/>
        <v>22.035676810073451</v>
      </c>
      <c r="AO377" s="41">
        <v>953</v>
      </c>
      <c r="AP377" s="110" t="s">
        <v>103</v>
      </c>
      <c r="AQ377" s="111" t="s">
        <v>103</v>
      </c>
      <c r="AR377" s="126" t="str">
        <f t="shared" si="171"/>
        <v/>
      </c>
      <c r="AS377" s="126" t="str">
        <f t="shared" si="172"/>
        <v/>
      </c>
      <c r="AT377" s="127">
        <v>998</v>
      </c>
      <c r="AU377" s="128">
        <v>2.25</v>
      </c>
      <c r="AV377" s="129" t="s">
        <v>103</v>
      </c>
      <c r="AW377" s="126" t="str">
        <f t="shared" si="173"/>
        <v/>
      </c>
      <c r="AX377" s="126" t="str">
        <f t="shared" si="174"/>
        <v/>
      </c>
      <c r="AY377" s="64" t="str">
        <f t="shared" si="175"/>
        <v/>
      </c>
      <c r="AZ377" s="97">
        <v>81.59</v>
      </c>
      <c r="BA377" s="68"/>
      <c r="BB377" s="68"/>
      <c r="BC377" s="68"/>
      <c r="BD377" s="68"/>
      <c r="BE377" s="15"/>
      <c r="BF377" s="5">
        <f t="shared" si="176"/>
        <v>10364</v>
      </c>
      <c r="BG377" s="41">
        <v>1120</v>
      </c>
      <c r="BH377" s="42">
        <v>9244</v>
      </c>
      <c r="BI377" s="42"/>
      <c r="BJ377" s="42"/>
      <c r="BK377" s="42"/>
      <c r="BL377" s="42"/>
      <c r="BM377" s="15"/>
    </row>
    <row r="378" spans="1:65" outlineLevel="5" x14ac:dyDescent="0.3">
      <c r="A378" s="22">
        <f t="shared" si="144"/>
        <v>11</v>
      </c>
      <c r="B378" s="9">
        <f t="shared" si="162"/>
        <v>44517</v>
      </c>
      <c r="C378" s="51">
        <v>290598</v>
      </c>
      <c r="D378" s="64" t="str">
        <f t="shared" si="167"/>
        <v/>
      </c>
      <c r="E378" s="12"/>
      <c r="F378" s="12"/>
      <c r="G378" s="12"/>
      <c r="H378" s="12"/>
      <c r="I378" s="12"/>
      <c r="J378" s="12"/>
      <c r="K378" s="12"/>
      <c r="L378" s="12"/>
      <c r="M378" s="74" t="str">
        <f t="shared" si="168"/>
        <v/>
      </c>
      <c r="N378" s="83" t="s">
        <v>103</v>
      </c>
      <c r="O378" s="83" t="s">
        <v>103</v>
      </c>
      <c r="P378" s="83"/>
      <c r="Q378" s="83"/>
      <c r="R378" s="83"/>
      <c r="S378" s="83"/>
      <c r="T378" s="83"/>
      <c r="U378" s="83"/>
      <c r="V378" s="5" t="str">
        <f t="shared" si="169"/>
        <v/>
      </c>
      <c r="W378" s="41"/>
      <c r="X378" s="41"/>
      <c r="Y378" s="41"/>
      <c r="Z378" s="41"/>
      <c r="AA378" s="41"/>
      <c r="AB378" s="41"/>
      <c r="AC378" s="41"/>
      <c r="AD378" s="41"/>
      <c r="AE378" s="5" t="str">
        <f t="shared" si="170"/>
        <v/>
      </c>
      <c r="AF378" s="41"/>
      <c r="AG378" s="41"/>
      <c r="AH378" s="41"/>
      <c r="AI378" s="41"/>
      <c r="AJ378" s="41"/>
      <c r="AK378" s="41"/>
      <c r="AL378" s="41"/>
      <c r="AM378" s="41"/>
      <c r="AN378" s="41">
        <f t="shared" si="177"/>
        <v>18.119068162208801</v>
      </c>
      <c r="AO378" s="41">
        <v>1159</v>
      </c>
      <c r="AP378" s="110" t="s">
        <v>103</v>
      </c>
      <c r="AQ378" s="111" t="s">
        <v>103</v>
      </c>
      <c r="AR378" s="126" t="str">
        <f t="shared" si="171"/>
        <v/>
      </c>
      <c r="AS378" s="126" t="str">
        <f t="shared" si="172"/>
        <v/>
      </c>
      <c r="AT378" s="127">
        <v>1221</v>
      </c>
      <c r="AU378" s="128">
        <v>2.4900000000000002</v>
      </c>
      <c r="AV378" s="129" t="s">
        <v>103</v>
      </c>
      <c r="AW378" s="126" t="str">
        <f t="shared" si="173"/>
        <v/>
      </c>
      <c r="AX378" s="126" t="str">
        <f t="shared" si="174"/>
        <v/>
      </c>
      <c r="AY378" s="64" t="str">
        <f t="shared" si="175"/>
        <v/>
      </c>
      <c r="AZ378" s="97">
        <v>81.569999999999993</v>
      </c>
      <c r="BA378" s="68"/>
      <c r="BB378" s="68"/>
      <c r="BC378" s="68"/>
      <c r="BD378" s="68"/>
      <c r="BE378" s="15"/>
      <c r="BF378" s="5">
        <f t="shared" si="176"/>
        <v>15875</v>
      </c>
      <c r="BG378" s="41">
        <v>6036</v>
      </c>
      <c r="BH378" s="42">
        <v>9839</v>
      </c>
      <c r="BI378" s="42"/>
      <c r="BJ378" s="42"/>
      <c r="BK378" s="42"/>
      <c r="BL378" s="42"/>
      <c r="BM378" s="15"/>
    </row>
    <row r="379" spans="1:65" outlineLevel="5" x14ac:dyDescent="0.3">
      <c r="A379" s="22">
        <f t="shared" ref="A379:A426" si="178">MONTH(B379)</f>
        <v>11</v>
      </c>
      <c r="B379" s="9">
        <f t="shared" si="162"/>
        <v>44518</v>
      </c>
      <c r="C379" s="51">
        <v>279426</v>
      </c>
      <c r="D379" s="64" t="str">
        <f t="shared" si="167"/>
        <v/>
      </c>
      <c r="E379" s="12"/>
      <c r="F379" s="12"/>
      <c r="G379" s="12"/>
      <c r="H379" s="12"/>
      <c r="I379" s="12"/>
      <c r="J379" s="12"/>
      <c r="K379" s="12"/>
      <c r="L379" s="12"/>
      <c r="M379" s="74">
        <f t="shared" si="168"/>
        <v>7.2</v>
      </c>
      <c r="N379" s="83">
        <v>7.18</v>
      </c>
      <c r="O379" s="83">
        <v>7.12</v>
      </c>
      <c r="P379" s="83"/>
      <c r="Q379" s="83"/>
      <c r="R379" s="83"/>
      <c r="S379" s="83"/>
      <c r="T379" s="83"/>
      <c r="U379" s="83"/>
      <c r="V379" s="5" t="str">
        <f t="shared" si="169"/>
        <v/>
      </c>
      <c r="W379" s="41"/>
      <c r="X379" s="41"/>
      <c r="Y379" s="41"/>
      <c r="Z379" s="41"/>
      <c r="AA379" s="41"/>
      <c r="AB379" s="41"/>
      <c r="AC379" s="41"/>
      <c r="AD379" s="41"/>
      <c r="AE379" s="5" t="str">
        <f t="shared" si="170"/>
        <v/>
      </c>
      <c r="AF379" s="41"/>
      <c r="AG379" s="41"/>
      <c r="AH379" s="41"/>
      <c r="AI379" s="41"/>
      <c r="AJ379" s="41"/>
      <c r="AK379" s="41"/>
      <c r="AL379" s="41"/>
      <c r="AM379" s="41"/>
      <c r="AN379" s="41">
        <f t="shared" si="177"/>
        <v>17.227235438884332</v>
      </c>
      <c r="AO379" s="41">
        <v>1219</v>
      </c>
      <c r="AP379" s="110">
        <v>3.27</v>
      </c>
      <c r="AQ379" s="111">
        <v>2.69</v>
      </c>
      <c r="AR379" s="126">
        <f t="shared" si="171"/>
        <v>82.262996941896034</v>
      </c>
      <c r="AS379" s="126">
        <f t="shared" si="172"/>
        <v>17.737003058103966</v>
      </c>
      <c r="AT379" s="127">
        <v>1212</v>
      </c>
      <c r="AU379" s="128">
        <v>2.41</v>
      </c>
      <c r="AV379" s="129">
        <v>1.65</v>
      </c>
      <c r="AW379" s="126">
        <f t="shared" si="173"/>
        <v>68.464730290456416</v>
      </c>
      <c r="AX379" s="126">
        <f t="shared" si="174"/>
        <v>31.535269709543584</v>
      </c>
      <c r="AY379" s="64">
        <f t="shared" si="175"/>
        <v>53.189199765212351</v>
      </c>
      <c r="AZ379" s="97">
        <v>81.61</v>
      </c>
      <c r="BA379" s="68"/>
      <c r="BB379" s="68"/>
      <c r="BC379" s="68"/>
      <c r="BD379" s="68"/>
      <c r="BE379" s="15"/>
      <c r="BF379" s="5">
        <f t="shared" si="176"/>
        <v>17603</v>
      </c>
      <c r="BG379" s="41">
        <v>5499</v>
      </c>
      <c r="BH379" s="42">
        <v>12104</v>
      </c>
      <c r="BI379" s="42"/>
      <c r="BJ379" s="42"/>
      <c r="BK379" s="42"/>
      <c r="BL379" s="42"/>
      <c r="BM379" s="15"/>
    </row>
    <row r="380" spans="1:65" outlineLevel="5" x14ac:dyDescent="0.3">
      <c r="A380" s="22">
        <f t="shared" si="178"/>
        <v>11</v>
      </c>
      <c r="B380" s="9">
        <f t="shared" si="162"/>
        <v>44519</v>
      </c>
      <c r="C380" s="51">
        <v>281711</v>
      </c>
      <c r="D380" s="64" t="str">
        <f t="shared" si="167"/>
        <v/>
      </c>
      <c r="E380" s="12"/>
      <c r="F380" s="12"/>
      <c r="G380" s="12"/>
      <c r="H380" s="12"/>
      <c r="I380" s="12"/>
      <c r="J380" s="12"/>
      <c r="K380" s="12"/>
      <c r="L380" s="12"/>
      <c r="M380" s="74" t="str">
        <f t="shared" si="168"/>
        <v/>
      </c>
      <c r="N380" s="83" t="s">
        <v>103</v>
      </c>
      <c r="O380" s="83" t="s">
        <v>103</v>
      </c>
      <c r="P380" s="83"/>
      <c r="Q380" s="83"/>
      <c r="R380" s="83"/>
      <c r="S380" s="83"/>
      <c r="T380" s="83"/>
      <c r="U380" s="83"/>
      <c r="V380" s="5" t="str">
        <f t="shared" si="169"/>
        <v/>
      </c>
      <c r="W380" s="41"/>
      <c r="X380" s="41"/>
      <c r="Y380" s="41"/>
      <c r="Z380" s="41"/>
      <c r="AA380" s="41"/>
      <c r="AB380" s="41"/>
      <c r="AC380" s="41"/>
      <c r="AD380" s="41"/>
      <c r="AE380" s="5" t="str">
        <f t="shared" si="170"/>
        <v/>
      </c>
      <c r="AF380" s="41"/>
      <c r="AG380" s="41"/>
      <c r="AH380" s="41"/>
      <c r="AI380" s="41"/>
      <c r="AJ380" s="41"/>
      <c r="AK380" s="41"/>
      <c r="AL380" s="41"/>
      <c r="AM380" s="41"/>
      <c r="AN380" s="41">
        <f t="shared" si="177"/>
        <v>25</v>
      </c>
      <c r="AO380" s="41">
        <v>840</v>
      </c>
      <c r="AP380" s="110" t="s">
        <v>103</v>
      </c>
      <c r="AQ380" s="111" t="s">
        <v>103</v>
      </c>
      <c r="AR380" s="126" t="str">
        <f t="shared" si="171"/>
        <v/>
      </c>
      <c r="AS380" s="126" t="str">
        <f t="shared" si="172"/>
        <v/>
      </c>
      <c r="AT380" s="127">
        <v>900</v>
      </c>
      <c r="AU380" s="128">
        <v>2.38</v>
      </c>
      <c r="AV380" s="129" t="s">
        <v>103</v>
      </c>
      <c r="AW380" s="126" t="str">
        <f t="shared" si="173"/>
        <v/>
      </c>
      <c r="AX380" s="126" t="str">
        <f t="shared" si="174"/>
        <v/>
      </c>
      <c r="AY380" s="64" t="str">
        <f t="shared" si="175"/>
        <v/>
      </c>
      <c r="AZ380" s="97">
        <v>81.58</v>
      </c>
      <c r="BA380" s="68"/>
      <c r="BB380" s="68"/>
      <c r="BC380" s="68"/>
      <c r="BD380" s="68"/>
      <c r="BE380" s="15"/>
      <c r="BF380" s="5">
        <f t="shared" si="176"/>
        <v>15775</v>
      </c>
      <c r="BG380" s="41">
        <v>5598</v>
      </c>
      <c r="BH380" s="42">
        <v>10177</v>
      </c>
      <c r="BI380" s="42"/>
      <c r="BJ380" s="42"/>
      <c r="BK380" s="42"/>
      <c r="BL380" s="42"/>
      <c r="BM380" s="15"/>
    </row>
    <row r="381" spans="1:65" outlineLevel="5" x14ac:dyDescent="0.3">
      <c r="A381" s="22">
        <f t="shared" si="178"/>
        <v>11</v>
      </c>
      <c r="B381" s="9">
        <f t="shared" si="162"/>
        <v>44520</v>
      </c>
      <c r="C381" s="51">
        <v>287781</v>
      </c>
      <c r="D381" s="64" t="str">
        <f t="shared" si="167"/>
        <v/>
      </c>
      <c r="E381" s="12"/>
      <c r="F381" s="12"/>
      <c r="G381" s="12"/>
      <c r="H381" s="12"/>
      <c r="I381" s="12"/>
      <c r="J381" s="12"/>
      <c r="K381" s="12"/>
      <c r="L381" s="12"/>
      <c r="M381" s="74" t="str">
        <f t="shared" si="168"/>
        <v/>
      </c>
      <c r="N381" s="83" t="s">
        <v>103</v>
      </c>
      <c r="O381" s="83" t="s">
        <v>103</v>
      </c>
      <c r="P381" s="83"/>
      <c r="Q381" s="83"/>
      <c r="R381" s="83"/>
      <c r="S381" s="83"/>
      <c r="T381" s="83"/>
      <c r="U381" s="83"/>
      <c r="V381" s="5" t="str">
        <f t="shared" si="169"/>
        <v/>
      </c>
      <c r="W381" s="41"/>
      <c r="X381" s="41"/>
      <c r="Y381" s="41"/>
      <c r="Z381" s="41"/>
      <c r="AA381" s="41"/>
      <c r="AB381" s="41"/>
      <c r="AC381" s="41"/>
      <c r="AD381" s="41"/>
      <c r="AE381" s="5" t="str">
        <f t="shared" si="170"/>
        <v/>
      </c>
      <c r="AF381" s="41"/>
      <c r="AG381" s="41"/>
      <c r="AH381" s="41"/>
      <c r="AI381" s="41"/>
      <c r="AJ381" s="41"/>
      <c r="AK381" s="41"/>
      <c r="AL381" s="41"/>
      <c r="AM381" s="41"/>
      <c r="AN381" s="41">
        <f t="shared" si="177"/>
        <v>25.578562728380025</v>
      </c>
      <c r="AO381" s="41">
        <v>821</v>
      </c>
      <c r="AP381" s="110" t="s">
        <v>103</v>
      </c>
      <c r="AQ381" s="111" t="s">
        <v>103</v>
      </c>
      <c r="AR381" s="126" t="str">
        <f t="shared" si="171"/>
        <v/>
      </c>
      <c r="AS381" s="126" t="str">
        <f t="shared" si="172"/>
        <v/>
      </c>
      <c r="AT381" s="127">
        <v>1105</v>
      </c>
      <c r="AU381" s="128" t="s">
        <v>103</v>
      </c>
      <c r="AV381" s="129" t="s">
        <v>103</v>
      </c>
      <c r="AW381" s="126" t="str">
        <f t="shared" si="173"/>
        <v/>
      </c>
      <c r="AX381" s="126" t="str">
        <f t="shared" si="174"/>
        <v/>
      </c>
      <c r="AY381" s="64" t="str">
        <f t="shared" si="175"/>
        <v/>
      </c>
      <c r="AZ381" s="97" t="s">
        <v>103</v>
      </c>
      <c r="BA381" s="68"/>
      <c r="BB381" s="68"/>
      <c r="BC381" s="68"/>
      <c r="BD381" s="68"/>
      <c r="BE381" s="15"/>
      <c r="BF381" s="5">
        <f t="shared" si="176"/>
        <v>15049</v>
      </c>
      <c r="BG381" s="41">
        <v>5457</v>
      </c>
      <c r="BH381" s="42">
        <v>9592</v>
      </c>
      <c r="BI381" s="42"/>
      <c r="BJ381" s="42"/>
      <c r="BK381" s="42"/>
      <c r="BL381" s="42"/>
      <c r="BM381" s="15"/>
    </row>
    <row r="382" spans="1:65" outlineLevel="5" x14ac:dyDescent="0.3">
      <c r="A382" s="22">
        <f t="shared" si="178"/>
        <v>11</v>
      </c>
      <c r="B382" s="9">
        <f t="shared" si="162"/>
        <v>44521</v>
      </c>
      <c r="C382" s="51">
        <v>299862</v>
      </c>
      <c r="D382" s="64" t="str">
        <f t="shared" si="167"/>
        <v/>
      </c>
      <c r="E382" s="12"/>
      <c r="F382" s="12"/>
      <c r="G382" s="12"/>
      <c r="H382" s="12"/>
      <c r="I382" s="12"/>
      <c r="J382" s="12"/>
      <c r="K382" s="12"/>
      <c r="L382" s="12"/>
      <c r="M382" s="74" t="str">
        <f t="shared" si="168"/>
        <v/>
      </c>
      <c r="N382" s="83" t="s">
        <v>103</v>
      </c>
      <c r="O382" s="83" t="s">
        <v>103</v>
      </c>
      <c r="P382" s="83"/>
      <c r="Q382" s="83"/>
      <c r="R382" s="83"/>
      <c r="S382" s="83"/>
      <c r="T382" s="83"/>
      <c r="U382" s="83"/>
      <c r="V382" s="5" t="str">
        <f t="shared" si="169"/>
        <v/>
      </c>
      <c r="W382" s="41"/>
      <c r="X382" s="41"/>
      <c r="Y382" s="41"/>
      <c r="Z382" s="41"/>
      <c r="AA382" s="41"/>
      <c r="AB382" s="41"/>
      <c r="AC382" s="41"/>
      <c r="AD382" s="41"/>
      <c r="AE382" s="5" t="str">
        <f t="shared" si="170"/>
        <v/>
      </c>
      <c r="AF382" s="41"/>
      <c r="AG382" s="41"/>
      <c r="AH382" s="41"/>
      <c r="AI382" s="41"/>
      <c r="AJ382" s="41"/>
      <c r="AK382" s="41"/>
      <c r="AL382" s="41"/>
      <c r="AM382" s="41"/>
      <c r="AN382" s="41">
        <f t="shared" si="177"/>
        <v>22.604951560818083</v>
      </c>
      <c r="AO382" s="41">
        <v>929</v>
      </c>
      <c r="AP382" s="110" t="s">
        <v>103</v>
      </c>
      <c r="AQ382" s="111" t="s">
        <v>103</v>
      </c>
      <c r="AR382" s="126" t="str">
        <f t="shared" si="171"/>
        <v/>
      </c>
      <c r="AS382" s="126" t="str">
        <f t="shared" si="172"/>
        <v/>
      </c>
      <c r="AT382" s="127">
        <v>999</v>
      </c>
      <c r="AU382" s="128" t="s">
        <v>103</v>
      </c>
      <c r="AV382" s="129" t="s">
        <v>103</v>
      </c>
      <c r="AW382" s="126" t="str">
        <f t="shared" si="173"/>
        <v/>
      </c>
      <c r="AX382" s="126" t="str">
        <f t="shared" si="174"/>
        <v/>
      </c>
      <c r="AY382" s="64" t="str">
        <f t="shared" si="175"/>
        <v/>
      </c>
      <c r="AZ382" s="97" t="s">
        <v>103</v>
      </c>
      <c r="BA382" s="68"/>
      <c r="BB382" s="68"/>
      <c r="BC382" s="68"/>
      <c r="BD382" s="68"/>
      <c r="BE382" s="15"/>
      <c r="BF382" s="5">
        <f t="shared" si="176"/>
        <v>14600</v>
      </c>
      <c r="BG382" s="41">
        <v>5567</v>
      </c>
      <c r="BH382" s="42">
        <v>9033</v>
      </c>
      <c r="BI382" s="42"/>
      <c r="BJ382" s="42"/>
      <c r="BK382" s="42"/>
      <c r="BL382" s="42"/>
      <c r="BM382" s="15"/>
    </row>
    <row r="383" spans="1:65" outlineLevel="5" x14ac:dyDescent="0.3">
      <c r="A383" s="22">
        <f t="shared" si="178"/>
        <v>11</v>
      </c>
      <c r="B383" s="9">
        <f t="shared" si="162"/>
        <v>44522</v>
      </c>
      <c r="C383" s="51">
        <v>288406</v>
      </c>
      <c r="D383" s="64" t="str">
        <f t="shared" si="167"/>
        <v/>
      </c>
      <c r="E383" s="12"/>
      <c r="F383" s="12"/>
      <c r="G383" s="12"/>
      <c r="H383" s="12"/>
      <c r="I383" s="12"/>
      <c r="J383" s="12"/>
      <c r="K383" s="12"/>
      <c r="L383" s="12"/>
      <c r="M383" s="74" t="str">
        <f t="shared" si="168"/>
        <v/>
      </c>
      <c r="N383" s="83" t="s">
        <v>103</v>
      </c>
      <c r="O383" s="83" t="s">
        <v>103</v>
      </c>
      <c r="P383" s="83"/>
      <c r="Q383" s="83"/>
      <c r="R383" s="83"/>
      <c r="S383" s="83"/>
      <c r="T383" s="83"/>
      <c r="U383" s="83"/>
      <c r="V383" s="5" t="str">
        <f t="shared" si="169"/>
        <v/>
      </c>
      <c r="W383" s="41"/>
      <c r="X383" s="41"/>
      <c r="Y383" s="41"/>
      <c r="Z383" s="41"/>
      <c r="AA383" s="41"/>
      <c r="AB383" s="41"/>
      <c r="AC383" s="41"/>
      <c r="AD383" s="41"/>
      <c r="AE383" s="5" t="str">
        <f t="shared" si="170"/>
        <v/>
      </c>
      <c r="AF383" s="41"/>
      <c r="AG383" s="41"/>
      <c r="AH383" s="41"/>
      <c r="AI383" s="41"/>
      <c r="AJ383" s="41"/>
      <c r="AK383" s="41"/>
      <c r="AL383" s="41"/>
      <c r="AM383" s="41"/>
      <c r="AN383" s="41">
        <f t="shared" si="177"/>
        <v>18.229166666666668</v>
      </c>
      <c r="AO383" s="41">
        <v>1152</v>
      </c>
      <c r="AP383" s="110" t="s">
        <v>103</v>
      </c>
      <c r="AQ383" s="111" t="s">
        <v>103</v>
      </c>
      <c r="AR383" s="126" t="str">
        <f t="shared" si="171"/>
        <v/>
      </c>
      <c r="AS383" s="126" t="str">
        <f t="shared" si="172"/>
        <v/>
      </c>
      <c r="AT383" s="127">
        <v>1179</v>
      </c>
      <c r="AU383" s="128">
        <v>2.4300000000000002</v>
      </c>
      <c r="AV383" s="129" t="s">
        <v>103</v>
      </c>
      <c r="AW383" s="126" t="str">
        <f t="shared" si="173"/>
        <v/>
      </c>
      <c r="AX383" s="126" t="str">
        <f t="shared" si="174"/>
        <v/>
      </c>
      <c r="AY383" s="64" t="str">
        <f t="shared" si="175"/>
        <v/>
      </c>
      <c r="AZ383" s="97">
        <v>81.62</v>
      </c>
      <c r="BA383" s="68"/>
      <c r="BB383" s="68"/>
      <c r="BC383" s="68"/>
      <c r="BD383" s="68"/>
      <c r="BE383" s="15"/>
      <c r="BF383" s="5">
        <f t="shared" si="176"/>
        <v>15643</v>
      </c>
      <c r="BG383" s="41">
        <v>5553</v>
      </c>
      <c r="BH383" s="42">
        <v>10090</v>
      </c>
      <c r="BI383" s="42"/>
      <c r="BJ383" s="42"/>
      <c r="BK383" s="42"/>
      <c r="BL383" s="42"/>
      <c r="BM383" s="15"/>
    </row>
    <row r="384" spans="1:65" outlineLevel="5" x14ac:dyDescent="0.3">
      <c r="A384" s="22">
        <f t="shared" si="178"/>
        <v>11</v>
      </c>
      <c r="B384" s="9">
        <f t="shared" si="162"/>
        <v>44523</v>
      </c>
      <c r="C384" s="51">
        <v>242757</v>
      </c>
      <c r="D384" s="64" t="str">
        <f t="shared" si="167"/>
        <v/>
      </c>
      <c r="E384" s="12"/>
      <c r="F384" s="12"/>
      <c r="G384" s="12"/>
      <c r="H384" s="12"/>
      <c r="I384" s="12"/>
      <c r="J384" s="12"/>
      <c r="K384" s="12"/>
      <c r="L384" s="12"/>
      <c r="M384" s="74">
        <f t="shared" si="168"/>
        <v>7.1</v>
      </c>
      <c r="N384" s="83">
        <v>7.05</v>
      </c>
      <c r="O384" s="83">
        <v>7.17</v>
      </c>
      <c r="P384" s="83"/>
      <c r="Q384" s="83"/>
      <c r="R384" s="83"/>
      <c r="S384" s="83"/>
      <c r="T384" s="83"/>
      <c r="U384" s="83"/>
      <c r="V384" s="5" t="str">
        <f t="shared" si="169"/>
        <v/>
      </c>
      <c r="W384" s="41"/>
      <c r="X384" s="41"/>
      <c r="Y384" s="41"/>
      <c r="Z384" s="41"/>
      <c r="AA384" s="41"/>
      <c r="AB384" s="41"/>
      <c r="AC384" s="41"/>
      <c r="AD384" s="41"/>
      <c r="AE384" s="5" t="str">
        <f t="shared" si="170"/>
        <v/>
      </c>
      <c r="AF384" s="41"/>
      <c r="AG384" s="41"/>
      <c r="AH384" s="41"/>
      <c r="AI384" s="41"/>
      <c r="AJ384" s="41"/>
      <c r="AK384" s="41"/>
      <c r="AL384" s="41"/>
      <c r="AM384" s="41"/>
      <c r="AN384" s="41">
        <f t="shared" si="177"/>
        <v>23.80952380952381</v>
      </c>
      <c r="AO384" s="41">
        <v>882</v>
      </c>
      <c r="AP384" s="110">
        <v>3.14</v>
      </c>
      <c r="AQ384" s="111">
        <v>2.54</v>
      </c>
      <c r="AR384" s="126">
        <f t="shared" si="171"/>
        <v>80.891719745222929</v>
      </c>
      <c r="AS384" s="126">
        <f t="shared" si="172"/>
        <v>19.108280254777071</v>
      </c>
      <c r="AT384" s="127">
        <v>926</v>
      </c>
      <c r="AU384" s="128">
        <v>2.39</v>
      </c>
      <c r="AV384" s="129">
        <v>1.64</v>
      </c>
      <c r="AW384" s="126">
        <f t="shared" si="173"/>
        <v>68.61924686192468</v>
      </c>
      <c r="AX384" s="126">
        <f t="shared" si="174"/>
        <v>31.38075313807532</v>
      </c>
      <c r="AY384" s="64">
        <f t="shared" si="175"/>
        <v>48.346456692913399</v>
      </c>
      <c r="AZ384" s="97">
        <v>81.849999999999994</v>
      </c>
      <c r="BA384" s="68"/>
      <c r="BB384" s="68"/>
      <c r="BC384" s="68"/>
      <c r="BD384" s="68"/>
      <c r="BE384" s="15"/>
      <c r="BF384" s="5">
        <f t="shared" si="176"/>
        <v>12633</v>
      </c>
      <c r="BG384" s="41">
        <v>5130</v>
      </c>
      <c r="BH384" s="42">
        <v>7503</v>
      </c>
      <c r="BI384" s="42"/>
      <c r="BJ384" s="42"/>
      <c r="BK384" s="42"/>
      <c r="BL384" s="42"/>
      <c r="BM384" s="15"/>
    </row>
    <row r="385" spans="1:65" outlineLevel="5" x14ac:dyDescent="0.3">
      <c r="A385" s="22">
        <f t="shared" si="178"/>
        <v>11</v>
      </c>
      <c r="B385" s="9">
        <f t="shared" si="162"/>
        <v>44524</v>
      </c>
      <c r="C385" s="51">
        <v>274995</v>
      </c>
      <c r="D385" s="64" t="str">
        <f t="shared" si="167"/>
        <v/>
      </c>
      <c r="E385" s="12"/>
      <c r="F385" s="12"/>
      <c r="G385" s="12"/>
      <c r="H385" s="12"/>
      <c r="I385" s="12"/>
      <c r="J385" s="12"/>
      <c r="K385" s="12"/>
      <c r="L385" s="12"/>
      <c r="M385" s="74" t="str">
        <f t="shared" si="168"/>
        <v/>
      </c>
      <c r="N385" s="83" t="s">
        <v>103</v>
      </c>
      <c r="O385" s="83" t="s">
        <v>103</v>
      </c>
      <c r="P385" s="83"/>
      <c r="Q385" s="83"/>
      <c r="R385" s="83"/>
      <c r="S385" s="83"/>
      <c r="T385" s="83"/>
      <c r="U385" s="83"/>
      <c r="V385" s="5" t="str">
        <f t="shared" si="169"/>
        <v/>
      </c>
      <c r="W385" s="41"/>
      <c r="X385" s="41"/>
      <c r="Y385" s="41"/>
      <c r="Z385" s="41"/>
      <c r="AA385" s="41"/>
      <c r="AB385" s="41"/>
      <c r="AC385" s="41"/>
      <c r="AD385" s="41"/>
      <c r="AE385" s="5" t="str">
        <f t="shared" si="170"/>
        <v/>
      </c>
      <c r="AF385" s="41"/>
      <c r="AG385" s="41"/>
      <c r="AH385" s="41"/>
      <c r="AI385" s="41"/>
      <c r="AJ385" s="41"/>
      <c r="AK385" s="41"/>
      <c r="AL385" s="41"/>
      <c r="AM385" s="41"/>
      <c r="AN385" s="41">
        <f t="shared" si="177"/>
        <v>20.076481835564053</v>
      </c>
      <c r="AO385" s="41">
        <v>1046</v>
      </c>
      <c r="AP385" s="110" t="s">
        <v>103</v>
      </c>
      <c r="AQ385" s="111" t="s">
        <v>103</v>
      </c>
      <c r="AR385" s="126" t="str">
        <f t="shared" si="171"/>
        <v/>
      </c>
      <c r="AS385" s="126" t="str">
        <f t="shared" si="172"/>
        <v/>
      </c>
      <c r="AT385" s="127">
        <v>1093</v>
      </c>
      <c r="AU385" s="128">
        <v>2.42</v>
      </c>
      <c r="AV385" s="129" t="s">
        <v>103</v>
      </c>
      <c r="AW385" s="126" t="str">
        <f t="shared" si="173"/>
        <v/>
      </c>
      <c r="AX385" s="126" t="str">
        <f t="shared" si="174"/>
        <v/>
      </c>
      <c r="AY385" s="64" t="str">
        <f t="shared" si="175"/>
        <v/>
      </c>
      <c r="AZ385" s="97">
        <v>81.739999999999995</v>
      </c>
      <c r="BA385" s="68"/>
      <c r="BB385" s="68"/>
      <c r="BC385" s="68"/>
      <c r="BD385" s="68"/>
      <c r="BE385" s="15"/>
      <c r="BF385" s="5">
        <f t="shared" si="176"/>
        <v>17060</v>
      </c>
      <c r="BG385" s="41">
        <v>5318</v>
      </c>
      <c r="BH385" s="42">
        <v>11742</v>
      </c>
      <c r="BI385" s="42"/>
      <c r="BJ385" s="42"/>
      <c r="BK385" s="42"/>
      <c r="BL385" s="42"/>
      <c r="BM385" s="15"/>
    </row>
    <row r="386" spans="1:65" outlineLevel="5" x14ac:dyDescent="0.3">
      <c r="A386" s="22">
        <f t="shared" si="178"/>
        <v>11</v>
      </c>
      <c r="B386" s="9">
        <f t="shared" si="162"/>
        <v>44525</v>
      </c>
      <c r="C386" s="51">
        <v>277955</v>
      </c>
      <c r="D386" s="64" t="str">
        <f t="shared" si="167"/>
        <v/>
      </c>
      <c r="E386" s="12"/>
      <c r="F386" s="12"/>
      <c r="G386" s="12"/>
      <c r="H386" s="12"/>
      <c r="I386" s="12"/>
      <c r="J386" s="12"/>
      <c r="K386" s="12"/>
      <c r="L386" s="12"/>
      <c r="M386" s="74" t="str">
        <f t="shared" si="168"/>
        <v/>
      </c>
      <c r="N386" s="83" t="s">
        <v>103</v>
      </c>
      <c r="O386" s="83" t="s">
        <v>103</v>
      </c>
      <c r="P386" s="83"/>
      <c r="Q386" s="83"/>
      <c r="R386" s="83"/>
      <c r="S386" s="83"/>
      <c r="T386" s="83"/>
      <c r="U386" s="83"/>
      <c r="V386" s="5" t="str">
        <f t="shared" si="169"/>
        <v/>
      </c>
      <c r="W386" s="41"/>
      <c r="X386" s="41"/>
      <c r="Y386" s="41"/>
      <c r="Z386" s="41"/>
      <c r="AA386" s="41"/>
      <c r="AB386" s="41"/>
      <c r="AC386" s="41"/>
      <c r="AD386" s="41"/>
      <c r="AE386" s="5" t="str">
        <f t="shared" si="170"/>
        <v/>
      </c>
      <c r="AF386" s="41"/>
      <c r="AG386" s="41"/>
      <c r="AH386" s="41"/>
      <c r="AI386" s="41"/>
      <c r="AJ386" s="41"/>
      <c r="AK386" s="41"/>
      <c r="AL386" s="41"/>
      <c r="AM386" s="41"/>
      <c r="AN386" s="41">
        <f t="shared" si="177"/>
        <v>20.95808383233533</v>
      </c>
      <c r="AO386" s="41">
        <v>1002</v>
      </c>
      <c r="AP386" s="110" t="s">
        <v>103</v>
      </c>
      <c r="AQ386" s="111" t="s">
        <v>103</v>
      </c>
      <c r="AR386" s="126" t="str">
        <f t="shared" si="171"/>
        <v/>
      </c>
      <c r="AS386" s="126" t="str">
        <f t="shared" si="172"/>
        <v/>
      </c>
      <c r="AT386" s="127">
        <v>1216</v>
      </c>
      <c r="AU386" s="128">
        <v>2.4</v>
      </c>
      <c r="AV386" s="129" t="s">
        <v>103</v>
      </c>
      <c r="AW386" s="126" t="str">
        <f t="shared" si="173"/>
        <v/>
      </c>
      <c r="AX386" s="126" t="str">
        <f t="shared" si="174"/>
        <v/>
      </c>
      <c r="AY386" s="64" t="str">
        <f t="shared" si="175"/>
        <v/>
      </c>
      <c r="AZ386" s="97">
        <v>81.88</v>
      </c>
      <c r="BA386" s="68"/>
      <c r="BB386" s="68"/>
      <c r="BC386" s="68"/>
      <c r="BD386" s="68"/>
      <c r="BE386" s="15"/>
      <c r="BF386" s="5">
        <f t="shared" si="176"/>
        <v>14503</v>
      </c>
      <c r="BG386" s="41">
        <v>6077</v>
      </c>
      <c r="BH386" s="42">
        <v>8426</v>
      </c>
      <c r="BI386" s="42"/>
      <c r="BJ386" s="42"/>
      <c r="BK386" s="42"/>
      <c r="BL386" s="42"/>
      <c r="BM386" s="15"/>
    </row>
    <row r="387" spans="1:65" outlineLevel="5" x14ac:dyDescent="0.3">
      <c r="A387" s="22">
        <f t="shared" si="178"/>
        <v>11</v>
      </c>
      <c r="B387" s="9">
        <f t="shared" si="162"/>
        <v>44526</v>
      </c>
      <c r="C387" s="51">
        <v>274619</v>
      </c>
      <c r="D387" s="64" t="str">
        <f t="shared" si="167"/>
        <v/>
      </c>
      <c r="E387" s="12"/>
      <c r="F387" s="12"/>
      <c r="G387" s="12"/>
      <c r="H387" s="12"/>
      <c r="I387" s="12"/>
      <c r="J387" s="12"/>
      <c r="K387" s="12"/>
      <c r="L387" s="12"/>
      <c r="M387" s="74" t="str">
        <f t="shared" si="168"/>
        <v/>
      </c>
      <c r="N387" s="83" t="s">
        <v>103</v>
      </c>
      <c r="O387" s="83" t="s">
        <v>103</v>
      </c>
      <c r="P387" s="83"/>
      <c r="Q387" s="83"/>
      <c r="R387" s="83"/>
      <c r="S387" s="83"/>
      <c r="T387" s="83"/>
      <c r="U387" s="83"/>
      <c r="V387" s="5" t="str">
        <f t="shared" si="169"/>
        <v/>
      </c>
      <c r="W387" s="41"/>
      <c r="X387" s="41"/>
      <c r="Y387" s="41"/>
      <c r="Z387" s="41"/>
      <c r="AA387" s="41"/>
      <c r="AB387" s="41"/>
      <c r="AC387" s="41"/>
      <c r="AD387" s="41"/>
      <c r="AE387" s="5" t="str">
        <f t="shared" si="170"/>
        <v/>
      </c>
      <c r="AF387" s="41"/>
      <c r="AG387" s="41"/>
      <c r="AH387" s="41"/>
      <c r="AI387" s="41"/>
      <c r="AJ387" s="41"/>
      <c r="AK387" s="41"/>
      <c r="AL387" s="41"/>
      <c r="AM387" s="41"/>
      <c r="AN387" s="41">
        <f t="shared" si="177"/>
        <v>17.766497461928935</v>
      </c>
      <c r="AO387" s="41">
        <v>1182</v>
      </c>
      <c r="AP387" s="110" t="s">
        <v>103</v>
      </c>
      <c r="AQ387" s="111" t="s">
        <v>103</v>
      </c>
      <c r="AR387" s="126" t="str">
        <f t="shared" si="171"/>
        <v/>
      </c>
      <c r="AS387" s="126" t="str">
        <f t="shared" si="172"/>
        <v/>
      </c>
      <c r="AT387" s="127">
        <v>1191</v>
      </c>
      <c r="AU387" s="128">
        <v>2.37</v>
      </c>
      <c r="AV387" s="129" t="s">
        <v>103</v>
      </c>
      <c r="AW387" s="126" t="str">
        <f t="shared" si="173"/>
        <v/>
      </c>
      <c r="AX387" s="126" t="str">
        <f t="shared" si="174"/>
        <v/>
      </c>
      <c r="AY387" s="64" t="str">
        <f t="shared" si="175"/>
        <v/>
      </c>
      <c r="AZ387" s="97">
        <v>81.92</v>
      </c>
      <c r="BA387" s="68"/>
      <c r="BB387" s="68"/>
      <c r="BC387" s="68"/>
      <c r="BD387" s="68"/>
      <c r="BE387" s="15"/>
      <c r="BF387" s="5">
        <f t="shared" si="176"/>
        <v>9769</v>
      </c>
      <c r="BG387" s="41">
        <v>5616</v>
      </c>
      <c r="BH387" s="42">
        <v>4153</v>
      </c>
      <c r="BI387" s="42"/>
      <c r="BJ387" s="42"/>
      <c r="BK387" s="42"/>
      <c r="BL387" s="42"/>
      <c r="BM387" s="15"/>
    </row>
    <row r="388" spans="1:65" outlineLevel="5" x14ac:dyDescent="0.3">
      <c r="A388" s="22">
        <f t="shared" si="178"/>
        <v>11</v>
      </c>
      <c r="B388" s="9">
        <f t="shared" si="162"/>
        <v>44527</v>
      </c>
      <c r="C388" s="51">
        <v>271500</v>
      </c>
      <c r="D388" s="64" t="str">
        <f t="shared" si="167"/>
        <v/>
      </c>
      <c r="E388" s="12"/>
      <c r="F388" s="12"/>
      <c r="G388" s="12"/>
      <c r="H388" s="12"/>
      <c r="I388" s="12"/>
      <c r="J388" s="12"/>
      <c r="K388" s="12"/>
      <c r="L388" s="12"/>
      <c r="M388" s="74" t="str">
        <f t="shared" si="168"/>
        <v/>
      </c>
      <c r="N388" s="83" t="s">
        <v>103</v>
      </c>
      <c r="O388" s="83" t="s">
        <v>103</v>
      </c>
      <c r="P388" s="83"/>
      <c r="Q388" s="83"/>
      <c r="R388" s="83"/>
      <c r="S388" s="83"/>
      <c r="T388" s="83"/>
      <c r="U388" s="83"/>
      <c r="V388" s="5" t="str">
        <f t="shared" si="169"/>
        <v/>
      </c>
      <c r="W388" s="41"/>
      <c r="X388" s="41"/>
      <c r="Y388" s="41"/>
      <c r="Z388" s="41"/>
      <c r="AA388" s="41"/>
      <c r="AB388" s="41"/>
      <c r="AC388" s="41"/>
      <c r="AD388" s="41"/>
      <c r="AE388" s="5" t="str">
        <f t="shared" si="170"/>
        <v/>
      </c>
      <c r="AF388" s="41"/>
      <c r="AG388" s="41"/>
      <c r="AH388" s="41"/>
      <c r="AI388" s="41"/>
      <c r="AJ388" s="41"/>
      <c r="AK388" s="41"/>
      <c r="AL388" s="41"/>
      <c r="AM388" s="41"/>
      <c r="AN388" s="41">
        <f t="shared" si="177"/>
        <v>24.852071005917161</v>
      </c>
      <c r="AO388" s="41">
        <v>845</v>
      </c>
      <c r="AP388" s="110" t="s">
        <v>103</v>
      </c>
      <c r="AQ388" s="111" t="s">
        <v>103</v>
      </c>
      <c r="AR388" s="126" t="str">
        <f t="shared" si="171"/>
        <v/>
      </c>
      <c r="AS388" s="126" t="str">
        <f t="shared" si="172"/>
        <v/>
      </c>
      <c r="AT388" s="127">
        <v>906</v>
      </c>
      <c r="AU388" s="128" t="s">
        <v>103</v>
      </c>
      <c r="AV388" s="129" t="s">
        <v>103</v>
      </c>
      <c r="AW388" s="126" t="str">
        <f t="shared" si="173"/>
        <v/>
      </c>
      <c r="AX388" s="126" t="str">
        <f t="shared" si="174"/>
        <v/>
      </c>
      <c r="AY388" s="64" t="str">
        <f t="shared" si="175"/>
        <v/>
      </c>
      <c r="AZ388" s="97" t="s">
        <v>103</v>
      </c>
      <c r="BA388" s="68"/>
      <c r="BB388" s="68"/>
      <c r="BC388" s="68"/>
      <c r="BD388" s="68"/>
      <c r="BE388" s="15"/>
      <c r="BF388" s="5">
        <f t="shared" si="176"/>
        <v>7827</v>
      </c>
      <c r="BG388" s="41">
        <v>5417</v>
      </c>
      <c r="BH388" s="42">
        <v>2410</v>
      </c>
      <c r="BI388" s="42"/>
      <c r="BJ388" s="42"/>
      <c r="BK388" s="42"/>
      <c r="BL388" s="42"/>
      <c r="BM388" s="15"/>
    </row>
    <row r="389" spans="1:65" outlineLevel="5" x14ac:dyDescent="0.3">
      <c r="A389" s="22">
        <f t="shared" si="178"/>
        <v>11</v>
      </c>
      <c r="B389" s="9">
        <f t="shared" si="162"/>
        <v>44528</v>
      </c>
      <c r="C389" s="51">
        <v>278220</v>
      </c>
      <c r="D389" s="64" t="str">
        <f t="shared" si="167"/>
        <v/>
      </c>
      <c r="E389" s="12"/>
      <c r="F389" s="12"/>
      <c r="G389" s="12"/>
      <c r="H389" s="12"/>
      <c r="I389" s="12"/>
      <c r="J389" s="12"/>
      <c r="K389" s="12"/>
      <c r="L389" s="12"/>
      <c r="M389" s="74" t="str">
        <f t="shared" si="168"/>
        <v/>
      </c>
      <c r="N389" s="83" t="s">
        <v>103</v>
      </c>
      <c r="O389" s="83" t="s">
        <v>103</v>
      </c>
      <c r="P389" s="83"/>
      <c r="Q389" s="83"/>
      <c r="R389" s="83"/>
      <c r="S389" s="83"/>
      <c r="T389" s="83"/>
      <c r="U389" s="83"/>
      <c r="V389" s="5" t="str">
        <f t="shared" si="169"/>
        <v/>
      </c>
      <c r="W389" s="41"/>
      <c r="X389" s="41"/>
      <c r="Y389" s="41"/>
      <c r="Z389" s="41"/>
      <c r="AA389" s="41"/>
      <c r="AB389" s="41"/>
      <c r="AC389" s="41"/>
      <c r="AD389" s="41"/>
      <c r="AE389" s="5" t="str">
        <f t="shared" si="170"/>
        <v/>
      </c>
      <c r="AF389" s="41"/>
      <c r="AG389" s="41"/>
      <c r="AH389" s="41"/>
      <c r="AI389" s="41"/>
      <c r="AJ389" s="41"/>
      <c r="AK389" s="41"/>
      <c r="AL389" s="41"/>
      <c r="AM389" s="41"/>
      <c r="AN389" s="41">
        <f t="shared" si="177"/>
        <v>24.193548387096776</v>
      </c>
      <c r="AO389" s="41">
        <v>868</v>
      </c>
      <c r="AP389" s="110" t="s">
        <v>103</v>
      </c>
      <c r="AQ389" s="111" t="s">
        <v>103</v>
      </c>
      <c r="AR389" s="126" t="str">
        <f t="shared" si="171"/>
        <v/>
      </c>
      <c r="AS389" s="126" t="str">
        <f t="shared" si="172"/>
        <v/>
      </c>
      <c r="AT389" s="127">
        <v>908</v>
      </c>
      <c r="AU389" s="128" t="s">
        <v>103</v>
      </c>
      <c r="AV389" s="129" t="s">
        <v>103</v>
      </c>
      <c r="AW389" s="126" t="str">
        <f t="shared" si="173"/>
        <v/>
      </c>
      <c r="AX389" s="126" t="str">
        <f t="shared" si="174"/>
        <v/>
      </c>
      <c r="AY389" s="64" t="str">
        <f t="shared" si="175"/>
        <v/>
      </c>
      <c r="AZ389" s="97" t="s">
        <v>103</v>
      </c>
      <c r="BA389" s="68"/>
      <c r="BB389" s="68"/>
      <c r="BC389" s="68"/>
      <c r="BD389" s="68"/>
      <c r="BE389" s="15"/>
      <c r="BF389" s="5">
        <f t="shared" si="176"/>
        <v>7729</v>
      </c>
      <c r="BG389" s="41">
        <v>4422</v>
      </c>
      <c r="BH389" s="42">
        <v>3307</v>
      </c>
      <c r="BI389" s="42"/>
      <c r="BJ389" s="42"/>
      <c r="BK389" s="42"/>
      <c r="BL389" s="42"/>
      <c r="BM389" s="15"/>
    </row>
    <row r="390" spans="1:65" outlineLevel="5" x14ac:dyDescent="0.3">
      <c r="A390" s="22">
        <f t="shared" si="178"/>
        <v>11</v>
      </c>
      <c r="B390" s="9">
        <f t="shared" si="162"/>
        <v>44529</v>
      </c>
      <c r="C390" s="51">
        <v>289526</v>
      </c>
      <c r="D390" s="64" t="str">
        <f t="shared" si="167"/>
        <v/>
      </c>
      <c r="E390" s="12"/>
      <c r="F390" s="12"/>
      <c r="G390" s="12"/>
      <c r="H390" s="12"/>
      <c r="I390" s="12"/>
      <c r="J390" s="12"/>
      <c r="K390" s="12"/>
      <c r="L390" s="12"/>
      <c r="M390" s="74" t="str">
        <f t="shared" si="168"/>
        <v/>
      </c>
      <c r="N390" s="83" t="s">
        <v>103</v>
      </c>
      <c r="O390" s="83" t="s">
        <v>103</v>
      </c>
      <c r="P390" s="83"/>
      <c r="Q390" s="83"/>
      <c r="R390" s="83"/>
      <c r="S390" s="83"/>
      <c r="T390" s="83"/>
      <c r="U390" s="83"/>
      <c r="V390" s="5" t="str">
        <f t="shared" si="169"/>
        <v/>
      </c>
      <c r="W390" s="41"/>
      <c r="X390" s="41"/>
      <c r="Y390" s="41"/>
      <c r="Z390" s="41"/>
      <c r="AA390" s="41"/>
      <c r="AB390" s="41"/>
      <c r="AC390" s="41"/>
      <c r="AD390" s="41"/>
      <c r="AE390" s="5" t="str">
        <f t="shared" si="170"/>
        <v/>
      </c>
      <c r="AF390" s="41"/>
      <c r="AG390" s="41"/>
      <c r="AH390" s="41"/>
      <c r="AI390" s="41"/>
      <c r="AJ390" s="41"/>
      <c r="AK390" s="41"/>
      <c r="AL390" s="41"/>
      <c r="AM390" s="41"/>
      <c r="AN390" s="41">
        <f t="shared" si="177"/>
        <v>21.021021021021021</v>
      </c>
      <c r="AO390" s="41">
        <v>999</v>
      </c>
      <c r="AP390" s="110" t="s">
        <v>103</v>
      </c>
      <c r="AQ390" s="111" t="s">
        <v>103</v>
      </c>
      <c r="AR390" s="126" t="str">
        <f t="shared" si="171"/>
        <v/>
      </c>
      <c r="AS390" s="126" t="str">
        <f t="shared" si="172"/>
        <v/>
      </c>
      <c r="AT390" s="127">
        <v>1042</v>
      </c>
      <c r="AU390" s="128">
        <v>2.34</v>
      </c>
      <c r="AV390" s="129" t="s">
        <v>103</v>
      </c>
      <c r="AW390" s="126" t="str">
        <f t="shared" si="173"/>
        <v/>
      </c>
      <c r="AX390" s="126" t="str">
        <f t="shared" si="174"/>
        <v/>
      </c>
      <c r="AY390" s="64" t="str">
        <f t="shared" si="175"/>
        <v/>
      </c>
      <c r="AZ390" s="97">
        <v>81.790000000000006</v>
      </c>
      <c r="BA390" s="68"/>
      <c r="BB390" s="68"/>
      <c r="BC390" s="68"/>
      <c r="BD390" s="68"/>
      <c r="BE390" s="15"/>
      <c r="BF390" s="5">
        <f t="shared" si="176"/>
        <v>16942</v>
      </c>
      <c r="BG390" s="41">
        <v>5647</v>
      </c>
      <c r="BH390" s="42">
        <v>11295</v>
      </c>
      <c r="BI390" s="42"/>
      <c r="BJ390" s="42"/>
      <c r="BK390" s="42"/>
      <c r="BL390" s="42"/>
      <c r="BM390" s="15"/>
    </row>
    <row r="391" spans="1:65" ht="17.25" outlineLevel="5" thickBot="1" x14ac:dyDescent="0.35">
      <c r="A391" s="31">
        <f t="shared" si="178"/>
        <v>11</v>
      </c>
      <c r="B391" s="32">
        <f t="shared" si="162"/>
        <v>44530</v>
      </c>
      <c r="C391" s="51">
        <v>307988</v>
      </c>
      <c r="D391" s="64" t="str">
        <f t="shared" si="167"/>
        <v/>
      </c>
      <c r="E391" s="12"/>
      <c r="F391" s="12"/>
      <c r="G391" s="12"/>
      <c r="H391" s="12"/>
      <c r="I391" s="12"/>
      <c r="J391" s="12"/>
      <c r="K391" s="12"/>
      <c r="L391" s="12"/>
      <c r="M391" s="74">
        <f t="shared" si="168"/>
        <v>7.2</v>
      </c>
      <c r="N391" s="83">
        <v>7.18</v>
      </c>
      <c r="O391" s="83">
        <v>7.22</v>
      </c>
      <c r="P391" s="83"/>
      <c r="Q391" s="83"/>
      <c r="R391" s="83"/>
      <c r="S391" s="83"/>
      <c r="T391" s="83"/>
      <c r="U391" s="83"/>
      <c r="V391" s="5" t="str">
        <f t="shared" si="169"/>
        <v/>
      </c>
      <c r="W391" s="41"/>
      <c r="X391" s="41"/>
      <c r="Y391" s="41"/>
      <c r="Z391" s="41"/>
      <c r="AA391" s="41"/>
      <c r="AB391" s="41"/>
      <c r="AC391" s="41"/>
      <c r="AD391" s="41"/>
      <c r="AE391" s="5" t="str">
        <f t="shared" si="170"/>
        <v/>
      </c>
      <c r="AF391" s="41"/>
      <c r="AG391" s="41"/>
      <c r="AH391" s="41"/>
      <c r="AI391" s="41"/>
      <c r="AJ391" s="41"/>
      <c r="AK391" s="41"/>
      <c r="AL391" s="41"/>
      <c r="AM391" s="41"/>
      <c r="AN391" s="41">
        <f t="shared" si="177"/>
        <v>18.308631211857019</v>
      </c>
      <c r="AO391" s="41">
        <v>1147</v>
      </c>
      <c r="AP391" s="110">
        <v>3.26</v>
      </c>
      <c r="AQ391" s="111">
        <v>2.73</v>
      </c>
      <c r="AR391" s="126">
        <f t="shared" si="171"/>
        <v>83.742331288343564</v>
      </c>
      <c r="AS391" s="126">
        <f t="shared" si="172"/>
        <v>16.257668711656436</v>
      </c>
      <c r="AT391" s="127">
        <v>1170</v>
      </c>
      <c r="AU391" s="128">
        <v>2.29</v>
      </c>
      <c r="AV391" s="129">
        <v>1.57</v>
      </c>
      <c r="AW391" s="126">
        <f t="shared" si="173"/>
        <v>68.558951965065503</v>
      </c>
      <c r="AX391" s="126">
        <f t="shared" si="174"/>
        <v>31.441048034934497</v>
      </c>
      <c r="AY391" s="64">
        <f t="shared" si="175"/>
        <v>57.66687016687019</v>
      </c>
      <c r="AZ391" s="97">
        <v>82.03</v>
      </c>
      <c r="BA391" s="68">
        <v>59.9</v>
      </c>
      <c r="BB391" s="68">
        <v>36.9</v>
      </c>
      <c r="BC391" s="68">
        <v>366</v>
      </c>
      <c r="BD391" s="68"/>
      <c r="BE391" s="15"/>
      <c r="BF391" s="5">
        <f t="shared" si="176"/>
        <v>14114</v>
      </c>
      <c r="BG391" s="41">
        <v>5523</v>
      </c>
      <c r="BH391" s="42">
        <v>8591</v>
      </c>
      <c r="BI391" s="42"/>
      <c r="BJ391" s="42"/>
      <c r="BK391" s="42"/>
      <c r="BL391" s="42"/>
      <c r="BM391" s="15"/>
    </row>
    <row r="392" spans="1:65" outlineLevel="4" x14ac:dyDescent="0.3">
      <c r="A392" s="156" t="s">
        <v>44</v>
      </c>
      <c r="B392" s="157"/>
      <c r="C392" s="50">
        <f t="shared" ref="C392:BM392" si="179">SUBTOTAL(4,C362:C391)</f>
        <v>321591</v>
      </c>
      <c r="D392" s="60">
        <f t="shared" si="179"/>
        <v>0</v>
      </c>
      <c r="E392" s="28">
        <f t="shared" si="179"/>
        <v>0</v>
      </c>
      <c r="F392" s="28">
        <f t="shared" si="179"/>
        <v>0</v>
      </c>
      <c r="G392" s="28">
        <f t="shared" si="179"/>
        <v>0</v>
      </c>
      <c r="H392" s="28">
        <f t="shared" si="179"/>
        <v>0</v>
      </c>
      <c r="I392" s="28">
        <f t="shared" si="179"/>
        <v>0</v>
      </c>
      <c r="J392" s="28">
        <f t="shared" si="179"/>
        <v>0</v>
      </c>
      <c r="K392" s="28">
        <f t="shared" si="179"/>
        <v>0</v>
      </c>
      <c r="L392" s="28">
        <f t="shared" si="179"/>
        <v>0</v>
      </c>
      <c r="M392" s="71">
        <f t="shared" si="179"/>
        <v>7.2</v>
      </c>
      <c r="N392" s="82">
        <f t="shared" si="179"/>
        <v>7.23</v>
      </c>
      <c r="O392" s="82">
        <f t="shared" si="179"/>
        <v>7.24</v>
      </c>
      <c r="P392" s="82">
        <f t="shared" si="179"/>
        <v>0</v>
      </c>
      <c r="Q392" s="82">
        <f t="shared" si="179"/>
        <v>0</v>
      </c>
      <c r="R392" s="82">
        <f t="shared" si="179"/>
        <v>0</v>
      </c>
      <c r="S392" s="82">
        <f t="shared" si="179"/>
        <v>0</v>
      </c>
      <c r="T392" s="82">
        <f t="shared" si="179"/>
        <v>0</v>
      </c>
      <c r="U392" s="82">
        <f t="shared" si="179"/>
        <v>0</v>
      </c>
      <c r="V392" s="29">
        <f t="shared" si="179"/>
        <v>0</v>
      </c>
      <c r="W392" s="39">
        <f t="shared" si="179"/>
        <v>0</v>
      </c>
      <c r="X392" s="39">
        <f t="shared" si="179"/>
        <v>0</v>
      </c>
      <c r="Y392" s="39">
        <f t="shared" si="179"/>
        <v>0</v>
      </c>
      <c r="Z392" s="39">
        <f t="shared" si="179"/>
        <v>0</v>
      </c>
      <c r="AA392" s="39">
        <f t="shared" si="179"/>
        <v>0</v>
      </c>
      <c r="AB392" s="39">
        <f t="shared" si="179"/>
        <v>0</v>
      </c>
      <c r="AC392" s="39">
        <f t="shared" si="179"/>
        <v>0</v>
      </c>
      <c r="AD392" s="39">
        <f t="shared" si="179"/>
        <v>0</v>
      </c>
      <c r="AE392" s="29">
        <f t="shared" si="179"/>
        <v>0</v>
      </c>
      <c r="AF392" s="39">
        <f t="shared" si="179"/>
        <v>0</v>
      </c>
      <c r="AG392" s="39">
        <f t="shared" si="179"/>
        <v>0</v>
      </c>
      <c r="AH392" s="39">
        <f t="shared" si="179"/>
        <v>0</v>
      </c>
      <c r="AI392" s="39">
        <f t="shared" si="179"/>
        <v>0</v>
      </c>
      <c r="AJ392" s="39">
        <f t="shared" si="179"/>
        <v>0</v>
      </c>
      <c r="AK392" s="39">
        <f t="shared" si="179"/>
        <v>0</v>
      </c>
      <c r="AL392" s="39">
        <f t="shared" si="179"/>
        <v>0</v>
      </c>
      <c r="AM392" s="39">
        <f t="shared" si="179"/>
        <v>0</v>
      </c>
      <c r="AN392" s="39">
        <f t="shared" si="179"/>
        <v>29.745042492917847</v>
      </c>
      <c r="AO392" s="39">
        <f t="shared" si="179"/>
        <v>1219</v>
      </c>
      <c r="AP392" s="104">
        <f t="shared" si="179"/>
        <v>3.92</v>
      </c>
      <c r="AQ392" s="105">
        <f t="shared" si="179"/>
        <v>3.08</v>
      </c>
      <c r="AR392" s="106">
        <f t="shared" si="179"/>
        <v>83.742331288343564</v>
      </c>
      <c r="AS392" s="106">
        <f t="shared" si="179"/>
        <v>21.428571428571431</v>
      </c>
      <c r="AT392" s="107">
        <f t="shared" si="179"/>
        <v>1538</v>
      </c>
      <c r="AU392" s="108">
        <f t="shared" si="179"/>
        <v>2.52</v>
      </c>
      <c r="AV392" s="109">
        <f t="shared" si="179"/>
        <v>1.71</v>
      </c>
      <c r="AW392" s="106">
        <f t="shared" si="179"/>
        <v>68.61924686192468</v>
      </c>
      <c r="AX392" s="106">
        <f t="shared" si="179"/>
        <v>32.083333333333329</v>
      </c>
      <c r="AY392" s="60">
        <f t="shared" si="179"/>
        <v>57.66687016687019</v>
      </c>
      <c r="AZ392" s="96">
        <f t="shared" si="179"/>
        <v>82.03</v>
      </c>
      <c r="BA392" s="67">
        <f t="shared" si="179"/>
        <v>59.9</v>
      </c>
      <c r="BB392" s="67">
        <f t="shared" si="179"/>
        <v>36.9</v>
      </c>
      <c r="BC392" s="67">
        <f t="shared" si="179"/>
        <v>366</v>
      </c>
      <c r="BD392" s="67">
        <f t="shared" si="179"/>
        <v>0</v>
      </c>
      <c r="BE392" s="27">
        <f t="shared" si="179"/>
        <v>0</v>
      </c>
      <c r="BF392" s="29">
        <f t="shared" si="179"/>
        <v>19103</v>
      </c>
      <c r="BG392" s="39">
        <f t="shared" si="179"/>
        <v>6077</v>
      </c>
      <c r="BH392" s="40">
        <f t="shared" si="179"/>
        <v>13998</v>
      </c>
      <c r="BI392" s="40">
        <f t="shared" si="179"/>
        <v>0</v>
      </c>
      <c r="BJ392" s="40">
        <f t="shared" si="179"/>
        <v>0</v>
      </c>
      <c r="BK392" s="40">
        <f t="shared" si="179"/>
        <v>0</v>
      </c>
      <c r="BL392" s="40">
        <f t="shared" si="179"/>
        <v>0</v>
      </c>
      <c r="BM392" s="27">
        <f t="shared" si="179"/>
        <v>0</v>
      </c>
    </row>
    <row r="393" spans="1:65" outlineLevel="3" x14ac:dyDescent="0.3">
      <c r="A393" s="158" t="s">
        <v>33</v>
      </c>
      <c r="B393" s="159"/>
      <c r="C393" s="51">
        <f t="shared" ref="C393:BM393" si="180">SUBTOTAL(5,C362:C391)</f>
        <v>242757</v>
      </c>
      <c r="D393" s="61">
        <f t="shared" si="180"/>
        <v>0</v>
      </c>
      <c r="E393" s="12">
        <f t="shared" si="180"/>
        <v>0</v>
      </c>
      <c r="F393" s="12">
        <f t="shared" si="180"/>
        <v>0</v>
      </c>
      <c r="G393" s="12">
        <f t="shared" si="180"/>
        <v>0</v>
      </c>
      <c r="H393" s="12">
        <f t="shared" si="180"/>
        <v>0</v>
      </c>
      <c r="I393" s="12">
        <f t="shared" si="180"/>
        <v>0</v>
      </c>
      <c r="J393" s="12">
        <f t="shared" si="180"/>
        <v>0</v>
      </c>
      <c r="K393" s="12">
        <f t="shared" si="180"/>
        <v>0</v>
      </c>
      <c r="L393" s="12">
        <f t="shared" si="180"/>
        <v>0</v>
      </c>
      <c r="M393" s="72">
        <f t="shared" si="180"/>
        <v>7.1</v>
      </c>
      <c r="N393" s="83">
        <f t="shared" si="180"/>
        <v>7.05</v>
      </c>
      <c r="O393" s="83">
        <f t="shared" si="180"/>
        <v>7.12</v>
      </c>
      <c r="P393" s="83">
        <f t="shared" si="180"/>
        <v>0</v>
      </c>
      <c r="Q393" s="83">
        <f t="shared" si="180"/>
        <v>0</v>
      </c>
      <c r="R393" s="83">
        <f t="shared" si="180"/>
        <v>0</v>
      </c>
      <c r="S393" s="83">
        <f t="shared" si="180"/>
        <v>0</v>
      </c>
      <c r="T393" s="83">
        <f t="shared" si="180"/>
        <v>0</v>
      </c>
      <c r="U393" s="83">
        <f t="shared" si="180"/>
        <v>0</v>
      </c>
      <c r="V393" s="6">
        <f t="shared" si="180"/>
        <v>0</v>
      </c>
      <c r="W393" s="41">
        <f t="shared" si="180"/>
        <v>0</v>
      </c>
      <c r="X393" s="41">
        <f t="shared" si="180"/>
        <v>0</v>
      </c>
      <c r="Y393" s="41">
        <f t="shared" si="180"/>
        <v>0</v>
      </c>
      <c r="Z393" s="41">
        <f t="shared" si="180"/>
        <v>0</v>
      </c>
      <c r="AA393" s="41">
        <f t="shared" si="180"/>
        <v>0</v>
      </c>
      <c r="AB393" s="41">
        <f t="shared" si="180"/>
        <v>0</v>
      </c>
      <c r="AC393" s="41">
        <f t="shared" si="180"/>
        <v>0</v>
      </c>
      <c r="AD393" s="41">
        <f t="shared" si="180"/>
        <v>0</v>
      </c>
      <c r="AE393" s="6">
        <f t="shared" si="180"/>
        <v>0</v>
      </c>
      <c r="AF393" s="41">
        <f t="shared" si="180"/>
        <v>0</v>
      </c>
      <c r="AG393" s="41">
        <f t="shared" si="180"/>
        <v>0</v>
      </c>
      <c r="AH393" s="41">
        <f t="shared" si="180"/>
        <v>0</v>
      </c>
      <c r="AI393" s="41">
        <f t="shared" si="180"/>
        <v>0</v>
      </c>
      <c r="AJ393" s="41">
        <f t="shared" si="180"/>
        <v>0</v>
      </c>
      <c r="AK393" s="41">
        <f t="shared" si="180"/>
        <v>0</v>
      </c>
      <c r="AL393" s="41">
        <f t="shared" si="180"/>
        <v>0</v>
      </c>
      <c r="AM393" s="41">
        <f t="shared" si="180"/>
        <v>0</v>
      </c>
      <c r="AN393" s="41">
        <f t="shared" si="180"/>
        <v>17.227235438884332</v>
      </c>
      <c r="AO393" s="41">
        <f t="shared" si="180"/>
        <v>706</v>
      </c>
      <c r="AP393" s="110">
        <f t="shared" si="180"/>
        <v>3.14</v>
      </c>
      <c r="AQ393" s="111">
        <f t="shared" si="180"/>
        <v>2.54</v>
      </c>
      <c r="AR393" s="112">
        <f t="shared" si="180"/>
        <v>78.571428571428569</v>
      </c>
      <c r="AS393" s="112">
        <f t="shared" si="180"/>
        <v>16.257668711656436</v>
      </c>
      <c r="AT393" s="113">
        <f t="shared" si="180"/>
        <v>752</v>
      </c>
      <c r="AU393" s="114">
        <f t="shared" si="180"/>
        <v>2.2400000000000002</v>
      </c>
      <c r="AV393" s="115">
        <f t="shared" si="180"/>
        <v>1.57</v>
      </c>
      <c r="AW393" s="112">
        <f t="shared" si="180"/>
        <v>67.916666666666671</v>
      </c>
      <c r="AX393" s="112">
        <f t="shared" si="180"/>
        <v>31.38075313807532</v>
      </c>
      <c r="AY393" s="61">
        <f t="shared" si="180"/>
        <v>42.266824085005879</v>
      </c>
      <c r="AZ393" s="97">
        <f t="shared" si="180"/>
        <v>81.25</v>
      </c>
      <c r="BA393" s="68">
        <f t="shared" si="180"/>
        <v>59.9</v>
      </c>
      <c r="BB393" s="68">
        <f t="shared" si="180"/>
        <v>36.9</v>
      </c>
      <c r="BC393" s="68">
        <f t="shared" si="180"/>
        <v>366</v>
      </c>
      <c r="BD393" s="68">
        <f t="shared" si="180"/>
        <v>0</v>
      </c>
      <c r="BE393" s="15">
        <f t="shared" si="180"/>
        <v>0</v>
      </c>
      <c r="BF393" s="6">
        <f t="shared" si="180"/>
        <v>7729</v>
      </c>
      <c r="BG393" s="41">
        <f t="shared" si="180"/>
        <v>544</v>
      </c>
      <c r="BH393" s="42">
        <f t="shared" si="180"/>
        <v>2410</v>
      </c>
      <c r="BI393" s="42">
        <f t="shared" si="180"/>
        <v>0</v>
      </c>
      <c r="BJ393" s="42">
        <f t="shared" si="180"/>
        <v>0</v>
      </c>
      <c r="BK393" s="42">
        <f t="shared" si="180"/>
        <v>0</v>
      </c>
      <c r="BL393" s="42">
        <f t="shared" si="180"/>
        <v>0</v>
      </c>
      <c r="BM393" s="15">
        <f t="shared" si="180"/>
        <v>0</v>
      </c>
    </row>
    <row r="394" spans="1:65" outlineLevel="2" x14ac:dyDescent="0.3">
      <c r="A394" s="158" t="s">
        <v>22</v>
      </c>
      <c r="B394" s="159"/>
      <c r="C394" s="51">
        <f>IFERROR(SUBTOTAL(1,C362:C391),"")</f>
        <v>285993.5</v>
      </c>
      <c r="D394" s="61" t="str">
        <f t="shared" ref="D394:BM394" si="181">IFERROR(SUBTOTAL(1,D362:D391),"")</f>
        <v/>
      </c>
      <c r="E394" s="12" t="str">
        <f t="shared" si="181"/>
        <v/>
      </c>
      <c r="F394" s="12" t="str">
        <f t="shared" si="181"/>
        <v/>
      </c>
      <c r="G394" s="12" t="str">
        <f t="shared" si="181"/>
        <v/>
      </c>
      <c r="H394" s="12" t="str">
        <f t="shared" si="181"/>
        <v/>
      </c>
      <c r="I394" s="12" t="str">
        <f t="shared" si="181"/>
        <v/>
      </c>
      <c r="J394" s="12" t="str">
        <f t="shared" si="181"/>
        <v/>
      </c>
      <c r="K394" s="12" t="str">
        <f t="shared" si="181"/>
        <v/>
      </c>
      <c r="L394" s="12" t="str">
        <f t="shared" si="181"/>
        <v/>
      </c>
      <c r="M394" s="72">
        <f t="shared" si="181"/>
        <v>7.160000000000001</v>
      </c>
      <c r="N394" s="83">
        <f t="shared" si="181"/>
        <v>7.1460000000000008</v>
      </c>
      <c r="O394" s="83">
        <f t="shared" si="181"/>
        <v>7.1819999999999995</v>
      </c>
      <c r="P394" s="83" t="str">
        <f t="shared" si="181"/>
        <v/>
      </c>
      <c r="Q394" s="83" t="str">
        <f t="shared" si="181"/>
        <v/>
      </c>
      <c r="R394" s="83" t="str">
        <f t="shared" si="181"/>
        <v/>
      </c>
      <c r="S394" s="83" t="str">
        <f t="shared" si="181"/>
        <v/>
      </c>
      <c r="T394" s="83" t="str">
        <f t="shared" si="181"/>
        <v/>
      </c>
      <c r="U394" s="83" t="str">
        <f t="shared" si="181"/>
        <v/>
      </c>
      <c r="V394" s="6" t="str">
        <f t="shared" si="181"/>
        <v/>
      </c>
      <c r="W394" s="41" t="str">
        <f t="shared" si="181"/>
        <v/>
      </c>
      <c r="X394" s="41" t="str">
        <f t="shared" si="181"/>
        <v/>
      </c>
      <c r="Y394" s="41" t="str">
        <f t="shared" si="181"/>
        <v/>
      </c>
      <c r="Z394" s="41" t="str">
        <f t="shared" si="181"/>
        <v/>
      </c>
      <c r="AA394" s="41" t="str">
        <f t="shared" si="181"/>
        <v/>
      </c>
      <c r="AB394" s="41" t="str">
        <f t="shared" si="181"/>
        <v/>
      </c>
      <c r="AC394" s="41" t="str">
        <f t="shared" si="181"/>
        <v/>
      </c>
      <c r="AD394" s="41" t="str">
        <f t="shared" si="181"/>
        <v/>
      </c>
      <c r="AE394" s="6" t="str">
        <f t="shared" si="181"/>
        <v/>
      </c>
      <c r="AF394" s="41" t="str">
        <f t="shared" si="181"/>
        <v/>
      </c>
      <c r="AG394" s="41" t="str">
        <f t="shared" si="181"/>
        <v/>
      </c>
      <c r="AH394" s="41" t="str">
        <f t="shared" si="181"/>
        <v/>
      </c>
      <c r="AI394" s="41" t="str">
        <f t="shared" si="181"/>
        <v/>
      </c>
      <c r="AJ394" s="41" t="str">
        <f t="shared" si="181"/>
        <v/>
      </c>
      <c r="AK394" s="41" t="str">
        <f t="shared" si="181"/>
        <v/>
      </c>
      <c r="AL394" s="41" t="str">
        <f t="shared" si="181"/>
        <v/>
      </c>
      <c r="AM394" s="41" t="str">
        <f t="shared" si="181"/>
        <v/>
      </c>
      <c r="AN394" s="41">
        <f t="shared" si="181"/>
        <v>21.232040196641773</v>
      </c>
      <c r="AO394" s="41">
        <f t="shared" si="181"/>
        <v>1006.4333333333333</v>
      </c>
      <c r="AP394" s="110">
        <f t="shared" si="181"/>
        <v>3.3739999999999997</v>
      </c>
      <c r="AQ394" s="111">
        <f t="shared" si="181"/>
        <v>2.7439999999999998</v>
      </c>
      <c r="AR394" s="112">
        <f t="shared" si="181"/>
        <v>81.435158724012368</v>
      </c>
      <c r="AS394" s="112">
        <f t="shared" si="181"/>
        <v>18.564841275987632</v>
      </c>
      <c r="AT394" s="113">
        <f t="shared" si="181"/>
        <v>1074.3</v>
      </c>
      <c r="AU394" s="114">
        <f t="shared" si="181"/>
        <v>2.3963636363636365</v>
      </c>
      <c r="AV394" s="115">
        <f t="shared" si="181"/>
        <v>1.64</v>
      </c>
      <c r="AW394" s="112">
        <f t="shared" si="181"/>
        <v>68.391919156822652</v>
      </c>
      <c r="AX394" s="112">
        <f t="shared" si="181"/>
        <v>31.608080843177344</v>
      </c>
      <c r="AY394" s="61">
        <f t="shared" si="181"/>
        <v>50.601824043379551</v>
      </c>
      <c r="AZ394" s="97">
        <f t="shared" si="181"/>
        <v>81.7231818181818</v>
      </c>
      <c r="BA394" s="68">
        <f t="shared" si="181"/>
        <v>59.9</v>
      </c>
      <c r="BB394" s="68">
        <f t="shared" si="181"/>
        <v>36.9</v>
      </c>
      <c r="BC394" s="68">
        <f t="shared" si="181"/>
        <v>366</v>
      </c>
      <c r="BD394" s="68" t="str">
        <f t="shared" si="181"/>
        <v/>
      </c>
      <c r="BE394" s="15" t="str">
        <f>IFERROR(SUBTOTAL(1,BE362:BE391),"")</f>
        <v/>
      </c>
      <c r="BF394" s="6">
        <f t="shared" si="181"/>
        <v>14458.733333333334</v>
      </c>
      <c r="BG394" s="41">
        <f t="shared" si="181"/>
        <v>4565.3999999999996</v>
      </c>
      <c r="BH394" s="42">
        <f t="shared" si="181"/>
        <v>9893.3333333333339</v>
      </c>
      <c r="BI394" s="42" t="str">
        <f t="shared" si="181"/>
        <v/>
      </c>
      <c r="BJ394" s="42" t="str">
        <f t="shared" si="181"/>
        <v/>
      </c>
      <c r="BK394" s="42" t="str">
        <f t="shared" si="181"/>
        <v/>
      </c>
      <c r="BL394" s="42" t="str">
        <f t="shared" si="181"/>
        <v/>
      </c>
      <c r="BM394" s="15" t="str">
        <f t="shared" si="181"/>
        <v/>
      </c>
    </row>
    <row r="395" spans="1:65" ht="17.25" outlineLevel="1" thickBot="1" x14ac:dyDescent="0.35">
      <c r="A395" s="160" t="s">
        <v>47</v>
      </c>
      <c r="B395" s="161"/>
      <c r="C395" s="52">
        <f>SUBTOTAL(9,C362:C391)</f>
        <v>8579805</v>
      </c>
      <c r="D395" s="62"/>
      <c r="E395" s="30"/>
      <c r="F395" s="30"/>
      <c r="G395" s="30"/>
      <c r="H395" s="30"/>
      <c r="I395" s="30"/>
      <c r="J395" s="30"/>
      <c r="K395" s="30"/>
      <c r="L395" s="30"/>
      <c r="M395" s="73"/>
      <c r="N395" s="84"/>
      <c r="O395" s="84"/>
      <c r="P395" s="84"/>
      <c r="Q395" s="84"/>
      <c r="R395" s="84"/>
      <c r="S395" s="84"/>
      <c r="T395" s="84"/>
      <c r="U395" s="84"/>
      <c r="V395" s="93"/>
      <c r="W395" s="94"/>
      <c r="X395" s="94"/>
      <c r="Y395" s="94"/>
      <c r="Z395" s="94"/>
      <c r="AA395" s="94"/>
      <c r="AB395" s="94"/>
      <c r="AC395" s="94"/>
      <c r="AD395" s="94"/>
      <c r="AE395" s="93"/>
      <c r="AF395" s="94"/>
      <c r="AG395" s="94"/>
      <c r="AH395" s="94"/>
      <c r="AI395" s="94"/>
      <c r="AJ395" s="94"/>
      <c r="AK395" s="94"/>
      <c r="AL395" s="94"/>
      <c r="AM395" s="94"/>
      <c r="AN395" s="94"/>
      <c r="AO395" s="43">
        <f>SUBTOTAL(9,AO362:AO391)</f>
        <v>30193</v>
      </c>
      <c r="AP395" s="116"/>
      <c r="AQ395" s="117"/>
      <c r="AR395" s="118"/>
      <c r="AS395" s="118"/>
      <c r="AT395" s="119">
        <f>SUBTOTAL(9,AT362:AT391)</f>
        <v>32229</v>
      </c>
      <c r="AU395" s="120"/>
      <c r="AV395" s="121"/>
      <c r="AW395" s="118"/>
      <c r="AX395" s="118"/>
      <c r="AY395" s="62"/>
      <c r="AZ395" s="98"/>
      <c r="BA395" s="69"/>
      <c r="BB395" s="69"/>
      <c r="BC395" s="69"/>
      <c r="BD395" s="69"/>
      <c r="BE395" s="16">
        <f>SUBTOTAL(9,BE362:BE391)</f>
        <v>0</v>
      </c>
      <c r="BF395" s="7">
        <f t="shared" ref="BF395:BM395" si="182">SUBTOTAL(9,BF362:BF391)</f>
        <v>433762</v>
      </c>
      <c r="BG395" s="43">
        <f t="shared" si="182"/>
        <v>136962</v>
      </c>
      <c r="BH395" s="44">
        <f t="shared" si="182"/>
        <v>296800</v>
      </c>
      <c r="BI395" s="44">
        <f t="shared" si="182"/>
        <v>0</v>
      </c>
      <c r="BJ395" s="44">
        <f t="shared" si="182"/>
        <v>0</v>
      </c>
      <c r="BK395" s="44">
        <f t="shared" si="182"/>
        <v>0</v>
      </c>
      <c r="BL395" s="44">
        <f t="shared" si="182"/>
        <v>0</v>
      </c>
      <c r="BM395" s="16">
        <f t="shared" si="182"/>
        <v>0</v>
      </c>
    </row>
    <row r="396" spans="1:65" outlineLevel="5" x14ac:dyDescent="0.3">
      <c r="A396" s="21">
        <f t="shared" si="178"/>
        <v>12</v>
      </c>
      <c r="B396" s="33">
        <f>B391+1</f>
        <v>44531</v>
      </c>
      <c r="C396" s="51">
        <v>314668</v>
      </c>
      <c r="D396" s="64" t="str">
        <f t="shared" ref="D396:D426" si="183">IFERROR(ROUND(AVERAGE(E396:L396),1),"")</f>
        <v/>
      </c>
      <c r="E396" s="12"/>
      <c r="F396" s="12"/>
      <c r="G396" s="12"/>
      <c r="H396" s="12"/>
      <c r="I396" s="12"/>
      <c r="J396" s="12"/>
      <c r="K396" s="12"/>
      <c r="L396" s="12"/>
      <c r="M396" s="74" t="str">
        <f t="shared" ref="M396:M426" si="184">IFERROR(ROUND(AVERAGE(N396:U396),1),"")</f>
        <v/>
      </c>
      <c r="N396" s="83" t="s">
        <v>103</v>
      </c>
      <c r="O396" s="83" t="s">
        <v>103</v>
      </c>
      <c r="P396" s="83"/>
      <c r="Q396" s="83"/>
      <c r="R396" s="83"/>
      <c r="S396" s="83"/>
      <c r="T396" s="83"/>
      <c r="U396" s="83"/>
      <c r="V396" s="5" t="str">
        <f t="shared" ref="V396:V426" si="185">IFERROR(ROUND(AVERAGE(W396:AD396),1),"")</f>
        <v/>
      </c>
      <c r="W396" s="41"/>
      <c r="X396" s="41"/>
      <c r="Y396" s="41"/>
      <c r="Z396" s="41"/>
      <c r="AA396" s="41"/>
      <c r="AB396" s="41"/>
      <c r="AC396" s="41"/>
      <c r="AD396" s="41"/>
      <c r="AE396" s="5" t="str">
        <f t="shared" ref="AE396:AE426" si="186">IFERROR(ROUND(AVERAGE(AF396:AM396),1),"")</f>
        <v/>
      </c>
      <c r="AF396" s="41"/>
      <c r="AG396" s="41"/>
      <c r="AH396" s="41"/>
      <c r="AI396" s="41"/>
      <c r="AJ396" s="41"/>
      <c r="AK396" s="41"/>
      <c r="AL396" s="41"/>
      <c r="AM396" s="41"/>
      <c r="AN396" s="41">
        <f>21000/AO396</f>
        <v>21.96652719665272</v>
      </c>
      <c r="AO396" s="41">
        <v>956</v>
      </c>
      <c r="AP396" s="110" t="s">
        <v>103</v>
      </c>
      <c r="AQ396" s="111" t="s">
        <v>103</v>
      </c>
      <c r="AR396" s="126" t="str">
        <f t="shared" ref="AR396:AR426" si="187">IFERROR(AQ396/AP396*100,"")</f>
        <v/>
      </c>
      <c r="AS396" s="126" t="str">
        <f t="shared" ref="AS396:AS426" si="188">IFERROR(100-AR396,"")</f>
        <v/>
      </c>
      <c r="AT396" s="127">
        <v>981</v>
      </c>
      <c r="AU396" s="128">
        <v>2.27</v>
      </c>
      <c r="AV396" s="129" t="s">
        <v>103</v>
      </c>
      <c r="AW396" s="126" t="str">
        <f t="shared" ref="AW396:AW426" si="189">IFERROR(AV396/AU396*100,"")</f>
        <v/>
      </c>
      <c r="AX396" s="126" t="str">
        <f t="shared" ref="AX396:AX426" si="190">IFERROR(100-AW396,"")</f>
        <v/>
      </c>
      <c r="AY396" s="64" t="str">
        <f t="shared" ref="AY396:AY426" si="191">IFERROR((1-((AW396*AS396)/(AX396*AR396)))*100,"")</f>
        <v/>
      </c>
      <c r="AZ396" s="97">
        <v>81.94</v>
      </c>
      <c r="BA396" s="68"/>
      <c r="BB396" s="68"/>
      <c r="BC396" s="68"/>
      <c r="BD396" s="68"/>
      <c r="BE396" s="15"/>
      <c r="BF396" s="5">
        <f t="shared" ref="BF396:BF426" si="192">IF(SUM(BG396:BM396)=0,"",SUM(BG396:BM396))</f>
        <v>17439</v>
      </c>
      <c r="BG396" s="41">
        <v>5127</v>
      </c>
      <c r="BH396" s="42">
        <v>12312</v>
      </c>
      <c r="BI396" s="42"/>
      <c r="BJ396" s="42"/>
      <c r="BK396" s="42"/>
      <c r="BL396" s="42"/>
      <c r="BM396" s="15"/>
    </row>
    <row r="397" spans="1:65" outlineLevel="5" x14ac:dyDescent="0.3">
      <c r="A397" s="22">
        <f t="shared" si="178"/>
        <v>12</v>
      </c>
      <c r="B397" s="9">
        <f t="shared" si="162"/>
        <v>44532</v>
      </c>
      <c r="C397" s="51">
        <v>291314</v>
      </c>
      <c r="D397" s="64" t="str">
        <f t="shared" si="183"/>
        <v/>
      </c>
      <c r="E397" s="12"/>
      <c r="F397" s="12"/>
      <c r="G397" s="12"/>
      <c r="H397" s="12"/>
      <c r="I397" s="12"/>
      <c r="J397" s="12"/>
      <c r="K397" s="12"/>
      <c r="L397" s="12"/>
      <c r="M397" s="74" t="str">
        <f t="shared" si="184"/>
        <v/>
      </c>
      <c r="N397" s="83" t="s">
        <v>103</v>
      </c>
      <c r="O397" s="83" t="s">
        <v>103</v>
      </c>
      <c r="P397" s="83"/>
      <c r="Q397" s="83"/>
      <c r="R397" s="83"/>
      <c r="S397" s="83"/>
      <c r="T397" s="83"/>
      <c r="U397" s="83"/>
      <c r="V397" s="5" t="str">
        <f t="shared" si="185"/>
        <v/>
      </c>
      <c r="W397" s="41"/>
      <c r="X397" s="41"/>
      <c r="Y397" s="41"/>
      <c r="Z397" s="41"/>
      <c r="AA397" s="41"/>
      <c r="AB397" s="41"/>
      <c r="AC397" s="41"/>
      <c r="AD397" s="41"/>
      <c r="AE397" s="5" t="str">
        <f t="shared" si="186"/>
        <v/>
      </c>
      <c r="AF397" s="41"/>
      <c r="AG397" s="41"/>
      <c r="AH397" s="41"/>
      <c r="AI397" s="41"/>
      <c r="AJ397" s="41"/>
      <c r="AK397" s="41"/>
      <c r="AL397" s="41"/>
      <c r="AM397" s="41"/>
      <c r="AN397" s="41">
        <f t="shared" ref="AN397:AN426" si="193">21000/AO397</f>
        <v>22.105263157894736</v>
      </c>
      <c r="AO397" s="41">
        <v>950</v>
      </c>
      <c r="AP397" s="110" t="s">
        <v>103</v>
      </c>
      <c r="AQ397" s="111" t="s">
        <v>103</v>
      </c>
      <c r="AR397" s="126" t="str">
        <f t="shared" si="187"/>
        <v/>
      </c>
      <c r="AS397" s="126" t="str">
        <f t="shared" si="188"/>
        <v/>
      </c>
      <c r="AT397" s="127">
        <v>1349</v>
      </c>
      <c r="AU397" s="128">
        <v>2.29</v>
      </c>
      <c r="AV397" s="129" t="s">
        <v>103</v>
      </c>
      <c r="AW397" s="126" t="str">
        <f t="shared" si="189"/>
        <v/>
      </c>
      <c r="AX397" s="126" t="str">
        <f t="shared" si="190"/>
        <v/>
      </c>
      <c r="AY397" s="64" t="str">
        <f t="shared" si="191"/>
        <v/>
      </c>
      <c r="AZ397" s="97">
        <v>81.78</v>
      </c>
      <c r="BA397" s="68"/>
      <c r="BB397" s="68"/>
      <c r="BC397" s="68"/>
      <c r="BD397" s="68"/>
      <c r="BE397" s="15"/>
      <c r="BF397" s="5">
        <f t="shared" si="192"/>
        <v>16260</v>
      </c>
      <c r="BG397" s="41">
        <v>5599</v>
      </c>
      <c r="BH397" s="42">
        <v>10661</v>
      </c>
      <c r="BI397" s="42"/>
      <c r="BJ397" s="42"/>
      <c r="BK397" s="42"/>
      <c r="BL397" s="42"/>
      <c r="BM397" s="15"/>
    </row>
    <row r="398" spans="1:65" outlineLevel="5" x14ac:dyDescent="0.3">
      <c r="A398" s="22">
        <f t="shared" si="178"/>
        <v>12</v>
      </c>
      <c r="B398" s="9">
        <f t="shared" si="162"/>
        <v>44533</v>
      </c>
      <c r="C398" s="51">
        <v>292197</v>
      </c>
      <c r="D398" s="64" t="str">
        <f t="shared" si="183"/>
        <v/>
      </c>
      <c r="E398" s="12"/>
      <c r="F398" s="12"/>
      <c r="G398" s="12"/>
      <c r="H398" s="12"/>
      <c r="I398" s="12"/>
      <c r="J398" s="12"/>
      <c r="K398" s="12"/>
      <c r="L398" s="12"/>
      <c r="M398" s="74" t="str">
        <f t="shared" si="184"/>
        <v/>
      </c>
      <c r="N398" s="83" t="s">
        <v>103</v>
      </c>
      <c r="O398" s="83" t="s">
        <v>103</v>
      </c>
      <c r="P398" s="83"/>
      <c r="Q398" s="83"/>
      <c r="R398" s="83"/>
      <c r="S398" s="83"/>
      <c r="T398" s="83"/>
      <c r="U398" s="83"/>
      <c r="V398" s="5" t="str">
        <f t="shared" si="185"/>
        <v/>
      </c>
      <c r="W398" s="41"/>
      <c r="X398" s="41"/>
      <c r="Y398" s="41"/>
      <c r="Z398" s="41"/>
      <c r="AA398" s="41"/>
      <c r="AB398" s="41"/>
      <c r="AC398" s="41"/>
      <c r="AD398" s="41"/>
      <c r="AE398" s="5" t="str">
        <f t="shared" si="186"/>
        <v/>
      </c>
      <c r="AF398" s="41"/>
      <c r="AG398" s="41"/>
      <c r="AH398" s="41"/>
      <c r="AI398" s="41"/>
      <c r="AJ398" s="41"/>
      <c r="AK398" s="41"/>
      <c r="AL398" s="41"/>
      <c r="AM398" s="41"/>
      <c r="AN398" s="41">
        <f t="shared" si="193"/>
        <v>17.412935323383085</v>
      </c>
      <c r="AO398" s="41">
        <v>1206</v>
      </c>
      <c r="AP398" s="110" t="s">
        <v>103</v>
      </c>
      <c r="AQ398" s="111" t="s">
        <v>103</v>
      </c>
      <c r="AR398" s="126" t="str">
        <f t="shared" si="187"/>
        <v/>
      </c>
      <c r="AS398" s="126" t="str">
        <f t="shared" si="188"/>
        <v/>
      </c>
      <c r="AT398" s="127">
        <v>1203</v>
      </c>
      <c r="AU398" s="128">
        <v>2.31</v>
      </c>
      <c r="AV398" s="129" t="s">
        <v>103</v>
      </c>
      <c r="AW398" s="126" t="str">
        <f t="shared" si="189"/>
        <v/>
      </c>
      <c r="AX398" s="126" t="str">
        <f t="shared" si="190"/>
        <v/>
      </c>
      <c r="AY398" s="64" t="str">
        <f t="shared" si="191"/>
        <v/>
      </c>
      <c r="AZ398" s="97">
        <v>81.64</v>
      </c>
      <c r="BA398" s="68"/>
      <c r="BB398" s="68"/>
      <c r="BC398" s="68"/>
      <c r="BD398" s="68"/>
      <c r="BE398" s="15"/>
      <c r="BF398" s="5">
        <f t="shared" si="192"/>
        <v>17618</v>
      </c>
      <c r="BG398" s="41">
        <v>5977</v>
      </c>
      <c r="BH398" s="42">
        <v>11641</v>
      </c>
      <c r="BI398" s="42"/>
      <c r="BJ398" s="42"/>
      <c r="BK398" s="42"/>
      <c r="BL398" s="42"/>
      <c r="BM398" s="15"/>
    </row>
    <row r="399" spans="1:65" outlineLevel="5" x14ac:dyDescent="0.3">
      <c r="A399" s="22">
        <f t="shared" si="178"/>
        <v>12</v>
      </c>
      <c r="B399" s="9">
        <f t="shared" si="162"/>
        <v>44534</v>
      </c>
      <c r="C399" s="51">
        <v>291129</v>
      </c>
      <c r="D399" s="64" t="str">
        <f t="shared" si="183"/>
        <v/>
      </c>
      <c r="E399" s="12"/>
      <c r="F399" s="12"/>
      <c r="G399" s="12"/>
      <c r="H399" s="12"/>
      <c r="I399" s="12"/>
      <c r="J399" s="12"/>
      <c r="K399" s="12"/>
      <c r="L399" s="12"/>
      <c r="M399" s="74" t="str">
        <f t="shared" si="184"/>
        <v/>
      </c>
      <c r="N399" s="83" t="s">
        <v>103</v>
      </c>
      <c r="O399" s="83" t="s">
        <v>103</v>
      </c>
      <c r="P399" s="83"/>
      <c r="Q399" s="83"/>
      <c r="R399" s="83"/>
      <c r="S399" s="83"/>
      <c r="T399" s="83"/>
      <c r="U399" s="83"/>
      <c r="V399" s="5" t="str">
        <f t="shared" si="185"/>
        <v/>
      </c>
      <c r="W399" s="41"/>
      <c r="X399" s="41"/>
      <c r="Y399" s="41"/>
      <c r="Z399" s="41"/>
      <c r="AA399" s="41"/>
      <c r="AB399" s="41"/>
      <c r="AC399" s="41"/>
      <c r="AD399" s="41"/>
      <c r="AE399" s="5" t="str">
        <f t="shared" si="186"/>
        <v/>
      </c>
      <c r="AF399" s="41"/>
      <c r="AG399" s="41"/>
      <c r="AH399" s="41"/>
      <c r="AI399" s="41"/>
      <c r="AJ399" s="41"/>
      <c r="AK399" s="41"/>
      <c r="AL399" s="41"/>
      <c r="AM399" s="41"/>
      <c r="AN399" s="41">
        <f t="shared" si="193"/>
        <v>22.388059701492537</v>
      </c>
      <c r="AO399" s="41">
        <v>938</v>
      </c>
      <c r="AP399" s="110" t="s">
        <v>103</v>
      </c>
      <c r="AQ399" s="111" t="s">
        <v>103</v>
      </c>
      <c r="AR399" s="126" t="str">
        <f t="shared" si="187"/>
        <v/>
      </c>
      <c r="AS399" s="126" t="str">
        <f t="shared" si="188"/>
        <v/>
      </c>
      <c r="AT399" s="127">
        <v>995</v>
      </c>
      <c r="AU399" s="128" t="s">
        <v>103</v>
      </c>
      <c r="AV399" s="129" t="s">
        <v>103</v>
      </c>
      <c r="AW399" s="126" t="str">
        <f t="shared" si="189"/>
        <v/>
      </c>
      <c r="AX399" s="126" t="str">
        <f t="shared" si="190"/>
        <v/>
      </c>
      <c r="AY399" s="64" t="str">
        <f t="shared" si="191"/>
        <v/>
      </c>
      <c r="AZ399" s="97" t="s">
        <v>103</v>
      </c>
      <c r="BA399" s="68"/>
      <c r="BB399" s="68"/>
      <c r="BC399" s="68"/>
      <c r="BD399" s="68"/>
      <c r="BE399" s="15"/>
      <c r="BF399" s="5">
        <f t="shared" si="192"/>
        <v>16696</v>
      </c>
      <c r="BG399" s="41">
        <v>5421</v>
      </c>
      <c r="BH399" s="42">
        <v>11275</v>
      </c>
      <c r="BI399" s="42"/>
      <c r="BJ399" s="42"/>
      <c r="BK399" s="42"/>
      <c r="BL399" s="42"/>
      <c r="BM399" s="15"/>
    </row>
    <row r="400" spans="1:65" outlineLevel="5" x14ac:dyDescent="0.3">
      <c r="A400" s="22">
        <f t="shared" si="178"/>
        <v>12</v>
      </c>
      <c r="B400" s="9">
        <f t="shared" si="162"/>
        <v>44535</v>
      </c>
      <c r="C400" s="51">
        <v>288823</v>
      </c>
      <c r="D400" s="64" t="str">
        <f t="shared" si="183"/>
        <v/>
      </c>
      <c r="E400" s="12"/>
      <c r="F400" s="12"/>
      <c r="G400" s="12"/>
      <c r="H400" s="12"/>
      <c r="I400" s="12"/>
      <c r="J400" s="12"/>
      <c r="K400" s="12"/>
      <c r="L400" s="12"/>
      <c r="M400" s="74" t="str">
        <f t="shared" si="184"/>
        <v/>
      </c>
      <c r="N400" s="83" t="s">
        <v>103</v>
      </c>
      <c r="O400" s="83" t="s">
        <v>103</v>
      </c>
      <c r="P400" s="83"/>
      <c r="Q400" s="83"/>
      <c r="R400" s="83"/>
      <c r="S400" s="83"/>
      <c r="T400" s="83"/>
      <c r="U400" s="83"/>
      <c r="V400" s="5" t="str">
        <f t="shared" si="185"/>
        <v/>
      </c>
      <c r="W400" s="41"/>
      <c r="X400" s="41"/>
      <c r="Y400" s="41"/>
      <c r="Z400" s="41"/>
      <c r="AA400" s="41"/>
      <c r="AB400" s="41"/>
      <c r="AC400" s="41"/>
      <c r="AD400" s="41"/>
      <c r="AE400" s="5" t="str">
        <f t="shared" si="186"/>
        <v/>
      </c>
      <c r="AF400" s="41"/>
      <c r="AG400" s="41"/>
      <c r="AH400" s="41"/>
      <c r="AI400" s="41"/>
      <c r="AJ400" s="41"/>
      <c r="AK400" s="41"/>
      <c r="AL400" s="41"/>
      <c r="AM400" s="41"/>
      <c r="AN400" s="41">
        <f t="shared" si="193"/>
        <v>22.128556375131719</v>
      </c>
      <c r="AO400" s="41">
        <v>949</v>
      </c>
      <c r="AP400" s="110" t="s">
        <v>103</v>
      </c>
      <c r="AQ400" s="111" t="s">
        <v>103</v>
      </c>
      <c r="AR400" s="126" t="str">
        <f t="shared" si="187"/>
        <v/>
      </c>
      <c r="AS400" s="126" t="str">
        <f t="shared" si="188"/>
        <v/>
      </c>
      <c r="AT400" s="127">
        <v>991</v>
      </c>
      <c r="AU400" s="128" t="s">
        <v>103</v>
      </c>
      <c r="AV400" s="129" t="s">
        <v>103</v>
      </c>
      <c r="AW400" s="126" t="str">
        <f t="shared" si="189"/>
        <v/>
      </c>
      <c r="AX400" s="126" t="str">
        <f t="shared" si="190"/>
        <v/>
      </c>
      <c r="AY400" s="64" t="str">
        <f t="shared" si="191"/>
        <v/>
      </c>
      <c r="AZ400" s="97" t="s">
        <v>103</v>
      </c>
      <c r="BA400" s="68"/>
      <c r="BB400" s="68"/>
      <c r="BC400" s="68"/>
      <c r="BD400" s="68"/>
      <c r="BE400" s="15"/>
      <c r="BF400" s="5">
        <f t="shared" si="192"/>
        <v>15632</v>
      </c>
      <c r="BG400" s="41">
        <v>5432</v>
      </c>
      <c r="BH400" s="42">
        <v>10200</v>
      </c>
      <c r="BI400" s="42"/>
      <c r="BJ400" s="42"/>
      <c r="BK400" s="42"/>
      <c r="BL400" s="42"/>
      <c r="BM400" s="15"/>
    </row>
    <row r="401" spans="1:65" outlineLevel="5" x14ac:dyDescent="0.3">
      <c r="A401" s="22">
        <f t="shared" si="178"/>
        <v>12</v>
      </c>
      <c r="B401" s="9">
        <f t="shared" si="162"/>
        <v>44536</v>
      </c>
      <c r="C401" s="51">
        <v>288380</v>
      </c>
      <c r="D401" s="64" t="str">
        <f t="shared" si="183"/>
        <v/>
      </c>
      <c r="E401" s="12"/>
      <c r="F401" s="12"/>
      <c r="G401" s="12"/>
      <c r="H401" s="12"/>
      <c r="I401" s="12"/>
      <c r="J401" s="12"/>
      <c r="K401" s="12"/>
      <c r="L401" s="12"/>
      <c r="M401" s="74" t="str">
        <f t="shared" si="184"/>
        <v/>
      </c>
      <c r="N401" s="83" t="s">
        <v>103</v>
      </c>
      <c r="O401" s="83" t="s">
        <v>103</v>
      </c>
      <c r="P401" s="83"/>
      <c r="Q401" s="83"/>
      <c r="R401" s="83"/>
      <c r="S401" s="83"/>
      <c r="T401" s="83"/>
      <c r="U401" s="83"/>
      <c r="V401" s="5" t="str">
        <f t="shared" si="185"/>
        <v/>
      </c>
      <c r="W401" s="41"/>
      <c r="X401" s="41"/>
      <c r="Y401" s="41"/>
      <c r="Z401" s="41"/>
      <c r="AA401" s="41"/>
      <c r="AB401" s="41"/>
      <c r="AC401" s="41"/>
      <c r="AD401" s="41"/>
      <c r="AE401" s="5" t="str">
        <f t="shared" si="186"/>
        <v/>
      </c>
      <c r="AF401" s="41"/>
      <c r="AG401" s="41"/>
      <c r="AH401" s="41"/>
      <c r="AI401" s="41"/>
      <c r="AJ401" s="41"/>
      <c r="AK401" s="41"/>
      <c r="AL401" s="41"/>
      <c r="AM401" s="41"/>
      <c r="AN401" s="41">
        <f t="shared" si="193"/>
        <v>19.644527595884004</v>
      </c>
      <c r="AO401" s="41">
        <v>1069</v>
      </c>
      <c r="AP401" s="110" t="s">
        <v>103</v>
      </c>
      <c r="AQ401" s="111" t="s">
        <v>103</v>
      </c>
      <c r="AR401" s="126" t="str">
        <f t="shared" si="187"/>
        <v/>
      </c>
      <c r="AS401" s="126" t="str">
        <f t="shared" si="188"/>
        <v/>
      </c>
      <c r="AT401" s="127">
        <v>1126</v>
      </c>
      <c r="AU401" s="128">
        <v>2.2799999999999998</v>
      </c>
      <c r="AV401" s="129" t="s">
        <v>103</v>
      </c>
      <c r="AW401" s="126" t="str">
        <f t="shared" si="189"/>
        <v/>
      </c>
      <c r="AX401" s="126" t="str">
        <f t="shared" si="190"/>
        <v/>
      </c>
      <c r="AY401" s="64" t="str">
        <f t="shared" si="191"/>
        <v/>
      </c>
      <c r="AZ401" s="97">
        <v>81.709999999999994</v>
      </c>
      <c r="BA401" s="68"/>
      <c r="BB401" s="68"/>
      <c r="BC401" s="68"/>
      <c r="BD401" s="68"/>
      <c r="BE401" s="15"/>
      <c r="BF401" s="5">
        <f t="shared" si="192"/>
        <v>14740</v>
      </c>
      <c r="BG401" s="41">
        <v>5153</v>
      </c>
      <c r="BH401" s="42">
        <v>9587</v>
      </c>
      <c r="BI401" s="42"/>
      <c r="BJ401" s="42"/>
      <c r="BK401" s="42"/>
      <c r="BL401" s="42"/>
      <c r="BM401" s="15"/>
    </row>
    <row r="402" spans="1:65" outlineLevel="5" x14ac:dyDescent="0.3">
      <c r="A402" s="22">
        <f t="shared" si="178"/>
        <v>12</v>
      </c>
      <c r="B402" s="9">
        <f t="shared" si="162"/>
        <v>44537</v>
      </c>
      <c r="C402" s="51">
        <v>289149</v>
      </c>
      <c r="D402" s="64" t="str">
        <f t="shared" si="183"/>
        <v/>
      </c>
      <c r="E402" s="12"/>
      <c r="F402" s="12"/>
      <c r="G402" s="12"/>
      <c r="H402" s="12"/>
      <c r="I402" s="12"/>
      <c r="J402" s="12"/>
      <c r="K402" s="12"/>
      <c r="L402" s="12"/>
      <c r="M402" s="74" t="str">
        <f t="shared" si="184"/>
        <v/>
      </c>
      <c r="N402" s="83" t="s">
        <v>103</v>
      </c>
      <c r="O402" s="83" t="s">
        <v>103</v>
      </c>
      <c r="P402" s="83"/>
      <c r="Q402" s="83"/>
      <c r="R402" s="83"/>
      <c r="S402" s="83"/>
      <c r="T402" s="83"/>
      <c r="U402" s="83"/>
      <c r="V402" s="5" t="str">
        <f t="shared" si="185"/>
        <v/>
      </c>
      <c r="W402" s="41"/>
      <c r="X402" s="41"/>
      <c r="Y402" s="41"/>
      <c r="Z402" s="41"/>
      <c r="AA402" s="41"/>
      <c r="AB402" s="41"/>
      <c r="AC402" s="41"/>
      <c r="AD402" s="41"/>
      <c r="AE402" s="5" t="str">
        <f t="shared" si="186"/>
        <v/>
      </c>
      <c r="AF402" s="41"/>
      <c r="AG402" s="41"/>
      <c r="AH402" s="41"/>
      <c r="AI402" s="41"/>
      <c r="AJ402" s="41"/>
      <c r="AK402" s="41"/>
      <c r="AL402" s="41"/>
      <c r="AM402" s="41"/>
      <c r="AN402" s="41">
        <f t="shared" si="193"/>
        <v>17.872340425531913</v>
      </c>
      <c r="AO402" s="41">
        <v>1175</v>
      </c>
      <c r="AP402" s="110" t="s">
        <v>103</v>
      </c>
      <c r="AQ402" s="111" t="s">
        <v>103</v>
      </c>
      <c r="AR402" s="126" t="str">
        <f t="shared" si="187"/>
        <v/>
      </c>
      <c r="AS402" s="126" t="str">
        <f t="shared" si="188"/>
        <v/>
      </c>
      <c r="AT402" s="127">
        <v>1199</v>
      </c>
      <c r="AU402" s="128">
        <v>2.25</v>
      </c>
      <c r="AV402" s="129" t="s">
        <v>103</v>
      </c>
      <c r="AW402" s="126" t="str">
        <f t="shared" si="189"/>
        <v/>
      </c>
      <c r="AX402" s="126" t="str">
        <f t="shared" si="190"/>
        <v/>
      </c>
      <c r="AY402" s="64" t="str">
        <f t="shared" si="191"/>
        <v/>
      </c>
      <c r="AZ402" s="97">
        <v>81.150000000000006</v>
      </c>
      <c r="BA402" s="68"/>
      <c r="BB402" s="68"/>
      <c r="BC402" s="68"/>
      <c r="BD402" s="68"/>
      <c r="BE402" s="15"/>
      <c r="BF402" s="5">
        <f t="shared" si="192"/>
        <v>15369</v>
      </c>
      <c r="BG402" s="41">
        <v>5713</v>
      </c>
      <c r="BH402" s="42">
        <v>9656</v>
      </c>
      <c r="BI402" s="42"/>
      <c r="BJ402" s="42"/>
      <c r="BK402" s="42"/>
      <c r="BL402" s="42"/>
      <c r="BM402" s="15"/>
    </row>
    <row r="403" spans="1:65" outlineLevel="5" x14ac:dyDescent="0.3">
      <c r="A403" s="22">
        <f t="shared" si="178"/>
        <v>12</v>
      </c>
      <c r="B403" s="9">
        <f t="shared" si="162"/>
        <v>44538</v>
      </c>
      <c r="C403" s="51">
        <v>288480</v>
      </c>
      <c r="D403" s="64" t="str">
        <f t="shared" si="183"/>
        <v/>
      </c>
      <c r="E403" s="12"/>
      <c r="F403" s="12"/>
      <c r="G403" s="12"/>
      <c r="H403" s="12"/>
      <c r="I403" s="12"/>
      <c r="J403" s="12"/>
      <c r="K403" s="12"/>
      <c r="L403" s="12"/>
      <c r="M403" s="74">
        <f t="shared" si="184"/>
        <v>7</v>
      </c>
      <c r="N403" s="83">
        <v>7.05</v>
      </c>
      <c r="O403" s="83">
        <v>7.03</v>
      </c>
      <c r="P403" s="83"/>
      <c r="Q403" s="83"/>
      <c r="R403" s="83"/>
      <c r="S403" s="83"/>
      <c r="T403" s="83"/>
      <c r="U403" s="83"/>
      <c r="V403" s="5" t="str">
        <f t="shared" si="185"/>
        <v/>
      </c>
      <c r="W403" s="41"/>
      <c r="X403" s="41"/>
      <c r="Y403" s="41"/>
      <c r="Z403" s="41"/>
      <c r="AA403" s="41"/>
      <c r="AB403" s="41"/>
      <c r="AC403" s="41"/>
      <c r="AD403" s="41"/>
      <c r="AE403" s="5" t="str">
        <f t="shared" si="186"/>
        <v/>
      </c>
      <c r="AF403" s="41"/>
      <c r="AG403" s="41"/>
      <c r="AH403" s="41"/>
      <c r="AI403" s="41"/>
      <c r="AJ403" s="41"/>
      <c r="AK403" s="41"/>
      <c r="AL403" s="41"/>
      <c r="AM403" s="41"/>
      <c r="AN403" s="41">
        <f t="shared" si="193"/>
        <v>21.649484536082475</v>
      </c>
      <c r="AO403" s="41">
        <v>970</v>
      </c>
      <c r="AP403" s="110">
        <v>3.82</v>
      </c>
      <c r="AQ403" s="111">
        <v>3.13</v>
      </c>
      <c r="AR403" s="126">
        <f t="shared" si="187"/>
        <v>81.937172774869111</v>
      </c>
      <c r="AS403" s="126">
        <f t="shared" si="188"/>
        <v>18.062827225130889</v>
      </c>
      <c r="AT403" s="127">
        <v>1004</v>
      </c>
      <c r="AU403" s="128">
        <v>2.2400000000000002</v>
      </c>
      <c r="AV403" s="129">
        <v>1.54</v>
      </c>
      <c r="AW403" s="126">
        <f t="shared" si="189"/>
        <v>68.75</v>
      </c>
      <c r="AX403" s="126">
        <f t="shared" si="190"/>
        <v>31.25</v>
      </c>
      <c r="AY403" s="64">
        <f t="shared" si="191"/>
        <v>51.501597444089462</v>
      </c>
      <c r="AZ403" s="97">
        <v>81.510000000000005</v>
      </c>
      <c r="BA403" s="68"/>
      <c r="BB403" s="68"/>
      <c r="BC403" s="68"/>
      <c r="BD403" s="68"/>
      <c r="BE403" s="15"/>
      <c r="BF403" s="5">
        <f t="shared" si="192"/>
        <v>17684</v>
      </c>
      <c r="BG403" s="41">
        <v>5550</v>
      </c>
      <c r="BH403" s="42">
        <v>12134</v>
      </c>
      <c r="BI403" s="42"/>
      <c r="BJ403" s="42"/>
      <c r="BK403" s="42"/>
      <c r="BL403" s="42"/>
      <c r="BM403" s="15"/>
    </row>
    <row r="404" spans="1:65" outlineLevel="5" x14ac:dyDescent="0.3">
      <c r="A404" s="22">
        <f t="shared" si="178"/>
        <v>12</v>
      </c>
      <c r="B404" s="9">
        <f t="shared" si="162"/>
        <v>44539</v>
      </c>
      <c r="C404" s="51">
        <v>275639</v>
      </c>
      <c r="D404" s="64" t="str">
        <f t="shared" si="183"/>
        <v/>
      </c>
      <c r="E404" s="12"/>
      <c r="F404" s="12"/>
      <c r="G404" s="12"/>
      <c r="H404" s="12"/>
      <c r="I404" s="12"/>
      <c r="J404" s="12"/>
      <c r="K404" s="12"/>
      <c r="L404" s="12"/>
      <c r="M404" s="74" t="str">
        <f t="shared" si="184"/>
        <v/>
      </c>
      <c r="N404" s="83" t="s">
        <v>103</v>
      </c>
      <c r="O404" s="83" t="s">
        <v>103</v>
      </c>
      <c r="P404" s="83"/>
      <c r="Q404" s="83"/>
      <c r="R404" s="83"/>
      <c r="S404" s="83"/>
      <c r="T404" s="83"/>
      <c r="U404" s="83"/>
      <c r="V404" s="5" t="str">
        <f t="shared" si="185"/>
        <v/>
      </c>
      <c r="W404" s="41"/>
      <c r="X404" s="41"/>
      <c r="Y404" s="41"/>
      <c r="Z404" s="41"/>
      <c r="AA404" s="41"/>
      <c r="AB404" s="41"/>
      <c r="AC404" s="41"/>
      <c r="AD404" s="41"/>
      <c r="AE404" s="5" t="str">
        <f t="shared" si="186"/>
        <v/>
      </c>
      <c r="AF404" s="41"/>
      <c r="AG404" s="41"/>
      <c r="AH404" s="41"/>
      <c r="AI404" s="41"/>
      <c r="AJ404" s="41"/>
      <c r="AK404" s="41"/>
      <c r="AL404" s="41"/>
      <c r="AM404" s="41"/>
      <c r="AN404" s="41">
        <f t="shared" si="193"/>
        <v>23.622047244094489</v>
      </c>
      <c r="AO404" s="41">
        <v>889</v>
      </c>
      <c r="AP404" s="110" t="s">
        <v>103</v>
      </c>
      <c r="AQ404" s="111" t="s">
        <v>103</v>
      </c>
      <c r="AR404" s="126" t="str">
        <f t="shared" si="187"/>
        <v/>
      </c>
      <c r="AS404" s="126" t="str">
        <f t="shared" si="188"/>
        <v/>
      </c>
      <c r="AT404" s="127">
        <v>1255</v>
      </c>
      <c r="AU404" s="128">
        <v>2.2200000000000002</v>
      </c>
      <c r="AV404" s="129" t="s">
        <v>103</v>
      </c>
      <c r="AW404" s="126" t="str">
        <f t="shared" si="189"/>
        <v/>
      </c>
      <c r="AX404" s="126" t="str">
        <f t="shared" si="190"/>
        <v/>
      </c>
      <c r="AY404" s="64" t="str">
        <f t="shared" si="191"/>
        <v/>
      </c>
      <c r="AZ404" s="97">
        <v>81.680000000000007</v>
      </c>
      <c r="BA404" s="68"/>
      <c r="BB404" s="68"/>
      <c r="BC404" s="68"/>
      <c r="BD404" s="68"/>
      <c r="BE404" s="15"/>
      <c r="BF404" s="5">
        <f t="shared" si="192"/>
        <v>9391</v>
      </c>
      <c r="BG404" s="41">
        <v>5118</v>
      </c>
      <c r="BH404" s="42">
        <v>4273</v>
      </c>
      <c r="BI404" s="42"/>
      <c r="BJ404" s="42"/>
      <c r="BK404" s="42"/>
      <c r="BL404" s="42"/>
      <c r="BM404" s="15"/>
    </row>
    <row r="405" spans="1:65" outlineLevel="5" x14ac:dyDescent="0.3">
      <c r="A405" s="22">
        <f t="shared" si="178"/>
        <v>12</v>
      </c>
      <c r="B405" s="9">
        <f t="shared" si="162"/>
        <v>44540</v>
      </c>
      <c r="C405" s="51">
        <v>283853</v>
      </c>
      <c r="D405" s="64" t="str">
        <f t="shared" si="183"/>
        <v/>
      </c>
      <c r="E405" s="12"/>
      <c r="F405" s="12"/>
      <c r="G405" s="12"/>
      <c r="H405" s="12"/>
      <c r="I405" s="12"/>
      <c r="J405" s="12"/>
      <c r="K405" s="12"/>
      <c r="L405" s="12"/>
      <c r="M405" s="74" t="str">
        <f t="shared" si="184"/>
        <v/>
      </c>
      <c r="N405" s="83" t="s">
        <v>103</v>
      </c>
      <c r="O405" s="83" t="s">
        <v>103</v>
      </c>
      <c r="P405" s="83"/>
      <c r="Q405" s="83"/>
      <c r="R405" s="83"/>
      <c r="S405" s="83"/>
      <c r="T405" s="83"/>
      <c r="U405" s="83"/>
      <c r="V405" s="5" t="str">
        <f t="shared" si="185"/>
        <v/>
      </c>
      <c r="W405" s="41"/>
      <c r="X405" s="41"/>
      <c r="Y405" s="41"/>
      <c r="Z405" s="41"/>
      <c r="AA405" s="41"/>
      <c r="AB405" s="41"/>
      <c r="AC405" s="41"/>
      <c r="AD405" s="41"/>
      <c r="AE405" s="5" t="str">
        <f t="shared" si="186"/>
        <v/>
      </c>
      <c r="AF405" s="41"/>
      <c r="AG405" s="41"/>
      <c r="AH405" s="41"/>
      <c r="AI405" s="41"/>
      <c r="AJ405" s="41"/>
      <c r="AK405" s="41"/>
      <c r="AL405" s="41"/>
      <c r="AM405" s="41"/>
      <c r="AN405" s="41">
        <f t="shared" si="193"/>
        <v>22.175290390707499</v>
      </c>
      <c r="AO405" s="41">
        <v>947</v>
      </c>
      <c r="AP405" s="110" t="s">
        <v>103</v>
      </c>
      <c r="AQ405" s="111" t="s">
        <v>103</v>
      </c>
      <c r="AR405" s="126" t="str">
        <f t="shared" si="187"/>
        <v/>
      </c>
      <c r="AS405" s="126" t="str">
        <f t="shared" si="188"/>
        <v/>
      </c>
      <c r="AT405" s="127">
        <v>1010</v>
      </c>
      <c r="AU405" s="128">
        <v>2.2200000000000002</v>
      </c>
      <c r="AV405" s="129" t="s">
        <v>103</v>
      </c>
      <c r="AW405" s="126" t="str">
        <f t="shared" si="189"/>
        <v/>
      </c>
      <c r="AX405" s="126" t="str">
        <f t="shared" si="190"/>
        <v/>
      </c>
      <c r="AY405" s="64" t="str">
        <f t="shared" si="191"/>
        <v/>
      </c>
      <c r="AZ405" s="97">
        <v>81.37</v>
      </c>
      <c r="BA405" s="68"/>
      <c r="BB405" s="68"/>
      <c r="BC405" s="68"/>
      <c r="BD405" s="68"/>
      <c r="BE405" s="15"/>
      <c r="BF405" s="5">
        <f t="shared" si="192"/>
        <v>15544</v>
      </c>
      <c r="BG405" s="41">
        <v>5529</v>
      </c>
      <c r="BH405" s="42">
        <v>10015</v>
      </c>
      <c r="BI405" s="42"/>
      <c r="BJ405" s="42"/>
      <c r="BK405" s="42"/>
      <c r="BL405" s="42"/>
      <c r="BM405" s="15"/>
    </row>
    <row r="406" spans="1:65" outlineLevel="5" x14ac:dyDescent="0.3">
      <c r="A406" s="22">
        <f t="shared" si="178"/>
        <v>12</v>
      </c>
      <c r="B406" s="9">
        <f t="shared" si="162"/>
        <v>44541</v>
      </c>
      <c r="C406" s="51">
        <v>290642</v>
      </c>
      <c r="D406" s="64" t="str">
        <f t="shared" si="183"/>
        <v/>
      </c>
      <c r="E406" s="12"/>
      <c r="F406" s="12"/>
      <c r="G406" s="12"/>
      <c r="H406" s="12"/>
      <c r="I406" s="12"/>
      <c r="J406" s="12"/>
      <c r="K406" s="12"/>
      <c r="L406" s="12"/>
      <c r="M406" s="74" t="str">
        <f t="shared" si="184"/>
        <v/>
      </c>
      <c r="N406" s="83" t="s">
        <v>103</v>
      </c>
      <c r="O406" s="83" t="s">
        <v>103</v>
      </c>
      <c r="P406" s="83"/>
      <c r="Q406" s="83"/>
      <c r="R406" s="83"/>
      <c r="S406" s="83"/>
      <c r="T406" s="83"/>
      <c r="U406" s="83"/>
      <c r="V406" s="5" t="str">
        <f t="shared" si="185"/>
        <v/>
      </c>
      <c r="W406" s="41"/>
      <c r="X406" s="41"/>
      <c r="Y406" s="41"/>
      <c r="Z406" s="41"/>
      <c r="AA406" s="41"/>
      <c r="AB406" s="41"/>
      <c r="AC406" s="41"/>
      <c r="AD406" s="41"/>
      <c r="AE406" s="5" t="str">
        <f t="shared" si="186"/>
        <v/>
      </c>
      <c r="AF406" s="41"/>
      <c r="AG406" s="41"/>
      <c r="AH406" s="41"/>
      <c r="AI406" s="41"/>
      <c r="AJ406" s="41"/>
      <c r="AK406" s="41"/>
      <c r="AL406" s="41"/>
      <c r="AM406" s="41"/>
      <c r="AN406" s="41">
        <f t="shared" si="193"/>
        <v>18.38879159369527</v>
      </c>
      <c r="AO406" s="41">
        <v>1142</v>
      </c>
      <c r="AP406" s="110" t="s">
        <v>103</v>
      </c>
      <c r="AQ406" s="111" t="s">
        <v>103</v>
      </c>
      <c r="AR406" s="126" t="str">
        <f t="shared" si="187"/>
        <v/>
      </c>
      <c r="AS406" s="126" t="str">
        <f t="shared" si="188"/>
        <v/>
      </c>
      <c r="AT406" s="127">
        <v>1168</v>
      </c>
      <c r="AU406" s="128" t="s">
        <v>103</v>
      </c>
      <c r="AV406" s="129" t="s">
        <v>103</v>
      </c>
      <c r="AW406" s="126" t="str">
        <f t="shared" si="189"/>
        <v/>
      </c>
      <c r="AX406" s="126" t="str">
        <f t="shared" si="190"/>
        <v/>
      </c>
      <c r="AY406" s="64" t="str">
        <f t="shared" si="191"/>
        <v/>
      </c>
      <c r="AZ406" s="97" t="s">
        <v>103</v>
      </c>
      <c r="BA406" s="68"/>
      <c r="BB406" s="68"/>
      <c r="BC406" s="68"/>
      <c r="BD406" s="68"/>
      <c r="BE406" s="15"/>
      <c r="BF406" s="5">
        <f t="shared" si="192"/>
        <v>19690</v>
      </c>
      <c r="BG406" s="41">
        <v>5950</v>
      </c>
      <c r="BH406" s="42">
        <v>13740</v>
      </c>
      <c r="BI406" s="42"/>
      <c r="BJ406" s="42"/>
      <c r="BK406" s="42"/>
      <c r="BL406" s="42"/>
      <c r="BM406" s="15"/>
    </row>
    <row r="407" spans="1:65" outlineLevel="5" x14ac:dyDescent="0.3">
      <c r="A407" s="22">
        <f t="shared" si="178"/>
        <v>12</v>
      </c>
      <c r="B407" s="9">
        <f t="shared" si="162"/>
        <v>44542</v>
      </c>
      <c r="C407" s="51">
        <v>280641</v>
      </c>
      <c r="D407" s="64" t="str">
        <f t="shared" si="183"/>
        <v/>
      </c>
      <c r="E407" s="12"/>
      <c r="F407" s="12"/>
      <c r="G407" s="12"/>
      <c r="H407" s="12"/>
      <c r="I407" s="12"/>
      <c r="J407" s="12"/>
      <c r="K407" s="12"/>
      <c r="L407" s="12"/>
      <c r="M407" s="74" t="str">
        <f t="shared" si="184"/>
        <v/>
      </c>
      <c r="N407" s="83" t="s">
        <v>103</v>
      </c>
      <c r="O407" s="83" t="s">
        <v>103</v>
      </c>
      <c r="P407" s="83"/>
      <c r="Q407" s="83"/>
      <c r="R407" s="83"/>
      <c r="S407" s="83"/>
      <c r="T407" s="83"/>
      <c r="U407" s="83"/>
      <c r="V407" s="5" t="str">
        <f t="shared" si="185"/>
        <v/>
      </c>
      <c r="W407" s="41"/>
      <c r="X407" s="41"/>
      <c r="Y407" s="41"/>
      <c r="Z407" s="41"/>
      <c r="AA407" s="41"/>
      <c r="AB407" s="41"/>
      <c r="AC407" s="41"/>
      <c r="AD407" s="41"/>
      <c r="AE407" s="5" t="str">
        <f t="shared" si="186"/>
        <v/>
      </c>
      <c r="AF407" s="41"/>
      <c r="AG407" s="41"/>
      <c r="AH407" s="41"/>
      <c r="AI407" s="41"/>
      <c r="AJ407" s="41"/>
      <c r="AK407" s="41"/>
      <c r="AL407" s="41"/>
      <c r="AM407" s="41"/>
      <c r="AN407" s="41">
        <f t="shared" si="193"/>
        <v>20.730503455083909</v>
      </c>
      <c r="AO407" s="41">
        <v>1013</v>
      </c>
      <c r="AP407" s="110" t="s">
        <v>103</v>
      </c>
      <c r="AQ407" s="111" t="s">
        <v>103</v>
      </c>
      <c r="AR407" s="126" t="str">
        <f t="shared" si="187"/>
        <v/>
      </c>
      <c r="AS407" s="126" t="str">
        <f t="shared" si="188"/>
        <v/>
      </c>
      <c r="AT407" s="127">
        <v>1342</v>
      </c>
      <c r="AU407" s="128" t="s">
        <v>103</v>
      </c>
      <c r="AV407" s="129" t="s">
        <v>103</v>
      </c>
      <c r="AW407" s="126" t="str">
        <f t="shared" si="189"/>
        <v/>
      </c>
      <c r="AX407" s="126" t="str">
        <f t="shared" si="190"/>
        <v/>
      </c>
      <c r="AY407" s="64" t="str">
        <f t="shared" si="191"/>
        <v/>
      </c>
      <c r="AZ407" s="97" t="s">
        <v>103</v>
      </c>
      <c r="BA407" s="68"/>
      <c r="BB407" s="68"/>
      <c r="BC407" s="68"/>
      <c r="BD407" s="68"/>
      <c r="BE407" s="15"/>
      <c r="BF407" s="5">
        <f t="shared" si="192"/>
        <v>17968</v>
      </c>
      <c r="BG407" s="41">
        <v>5573</v>
      </c>
      <c r="BH407" s="42">
        <v>12395</v>
      </c>
      <c r="BI407" s="42"/>
      <c r="BJ407" s="42"/>
      <c r="BK407" s="42"/>
      <c r="BL407" s="42"/>
      <c r="BM407" s="15"/>
    </row>
    <row r="408" spans="1:65" outlineLevel="5" x14ac:dyDescent="0.3">
      <c r="A408" s="22">
        <f t="shared" si="178"/>
        <v>12</v>
      </c>
      <c r="B408" s="9">
        <f t="shared" si="162"/>
        <v>44543</v>
      </c>
      <c r="C408" s="51">
        <v>271908</v>
      </c>
      <c r="D408" s="64" t="str">
        <f t="shared" si="183"/>
        <v/>
      </c>
      <c r="E408" s="12"/>
      <c r="F408" s="12"/>
      <c r="G408" s="12"/>
      <c r="H408" s="12"/>
      <c r="I408" s="12"/>
      <c r="J408" s="12"/>
      <c r="K408" s="12"/>
      <c r="L408" s="12"/>
      <c r="M408" s="74" t="str">
        <f t="shared" si="184"/>
        <v/>
      </c>
      <c r="N408" s="83" t="s">
        <v>103</v>
      </c>
      <c r="O408" s="83" t="s">
        <v>103</v>
      </c>
      <c r="P408" s="83"/>
      <c r="Q408" s="83"/>
      <c r="R408" s="83"/>
      <c r="S408" s="83"/>
      <c r="T408" s="83"/>
      <c r="U408" s="83"/>
      <c r="V408" s="5" t="str">
        <f t="shared" si="185"/>
        <v/>
      </c>
      <c r="W408" s="41"/>
      <c r="X408" s="41"/>
      <c r="Y408" s="41"/>
      <c r="Z408" s="41"/>
      <c r="AA408" s="41"/>
      <c r="AB408" s="41"/>
      <c r="AC408" s="41"/>
      <c r="AD408" s="41"/>
      <c r="AE408" s="5" t="str">
        <f t="shared" si="186"/>
        <v/>
      </c>
      <c r="AF408" s="41"/>
      <c r="AG408" s="41"/>
      <c r="AH408" s="41"/>
      <c r="AI408" s="41"/>
      <c r="AJ408" s="41"/>
      <c r="AK408" s="41"/>
      <c r="AL408" s="41"/>
      <c r="AM408" s="41"/>
      <c r="AN408" s="41">
        <f t="shared" si="193"/>
        <v>20.23121387283237</v>
      </c>
      <c r="AO408" s="41">
        <v>1038</v>
      </c>
      <c r="AP408" s="110" t="s">
        <v>103</v>
      </c>
      <c r="AQ408" s="111" t="s">
        <v>103</v>
      </c>
      <c r="AR408" s="126" t="str">
        <f t="shared" si="187"/>
        <v/>
      </c>
      <c r="AS408" s="126" t="str">
        <f t="shared" si="188"/>
        <v/>
      </c>
      <c r="AT408" s="127">
        <v>1087</v>
      </c>
      <c r="AU408" s="128">
        <v>2.2400000000000002</v>
      </c>
      <c r="AV408" s="129" t="s">
        <v>103</v>
      </c>
      <c r="AW408" s="126" t="str">
        <f t="shared" si="189"/>
        <v/>
      </c>
      <c r="AX408" s="126" t="str">
        <f t="shared" si="190"/>
        <v/>
      </c>
      <c r="AY408" s="64" t="str">
        <f t="shared" si="191"/>
        <v/>
      </c>
      <c r="AZ408" s="97">
        <v>81.56</v>
      </c>
      <c r="BA408" s="68"/>
      <c r="BB408" s="68"/>
      <c r="BC408" s="68"/>
      <c r="BD408" s="68"/>
      <c r="BE408" s="15"/>
      <c r="BF408" s="5">
        <f t="shared" si="192"/>
        <v>17233</v>
      </c>
      <c r="BG408" s="41">
        <v>5408</v>
      </c>
      <c r="BH408" s="42">
        <v>11825</v>
      </c>
      <c r="BI408" s="42"/>
      <c r="BJ408" s="42"/>
      <c r="BK408" s="42"/>
      <c r="BL408" s="42"/>
      <c r="BM408" s="15"/>
    </row>
    <row r="409" spans="1:65" outlineLevel="5" x14ac:dyDescent="0.3">
      <c r="A409" s="22">
        <f t="shared" si="178"/>
        <v>12</v>
      </c>
      <c r="B409" s="9">
        <f t="shared" si="162"/>
        <v>44544</v>
      </c>
      <c r="C409" s="51">
        <v>279462</v>
      </c>
      <c r="D409" s="64" t="str">
        <f t="shared" si="183"/>
        <v/>
      </c>
      <c r="E409" s="12"/>
      <c r="F409" s="12"/>
      <c r="G409" s="12"/>
      <c r="H409" s="12"/>
      <c r="I409" s="12"/>
      <c r="J409" s="12"/>
      <c r="K409" s="12"/>
      <c r="L409" s="12"/>
      <c r="M409" s="74" t="str">
        <f t="shared" si="184"/>
        <v/>
      </c>
      <c r="N409" s="83" t="s">
        <v>103</v>
      </c>
      <c r="O409" s="83" t="s">
        <v>103</v>
      </c>
      <c r="P409" s="83"/>
      <c r="Q409" s="83"/>
      <c r="R409" s="83"/>
      <c r="S409" s="83"/>
      <c r="T409" s="83"/>
      <c r="U409" s="83"/>
      <c r="V409" s="5" t="str">
        <f t="shared" si="185"/>
        <v/>
      </c>
      <c r="W409" s="41"/>
      <c r="X409" s="41"/>
      <c r="Y409" s="41"/>
      <c r="Z409" s="41"/>
      <c r="AA409" s="41"/>
      <c r="AB409" s="41"/>
      <c r="AC409" s="41"/>
      <c r="AD409" s="41"/>
      <c r="AE409" s="5" t="str">
        <f t="shared" si="186"/>
        <v/>
      </c>
      <c r="AF409" s="41"/>
      <c r="AG409" s="41"/>
      <c r="AH409" s="41"/>
      <c r="AI409" s="41"/>
      <c r="AJ409" s="41"/>
      <c r="AK409" s="41"/>
      <c r="AL409" s="41"/>
      <c r="AM409" s="41"/>
      <c r="AN409" s="41">
        <f t="shared" si="193"/>
        <v>23.972602739726028</v>
      </c>
      <c r="AO409" s="41">
        <v>876</v>
      </c>
      <c r="AP409" s="110" t="s">
        <v>103</v>
      </c>
      <c r="AQ409" s="111" t="s">
        <v>103</v>
      </c>
      <c r="AR409" s="126" t="str">
        <f t="shared" si="187"/>
        <v/>
      </c>
      <c r="AS409" s="126" t="str">
        <f t="shared" si="188"/>
        <v/>
      </c>
      <c r="AT409" s="127">
        <v>945</v>
      </c>
      <c r="AU409" s="128">
        <v>2.21</v>
      </c>
      <c r="AV409" s="129" t="s">
        <v>103</v>
      </c>
      <c r="AW409" s="126" t="str">
        <f t="shared" si="189"/>
        <v/>
      </c>
      <c r="AX409" s="126" t="str">
        <f t="shared" si="190"/>
        <v/>
      </c>
      <c r="AY409" s="64" t="str">
        <f t="shared" si="191"/>
        <v/>
      </c>
      <c r="AZ409" s="97">
        <v>81.44</v>
      </c>
      <c r="BA409" s="68"/>
      <c r="BB409" s="68"/>
      <c r="BC409" s="68"/>
      <c r="BD409" s="68"/>
      <c r="BE409" s="15"/>
      <c r="BF409" s="5">
        <f t="shared" si="192"/>
        <v>15275</v>
      </c>
      <c r="BG409" s="41">
        <v>5563</v>
      </c>
      <c r="BH409" s="42">
        <v>9712</v>
      </c>
      <c r="BI409" s="42"/>
      <c r="BJ409" s="42"/>
      <c r="BK409" s="42"/>
      <c r="BL409" s="42"/>
      <c r="BM409" s="15"/>
    </row>
    <row r="410" spans="1:65" outlineLevel="5" x14ac:dyDescent="0.3">
      <c r="A410" s="22">
        <f t="shared" si="178"/>
        <v>12</v>
      </c>
      <c r="B410" s="9">
        <f t="shared" si="162"/>
        <v>44545</v>
      </c>
      <c r="C410" s="51">
        <v>287460</v>
      </c>
      <c r="D410" s="64" t="str">
        <f t="shared" si="183"/>
        <v/>
      </c>
      <c r="E410" s="12"/>
      <c r="F410" s="12"/>
      <c r="G410" s="12"/>
      <c r="H410" s="12"/>
      <c r="I410" s="12"/>
      <c r="J410" s="12"/>
      <c r="K410" s="12"/>
      <c r="L410" s="12"/>
      <c r="M410" s="74" t="str">
        <f t="shared" si="184"/>
        <v/>
      </c>
      <c r="N410" s="83" t="s">
        <v>103</v>
      </c>
      <c r="O410" s="83" t="s">
        <v>103</v>
      </c>
      <c r="P410" s="83"/>
      <c r="Q410" s="83"/>
      <c r="R410" s="83"/>
      <c r="S410" s="83"/>
      <c r="T410" s="83"/>
      <c r="U410" s="83"/>
      <c r="V410" s="5" t="str">
        <f t="shared" si="185"/>
        <v/>
      </c>
      <c r="W410" s="41"/>
      <c r="X410" s="41"/>
      <c r="Y410" s="41"/>
      <c r="Z410" s="41"/>
      <c r="AA410" s="41"/>
      <c r="AB410" s="41"/>
      <c r="AC410" s="41"/>
      <c r="AD410" s="41"/>
      <c r="AE410" s="5" t="str">
        <f t="shared" si="186"/>
        <v/>
      </c>
      <c r="AF410" s="41"/>
      <c r="AG410" s="41"/>
      <c r="AH410" s="41"/>
      <c r="AI410" s="41"/>
      <c r="AJ410" s="41"/>
      <c r="AK410" s="41"/>
      <c r="AL410" s="41"/>
      <c r="AM410" s="41"/>
      <c r="AN410" s="41">
        <f t="shared" si="193"/>
        <v>22.925764192139738</v>
      </c>
      <c r="AO410" s="41">
        <v>916</v>
      </c>
      <c r="AP410" s="110" t="s">
        <v>103</v>
      </c>
      <c r="AQ410" s="111" t="s">
        <v>103</v>
      </c>
      <c r="AR410" s="126" t="str">
        <f t="shared" si="187"/>
        <v/>
      </c>
      <c r="AS410" s="126" t="str">
        <f t="shared" si="188"/>
        <v/>
      </c>
      <c r="AT410" s="127">
        <v>941</v>
      </c>
      <c r="AU410" s="128">
        <v>2.21</v>
      </c>
      <c r="AV410" s="129" t="s">
        <v>103</v>
      </c>
      <c r="AW410" s="126" t="str">
        <f t="shared" si="189"/>
        <v/>
      </c>
      <c r="AX410" s="126" t="str">
        <f t="shared" si="190"/>
        <v/>
      </c>
      <c r="AY410" s="64" t="str">
        <f t="shared" si="191"/>
        <v/>
      </c>
      <c r="AZ410" s="97">
        <v>81.31</v>
      </c>
      <c r="BA410" s="68"/>
      <c r="BB410" s="68"/>
      <c r="BC410" s="68"/>
      <c r="BD410" s="68"/>
      <c r="BE410" s="15"/>
      <c r="BF410" s="5">
        <f t="shared" si="192"/>
        <v>16622</v>
      </c>
      <c r="BG410" s="41">
        <v>5606</v>
      </c>
      <c r="BH410" s="42">
        <v>11016</v>
      </c>
      <c r="BI410" s="42"/>
      <c r="BJ410" s="42"/>
      <c r="BK410" s="42"/>
      <c r="BL410" s="42"/>
      <c r="BM410" s="15"/>
    </row>
    <row r="411" spans="1:65" outlineLevel="5" x14ac:dyDescent="0.3">
      <c r="A411" s="22">
        <f t="shared" si="178"/>
        <v>12</v>
      </c>
      <c r="B411" s="9">
        <f t="shared" si="162"/>
        <v>44546</v>
      </c>
      <c r="C411" s="51">
        <v>305402</v>
      </c>
      <c r="D411" s="64" t="str">
        <f t="shared" si="183"/>
        <v/>
      </c>
      <c r="E411" s="12"/>
      <c r="F411" s="12"/>
      <c r="G411" s="12"/>
      <c r="H411" s="12"/>
      <c r="I411" s="12"/>
      <c r="J411" s="12"/>
      <c r="K411" s="12"/>
      <c r="L411" s="12"/>
      <c r="M411" s="74">
        <f t="shared" si="184"/>
        <v>7.2</v>
      </c>
      <c r="N411" s="83">
        <v>7.18</v>
      </c>
      <c r="O411" s="83">
        <v>7.21</v>
      </c>
      <c r="P411" s="83"/>
      <c r="Q411" s="83"/>
      <c r="R411" s="83"/>
      <c r="S411" s="83"/>
      <c r="T411" s="83"/>
      <c r="U411" s="83"/>
      <c r="V411" s="5" t="str">
        <f t="shared" si="185"/>
        <v/>
      </c>
      <c r="W411" s="41"/>
      <c r="X411" s="41"/>
      <c r="Y411" s="41"/>
      <c r="Z411" s="41"/>
      <c r="AA411" s="41"/>
      <c r="AB411" s="41"/>
      <c r="AC411" s="41"/>
      <c r="AD411" s="41"/>
      <c r="AE411" s="5" t="str">
        <f t="shared" si="186"/>
        <v/>
      </c>
      <c r="AF411" s="41"/>
      <c r="AG411" s="41"/>
      <c r="AH411" s="41"/>
      <c r="AI411" s="41"/>
      <c r="AJ411" s="41"/>
      <c r="AK411" s="41"/>
      <c r="AL411" s="41"/>
      <c r="AM411" s="41"/>
      <c r="AN411" s="41">
        <f t="shared" si="193"/>
        <v>21.021021021021021</v>
      </c>
      <c r="AO411" s="41">
        <v>999</v>
      </c>
      <c r="AP411" s="110">
        <v>3.91</v>
      </c>
      <c r="AQ411" s="111">
        <v>3.26</v>
      </c>
      <c r="AR411" s="126">
        <f t="shared" si="187"/>
        <v>83.375959079283874</v>
      </c>
      <c r="AS411" s="126">
        <f t="shared" si="188"/>
        <v>16.624040920716126</v>
      </c>
      <c r="AT411" s="127">
        <v>1079</v>
      </c>
      <c r="AU411" s="128">
        <v>2.2000000000000002</v>
      </c>
      <c r="AV411" s="129">
        <v>1.52</v>
      </c>
      <c r="AW411" s="126">
        <f t="shared" si="189"/>
        <v>69.090909090909079</v>
      </c>
      <c r="AX411" s="126">
        <f t="shared" si="190"/>
        <v>30.909090909090921</v>
      </c>
      <c r="AY411" s="64">
        <f t="shared" si="191"/>
        <v>55.431252255503416</v>
      </c>
      <c r="AZ411" s="97">
        <v>81.3</v>
      </c>
      <c r="BA411" s="68"/>
      <c r="BB411" s="68"/>
      <c r="BC411" s="68"/>
      <c r="BD411" s="68"/>
      <c r="BE411" s="15"/>
      <c r="BF411" s="5">
        <f t="shared" si="192"/>
        <v>14700</v>
      </c>
      <c r="BG411" s="41">
        <v>5528</v>
      </c>
      <c r="BH411" s="42">
        <v>9172</v>
      </c>
      <c r="BI411" s="42"/>
      <c r="BJ411" s="42"/>
      <c r="BK411" s="42"/>
      <c r="BL411" s="42"/>
      <c r="BM411" s="15"/>
    </row>
    <row r="412" spans="1:65" outlineLevel="5" x14ac:dyDescent="0.3">
      <c r="A412" s="22">
        <f t="shared" si="178"/>
        <v>12</v>
      </c>
      <c r="B412" s="9">
        <f t="shared" si="162"/>
        <v>44547</v>
      </c>
      <c r="C412" s="51">
        <v>279956</v>
      </c>
      <c r="D412" s="64" t="str">
        <f t="shared" si="183"/>
        <v/>
      </c>
      <c r="E412" s="12"/>
      <c r="F412" s="12"/>
      <c r="G412" s="12"/>
      <c r="H412" s="12"/>
      <c r="I412" s="12"/>
      <c r="J412" s="12"/>
      <c r="K412" s="12"/>
      <c r="L412" s="12"/>
      <c r="M412" s="74" t="str">
        <f t="shared" si="184"/>
        <v/>
      </c>
      <c r="N412" s="83" t="s">
        <v>103</v>
      </c>
      <c r="O412" s="83" t="s">
        <v>103</v>
      </c>
      <c r="P412" s="83"/>
      <c r="Q412" s="83"/>
      <c r="R412" s="83"/>
      <c r="S412" s="83"/>
      <c r="T412" s="83"/>
      <c r="U412" s="83"/>
      <c r="V412" s="5" t="str">
        <f t="shared" si="185"/>
        <v/>
      </c>
      <c r="W412" s="41"/>
      <c r="X412" s="41"/>
      <c r="Y412" s="41"/>
      <c r="Z412" s="41"/>
      <c r="AA412" s="41"/>
      <c r="AB412" s="41"/>
      <c r="AC412" s="41"/>
      <c r="AD412" s="41"/>
      <c r="AE412" s="5" t="str">
        <f t="shared" si="186"/>
        <v/>
      </c>
      <c r="AF412" s="41"/>
      <c r="AG412" s="41"/>
      <c r="AH412" s="41"/>
      <c r="AI412" s="41"/>
      <c r="AJ412" s="41"/>
      <c r="AK412" s="41"/>
      <c r="AL412" s="41"/>
      <c r="AM412" s="41"/>
      <c r="AN412" s="41">
        <f t="shared" si="193"/>
        <v>18.34061135371179</v>
      </c>
      <c r="AO412" s="41">
        <v>1145</v>
      </c>
      <c r="AP412" s="110" t="s">
        <v>103</v>
      </c>
      <c r="AQ412" s="111" t="s">
        <v>103</v>
      </c>
      <c r="AR412" s="126" t="str">
        <f t="shared" si="187"/>
        <v/>
      </c>
      <c r="AS412" s="126" t="str">
        <f t="shared" si="188"/>
        <v/>
      </c>
      <c r="AT412" s="127">
        <v>1181</v>
      </c>
      <c r="AU412" s="128">
        <v>2.2200000000000002</v>
      </c>
      <c r="AV412" s="129" t="s">
        <v>103</v>
      </c>
      <c r="AW412" s="126" t="str">
        <f t="shared" si="189"/>
        <v/>
      </c>
      <c r="AX412" s="126" t="str">
        <f t="shared" si="190"/>
        <v/>
      </c>
      <c r="AY412" s="64" t="str">
        <f t="shared" si="191"/>
        <v/>
      </c>
      <c r="AZ412" s="97">
        <v>81.14</v>
      </c>
      <c r="BA412" s="68"/>
      <c r="BB412" s="68"/>
      <c r="BC412" s="68"/>
      <c r="BD412" s="68"/>
      <c r="BE412" s="15"/>
      <c r="BF412" s="5">
        <f t="shared" si="192"/>
        <v>18167</v>
      </c>
      <c r="BG412" s="41">
        <v>5125</v>
      </c>
      <c r="BH412" s="42">
        <v>13042</v>
      </c>
      <c r="BI412" s="42"/>
      <c r="BJ412" s="42"/>
      <c r="BK412" s="42"/>
      <c r="BL412" s="42"/>
      <c r="BM412" s="15"/>
    </row>
    <row r="413" spans="1:65" outlineLevel="5" x14ac:dyDescent="0.3">
      <c r="A413" s="22">
        <f t="shared" si="178"/>
        <v>12</v>
      </c>
      <c r="B413" s="9">
        <f t="shared" si="162"/>
        <v>44548</v>
      </c>
      <c r="C413" s="51">
        <v>274228</v>
      </c>
      <c r="D413" s="64" t="str">
        <f t="shared" si="183"/>
        <v/>
      </c>
      <c r="E413" s="12"/>
      <c r="F413" s="12"/>
      <c r="G413" s="12"/>
      <c r="H413" s="12"/>
      <c r="I413" s="12"/>
      <c r="J413" s="12"/>
      <c r="K413" s="12"/>
      <c r="L413" s="12"/>
      <c r="M413" s="74" t="str">
        <f t="shared" si="184"/>
        <v/>
      </c>
      <c r="N413" s="83" t="s">
        <v>103</v>
      </c>
      <c r="O413" s="83" t="s">
        <v>103</v>
      </c>
      <c r="P413" s="83"/>
      <c r="Q413" s="83"/>
      <c r="R413" s="83"/>
      <c r="S413" s="83"/>
      <c r="T413" s="83"/>
      <c r="U413" s="83"/>
      <c r="V413" s="5" t="str">
        <f t="shared" si="185"/>
        <v/>
      </c>
      <c r="W413" s="41"/>
      <c r="X413" s="41"/>
      <c r="Y413" s="41"/>
      <c r="Z413" s="41"/>
      <c r="AA413" s="41"/>
      <c r="AB413" s="41"/>
      <c r="AC413" s="41"/>
      <c r="AD413" s="41"/>
      <c r="AE413" s="5" t="str">
        <f t="shared" si="186"/>
        <v/>
      </c>
      <c r="AF413" s="41"/>
      <c r="AG413" s="41"/>
      <c r="AH413" s="41"/>
      <c r="AI413" s="41"/>
      <c r="AJ413" s="41"/>
      <c r="AK413" s="41"/>
      <c r="AL413" s="41"/>
      <c r="AM413" s="41"/>
      <c r="AN413" s="41">
        <f t="shared" si="193"/>
        <v>21.897810218978101</v>
      </c>
      <c r="AO413" s="41">
        <v>959</v>
      </c>
      <c r="AP413" s="110" t="s">
        <v>103</v>
      </c>
      <c r="AQ413" s="111" t="s">
        <v>103</v>
      </c>
      <c r="AR413" s="126" t="str">
        <f t="shared" si="187"/>
        <v/>
      </c>
      <c r="AS413" s="126" t="str">
        <f t="shared" si="188"/>
        <v/>
      </c>
      <c r="AT413" s="127">
        <v>978</v>
      </c>
      <c r="AU413" s="128" t="s">
        <v>103</v>
      </c>
      <c r="AV413" s="129" t="s">
        <v>103</v>
      </c>
      <c r="AW413" s="126" t="str">
        <f t="shared" si="189"/>
        <v/>
      </c>
      <c r="AX413" s="126" t="str">
        <f t="shared" si="190"/>
        <v/>
      </c>
      <c r="AY413" s="64" t="str">
        <f t="shared" si="191"/>
        <v/>
      </c>
      <c r="AZ413" s="97" t="s">
        <v>103</v>
      </c>
      <c r="BA413" s="68"/>
      <c r="BB413" s="68"/>
      <c r="BC413" s="68"/>
      <c r="BD413" s="68"/>
      <c r="BE413" s="15"/>
      <c r="BF413" s="5">
        <f t="shared" si="192"/>
        <v>18237</v>
      </c>
      <c r="BG413" s="41">
        <v>5554</v>
      </c>
      <c r="BH413" s="42">
        <v>12683</v>
      </c>
      <c r="BI413" s="42"/>
      <c r="BJ413" s="42"/>
      <c r="BK413" s="42"/>
      <c r="BL413" s="42"/>
      <c r="BM413" s="15"/>
    </row>
    <row r="414" spans="1:65" outlineLevel="5" x14ac:dyDescent="0.3">
      <c r="A414" s="22">
        <f t="shared" si="178"/>
        <v>12</v>
      </c>
      <c r="B414" s="9">
        <f t="shared" si="162"/>
        <v>44549</v>
      </c>
      <c r="C414" s="51">
        <v>292355</v>
      </c>
      <c r="D414" s="64" t="str">
        <f t="shared" si="183"/>
        <v/>
      </c>
      <c r="E414" s="12"/>
      <c r="F414" s="12"/>
      <c r="G414" s="12"/>
      <c r="H414" s="12"/>
      <c r="I414" s="12"/>
      <c r="J414" s="12"/>
      <c r="K414" s="12"/>
      <c r="L414" s="12"/>
      <c r="M414" s="74" t="str">
        <f t="shared" si="184"/>
        <v/>
      </c>
      <c r="N414" s="83" t="s">
        <v>103</v>
      </c>
      <c r="O414" s="83" t="s">
        <v>103</v>
      </c>
      <c r="P414" s="83"/>
      <c r="Q414" s="83"/>
      <c r="R414" s="83"/>
      <c r="S414" s="83"/>
      <c r="T414" s="83"/>
      <c r="U414" s="83"/>
      <c r="V414" s="5" t="str">
        <f t="shared" si="185"/>
        <v/>
      </c>
      <c r="W414" s="41"/>
      <c r="X414" s="41"/>
      <c r="Y414" s="41"/>
      <c r="Z414" s="41"/>
      <c r="AA414" s="41"/>
      <c r="AB414" s="41"/>
      <c r="AC414" s="41"/>
      <c r="AD414" s="41"/>
      <c r="AE414" s="5" t="str">
        <f t="shared" si="186"/>
        <v/>
      </c>
      <c r="AF414" s="41"/>
      <c r="AG414" s="41"/>
      <c r="AH414" s="41"/>
      <c r="AI414" s="41"/>
      <c r="AJ414" s="41"/>
      <c r="AK414" s="41"/>
      <c r="AL414" s="41"/>
      <c r="AM414" s="41"/>
      <c r="AN414" s="41">
        <f t="shared" si="193"/>
        <v>23.836549375709421</v>
      </c>
      <c r="AO414" s="41">
        <v>881</v>
      </c>
      <c r="AP414" s="110" t="s">
        <v>103</v>
      </c>
      <c r="AQ414" s="111" t="s">
        <v>103</v>
      </c>
      <c r="AR414" s="126" t="str">
        <f t="shared" si="187"/>
        <v/>
      </c>
      <c r="AS414" s="126" t="str">
        <f t="shared" si="188"/>
        <v/>
      </c>
      <c r="AT414" s="127">
        <v>940</v>
      </c>
      <c r="AU414" s="128" t="s">
        <v>103</v>
      </c>
      <c r="AV414" s="129" t="s">
        <v>103</v>
      </c>
      <c r="AW414" s="126" t="str">
        <f t="shared" si="189"/>
        <v/>
      </c>
      <c r="AX414" s="126" t="str">
        <f t="shared" si="190"/>
        <v/>
      </c>
      <c r="AY414" s="64" t="str">
        <f t="shared" si="191"/>
        <v/>
      </c>
      <c r="AZ414" s="97" t="s">
        <v>103</v>
      </c>
      <c r="BA414" s="68"/>
      <c r="BB414" s="68"/>
      <c r="BC414" s="68"/>
      <c r="BD414" s="68"/>
      <c r="BE414" s="15"/>
      <c r="BF414" s="5">
        <f t="shared" si="192"/>
        <v>17545</v>
      </c>
      <c r="BG414" s="41">
        <v>5995</v>
      </c>
      <c r="BH414" s="42">
        <v>11550</v>
      </c>
      <c r="BI414" s="42"/>
      <c r="BJ414" s="42"/>
      <c r="BK414" s="42"/>
      <c r="BL414" s="42"/>
      <c r="BM414" s="15"/>
    </row>
    <row r="415" spans="1:65" outlineLevel="5" x14ac:dyDescent="0.3">
      <c r="A415" s="22">
        <f t="shared" si="178"/>
        <v>12</v>
      </c>
      <c r="B415" s="9">
        <f t="shared" si="162"/>
        <v>44550</v>
      </c>
      <c r="C415" s="51">
        <v>279871</v>
      </c>
      <c r="D415" s="64" t="str">
        <f t="shared" si="183"/>
        <v/>
      </c>
      <c r="E415" s="12"/>
      <c r="F415" s="12"/>
      <c r="G415" s="12"/>
      <c r="H415" s="12"/>
      <c r="I415" s="12"/>
      <c r="J415" s="12"/>
      <c r="K415" s="12"/>
      <c r="L415" s="12"/>
      <c r="M415" s="74" t="str">
        <f t="shared" si="184"/>
        <v/>
      </c>
      <c r="N415" s="83" t="s">
        <v>103</v>
      </c>
      <c r="O415" s="83" t="s">
        <v>103</v>
      </c>
      <c r="P415" s="83"/>
      <c r="Q415" s="83"/>
      <c r="R415" s="83"/>
      <c r="S415" s="83"/>
      <c r="T415" s="83"/>
      <c r="U415" s="83"/>
      <c r="V415" s="5" t="str">
        <f t="shared" si="185"/>
        <v/>
      </c>
      <c r="W415" s="41"/>
      <c r="X415" s="41"/>
      <c r="Y415" s="41"/>
      <c r="Z415" s="41"/>
      <c r="AA415" s="41"/>
      <c r="AB415" s="41"/>
      <c r="AC415" s="41"/>
      <c r="AD415" s="41"/>
      <c r="AE415" s="5" t="str">
        <f t="shared" si="186"/>
        <v/>
      </c>
      <c r="AF415" s="41"/>
      <c r="AG415" s="41"/>
      <c r="AH415" s="41"/>
      <c r="AI415" s="41"/>
      <c r="AJ415" s="41"/>
      <c r="AK415" s="41"/>
      <c r="AL415" s="41"/>
      <c r="AM415" s="41"/>
      <c r="AN415" s="41">
        <f t="shared" si="193"/>
        <v>22.801302931596091</v>
      </c>
      <c r="AO415" s="41">
        <v>921</v>
      </c>
      <c r="AP415" s="110" t="s">
        <v>103</v>
      </c>
      <c r="AQ415" s="111" t="s">
        <v>103</v>
      </c>
      <c r="AR415" s="126" t="str">
        <f t="shared" si="187"/>
        <v/>
      </c>
      <c r="AS415" s="126" t="str">
        <f t="shared" si="188"/>
        <v/>
      </c>
      <c r="AT415" s="127">
        <v>982</v>
      </c>
      <c r="AU415" s="128">
        <v>2.2400000000000002</v>
      </c>
      <c r="AV415" s="129" t="s">
        <v>103</v>
      </c>
      <c r="AW415" s="126" t="str">
        <f t="shared" si="189"/>
        <v/>
      </c>
      <c r="AX415" s="126" t="str">
        <f t="shared" si="190"/>
        <v/>
      </c>
      <c r="AY415" s="64" t="str">
        <f t="shared" si="191"/>
        <v/>
      </c>
      <c r="AZ415" s="97">
        <v>81.77</v>
      </c>
      <c r="BA415" s="68"/>
      <c r="BB415" s="68"/>
      <c r="BC415" s="68"/>
      <c r="BD415" s="68"/>
      <c r="BE415" s="15"/>
      <c r="BF415" s="5">
        <f t="shared" si="192"/>
        <v>17483</v>
      </c>
      <c r="BG415" s="41">
        <v>5558</v>
      </c>
      <c r="BH415" s="42">
        <v>11925</v>
      </c>
      <c r="BI415" s="42"/>
      <c r="BJ415" s="42"/>
      <c r="BK415" s="42"/>
      <c r="BL415" s="42"/>
      <c r="BM415" s="15"/>
    </row>
    <row r="416" spans="1:65" outlineLevel="5" x14ac:dyDescent="0.3">
      <c r="A416" s="22">
        <f t="shared" si="178"/>
        <v>12</v>
      </c>
      <c r="B416" s="9">
        <f t="shared" ref="B416:B426" si="194">B415+1</f>
        <v>44551</v>
      </c>
      <c r="C416" s="51">
        <v>278864</v>
      </c>
      <c r="D416" s="64" t="str">
        <f t="shared" si="183"/>
        <v/>
      </c>
      <c r="E416" s="12"/>
      <c r="F416" s="12"/>
      <c r="G416" s="12"/>
      <c r="H416" s="12"/>
      <c r="I416" s="12"/>
      <c r="J416" s="12"/>
      <c r="K416" s="12"/>
      <c r="L416" s="12"/>
      <c r="M416" s="74" t="str">
        <f t="shared" si="184"/>
        <v/>
      </c>
      <c r="N416" s="83" t="s">
        <v>103</v>
      </c>
      <c r="O416" s="83" t="s">
        <v>103</v>
      </c>
      <c r="P416" s="83"/>
      <c r="Q416" s="83"/>
      <c r="R416" s="83"/>
      <c r="S416" s="83"/>
      <c r="T416" s="83"/>
      <c r="U416" s="83"/>
      <c r="V416" s="5" t="str">
        <f t="shared" si="185"/>
        <v/>
      </c>
      <c r="W416" s="41"/>
      <c r="X416" s="41"/>
      <c r="Y416" s="41"/>
      <c r="Z416" s="41"/>
      <c r="AA416" s="41"/>
      <c r="AB416" s="41"/>
      <c r="AC416" s="41"/>
      <c r="AD416" s="41"/>
      <c r="AE416" s="5" t="str">
        <f t="shared" si="186"/>
        <v/>
      </c>
      <c r="AF416" s="41"/>
      <c r="AG416" s="41"/>
      <c r="AH416" s="41"/>
      <c r="AI416" s="41"/>
      <c r="AJ416" s="41"/>
      <c r="AK416" s="41"/>
      <c r="AL416" s="41"/>
      <c r="AM416" s="41"/>
      <c r="AN416" s="41">
        <f t="shared" si="193"/>
        <v>18.260869565217391</v>
      </c>
      <c r="AO416" s="41">
        <v>1150</v>
      </c>
      <c r="AP416" s="110" t="s">
        <v>103</v>
      </c>
      <c r="AQ416" s="111" t="s">
        <v>103</v>
      </c>
      <c r="AR416" s="126" t="str">
        <f t="shared" si="187"/>
        <v/>
      </c>
      <c r="AS416" s="126" t="str">
        <f t="shared" si="188"/>
        <v/>
      </c>
      <c r="AT416" s="127">
        <v>1187</v>
      </c>
      <c r="AU416" s="128">
        <v>2.21</v>
      </c>
      <c r="AV416" s="129" t="s">
        <v>103</v>
      </c>
      <c r="AW416" s="126" t="str">
        <f t="shared" si="189"/>
        <v/>
      </c>
      <c r="AX416" s="126" t="str">
        <f t="shared" si="190"/>
        <v/>
      </c>
      <c r="AY416" s="64" t="str">
        <f t="shared" si="191"/>
        <v/>
      </c>
      <c r="AZ416" s="97">
        <v>81.86</v>
      </c>
      <c r="BA416" s="68"/>
      <c r="BB416" s="68"/>
      <c r="BC416" s="68"/>
      <c r="BD416" s="68"/>
      <c r="BE416" s="15"/>
      <c r="BF416" s="5">
        <f t="shared" si="192"/>
        <v>17623</v>
      </c>
      <c r="BG416" s="41">
        <v>5450</v>
      </c>
      <c r="BH416" s="42">
        <v>12173</v>
      </c>
      <c r="BI416" s="42"/>
      <c r="BJ416" s="42"/>
      <c r="BK416" s="42"/>
      <c r="BL416" s="42"/>
      <c r="BM416" s="15"/>
    </row>
    <row r="417" spans="1:65" outlineLevel="5" x14ac:dyDescent="0.3">
      <c r="A417" s="22">
        <f t="shared" si="178"/>
        <v>12</v>
      </c>
      <c r="B417" s="9">
        <f t="shared" si="194"/>
        <v>44552</v>
      </c>
      <c r="C417" s="51">
        <v>282807</v>
      </c>
      <c r="D417" s="64" t="str">
        <f t="shared" si="183"/>
        <v/>
      </c>
      <c r="E417" s="12"/>
      <c r="F417" s="12"/>
      <c r="G417" s="12"/>
      <c r="H417" s="12"/>
      <c r="I417" s="12"/>
      <c r="J417" s="12"/>
      <c r="K417" s="12"/>
      <c r="L417" s="12"/>
      <c r="M417" s="74" t="str">
        <f t="shared" si="184"/>
        <v/>
      </c>
      <c r="N417" s="83" t="s">
        <v>103</v>
      </c>
      <c r="O417" s="83" t="s">
        <v>103</v>
      </c>
      <c r="P417" s="83"/>
      <c r="Q417" s="83"/>
      <c r="R417" s="83"/>
      <c r="S417" s="83"/>
      <c r="T417" s="83"/>
      <c r="U417" s="83"/>
      <c r="V417" s="5" t="str">
        <f t="shared" si="185"/>
        <v/>
      </c>
      <c r="W417" s="41"/>
      <c r="X417" s="41"/>
      <c r="Y417" s="41"/>
      <c r="Z417" s="41"/>
      <c r="AA417" s="41"/>
      <c r="AB417" s="41"/>
      <c r="AC417" s="41"/>
      <c r="AD417" s="41"/>
      <c r="AE417" s="5" t="str">
        <f t="shared" si="186"/>
        <v/>
      </c>
      <c r="AF417" s="41"/>
      <c r="AG417" s="41"/>
      <c r="AH417" s="41"/>
      <c r="AI417" s="41"/>
      <c r="AJ417" s="41"/>
      <c r="AK417" s="41"/>
      <c r="AL417" s="41"/>
      <c r="AM417" s="41"/>
      <c r="AN417" s="41">
        <f t="shared" si="193"/>
        <v>23.48993288590604</v>
      </c>
      <c r="AO417" s="41">
        <v>894</v>
      </c>
      <c r="AP417" s="110" t="s">
        <v>103</v>
      </c>
      <c r="AQ417" s="111" t="s">
        <v>103</v>
      </c>
      <c r="AR417" s="126" t="str">
        <f t="shared" si="187"/>
        <v/>
      </c>
      <c r="AS417" s="126" t="str">
        <f t="shared" si="188"/>
        <v/>
      </c>
      <c r="AT417" s="127">
        <v>941</v>
      </c>
      <c r="AU417" s="128">
        <v>2.23</v>
      </c>
      <c r="AV417" s="129" t="s">
        <v>103</v>
      </c>
      <c r="AW417" s="126" t="str">
        <f t="shared" si="189"/>
        <v/>
      </c>
      <c r="AX417" s="126" t="str">
        <f t="shared" si="190"/>
        <v/>
      </c>
      <c r="AY417" s="64" t="str">
        <f t="shared" si="191"/>
        <v/>
      </c>
      <c r="AZ417" s="97">
        <v>81.39</v>
      </c>
      <c r="BA417" s="68"/>
      <c r="BB417" s="68"/>
      <c r="BC417" s="68"/>
      <c r="BD417" s="68"/>
      <c r="BE417" s="15"/>
      <c r="BF417" s="5">
        <f t="shared" si="192"/>
        <v>19238</v>
      </c>
      <c r="BG417" s="41">
        <v>5568</v>
      </c>
      <c r="BH417" s="42">
        <v>13670</v>
      </c>
      <c r="BI417" s="42"/>
      <c r="BJ417" s="42"/>
      <c r="BK417" s="42"/>
      <c r="BL417" s="42"/>
      <c r="BM417" s="15"/>
    </row>
    <row r="418" spans="1:65" outlineLevel="5" x14ac:dyDescent="0.3">
      <c r="A418" s="22">
        <f t="shared" si="178"/>
        <v>12</v>
      </c>
      <c r="B418" s="9">
        <f t="shared" si="194"/>
        <v>44553</v>
      </c>
      <c r="C418" s="51">
        <v>283816</v>
      </c>
      <c r="D418" s="64" t="str">
        <f t="shared" si="183"/>
        <v/>
      </c>
      <c r="E418" s="12"/>
      <c r="F418" s="12"/>
      <c r="G418" s="12"/>
      <c r="H418" s="12"/>
      <c r="I418" s="12"/>
      <c r="J418" s="12"/>
      <c r="K418" s="12"/>
      <c r="L418" s="12"/>
      <c r="M418" s="74">
        <f t="shared" si="184"/>
        <v>7.2</v>
      </c>
      <c r="N418" s="83">
        <v>7.04</v>
      </c>
      <c r="O418" s="83">
        <v>7.33</v>
      </c>
      <c r="P418" s="83"/>
      <c r="Q418" s="83"/>
      <c r="R418" s="83"/>
      <c r="S418" s="83"/>
      <c r="T418" s="83"/>
      <c r="U418" s="83"/>
      <c r="V418" s="5" t="str">
        <f t="shared" si="185"/>
        <v/>
      </c>
      <c r="W418" s="41"/>
      <c r="X418" s="41"/>
      <c r="Y418" s="41"/>
      <c r="Z418" s="41"/>
      <c r="AA418" s="41"/>
      <c r="AB418" s="41"/>
      <c r="AC418" s="41"/>
      <c r="AD418" s="41"/>
      <c r="AE418" s="5" t="str">
        <f t="shared" si="186"/>
        <v/>
      </c>
      <c r="AF418" s="41"/>
      <c r="AG418" s="41"/>
      <c r="AH418" s="41"/>
      <c r="AI418" s="41"/>
      <c r="AJ418" s="41"/>
      <c r="AK418" s="41"/>
      <c r="AL418" s="41"/>
      <c r="AM418" s="41"/>
      <c r="AN418" s="41">
        <f t="shared" si="193"/>
        <v>22.435897435897434</v>
      </c>
      <c r="AO418" s="41">
        <v>936</v>
      </c>
      <c r="AP418" s="110">
        <v>3.55</v>
      </c>
      <c r="AQ418" s="111">
        <v>2.9</v>
      </c>
      <c r="AR418" s="126">
        <f t="shared" si="187"/>
        <v>81.690140845070431</v>
      </c>
      <c r="AS418" s="126">
        <f t="shared" si="188"/>
        <v>18.309859154929569</v>
      </c>
      <c r="AT418" s="127">
        <v>947</v>
      </c>
      <c r="AU418" s="128">
        <v>2.2400000000000002</v>
      </c>
      <c r="AV418" s="129">
        <v>1.5</v>
      </c>
      <c r="AW418" s="126">
        <f t="shared" si="189"/>
        <v>66.964285714285708</v>
      </c>
      <c r="AX418" s="126">
        <f t="shared" si="190"/>
        <v>33.035714285714292</v>
      </c>
      <c r="AY418" s="64">
        <f t="shared" si="191"/>
        <v>54.566635601118399</v>
      </c>
      <c r="AZ418" s="97">
        <v>81.180000000000007</v>
      </c>
      <c r="BA418" s="68">
        <v>60.1</v>
      </c>
      <c r="BB418" s="68">
        <v>36.9</v>
      </c>
      <c r="BC418" s="68">
        <v>399</v>
      </c>
      <c r="BD418" s="68"/>
      <c r="BE418" s="15"/>
      <c r="BF418" s="5">
        <f t="shared" si="192"/>
        <v>15815</v>
      </c>
      <c r="BG418" s="41">
        <v>5699</v>
      </c>
      <c r="BH418" s="42">
        <v>10116</v>
      </c>
      <c r="BI418" s="42"/>
      <c r="BJ418" s="42"/>
      <c r="BK418" s="42"/>
      <c r="BL418" s="42"/>
      <c r="BM418" s="15"/>
    </row>
    <row r="419" spans="1:65" outlineLevel="5" x14ac:dyDescent="0.3">
      <c r="A419" s="22">
        <f t="shared" si="178"/>
        <v>12</v>
      </c>
      <c r="B419" s="9">
        <f t="shared" si="194"/>
        <v>44554</v>
      </c>
      <c r="C419" s="51">
        <v>289645</v>
      </c>
      <c r="D419" s="64" t="str">
        <f t="shared" si="183"/>
        <v/>
      </c>
      <c r="E419" s="12"/>
      <c r="F419" s="12"/>
      <c r="G419" s="12"/>
      <c r="H419" s="12"/>
      <c r="I419" s="12"/>
      <c r="J419" s="12"/>
      <c r="K419" s="12"/>
      <c r="L419" s="12"/>
      <c r="M419" s="74" t="str">
        <f t="shared" si="184"/>
        <v/>
      </c>
      <c r="N419" s="83" t="s">
        <v>103</v>
      </c>
      <c r="O419" s="83" t="s">
        <v>103</v>
      </c>
      <c r="P419" s="83"/>
      <c r="Q419" s="83"/>
      <c r="R419" s="83"/>
      <c r="S419" s="83"/>
      <c r="T419" s="83"/>
      <c r="U419" s="83"/>
      <c r="V419" s="5" t="str">
        <f t="shared" si="185"/>
        <v/>
      </c>
      <c r="W419" s="41"/>
      <c r="X419" s="41"/>
      <c r="Y419" s="41"/>
      <c r="Z419" s="41"/>
      <c r="AA419" s="41"/>
      <c r="AB419" s="41"/>
      <c r="AC419" s="41"/>
      <c r="AD419" s="41"/>
      <c r="AE419" s="5" t="str">
        <f t="shared" si="186"/>
        <v/>
      </c>
      <c r="AF419" s="41"/>
      <c r="AG419" s="41"/>
      <c r="AH419" s="41"/>
      <c r="AI419" s="41"/>
      <c r="AJ419" s="41"/>
      <c r="AK419" s="41"/>
      <c r="AL419" s="41"/>
      <c r="AM419" s="41"/>
      <c r="AN419" s="41">
        <f t="shared" si="193"/>
        <v>21.604938271604937</v>
      </c>
      <c r="AO419" s="41">
        <v>972</v>
      </c>
      <c r="AP419" s="110" t="s">
        <v>103</v>
      </c>
      <c r="AQ419" s="111" t="s">
        <v>103</v>
      </c>
      <c r="AR419" s="126" t="str">
        <f t="shared" si="187"/>
        <v/>
      </c>
      <c r="AS419" s="126" t="str">
        <f t="shared" si="188"/>
        <v/>
      </c>
      <c r="AT419" s="127">
        <v>1037</v>
      </c>
      <c r="AU419" s="128">
        <v>2.2200000000000002</v>
      </c>
      <c r="AV419" s="129" t="s">
        <v>103</v>
      </c>
      <c r="AW419" s="126" t="str">
        <f t="shared" si="189"/>
        <v/>
      </c>
      <c r="AX419" s="126" t="str">
        <f t="shared" si="190"/>
        <v/>
      </c>
      <c r="AY419" s="64" t="str">
        <f t="shared" si="191"/>
        <v/>
      </c>
      <c r="AZ419" s="97">
        <v>81.33</v>
      </c>
      <c r="BA419" s="68"/>
      <c r="BB419" s="68"/>
      <c r="BC419" s="68"/>
      <c r="BD419" s="68"/>
      <c r="BE419" s="15"/>
      <c r="BF419" s="5">
        <f t="shared" si="192"/>
        <v>12415</v>
      </c>
      <c r="BG419" s="41">
        <v>5574</v>
      </c>
      <c r="BH419" s="42">
        <v>6841</v>
      </c>
      <c r="BI419" s="42"/>
      <c r="BJ419" s="42"/>
      <c r="BK419" s="42"/>
      <c r="BL419" s="42"/>
      <c r="BM419" s="15"/>
    </row>
    <row r="420" spans="1:65" outlineLevel="5" x14ac:dyDescent="0.3">
      <c r="A420" s="22">
        <f t="shared" si="178"/>
        <v>12</v>
      </c>
      <c r="B420" s="9">
        <f t="shared" si="194"/>
        <v>44555</v>
      </c>
      <c r="C420" s="51">
        <v>274630</v>
      </c>
      <c r="D420" s="64" t="str">
        <f t="shared" si="183"/>
        <v/>
      </c>
      <c r="E420" s="12"/>
      <c r="F420" s="12"/>
      <c r="G420" s="12"/>
      <c r="H420" s="12"/>
      <c r="I420" s="12"/>
      <c r="J420" s="12"/>
      <c r="K420" s="12"/>
      <c r="L420" s="12"/>
      <c r="M420" s="74" t="str">
        <f t="shared" si="184"/>
        <v/>
      </c>
      <c r="N420" s="83" t="s">
        <v>103</v>
      </c>
      <c r="O420" s="83" t="s">
        <v>103</v>
      </c>
      <c r="P420" s="83"/>
      <c r="Q420" s="83"/>
      <c r="R420" s="83"/>
      <c r="S420" s="83"/>
      <c r="T420" s="83"/>
      <c r="U420" s="83"/>
      <c r="V420" s="5" t="str">
        <f t="shared" si="185"/>
        <v/>
      </c>
      <c r="W420" s="41"/>
      <c r="X420" s="41"/>
      <c r="Y420" s="41"/>
      <c r="Z420" s="41"/>
      <c r="AA420" s="41"/>
      <c r="AB420" s="41"/>
      <c r="AC420" s="41"/>
      <c r="AD420" s="41"/>
      <c r="AE420" s="5" t="str">
        <f t="shared" si="186"/>
        <v/>
      </c>
      <c r="AF420" s="41"/>
      <c r="AG420" s="41"/>
      <c r="AH420" s="41"/>
      <c r="AI420" s="41"/>
      <c r="AJ420" s="41"/>
      <c r="AK420" s="41"/>
      <c r="AL420" s="41"/>
      <c r="AM420" s="41"/>
      <c r="AN420" s="41">
        <f t="shared" si="193"/>
        <v>19.571295433364398</v>
      </c>
      <c r="AO420" s="41">
        <v>1073</v>
      </c>
      <c r="AP420" s="110" t="s">
        <v>103</v>
      </c>
      <c r="AQ420" s="111" t="s">
        <v>103</v>
      </c>
      <c r="AR420" s="126" t="str">
        <f t="shared" si="187"/>
        <v/>
      </c>
      <c r="AS420" s="126" t="str">
        <f t="shared" si="188"/>
        <v/>
      </c>
      <c r="AT420" s="127">
        <v>1118</v>
      </c>
      <c r="AU420" s="128" t="s">
        <v>103</v>
      </c>
      <c r="AV420" s="129" t="s">
        <v>103</v>
      </c>
      <c r="AW420" s="126" t="str">
        <f t="shared" si="189"/>
        <v/>
      </c>
      <c r="AX420" s="126" t="str">
        <f t="shared" si="190"/>
        <v/>
      </c>
      <c r="AY420" s="64" t="str">
        <f t="shared" si="191"/>
        <v/>
      </c>
      <c r="AZ420" s="97" t="s">
        <v>103</v>
      </c>
      <c r="BA420" s="68"/>
      <c r="BB420" s="68"/>
      <c r="BC420" s="68"/>
      <c r="BD420" s="68"/>
      <c r="BE420" s="15"/>
      <c r="BF420" s="5">
        <f t="shared" si="192"/>
        <v>13315</v>
      </c>
      <c r="BG420" s="41">
        <v>4992</v>
      </c>
      <c r="BH420" s="42">
        <v>8323</v>
      </c>
      <c r="BI420" s="42"/>
      <c r="BJ420" s="42"/>
      <c r="BK420" s="42"/>
      <c r="BL420" s="42"/>
      <c r="BM420" s="15"/>
    </row>
    <row r="421" spans="1:65" outlineLevel="5" x14ac:dyDescent="0.3">
      <c r="A421" s="22">
        <f t="shared" si="178"/>
        <v>12</v>
      </c>
      <c r="B421" s="9">
        <f t="shared" si="194"/>
        <v>44556</v>
      </c>
      <c r="C421" s="51">
        <v>285575</v>
      </c>
      <c r="D421" s="64" t="str">
        <f t="shared" si="183"/>
        <v/>
      </c>
      <c r="E421" s="12"/>
      <c r="F421" s="12"/>
      <c r="G421" s="12"/>
      <c r="H421" s="12"/>
      <c r="I421" s="12"/>
      <c r="J421" s="12"/>
      <c r="K421" s="12"/>
      <c r="L421" s="12"/>
      <c r="M421" s="74" t="str">
        <f t="shared" si="184"/>
        <v/>
      </c>
      <c r="N421" s="83" t="s">
        <v>103</v>
      </c>
      <c r="O421" s="83" t="s">
        <v>103</v>
      </c>
      <c r="P421" s="83"/>
      <c r="Q421" s="83"/>
      <c r="R421" s="83"/>
      <c r="S421" s="83"/>
      <c r="T421" s="83"/>
      <c r="U421" s="83"/>
      <c r="V421" s="5" t="str">
        <f t="shared" si="185"/>
        <v/>
      </c>
      <c r="W421" s="41"/>
      <c r="X421" s="41"/>
      <c r="Y421" s="41"/>
      <c r="Z421" s="41"/>
      <c r="AA421" s="41"/>
      <c r="AB421" s="41"/>
      <c r="AC421" s="41"/>
      <c r="AD421" s="41"/>
      <c r="AE421" s="5" t="str">
        <f t="shared" si="186"/>
        <v/>
      </c>
      <c r="AF421" s="41"/>
      <c r="AG421" s="41"/>
      <c r="AH421" s="41"/>
      <c r="AI421" s="41"/>
      <c r="AJ421" s="41"/>
      <c r="AK421" s="41"/>
      <c r="AL421" s="41"/>
      <c r="AM421" s="41"/>
      <c r="AN421" s="41">
        <f t="shared" si="193"/>
        <v>22.629310344827587</v>
      </c>
      <c r="AO421" s="41">
        <v>928</v>
      </c>
      <c r="AP421" s="110" t="s">
        <v>103</v>
      </c>
      <c r="AQ421" s="111" t="s">
        <v>103</v>
      </c>
      <c r="AR421" s="126" t="str">
        <f t="shared" si="187"/>
        <v/>
      </c>
      <c r="AS421" s="126" t="str">
        <f t="shared" si="188"/>
        <v/>
      </c>
      <c r="AT421" s="127">
        <v>956</v>
      </c>
      <c r="AU421" s="128" t="s">
        <v>103</v>
      </c>
      <c r="AV421" s="129" t="s">
        <v>103</v>
      </c>
      <c r="AW421" s="126" t="str">
        <f t="shared" si="189"/>
        <v/>
      </c>
      <c r="AX421" s="126" t="str">
        <f t="shared" si="190"/>
        <v/>
      </c>
      <c r="AY421" s="64" t="str">
        <f t="shared" si="191"/>
        <v/>
      </c>
      <c r="AZ421" s="97" t="s">
        <v>103</v>
      </c>
      <c r="BA421" s="68"/>
      <c r="BB421" s="68"/>
      <c r="BC421" s="68"/>
      <c r="BD421" s="68"/>
      <c r="BE421" s="15"/>
      <c r="BF421" s="5">
        <f t="shared" si="192"/>
        <v>14200</v>
      </c>
      <c r="BG421" s="41">
        <v>5699</v>
      </c>
      <c r="BH421" s="42">
        <v>8501</v>
      </c>
      <c r="BI421" s="42"/>
      <c r="BJ421" s="42"/>
      <c r="BK421" s="42"/>
      <c r="BL421" s="42"/>
      <c r="BM421" s="15"/>
    </row>
    <row r="422" spans="1:65" outlineLevel="5" x14ac:dyDescent="0.3">
      <c r="A422" s="22">
        <f t="shared" si="178"/>
        <v>12</v>
      </c>
      <c r="B422" s="9">
        <f t="shared" si="194"/>
        <v>44557</v>
      </c>
      <c r="C422" s="51">
        <v>284616</v>
      </c>
      <c r="D422" s="64" t="str">
        <f t="shared" si="183"/>
        <v/>
      </c>
      <c r="E422" s="12"/>
      <c r="F422" s="12"/>
      <c r="G422" s="12"/>
      <c r="H422" s="12"/>
      <c r="I422" s="12"/>
      <c r="J422" s="12"/>
      <c r="K422" s="12"/>
      <c r="L422" s="12"/>
      <c r="M422" s="74" t="str">
        <f t="shared" si="184"/>
        <v/>
      </c>
      <c r="N422" s="83" t="s">
        <v>103</v>
      </c>
      <c r="O422" s="83" t="s">
        <v>103</v>
      </c>
      <c r="P422" s="83"/>
      <c r="Q422" s="83"/>
      <c r="R422" s="83"/>
      <c r="S422" s="83"/>
      <c r="T422" s="83"/>
      <c r="U422" s="83"/>
      <c r="V422" s="5" t="str">
        <f t="shared" si="185"/>
        <v/>
      </c>
      <c r="W422" s="41"/>
      <c r="X422" s="41"/>
      <c r="Y422" s="41"/>
      <c r="Z422" s="41"/>
      <c r="AA422" s="41"/>
      <c r="AB422" s="41"/>
      <c r="AC422" s="41"/>
      <c r="AD422" s="41"/>
      <c r="AE422" s="5" t="str">
        <f t="shared" si="186"/>
        <v/>
      </c>
      <c r="AF422" s="41"/>
      <c r="AG422" s="41"/>
      <c r="AH422" s="41"/>
      <c r="AI422" s="41"/>
      <c r="AJ422" s="41"/>
      <c r="AK422" s="41"/>
      <c r="AL422" s="41"/>
      <c r="AM422" s="41"/>
      <c r="AN422" s="41">
        <f t="shared" si="193"/>
        <v>20.833333333333332</v>
      </c>
      <c r="AO422" s="41">
        <v>1008</v>
      </c>
      <c r="AP422" s="110" t="s">
        <v>103</v>
      </c>
      <c r="AQ422" s="111" t="s">
        <v>103</v>
      </c>
      <c r="AR422" s="126" t="str">
        <f t="shared" si="187"/>
        <v/>
      </c>
      <c r="AS422" s="126" t="str">
        <f t="shared" si="188"/>
        <v/>
      </c>
      <c r="AT422" s="127">
        <v>1071</v>
      </c>
      <c r="AU422" s="128">
        <v>2.25</v>
      </c>
      <c r="AV422" s="129" t="s">
        <v>103</v>
      </c>
      <c r="AW422" s="126" t="str">
        <f t="shared" si="189"/>
        <v/>
      </c>
      <c r="AX422" s="126" t="str">
        <f t="shared" si="190"/>
        <v/>
      </c>
      <c r="AY422" s="64" t="str">
        <f t="shared" si="191"/>
        <v/>
      </c>
      <c r="AZ422" s="97">
        <v>81.16</v>
      </c>
      <c r="BA422" s="68"/>
      <c r="BB422" s="68"/>
      <c r="BC422" s="68"/>
      <c r="BD422" s="68"/>
      <c r="BE422" s="15"/>
      <c r="BF422" s="5">
        <f t="shared" si="192"/>
        <v>13334</v>
      </c>
      <c r="BG422" s="41">
        <v>5888</v>
      </c>
      <c r="BH422" s="42">
        <v>7446</v>
      </c>
      <c r="BI422" s="42"/>
      <c r="BJ422" s="42"/>
      <c r="BK422" s="42"/>
      <c r="BL422" s="42"/>
      <c r="BM422" s="15"/>
    </row>
    <row r="423" spans="1:65" outlineLevel="5" x14ac:dyDescent="0.3">
      <c r="A423" s="22">
        <f t="shared" si="178"/>
        <v>12</v>
      </c>
      <c r="B423" s="9">
        <f t="shared" si="194"/>
        <v>44558</v>
      </c>
      <c r="C423" s="51">
        <v>278606</v>
      </c>
      <c r="D423" s="64" t="str">
        <f t="shared" si="183"/>
        <v/>
      </c>
      <c r="E423" s="12"/>
      <c r="F423" s="12"/>
      <c r="G423" s="12"/>
      <c r="H423" s="12"/>
      <c r="I423" s="12"/>
      <c r="J423" s="12"/>
      <c r="K423" s="12"/>
      <c r="L423" s="12"/>
      <c r="M423" s="74" t="str">
        <f t="shared" si="184"/>
        <v/>
      </c>
      <c r="N423" s="83" t="s">
        <v>103</v>
      </c>
      <c r="O423" s="83" t="s">
        <v>103</v>
      </c>
      <c r="P423" s="83"/>
      <c r="Q423" s="83"/>
      <c r="R423" s="83"/>
      <c r="S423" s="83"/>
      <c r="T423" s="83"/>
      <c r="U423" s="83"/>
      <c r="V423" s="5" t="str">
        <f t="shared" si="185"/>
        <v/>
      </c>
      <c r="W423" s="41"/>
      <c r="X423" s="41"/>
      <c r="Y423" s="41"/>
      <c r="Z423" s="41"/>
      <c r="AA423" s="41"/>
      <c r="AB423" s="41"/>
      <c r="AC423" s="41"/>
      <c r="AD423" s="41"/>
      <c r="AE423" s="5" t="str">
        <f t="shared" si="186"/>
        <v/>
      </c>
      <c r="AF423" s="41"/>
      <c r="AG423" s="41"/>
      <c r="AH423" s="41"/>
      <c r="AI423" s="41"/>
      <c r="AJ423" s="41"/>
      <c r="AK423" s="41"/>
      <c r="AL423" s="41"/>
      <c r="AM423" s="41"/>
      <c r="AN423" s="41">
        <f t="shared" si="193"/>
        <v>21.852237252861602</v>
      </c>
      <c r="AO423" s="41">
        <v>961</v>
      </c>
      <c r="AP423" s="110" t="s">
        <v>103</v>
      </c>
      <c r="AQ423" s="111" t="s">
        <v>103</v>
      </c>
      <c r="AR423" s="126" t="str">
        <f t="shared" si="187"/>
        <v/>
      </c>
      <c r="AS423" s="126" t="str">
        <f t="shared" si="188"/>
        <v/>
      </c>
      <c r="AT423" s="127">
        <v>981</v>
      </c>
      <c r="AU423" s="128">
        <v>2.21</v>
      </c>
      <c r="AV423" s="129" t="s">
        <v>103</v>
      </c>
      <c r="AW423" s="126" t="str">
        <f t="shared" si="189"/>
        <v/>
      </c>
      <c r="AX423" s="126" t="str">
        <f t="shared" si="190"/>
        <v/>
      </c>
      <c r="AY423" s="64" t="str">
        <f t="shared" si="191"/>
        <v/>
      </c>
      <c r="AZ423" s="97">
        <v>81.39</v>
      </c>
      <c r="BA423" s="68"/>
      <c r="BB423" s="68"/>
      <c r="BC423" s="68"/>
      <c r="BD423" s="68"/>
      <c r="BE423" s="15"/>
      <c r="BF423" s="5">
        <f t="shared" si="192"/>
        <v>13580</v>
      </c>
      <c r="BG423" s="41">
        <v>5480</v>
      </c>
      <c r="BH423" s="42">
        <v>8100</v>
      </c>
      <c r="BI423" s="42"/>
      <c r="BJ423" s="42"/>
      <c r="BK423" s="42"/>
      <c r="BL423" s="42"/>
      <c r="BM423" s="15"/>
    </row>
    <row r="424" spans="1:65" outlineLevel="5" x14ac:dyDescent="0.3">
      <c r="A424" s="22">
        <f t="shared" si="178"/>
        <v>12</v>
      </c>
      <c r="B424" s="9">
        <f t="shared" si="194"/>
        <v>44559</v>
      </c>
      <c r="C424" s="51">
        <v>283861</v>
      </c>
      <c r="D424" s="64" t="str">
        <f t="shared" si="183"/>
        <v/>
      </c>
      <c r="E424" s="12"/>
      <c r="F424" s="12"/>
      <c r="G424" s="12"/>
      <c r="H424" s="12"/>
      <c r="I424" s="12"/>
      <c r="J424" s="12"/>
      <c r="K424" s="12"/>
      <c r="L424" s="12"/>
      <c r="M424" s="74">
        <f t="shared" si="184"/>
        <v>7.5</v>
      </c>
      <c r="N424" s="83">
        <v>7.43</v>
      </c>
      <c r="O424" s="83">
        <v>7.54</v>
      </c>
      <c r="P424" s="83"/>
      <c r="Q424" s="83"/>
      <c r="R424" s="83"/>
      <c r="S424" s="83"/>
      <c r="T424" s="83"/>
      <c r="U424" s="83"/>
      <c r="V424" s="5" t="str">
        <f t="shared" si="185"/>
        <v/>
      </c>
      <c r="W424" s="41"/>
      <c r="X424" s="41"/>
      <c r="Y424" s="41"/>
      <c r="Z424" s="41"/>
      <c r="AA424" s="41"/>
      <c r="AB424" s="41"/>
      <c r="AC424" s="41"/>
      <c r="AD424" s="41"/>
      <c r="AE424" s="5" t="str">
        <f t="shared" si="186"/>
        <v/>
      </c>
      <c r="AF424" s="41"/>
      <c r="AG424" s="41"/>
      <c r="AH424" s="41"/>
      <c r="AI424" s="41"/>
      <c r="AJ424" s="41"/>
      <c r="AK424" s="41"/>
      <c r="AL424" s="41"/>
      <c r="AM424" s="41"/>
      <c r="AN424" s="41">
        <f t="shared" si="193"/>
        <v>24.193548387096776</v>
      </c>
      <c r="AO424" s="41">
        <v>868</v>
      </c>
      <c r="AP424" s="110">
        <v>3.48</v>
      </c>
      <c r="AQ424" s="111">
        <v>2.88</v>
      </c>
      <c r="AR424" s="126">
        <f t="shared" si="187"/>
        <v>82.758620689655174</v>
      </c>
      <c r="AS424" s="126">
        <f t="shared" si="188"/>
        <v>17.241379310344826</v>
      </c>
      <c r="AT424" s="127">
        <v>967</v>
      </c>
      <c r="AU424" s="128">
        <v>2.15</v>
      </c>
      <c r="AV424" s="129">
        <v>1.48</v>
      </c>
      <c r="AW424" s="126">
        <f t="shared" si="189"/>
        <v>68.83720930232559</v>
      </c>
      <c r="AX424" s="126">
        <f t="shared" si="190"/>
        <v>31.16279069767441</v>
      </c>
      <c r="AY424" s="64">
        <f t="shared" si="191"/>
        <v>53.980099502487548</v>
      </c>
      <c r="AZ424" s="97">
        <v>81.489999999999995</v>
      </c>
      <c r="BA424" s="68"/>
      <c r="BB424" s="68"/>
      <c r="BC424" s="68"/>
      <c r="BD424" s="68"/>
      <c r="BE424" s="15"/>
      <c r="BF424" s="5">
        <f t="shared" si="192"/>
        <v>12761</v>
      </c>
      <c r="BG424" s="41">
        <v>5121</v>
      </c>
      <c r="BH424" s="42">
        <v>7640</v>
      </c>
      <c r="BI424" s="42"/>
      <c r="BJ424" s="42"/>
      <c r="BK424" s="42"/>
      <c r="BL424" s="42"/>
      <c r="BM424" s="15"/>
    </row>
    <row r="425" spans="1:65" outlineLevel="5" x14ac:dyDescent="0.3">
      <c r="A425" s="22">
        <f t="shared" si="178"/>
        <v>12</v>
      </c>
      <c r="B425" s="9">
        <f t="shared" si="194"/>
        <v>44560</v>
      </c>
      <c r="C425" s="51">
        <v>281973</v>
      </c>
      <c r="D425" s="64" t="str">
        <f t="shared" si="183"/>
        <v/>
      </c>
      <c r="E425" s="12"/>
      <c r="F425" s="12"/>
      <c r="G425" s="12"/>
      <c r="H425" s="12"/>
      <c r="I425" s="12"/>
      <c r="J425" s="12"/>
      <c r="K425" s="12"/>
      <c r="L425" s="12"/>
      <c r="M425" s="74" t="str">
        <f t="shared" si="184"/>
        <v/>
      </c>
      <c r="N425" s="83" t="s">
        <v>103</v>
      </c>
      <c r="O425" s="83" t="s">
        <v>103</v>
      </c>
      <c r="P425" s="83"/>
      <c r="Q425" s="83"/>
      <c r="R425" s="83"/>
      <c r="S425" s="83"/>
      <c r="T425" s="83"/>
      <c r="U425" s="83"/>
      <c r="V425" s="5" t="str">
        <f t="shared" si="185"/>
        <v/>
      </c>
      <c r="W425" s="41"/>
      <c r="X425" s="41"/>
      <c r="Y425" s="41"/>
      <c r="Z425" s="41"/>
      <c r="AA425" s="41"/>
      <c r="AB425" s="41"/>
      <c r="AC425" s="41"/>
      <c r="AD425" s="41"/>
      <c r="AE425" s="5" t="str">
        <f t="shared" si="186"/>
        <v/>
      </c>
      <c r="AF425" s="41"/>
      <c r="AG425" s="41"/>
      <c r="AH425" s="41"/>
      <c r="AI425" s="41"/>
      <c r="AJ425" s="41"/>
      <c r="AK425" s="41"/>
      <c r="AL425" s="41"/>
      <c r="AM425" s="41"/>
      <c r="AN425" s="41">
        <f t="shared" si="193"/>
        <v>20.64896755162242</v>
      </c>
      <c r="AO425" s="41">
        <v>1017</v>
      </c>
      <c r="AP425" s="110" t="s">
        <v>103</v>
      </c>
      <c r="AQ425" s="111" t="s">
        <v>103</v>
      </c>
      <c r="AR425" s="126" t="str">
        <f t="shared" si="187"/>
        <v/>
      </c>
      <c r="AS425" s="126" t="str">
        <f t="shared" si="188"/>
        <v/>
      </c>
      <c r="AT425" s="127">
        <v>1065</v>
      </c>
      <c r="AU425" s="128">
        <v>2.1800000000000002</v>
      </c>
      <c r="AV425" s="129" t="s">
        <v>103</v>
      </c>
      <c r="AW425" s="126" t="str">
        <f t="shared" si="189"/>
        <v/>
      </c>
      <c r="AX425" s="126" t="str">
        <f t="shared" si="190"/>
        <v/>
      </c>
      <c r="AY425" s="64" t="str">
        <f t="shared" si="191"/>
        <v/>
      </c>
      <c r="AZ425" s="97">
        <v>81.540000000000006</v>
      </c>
      <c r="BA425" s="68"/>
      <c r="BB425" s="68"/>
      <c r="BC425" s="68"/>
      <c r="BD425" s="68"/>
      <c r="BE425" s="15"/>
      <c r="BF425" s="5">
        <f t="shared" si="192"/>
        <v>12291</v>
      </c>
      <c r="BG425" s="41">
        <v>5673</v>
      </c>
      <c r="BH425" s="42">
        <v>6618</v>
      </c>
      <c r="BI425" s="42"/>
      <c r="BJ425" s="42"/>
      <c r="BK425" s="42"/>
      <c r="BL425" s="42"/>
      <c r="BM425" s="15"/>
    </row>
    <row r="426" spans="1:65" ht="17.25" outlineLevel="5" thickBot="1" x14ac:dyDescent="0.35">
      <c r="A426" s="23">
        <f t="shared" si="178"/>
        <v>12</v>
      </c>
      <c r="B426" s="10">
        <f t="shared" si="194"/>
        <v>44561</v>
      </c>
      <c r="C426" s="52">
        <v>284272</v>
      </c>
      <c r="D426" s="64" t="str">
        <f t="shared" si="183"/>
        <v/>
      </c>
      <c r="E426" s="13"/>
      <c r="F426" s="13"/>
      <c r="G426" s="13"/>
      <c r="H426" s="13"/>
      <c r="I426" s="13"/>
      <c r="J426" s="13"/>
      <c r="K426" s="13"/>
      <c r="L426" s="13"/>
      <c r="M426" s="74" t="str">
        <f t="shared" si="184"/>
        <v/>
      </c>
      <c r="N426" s="88" t="s">
        <v>103</v>
      </c>
      <c r="O426" s="88" t="s">
        <v>103</v>
      </c>
      <c r="P426" s="88"/>
      <c r="Q426" s="88"/>
      <c r="R426" s="88"/>
      <c r="S426" s="88"/>
      <c r="T426" s="88"/>
      <c r="U426" s="88"/>
      <c r="V426" s="5" t="str">
        <f t="shared" si="185"/>
        <v/>
      </c>
      <c r="W426" s="43"/>
      <c r="X426" s="43"/>
      <c r="Y426" s="43"/>
      <c r="Z426" s="43"/>
      <c r="AA426" s="43"/>
      <c r="AB426" s="43"/>
      <c r="AC426" s="43"/>
      <c r="AD426" s="43"/>
      <c r="AE426" s="5" t="str">
        <f t="shared" si="186"/>
        <v/>
      </c>
      <c r="AF426" s="43"/>
      <c r="AG426" s="43"/>
      <c r="AH426" s="43"/>
      <c r="AI426" s="43"/>
      <c r="AJ426" s="43"/>
      <c r="AK426" s="43"/>
      <c r="AL426" s="43"/>
      <c r="AM426" s="43"/>
      <c r="AN426" s="41">
        <f t="shared" si="193"/>
        <v>22.082018927444796</v>
      </c>
      <c r="AO426" s="43">
        <v>951</v>
      </c>
      <c r="AP426" s="134" t="s">
        <v>103</v>
      </c>
      <c r="AQ426" s="135" t="s">
        <v>103</v>
      </c>
      <c r="AR426" s="126" t="str">
        <f t="shared" si="187"/>
        <v/>
      </c>
      <c r="AS426" s="126" t="str">
        <f t="shared" si="188"/>
        <v/>
      </c>
      <c r="AT426" s="127">
        <v>1075</v>
      </c>
      <c r="AU426" s="128">
        <v>2.15</v>
      </c>
      <c r="AV426" s="129" t="s">
        <v>103</v>
      </c>
      <c r="AW426" s="126" t="str">
        <f t="shared" si="189"/>
        <v/>
      </c>
      <c r="AX426" s="126" t="str">
        <f t="shared" si="190"/>
        <v/>
      </c>
      <c r="AY426" s="64" t="str">
        <f t="shared" si="191"/>
        <v/>
      </c>
      <c r="AZ426" s="99">
        <v>81.489999999999995</v>
      </c>
      <c r="BA426" s="77"/>
      <c r="BB426" s="77"/>
      <c r="BC426" s="77"/>
      <c r="BD426" s="77"/>
      <c r="BE426" s="16"/>
      <c r="BF426" s="5">
        <f t="shared" si="192"/>
        <v>12564</v>
      </c>
      <c r="BG426" s="43">
        <v>5561</v>
      </c>
      <c r="BH426" s="44">
        <v>7003</v>
      </c>
      <c r="BI426" s="44"/>
      <c r="BJ426" s="44"/>
      <c r="BK426" s="44"/>
      <c r="BL426" s="44"/>
      <c r="BM426" s="16"/>
    </row>
    <row r="427" spans="1:65" outlineLevel="4" x14ac:dyDescent="0.3">
      <c r="A427" s="156" t="s">
        <v>45</v>
      </c>
      <c r="B427" s="157"/>
      <c r="C427" s="50">
        <f t="shared" ref="C427:BM427" si="195">SUBTOTAL(4,C396:C426)</f>
        <v>314668</v>
      </c>
      <c r="D427" s="60">
        <f t="shared" si="195"/>
        <v>0</v>
      </c>
      <c r="E427" s="28">
        <f t="shared" si="195"/>
        <v>0</v>
      </c>
      <c r="F427" s="28">
        <f t="shared" si="195"/>
        <v>0</v>
      </c>
      <c r="G427" s="28">
        <f t="shared" si="195"/>
        <v>0</v>
      </c>
      <c r="H427" s="28">
        <f t="shared" si="195"/>
        <v>0</v>
      </c>
      <c r="I427" s="28">
        <f t="shared" si="195"/>
        <v>0</v>
      </c>
      <c r="J427" s="28">
        <f t="shared" si="195"/>
        <v>0</v>
      </c>
      <c r="K427" s="28">
        <f t="shared" si="195"/>
        <v>0</v>
      </c>
      <c r="L427" s="28">
        <f t="shared" si="195"/>
        <v>0</v>
      </c>
      <c r="M427" s="71">
        <f t="shared" si="195"/>
        <v>7.5</v>
      </c>
      <c r="N427" s="82">
        <f t="shared" si="195"/>
        <v>7.43</v>
      </c>
      <c r="O427" s="82">
        <f t="shared" si="195"/>
        <v>7.54</v>
      </c>
      <c r="P427" s="82">
        <f t="shared" si="195"/>
        <v>0</v>
      </c>
      <c r="Q427" s="82">
        <f t="shared" si="195"/>
        <v>0</v>
      </c>
      <c r="R427" s="82">
        <f t="shared" si="195"/>
        <v>0</v>
      </c>
      <c r="S427" s="82">
        <f t="shared" si="195"/>
        <v>0</v>
      </c>
      <c r="T427" s="82">
        <f t="shared" si="195"/>
        <v>0</v>
      </c>
      <c r="U427" s="82">
        <f t="shared" si="195"/>
        <v>0</v>
      </c>
      <c r="V427" s="29">
        <f t="shared" si="195"/>
        <v>0</v>
      </c>
      <c r="W427" s="39">
        <f t="shared" si="195"/>
        <v>0</v>
      </c>
      <c r="X427" s="39">
        <f t="shared" si="195"/>
        <v>0</v>
      </c>
      <c r="Y427" s="39">
        <f t="shared" si="195"/>
        <v>0</v>
      </c>
      <c r="Z427" s="39">
        <f t="shared" si="195"/>
        <v>0</v>
      </c>
      <c r="AA427" s="39">
        <f t="shared" si="195"/>
        <v>0</v>
      </c>
      <c r="AB427" s="39">
        <f t="shared" si="195"/>
        <v>0</v>
      </c>
      <c r="AC427" s="39">
        <f t="shared" si="195"/>
        <v>0</v>
      </c>
      <c r="AD427" s="39">
        <f t="shared" si="195"/>
        <v>0</v>
      </c>
      <c r="AE427" s="29">
        <f t="shared" si="195"/>
        <v>0</v>
      </c>
      <c r="AF427" s="39">
        <f t="shared" si="195"/>
        <v>0</v>
      </c>
      <c r="AG427" s="39">
        <f t="shared" si="195"/>
        <v>0</v>
      </c>
      <c r="AH427" s="39">
        <f t="shared" si="195"/>
        <v>0</v>
      </c>
      <c r="AI427" s="39">
        <f t="shared" si="195"/>
        <v>0</v>
      </c>
      <c r="AJ427" s="39">
        <f t="shared" si="195"/>
        <v>0</v>
      </c>
      <c r="AK427" s="39">
        <f t="shared" si="195"/>
        <v>0</v>
      </c>
      <c r="AL427" s="39">
        <f t="shared" si="195"/>
        <v>0</v>
      </c>
      <c r="AM427" s="39">
        <f t="shared" si="195"/>
        <v>0</v>
      </c>
      <c r="AN427" s="39">
        <f t="shared" si="195"/>
        <v>24.193548387096776</v>
      </c>
      <c r="AO427" s="39">
        <f t="shared" si="195"/>
        <v>1206</v>
      </c>
      <c r="AP427" s="104">
        <f t="shared" si="195"/>
        <v>3.91</v>
      </c>
      <c r="AQ427" s="105">
        <f t="shared" si="195"/>
        <v>3.26</v>
      </c>
      <c r="AR427" s="106">
        <f t="shared" si="195"/>
        <v>83.375959079283874</v>
      </c>
      <c r="AS427" s="106">
        <f t="shared" si="195"/>
        <v>18.309859154929569</v>
      </c>
      <c r="AT427" s="107">
        <f t="shared" si="195"/>
        <v>1349</v>
      </c>
      <c r="AU427" s="108">
        <f t="shared" si="195"/>
        <v>2.31</v>
      </c>
      <c r="AV427" s="109">
        <f t="shared" si="195"/>
        <v>1.54</v>
      </c>
      <c r="AW427" s="106">
        <f t="shared" si="195"/>
        <v>69.090909090909079</v>
      </c>
      <c r="AX427" s="106">
        <f t="shared" si="195"/>
        <v>33.035714285714292</v>
      </c>
      <c r="AY427" s="60">
        <f t="shared" si="195"/>
        <v>55.431252255503416</v>
      </c>
      <c r="AZ427" s="96">
        <f t="shared" si="195"/>
        <v>81.94</v>
      </c>
      <c r="BA427" s="67">
        <f t="shared" si="195"/>
        <v>60.1</v>
      </c>
      <c r="BB427" s="67">
        <f t="shared" si="195"/>
        <v>36.9</v>
      </c>
      <c r="BC427" s="67">
        <f t="shared" si="195"/>
        <v>399</v>
      </c>
      <c r="BD427" s="67">
        <f t="shared" si="195"/>
        <v>0</v>
      </c>
      <c r="BE427" s="27">
        <f t="shared" si="195"/>
        <v>0</v>
      </c>
      <c r="BF427" s="29">
        <f t="shared" si="195"/>
        <v>19690</v>
      </c>
      <c r="BG427" s="39">
        <f t="shared" si="195"/>
        <v>5995</v>
      </c>
      <c r="BH427" s="40">
        <f t="shared" si="195"/>
        <v>13740</v>
      </c>
      <c r="BI427" s="40">
        <f t="shared" si="195"/>
        <v>0</v>
      </c>
      <c r="BJ427" s="40">
        <f t="shared" si="195"/>
        <v>0</v>
      </c>
      <c r="BK427" s="40">
        <f t="shared" si="195"/>
        <v>0</v>
      </c>
      <c r="BL427" s="40">
        <f t="shared" si="195"/>
        <v>0</v>
      </c>
      <c r="BM427" s="27">
        <f t="shared" si="195"/>
        <v>0</v>
      </c>
    </row>
    <row r="428" spans="1:65" outlineLevel="3" x14ac:dyDescent="0.3">
      <c r="A428" s="158" t="s">
        <v>34</v>
      </c>
      <c r="B428" s="159"/>
      <c r="C428" s="51">
        <f t="shared" ref="C428:BM428" si="196">SUBTOTAL(5,C396:C426)</f>
        <v>271908</v>
      </c>
      <c r="D428" s="61">
        <f t="shared" si="196"/>
        <v>0</v>
      </c>
      <c r="E428" s="12">
        <f t="shared" si="196"/>
        <v>0</v>
      </c>
      <c r="F428" s="12">
        <f t="shared" si="196"/>
        <v>0</v>
      </c>
      <c r="G428" s="12">
        <f t="shared" si="196"/>
        <v>0</v>
      </c>
      <c r="H428" s="12">
        <f t="shared" si="196"/>
        <v>0</v>
      </c>
      <c r="I428" s="12">
        <f t="shared" si="196"/>
        <v>0</v>
      </c>
      <c r="J428" s="12">
        <f t="shared" si="196"/>
        <v>0</v>
      </c>
      <c r="K428" s="12">
        <f t="shared" si="196"/>
        <v>0</v>
      </c>
      <c r="L428" s="12">
        <f t="shared" si="196"/>
        <v>0</v>
      </c>
      <c r="M428" s="72">
        <f t="shared" si="196"/>
        <v>7</v>
      </c>
      <c r="N428" s="83">
        <f t="shared" si="196"/>
        <v>7.04</v>
      </c>
      <c r="O428" s="83">
        <f t="shared" si="196"/>
        <v>7.03</v>
      </c>
      <c r="P428" s="83">
        <f t="shared" si="196"/>
        <v>0</v>
      </c>
      <c r="Q428" s="83">
        <f t="shared" si="196"/>
        <v>0</v>
      </c>
      <c r="R428" s="83">
        <f t="shared" si="196"/>
        <v>0</v>
      </c>
      <c r="S428" s="83">
        <f t="shared" si="196"/>
        <v>0</v>
      </c>
      <c r="T428" s="83">
        <f t="shared" si="196"/>
        <v>0</v>
      </c>
      <c r="U428" s="83">
        <f t="shared" si="196"/>
        <v>0</v>
      </c>
      <c r="V428" s="6">
        <f t="shared" si="196"/>
        <v>0</v>
      </c>
      <c r="W428" s="41">
        <f t="shared" si="196"/>
        <v>0</v>
      </c>
      <c r="X428" s="41">
        <f t="shared" si="196"/>
        <v>0</v>
      </c>
      <c r="Y428" s="41">
        <f t="shared" si="196"/>
        <v>0</v>
      </c>
      <c r="Z428" s="41">
        <f t="shared" si="196"/>
        <v>0</v>
      </c>
      <c r="AA428" s="41">
        <f t="shared" si="196"/>
        <v>0</v>
      </c>
      <c r="AB428" s="41">
        <f t="shared" si="196"/>
        <v>0</v>
      </c>
      <c r="AC428" s="41">
        <f t="shared" si="196"/>
        <v>0</v>
      </c>
      <c r="AD428" s="41">
        <f t="shared" si="196"/>
        <v>0</v>
      </c>
      <c r="AE428" s="6">
        <f t="shared" si="196"/>
        <v>0</v>
      </c>
      <c r="AF428" s="41">
        <f t="shared" si="196"/>
        <v>0</v>
      </c>
      <c r="AG428" s="41">
        <f t="shared" si="196"/>
        <v>0</v>
      </c>
      <c r="AH428" s="41">
        <f t="shared" si="196"/>
        <v>0</v>
      </c>
      <c r="AI428" s="41">
        <f t="shared" si="196"/>
        <v>0</v>
      </c>
      <c r="AJ428" s="41">
        <f t="shared" si="196"/>
        <v>0</v>
      </c>
      <c r="AK428" s="41">
        <f t="shared" si="196"/>
        <v>0</v>
      </c>
      <c r="AL428" s="41">
        <f t="shared" si="196"/>
        <v>0</v>
      </c>
      <c r="AM428" s="41">
        <f t="shared" si="196"/>
        <v>0</v>
      </c>
      <c r="AN428" s="41">
        <f t="shared" si="196"/>
        <v>17.412935323383085</v>
      </c>
      <c r="AO428" s="41">
        <f t="shared" si="196"/>
        <v>868</v>
      </c>
      <c r="AP428" s="110">
        <f t="shared" si="196"/>
        <v>3.48</v>
      </c>
      <c r="AQ428" s="111">
        <f t="shared" si="196"/>
        <v>2.88</v>
      </c>
      <c r="AR428" s="112">
        <f t="shared" si="196"/>
        <v>81.690140845070431</v>
      </c>
      <c r="AS428" s="112">
        <f t="shared" si="196"/>
        <v>16.624040920716126</v>
      </c>
      <c r="AT428" s="113">
        <f t="shared" si="196"/>
        <v>940</v>
      </c>
      <c r="AU428" s="114">
        <f t="shared" si="196"/>
        <v>2.15</v>
      </c>
      <c r="AV428" s="115">
        <f t="shared" si="196"/>
        <v>1.48</v>
      </c>
      <c r="AW428" s="112">
        <f t="shared" si="196"/>
        <v>66.964285714285708</v>
      </c>
      <c r="AX428" s="112">
        <f t="shared" si="196"/>
        <v>30.909090909090921</v>
      </c>
      <c r="AY428" s="61">
        <f t="shared" si="196"/>
        <v>51.501597444089462</v>
      </c>
      <c r="AZ428" s="97">
        <f t="shared" si="196"/>
        <v>81.14</v>
      </c>
      <c r="BA428" s="68">
        <f t="shared" si="196"/>
        <v>60.1</v>
      </c>
      <c r="BB428" s="68">
        <f t="shared" si="196"/>
        <v>36.9</v>
      </c>
      <c r="BC428" s="68">
        <f t="shared" si="196"/>
        <v>399</v>
      </c>
      <c r="BD428" s="68">
        <f t="shared" si="196"/>
        <v>0</v>
      </c>
      <c r="BE428" s="15">
        <f t="shared" si="196"/>
        <v>0</v>
      </c>
      <c r="BF428" s="6">
        <f t="shared" si="196"/>
        <v>9391</v>
      </c>
      <c r="BG428" s="41">
        <f t="shared" si="196"/>
        <v>4992</v>
      </c>
      <c r="BH428" s="42">
        <f t="shared" si="196"/>
        <v>4273</v>
      </c>
      <c r="BI428" s="42">
        <f t="shared" si="196"/>
        <v>0</v>
      </c>
      <c r="BJ428" s="42">
        <f t="shared" si="196"/>
        <v>0</v>
      </c>
      <c r="BK428" s="42">
        <f t="shared" si="196"/>
        <v>0</v>
      </c>
      <c r="BL428" s="42">
        <f t="shared" si="196"/>
        <v>0</v>
      </c>
      <c r="BM428" s="15">
        <f t="shared" si="196"/>
        <v>0</v>
      </c>
    </row>
    <row r="429" spans="1:65" outlineLevel="2" x14ac:dyDescent="0.3">
      <c r="A429" s="158" t="s">
        <v>23</v>
      </c>
      <c r="B429" s="159"/>
      <c r="C429" s="51">
        <f>IFERROR(SUBTOTAL(1,C396:C426),"")</f>
        <v>285620.06451612903</v>
      </c>
      <c r="D429" s="61" t="str">
        <f t="shared" ref="D429:BM429" si="197">IFERROR(SUBTOTAL(1,D396:D426),"")</f>
        <v/>
      </c>
      <c r="E429" s="12" t="str">
        <f t="shared" si="197"/>
        <v/>
      </c>
      <c r="F429" s="12" t="str">
        <f t="shared" si="197"/>
        <v/>
      </c>
      <c r="G429" s="12" t="str">
        <f t="shared" si="197"/>
        <v/>
      </c>
      <c r="H429" s="12" t="str">
        <f t="shared" si="197"/>
        <v/>
      </c>
      <c r="I429" s="12" t="str">
        <f t="shared" si="197"/>
        <v/>
      </c>
      <c r="J429" s="12" t="str">
        <f t="shared" si="197"/>
        <v/>
      </c>
      <c r="K429" s="12" t="str">
        <f t="shared" si="197"/>
        <v/>
      </c>
      <c r="L429" s="12" t="str">
        <f t="shared" si="197"/>
        <v/>
      </c>
      <c r="M429" s="72">
        <f t="shared" si="197"/>
        <v>7.2249999999999996</v>
      </c>
      <c r="N429" s="83">
        <f t="shared" si="197"/>
        <v>7.1749999999999998</v>
      </c>
      <c r="O429" s="83">
        <f t="shared" si="197"/>
        <v>7.2774999999999999</v>
      </c>
      <c r="P429" s="83" t="str">
        <f t="shared" si="197"/>
        <v/>
      </c>
      <c r="Q429" s="83" t="str">
        <f t="shared" si="197"/>
        <v/>
      </c>
      <c r="R429" s="83" t="str">
        <f t="shared" si="197"/>
        <v/>
      </c>
      <c r="S429" s="83" t="str">
        <f t="shared" si="197"/>
        <v/>
      </c>
      <c r="T429" s="83" t="str">
        <f t="shared" si="197"/>
        <v/>
      </c>
      <c r="U429" s="83" t="str">
        <f t="shared" si="197"/>
        <v/>
      </c>
      <c r="V429" s="6" t="str">
        <f t="shared" si="197"/>
        <v/>
      </c>
      <c r="W429" s="41" t="str">
        <f t="shared" si="197"/>
        <v/>
      </c>
      <c r="X429" s="41" t="str">
        <f t="shared" si="197"/>
        <v/>
      </c>
      <c r="Y429" s="41" t="str">
        <f t="shared" si="197"/>
        <v/>
      </c>
      <c r="Z429" s="41" t="str">
        <f t="shared" si="197"/>
        <v/>
      </c>
      <c r="AA429" s="41" t="str">
        <f t="shared" si="197"/>
        <v/>
      </c>
      <c r="AB429" s="41" t="str">
        <f t="shared" si="197"/>
        <v/>
      </c>
      <c r="AC429" s="41" t="str">
        <f t="shared" si="197"/>
        <v/>
      </c>
      <c r="AD429" s="41" t="str">
        <f t="shared" si="197"/>
        <v/>
      </c>
      <c r="AE429" s="6" t="str">
        <f t="shared" si="197"/>
        <v/>
      </c>
      <c r="AF429" s="41" t="str">
        <f t="shared" si="197"/>
        <v/>
      </c>
      <c r="AG429" s="41" t="str">
        <f t="shared" si="197"/>
        <v/>
      </c>
      <c r="AH429" s="41" t="str">
        <f t="shared" si="197"/>
        <v/>
      </c>
      <c r="AI429" s="41" t="str">
        <f t="shared" si="197"/>
        <v/>
      </c>
      <c r="AJ429" s="41" t="str">
        <f t="shared" si="197"/>
        <v/>
      </c>
      <c r="AK429" s="41" t="str">
        <f t="shared" si="197"/>
        <v/>
      </c>
      <c r="AL429" s="41" t="str">
        <f t="shared" si="197"/>
        <v/>
      </c>
      <c r="AM429" s="41" t="str">
        <f t="shared" si="197"/>
        <v/>
      </c>
      <c r="AN429" s="41">
        <f t="shared" si="197"/>
        <v>21.377856519049217</v>
      </c>
      <c r="AO429" s="41">
        <f t="shared" si="197"/>
        <v>990.22580645161293</v>
      </c>
      <c r="AP429" s="110">
        <f t="shared" si="197"/>
        <v>3.6900000000000004</v>
      </c>
      <c r="AQ429" s="111">
        <f t="shared" si="197"/>
        <v>3.0424999999999995</v>
      </c>
      <c r="AR429" s="112">
        <f t="shared" si="197"/>
        <v>82.440473347219637</v>
      </c>
      <c r="AS429" s="112">
        <f t="shared" si="197"/>
        <v>17.559526652780352</v>
      </c>
      <c r="AT429" s="113">
        <f t="shared" si="197"/>
        <v>1067.7741935483871</v>
      </c>
      <c r="AU429" s="114">
        <f t="shared" si="197"/>
        <v>2.2278260869565214</v>
      </c>
      <c r="AV429" s="115">
        <f t="shared" si="197"/>
        <v>1.5100000000000002</v>
      </c>
      <c r="AW429" s="112">
        <f t="shared" si="197"/>
        <v>68.410601026880101</v>
      </c>
      <c r="AX429" s="112">
        <f t="shared" si="197"/>
        <v>31.589398973119906</v>
      </c>
      <c r="AY429" s="61">
        <f t="shared" si="197"/>
        <v>53.869896200799708</v>
      </c>
      <c r="AZ429" s="97">
        <f t="shared" si="197"/>
        <v>81.483913043478282</v>
      </c>
      <c r="BA429" s="68">
        <f t="shared" si="197"/>
        <v>60.1</v>
      </c>
      <c r="BB429" s="68">
        <f t="shared" si="197"/>
        <v>36.9</v>
      </c>
      <c r="BC429" s="68">
        <f t="shared" si="197"/>
        <v>399</v>
      </c>
      <c r="BD429" s="68" t="str">
        <f t="shared" si="197"/>
        <v/>
      </c>
      <c r="BE429" s="15" t="str">
        <f>IFERROR(SUBTOTAL(1,BE396:BE426),"")</f>
        <v/>
      </c>
      <c r="BF429" s="6">
        <f t="shared" si="197"/>
        <v>15691.258064516129</v>
      </c>
      <c r="BG429" s="41">
        <f t="shared" si="197"/>
        <v>5522.0645161290322</v>
      </c>
      <c r="BH429" s="42">
        <f t="shared" si="197"/>
        <v>10169.193548387097</v>
      </c>
      <c r="BI429" s="42" t="str">
        <f t="shared" si="197"/>
        <v/>
      </c>
      <c r="BJ429" s="42" t="str">
        <f t="shared" si="197"/>
        <v/>
      </c>
      <c r="BK429" s="42" t="str">
        <f t="shared" si="197"/>
        <v/>
      </c>
      <c r="BL429" s="42" t="str">
        <f t="shared" si="197"/>
        <v/>
      </c>
      <c r="BM429" s="15" t="str">
        <f t="shared" si="197"/>
        <v/>
      </c>
    </row>
    <row r="430" spans="1:65" ht="17.25" outlineLevel="1" thickBot="1" x14ac:dyDescent="0.35">
      <c r="A430" s="160" t="s">
        <v>46</v>
      </c>
      <c r="B430" s="161"/>
      <c r="C430" s="52">
        <f>SUBTOTAL(9,C396:C426)</f>
        <v>8854222</v>
      </c>
      <c r="D430" s="62"/>
      <c r="E430" s="30"/>
      <c r="F430" s="30"/>
      <c r="G430" s="30"/>
      <c r="H430" s="30"/>
      <c r="I430" s="30"/>
      <c r="J430" s="30"/>
      <c r="K430" s="30"/>
      <c r="L430" s="30"/>
      <c r="M430" s="73"/>
      <c r="N430" s="84"/>
      <c r="O430" s="84"/>
      <c r="P430" s="84"/>
      <c r="Q430" s="84"/>
      <c r="R430" s="84"/>
      <c r="S430" s="84"/>
      <c r="T430" s="84"/>
      <c r="U430" s="84"/>
      <c r="V430" s="93"/>
      <c r="W430" s="94"/>
      <c r="X430" s="94"/>
      <c r="Y430" s="94"/>
      <c r="Z430" s="94"/>
      <c r="AA430" s="94"/>
      <c r="AB430" s="94"/>
      <c r="AC430" s="94"/>
      <c r="AD430" s="94"/>
      <c r="AE430" s="93"/>
      <c r="AF430" s="94"/>
      <c r="AG430" s="94"/>
      <c r="AH430" s="94"/>
      <c r="AI430" s="94"/>
      <c r="AJ430" s="94"/>
      <c r="AK430" s="94"/>
      <c r="AL430" s="94"/>
      <c r="AM430" s="94"/>
      <c r="AN430" s="94"/>
      <c r="AO430" s="43">
        <f>SUBTOTAL(9,AO396:AO426)</f>
        <v>30697</v>
      </c>
      <c r="AP430" s="116"/>
      <c r="AQ430" s="117"/>
      <c r="AR430" s="118"/>
      <c r="AS430" s="118"/>
      <c r="AT430" s="119">
        <f>SUBTOTAL(9,AT396:AT426)</f>
        <v>33101</v>
      </c>
      <c r="AU430" s="120"/>
      <c r="AV430" s="121"/>
      <c r="AW430" s="118"/>
      <c r="AX430" s="118"/>
      <c r="AY430" s="62"/>
      <c r="AZ430" s="98"/>
      <c r="BA430" s="69"/>
      <c r="BB430" s="69"/>
      <c r="BC430" s="69"/>
      <c r="BD430" s="69"/>
      <c r="BE430" s="16">
        <f>SUBTOTAL(9,BE396:BE426)</f>
        <v>0</v>
      </c>
      <c r="BF430" s="7">
        <f t="shared" ref="BF430:BM430" si="198">SUBTOTAL(9,BF396:BF426)</f>
        <v>486429</v>
      </c>
      <c r="BG430" s="43">
        <f t="shared" si="198"/>
        <v>171184</v>
      </c>
      <c r="BH430" s="44">
        <f t="shared" si="198"/>
        <v>315245</v>
      </c>
      <c r="BI430" s="44">
        <f t="shared" si="198"/>
        <v>0</v>
      </c>
      <c r="BJ430" s="44">
        <f t="shared" si="198"/>
        <v>0</v>
      </c>
      <c r="BK430" s="44">
        <f t="shared" si="198"/>
        <v>0</v>
      </c>
      <c r="BL430" s="44">
        <f t="shared" si="198"/>
        <v>0</v>
      </c>
      <c r="BM430" s="16">
        <f t="shared" si="198"/>
        <v>0</v>
      </c>
    </row>
    <row r="431" spans="1:65" outlineLevel="1" x14ac:dyDescent="0.3">
      <c r="A431" s="24"/>
      <c r="B431" s="24"/>
      <c r="C431" s="17"/>
      <c r="D431" s="18"/>
      <c r="E431" s="18"/>
      <c r="F431" s="18"/>
      <c r="G431" s="18"/>
      <c r="H431" s="18"/>
      <c r="I431" s="18"/>
      <c r="J431" s="18"/>
      <c r="K431" s="18"/>
      <c r="L431" s="18"/>
      <c r="M431" s="54"/>
      <c r="N431" s="54"/>
      <c r="O431" s="54"/>
      <c r="P431" s="54"/>
      <c r="Q431" s="54"/>
      <c r="R431" s="54"/>
      <c r="S431" s="54"/>
      <c r="T431" s="54"/>
      <c r="U431" s="54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22"/>
      <c r="AQ431" s="122"/>
      <c r="AR431" s="122"/>
      <c r="AS431" s="122"/>
      <c r="AT431" s="136"/>
      <c r="AU431" s="137"/>
      <c r="AV431" s="137"/>
      <c r="AW431" s="122"/>
      <c r="AX431" s="122"/>
      <c r="AY431" s="18"/>
      <c r="AZ431" s="54"/>
      <c r="BA431" s="54"/>
      <c r="BB431" s="54"/>
      <c r="BC431" s="54"/>
      <c r="BD431" s="54"/>
      <c r="BE431" s="17"/>
      <c r="BF431" s="17"/>
      <c r="BG431" s="17"/>
      <c r="BH431" s="17"/>
      <c r="BI431" s="17"/>
      <c r="BJ431" s="17"/>
      <c r="BK431" s="17"/>
      <c r="BL431" s="17"/>
      <c r="BM431" s="17"/>
    </row>
  </sheetData>
  <mergeCells count="112">
    <mergeCell ref="BI6:BI7"/>
    <mergeCell ref="BJ6:BJ7"/>
    <mergeCell ref="BK6:BK7"/>
    <mergeCell ref="BL6:BL7"/>
    <mergeCell ref="BM6:BM7"/>
    <mergeCell ref="A8:B8"/>
    <mergeCell ref="AZ6:AZ7"/>
    <mergeCell ref="BA6:BD6"/>
    <mergeCell ref="BE6:BE7"/>
    <mergeCell ref="BF6:BF7"/>
    <mergeCell ref="BG6:BG7"/>
    <mergeCell ref="BH6:BH7"/>
    <mergeCell ref="AT6:AT7"/>
    <mergeCell ref="AU6:AU7"/>
    <mergeCell ref="AV6:AV7"/>
    <mergeCell ref="AW6:AW7"/>
    <mergeCell ref="AX6:AX7"/>
    <mergeCell ref="AY6:AY7"/>
    <mergeCell ref="AN6:AN7"/>
    <mergeCell ref="AO6:AO7"/>
    <mergeCell ref="AP6:AP7"/>
    <mergeCell ref="AQ6:AQ7"/>
    <mergeCell ref="AR6:AR7"/>
    <mergeCell ref="AS6:AS7"/>
    <mergeCell ref="A6:B7"/>
    <mergeCell ref="C6:C7"/>
    <mergeCell ref="D6:L6"/>
    <mergeCell ref="C15:C16"/>
    <mergeCell ref="D15:L15"/>
    <mergeCell ref="M15:U15"/>
    <mergeCell ref="V15:AD15"/>
    <mergeCell ref="AE15:AM15"/>
    <mergeCell ref="AN15:AN16"/>
    <mergeCell ref="A9:B9"/>
    <mergeCell ref="A10:B10"/>
    <mergeCell ref="A11:B11"/>
    <mergeCell ref="A12:B12"/>
    <mergeCell ref="A15:A16"/>
    <mergeCell ref="B15:B16"/>
    <mergeCell ref="M6:U6"/>
    <mergeCell ref="V6:AD6"/>
    <mergeCell ref="AE6:AM6"/>
    <mergeCell ref="BJ15:BJ16"/>
    <mergeCell ref="BK15:BK16"/>
    <mergeCell ref="BL15:BL16"/>
    <mergeCell ref="BM15:BM16"/>
    <mergeCell ref="A48:B48"/>
    <mergeCell ref="A49:B49"/>
    <mergeCell ref="BA15:BD15"/>
    <mergeCell ref="BE15:BE16"/>
    <mergeCell ref="BF15:BF16"/>
    <mergeCell ref="BG15:BG16"/>
    <mergeCell ref="BH15:BH16"/>
    <mergeCell ref="BI15:BI16"/>
    <mergeCell ref="AU15:AU16"/>
    <mergeCell ref="AV15:AV16"/>
    <mergeCell ref="AW15:AW16"/>
    <mergeCell ref="AX15:AX16"/>
    <mergeCell ref="AY15:AY16"/>
    <mergeCell ref="AZ15:AZ16"/>
    <mergeCell ref="AO15:AO16"/>
    <mergeCell ref="AP15:AP16"/>
    <mergeCell ref="AQ15:AQ16"/>
    <mergeCell ref="AR15:AR16"/>
    <mergeCell ref="AS15:AS16"/>
    <mergeCell ref="AT15:AT16"/>
    <mergeCell ref="A116:B116"/>
    <mergeCell ref="A117:B117"/>
    <mergeCell ref="A118:B118"/>
    <mergeCell ref="A119:B119"/>
    <mergeCell ref="A150:B150"/>
    <mergeCell ref="A151:B151"/>
    <mergeCell ref="A50:B50"/>
    <mergeCell ref="A51:B51"/>
    <mergeCell ref="A81:B81"/>
    <mergeCell ref="A82:B82"/>
    <mergeCell ref="A83:B83"/>
    <mergeCell ref="A84:B84"/>
    <mergeCell ref="A219:B219"/>
    <mergeCell ref="A220:B220"/>
    <mergeCell ref="A221:B221"/>
    <mergeCell ref="A222:B222"/>
    <mergeCell ref="A254:B254"/>
    <mergeCell ref="A255:B255"/>
    <mergeCell ref="A152:B152"/>
    <mergeCell ref="A153:B153"/>
    <mergeCell ref="A185:B185"/>
    <mergeCell ref="A186:B186"/>
    <mergeCell ref="A187:B187"/>
    <mergeCell ref="A188:B188"/>
    <mergeCell ref="A323:B323"/>
    <mergeCell ref="A324:B324"/>
    <mergeCell ref="A325:B325"/>
    <mergeCell ref="A326:B326"/>
    <mergeCell ref="A358:B358"/>
    <mergeCell ref="A359:B359"/>
    <mergeCell ref="A256:B256"/>
    <mergeCell ref="A257:B257"/>
    <mergeCell ref="A289:B289"/>
    <mergeCell ref="A290:B290"/>
    <mergeCell ref="A291:B291"/>
    <mergeCell ref="A292:B292"/>
    <mergeCell ref="A427:B427"/>
    <mergeCell ref="A428:B428"/>
    <mergeCell ref="A429:B429"/>
    <mergeCell ref="A430:B430"/>
    <mergeCell ref="A360:B360"/>
    <mergeCell ref="A361:B361"/>
    <mergeCell ref="A392:B392"/>
    <mergeCell ref="A393:B393"/>
    <mergeCell ref="A394:B394"/>
    <mergeCell ref="A395:B395"/>
  </mergeCells>
  <phoneticPr fontId="1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43" fitToHeight="0" orientation="landscape" horizontalDpi="1200" r:id="rId1"/>
  <rowBreaks count="11" manualBreakCount="11">
    <brk id="51" max="16383" man="1"/>
    <brk id="84" max="16383" man="1"/>
    <brk id="119" max="16383" man="1"/>
    <brk id="153" max="16383" man="1"/>
    <brk id="188" max="16383" man="1"/>
    <brk id="222" max="16383" man="1"/>
    <brk id="257" max="16383" man="1"/>
    <brk id="292" max="16383" man="1"/>
    <brk id="326" max="19" man="1"/>
    <brk id="361" max="16383" man="1"/>
    <brk id="395" max="19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M431"/>
  <sheetViews>
    <sheetView showGridLines="0" zoomScale="55" zoomScaleNormal="55" zoomScaleSheetLayoutView="55" workbookViewId="0">
      <pane xSplit="2" ySplit="16" topLeftCell="C17" activePane="bottomRight" state="frozen"/>
      <selection pane="topRight" activeCell="C1" sqref="C1"/>
      <selection pane="bottomLeft" activeCell="A4" sqref="A4"/>
      <selection pane="bottomRight" activeCell="B17" sqref="B17"/>
    </sheetView>
  </sheetViews>
  <sheetFormatPr defaultRowHeight="16.5" outlineLevelRow="5" outlineLevelCol="1" x14ac:dyDescent="0.3"/>
  <cols>
    <col min="1" max="1" width="6" style="20" bestFit="1" customWidth="1"/>
    <col min="2" max="2" width="11.125" style="2" bestFit="1" customWidth="1"/>
    <col min="3" max="3" width="14.625" style="4" customWidth="1"/>
    <col min="4" max="4" width="9.25" style="3" bestFit="1" customWidth="1"/>
    <col min="5" max="12" width="9.25" style="3" customWidth="1" outlineLevel="1"/>
    <col min="13" max="13" width="9.25" style="53" bestFit="1" customWidth="1"/>
    <col min="14" max="21" width="9.25" style="53" customWidth="1" outlineLevel="1"/>
    <col min="22" max="22" width="9.25" style="4" bestFit="1" customWidth="1"/>
    <col min="23" max="30" width="9.25" style="4" customWidth="1" outlineLevel="1"/>
    <col min="31" max="31" width="14.25" style="4" bestFit="1" customWidth="1"/>
    <col min="32" max="39" width="9.25" style="4" customWidth="1" outlineLevel="1"/>
    <col min="40" max="40" width="13.75" style="4" customWidth="1"/>
    <col min="41" max="41" width="14.625" style="4" customWidth="1"/>
    <col min="42" max="43" width="8.625" style="100" customWidth="1"/>
    <col min="44" max="44" width="10.625" style="100" customWidth="1"/>
    <col min="45" max="45" width="10.625" style="100" bestFit="1" customWidth="1"/>
    <col min="46" max="46" width="14.625" style="101" customWidth="1"/>
    <col min="47" max="48" width="8.625" style="102" customWidth="1"/>
    <col min="49" max="49" width="10.625" style="100" customWidth="1"/>
    <col min="50" max="50" width="10.625" style="100" bestFit="1" customWidth="1"/>
    <col min="51" max="51" width="11.625" style="3" customWidth="1"/>
    <col min="52" max="56" width="11.625" style="53" customWidth="1"/>
    <col min="57" max="57" width="14.625" style="4" customWidth="1"/>
    <col min="58" max="58" width="20.375" style="4" bestFit="1" customWidth="1"/>
    <col min="59" max="59" width="14" style="4" customWidth="1" outlineLevel="1"/>
    <col min="60" max="60" width="20.875" style="4" customWidth="1" outlineLevel="1"/>
    <col min="61" max="61" width="18.875" style="4" customWidth="1" outlineLevel="1"/>
    <col min="62" max="63" width="20.25" style="4" customWidth="1" outlineLevel="1"/>
    <col min="64" max="65" width="20.875" style="4" customWidth="1" outlineLevel="1"/>
  </cols>
  <sheetData>
    <row r="1" spans="1:65" ht="19.5" x14ac:dyDescent="0.3">
      <c r="A1" s="19" t="s">
        <v>106</v>
      </c>
    </row>
    <row r="2" spans="1:65" s="35" customFormat="1" x14ac:dyDescent="0.3">
      <c r="A2" s="138" t="s">
        <v>99</v>
      </c>
      <c r="B2" s="34"/>
      <c r="M2" s="53"/>
      <c r="N2" s="53"/>
      <c r="O2" s="53"/>
      <c r="P2" s="53"/>
      <c r="Q2" s="53"/>
      <c r="R2" s="53"/>
      <c r="S2" s="53"/>
      <c r="T2" s="53"/>
      <c r="U2" s="5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P2" s="100"/>
      <c r="AQ2" s="100"/>
      <c r="AR2" s="100"/>
      <c r="AS2" s="100"/>
      <c r="AT2" s="103"/>
      <c r="AU2" s="103"/>
      <c r="AV2" s="103"/>
      <c r="AW2" s="100"/>
      <c r="AX2" s="100"/>
      <c r="AZ2" s="53"/>
      <c r="BA2" s="53"/>
      <c r="BB2" s="53"/>
      <c r="BC2" s="53"/>
      <c r="BD2" s="53"/>
      <c r="BG2" s="4"/>
      <c r="BH2" s="4"/>
      <c r="BI2" s="4"/>
      <c r="BJ2" s="4"/>
      <c r="BK2" s="4"/>
      <c r="BL2" s="4"/>
      <c r="BM2" s="4"/>
    </row>
    <row r="3" spans="1:65" s="35" customFormat="1" x14ac:dyDescent="0.3">
      <c r="A3" s="139" t="s">
        <v>100</v>
      </c>
      <c r="B3" s="34"/>
      <c r="M3" s="53"/>
      <c r="N3" s="53"/>
      <c r="O3" s="53"/>
      <c r="P3" s="53"/>
      <c r="Q3" s="53"/>
      <c r="R3" s="53"/>
      <c r="S3" s="53"/>
      <c r="T3" s="53"/>
      <c r="U3" s="5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P3" s="100"/>
      <c r="AQ3" s="100"/>
      <c r="AR3" s="100"/>
      <c r="AS3" s="100"/>
      <c r="AT3" s="103"/>
      <c r="AU3" s="103"/>
      <c r="AV3" s="103"/>
      <c r="AW3" s="100"/>
      <c r="AX3" s="100"/>
      <c r="AZ3" s="53"/>
      <c r="BA3" s="53"/>
      <c r="BB3" s="53"/>
      <c r="BC3" s="53"/>
      <c r="BD3" s="53"/>
      <c r="BG3" s="4"/>
      <c r="BH3" s="4"/>
      <c r="BI3" s="4"/>
      <c r="BJ3" s="4"/>
      <c r="BK3" s="4"/>
      <c r="BL3" s="4"/>
      <c r="BM3" s="4"/>
    </row>
    <row r="4" spans="1:65" s="35" customFormat="1" x14ac:dyDescent="0.3">
      <c r="A4" s="140" t="s">
        <v>101</v>
      </c>
      <c r="B4" s="141"/>
      <c r="C4" s="142"/>
      <c r="D4" s="142"/>
      <c r="E4" s="142"/>
      <c r="F4" s="142"/>
      <c r="G4" s="142"/>
      <c r="H4" s="142"/>
      <c r="M4" s="53"/>
      <c r="N4" s="53"/>
      <c r="O4" s="53"/>
      <c r="P4" s="53"/>
      <c r="Q4" s="53"/>
      <c r="R4" s="53"/>
      <c r="S4" s="53"/>
      <c r="T4" s="53"/>
      <c r="U4" s="5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P4" s="100"/>
      <c r="AQ4" s="100"/>
      <c r="AR4" s="100"/>
      <c r="AS4" s="100"/>
      <c r="AT4" s="103"/>
      <c r="AU4" s="103"/>
      <c r="AV4" s="103"/>
      <c r="AW4" s="100"/>
      <c r="AX4" s="100"/>
      <c r="AZ4" s="53"/>
      <c r="BA4" s="53"/>
      <c r="BB4" s="53"/>
      <c r="BC4" s="53"/>
      <c r="BD4" s="53"/>
      <c r="BG4" s="4"/>
      <c r="BH4" s="4"/>
      <c r="BI4" s="4"/>
      <c r="BJ4" s="4"/>
      <c r="BK4" s="4"/>
      <c r="BL4" s="4"/>
      <c r="BM4" s="4"/>
    </row>
    <row r="5" spans="1:65" s="35" customFormat="1" ht="17.25" thickBot="1" x14ac:dyDescent="0.35">
      <c r="A5" s="36"/>
      <c r="B5" s="34"/>
      <c r="M5" s="53"/>
      <c r="N5" s="53"/>
      <c r="O5" s="53"/>
      <c r="P5" s="53"/>
      <c r="Q5" s="53"/>
      <c r="R5" s="53"/>
      <c r="S5" s="53"/>
      <c r="T5" s="53"/>
      <c r="U5" s="53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P5" s="100"/>
      <c r="AQ5" s="100"/>
      <c r="AR5" s="100"/>
      <c r="AS5" s="100"/>
      <c r="AT5" s="103"/>
      <c r="AU5" s="103"/>
      <c r="AV5" s="103"/>
      <c r="AW5" s="100"/>
      <c r="AX5" s="100"/>
      <c r="AZ5" s="53"/>
      <c r="BA5" s="53"/>
      <c r="BB5" s="53"/>
      <c r="BC5" s="53"/>
      <c r="BD5" s="53"/>
      <c r="BG5" s="4"/>
      <c r="BH5" s="4"/>
      <c r="BI5" s="4"/>
      <c r="BJ5" s="4"/>
      <c r="BK5" s="4"/>
      <c r="BL5" s="4"/>
      <c r="BM5" s="4"/>
    </row>
    <row r="6" spans="1:65" s="35" customFormat="1" ht="17.25" customHeight="1" thickBot="1" x14ac:dyDescent="0.35">
      <c r="A6" s="190" t="s">
        <v>61</v>
      </c>
      <c r="B6" s="191"/>
      <c r="C6" s="170" t="s">
        <v>2</v>
      </c>
      <c r="D6" s="194" t="s">
        <v>68</v>
      </c>
      <c r="E6" s="195"/>
      <c r="F6" s="195"/>
      <c r="G6" s="195"/>
      <c r="H6" s="195"/>
      <c r="I6" s="195"/>
      <c r="J6" s="195"/>
      <c r="K6" s="195"/>
      <c r="L6" s="195"/>
      <c r="M6" s="196" t="s">
        <v>77</v>
      </c>
      <c r="N6" s="197"/>
      <c r="O6" s="197"/>
      <c r="P6" s="197"/>
      <c r="Q6" s="197"/>
      <c r="R6" s="197"/>
      <c r="S6" s="197"/>
      <c r="T6" s="197"/>
      <c r="U6" s="197"/>
      <c r="V6" s="174" t="s">
        <v>80</v>
      </c>
      <c r="W6" s="170"/>
      <c r="X6" s="170"/>
      <c r="Y6" s="170"/>
      <c r="Z6" s="170"/>
      <c r="AA6" s="170"/>
      <c r="AB6" s="170"/>
      <c r="AC6" s="170"/>
      <c r="AD6" s="170"/>
      <c r="AE6" s="176" t="s">
        <v>82</v>
      </c>
      <c r="AF6" s="170"/>
      <c r="AG6" s="170"/>
      <c r="AH6" s="170"/>
      <c r="AI6" s="170"/>
      <c r="AJ6" s="170"/>
      <c r="AK6" s="170"/>
      <c r="AL6" s="170"/>
      <c r="AM6" s="170"/>
      <c r="AN6" s="176" t="s">
        <v>67</v>
      </c>
      <c r="AO6" s="174" t="s">
        <v>1</v>
      </c>
      <c r="AP6" s="178" t="s">
        <v>93</v>
      </c>
      <c r="AQ6" s="180" t="s">
        <v>94</v>
      </c>
      <c r="AR6" s="182" t="s">
        <v>95</v>
      </c>
      <c r="AS6" s="182" t="s">
        <v>91</v>
      </c>
      <c r="AT6" s="188" t="s">
        <v>66</v>
      </c>
      <c r="AU6" s="178" t="s">
        <v>96</v>
      </c>
      <c r="AV6" s="180" t="s">
        <v>97</v>
      </c>
      <c r="AW6" s="182" t="s">
        <v>98</v>
      </c>
      <c r="AX6" s="182" t="s">
        <v>92</v>
      </c>
      <c r="AY6" s="184" t="s">
        <v>89</v>
      </c>
      <c r="AZ6" s="186" t="s">
        <v>87</v>
      </c>
      <c r="BA6" s="168" t="s">
        <v>104</v>
      </c>
      <c r="BB6" s="169"/>
      <c r="BC6" s="169"/>
      <c r="BD6" s="169"/>
      <c r="BE6" s="170" t="s">
        <v>102</v>
      </c>
      <c r="BF6" s="172" t="s">
        <v>3</v>
      </c>
      <c r="BG6" s="174" t="s">
        <v>4</v>
      </c>
      <c r="BH6" s="176" t="s">
        <v>7</v>
      </c>
      <c r="BI6" s="176" t="s">
        <v>8</v>
      </c>
      <c r="BJ6" s="176" t="s">
        <v>6</v>
      </c>
      <c r="BK6" s="176" t="s">
        <v>5</v>
      </c>
      <c r="BL6" s="176" t="s">
        <v>9</v>
      </c>
      <c r="BM6" s="166" t="s">
        <v>10</v>
      </c>
    </row>
    <row r="7" spans="1:65" s="1" customFormat="1" ht="35.25" thickBot="1" x14ac:dyDescent="0.35">
      <c r="A7" s="192"/>
      <c r="B7" s="193"/>
      <c r="C7" s="171"/>
      <c r="D7" s="75" t="s">
        <v>78</v>
      </c>
      <c r="E7" s="59" t="s">
        <v>69</v>
      </c>
      <c r="F7" s="58" t="s">
        <v>70</v>
      </c>
      <c r="G7" s="58" t="s">
        <v>71</v>
      </c>
      <c r="H7" s="58" t="s">
        <v>72</v>
      </c>
      <c r="I7" s="58" t="s">
        <v>73</v>
      </c>
      <c r="J7" s="58" t="s">
        <v>74</v>
      </c>
      <c r="K7" s="58" t="s">
        <v>75</v>
      </c>
      <c r="L7" s="58" t="s">
        <v>76</v>
      </c>
      <c r="M7" s="63" t="s">
        <v>79</v>
      </c>
      <c r="N7" s="80" t="s">
        <v>69</v>
      </c>
      <c r="O7" s="81" t="s">
        <v>70</v>
      </c>
      <c r="P7" s="81" t="s">
        <v>71</v>
      </c>
      <c r="Q7" s="81" t="s">
        <v>72</v>
      </c>
      <c r="R7" s="81" t="s">
        <v>73</v>
      </c>
      <c r="S7" s="81" t="s">
        <v>74</v>
      </c>
      <c r="T7" s="81" t="s">
        <v>75</v>
      </c>
      <c r="U7" s="89" t="s">
        <v>76</v>
      </c>
      <c r="V7" s="90" t="s">
        <v>81</v>
      </c>
      <c r="W7" s="91" t="s">
        <v>69</v>
      </c>
      <c r="X7" s="92" t="s">
        <v>70</v>
      </c>
      <c r="Y7" s="92" t="s">
        <v>71</v>
      </c>
      <c r="Z7" s="92" t="s">
        <v>72</v>
      </c>
      <c r="AA7" s="92" t="s">
        <v>73</v>
      </c>
      <c r="AB7" s="92" t="s">
        <v>74</v>
      </c>
      <c r="AC7" s="92" t="s">
        <v>75</v>
      </c>
      <c r="AD7" s="92" t="s">
        <v>76</v>
      </c>
      <c r="AE7" s="90" t="s">
        <v>83</v>
      </c>
      <c r="AF7" s="91" t="s">
        <v>69</v>
      </c>
      <c r="AG7" s="92" t="s">
        <v>70</v>
      </c>
      <c r="AH7" s="92" t="s">
        <v>71</v>
      </c>
      <c r="AI7" s="92" t="s">
        <v>72</v>
      </c>
      <c r="AJ7" s="92" t="s">
        <v>73</v>
      </c>
      <c r="AK7" s="92" t="s">
        <v>74</v>
      </c>
      <c r="AL7" s="92" t="s">
        <v>75</v>
      </c>
      <c r="AM7" s="92" t="s">
        <v>76</v>
      </c>
      <c r="AN7" s="177"/>
      <c r="AO7" s="175"/>
      <c r="AP7" s="179"/>
      <c r="AQ7" s="181"/>
      <c r="AR7" s="183"/>
      <c r="AS7" s="183"/>
      <c r="AT7" s="189"/>
      <c r="AU7" s="179"/>
      <c r="AV7" s="181"/>
      <c r="AW7" s="183"/>
      <c r="AX7" s="183"/>
      <c r="AY7" s="185"/>
      <c r="AZ7" s="187"/>
      <c r="BA7" s="65" t="s">
        <v>84</v>
      </c>
      <c r="BB7" s="65" t="s">
        <v>85</v>
      </c>
      <c r="BC7" s="65" t="s">
        <v>86</v>
      </c>
      <c r="BD7" s="66" t="s">
        <v>90</v>
      </c>
      <c r="BE7" s="171"/>
      <c r="BF7" s="173"/>
      <c r="BG7" s="175"/>
      <c r="BH7" s="177"/>
      <c r="BI7" s="177"/>
      <c r="BJ7" s="177"/>
      <c r="BK7" s="177"/>
      <c r="BL7" s="177"/>
      <c r="BM7" s="167"/>
    </row>
    <row r="8" spans="1:65" x14ac:dyDescent="0.3">
      <c r="A8" s="156" t="s">
        <v>12</v>
      </c>
      <c r="B8" s="157"/>
      <c r="C8" s="50">
        <f t="shared" ref="C8:BM8" si="0">SUBTOTAL(4,C17:C426)</f>
        <v>353476</v>
      </c>
      <c r="D8" s="60">
        <f t="shared" si="0"/>
        <v>0</v>
      </c>
      <c r="E8" s="28">
        <f t="shared" si="0"/>
        <v>0</v>
      </c>
      <c r="F8" s="28">
        <f t="shared" si="0"/>
        <v>0</v>
      </c>
      <c r="G8" s="28">
        <f t="shared" si="0"/>
        <v>0</v>
      </c>
      <c r="H8" s="28">
        <f t="shared" si="0"/>
        <v>0</v>
      </c>
      <c r="I8" s="28">
        <f t="shared" si="0"/>
        <v>0</v>
      </c>
      <c r="J8" s="28">
        <f t="shared" si="0"/>
        <v>0</v>
      </c>
      <c r="K8" s="28">
        <f t="shared" si="0"/>
        <v>0</v>
      </c>
      <c r="L8" s="28">
        <f t="shared" si="0"/>
        <v>0</v>
      </c>
      <c r="M8" s="71">
        <f t="shared" si="0"/>
        <v>7.3</v>
      </c>
      <c r="N8" s="82">
        <f t="shared" si="0"/>
        <v>7.33</v>
      </c>
      <c r="O8" s="82">
        <f t="shared" si="0"/>
        <v>7.33</v>
      </c>
      <c r="P8" s="82">
        <f t="shared" si="0"/>
        <v>0</v>
      </c>
      <c r="Q8" s="82">
        <f t="shared" si="0"/>
        <v>0</v>
      </c>
      <c r="R8" s="82">
        <f t="shared" si="0"/>
        <v>0</v>
      </c>
      <c r="S8" s="82">
        <f t="shared" si="0"/>
        <v>0</v>
      </c>
      <c r="T8" s="82">
        <f t="shared" si="0"/>
        <v>0</v>
      </c>
      <c r="U8" s="82">
        <f t="shared" si="0"/>
        <v>0</v>
      </c>
      <c r="V8" s="29">
        <f t="shared" si="0"/>
        <v>0</v>
      </c>
      <c r="W8" s="39">
        <f t="shared" si="0"/>
        <v>0</v>
      </c>
      <c r="X8" s="39">
        <f t="shared" si="0"/>
        <v>0</v>
      </c>
      <c r="Y8" s="39">
        <f t="shared" si="0"/>
        <v>0</v>
      </c>
      <c r="Z8" s="39">
        <f t="shared" si="0"/>
        <v>0</v>
      </c>
      <c r="AA8" s="39">
        <f t="shared" si="0"/>
        <v>0</v>
      </c>
      <c r="AB8" s="39">
        <f t="shared" si="0"/>
        <v>0</v>
      </c>
      <c r="AC8" s="39">
        <f t="shared" si="0"/>
        <v>0</v>
      </c>
      <c r="AD8" s="39">
        <f t="shared" si="0"/>
        <v>0</v>
      </c>
      <c r="AE8" s="29">
        <f t="shared" si="0"/>
        <v>0</v>
      </c>
      <c r="AF8" s="39">
        <f t="shared" si="0"/>
        <v>0</v>
      </c>
      <c r="AG8" s="39">
        <f t="shared" si="0"/>
        <v>0</v>
      </c>
      <c r="AH8" s="39">
        <f t="shared" si="0"/>
        <v>0</v>
      </c>
      <c r="AI8" s="39">
        <f t="shared" si="0"/>
        <v>0</v>
      </c>
      <c r="AJ8" s="39">
        <f t="shared" si="0"/>
        <v>0</v>
      </c>
      <c r="AK8" s="39">
        <f t="shared" si="0"/>
        <v>0</v>
      </c>
      <c r="AL8" s="39">
        <f t="shared" si="0"/>
        <v>0</v>
      </c>
      <c r="AM8" s="39">
        <f t="shared" si="0"/>
        <v>0</v>
      </c>
      <c r="AN8" s="39">
        <f t="shared" si="0"/>
        <v>35.653650254668932</v>
      </c>
      <c r="AO8" s="39">
        <f t="shared" si="0"/>
        <v>1413</v>
      </c>
      <c r="AP8" s="104">
        <f t="shared" si="0"/>
        <v>4.87</v>
      </c>
      <c r="AQ8" s="105">
        <f t="shared" si="0"/>
        <v>4.1100000000000003</v>
      </c>
      <c r="AR8" s="106">
        <f t="shared" si="0"/>
        <v>85.100286532951287</v>
      </c>
      <c r="AS8" s="106">
        <f t="shared" si="0"/>
        <v>22.287390029325522</v>
      </c>
      <c r="AT8" s="107">
        <f t="shared" si="0"/>
        <v>1747</v>
      </c>
      <c r="AU8" s="108">
        <f t="shared" si="0"/>
        <v>2.6</v>
      </c>
      <c r="AV8" s="109">
        <f t="shared" si="0"/>
        <v>1.82</v>
      </c>
      <c r="AW8" s="106">
        <f t="shared" si="0"/>
        <v>71.36363636363636</v>
      </c>
      <c r="AX8" s="106">
        <f t="shared" si="0"/>
        <v>33.478260869565219</v>
      </c>
      <c r="AY8" s="60">
        <f t="shared" si="0"/>
        <v>60.473421079481682</v>
      </c>
      <c r="AZ8" s="96">
        <f t="shared" si="0"/>
        <v>83.49</v>
      </c>
      <c r="BA8" s="67">
        <f t="shared" si="0"/>
        <v>64.5</v>
      </c>
      <c r="BB8" s="67">
        <f t="shared" si="0"/>
        <v>37.299999999999997</v>
      </c>
      <c r="BC8" s="67">
        <f t="shared" si="0"/>
        <v>4599</v>
      </c>
      <c r="BD8" s="67">
        <f t="shared" si="0"/>
        <v>0</v>
      </c>
      <c r="BE8" s="27">
        <f t="shared" si="0"/>
        <v>0</v>
      </c>
      <c r="BF8" s="29">
        <f t="shared" si="0"/>
        <v>20848</v>
      </c>
      <c r="BG8" s="39">
        <f t="shared" si="0"/>
        <v>9288</v>
      </c>
      <c r="BH8" s="40">
        <f t="shared" si="0"/>
        <v>14254</v>
      </c>
      <c r="BI8" s="40">
        <f t="shared" si="0"/>
        <v>0</v>
      </c>
      <c r="BJ8" s="40">
        <f t="shared" si="0"/>
        <v>0</v>
      </c>
      <c r="BK8" s="40">
        <f t="shared" si="0"/>
        <v>6592</v>
      </c>
      <c r="BL8" s="40">
        <f t="shared" si="0"/>
        <v>0</v>
      </c>
      <c r="BM8" s="27">
        <f t="shared" si="0"/>
        <v>0</v>
      </c>
    </row>
    <row r="9" spans="1:65" x14ac:dyDescent="0.3">
      <c r="A9" s="158" t="s">
        <v>11</v>
      </c>
      <c r="B9" s="159"/>
      <c r="C9" s="51">
        <f t="shared" ref="C9:BM9" si="1">SUBTOTAL(5,C17:C426)</f>
        <v>251099</v>
      </c>
      <c r="D9" s="61">
        <f t="shared" si="1"/>
        <v>0</v>
      </c>
      <c r="E9" s="12">
        <f t="shared" si="1"/>
        <v>0</v>
      </c>
      <c r="F9" s="12">
        <f t="shared" si="1"/>
        <v>0</v>
      </c>
      <c r="G9" s="12">
        <f t="shared" si="1"/>
        <v>0</v>
      </c>
      <c r="H9" s="12">
        <f t="shared" si="1"/>
        <v>0</v>
      </c>
      <c r="I9" s="12">
        <f t="shared" si="1"/>
        <v>0</v>
      </c>
      <c r="J9" s="12">
        <f t="shared" si="1"/>
        <v>0</v>
      </c>
      <c r="K9" s="12">
        <f t="shared" si="1"/>
        <v>0</v>
      </c>
      <c r="L9" s="12">
        <f t="shared" si="1"/>
        <v>0</v>
      </c>
      <c r="M9" s="72">
        <f t="shared" si="1"/>
        <v>6.9</v>
      </c>
      <c r="N9" s="83">
        <f t="shared" si="1"/>
        <v>6.89</v>
      </c>
      <c r="O9" s="83">
        <f t="shared" si="1"/>
        <v>6.96</v>
      </c>
      <c r="P9" s="83">
        <f t="shared" si="1"/>
        <v>0</v>
      </c>
      <c r="Q9" s="83">
        <f t="shared" si="1"/>
        <v>0</v>
      </c>
      <c r="R9" s="83">
        <f t="shared" si="1"/>
        <v>0</v>
      </c>
      <c r="S9" s="83">
        <f t="shared" si="1"/>
        <v>0</v>
      </c>
      <c r="T9" s="83">
        <f t="shared" si="1"/>
        <v>0</v>
      </c>
      <c r="U9" s="83">
        <f t="shared" si="1"/>
        <v>0</v>
      </c>
      <c r="V9" s="6">
        <f t="shared" si="1"/>
        <v>0</v>
      </c>
      <c r="W9" s="41">
        <f t="shared" si="1"/>
        <v>0</v>
      </c>
      <c r="X9" s="41">
        <f t="shared" si="1"/>
        <v>0</v>
      </c>
      <c r="Y9" s="41">
        <f t="shared" si="1"/>
        <v>0</v>
      </c>
      <c r="Z9" s="41">
        <f t="shared" si="1"/>
        <v>0</v>
      </c>
      <c r="AA9" s="41">
        <f t="shared" si="1"/>
        <v>0</v>
      </c>
      <c r="AB9" s="41">
        <f t="shared" si="1"/>
        <v>0</v>
      </c>
      <c r="AC9" s="41">
        <f t="shared" si="1"/>
        <v>0</v>
      </c>
      <c r="AD9" s="41">
        <f t="shared" si="1"/>
        <v>0</v>
      </c>
      <c r="AE9" s="6">
        <f t="shared" si="1"/>
        <v>0</v>
      </c>
      <c r="AF9" s="41">
        <f t="shared" si="1"/>
        <v>0</v>
      </c>
      <c r="AG9" s="41">
        <f t="shared" si="1"/>
        <v>0</v>
      </c>
      <c r="AH9" s="41">
        <f t="shared" si="1"/>
        <v>0</v>
      </c>
      <c r="AI9" s="41">
        <f t="shared" si="1"/>
        <v>0</v>
      </c>
      <c r="AJ9" s="41">
        <f t="shared" si="1"/>
        <v>0</v>
      </c>
      <c r="AK9" s="41">
        <f t="shared" si="1"/>
        <v>0</v>
      </c>
      <c r="AL9" s="41">
        <f t="shared" si="1"/>
        <v>0</v>
      </c>
      <c r="AM9" s="41">
        <f t="shared" si="1"/>
        <v>0</v>
      </c>
      <c r="AN9" s="41">
        <f t="shared" si="1"/>
        <v>14.861995753715499</v>
      </c>
      <c r="AO9" s="41">
        <f t="shared" si="1"/>
        <v>589</v>
      </c>
      <c r="AP9" s="110">
        <f t="shared" si="1"/>
        <v>2.5499999999999998</v>
      </c>
      <c r="AQ9" s="111">
        <f t="shared" si="1"/>
        <v>2.08</v>
      </c>
      <c r="AR9" s="112">
        <f t="shared" si="1"/>
        <v>77.712609970674478</v>
      </c>
      <c r="AS9" s="112">
        <f t="shared" si="1"/>
        <v>14.899713467048713</v>
      </c>
      <c r="AT9" s="113">
        <f t="shared" si="1"/>
        <v>602</v>
      </c>
      <c r="AU9" s="114">
        <f t="shared" si="1"/>
        <v>2.02</v>
      </c>
      <c r="AV9" s="115">
        <f t="shared" si="1"/>
        <v>1.36</v>
      </c>
      <c r="AW9" s="112">
        <f t="shared" si="1"/>
        <v>66.521739130434781</v>
      </c>
      <c r="AX9" s="112">
        <f t="shared" si="1"/>
        <v>28.63636363636364</v>
      </c>
      <c r="AY9" s="61">
        <f t="shared" si="1"/>
        <v>35.871964679911692</v>
      </c>
      <c r="AZ9" s="97">
        <f t="shared" si="1"/>
        <v>80.78</v>
      </c>
      <c r="BA9" s="68">
        <f t="shared" si="1"/>
        <v>46.7</v>
      </c>
      <c r="BB9" s="68">
        <f t="shared" si="1"/>
        <v>34.6</v>
      </c>
      <c r="BC9" s="68">
        <f t="shared" si="1"/>
        <v>7</v>
      </c>
      <c r="BD9" s="68">
        <f t="shared" si="1"/>
        <v>0</v>
      </c>
      <c r="BE9" s="15">
        <f t="shared" si="1"/>
        <v>0</v>
      </c>
      <c r="BF9" s="6">
        <f t="shared" si="1"/>
        <v>1699.5</v>
      </c>
      <c r="BG9" s="41">
        <f t="shared" si="1"/>
        <v>0</v>
      </c>
      <c r="BH9" s="42">
        <f t="shared" si="1"/>
        <v>0</v>
      </c>
      <c r="BI9" s="42">
        <f t="shared" si="1"/>
        <v>0</v>
      </c>
      <c r="BJ9" s="42">
        <f t="shared" si="1"/>
        <v>0</v>
      </c>
      <c r="BK9" s="42">
        <f t="shared" si="1"/>
        <v>0</v>
      </c>
      <c r="BL9" s="42">
        <f t="shared" si="1"/>
        <v>0</v>
      </c>
      <c r="BM9" s="15">
        <f t="shared" si="1"/>
        <v>0</v>
      </c>
    </row>
    <row r="10" spans="1:65" x14ac:dyDescent="0.3">
      <c r="A10" s="158" t="s">
        <v>62</v>
      </c>
      <c r="B10" s="159"/>
      <c r="C10" s="51">
        <f>IFERROR(SUBTOTAL(1,C17:C426),"")</f>
        <v>310513.92328767123</v>
      </c>
      <c r="D10" s="61" t="str">
        <f t="shared" ref="D10:BM10" si="2">IFERROR(SUBTOTAL(1,D17:D426),"")</f>
        <v/>
      </c>
      <c r="E10" s="12" t="str">
        <f t="shared" si="2"/>
        <v/>
      </c>
      <c r="F10" s="12" t="str">
        <f t="shared" si="2"/>
        <v/>
      </c>
      <c r="G10" s="12" t="str">
        <f t="shared" si="2"/>
        <v/>
      </c>
      <c r="H10" s="12" t="str">
        <f t="shared" si="2"/>
        <v/>
      </c>
      <c r="I10" s="12" t="str">
        <f t="shared" si="2"/>
        <v/>
      </c>
      <c r="J10" s="12" t="str">
        <f t="shared" si="2"/>
        <v/>
      </c>
      <c r="K10" s="12" t="str">
        <f t="shared" si="2"/>
        <v/>
      </c>
      <c r="L10" s="12" t="str">
        <f t="shared" si="2"/>
        <v/>
      </c>
      <c r="M10" s="72">
        <f t="shared" si="2"/>
        <v>7.1274509803921555</v>
      </c>
      <c r="N10" s="83">
        <f t="shared" si="2"/>
        <v>7.1119607843137249</v>
      </c>
      <c r="O10" s="83">
        <f t="shared" si="2"/>
        <v>7.1309803921568626</v>
      </c>
      <c r="P10" s="83" t="str">
        <f t="shared" si="2"/>
        <v/>
      </c>
      <c r="Q10" s="83" t="str">
        <f t="shared" si="2"/>
        <v/>
      </c>
      <c r="R10" s="83" t="str">
        <f t="shared" si="2"/>
        <v/>
      </c>
      <c r="S10" s="83" t="str">
        <f t="shared" si="2"/>
        <v/>
      </c>
      <c r="T10" s="83" t="str">
        <f t="shared" si="2"/>
        <v/>
      </c>
      <c r="U10" s="83" t="str">
        <f t="shared" si="2"/>
        <v/>
      </c>
      <c r="V10" s="6" t="str">
        <f t="shared" si="2"/>
        <v/>
      </c>
      <c r="W10" s="41" t="str">
        <f t="shared" si="2"/>
        <v/>
      </c>
      <c r="X10" s="41" t="str">
        <f t="shared" si="2"/>
        <v/>
      </c>
      <c r="Y10" s="41" t="str">
        <f t="shared" si="2"/>
        <v/>
      </c>
      <c r="Z10" s="41" t="str">
        <f t="shared" si="2"/>
        <v/>
      </c>
      <c r="AA10" s="41" t="str">
        <f t="shared" si="2"/>
        <v/>
      </c>
      <c r="AB10" s="41" t="str">
        <f t="shared" si="2"/>
        <v/>
      </c>
      <c r="AC10" s="41" t="str">
        <f t="shared" si="2"/>
        <v/>
      </c>
      <c r="AD10" s="41" t="str">
        <f t="shared" si="2"/>
        <v/>
      </c>
      <c r="AE10" s="6" t="str">
        <f t="shared" si="2"/>
        <v/>
      </c>
      <c r="AF10" s="41" t="str">
        <f t="shared" si="2"/>
        <v/>
      </c>
      <c r="AG10" s="41" t="str">
        <f t="shared" si="2"/>
        <v/>
      </c>
      <c r="AH10" s="41" t="str">
        <f t="shared" si="2"/>
        <v/>
      </c>
      <c r="AI10" s="41" t="str">
        <f t="shared" si="2"/>
        <v/>
      </c>
      <c r="AJ10" s="41" t="str">
        <f t="shared" si="2"/>
        <v/>
      </c>
      <c r="AK10" s="41" t="str">
        <f t="shared" si="2"/>
        <v/>
      </c>
      <c r="AL10" s="41" t="str">
        <f t="shared" si="2"/>
        <v/>
      </c>
      <c r="AM10" s="41" t="str">
        <f t="shared" si="2"/>
        <v/>
      </c>
      <c r="AN10" s="41">
        <f t="shared" si="2"/>
        <v>20.987969900360586</v>
      </c>
      <c r="AO10" s="41">
        <f t="shared" si="2"/>
        <v>1023.2082191780822</v>
      </c>
      <c r="AP10" s="110">
        <f t="shared" si="2"/>
        <v>3.5542307692307675</v>
      </c>
      <c r="AQ10" s="111">
        <f t="shared" si="2"/>
        <v>2.8817307692307685</v>
      </c>
      <c r="AR10" s="112">
        <f t="shared" si="2"/>
        <v>80.966720449207202</v>
      </c>
      <c r="AS10" s="112">
        <f t="shared" si="2"/>
        <v>19.033279550792788</v>
      </c>
      <c r="AT10" s="113">
        <f t="shared" si="2"/>
        <v>1133.5123287671233</v>
      </c>
      <c r="AU10" s="114">
        <f t="shared" si="2"/>
        <v>2.2606882591093136</v>
      </c>
      <c r="AV10" s="115">
        <f t="shared" si="2"/>
        <v>1.5686538461538464</v>
      </c>
      <c r="AW10" s="112">
        <f t="shared" si="2"/>
        <v>68.907099846089096</v>
      </c>
      <c r="AX10" s="112">
        <f t="shared" si="2"/>
        <v>31.092900153910943</v>
      </c>
      <c r="AY10" s="61">
        <f t="shared" si="2"/>
        <v>47.82524301188522</v>
      </c>
      <c r="AZ10" s="97">
        <f t="shared" si="2"/>
        <v>82.078340080971614</v>
      </c>
      <c r="BA10" s="68">
        <f t="shared" si="2"/>
        <v>58.745454545454542</v>
      </c>
      <c r="BB10" s="68">
        <f t="shared" si="2"/>
        <v>35.800000000000004</v>
      </c>
      <c r="BC10" s="68">
        <f t="shared" si="2"/>
        <v>2151.6363636363635</v>
      </c>
      <c r="BD10" s="68" t="str">
        <f t="shared" si="2"/>
        <v/>
      </c>
      <c r="BE10" s="15" t="str">
        <f>IFERROR(SUBTOTAL(1,BE17:BE426),"")</f>
        <v/>
      </c>
      <c r="BF10" s="6">
        <f t="shared" si="2"/>
        <v>9817.2153424657536</v>
      </c>
      <c r="BG10" s="41">
        <f t="shared" si="2"/>
        <v>3786.8928571428573</v>
      </c>
      <c r="BH10" s="42">
        <f t="shared" si="2"/>
        <v>3180.654794520548</v>
      </c>
      <c r="BI10" s="42" t="str">
        <f t="shared" si="2"/>
        <v/>
      </c>
      <c r="BJ10" s="42" t="str">
        <f t="shared" si="2"/>
        <v/>
      </c>
      <c r="BK10" s="42">
        <f t="shared" si="2"/>
        <v>2860.0427397260273</v>
      </c>
      <c r="BL10" s="42" t="str">
        <f t="shared" si="2"/>
        <v/>
      </c>
      <c r="BM10" s="15" t="str">
        <f t="shared" si="2"/>
        <v/>
      </c>
    </row>
    <row r="11" spans="1:65" ht="17.25" thickBot="1" x14ac:dyDescent="0.35">
      <c r="A11" s="160" t="s">
        <v>64</v>
      </c>
      <c r="B11" s="161"/>
      <c r="C11" s="52">
        <f>SUBTOTAL(9,C17:C426)</f>
        <v>113337582</v>
      </c>
      <c r="D11" s="62"/>
      <c r="E11" s="30"/>
      <c r="F11" s="30"/>
      <c r="G11" s="30"/>
      <c r="H11" s="30"/>
      <c r="I11" s="30"/>
      <c r="J11" s="30"/>
      <c r="K11" s="30"/>
      <c r="L11" s="30"/>
      <c r="M11" s="73"/>
      <c r="N11" s="84"/>
      <c r="O11" s="84"/>
      <c r="P11" s="84"/>
      <c r="Q11" s="84"/>
      <c r="R11" s="84"/>
      <c r="S11" s="84"/>
      <c r="T11" s="84"/>
      <c r="U11" s="84"/>
      <c r="V11" s="93"/>
      <c r="W11" s="94"/>
      <c r="X11" s="94"/>
      <c r="Y11" s="94"/>
      <c r="Z11" s="94"/>
      <c r="AA11" s="94"/>
      <c r="AB11" s="94"/>
      <c r="AC11" s="94"/>
      <c r="AD11" s="94"/>
      <c r="AE11" s="93"/>
      <c r="AF11" s="94"/>
      <c r="AG11" s="94"/>
      <c r="AH11" s="94"/>
      <c r="AI11" s="94"/>
      <c r="AJ11" s="94"/>
      <c r="AK11" s="94"/>
      <c r="AL11" s="94"/>
      <c r="AM11" s="94"/>
      <c r="AN11" s="94"/>
      <c r="AO11" s="43">
        <f>SUBTOTAL(9,AO17:AO425)</f>
        <v>372767</v>
      </c>
      <c r="AP11" s="116"/>
      <c r="AQ11" s="117"/>
      <c r="AR11" s="118"/>
      <c r="AS11" s="118"/>
      <c r="AT11" s="119">
        <f>SUBTOTAL(9,AT17:AT425)</f>
        <v>412928</v>
      </c>
      <c r="AU11" s="120"/>
      <c r="AV11" s="121"/>
      <c r="AW11" s="118"/>
      <c r="AX11" s="118"/>
      <c r="AY11" s="62"/>
      <c r="AZ11" s="98"/>
      <c r="BA11" s="69"/>
      <c r="BB11" s="69"/>
      <c r="BC11" s="69"/>
      <c r="BD11" s="69"/>
      <c r="BE11" s="16">
        <f>SUBTOTAL(9,BE17:BE425)</f>
        <v>0</v>
      </c>
      <c r="BF11" s="7">
        <f t="shared" ref="BF11:BM11" si="3">SUBTOTAL(9,BF17:BF425)</f>
        <v>3572948.6</v>
      </c>
      <c r="BG11" s="43">
        <f>SUBTOTAL(9,BG17:BG426)</f>
        <v>1378429</v>
      </c>
      <c r="BH11" s="44">
        <f>SUBTOTAL(9,BH17:BH426)</f>
        <v>1160939</v>
      </c>
      <c r="BI11" s="44">
        <f t="shared" si="3"/>
        <v>0</v>
      </c>
      <c r="BJ11" s="44">
        <f t="shared" si="3"/>
        <v>0</v>
      </c>
      <c r="BK11" s="44">
        <f>SUBTOTAL(9,BK17:BK426)</f>
        <v>1043915.6</v>
      </c>
      <c r="BL11" s="44">
        <f t="shared" si="3"/>
        <v>0</v>
      </c>
      <c r="BM11" s="16">
        <f t="shared" si="3"/>
        <v>0</v>
      </c>
    </row>
    <row r="12" spans="1:65" ht="17.25" thickBot="1" x14ac:dyDescent="0.35">
      <c r="A12" s="160" t="s">
        <v>63</v>
      </c>
      <c r="B12" s="161"/>
      <c r="C12" s="52">
        <f>IFERROR(SUBTOTAL(9,C17:C426)/COUNTA(C17:C47,C52:C80,C85:C115,C120:C149,C154:C184,C189:C218,C223:C253,C258:C288,C293:C322,C327:C357,C362:C391,C396:C426),"")</f>
        <v>310513.92328767123</v>
      </c>
      <c r="D12" s="62"/>
      <c r="E12" s="30"/>
      <c r="F12" s="30"/>
      <c r="G12" s="30"/>
      <c r="H12" s="30"/>
      <c r="I12" s="30"/>
      <c r="J12" s="30"/>
      <c r="K12" s="30"/>
      <c r="L12" s="30"/>
      <c r="M12" s="73"/>
      <c r="N12" s="84"/>
      <c r="O12" s="84"/>
      <c r="P12" s="84"/>
      <c r="Q12" s="84"/>
      <c r="R12" s="84"/>
      <c r="S12" s="84"/>
      <c r="T12" s="84"/>
      <c r="U12" s="84"/>
      <c r="V12" s="93"/>
      <c r="W12" s="94"/>
      <c r="X12" s="94"/>
      <c r="Y12" s="94"/>
      <c r="Z12" s="94"/>
      <c r="AA12" s="94"/>
      <c r="AB12" s="94"/>
      <c r="AC12" s="94"/>
      <c r="AD12" s="94"/>
      <c r="AE12" s="93"/>
      <c r="AF12" s="94"/>
      <c r="AG12" s="94"/>
      <c r="AH12" s="94"/>
      <c r="AI12" s="94"/>
      <c r="AJ12" s="94"/>
      <c r="AK12" s="94"/>
      <c r="AL12" s="94"/>
      <c r="AM12" s="94"/>
      <c r="AN12" s="94"/>
      <c r="AO12" s="43">
        <f>IFERROR(SUBTOTAL(9,AO17:AO426)/COUNTA(AO17:AO47,AO52:AO80,AO85:AO115,AO120:AO149,AO154:AO184,AO189:AO218,AO223:AO253,AO258:AO288,AO293:AO322,AO327:AO357,AO362:AO391,AO396:AO426),"")</f>
        <v>1023.2082191780822</v>
      </c>
      <c r="AP12" s="116"/>
      <c r="AQ12" s="117"/>
      <c r="AR12" s="118"/>
      <c r="AS12" s="118"/>
      <c r="AT12" s="119">
        <f>IFERROR(SUBTOTAL(9,AT17:AT426)/COUNTA(AT17:AT47,AT52:AT80,AT85:AT115,AT120:AT149,AT154:AT184,AT189:AT218,AT223:AT253,AT258:AT288,AT293:AT322,AT327:AT357,AT362:AT391,AT396:AT426),"")</f>
        <v>1133.5123287671233</v>
      </c>
      <c r="AU12" s="120"/>
      <c r="AV12" s="121"/>
      <c r="AW12" s="118"/>
      <c r="AX12" s="118"/>
      <c r="AY12" s="62"/>
      <c r="AZ12" s="98"/>
      <c r="BA12" s="69"/>
      <c r="BB12" s="69"/>
      <c r="BC12" s="69"/>
      <c r="BD12" s="69"/>
      <c r="BE12" s="16" t="str">
        <f>IFERROR(SUBTOTAL(9,BE17:BE426)/COUNTA(BE17:BE47,BE52:BE80,BE85:BE115,BE120:BE149,BE154:BE184,BE189:BE218,BE223:BE253,BE258:BE288,BE293:BE322,BE327:BE357,BE362:BE391,BE396:BE426),"")</f>
        <v/>
      </c>
      <c r="BF12" s="79">
        <f>SUBTOTAL(9,BF17:BF426)/COUNTA(BF17:BF47,BF52:BF80,BF85:BF115,BF120:BF149,BF154:BF184,BF189:BF218,BF223:BF253,BF258:BF288,BF293:BF322,BF327:BF357,BF362:BF391,BF396:BF426)</f>
        <v>9790.392349726777</v>
      </c>
      <c r="BG12" s="78">
        <f>IFERROR(SUBTOTAL(9,BG17:BG426)/COUNTA(BG17:BG47,BG52:BG80,BG85:BG115,BG120:BG149,BG154:BG184,BG189:BG218,BG223:BG253,BG258:BG288,BG293:BG322,BG327:BG357,BG362:BG391,BG396:BG426),"")</f>
        <v>3776.5178082191783</v>
      </c>
      <c r="BH12" s="37">
        <f t="shared" ref="BH12:BM12" si="4">IFERROR(SUBTOTAL(9,BH17:BH426)/COUNTA(BH17:BH47,BH52:BH80,BH85:BH115,BH120:BH149,BH154:BH184,BH189:BH218,BH223:BH253,BH258:BH288,BH293:BH322,BH327:BH357,BH362:BH391,BH396:BH426),"")</f>
        <v>3180.654794520548</v>
      </c>
      <c r="BI12" s="37" t="str">
        <f t="shared" si="4"/>
        <v/>
      </c>
      <c r="BJ12" s="37" t="str">
        <f t="shared" si="4"/>
        <v/>
      </c>
      <c r="BK12" s="37">
        <f t="shared" si="4"/>
        <v>2860.0427397260273</v>
      </c>
      <c r="BL12" s="37" t="str">
        <f t="shared" si="4"/>
        <v/>
      </c>
      <c r="BM12" s="38" t="str">
        <f t="shared" si="4"/>
        <v/>
      </c>
    </row>
    <row r="13" spans="1:65" s="57" customFormat="1" x14ac:dyDescent="0.3">
      <c r="A13" s="56"/>
      <c r="B13" s="56"/>
      <c r="D13" s="55"/>
      <c r="M13" s="85"/>
      <c r="N13" s="54"/>
      <c r="O13" s="54"/>
      <c r="P13" s="54"/>
      <c r="Q13" s="54"/>
      <c r="R13" s="54"/>
      <c r="S13" s="54"/>
      <c r="T13" s="54"/>
      <c r="U13" s="54"/>
      <c r="V13" s="95"/>
      <c r="W13" s="17"/>
      <c r="X13" s="17"/>
      <c r="Y13" s="17"/>
      <c r="Z13" s="17"/>
      <c r="AA13" s="17"/>
      <c r="AB13" s="17"/>
      <c r="AC13" s="17"/>
      <c r="AD13" s="17"/>
      <c r="AE13" s="95"/>
      <c r="AF13" s="17"/>
      <c r="AG13" s="17"/>
      <c r="AH13" s="17"/>
      <c r="AI13" s="17"/>
      <c r="AJ13" s="17"/>
      <c r="AK13" s="17"/>
      <c r="AL13" s="17"/>
      <c r="AM13" s="17"/>
      <c r="AN13" s="95"/>
      <c r="AO13" s="55"/>
      <c r="AP13" s="122"/>
      <c r="AQ13" s="122"/>
      <c r="AR13" s="122"/>
      <c r="AS13" s="122"/>
      <c r="AT13" s="123"/>
      <c r="AU13" s="123"/>
      <c r="AV13" s="123"/>
      <c r="AW13" s="122"/>
      <c r="AX13" s="122"/>
      <c r="AZ13" s="54"/>
      <c r="BA13" s="54"/>
      <c r="BB13" s="54"/>
      <c r="BC13" s="54"/>
      <c r="BD13" s="54"/>
      <c r="BE13" s="55"/>
      <c r="BG13" s="17"/>
      <c r="BH13" s="17"/>
      <c r="BI13" s="17"/>
      <c r="BJ13" s="17"/>
      <c r="BK13" s="17"/>
      <c r="BL13" s="17"/>
      <c r="BM13" s="17"/>
    </row>
    <row r="14" spans="1:65" s="57" customFormat="1" ht="17.25" thickBot="1" x14ac:dyDescent="0.35">
      <c r="A14" s="56"/>
      <c r="B14" s="56"/>
      <c r="M14" s="54"/>
      <c r="N14" s="54"/>
      <c r="O14" s="54"/>
      <c r="P14" s="54"/>
      <c r="Q14" s="54"/>
      <c r="R14" s="54"/>
      <c r="S14" s="54"/>
      <c r="T14" s="54"/>
      <c r="U14" s="54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P14" s="122"/>
      <c r="AQ14" s="122"/>
      <c r="AR14" s="122"/>
      <c r="AS14" s="122"/>
      <c r="AT14" s="123"/>
      <c r="AU14" s="123"/>
      <c r="AV14" s="123"/>
      <c r="AW14" s="122"/>
      <c r="AX14" s="122"/>
      <c r="AZ14" s="54"/>
      <c r="BA14" s="54"/>
      <c r="BB14" s="54"/>
      <c r="BC14" s="54"/>
      <c r="BD14" s="54"/>
      <c r="BG14" s="17"/>
      <c r="BH14" s="17"/>
      <c r="BI14" s="17"/>
      <c r="BJ14" s="17"/>
      <c r="BK14" s="17"/>
      <c r="BL14" s="17"/>
      <c r="BM14" s="17"/>
    </row>
    <row r="15" spans="1:65" s="35" customFormat="1" ht="17.25" customHeight="1" thickBot="1" x14ac:dyDescent="0.35">
      <c r="A15" s="198" t="s">
        <v>0</v>
      </c>
      <c r="B15" s="200" t="s">
        <v>88</v>
      </c>
      <c r="C15" s="170" t="s">
        <v>2</v>
      </c>
      <c r="D15" s="194" t="s">
        <v>68</v>
      </c>
      <c r="E15" s="195"/>
      <c r="F15" s="195"/>
      <c r="G15" s="195"/>
      <c r="H15" s="195"/>
      <c r="I15" s="195"/>
      <c r="J15" s="195"/>
      <c r="K15" s="195"/>
      <c r="L15" s="195"/>
      <c r="M15" s="196" t="s">
        <v>77</v>
      </c>
      <c r="N15" s="197"/>
      <c r="O15" s="197"/>
      <c r="P15" s="197"/>
      <c r="Q15" s="197"/>
      <c r="R15" s="197"/>
      <c r="S15" s="197"/>
      <c r="T15" s="197"/>
      <c r="U15" s="197"/>
      <c r="V15" s="174" t="s">
        <v>80</v>
      </c>
      <c r="W15" s="170"/>
      <c r="X15" s="170"/>
      <c r="Y15" s="170"/>
      <c r="Z15" s="170"/>
      <c r="AA15" s="170"/>
      <c r="AB15" s="170"/>
      <c r="AC15" s="170"/>
      <c r="AD15" s="170"/>
      <c r="AE15" s="176" t="s">
        <v>82</v>
      </c>
      <c r="AF15" s="170"/>
      <c r="AG15" s="170"/>
      <c r="AH15" s="170"/>
      <c r="AI15" s="170"/>
      <c r="AJ15" s="170"/>
      <c r="AK15" s="170"/>
      <c r="AL15" s="170"/>
      <c r="AM15" s="170"/>
      <c r="AN15" s="176" t="s">
        <v>67</v>
      </c>
      <c r="AO15" s="174" t="s">
        <v>1</v>
      </c>
      <c r="AP15" s="178" t="s">
        <v>93</v>
      </c>
      <c r="AQ15" s="180" t="s">
        <v>94</v>
      </c>
      <c r="AR15" s="182" t="s">
        <v>95</v>
      </c>
      <c r="AS15" s="182" t="s">
        <v>91</v>
      </c>
      <c r="AT15" s="188" t="s">
        <v>66</v>
      </c>
      <c r="AU15" s="178" t="s">
        <v>96</v>
      </c>
      <c r="AV15" s="180" t="s">
        <v>97</v>
      </c>
      <c r="AW15" s="182" t="s">
        <v>98</v>
      </c>
      <c r="AX15" s="182" t="s">
        <v>92</v>
      </c>
      <c r="AY15" s="184" t="s">
        <v>89</v>
      </c>
      <c r="AZ15" s="186" t="s">
        <v>87</v>
      </c>
      <c r="BA15" s="168" t="s">
        <v>105</v>
      </c>
      <c r="BB15" s="169"/>
      <c r="BC15" s="169"/>
      <c r="BD15" s="169"/>
      <c r="BE15" s="170" t="s">
        <v>102</v>
      </c>
      <c r="BF15" s="172" t="s">
        <v>3</v>
      </c>
      <c r="BG15" s="174" t="s">
        <v>4</v>
      </c>
      <c r="BH15" s="176" t="s">
        <v>7</v>
      </c>
      <c r="BI15" s="176" t="s">
        <v>8</v>
      </c>
      <c r="BJ15" s="176" t="s">
        <v>6</v>
      </c>
      <c r="BK15" s="176" t="s">
        <v>5</v>
      </c>
      <c r="BL15" s="176" t="s">
        <v>9</v>
      </c>
      <c r="BM15" s="166" t="s">
        <v>10</v>
      </c>
    </row>
    <row r="16" spans="1:65" s="1" customFormat="1" ht="35.25" thickBot="1" x14ac:dyDescent="0.35">
      <c r="A16" s="199"/>
      <c r="B16" s="201"/>
      <c r="C16" s="171"/>
      <c r="D16" s="75" t="s">
        <v>78</v>
      </c>
      <c r="E16" s="59" t="s">
        <v>69</v>
      </c>
      <c r="F16" s="58" t="s">
        <v>70</v>
      </c>
      <c r="G16" s="58" t="s">
        <v>71</v>
      </c>
      <c r="H16" s="58" t="s">
        <v>72</v>
      </c>
      <c r="I16" s="58" t="s">
        <v>73</v>
      </c>
      <c r="J16" s="58" t="s">
        <v>74</v>
      </c>
      <c r="K16" s="58" t="s">
        <v>75</v>
      </c>
      <c r="L16" s="58" t="s">
        <v>76</v>
      </c>
      <c r="M16" s="63" t="s">
        <v>79</v>
      </c>
      <c r="N16" s="80" t="s">
        <v>69</v>
      </c>
      <c r="O16" s="81" t="s">
        <v>70</v>
      </c>
      <c r="P16" s="81" t="s">
        <v>71</v>
      </c>
      <c r="Q16" s="81" t="s">
        <v>72</v>
      </c>
      <c r="R16" s="81" t="s">
        <v>73</v>
      </c>
      <c r="S16" s="81" t="s">
        <v>74</v>
      </c>
      <c r="T16" s="81" t="s">
        <v>75</v>
      </c>
      <c r="U16" s="89" t="s">
        <v>76</v>
      </c>
      <c r="V16" s="90" t="s">
        <v>81</v>
      </c>
      <c r="W16" s="91" t="s">
        <v>69</v>
      </c>
      <c r="X16" s="92" t="s">
        <v>70</v>
      </c>
      <c r="Y16" s="92" t="s">
        <v>71</v>
      </c>
      <c r="Z16" s="92" t="s">
        <v>72</v>
      </c>
      <c r="AA16" s="92" t="s">
        <v>73</v>
      </c>
      <c r="AB16" s="92" t="s">
        <v>74</v>
      </c>
      <c r="AC16" s="92" t="s">
        <v>75</v>
      </c>
      <c r="AD16" s="92" t="s">
        <v>76</v>
      </c>
      <c r="AE16" s="90" t="s">
        <v>83</v>
      </c>
      <c r="AF16" s="91" t="s">
        <v>69</v>
      </c>
      <c r="AG16" s="92" t="s">
        <v>70</v>
      </c>
      <c r="AH16" s="92" t="s">
        <v>71</v>
      </c>
      <c r="AI16" s="92" t="s">
        <v>72</v>
      </c>
      <c r="AJ16" s="92" t="s">
        <v>73</v>
      </c>
      <c r="AK16" s="92" t="s">
        <v>74</v>
      </c>
      <c r="AL16" s="92" t="s">
        <v>75</v>
      </c>
      <c r="AM16" s="92" t="s">
        <v>76</v>
      </c>
      <c r="AN16" s="177"/>
      <c r="AO16" s="175"/>
      <c r="AP16" s="179"/>
      <c r="AQ16" s="181"/>
      <c r="AR16" s="183"/>
      <c r="AS16" s="183"/>
      <c r="AT16" s="189"/>
      <c r="AU16" s="179"/>
      <c r="AV16" s="181"/>
      <c r="AW16" s="183"/>
      <c r="AX16" s="183"/>
      <c r="AY16" s="185"/>
      <c r="AZ16" s="187"/>
      <c r="BA16" s="65" t="s">
        <v>84</v>
      </c>
      <c r="BB16" s="65" t="s">
        <v>85</v>
      </c>
      <c r="BC16" s="65" t="s">
        <v>86</v>
      </c>
      <c r="BD16" s="66" t="s">
        <v>90</v>
      </c>
      <c r="BE16" s="171"/>
      <c r="BF16" s="173"/>
      <c r="BG16" s="175"/>
      <c r="BH16" s="177"/>
      <c r="BI16" s="177"/>
      <c r="BJ16" s="177"/>
      <c r="BK16" s="177"/>
      <c r="BL16" s="177"/>
      <c r="BM16" s="167"/>
    </row>
    <row r="17" spans="1:65" outlineLevel="5" x14ac:dyDescent="0.3">
      <c r="A17" s="21">
        <f>MONTH(B17)</f>
        <v>1</v>
      </c>
      <c r="B17" s="8">
        <v>44562</v>
      </c>
      <c r="C17" s="51">
        <v>286845</v>
      </c>
      <c r="D17" s="64" t="str">
        <f>IFERROR(ROUND(AVERAGE(E17:L17),1),"")</f>
        <v/>
      </c>
      <c r="E17" s="12"/>
      <c r="F17" s="12"/>
      <c r="G17" s="12"/>
      <c r="H17" s="12"/>
      <c r="I17" s="11"/>
      <c r="J17" s="11"/>
      <c r="K17" s="11"/>
      <c r="L17" s="11"/>
      <c r="M17" s="74" t="str">
        <f>IFERROR(ROUND(AVERAGE(N17:U17),1),"")</f>
        <v/>
      </c>
      <c r="N17" s="154" t="s">
        <v>103</v>
      </c>
      <c r="O17" s="154" t="s">
        <v>103</v>
      </c>
      <c r="P17" s="83"/>
      <c r="Q17" s="83"/>
      <c r="R17" s="86"/>
      <c r="S17" s="86"/>
      <c r="T17" s="86"/>
      <c r="U17" s="86"/>
      <c r="V17" s="5" t="str">
        <f>IFERROR(ROUND(AVERAGE(W17:AD17),1),"")</f>
        <v/>
      </c>
      <c r="W17" s="45"/>
      <c r="X17" s="45"/>
      <c r="Y17" s="45"/>
      <c r="Z17" s="45"/>
      <c r="AA17" s="45"/>
      <c r="AB17" s="45"/>
      <c r="AC17" s="45"/>
      <c r="AD17" s="45"/>
      <c r="AE17" s="5" t="str">
        <f>IFERROR(ROUND(AVERAGE(AF17:AM17),1),"")</f>
        <v/>
      </c>
      <c r="AF17" s="45"/>
      <c r="AG17" s="45"/>
      <c r="AH17" s="45"/>
      <c r="AI17" s="45"/>
      <c r="AJ17" s="45"/>
      <c r="AK17" s="45"/>
      <c r="AL17" s="45"/>
      <c r="AM17" s="45"/>
      <c r="AN17" s="45">
        <f>21000/AO17</f>
        <v>17.017828200972449</v>
      </c>
      <c r="AO17" s="41">
        <v>1234</v>
      </c>
      <c r="AP17" s="124" t="s">
        <v>103</v>
      </c>
      <c r="AQ17" s="125" t="s">
        <v>103</v>
      </c>
      <c r="AR17" s="126" t="str">
        <f>IFERROR(AQ17/AP17*100,"")</f>
        <v/>
      </c>
      <c r="AS17" s="126" t="str">
        <f>IFERROR(100-AR17,"")</f>
        <v/>
      </c>
      <c r="AT17" s="127">
        <v>1274</v>
      </c>
      <c r="AU17" s="128" t="s">
        <v>103</v>
      </c>
      <c r="AV17" s="129" t="s">
        <v>103</v>
      </c>
      <c r="AW17" s="126" t="str">
        <f>IFERROR(AV17/AU17*100,"")</f>
        <v/>
      </c>
      <c r="AX17" s="126" t="str">
        <f>IFERROR(100-AW17,"")</f>
        <v/>
      </c>
      <c r="AY17" s="64" t="str">
        <f>IFERROR((1-((AW17*AS17)/(AX17*AR17)))*100,"")</f>
        <v/>
      </c>
      <c r="AZ17" s="97" t="s">
        <v>103</v>
      </c>
      <c r="BA17" s="70"/>
      <c r="BB17" s="70"/>
      <c r="BC17" s="70"/>
      <c r="BD17" s="70"/>
      <c r="BE17" s="15"/>
      <c r="BF17" s="5">
        <f>IF(SUM(BG17:BM17)=0,"",SUM(BG17:BM17))</f>
        <v>16027</v>
      </c>
      <c r="BG17" s="42">
        <v>5603</v>
      </c>
      <c r="BH17" s="42">
        <v>10424</v>
      </c>
      <c r="BI17" s="42"/>
      <c r="BJ17" s="42"/>
      <c r="BK17" s="42">
        <v>0</v>
      </c>
      <c r="BL17" s="42"/>
      <c r="BM17" s="14"/>
    </row>
    <row r="18" spans="1:65" outlineLevel="5" x14ac:dyDescent="0.3">
      <c r="A18" s="22">
        <f t="shared" ref="A18:A90" si="5">MONTH(B18)</f>
        <v>1</v>
      </c>
      <c r="B18" s="9">
        <f>B17+1</f>
        <v>44563</v>
      </c>
      <c r="C18" s="51">
        <v>291059</v>
      </c>
      <c r="D18" s="64" t="str">
        <f t="shared" ref="D18:D47" si="6">IFERROR(ROUND(AVERAGE(E18:L18),1),"")</f>
        <v/>
      </c>
      <c r="E18" s="12"/>
      <c r="F18" s="12"/>
      <c r="G18" s="12"/>
      <c r="H18" s="12"/>
      <c r="I18" s="12"/>
      <c r="J18" s="12"/>
      <c r="K18" s="12"/>
      <c r="L18" s="12"/>
      <c r="M18" s="74" t="str">
        <f t="shared" ref="M18:M47" si="7">IFERROR(ROUND(AVERAGE(N18:U18),1),"")</f>
        <v/>
      </c>
      <c r="N18" s="154" t="s">
        <v>103</v>
      </c>
      <c r="O18" s="154" t="s">
        <v>103</v>
      </c>
      <c r="P18" s="83"/>
      <c r="Q18" s="83"/>
      <c r="R18" s="83"/>
      <c r="S18" s="83"/>
      <c r="T18" s="83"/>
      <c r="U18" s="83"/>
      <c r="V18" s="5" t="str">
        <f t="shared" ref="V18:V47" si="8">IFERROR(ROUND(AVERAGE(W18:AD18),1),"")</f>
        <v/>
      </c>
      <c r="W18" s="41"/>
      <c r="X18" s="41"/>
      <c r="Y18" s="41"/>
      <c r="Z18" s="41"/>
      <c r="AA18" s="41"/>
      <c r="AB18" s="41"/>
      <c r="AC18" s="41"/>
      <c r="AD18" s="41"/>
      <c r="AE18" s="5" t="str">
        <f t="shared" ref="AE18:AE47" si="9">IFERROR(ROUND(AVERAGE(AF18:AM18),1),"")</f>
        <v/>
      </c>
      <c r="AF18" s="41"/>
      <c r="AG18" s="41"/>
      <c r="AH18" s="41"/>
      <c r="AI18" s="41"/>
      <c r="AJ18" s="41"/>
      <c r="AK18" s="41"/>
      <c r="AL18" s="41"/>
      <c r="AM18" s="41"/>
      <c r="AN18" s="45">
        <f t="shared" ref="AN18:AN47" si="10">21000/AO18</f>
        <v>18.783542039355993</v>
      </c>
      <c r="AO18" s="41">
        <v>1118</v>
      </c>
      <c r="AP18" s="124" t="s">
        <v>103</v>
      </c>
      <c r="AQ18" s="125" t="s">
        <v>103</v>
      </c>
      <c r="AR18" s="126" t="str">
        <f>IFERROR(AQ18/AP18*100,"")</f>
        <v/>
      </c>
      <c r="AS18" s="126" t="str">
        <f>IFERROR(100-AR18,"")</f>
        <v/>
      </c>
      <c r="AT18" s="127">
        <v>1142</v>
      </c>
      <c r="AU18" s="128" t="s">
        <v>103</v>
      </c>
      <c r="AV18" s="129" t="s">
        <v>103</v>
      </c>
      <c r="AW18" s="126" t="str">
        <f>IFERROR(AV18/AU18*100,"")</f>
        <v/>
      </c>
      <c r="AX18" s="126" t="str">
        <f>IFERROR(100-AW18,"")</f>
        <v/>
      </c>
      <c r="AY18" s="64" t="str">
        <f t="shared" ref="AY18:AY47" si="11">IFERROR((1-((AW18*AS18)/(AX18*AR18)))*100,"")</f>
        <v/>
      </c>
      <c r="AZ18" s="97" t="s">
        <v>103</v>
      </c>
      <c r="BA18" s="68"/>
      <c r="BB18" s="68"/>
      <c r="BC18" s="68"/>
      <c r="BD18" s="68"/>
      <c r="BE18" s="15"/>
      <c r="BF18" s="5">
        <f t="shared" ref="BF18:BF47" si="12">IF(SUM(BG18:BM18)=0,"",SUM(BG18:BM18))</f>
        <v>18390</v>
      </c>
      <c r="BG18" s="42">
        <v>5574</v>
      </c>
      <c r="BH18" s="42">
        <v>12816</v>
      </c>
      <c r="BI18" s="42"/>
      <c r="BJ18" s="42"/>
      <c r="BK18" s="42">
        <v>0</v>
      </c>
      <c r="BL18" s="42"/>
      <c r="BM18" s="15"/>
    </row>
    <row r="19" spans="1:65" outlineLevel="5" x14ac:dyDescent="0.3">
      <c r="A19" s="22">
        <f t="shared" si="5"/>
        <v>1</v>
      </c>
      <c r="B19" s="9">
        <f t="shared" ref="B19:B79" si="13">B18+1</f>
        <v>44564</v>
      </c>
      <c r="C19" s="51">
        <v>289950</v>
      </c>
      <c r="D19" s="64" t="str">
        <f t="shared" si="6"/>
        <v/>
      </c>
      <c r="E19" s="12"/>
      <c r="F19" s="12"/>
      <c r="G19" s="12"/>
      <c r="H19" s="12"/>
      <c r="I19" s="12"/>
      <c r="J19" s="12"/>
      <c r="K19" s="12"/>
      <c r="L19" s="12"/>
      <c r="M19" s="74" t="str">
        <f t="shared" si="7"/>
        <v/>
      </c>
      <c r="N19" s="154" t="s">
        <v>103</v>
      </c>
      <c r="O19" s="154" t="s">
        <v>103</v>
      </c>
      <c r="P19" s="83"/>
      <c r="Q19" s="83"/>
      <c r="R19" s="83"/>
      <c r="S19" s="83"/>
      <c r="T19" s="83"/>
      <c r="U19" s="83"/>
      <c r="V19" s="5" t="str">
        <f t="shared" si="8"/>
        <v/>
      </c>
      <c r="W19" s="41"/>
      <c r="X19" s="41"/>
      <c r="Y19" s="41"/>
      <c r="Z19" s="41"/>
      <c r="AA19" s="41"/>
      <c r="AB19" s="41"/>
      <c r="AC19" s="41"/>
      <c r="AD19" s="41"/>
      <c r="AE19" s="5" t="str">
        <f t="shared" si="9"/>
        <v/>
      </c>
      <c r="AF19" s="41"/>
      <c r="AG19" s="41"/>
      <c r="AH19" s="41"/>
      <c r="AI19" s="41"/>
      <c r="AJ19" s="41"/>
      <c r="AK19" s="41"/>
      <c r="AL19" s="41"/>
      <c r="AM19" s="41"/>
      <c r="AN19" s="45">
        <f t="shared" si="10"/>
        <v>23.569023569023567</v>
      </c>
      <c r="AO19" s="41">
        <v>891</v>
      </c>
      <c r="AP19" s="124" t="s">
        <v>103</v>
      </c>
      <c r="AQ19" s="125" t="s">
        <v>103</v>
      </c>
      <c r="AR19" s="126" t="str">
        <f>IFERROR(AQ19/AP19*100,"")</f>
        <v/>
      </c>
      <c r="AS19" s="126" t="str">
        <f>IFERROR(100-AR19,"")</f>
        <v/>
      </c>
      <c r="AT19" s="127">
        <v>914</v>
      </c>
      <c r="AU19" s="128">
        <v>2.17</v>
      </c>
      <c r="AV19" s="129" t="s">
        <v>103</v>
      </c>
      <c r="AW19" s="126" t="str">
        <f>IFERROR(AV19/AU19*100,"")</f>
        <v/>
      </c>
      <c r="AX19" s="126" t="str">
        <f>IFERROR(100-AW19,"")</f>
        <v/>
      </c>
      <c r="AY19" s="64" t="str">
        <f t="shared" si="11"/>
        <v/>
      </c>
      <c r="AZ19" s="97">
        <v>81.290000000000006</v>
      </c>
      <c r="BA19" s="68"/>
      <c r="BB19" s="68"/>
      <c r="BC19" s="68"/>
      <c r="BD19" s="68"/>
      <c r="BE19" s="15"/>
      <c r="BF19" s="5">
        <f t="shared" si="12"/>
        <v>18390</v>
      </c>
      <c r="BG19" s="42">
        <v>5574</v>
      </c>
      <c r="BH19" s="42">
        <v>12816</v>
      </c>
      <c r="BI19" s="42"/>
      <c r="BJ19" s="42"/>
      <c r="BK19" s="42">
        <v>0</v>
      </c>
      <c r="BL19" s="42"/>
      <c r="BM19" s="15"/>
    </row>
    <row r="20" spans="1:65" outlineLevel="5" x14ac:dyDescent="0.3">
      <c r="A20" s="22">
        <f t="shared" si="5"/>
        <v>1</v>
      </c>
      <c r="B20" s="9">
        <f t="shared" si="13"/>
        <v>44565</v>
      </c>
      <c r="C20" s="51">
        <v>284959</v>
      </c>
      <c r="D20" s="64" t="str">
        <f t="shared" si="6"/>
        <v/>
      </c>
      <c r="E20" s="12"/>
      <c r="F20" s="12"/>
      <c r="G20" s="12"/>
      <c r="H20" s="12"/>
      <c r="I20" s="12"/>
      <c r="J20" s="12"/>
      <c r="K20" s="12"/>
      <c r="L20" s="12"/>
      <c r="M20" s="74" t="str">
        <f t="shared" si="7"/>
        <v/>
      </c>
      <c r="N20" s="154" t="s">
        <v>103</v>
      </c>
      <c r="O20" s="154" t="s">
        <v>103</v>
      </c>
      <c r="P20" s="83"/>
      <c r="Q20" s="83"/>
      <c r="R20" s="83"/>
      <c r="S20" s="83"/>
      <c r="T20" s="83"/>
      <c r="U20" s="83"/>
      <c r="V20" s="5" t="str">
        <f t="shared" si="8"/>
        <v/>
      </c>
      <c r="W20" s="41"/>
      <c r="X20" s="41"/>
      <c r="Y20" s="41"/>
      <c r="Z20" s="41"/>
      <c r="AA20" s="41"/>
      <c r="AB20" s="41"/>
      <c r="AC20" s="41"/>
      <c r="AD20" s="41"/>
      <c r="AE20" s="5" t="str">
        <f t="shared" si="9"/>
        <v/>
      </c>
      <c r="AF20" s="41"/>
      <c r="AG20" s="41"/>
      <c r="AH20" s="41"/>
      <c r="AI20" s="41"/>
      <c r="AJ20" s="41"/>
      <c r="AK20" s="41"/>
      <c r="AL20" s="41"/>
      <c r="AM20" s="41"/>
      <c r="AN20" s="45">
        <f t="shared" si="10"/>
        <v>21.9435736677116</v>
      </c>
      <c r="AO20" s="41">
        <v>957</v>
      </c>
      <c r="AP20" s="124" t="s">
        <v>103</v>
      </c>
      <c r="AQ20" s="125" t="s">
        <v>103</v>
      </c>
      <c r="AR20" s="126" t="str">
        <f>IFERROR(AQ20/AP20*100,"")</f>
        <v/>
      </c>
      <c r="AS20" s="126" t="str">
        <f>IFERROR(100-AR20,"")</f>
        <v/>
      </c>
      <c r="AT20" s="127">
        <v>961</v>
      </c>
      <c r="AU20" s="128">
        <v>2.16</v>
      </c>
      <c r="AV20" s="129" t="s">
        <v>103</v>
      </c>
      <c r="AW20" s="126" t="str">
        <f>IFERROR(AV20/AU20*100,"")</f>
        <v/>
      </c>
      <c r="AX20" s="126" t="str">
        <f>IFERROR(100-AW20,"")</f>
        <v/>
      </c>
      <c r="AY20" s="64" t="str">
        <f t="shared" si="11"/>
        <v/>
      </c>
      <c r="AZ20" s="97">
        <v>81.38</v>
      </c>
      <c r="BA20" s="68"/>
      <c r="BB20" s="68"/>
      <c r="BC20" s="68"/>
      <c r="BD20" s="68"/>
      <c r="BE20" s="15"/>
      <c r="BF20" s="5">
        <f t="shared" si="12"/>
        <v>14387</v>
      </c>
      <c r="BG20" s="42">
        <v>6106</v>
      </c>
      <c r="BH20" s="42">
        <v>8281</v>
      </c>
      <c r="BI20" s="42"/>
      <c r="BJ20" s="42"/>
      <c r="BK20" s="42">
        <v>0</v>
      </c>
      <c r="BL20" s="42"/>
      <c r="BM20" s="15"/>
    </row>
    <row r="21" spans="1:65" outlineLevel="5" x14ac:dyDescent="0.3">
      <c r="A21" s="22">
        <f t="shared" si="5"/>
        <v>1</v>
      </c>
      <c r="B21" s="9">
        <f t="shared" si="13"/>
        <v>44566</v>
      </c>
      <c r="C21" s="51">
        <v>290443</v>
      </c>
      <c r="D21" s="64" t="str">
        <f t="shared" si="6"/>
        <v/>
      </c>
      <c r="E21" s="12"/>
      <c r="F21" s="12"/>
      <c r="G21" s="12"/>
      <c r="H21" s="12"/>
      <c r="I21" s="12"/>
      <c r="J21" s="12"/>
      <c r="K21" s="12"/>
      <c r="L21" s="12"/>
      <c r="M21" s="74">
        <f t="shared" si="7"/>
        <v>7.1</v>
      </c>
      <c r="N21" s="155">
        <v>7.11</v>
      </c>
      <c r="O21" s="155">
        <v>7.05</v>
      </c>
      <c r="P21" s="83"/>
      <c r="Q21" s="83"/>
      <c r="R21" s="83"/>
      <c r="S21" s="83"/>
      <c r="T21" s="83"/>
      <c r="U21" s="83"/>
      <c r="V21" s="5" t="str">
        <f t="shared" si="8"/>
        <v/>
      </c>
      <c r="W21" s="41"/>
      <c r="X21" s="41"/>
      <c r="Y21" s="41"/>
      <c r="Z21" s="41"/>
      <c r="AA21" s="41"/>
      <c r="AB21" s="41"/>
      <c r="AC21" s="41"/>
      <c r="AD21" s="41"/>
      <c r="AE21" s="5" t="str">
        <f t="shared" si="9"/>
        <v/>
      </c>
      <c r="AF21" s="41"/>
      <c r="AG21" s="41"/>
      <c r="AH21" s="41"/>
      <c r="AI21" s="41"/>
      <c r="AJ21" s="41"/>
      <c r="AK21" s="41"/>
      <c r="AL21" s="41"/>
      <c r="AM21" s="41"/>
      <c r="AN21" s="45">
        <f t="shared" si="10"/>
        <v>21.233569261880689</v>
      </c>
      <c r="AO21" s="41">
        <v>989</v>
      </c>
      <c r="AP21" s="110">
        <v>3.46</v>
      </c>
      <c r="AQ21" s="111">
        <v>2.82</v>
      </c>
      <c r="AR21" s="126">
        <f t="shared" ref="AR21:AR47" si="14">IFERROR(AQ21/AP21*100,"")</f>
        <v>81.502890173410407</v>
      </c>
      <c r="AS21" s="126">
        <f t="shared" ref="AS21:AS47" si="15">IFERROR(100-AR21,"")</f>
        <v>18.497109826589593</v>
      </c>
      <c r="AT21" s="127">
        <v>1051</v>
      </c>
      <c r="AU21" s="114">
        <v>2.15</v>
      </c>
      <c r="AV21" s="115">
        <v>1.49</v>
      </c>
      <c r="AW21" s="126">
        <f t="shared" ref="AW21:AW47" si="16">IFERROR(AV21/AU21*100,"")</f>
        <v>69.302325581395351</v>
      </c>
      <c r="AX21" s="126">
        <f t="shared" ref="AX21:AX47" si="17">IFERROR(100-AW21,"")</f>
        <v>30.697674418604649</v>
      </c>
      <c r="AY21" s="64">
        <f t="shared" si="11"/>
        <v>48.764238125940253</v>
      </c>
      <c r="AZ21" s="97">
        <v>81.63</v>
      </c>
      <c r="BA21" s="68"/>
      <c r="BB21" s="68"/>
      <c r="BC21" s="68"/>
      <c r="BD21" s="68"/>
      <c r="BE21" s="15"/>
      <c r="BF21" s="5">
        <f t="shared" si="12"/>
        <v>13454</v>
      </c>
      <c r="BG21" s="42">
        <v>5469</v>
      </c>
      <c r="BH21" s="42">
        <v>7985</v>
      </c>
      <c r="BI21" s="42"/>
      <c r="BJ21" s="42"/>
      <c r="BK21" s="42">
        <v>0</v>
      </c>
      <c r="BL21" s="42"/>
      <c r="BM21" s="15"/>
    </row>
    <row r="22" spans="1:65" outlineLevel="5" x14ac:dyDescent="0.3">
      <c r="A22" s="22">
        <f t="shared" si="5"/>
        <v>1</v>
      </c>
      <c r="B22" s="9">
        <f t="shared" si="13"/>
        <v>44567</v>
      </c>
      <c r="C22" s="51">
        <v>280362</v>
      </c>
      <c r="D22" s="64" t="str">
        <f t="shared" si="6"/>
        <v/>
      </c>
      <c r="E22" s="12"/>
      <c r="F22" s="12"/>
      <c r="G22" s="12"/>
      <c r="H22" s="12"/>
      <c r="I22" s="12"/>
      <c r="J22" s="12"/>
      <c r="K22" s="12"/>
      <c r="L22" s="12"/>
      <c r="M22" s="74" t="str">
        <f t="shared" si="7"/>
        <v/>
      </c>
      <c r="N22" s="154" t="s">
        <v>103</v>
      </c>
      <c r="O22" s="154" t="s">
        <v>103</v>
      </c>
      <c r="P22" s="83"/>
      <c r="Q22" s="83"/>
      <c r="R22" s="83"/>
      <c r="S22" s="83"/>
      <c r="T22" s="83"/>
      <c r="U22" s="83"/>
      <c r="V22" s="5" t="str">
        <f t="shared" si="8"/>
        <v/>
      </c>
      <c r="W22" s="41"/>
      <c r="X22" s="41"/>
      <c r="Y22" s="41"/>
      <c r="Z22" s="41"/>
      <c r="AA22" s="41"/>
      <c r="AB22" s="41"/>
      <c r="AC22" s="41"/>
      <c r="AD22" s="41"/>
      <c r="AE22" s="5" t="str">
        <f t="shared" si="9"/>
        <v/>
      </c>
      <c r="AF22" s="41"/>
      <c r="AG22" s="41"/>
      <c r="AH22" s="41"/>
      <c r="AI22" s="41"/>
      <c r="AJ22" s="41"/>
      <c r="AK22" s="41"/>
      <c r="AL22" s="41"/>
      <c r="AM22" s="41"/>
      <c r="AN22" s="45">
        <f t="shared" si="10"/>
        <v>19.534883720930232</v>
      </c>
      <c r="AO22" s="41">
        <v>1075</v>
      </c>
      <c r="AP22" s="110" t="s">
        <v>103</v>
      </c>
      <c r="AQ22" s="111" t="s">
        <v>103</v>
      </c>
      <c r="AR22" s="126" t="str">
        <f t="shared" si="14"/>
        <v/>
      </c>
      <c r="AS22" s="126" t="str">
        <f t="shared" si="15"/>
        <v/>
      </c>
      <c r="AT22" s="127">
        <v>1110</v>
      </c>
      <c r="AU22" s="114">
        <v>2.17</v>
      </c>
      <c r="AV22" s="115" t="s">
        <v>103</v>
      </c>
      <c r="AW22" s="126" t="str">
        <f t="shared" si="16"/>
        <v/>
      </c>
      <c r="AX22" s="126" t="str">
        <f t="shared" si="17"/>
        <v/>
      </c>
      <c r="AY22" s="64" t="str">
        <f t="shared" si="11"/>
        <v/>
      </c>
      <c r="AZ22" s="97">
        <v>81.510000000000005</v>
      </c>
      <c r="BA22" s="68"/>
      <c r="BB22" s="68"/>
      <c r="BC22" s="68"/>
      <c r="BD22" s="68"/>
      <c r="BE22" s="15"/>
      <c r="BF22" s="5">
        <f t="shared" si="12"/>
        <v>13442</v>
      </c>
      <c r="BG22" s="42">
        <v>5363</v>
      </c>
      <c r="BH22" s="42">
        <v>8079</v>
      </c>
      <c r="BI22" s="42"/>
      <c r="BJ22" s="42"/>
      <c r="BK22" s="42">
        <v>0</v>
      </c>
      <c r="BL22" s="42"/>
      <c r="BM22" s="15"/>
    </row>
    <row r="23" spans="1:65" outlineLevel="5" x14ac:dyDescent="0.3">
      <c r="A23" s="22">
        <f t="shared" si="5"/>
        <v>1</v>
      </c>
      <c r="B23" s="9">
        <f t="shared" si="13"/>
        <v>44568</v>
      </c>
      <c r="C23" s="51">
        <v>286559</v>
      </c>
      <c r="D23" s="64" t="str">
        <f t="shared" si="6"/>
        <v/>
      </c>
      <c r="E23" s="12"/>
      <c r="F23" s="12"/>
      <c r="G23" s="12"/>
      <c r="H23" s="12"/>
      <c r="I23" s="12"/>
      <c r="J23" s="12"/>
      <c r="K23" s="12"/>
      <c r="L23" s="12"/>
      <c r="M23" s="74" t="str">
        <f t="shared" si="7"/>
        <v/>
      </c>
      <c r="N23" s="154" t="s">
        <v>103</v>
      </c>
      <c r="O23" s="154" t="s">
        <v>103</v>
      </c>
      <c r="P23" s="83"/>
      <c r="Q23" s="83"/>
      <c r="R23" s="83"/>
      <c r="S23" s="83"/>
      <c r="T23" s="83"/>
      <c r="U23" s="83"/>
      <c r="V23" s="5" t="str">
        <f t="shared" si="8"/>
        <v/>
      </c>
      <c r="W23" s="41"/>
      <c r="X23" s="41"/>
      <c r="Y23" s="41"/>
      <c r="Z23" s="41"/>
      <c r="AA23" s="41"/>
      <c r="AB23" s="41"/>
      <c r="AC23" s="41"/>
      <c r="AD23" s="41"/>
      <c r="AE23" s="5" t="str">
        <f t="shared" si="9"/>
        <v/>
      </c>
      <c r="AF23" s="41"/>
      <c r="AG23" s="41"/>
      <c r="AH23" s="41"/>
      <c r="AI23" s="41"/>
      <c r="AJ23" s="41"/>
      <c r="AK23" s="41"/>
      <c r="AL23" s="41"/>
      <c r="AM23" s="41"/>
      <c r="AN23" s="45">
        <f t="shared" si="10"/>
        <v>20.547945205479451</v>
      </c>
      <c r="AO23" s="41">
        <v>1022</v>
      </c>
      <c r="AP23" s="110" t="s">
        <v>103</v>
      </c>
      <c r="AQ23" s="111" t="s">
        <v>103</v>
      </c>
      <c r="AR23" s="126" t="str">
        <f t="shared" si="14"/>
        <v/>
      </c>
      <c r="AS23" s="126" t="str">
        <f t="shared" si="15"/>
        <v/>
      </c>
      <c r="AT23" s="127">
        <v>1070</v>
      </c>
      <c r="AU23" s="114" t="s">
        <v>103</v>
      </c>
      <c r="AV23" s="115" t="s">
        <v>103</v>
      </c>
      <c r="AW23" s="126" t="str">
        <f t="shared" si="16"/>
        <v/>
      </c>
      <c r="AX23" s="126" t="str">
        <f t="shared" si="17"/>
        <v/>
      </c>
      <c r="AY23" s="64" t="str">
        <f t="shared" si="11"/>
        <v/>
      </c>
      <c r="AZ23" s="97" t="s">
        <v>103</v>
      </c>
      <c r="BA23" s="68"/>
      <c r="BB23" s="68"/>
      <c r="BC23" s="68"/>
      <c r="BD23" s="68"/>
      <c r="BE23" s="15"/>
      <c r="BF23" s="5">
        <f t="shared" si="12"/>
        <v>14994</v>
      </c>
      <c r="BG23" s="42">
        <v>5578</v>
      </c>
      <c r="BH23" s="42">
        <v>9416</v>
      </c>
      <c r="BI23" s="42"/>
      <c r="BJ23" s="42"/>
      <c r="BK23" s="42">
        <v>0</v>
      </c>
      <c r="BL23" s="42"/>
      <c r="BM23" s="15"/>
    </row>
    <row r="24" spans="1:65" outlineLevel="5" x14ac:dyDescent="0.3">
      <c r="A24" s="22">
        <f t="shared" si="5"/>
        <v>1</v>
      </c>
      <c r="B24" s="9">
        <f t="shared" si="13"/>
        <v>44569</v>
      </c>
      <c r="C24" s="51">
        <v>276950</v>
      </c>
      <c r="D24" s="64" t="str">
        <f t="shared" si="6"/>
        <v/>
      </c>
      <c r="E24" s="12"/>
      <c r="F24" s="12"/>
      <c r="G24" s="12"/>
      <c r="H24" s="12"/>
      <c r="I24" s="12"/>
      <c r="J24" s="12"/>
      <c r="K24" s="12"/>
      <c r="L24" s="12"/>
      <c r="M24" s="74" t="str">
        <f t="shared" si="7"/>
        <v/>
      </c>
      <c r="N24" s="154" t="s">
        <v>103</v>
      </c>
      <c r="O24" s="154" t="s">
        <v>103</v>
      </c>
      <c r="P24" s="83"/>
      <c r="Q24" s="83"/>
      <c r="R24" s="83"/>
      <c r="S24" s="83"/>
      <c r="T24" s="83"/>
      <c r="U24" s="83"/>
      <c r="V24" s="5" t="str">
        <f t="shared" si="8"/>
        <v/>
      </c>
      <c r="W24" s="41"/>
      <c r="X24" s="41"/>
      <c r="Y24" s="41"/>
      <c r="Z24" s="41"/>
      <c r="AA24" s="41"/>
      <c r="AB24" s="41"/>
      <c r="AC24" s="41"/>
      <c r="AD24" s="41"/>
      <c r="AE24" s="5" t="str">
        <f t="shared" si="9"/>
        <v/>
      </c>
      <c r="AF24" s="41"/>
      <c r="AG24" s="41"/>
      <c r="AH24" s="41"/>
      <c r="AI24" s="41"/>
      <c r="AJ24" s="41"/>
      <c r="AK24" s="41"/>
      <c r="AL24" s="41"/>
      <c r="AM24" s="41"/>
      <c r="AN24" s="45">
        <f t="shared" si="10"/>
        <v>17.558528428093645</v>
      </c>
      <c r="AO24" s="41">
        <v>1196</v>
      </c>
      <c r="AP24" s="110" t="s">
        <v>103</v>
      </c>
      <c r="AQ24" s="111" t="s">
        <v>103</v>
      </c>
      <c r="AR24" s="126" t="str">
        <f t="shared" si="14"/>
        <v/>
      </c>
      <c r="AS24" s="126" t="str">
        <f t="shared" si="15"/>
        <v/>
      </c>
      <c r="AT24" s="127">
        <v>1231</v>
      </c>
      <c r="AU24" s="114" t="s">
        <v>103</v>
      </c>
      <c r="AV24" s="115" t="s">
        <v>103</v>
      </c>
      <c r="AW24" s="126" t="str">
        <f t="shared" si="16"/>
        <v/>
      </c>
      <c r="AX24" s="126" t="str">
        <f t="shared" si="17"/>
        <v/>
      </c>
      <c r="AY24" s="64" t="str">
        <f t="shared" si="11"/>
        <v/>
      </c>
      <c r="AZ24" s="97" t="s">
        <v>103</v>
      </c>
      <c r="BA24" s="68"/>
      <c r="BB24" s="68"/>
      <c r="BC24" s="68"/>
      <c r="BD24" s="68"/>
      <c r="BE24" s="15"/>
      <c r="BF24" s="5">
        <f t="shared" si="12"/>
        <v>15602</v>
      </c>
      <c r="BG24" s="42">
        <v>5687</v>
      </c>
      <c r="BH24" s="42">
        <v>9915</v>
      </c>
      <c r="BI24" s="42"/>
      <c r="BJ24" s="42"/>
      <c r="BK24" s="42">
        <v>0</v>
      </c>
      <c r="BL24" s="42"/>
      <c r="BM24" s="15"/>
    </row>
    <row r="25" spans="1:65" outlineLevel="5" x14ac:dyDescent="0.3">
      <c r="A25" s="22">
        <f t="shared" si="5"/>
        <v>1</v>
      </c>
      <c r="B25" s="9">
        <f t="shared" si="13"/>
        <v>44570</v>
      </c>
      <c r="C25" s="51">
        <v>283346</v>
      </c>
      <c r="D25" s="64" t="str">
        <f t="shared" si="6"/>
        <v/>
      </c>
      <c r="E25" s="12"/>
      <c r="F25" s="12"/>
      <c r="G25" s="12"/>
      <c r="H25" s="12"/>
      <c r="I25" s="12"/>
      <c r="J25" s="12"/>
      <c r="K25" s="12"/>
      <c r="L25" s="12"/>
      <c r="M25" s="74" t="str">
        <f t="shared" si="7"/>
        <v/>
      </c>
      <c r="N25" s="154" t="s">
        <v>103</v>
      </c>
      <c r="O25" s="154" t="s">
        <v>103</v>
      </c>
      <c r="P25" s="83"/>
      <c r="Q25" s="83"/>
      <c r="R25" s="83"/>
      <c r="S25" s="83"/>
      <c r="T25" s="83"/>
      <c r="U25" s="83"/>
      <c r="V25" s="5" t="str">
        <f t="shared" si="8"/>
        <v/>
      </c>
      <c r="W25" s="41"/>
      <c r="X25" s="41"/>
      <c r="Y25" s="41"/>
      <c r="Z25" s="41"/>
      <c r="AA25" s="41"/>
      <c r="AB25" s="41"/>
      <c r="AC25" s="41"/>
      <c r="AD25" s="41"/>
      <c r="AE25" s="5" t="str">
        <f t="shared" si="9"/>
        <v/>
      </c>
      <c r="AF25" s="41"/>
      <c r="AG25" s="41"/>
      <c r="AH25" s="41"/>
      <c r="AI25" s="41"/>
      <c r="AJ25" s="41"/>
      <c r="AK25" s="41"/>
      <c r="AL25" s="41"/>
      <c r="AM25" s="41"/>
      <c r="AN25" s="45">
        <f t="shared" si="10"/>
        <v>18.197573656845755</v>
      </c>
      <c r="AO25" s="41">
        <v>1154</v>
      </c>
      <c r="AP25" s="110" t="s">
        <v>103</v>
      </c>
      <c r="AQ25" s="111" t="s">
        <v>103</v>
      </c>
      <c r="AR25" s="126" t="str">
        <f t="shared" si="14"/>
        <v/>
      </c>
      <c r="AS25" s="126" t="str">
        <f t="shared" si="15"/>
        <v/>
      </c>
      <c r="AT25" s="127">
        <v>1164</v>
      </c>
      <c r="AU25" s="114" t="s">
        <v>103</v>
      </c>
      <c r="AV25" s="115" t="s">
        <v>103</v>
      </c>
      <c r="AW25" s="126" t="str">
        <f t="shared" si="16"/>
        <v/>
      </c>
      <c r="AX25" s="126" t="str">
        <f t="shared" si="17"/>
        <v/>
      </c>
      <c r="AY25" s="64" t="str">
        <f t="shared" si="11"/>
        <v/>
      </c>
      <c r="AZ25" s="97" t="s">
        <v>103</v>
      </c>
      <c r="BA25" s="68"/>
      <c r="BB25" s="68"/>
      <c r="BC25" s="68"/>
      <c r="BD25" s="68"/>
      <c r="BE25" s="15"/>
      <c r="BF25" s="5">
        <f t="shared" si="12"/>
        <v>17439</v>
      </c>
      <c r="BG25" s="42">
        <v>5263</v>
      </c>
      <c r="BH25" s="42">
        <v>12176</v>
      </c>
      <c r="BI25" s="42"/>
      <c r="BJ25" s="42"/>
      <c r="BK25" s="42">
        <v>0</v>
      </c>
      <c r="BL25" s="42"/>
      <c r="BM25" s="15"/>
    </row>
    <row r="26" spans="1:65" outlineLevel="5" x14ac:dyDescent="0.3">
      <c r="A26" s="22">
        <f t="shared" si="5"/>
        <v>1</v>
      </c>
      <c r="B26" s="9">
        <f t="shared" si="13"/>
        <v>44571</v>
      </c>
      <c r="C26" s="51">
        <v>289903</v>
      </c>
      <c r="D26" s="64" t="str">
        <f t="shared" si="6"/>
        <v/>
      </c>
      <c r="E26" s="12"/>
      <c r="F26" s="12"/>
      <c r="G26" s="12"/>
      <c r="H26" s="12"/>
      <c r="I26" s="12"/>
      <c r="J26" s="12"/>
      <c r="K26" s="12"/>
      <c r="L26" s="12"/>
      <c r="M26" s="74" t="str">
        <f t="shared" si="7"/>
        <v/>
      </c>
      <c r="N26" s="154" t="s">
        <v>103</v>
      </c>
      <c r="O26" s="154" t="s">
        <v>103</v>
      </c>
      <c r="P26" s="83"/>
      <c r="Q26" s="83"/>
      <c r="R26" s="83"/>
      <c r="S26" s="83"/>
      <c r="T26" s="83"/>
      <c r="U26" s="83"/>
      <c r="V26" s="5" t="str">
        <f t="shared" si="8"/>
        <v/>
      </c>
      <c r="W26" s="41"/>
      <c r="X26" s="41"/>
      <c r="Y26" s="41"/>
      <c r="Z26" s="41"/>
      <c r="AA26" s="41"/>
      <c r="AB26" s="41"/>
      <c r="AC26" s="41"/>
      <c r="AD26" s="41"/>
      <c r="AE26" s="5" t="str">
        <f t="shared" si="9"/>
        <v/>
      </c>
      <c r="AF26" s="41"/>
      <c r="AG26" s="41"/>
      <c r="AH26" s="41"/>
      <c r="AI26" s="41"/>
      <c r="AJ26" s="41"/>
      <c r="AK26" s="41"/>
      <c r="AL26" s="41"/>
      <c r="AM26" s="41"/>
      <c r="AN26" s="45">
        <f t="shared" si="10"/>
        <v>21.920668058455114</v>
      </c>
      <c r="AO26" s="41">
        <v>958</v>
      </c>
      <c r="AP26" s="110" t="s">
        <v>103</v>
      </c>
      <c r="AQ26" s="111" t="s">
        <v>103</v>
      </c>
      <c r="AR26" s="126" t="str">
        <f t="shared" si="14"/>
        <v/>
      </c>
      <c r="AS26" s="126" t="str">
        <f t="shared" si="15"/>
        <v/>
      </c>
      <c r="AT26" s="127">
        <v>1452</v>
      </c>
      <c r="AU26" s="114">
        <v>2.2000000000000002</v>
      </c>
      <c r="AV26" s="115" t="s">
        <v>103</v>
      </c>
      <c r="AW26" s="126" t="str">
        <f t="shared" si="16"/>
        <v/>
      </c>
      <c r="AX26" s="126" t="str">
        <f t="shared" si="17"/>
        <v/>
      </c>
      <c r="AY26" s="64" t="str">
        <f t="shared" si="11"/>
        <v/>
      </c>
      <c r="AZ26" s="97">
        <v>81.39</v>
      </c>
      <c r="BA26" s="68"/>
      <c r="BB26" s="68"/>
      <c r="BC26" s="68"/>
      <c r="BD26" s="68"/>
      <c r="BE26" s="15"/>
      <c r="BF26" s="5">
        <f t="shared" si="12"/>
        <v>15265</v>
      </c>
      <c r="BG26" s="42">
        <v>5256</v>
      </c>
      <c r="BH26" s="42">
        <v>10009</v>
      </c>
      <c r="BI26" s="42"/>
      <c r="BJ26" s="42"/>
      <c r="BK26" s="42">
        <v>0</v>
      </c>
      <c r="BL26" s="42"/>
      <c r="BM26" s="15"/>
    </row>
    <row r="27" spans="1:65" outlineLevel="5" x14ac:dyDescent="0.3">
      <c r="A27" s="22">
        <f t="shared" si="5"/>
        <v>1</v>
      </c>
      <c r="B27" s="9">
        <f t="shared" si="13"/>
        <v>44572</v>
      </c>
      <c r="C27" s="51">
        <v>283850</v>
      </c>
      <c r="D27" s="64" t="str">
        <f t="shared" si="6"/>
        <v/>
      </c>
      <c r="E27" s="12"/>
      <c r="F27" s="12"/>
      <c r="G27" s="12"/>
      <c r="H27" s="12"/>
      <c r="I27" s="12"/>
      <c r="J27" s="12"/>
      <c r="K27" s="12"/>
      <c r="L27" s="12"/>
      <c r="M27" s="74">
        <f t="shared" si="7"/>
        <v>7.2</v>
      </c>
      <c r="N27" s="155">
        <v>7.15</v>
      </c>
      <c r="O27" s="155">
        <v>7.2</v>
      </c>
      <c r="P27" s="83"/>
      <c r="Q27" s="83"/>
      <c r="R27" s="83"/>
      <c r="S27" s="83"/>
      <c r="T27" s="83"/>
      <c r="U27" s="83"/>
      <c r="V27" s="5" t="str">
        <f t="shared" si="8"/>
        <v/>
      </c>
      <c r="W27" s="41"/>
      <c r="X27" s="41"/>
      <c r="Y27" s="41"/>
      <c r="Z27" s="41"/>
      <c r="AA27" s="41"/>
      <c r="AB27" s="41"/>
      <c r="AC27" s="41"/>
      <c r="AD27" s="41"/>
      <c r="AE27" s="5" t="str">
        <f t="shared" si="9"/>
        <v/>
      </c>
      <c r="AF27" s="41"/>
      <c r="AG27" s="41"/>
      <c r="AH27" s="41"/>
      <c r="AI27" s="41"/>
      <c r="AJ27" s="41"/>
      <c r="AK27" s="41"/>
      <c r="AL27" s="41"/>
      <c r="AM27" s="41"/>
      <c r="AN27" s="45">
        <f t="shared" si="10"/>
        <v>20.153550863723609</v>
      </c>
      <c r="AO27" s="41">
        <v>1042</v>
      </c>
      <c r="AP27" s="110">
        <v>3.64</v>
      </c>
      <c r="AQ27" s="111">
        <v>3.04</v>
      </c>
      <c r="AR27" s="126">
        <f t="shared" si="14"/>
        <v>83.516483516483518</v>
      </c>
      <c r="AS27" s="126">
        <f t="shared" si="15"/>
        <v>16.483516483516482</v>
      </c>
      <c r="AT27" s="127">
        <v>1533</v>
      </c>
      <c r="AU27" s="114">
        <v>2.23</v>
      </c>
      <c r="AV27" s="115">
        <v>1.56</v>
      </c>
      <c r="AW27" s="126">
        <f t="shared" si="16"/>
        <v>69.955156950672645</v>
      </c>
      <c r="AX27" s="126">
        <f t="shared" si="17"/>
        <v>30.044843049327355</v>
      </c>
      <c r="AY27" s="64">
        <f t="shared" si="11"/>
        <v>54.045561665357432</v>
      </c>
      <c r="AZ27" s="97">
        <v>81.33</v>
      </c>
      <c r="BA27" s="68"/>
      <c r="BB27" s="68"/>
      <c r="BC27" s="68"/>
      <c r="BD27" s="68"/>
      <c r="BE27" s="15"/>
      <c r="BF27" s="5">
        <f t="shared" si="12"/>
        <v>15960</v>
      </c>
      <c r="BG27" s="42">
        <v>5465</v>
      </c>
      <c r="BH27" s="42">
        <v>10495</v>
      </c>
      <c r="BI27" s="42"/>
      <c r="BJ27" s="42"/>
      <c r="BK27" s="42">
        <v>0</v>
      </c>
      <c r="BL27" s="42"/>
      <c r="BM27" s="15"/>
    </row>
    <row r="28" spans="1:65" outlineLevel="5" x14ac:dyDescent="0.3">
      <c r="A28" s="22">
        <f t="shared" si="5"/>
        <v>1</v>
      </c>
      <c r="B28" s="9">
        <f t="shared" si="13"/>
        <v>44573</v>
      </c>
      <c r="C28" s="51">
        <v>279708</v>
      </c>
      <c r="D28" s="64" t="str">
        <f t="shared" si="6"/>
        <v/>
      </c>
      <c r="E28" s="12"/>
      <c r="F28" s="12"/>
      <c r="G28" s="12"/>
      <c r="H28" s="12"/>
      <c r="I28" s="12"/>
      <c r="J28" s="12"/>
      <c r="K28" s="12"/>
      <c r="L28" s="12"/>
      <c r="M28" s="74" t="str">
        <f t="shared" si="7"/>
        <v/>
      </c>
      <c r="N28" s="154" t="s">
        <v>103</v>
      </c>
      <c r="O28" s="154" t="s">
        <v>103</v>
      </c>
      <c r="P28" s="83"/>
      <c r="Q28" s="83"/>
      <c r="R28" s="83"/>
      <c r="S28" s="83"/>
      <c r="T28" s="83"/>
      <c r="U28" s="83"/>
      <c r="V28" s="5" t="str">
        <f t="shared" si="8"/>
        <v/>
      </c>
      <c r="W28" s="41"/>
      <c r="X28" s="41"/>
      <c r="Y28" s="41"/>
      <c r="Z28" s="41"/>
      <c r="AA28" s="41"/>
      <c r="AB28" s="41"/>
      <c r="AC28" s="41"/>
      <c r="AD28" s="41"/>
      <c r="AE28" s="5" t="str">
        <f t="shared" si="9"/>
        <v/>
      </c>
      <c r="AF28" s="41"/>
      <c r="AG28" s="41"/>
      <c r="AH28" s="41"/>
      <c r="AI28" s="41"/>
      <c r="AJ28" s="41"/>
      <c r="AK28" s="41"/>
      <c r="AL28" s="41"/>
      <c r="AM28" s="41"/>
      <c r="AN28" s="45">
        <f t="shared" si="10"/>
        <v>20.388349514563107</v>
      </c>
      <c r="AO28" s="41">
        <v>1030</v>
      </c>
      <c r="AP28" s="110" t="s">
        <v>103</v>
      </c>
      <c r="AQ28" s="111" t="s">
        <v>103</v>
      </c>
      <c r="AR28" s="126" t="str">
        <f t="shared" si="14"/>
        <v/>
      </c>
      <c r="AS28" s="126" t="str">
        <f t="shared" si="15"/>
        <v/>
      </c>
      <c r="AT28" s="127">
        <v>1051</v>
      </c>
      <c r="AU28" s="114">
        <v>2.21</v>
      </c>
      <c r="AV28" s="115" t="s">
        <v>103</v>
      </c>
      <c r="AW28" s="126" t="str">
        <f t="shared" si="16"/>
        <v/>
      </c>
      <c r="AX28" s="126" t="str">
        <f t="shared" si="17"/>
        <v/>
      </c>
      <c r="AY28" s="64" t="str">
        <f t="shared" si="11"/>
        <v/>
      </c>
      <c r="AZ28" s="97">
        <v>81.239999999999995</v>
      </c>
      <c r="BA28" s="68"/>
      <c r="BB28" s="68"/>
      <c r="BC28" s="68"/>
      <c r="BD28" s="68"/>
      <c r="BE28" s="15"/>
      <c r="BF28" s="5">
        <f t="shared" si="12"/>
        <v>14548</v>
      </c>
      <c r="BG28" s="42">
        <v>6013</v>
      </c>
      <c r="BH28" s="42">
        <v>8535</v>
      </c>
      <c r="BI28" s="42"/>
      <c r="BJ28" s="42"/>
      <c r="BK28" s="42">
        <v>0</v>
      </c>
      <c r="BL28" s="42"/>
      <c r="BM28" s="15"/>
    </row>
    <row r="29" spans="1:65" outlineLevel="5" x14ac:dyDescent="0.3">
      <c r="A29" s="22">
        <f t="shared" si="5"/>
        <v>1</v>
      </c>
      <c r="B29" s="9">
        <f t="shared" si="13"/>
        <v>44574</v>
      </c>
      <c r="C29" s="51">
        <v>280068</v>
      </c>
      <c r="D29" s="64" t="str">
        <f t="shared" si="6"/>
        <v/>
      </c>
      <c r="E29" s="12"/>
      <c r="F29" s="12"/>
      <c r="G29" s="12"/>
      <c r="H29" s="12"/>
      <c r="I29" s="12"/>
      <c r="J29" s="12"/>
      <c r="K29" s="12"/>
      <c r="L29" s="12"/>
      <c r="M29" s="74" t="str">
        <f t="shared" si="7"/>
        <v/>
      </c>
      <c r="N29" s="154" t="s">
        <v>103</v>
      </c>
      <c r="O29" s="154" t="s">
        <v>103</v>
      </c>
      <c r="P29" s="83"/>
      <c r="Q29" s="83"/>
      <c r="R29" s="83"/>
      <c r="S29" s="83"/>
      <c r="T29" s="83"/>
      <c r="U29" s="83"/>
      <c r="V29" s="5" t="str">
        <f t="shared" si="8"/>
        <v/>
      </c>
      <c r="W29" s="41"/>
      <c r="X29" s="41"/>
      <c r="Y29" s="41"/>
      <c r="Z29" s="41"/>
      <c r="AA29" s="41"/>
      <c r="AB29" s="41"/>
      <c r="AC29" s="41"/>
      <c r="AD29" s="41"/>
      <c r="AE29" s="5" t="str">
        <f t="shared" si="9"/>
        <v/>
      </c>
      <c r="AF29" s="41"/>
      <c r="AG29" s="41"/>
      <c r="AH29" s="41"/>
      <c r="AI29" s="41"/>
      <c r="AJ29" s="41"/>
      <c r="AK29" s="41"/>
      <c r="AL29" s="41"/>
      <c r="AM29" s="41"/>
      <c r="AN29" s="45">
        <f t="shared" si="10"/>
        <v>16.894609814963797</v>
      </c>
      <c r="AO29" s="41">
        <v>1243</v>
      </c>
      <c r="AP29" s="110" t="s">
        <v>103</v>
      </c>
      <c r="AQ29" s="111" t="s">
        <v>103</v>
      </c>
      <c r="AR29" s="126" t="str">
        <f t="shared" si="14"/>
        <v/>
      </c>
      <c r="AS29" s="126" t="str">
        <f t="shared" si="15"/>
        <v/>
      </c>
      <c r="AT29" s="127">
        <v>1256</v>
      </c>
      <c r="AU29" s="114">
        <v>2.21</v>
      </c>
      <c r="AV29" s="115" t="s">
        <v>103</v>
      </c>
      <c r="AW29" s="126" t="str">
        <f t="shared" si="16"/>
        <v/>
      </c>
      <c r="AX29" s="126" t="str">
        <f t="shared" si="17"/>
        <v/>
      </c>
      <c r="AY29" s="64" t="str">
        <f t="shared" si="11"/>
        <v/>
      </c>
      <c r="AZ29" s="97">
        <v>81.39</v>
      </c>
      <c r="BA29" s="68"/>
      <c r="BB29" s="68"/>
      <c r="BC29" s="68"/>
      <c r="BD29" s="68"/>
      <c r="BE29" s="15"/>
      <c r="BF29" s="5">
        <f t="shared" si="12"/>
        <v>14981</v>
      </c>
      <c r="BG29" s="42">
        <v>5536</v>
      </c>
      <c r="BH29" s="42">
        <v>9445</v>
      </c>
      <c r="BI29" s="42"/>
      <c r="BJ29" s="42"/>
      <c r="BK29" s="42">
        <v>0</v>
      </c>
      <c r="BL29" s="42"/>
      <c r="BM29" s="15"/>
    </row>
    <row r="30" spans="1:65" outlineLevel="5" x14ac:dyDescent="0.3">
      <c r="A30" s="22">
        <f t="shared" si="5"/>
        <v>1</v>
      </c>
      <c r="B30" s="9">
        <f t="shared" si="13"/>
        <v>44575</v>
      </c>
      <c r="C30" s="51">
        <v>283245</v>
      </c>
      <c r="D30" s="64" t="str">
        <f t="shared" si="6"/>
        <v/>
      </c>
      <c r="E30" s="12"/>
      <c r="F30" s="12"/>
      <c r="G30" s="12"/>
      <c r="H30" s="12"/>
      <c r="I30" s="12"/>
      <c r="J30" s="12"/>
      <c r="K30" s="12"/>
      <c r="L30" s="12"/>
      <c r="M30" s="74" t="str">
        <f t="shared" si="7"/>
        <v/>
      </c>
      <c r="N30" s="154" t="s">
        <v>103</v>
      </c>
      <c r="O30" s="154" t="s">
        <v>103</v>
      </c>
      <c r="P30" s="83"/>
      <c r="Q30" s="83"/>
      <c r="R30" s="83"/>
      <c r="S30" s="83"/>
      <c r="T30" s="83"/>
      <c r="U30" s="83"/>
      <c r="V30" s="5" t="str">
        <f t="shared" si="8"/>
        <v/>
      </c>
      <c r="W30" s="41"/>
      <c r="X30" s="41"/>
      <c r="Y30" s="41"/>
      <c r="Z30" s="41"/>
      <c r="AA30" s="41"/>
      <c r="AB30" s="41"/>
      <c r="AC30" s="41"/>
      <c r="AD30" s="41"/>
      <c r="AE30" s="5" t="str">
        <f t="shared" si="9"/>
        <v/>
      </c>
      <c r="AF30" s="41"/>
      <c r="AG30" s="41"/>
      <c r="AH30" s="41"/>
      <c r="AI30" s="41"/>
      <c r="AJ30" s="41"/>
      <c r="AK30" s="41"/>
      <c r="AL30" s="41"/>
      <c r="AM30" s="41"/>
      <c r="AN30" s="45">
        <f t="shared" si="10"/>
        <v>18.953068592057761</v>
      </c>
      <c r="AO30" s="41">
        <v>1108</v>
      </c>
      <c r="AP30" s="110" t="s">
        <v>103</v>
      </c>
      <c r="AQ30" s="111" t="s">
        <v>103</v>
      </c>
      <c r="AR30" s="126" t="str">
        <f t="shared" si="14"/>
        <v/>
      </c>
      <c r="AS30" s="126" t="str">
        <f t="shared" si="15"/>
        <v/>
      </c>
      <c r="AT30" s="127">
        <v>1168</v>
      </c>
      <c r="AU30" s="114">
        <v>2.2000000000000002</v>
      </c>
      <c r="AV30" s="115" t="s">
        <v>103</v>
      </c>
      <c r="AW30" s="126" t="str">
        <f t="shared" si="16"/>
        <v/>
      </c>
      <c r="AX30" s="126" t="str">
        <f t="shared" si="17"/>
        <v/>
      </c>
      <c r="AY30" s="64" t="str">
        <f t="shared" si="11"/>
        <v/>
      </c>
      <c r="AZ30" s="97">
        <v>81.239999999999995</v>
      </c>
      <c r="BA30" s="68"/>
      <c r="BB30" s="68"/>
      <c r="BC30" s="68"/>
      <c r="BD30" s="68"/>
      <c r="BE30" s="15"/>
      <c r="BF30" s="5">
        <f t="shared" si="12"/>
        <v>15108</v>
      </c>
      <c r="BG30" s="42">
        <v>5444</v>
      </c>
      <c r="BH30" s="42">
        <v>9664</v>
      </c>
      <c r="BI30" s="42"/>
      <c r="BJ30" s="42"/>
      <c r="BK30" s="42">
        <v>0</v>
      </c>
      <c r="BL30" s="42"/>
      <c r="BM30" s="15"/>
    </row>
    <row r="31" spans="1:65" outlineLevel="5" x14ac:dyDescent="0.3">
      <c r="A31" s="22">
        <f t="shared" si="5"/>
        <v>1</v>
      </c>
      <c r="B31" s="9">
        <f t="shared" si="13"/>
        <v>44576</v>
      </c>
      <c r="C31" s="51">
        <v>283454</v>
      </c>
      <c r="D31" s="64" t="str">
        <f t="shared" si="6"/>
        <v/>
      </c>
      <c r="E31" s="12"/>
      <c r="F31" s="12"/>
      <c r="G31" s="12"/>
      <c r="H31" s="12"/>
      <c r="I31" s="12"/>
      <c r="J31" s="12"/>
      <c r="K31" s="12"/>
      <c r="L31" s="12"/>
      <c r="M31" s="74" t="str">
        <f t="shared" si="7"/>
        <v/>
      </c>
      <c r="N31" s="154" t="s">
        <v>103</v>
      </c>
      <c r="O31" s="154" t="s">
        <v>103</v>
      </c>
      <c r="P31" s="83"/>
      <c r="Q31" s="83"/>
      <c r="R31" s="83"/>
      <c r="S31" s="83"/>
      <c r="T31" s="83"/>
      <c r="U31" s="83"/>
      <c r="V31" s="5" t="str">
        <f t="shared" si="8"/>
        <v/>
      </c>
      <c r="W31" s="41"/>
      <c r="X31" s="41"/>
      <c r="Y31" s="41"/>
      <c r="Z31" s="41"/>
      <c r="AA31" s="41"/>
      <c r="AB31" s="41"/>
      <c r="AC31" s="41"/>
      <c r="AD31" s="41"/>
      <c r="AE31" s="5" t="str">
        <f t="shared" si="9"/>
        <v/>
      </c>
      <c r="AF31" s="41"/>
      <c r="AG31" s="41"/>
      <c r="AH31" s="41"/>
      <c r="AI31" s="41"/>
      <c r="AJ31" s="41"/>
      <c r="AK31" s="41"/>
      <c r="AL31" s="41"/>
      <c r="AM31" s="41"/>
      <c r="AN31" s="45">
        <f t="shared" si="10"/>
        <v>22.340425531914892</v>
      </c>
      <c r="AO31" s="41">
        <v>940</v>
      </c>
      <c r="AP31" s="110" t="s">
        <v>103</v>
      </c>
      <c r="AQ31" s="111" t="s">
        <v>103</v>
      </c>
      <c r="AR31" s="126" t="str">
        <f t="shared" si="14"/>
        <v/>
      </c>
      <c r="AS31" s="126" t="str">
        <f t="shared" si="15"/>
        <v/>
      </c>
      <c r="AT31" s="127">
        <v>957</v>
      </c>
      <c r="AU31" s="114" t="s">
        <v>103</v>
      </c>
      <c r="AV31" s="115" t="s">
        <v>103</v>
      </c>
      <c r="AW31" s="126" t="str">
        <f t="shared" si="16"/>
        <v/>
      </c>
      <c r="AX31" s="126" t="str">
        <f t="shared" si="17"/>
        <v/>
      </c>
      <c r="AY31" s="64" t="str">
        <f t="shared" si="11"/>
        <v/>
      </c>
      <c r="AZ31" s="97" t="s">
        <v>103</v>
      </c>
      <c r="BA31" s="68"/>
      <c r="BB31" s="68"/>
      <c r="BC31" s="68"/>
      <c r="BD31" s="68"/>
      <c r="BE31" s="15"/>
      <c r="BF31" s="5">
        <f t="shared" si="12"/>
        <v>13604</v>
      </c>
      <c r="BG31" s="42">
        <v>5534</v>
      </c>
      <c r="BH31" s="42">
        <v>8070</v>
      </c>
      <c r="BI31" s="42"/>
      <c r="BJ31" s="42"/>
      <c r="BK31" s="42">
        <v>0</v>
      </c>
      <c r="BL31" s="42"/>
      <c r="BM31" s="15"/>
    </row>
    <row r="32" spans="1:65" outlineLevel="5" x14ac:dyDescent="0.3">
      <c r="A32" s="22">
        <f t="shared" si="5"/>
        <v>1</v>
      </c>
      <c r="B32" s="9">
        <f t="shared" si="13"/>
        <v>44577</v>
      </c>
      <c r="C32" s="51">
        <v>289431</v>
      </c>
      <c r="D32" s="64" t="str">
        <f t="shared" si="6"/>
        <v/>
      </c>
      <c r="E32" s="12"/>
      <c r="F32" s="12"/>
      <c r="G32" s="12"/>
      <c r="H32" s="12"/>
      <c r="I32" s="12"/>
      <c r="J32" s="12"/>
      <c r="K32" s="12"/>
      <c r="L32" s="12"/>
      <c r="M32" s="74" t="str">
        <f t="shared" si="7"/>
        <v/>
      </c>
      <c r="N32" s="154" t="s">
        <v>103</v>
      </c>
      <c r="O32" s="154" t="s">
        <v>103</v>
      </c>
      <c r="P32" s="83"/>
      <c r="Q32" s="83"/>
      <c r="R32" s="83"/>
      <c r="S32" s="83"/>
      <c r="T32" s="83"/>
      <c r="U32" s="83"/>
      <c r="V32" s="5" t="str">
        <f t="shared" si="8"/>
        <v/>
      </c>
      <c r="W32" s="41"/>
      <c r="X32" s="41"/>
      <c r="Y32" s="41"/>
      <c r="Z32" s="41"/>
      <c r="AA32" s="41"/>
      <c r="AB32" s="41"/>
      <c r="AC32" s="41"/>
      <c r="AD32" s="41"/>
      <c r="AE32" s="5" t="str">
        <f t="shared" si="9"/>
        <v/>
      </c>
      <c r="AF32" s="41"/>
      <c r="AG32" s="41"/>
      <c r="AH32" s="41"/>
      <c r="AI32" s="41"/>
      <c r="AJ32" s="41"/>
      <c r="AK32" s="41"/>
      <c r="AL32" s="41"/>
      <c r="AM32" s="41"/>
      <c r="AN32" s="45">
        <f t="shared" si="10"/>
        <v>22.975929978118163</v>
      </c>
      <c r="AO32" s="41">
        <v>914</v>
      </c>
      <c r="AP32" s="110" t="s">
        <v>103</v>
      </c>
      <c r="AQ32" s="111" t="s">
        <v>103</v>
      </c>
      <c r="AR32" s="126" t="str">
        <f t="shared" si="14"/>
        <v/>
      </c>
      <c r="AS32" s="126" t="str">
        <f t="shared" si="15"/>
        <v/>
      </c>
      <c r="AT32" s="127">
        <v>948</v>
      </c>
      <c r="AU32" s="114" t="s">
        <v>103</v>
      </c>
      <c r="AV32" s="115" t="s">
        <v>103</v>
      </c>
      <c r="AW32" s="126" t="str">
        <f t="shared" si="16"/>
        <v/>
      </c>
      <c r="AX32" s="126" t="str">
        <f t="shared" si="17"/>
        <v/>
      </c>
      <c r="AY32" s="64" t="str">
        <f t="shared" si="11"/>
        <v/>
      </c>
      <c r="AZ32" s="97" t="s">
        <v>103</v>
      </c>
      <c r="BA32" s="68"/>
      <c r="BB32" s="68"/>
      <c r="BC32" s="68"/>
      <c r="BD32" s="68"/>
      <c r="BE32" s="15"/>
      <c r="BF32" s="5">
        <f t="shared" si="12"/>
        <v>12204</v>
      </c>
      <c r="BG32" s="42">
        <v>5456</v>
      </c>
      <c r="BH32" s="42">
        <v>6748</v>
      </c>
      <c r="BI32" s="42"/>
      <c r="BJ32" s="42"/>
      <c r="BK32" s="42">
        <v>0</v>
      </c>
      <c r="BL32" s="42"/>
      <c r="BM32" s="15"/>
    </row>
    <row r="33" spans="1:65" outlineLevel="5" x14ac:dyDescent="0.3">
      <c r="A33" s="22">
        <f t="shared" si="5"/>
        <v>1</v>
      </c>
      <c r="B33" s="9">
        <f t="shared" si="13"/>
        <v>44578</v>
      </c>
      <c r="C33" s="51">
        <v>286252</v>
      </c>
      <c r="D33" s="64" t="str">
        <f t="shared" si="6"/>
        <v/>
      </c>
      <c r="E33" s="12"/>
      <c r="F33" s="12"/>
      <c r="G33" s="12"/>
      <c r="H33" s="12"/>
      <c r="I33" s="12"/>
      <c r="J33" s="12"/>
      <c r="K33" s="12"/>
      <c r="L33" s="12"/>
      <c r="M33" s="74" t="str">
        <f t="shared" si="7"/>
        <v/>
      </c>
      <c r="N33" s="154" t="s">
        <v>103</v>
      </c>
      <c r="O33" s="154" t="s">
        <v>103</v>
      </c>
      <c r="P33" s="83"/>
      <c r="Q33" s="83"/>
      <c r="R33" s="83"/>
      <c r="S33" s="83"/>
      <c r="T33" s="83"/>
      <c r="U33" s="83"/>
      <c r="V33" s="5" t="str">
        <f t="shared" si="8"/>
        <v/>
      </c>
      <c r="W33" s="41"/>
      <c r="X33" s="41"/>
      <c r="Y33" s="41"/>
      <c r="Z33" s="41"/>
      <c r="AA33" s="41"/>
      <c r="AB33" s="41"/>
      <c r="AC33" s="41"/>
      <c r="AD33" s="41"/>
      <c r="AE33" s="5" t="str">
        <f t="shared" si="9"/>
        <v/>
      </c>
      <c r="AF33" s="41"/>
      <c r="AG33" s="41"/>
      <c r="AH33" s="41"/>
      <c r="AI33" s="41"/>
      <c r="AJ33" s="41"/>
      <c r="AK33" s="41"/>
      <c r="AL33" s="41"/>
      <c r="AM33" s="41"/>
      <c r="AN33" s="45">
        <f t="shared" si="10"/>
        <v>22.175290390707499</v>
      </c>
      <c r="AO33" s="41">
        <v>947</v>
      </c>
      <c r="AP33" s="110" t="s">
        <v>103</v>
      </c>
      <c r="AQ33" s="111" t="s">
        <v>103</v>
      </c>
      <c r="AR33" s="126" t="str">
        <f t="shared" si="14"/>
        <v/>
      </c>
      <c r="AS33" s="126" t="str">
        <f t="shared" si="15"/>
        <v/>
      </c>
      <c r="AT33" s="127">
        <v>1018</v>
      </c>
      <c r="AU33" s="114">
        <v>2.1800000000000002</v>
      </c>
      <c r="AV33" s="115" t="s">
        <v>103</v>
      </c>
      <c r="AW33" s="126" t="str">
        <f t="shared" si="16"/>
        <v/>
      </c>
      <c r="AX33" s="126" t="str">
        <f t="shared" si="17"/>
        <v/>
      </c>
      <c r="AY33" s="64" t="str">
        <f t="shared" si="11"/>
        <v/>
      </c>
      <c r="AZ33" s="97">
        <v>81.22</v>
      </c>
      <c r="BA33" s="68"/>
      <c r="BB33" s="68"/>
      <c r="BC33" s="68"/>
      <c r="BD33" s="68"/>
      <c r="BE33" s="15"/>
      <c r="BF33" s="5">
        <f t="shared" si="12"/>
        <v>12242</v>
      </c>
      <c r="BG33" s="42">
        <v>5642</v>
      </c>
      <c r="BH33" s="42">
        <v>6600</v>
      </c>
      <c r="BI33" s="42"/>
      <c r="BJ33" s="42"/>
      <c r="BK33" s="42">
        <v>0</v>
      </c>
      <c r="BL33" s="42"/>
      <c r="BM33" s="15"/>
    </row>
    <row r="34" spans="1:65" outlineLevel="5" x14ac:dyDescent="0.3">
      <c r="A34" s="22">
        <f t="shared" si="5"/>
        <v>1</v>
      </c>
      <c r="B34" s="9">
        <f t="shared" si="13"/>
        <v>44579</v>
      </c>
      <c r="C34" s="51">
        <v>284324</v>
      </c>
      <c r="D34" s="64" t="str">
        <f t="shared" si="6"/>
        <v/>
      </c>
      <c r="E34" s="12"/>
      <c r="F34" s="12"/>
      <c r="G34" s="12"/>
      <c r="H34" s="12"/>
      <c r="I34" s="12"/>
      <c r="J34" s="12"/>
      <c r="K34" s="12"/>
      <c r="L34" s="12"/>
      <c r="M34" s="74" t="str">
        <f t="shared" si="7"/>
        <v/>
      </c>
      <c r="N34" s="154" t="s">
        <v>103</v>
      </c>
      <c r="O34" s="154" t="s">
        <v>103</v>
      </c>
      <c r="P34" s="83"/>
      <c r="Q34" s="83"/>
      <c r="R34" s="83"/>
      <c r="S34" s="83"/>
      <c r="T34" s="83"/>
      <c r="U34" s="83"/>
      <c r="V34" s="5" t="str">
        <f t="shared" si="8"/>
        <v/>
      </c>
      <c r="W34" s="41"/>
      <c r="X34" s="41"/>
      <c r="Y34" s="41"/>
      <c r="Z34" s="41"/>
      <c r="AA34" s="41"/>
      <c r="AB34" s="41"/>
      <c r="AC34" s="41"/>
      <c r="AD34" s="41"/>
      <c r="AE34" s="5" t="str">
        <f t="shared" si="9"/>
        <v/>
      </c>
      <c r="AF34" s="41"/>
      <c r="AG34" s="41"/>
      <c r="AH34" s="41"/>
      <c r="AI34" s="41"/>
      <c r="AJ34" s="41"/>
      <c r="AK34" s="41"/>
      <c r="AL34" s="41"/>
      <c r="AM34" s="41"/>
      <c r="AN34" s="45">
        <f t="shared" si="10"/>
        <v>21.761658031088082</v>
      </c>
      <c r="AO34" s="41">
        <v>965</v>
      </c>
      <c r="AP34" s="110" t="s">
        <v>103</v>
      </c>
      <c r="AQ34" s="111" t="s">
        <v>103</v>
      </c>
      <c r="AR34" s="126" t="str">
        <f t="shared" si="14"/>
        <v/>
      </c>
      <c r="AS34" s="126" t="str">
        <f t="shared" si="15"/>
        <v/>
      </c>
      <c r="AT34" s="127">
        <v>990</v>
      </c>
      <c r="AU34" s="114">
        <v>2.19</v>
      </c>
      <c r="AV34" s="115" t="s">
        <v>103</v>
      </c>
      <c r="AW34" s="126" t="str">
        <f t="shared" si="16"/>
        <v/>
      </c>
      <c r="AX34" s="126" t="str">
        <f t="shared" si="17"/>
        <v/>
      </c>
      <c r="AY34" s="64" t="str">
        <f t="shared" si="11"/>
        <v/>
      </c>
      <c r="AZ34" s="97">
        <v>81.28</v>
      </c>
      <c r="BA34" s="68"/>
      <c r="BB34" s="68"/>
      <c r="BC34" s="68"/>
      <c r="BD34" s="68"/>
      <c r="BE34" s="15"/>
      <c r="BF34" s="5">
        <f t="shared" si="12"/>
        <v>9374</v>
      </c>
      <c r="BG34" s="42">
        <v>5351</v>
      </c>
      <c r="BH34" s="42">
        <v>4023</v>
      </c>
      <c r="BI34" s="42"/>
      <c r="BJ34" s="42"/>
      <c r="BK34" s="42">
        <v>0</v>
      </c>
      <c r="BL34" s="42"/>
      <c r="BM34" s="15"/>
    </row>
    <row r="35" spans="1:65" outlineLevel="5" x14ac:dyDescent="0.3">
      <c r="A35" s="22">
        <f t="shared" si="5"/>
        <v>1</v>
      </c>
      <c r="B35" s="9">
        <f t="shared" si="13"/>
        <v>44580</v>
      </c>
      <c r="C35" s="51">
        <v>278504</v>
      </c>
      <c r="D35" s="64" t="str">
        <f t="shared" si="6"/>
        <v/>
      </c>
      <c r="E35" s="12"/>
      <c r="F35" s="12"/>
      <c r="G35" s="12"/>
      <c r="H35" s="12"/>
      <c r="I35" s="12"/>
      <c r="J35" s="12"/>
      <c r="K35" s="12"/>
      <c r="L35" s="12"/>
      <c r="M35" s="74" t="str">
        <f t="shared" si="7"/>
        <v/>
      </c>
      <c r="N35" s="154" t="s">
        <v>103</v>
      </c>
      <c r="O35" s="154" t="s">
        <v>103</v>
      </c>
      <c r="P35" s="83"/>
      <c r="Q35" s="83"/>
      <c r="R35" s="83"/>
      <c r="S35" s="83"/>
      <c r="T35" s="83"/>
      <c r="U35" s="83"/>
      <c r="V35" s="5" t="str">
        <f t="shared" si="8"/>
        <v/>
      </c>
      <c r="W35" s="41"/>
      <c r="X35" s="41"/>
      <c r="Y35" s="41"/>
      <c r="Z35" s="41"/>
      <c r="AA35" s="41"/>
      <c r="AB35" s="41"/>
      <c r="AC35" s="41"/>
      <c r="AD35" s="41"/>
      <c r="AE35" s="5" t="str">
        <f t="shared" si="9"/>
        <v/>
      </c>
      <c r="AF35" s="41"/>
      <c r="AG35" s="41"/>
      <c r="AH35" s="41"/>
      <c r="AI35" s="41"/>
      <c r="AJ35" s="41"/>
      <c r="AK35" s="41"/>
      <c r="AL35" s="41"/>
      <c r="AM35" s="41"/>
      <c r="AN35" s="45">
        <f t="shared" si="10"/>
        <v>22.532188841201716</v>
      </c>
      <c r="AO35" s="41">
        <v>932</v>
      </c>
      <c r="AP35" s="110" t="s">
        <v>103</v>
      </c>
      <c r="AQ35" s="111" t="s">
        <v>103</v>
      </c>
      <c r="AR35" s="126" t="str">
        <f t="shared" si="14"/>
        <v/>
      </c>
      <c r="AS35" s="126" t="str">
        <f t="shared" si="15"/>
        <v/>
      </c>
      <c r="AT35" s="127">
        <v>1430</v>
      </c>
      <c r="AU35" s="114">
        <v>2.21</v>
      </c>
      <c r="AV35" s="115" t="s">
        <v>103</v>
      </c>
      <c r="AW35" s="126" t="str">
        <f t="shared" si="16"/>
        <v/>
      </c>
      <c r="AX35" s="126" t="str">
        <f t="shared" si="17"/>
        <v/>
      </c>
      <c r="AY35" s="64" t="str">
        <f t="shared" si="11"/>
        <v/>
      </c>
      <c r="AZ35" s="97">
        <v>81.489999999999995</v>
      </c>
      <c r="BA35" s="68"/>
      <c r="BB35" s="68"/>
      <c r="BC35" s="68"/>
      <c r="BD35" s="68"/>
      <c r="BE35" s="15"/>
      <c r="BF35" s="5">
        <f t="shared" si="12"/>
        <v>10095</v>
      </c>
      <c r="BG35" s="42">
        <v>5490</v>
      </c>
      <c r="BH35" s="42">
        <v>4605</v>
      </c>
      <c r="BI35" s="42"/>
      <c r="BJ35" s="42"/>
      <c r="BK35" s="42">
        <v>0</v>
      </c>
      <c r="BL35" s="42"/>
      <c r="BM35" s="15"/>
    </row>
    <row r="36" spans="1:65" outlineLevel="5" x14ac:dyDescent="0.3">
      <c r="A36" s="22">
        <f t="shared" si="5"/>
        <v>1</v>
      </c>
      <c r="B36" s="9">
        <f t="shared" si="13"/>
        <v>44581</v>
      </c>
      <c r="C36" s="51">
        <v>286915</v>
      </c>
      <c r="D36" s="64" t="str">
        <f t="shared" si="6"/>
        <v/>
      </c>
      <c r="E36" s="12"/>
      <c r="F36" s="12"/>
      <c r="G36" s="12"/>
      <c r="H36" s="12"/>
      <c r="I36" s="12"/>
      <c r="J36" s="12"/>
      <c r="K36" s="12"/>
      <c r="L36" s="12"/>
      <c r="M36" s="74">
        <f t="shared" si="7"/>
        <v>7.1</v>
      </c>
      <c r="N36" s="155">
        <v>7.08</v>
      </c>
      <c r="O36" s="155">
        <v>7.17</v>
      </c>
      <c r="P36" s="83"/>
      <c r="Q36" s="83"/>
      <c r="R36" s="83"/>
      <c r="S36" s="83"/>
      <c r="T36" s="83"/>
      <c r="U36" s="83"/>
      <c r="V36" s="5" t="str">
        <f t="shared" si="8"/>
        <v/>
      </c>
      <c r="W36" s="41"/>
      <c r="X36" s="41"/>
      <c r="Y36" s="41"/>
      <c r="Z36" s="41"/>
      <c r="AA36" s="41"/>
      <c r="AB36" s="41"/>
      <c r="AC36" s="41"/>
      <c r="AD36" s="41"/>
      <c r="AE36" s="5" t="str">
        <f t="shared" si="9"/>
        <v/>
      </c>
      <c r="AF36" s="41"/>
      <c r="AG36" s="41"/>
      <c r="AH36" s="41"/>
      <c r="AI36" s="41"/>
      <c r="AJ36" s="41"/>
      <c r="AK36" s="41"/>
      <c r="AL36" s="41"/>
      <c r="AM36" s="41"/>
      <c r="AN36" s="45">
        <f t="shared" si="10"/>
        <v>18.666666666666668</v>
      </c>
      <c r="AO36" s="41">
        <v>1125</v>
      </c>
      <c r="AP36" s="110">
        <v>3.58</v>
      </c>
      <c r="AQ36" s="111">
        <v>3</v>
      </c>
      <c r="AR36" s="126">
        <f t="shared" si="14"/>
        <v>83.798882681564251</v>
      </c>
      <c r="AS36" s="126">
        <f t="shared" si="15"/>
        <v>16.201117318435749</v>
      </c>
      <c r="AT36" s="127">
        <v>1153</v>
      </c>
      <c r="AU36" s="114">
        <v>2.2200000000000002</v>
      </c>
      <c r="AV36" s="115">
        <v>1.54</v>
      </c>
      <c r="AW36" s="126">
        <f t="shared" si="16"/>
        <v>69.369369369369366</v>
      </c>
      <c r="AX36" s="126">
        <f t="shared" si="17"/>
        <v>30.630630630630634</v>
      </c>
      <c r="AY36" s="64">
        <f t="shared" si="11"/>
        <v>56.215686274509821</v>
      </c>
      <c r="AZ36" s="97">
        <v>81.510000000000005</v>
      </c>
      <c r="BA36" s="68"/>
      <c r="BB36" s="68"/>
      <c r="BC36" s="68"/>
      <c r="BD36" s="68"/>
      <c r="BE36" s="15"/>
      <c r="BF36" s="5">
        <f t="shared" si="12"/>
        <v>18413</v>
      </c>
      <c r="BG36" s="42">
        <v>5766</v>
      </c>
      <c r="BH36" s="42">
        <v>12647</v>
      </c>
      <c r="BI36" s="42"/>
      <c r="BJ36" s="42"/>
      <c r="BK36" s="42">
        <v>0</v>
      </c>
      <c r="BL36" s="42"/>
      <c r="BM36" s="15"/>
    </row>
    <row r="37" spans="1:65" outlineLevel="5" x14ac:dyDescent="0.3">
      <c r="A37" s="22">
        <f t="shared" si="5"/>
        <v>1</v>
      </c>
      <c r="B37" s="9">
        <f t="shared" si="13"/>
        <v>44582</v>
      </c>
      <c r="C37" s="51">
        <v>286243</v>
      </c>
      <c r="D37" s="64" t="str">
        <f t="shared" si="6"/>
        <v/>
      </c>
      <c r="E37" s="12"/>
      <c r="F37" s="12"/>
      <c r="G37" s="12"/>
      <c r="H37" s="12"/>
      <c r="I37" s="12"/>
      <c r="J37" s="12"/>
      <c r="K37" s="12"/>
      <c r="L37" s="12"/>
      <c r="M37" s="74" t="str">
        <f t="shared" si="7"/>
        <v/>
      </c>
      <c r="N37" s="154" t="s">
        <v>103</v>
      </c>
      <c r="O37" s="154" t="s">
        <v>103</v>
      </c>
      <c r="P37" s="83"/>
      <c r="Q37" s="83"/>
      <c r="R37" s="83"/>
      <c r="S37" s="83"/>
      <c r="T37" s="83"/>
      <c r="U37" s="83"/>
      <c r="V37" s="5" t="str">
        <f t="shared" si="8"/>
        <v/>
      </c>
      <c r="W37" s="41"/>
      <c r="X37" s="41"/>
      <c r="Y37" s="41"/>
      <c r="Z37" s="41"/>
      <c r="AA37" s="41"/>
      <c r="AB37" s="41"/>
      <c r="AC37" s="41"/>
      <c r="AD37" s="41"/>
      <c r="AE37" s="5" t="str">
        <f t="shared" si="9"/>
        <v/>
      </c>
      <c r="AF37" s="41"/>
      <c r="AG37" s="41"/>
      <c r="AH37" s="41"/>
      <c r="AI37" s="41"/>
      <c r="AJ37" s="41"/>
      <c r="AK37" s="41"/>
      <c r="AL37" s="41"/>
      <c r="AM37" s="41"/>
      <c r="AN37" s="45">
        <f t="shared" si="10"/>
        <v>24.561403508771932</v>
      </c>
      <c r="AO37" s="41">
        <v>855</v>
      </c>
      <c r="AP37" s="110" t="s">
        <v>103</v>
      </c>
      <c r="AQ37" s="111" t="s">
        <v>103</v>
      </c>
      <c r="AR37" s="126" t="str">
        <f t="shared" si="14"/>
        <v/>
      </c>
      <c r="AS37" s="126" t="str">
        <f t="shared" si="15"/>
        <v/>
      </c>
      <c r="AT37" s="127">
        <v>941</v>
      </c>
      <c r="AU37" s="114">
        <v>2.2000000000000002</v>
      </c>
      <c r="AV37" s="115" t="s">
        <v>103</v>
      </c>
      <c r="AW37" s="126" t="str">
        <f t="shared" si="16"/>
        <v/>
      </c>
      <c r="AX37" s="126" t="str">
        <f t="shared" si="17"/>
        <v/>
      </c>
      <c r="AY37" s="64" t="str">
        <f t="shared" si="11"/>
        <v/>
      </c>
      <c r="AZ37" s="97">
        <v>81.680000000000007</v>
      </c>
      <c r="BA37" s="68"/>
      <c r="BB37" s="68"/>
      <c r="BC37" s="68"/>
      <c r="BD37" s="68"/>
      <c r="BE37" s="15"/>
      <c r="BF37" s="5">
        <f t="shared" si="12"/>
        <v>18198</v>
      </c>
      <c r="BG37" s="42">
        <v>5745</v>
      </c>
      <c r="BH37" s="42">
        <v>12453</v>
      </c>
      <c r="BI37" s="42"/>
      <c r="BJ37" s="42"/>
      <c r="BK37" s="42">
        <v>0</v>
      </c>
      <c r="BL37" s="42"/>
      <c r="BM37" s="15"/>
    </row>
    <row r="38" spans="1:65" outlineLevel="5" x14ac:dyDescent="0.3">
      <c r="A38" s="22">
        <f t="shared" si="5"/>
        <v>1</v>
      </c>
      <c r="B38" s="9">
        <f t="shared" si="13"/>
        <v>44583</v>
      </c>
      <c r="C38" s="51">
        <v>293738</v>
      </c>
      <c r="D38" s="64" t="str">
        <f t="shared" si="6"/>
        <v/>
      </c>
      <c r="E38" s="12"/>
      <c r="F38" s="12"/>
      <c r="G38" s="12"/>
      <c r="H38" s="12"/>
      <c r="I38" s="12"/>
      <c r="J38" s="12"/>
      <c r="K38" s="12"/>
      <c r="L38" s="12"/>
      <c r="M38" s="74" t="str">
        <f t="shared" si="7"/>
        <v/>
      </c>
      <c r="N38" s="154" t="s">
        <v>103</v>
      </c>
      <c r="O38" s="154" t="s">
        <v>103</v>
      </c>
      <c r="P38" s="83"/>
      <c r="Q38" s="83"/>
      <c r="R38" s="83"/>
      <c r="S38" s="83"/>
      <c r="T38" s="83"/>
      <c r="U38" s="83"/>
      <c r="V38" s="5" t="str">
        <f t="shared" si="8"/>
        <v/>
      </c>
      <c r="W38" s="41"/>
      <c r="X38" s="41"/>
      <c r="Y38" s="41"/>
      <c r="Z38" s="41"/>
      <c r="AA38" s="41"/>
      <c r="AB38" s="41"/>
      <c r="AC38" s="41"/>
      <c r="AD38" s="41"/>
      <c r="AE38" s="5" t="str">
        <f t="shared" si="9"/>
        <v/>
      </c>
      <c r="AF38" s="41"/>
      <c r="AG38" s="41"/>
      <c r="AH38" s="41"/>
      <c r="AI38" s="41"/>
      <c r="AJ38" s="41"/>
      <c r="AK38" s="41"/>
      <c r="AL38" s="41"/>
      <c r="AM38" s="41"/>
      <c r="AN38" s="45">
        <f t="shared" si="10"/>
        <v>20.368574199806012</v>
      </c>
      <c r="AO38" s="41">
        <v>1031</v>
      </c>
      <c r="AP38" s="110" t="s">
        <v>103</v>
      </c>
      <c r="AQ38" s="111" t="s">
        <v>103</v>
      </c>
      <c r="AR38" s="126" t="str">
        <f t="shared" si="14"/>
        <v/>
      </c>
      <c r="AS38" s="126" t="str">
        <f t="shared" si="15"/>
        <v/>
      </c>
      <c r="AT38" s="127">
        <v>1106</v>
      </c>
      <c r="AU38" s="114" t="s">
        <v>103</v>
      </c>
      <c r="AV38" s="115" t="s">
        <v>103</v>
      </c>
      <c r="AW38" s="126" t="str">
        <f t="shared" si="16"/>
        <v/>
      </c>
      <c r="AX38" s="126" t="str">
        <f t="shared" si="17"/>
        <v/>
      </c>
      <c r="AY38" s="64" t="str">
        <f t="shared" si="11"/>
        <v/>
      </c>
      <c r="AZ38" s="97" t="s">
        <v>103</v>
      </c>
      <c r="BA38" s="68"/>
      <c r="BB38" s="68"/>
      <c r="BC38" s="68"/>
      <c r="BD38" s="68"/>
      <c r="BE38" s="15"/>
      <c r="BF38" s="5">
        <f t="shared" si="12"/>
        <v>17829</v>
      </c>
      <c r="BG38" s="42">
        <v>6194</v>
      </c>
      <c r="BH38" s="42">
        <v>11635</v>
      </c>
      <c r="BI38" s="42"/>
      <c r="BJ38" s="42"/>
      <c r="BK38" s="42">
        <v>0</v>
      </c>
      <c r="BL38" s="42"/>
      <c r="BM38" s="15"/>
    </row>
    <row r="39" spans="1:65" outlineLevel="5" x14ac:dyDescent="0.3">
      <c r="A39" s="22">
        <f t="shared" si="5"/>
        <v>1</v>
      </c>
      <c r="B39" s="9">
        <f t="shared" si="13"/>
        <v>44584</v>
      </c>
      <c r="C39" s="51">
        <v>299901</v>
      </c>
      <c r="D39" s="64" t="str">
        <f t="shared" si="6"/>
        <v/>
      </c>
      <c r="E39" s="12"/>
      <c r="F39" s="12"/>
      <c r="G39" s="12"/>
      <c r="H39" s="12"/>
      <c r="I39" s="12"/>
      <c r="J39" s="12"/>
      <c r="K39" s="12"/>
      <c r="L39" s="12"/>
      <c r="M39" s="74" t="str">
        <f t="shared" si="7"/>
        <v/>
      </c>
      <c r="N39" s="154" t="s">
        <v>103</v>
      </c>
      <c r="O39" s="154" t="s">
        <v>103</v>
      </c>
      <c r="P39" s="83"/>
      <c r="Q39" s="83"/>
      <c r="R39" s="83"/>
      <c r="S39" s="83"/>
      <c r="T39" s="83"/>
      <c r="U39" s="83"/>
      <c r="V39" s="5" t="str">
        <f t="shared" si="8"/>
        <v/>
      </c>
      <c r="W39" s="41"/>
      <c r="X39" s="41"/>
      <c r="Y39" s="41"/>
      <c r="Z39" s="41"/>
      <c r="AA39" s="41"/>
      <c r="AB39" s="41"/>
      <c r="AC39" s="41"/>
      <c r="AD39" s="41"/>
      <c r="AE39" s="5" t="str">
        <f t="shared" si="9"/>
        <v/>
      </c>
      <c r="AF39" s="41"/>
      <c r="AG39" s="41"/>
      <c r="AH39" s="41"/>
      <c r="AI39" s="41"/>
      <c r="AJ39" s="41"/>
      <c r="AK39" s="41"/>
      <c r="AL39" s="41"/>
      <c r="AM39" s="41"/>
      <c r="AN39" s="45">
        <f t="shared" si="10"/>
        <v>20</v>
      </c>
      <c r="AO39" s="41">
        <v>1050</v>
      </c>
      <c r="AP39" s="110" t="s">
        <v>103</v>
      </c>
      <c r="AQ39" s="111" t="s">
        <v>103</v>
      </c>
      <c r="AR39" s="126" t="str">
        <f t="shared" si="14"/>
        <v/>
      </c>
      <c r="AS39" s="126" t="str">
        <f t="shared" si="15"/>
        <v/>
      </c>
      <c r="AT39" s="127">
        <v>1140</v>
      </c>
      <c r="AU39" s="114" t="s">
        <v>103</v>
      </c>
      <c r="AV39" s="115" t="s">
        <v>103</v>
      </c>
      <c r="AW39" s="126" t="str">
        <f t="shared" si="16"/>
        <v/>
      </c>
      <c r="AX39" s="126" t="str">
        <f t="shared" si="17"/>
        <v/>
      </c>
      <c r="AY39" s="64" t="str">
        <f t="shared" si="11"/>
        <v/>
      </c>
      <c r="AZ39" s="97" t="s">
        <v>103</v>
      </c>
      <c r="BA39" s="68"/>
      <c r="BB39" s="68"/>
      <c r="BC39" s="68"/>
      <c r="BD39" s="68"/>
      <c r="BE39" s="15"/>
      <c r="BF39" s="5">
        <f t="shared" si="12"/>
        <v>16074</v>
      </c>
      <c r="BG39" s="42">
        <v>5483</v>
      </c>
      <c r="BH39" s="42">
        <v>10591</v>
      </c>
      <c r="BI39" s="42"/>
      <c r="BJ39" s="42"/>
      <c r="BK39" s="42">
        <v>0</v>
      </c>
      <c r="BL39" s="42"/>
      <c r="BM39" s="15"/>
    </row>
    <row r="40" spans="1:65" outlineLevel="5" x14ac:dyDescent="0.3">
      <c r="A40" s="22">
        <f t="shared" si="5"/>
        <v>1</v>
      </c>
      <c r="B40" s="9">
        <f t="shared" si="13"/>
        <v>44585</v>
      </c>
      <c r="C40" s="51">
        <v>295820</v>
      </c>
      <c r="D40" s="64" t="str">
        <f t="shared" si="6"/>
        <v/>
      </c>
      <c r="E40" s="12"/>
      <c r="F40" s="12"/>
      <c r="G40" s="12"/>
      <c r="H40" s="12"/>
      <c r="I40" s="12"/>
      <c r="J40" s="12"/>
      <c r="K40" s="12"/>
      <c r="L40" s="12"/>
      <c r="M40" s="74" t="str">
        <f t="shared" si="7"/>
        <v/>
      </c>
      <c r="N40" s="154" t="s">
        <v>103</v>
      </c>
      <c r="O40" s="154" t="s">
        <v>103</v>
      </c>
      <c r="P40" s="83"/>
      <c r="Q40" s="83"/>
      <c r="R40" s="83"/>
      <c r="S40" s="83"/>
      <c r="T40" s="83"/>
      <c r="U40" s="83"/>
      <c r="V40" s="5" t="str">
        <f t="shared" si="8"/>
        <v/>
      </c>
      <c r="W40" s="41"/>
      <c r="X40" s="41"/>
      <c r="Y40" s="41"/>
      <c r="Z40" s="41"/>
      <c r="AA40" s="41"/>
      <c r="AB40" s="41"/>
      <c r="AC40" s="41"/>
      <c r="AD40" s="41"/>
      <c r="AE40" s="5" t="str">
        <f t="shared" si="9"/>
        <v/>
      </c>
      <c r="AF40" s="41"/>
      <c r="AG40" s="41"/>
      <c r="AH40" s="41"/>
      <c r="AI40" s="41"/>
      <c r="AJ40" s="41"/>
      <c r="AK40" s="41"/>
      <c r="AL40" s="41"/>
      <c r="AM40" s="41"/>
      <c r="AN40" s="45">
        <f t="shared" si="10"/>
        <v>18.056749785038694</v>
      </c>
      <c r="AO40" s="41">
        <v>1163</v>
      </c>
      <c r="AP40" s="110" t="s">
        <v>103</v>
      </c>
      <c r="AQ40" s="111" t="s">
        <v>103</v>
      </c>
      <c r="AR40" s="126" t="str">
        <f t="shared" si="14"/>
        <v/>
      </c>
      <c r="AS40" s="126" t="str">
        <f t="shared" si="15"/>
        <v/>
      </c>
      <c r="AT40" s="127">
        <v>1209</v>
      </c>
      <c r="AU40" s="114">
        <v>2.25</v>
      </c>
      <c r="AV40" s="115" t="s">
        <v>103</v>
      </c>
      <c r="AW40" s="126" t="str">
        <f t="shared" si="16"/>
        <v/>
      </c>
      <c r="AX40" s="126" t="str">
        <f t="shared" si="17"/>
        <v/>
      </c>
      <c r="AY40" s="64" t="str">
        <f t="shared" si="11"/>
        <v/>
      </c>
      <c r="AZ40" s="97">
        <v>81.81</v>
      </c>
      <c r="BA40" s="68"/>
      <c r="BB40" s="68"/>
      <c r="BC40" s="68"/>
      <c r="BD40" s="68"/>
      <c r="BE40" s="15"/>
      <c r="BF40" s="5">
        <f t="shared" si="12"/>
        <v>17290</v>
      </c>
      <c r="BG40" s="42">
        <v>5937</v>
      </c>
      <c r="BH40" s="42">
        <v>11353</v>
      </c>
      <c r="BI40" s="42"/>
      <c r="BJ40" s="42"/>
      <c r="BK40" s="42">
        <v>0</v>
      </c>
      <c r="BL40" s="42"/>
      <c r="BM40" s="15"/>
    </row>
    <row r="41" spans="1:65" outlineLevel="5" x14ac:dyDescent="0.3">
      <c r="A41" s="22">
        <f t="shared" si="5"/>
        <v>1</v>
      </c>
      <c r="B41" s="9">
        <f t="shared" si="13"/>
        <v>44586</v>
      </c>
      <c r="C41" s="51">
        <v>289858</v>
      </c>
      <c r="D41" s="64" t="str">
        <f t="shared" si="6"/>
        <v/>
      </c>
      <c r="E41" s="12"/>
      <c r="F41" s="12"/>
      <c r="G41" s="12"/>
      <c r="H41" s="12"/>
      <c r="I41" s="12"/>
      <c r="J41" s="12"/>
      <c r="K41" s="12"/>
      <c r="L41" s="12"/>
      <c r="M41" s="74">
        <f t="shared" si="7"/>
        <v>7.2</v>
      </c>
      <c r="N41" s="155">
        <v>7.15</v>
      </c>
      <c r="O41" s="155">
        <v>7.21</v>
      </c>
      <c r="P41" s="83"/>
      <c r="Q41" s="83"/>
      <c r="R41" s="83"/>
      <c r="S41" s="83"/>
      <c r="T41" s="83"/>
      <c r="U41" s="83"/>
      <c r="V41" s="5" t="str">
        <f t="shared" si="8"/>
        <v/>
      </c>
      <c r="W41" s="41"/>
      <c r="X41" s="41"/>
      <c r="Y41" s="41"/>
      <c r="Z41" s="41"/>
      <c r="AA41" s="41"/>
      <c r="AB41" s="41"/>
      <c r="AC41" s="41"/>
      <c r="AD41" s="41"/>
      <c r="AE41" s="5" t="str">
        <f t="shared" si="9"/>
        <v/>
      </c>
      <c r="AF41" s="41"/>
      <c r="AG41" s="41"/>
      <c r="AH41" s="41"/>
      <c r="AI41" s="41"/>
      <c r="AJ41" s="41"/>
      <c r="AK41" s="41"/>
      <c r="AL41" s="41"/>
      <c r="AM41" s="41"/>
      <c r="AN41" s="45">
        <f t="shared" si="10"/>
        <v>22.580645161290324</v>
      </c>
      <c r="AO41" s="41">
        <v>930</v>
      </c>
      <c r="AP41" s="110">
        <v>3.44</v>
      </c>
      <c r="AQ41" s="111">
        <v>2.86</v>
      </c>
      <c r="AR41" s="126">
        <f t="shared" si="14"/>
        <v>83.139534883720927</v>
      </c>
      <c r="AS41" s="126">
        <f t="shared" si="15"/>
        <v>16.860465116279073</v>
      </c>
      <c r="AT41" s="127">
        <v>1006</v>
      </c>
      <c r="AU41" s="114">
        <v>2.25</v>
      </c>
      <c r="AV41" s="115">
        <v>1.6</v>
      </c>
      <c r="AW41" s="126">
        <f t="shared" si="16"/>
        <v>71.111111111111114</v>
      </c>
      <c r="AX41" s="126">
        <f t="shared" si="17"/>
        <v>28.888888888888886</v>
      </c>
      <c r="AY41" s="64">
        <f t="shared" si="11"/>
        <v>50.08068854222698</v>
      </c>
      <c r="AZ41" s="97">
        <v>81.709999999999994</v>
      </c>
      <c r="BA41" s="68"/>
      <c r="BB41" s="68"/>
      <c r="BC41" s="68"/>
      <c r="BD41" s="68"/>
      <c r="BE41" s="15"/>
      <c r="BF41" s="5">
        <f t="shared" si="12"/>
        <v>19544</v>
      </c>
      <c r="BG41" s="42">
        <v>7326</v>
      </c>
      <c r="BH41" s="42">
        <v>12218</v>
      </c>
      <c r="BI41" s="42"/>
      <c r="BJ41" s="42"/>
      <c r="BK41" s="42">
        <v>0</v>
      </c>
      <c r="BL41" s="42"/>
      <c r="BM41" s="15"/>
    </row>
    <row r="42" spans="1:65" outlineLevel="5" x14ac:dyDescent="0.3">
      <c r="A42" s="22">
        <f t="shared" si="5"/>
        <v>1</v>
      </c>
      <c r="B42" s="9">
        <f t="shared" si="13"/>
        <v>44587</v>
      </c>
      <c r="C42" s="51">
        <v>286309</v>
      </c>
      <c r="D42" s="64" t="str">
        <f t="shared" si="6"/>
        <v/>
      </c>
      <c r="E42" s="12"/>
      <c r="F42" s="12"/>
      <c r="G42" s="12"/>
      <c r="H42" s="12"/>
      <c r="I42" s="12"/>
      <c r="J42" s="12"/>
      <c r="K42" s="12"/>
      <c r="L42" s="12"/>
      <c r="M42" s="74" t="str">
        <f t="shared" si="7"/>
        <v/>
      </c>
      <c r="N42" s="154" t="s">
        <v>103</v>
      </c>
      <c r="O42" s="154" t="s">
        <v>103</v>
      </c>
      <c r="P42" s="83"/>
      <c r="Q42" s="83"/>
      <c r="R42" s="83"/>
      <c r="S42" s="83"/>
      <c r="T42" s="83"/>
      <c r="U42" s="83"/>
      <c r="V42" s="5" t="str">
        <f t="shared" si="8"/>
        <v/>
      </c>
      <c r="W42" s="41"/>
      <c r="X42" s="41"/>
      <c r="Y42" s="41"/>
      <c r="Z42" s="41"/>
      <c r="AA42" s="41"/>
      <c r="AB42" s="41"/>
      <c r="AC42" s="41"/>
      <c r="AD42" s="41"/>
      <c r="AE42" s="5" t="str">
        <f t="shared" si="9"/>
        <v/>
      </c>
      <c r="AF42" s="41"/>
      <c r="AG42" s="41"/>
      <c r="AH42" s="41"/>
      <c r="AI42" s="41"/>
      <c r="AJ42" s="41"/>
      <c r="AK42" s="41"/>
      <c r="AL42" s="41"/>
      <c r="AM42" s="41"/>
      <c r="AN42" s="45">
        <f>21000/AO42</f>
        <v>19.553072625698324</v>
      </c>
      <c r="AO42" s="41">
        <v>1074</v>
      </c>
      <c r="AP42" s="110" t="s">
        <v>103</v>
      </c>
      <c r="AQ42" s="111" t="s">
        <v>103</v>
      </c>
      <c r="AR42" s="126" t="str">
        <f t="shared" si="14"/>
        <v/>
      </c>
      <c r="AS42" s="126" t="str">
        <f t="shared" si="15"/>
        <v/>
      </c>
      <c r="AT42" s="127">
        <v>1175</v>
      </c>
      <c r="AU42" s="114">
        <v>2.23</v>
      </c>
      <c r="AV42" s="115" t="s">
        <v>103</v>
      </c>
      <c r="AW42" s="126" t="str">
        <f t="shared" si="16"/>
        <v/>
      </c>
      <c r="AX42" s="126" t="str">
        <f t="shared" si="17"/>
        <v/>
      </c>
      <c r="AY42" s="64" t="str">
        <f t="shared" si="11"/>
        <v/>
      </c>
      <c r="AZ42" s="97">
        <v>81.64</v>
      </c>
      <c r="BA42" s="68">
        <v>62.1</v>
      </c>
      <c r="BB42" s="68">
        <v>35</v>
      </c>
      <c r="BC42" s="68">
        <v>13</v>
      </c>
      <c r="BD42" s="68"/>
      <c r="BE42" s="15"/>
      <c r="BF42" s="5">
        <f t="shared" si="12"/>
        <v>15521</v>
      </c>
      <c r="BG42" s="42">
        <v>8488</v>
      </c>
      <c r="BH42" s="42">
        <v>7033</v>
      </c>
      <c r="BI42" s="42"/>
      <c r="BJ42" s="42"/>
      <c r="BK42" s="42">
        <v>0</v>
      </c>
      <c r="BL42" s="42"/>
      <c r="BM42" s="15"/>
    </row>
    <row r="43" spans="1:65" outlineLevel="5" x14ac:dyDescent="0.3">
      <c r="A43" s="22">
        <f t="shared" si="5"/>
        <v>1</v>
      </c>
      <c r="B43" s="9">
        <f t="shared" si="13"/>
        <v>44588</v>
      </c>
      <c r="C43" s="51">
        <v>289135</v>
      </c>
      <c r="D43" s="64" t="str">
        <f t="shared" si="6"/>
        <v/>
      </c>
      <c r="E43" s="12"/>
      <c r="F43" s="12"/>
      <c r="G43" s="12"/>
      <c r="H43" s="12"/>
      <c r="I43" s="12"/>
      <c r="J43" s="12"/>
      <c r="K43" s="12"/>
      <c r="L43" s="12"/>
      <c r="M43" s="74" t="str">
        <f t="shared" si="7"/>
        <v/>
      </c>
      <c r="N43" s="154" t="s">
        <v>103</v>
      </c>
      <c r="O43" s="154" t="s">
        <v>103</v>
      </c>
      <c r="P43" s="83"/>
      <c r="Q43" s="83"/>
      <c r="R43" s="83"/>
      <c r="S43" s="83"/>
      <c r="T43" s="83"/>
      <c r="U43" s="83"/>
      <c r="V43" s="5" t="str">
        <f t="shared" si="8"/>
        <v/>
      </c>
      <c r="W43" s="41"/>
      <c r="X43" s="41"/>
      <c r="Y43" s="41"/>
      <c r="Z43" s="41"/>
      <c r="AA43" s="41"/>
      <c r="AB43" s="41"/>
      <c r="AC43" s="41"/>
      <c r="AD43" s="41"/>
      <c r="AE43" s="5" t="str">
        <f t="shared" si="9"/>
        <v/>
      </c>
      <c r="AF43" s="41"/>
      <c r="AG43" s="41"/>
      <c r="AH43" s="41"/>
      <c r="AI43" s="41"/>
      <c r="AJ43" s="41"/>
      <c r="AK43" s="41"/>
      <c r="AL43" s="41"/>
      <c r="AM43" s="41"/>
      <c r="AN43" s="45">
        <f t="shared" si="10"/>
        <v>21.784232365145229</v>
      </c>
      <c r="AO43" s="41">
        <v>964</v>
      </c>
      <c r="AP43" s="110" t="s">
        <v>103</v>
      </c>
      <c r="AQ43" s="111" t="s">
        <v>103</v>
      </c>
      <c r="AR43" s="126" t="str">
        <f t="shared" si="14"/>
        <v/>
      </c>
      <c r="AS43" s="126" t="str">
        <f t="shared" si="15"/>
        <v/>
      </c>
      <c r="AT43" s="127">
        <v>1050</v>
      </c>
      <c r="AU43" s="114">
        <v>2.2400000000000002</v>
      </c>
      <c r="AV43" s="115" t="s">
        <v>103</v>
      </c>
      <c r="AW43" s="126" t="str">
        <f t="shared" si="16"/>
        <v/>
      </c>
      <c r="AX43" s="126" t="str">
        <f t="shared" si="17"/>
        <v/>
      </c>
      <c r="AY43" s="64" t="str">
        <f t="shared" si="11"/>
        <v/>
      </c>
      <c r="AZ43" s="97">
        <v>81.58</v>
      </c>
      <c r="BA43" s="68"/>
      <c r="BB43" s="68"/>
      <c r="BC43" s="68"/>
      <c r="BD43" s="68"/>
      <c r="BE43" s="15"/>
      <c r="BF43" s="5">
        <f t="shared" si="12"/>
        <v>18460</v>
      </c>
      <c r="BG43" s="42">
        <v>8830</v>
      </c>
      <c r="BH43" s="42">
        <v>9630</v>
      </c>
      <c r="BI43" s="42"/>
      <c r="BJ43" s="42"/>
      <c r="BK43" s="42">
        <v>0</v>
      </c>
      <c r="BL43" s="42"/>
      <c r="BM43" s="15"/>
    </row>
    <row r="44" spans="1:65" outlineLevel="5" x14ac:dyDescent="0.3">
      <c r="A44" s="22">
        <f t="shared" si="5"/>
        <v>1</v>
      </c>
      <c r="B44" s="9">
        <f t="shared" si="13"/>
        <v>44589</v>
      </c>
      <c r="C44" s="51">
        <v>290919</v>
      </c>
      <c r="D44" s="64" t="str">
        <f t="shared" si="6"/>
        <v/>
      </c>
      <c r="E44" s="12"/>
      <c r="F44" s="12"/>
      <c r="G44" s="12"/>
      <c r="H44" s="12"/>
      <c r="I44" s="12"/>
      <c r="J44" s="12"/>
      <c r="K44" s="12"/>
      <c r="L44" s="12"/>
      <c r="M44" s="74" t="str">
        <f t="shared" si="7"/>
        <v/>
      </c>
      <c r="N44" s="154" t="s">
        <v>103</v>
      </c>
      <c r="O44" s="154" t="s">
        <v>103</v>
      </c>
      <c r="P44" s="83"/>
      <c r="Q44" s="83"/>
      <c r="R44" s="83"/>
      <c r="S44" s="83"/>
      <c r="T44" s="83"/>
      <c r="U44" s="83"/>
      <c r="V44" s="5" t="str">
        <f t="shared" si="8"/>
        <v/>
      </c>
      <c r="W44" s="41"/>
      <c r="X44" s="41"/>
      <c r="Y44" s="41"/>
      <c r="Z44" s="41"/>
      <c r="AA44" s="41"/>
      <c r="AB44" s="41"/>
      <c r="AC44" s="41"/>
      <c r="AD44" s="41"/>
      <c r="AE44" s="5" t="str">
        <f t="shared" si="9"/>
        <v/>
      </c>
      <c r="AF44" s="41"/>
      <c r="AG44" s="41"/>
      <c r="AH44" s="41"/>
      <c r="AI44" s="41"/>
      <c r="AJ44" s="41"/>
      <c r="AK44" s="41"/>
      <c r="AL44" s="41"/>
      <c r="AM44" s="41"/>
      <c r="AN44" s="45">
        <f t="shared" si="10"/>
        <v>18.817204301075268</v>
      </c>
      <c r="AO44" s="41">
        <v>1116</v>
      </c>
      <c r="AP44" s="110" t="s">
        <v>103</v>
      </c>
      <c r="AQ44" s="111" t="s">
        <v>103</v>
      </c>
      <c r="AR44" s="126" t="str">
        <f t="shared" si="14"/>
        <v/>
      </c>
      <c r="AS44" s="126" t="str">
        <f t="shared" si="15"/>
        <v/>
      </c>
      <c r="AT44" s="127">
        <v>1146</v>
      </c>
      <c r="AU44" s="114">
        <v>2.21</v>
      </c>
      <c r="AV44" s="115" t="s">
        <v>103</v>
      </c>
      <c r="AW44" s="126" t="str">
        <f t="shared" si="16"/>
        <v/>
      </c>
      <c r="AX44" s="126" t="str">
        <f t="shared" si="17"/>
        <v/>
      </c>
      <c r="AY44" s="64" t="str">
        <f t="shared" si="11"/>
        <v/>
      </c>
      <c r="AZ44" s="97">
        <v>81.67</v>
      </c>
      <c r="BA44" s="68"/>
      <c r="BB44" s="68"/>
      <c r="BC44" s="68"/>
      <c r="BD44" s="68"/>
      <c r="BE44" s="15"/>
      <c r="BF44" s="5">
        <f t="shared" si="12"/>
        <v>20848</v>
      </c>
      <c r="BG44" s="42">
        <v>9288</v>
      </c>
      <c r="BH44" s="42">
        <v>11560</v>
      </c>
      <c r="BI44" s="42"/>
      <c r="BJ44" s="42"/>
      <c r="BK44" s="42">
        <v>0</v>
      </c>
      <c r="BL44" s="42"/>
      <c r="BM44" s="15"/>
    </row>
    <row r="45" spans="1:65" outlineLevel="5" x14ac:dyDescent="0.3">
      <c r="A45" s="22">
        <f t="shared" si="5"/>
        <v>1</v>
      </c>
      <c r="B45" s="9">
        <f t="shared" si="13"/>
        <v>44590</v>
      </c>
      <c r="C45" s="51">
        <v>299568</v>
      </c>
      <c r="D45" s="64" t="str">
        <f t="shared" si="6"/>
        <v/>
      </c>
      <c r="E45" s="12"/>
      <c r="F45" s="12"/>
      <c r="G45" s="12"/>
      <c r="H45" s="12"/>
      <c r="I45" s="12"/>
      <c r="J45" s="12"/>
      <c r="K45" s="12"/>
      <c r="L45" s="12"/>
      <c r="M45" s="74" t="str">
        <f t="shared" si="7"/>
        <v/>
      </c>
      <c r="N45" s="154" t="s">
        <v>103</v>
      </c>
      <c r="O45" s="154" t="s">
        <v>103</v>
      </c>
      <c r="P45" s="83"/>
      <c r="Q45" s="83"/>
      <c r="R45" s="83"/>
      <c r="S45" s="83"/>
      <c r="T45" s="83"/>
      <c r="U45" s="83"/>
      <c r="V45" s="5" t="str">
        <f t="shared" si="8"/>
        <v/>
      </c>
      <c r="W45" s="41"/>
      <c r="X45" s="41"/>
      <c r="Y45" s="41"/>
      <c r="Z45" s="41"/>
      <c r="AA45" s="41"/>
      <c r="AB45" s="41"/>
      <c r="AC45" s="41"/>
      <c r="AD45" s="41"/>
      <c r="AE45" s="5" t="str">
        <f t="shared" si="9"/>
        <v/>
      </c>
      <c r="AF45" s="41"/>
      <c r="AG45" s="41"/>
      <c r="AH45" s="41"/>
      <c r="AI45" s="41"/>
      <c r="AJ45" s="41"/>
      <c r="AK45" s="41"/>
      <c r="AL45" s="41"/>
      <c r="AM45" s="41"/>
      <c r="AN45" s="45">
        <f t="shared" si="10"/>
        <v>19.626168224299064</v>
      </c>
      <c r="AO45" s="41">
        <v>1070</v>
      </c>
      <c r="AP45" s="110" t="s">
        <v>103</v>
      </c>
      <c r="AQ45" s="111" t="s">
        <v>103</v>
      </c>
      <c r="AR45" s="126" t="str">
        <f t="shared" si="14"/>
        <v/>
      </c>
      <c r="AS45" s="126" t="str">
        <f t="shared" si="15"/>
        <v/>
      </c>
      <c r="AT45" s="127">
        <v>1121</v>
      </c>
      <c r="AU45" s="114" t="s">
        <v>103</v>
      </c>
      <c r="AV45" s="115" t="s">
        <v>103</v>
      </c>
      <c r="AW45" s="126" t="str">
        <f t="shared" si="16"/>
        <v/>
      </c>
      <c r="AX45" s="126" t="str">
        <f t="shared" si="17"/>
        <v/>
      </c>
      <c r="AY45" s="64" t="str">
        <f t="shared" si="11"/>
        <v/>
      </c>
      <c r="AZ45" s="97" t="s">
        <v>103</v>
      </c>
      <c r="BA45" s="68"/>
      <c r="BB45" s="68"/>
      <c r="BC45" s="68"/>
      <c r="BD45" s="68"/>
      <c r="BE45" s="15"/>
      <c r="BF45" s="5">
        <f t="shared" si="12"/>
        <v>18913</v>
      </c>
      <c r="BG45" s="42">
        <v>5924</v>
      </c>
      <c r="BH45" s="42">
        <v>12989</v>
      </c>
      <c r="BI45" s="42"/>
      <c r="BJ45" s="42"/>
      <c r="BK45" s="42">
        <v>0</v>
      </c>
      <c r="BL45" s="42"/>
      <c r="BM45" s="15"/>
    </row>
    <row r="46" spans="1:65" outlineLevel="5" x14ac:dyDescent="0.3">
      <c r="A46" s="22">
        <f t="shared" si="5"/>
        <v>1</v>
      </c>
      <c r="B46" s="9">
        <f t="shared" si="13"/>
        <v>44591</v>
      </c>
      <c r="C46" s="51">
        <v>308216</v>
      </c>
      <c r="D46" s="64" t="str">
        <f t="shared" si="6"/>
        <v/>
      </c>
      <c r="E46" s="12"/>
      <c r="F46" s="12"/>
      <c r="G46" s="12"/>
      <c r="H46" s="12"/>
      <c r="I46" s="12"/>
      <c r="J46" s="12"/>
      <c r="K46" s="12"/>
      <c r="L46" s="12"/>
      <c r="M46" s="74" t="str">
        <f t="shared" si="7"/>
        <v/>
      </c>
      <c r="N46" s="154" t="s">
        <v>103</v>
      </c>
      <c r="O46" s="154" t="s">
        <v>103</v>
      </c>
      <c r="P46" s="83"/>
      <c r="Q46" s="83"/>
      <c r="R46" s="83"/>
      <c r="S46" s="83"/>
      <c r="T46" s="83"/>
      <c r="U46" s="83"/>
      <c r="V46" s="5" t="str">
        <f t="shared" si="8"/>
        <v/>
      </c>
      <c r="W46" s="41"/>
      <c r="X46" s="41"/>
      <c r="Y46" s="41"/>
      <c r="Z46" s="41"/>
      <c r="AA46" s="41"/>
      <c r="AB46" s="41"/>
      <c r="AC46" s="41"/>
      <c r="AD46" s="41"/>
      <c r="AE46" s="5" t="str">
        <f t="shared" si="9"/>
        <v/>
      </c>
      <c r="AF46" s="41"/>
      <c r="AG46" s="41"/>
      <c r="AH46" s="41"/>
      <c r="AI46" s="41"/>
      <c r="AJ46" s="41"/>
      <c r="AK46" s="41"/>
      <c r="AL46" s="41"/>
      <c r="AM46" s="41"/>
      <c r="AN46" s="45">
        <f t="shared" si="10"/>
        <v>20.289855072463769</v>
      </c>
      <c r="AO46" s="41">
        <v>1035</v>
      </c>
      <c r="AP46" s="110" t="s">
        <v>103</v>
      </c>
      <c r="AQ46" s="111" t="s">
        <v>103</v>
      </c>
      <c r="AR46" s="126" t="str">
        <f t="shared" si="14"/>
        <v/>
      </c>
      <c r="AS46" s="126" t="str">
        <f t="shared" si="15"/>
        <v/>
      </c>
      <c r="AT46" s="127">
        <v>1102</v>
      </c>
      <c r="AU46" s="114" t="s">
        <v>103</v>
      </c>
      <c r="AV46" s="115" t="s">
        <v>103</v>
      </c>
      <c r="AW46" s="126" t="str">
        <f t="shared" si="16"/>
        <v/>
      </c>
      <c r="AX46" s="126" t="str">
        <f t="shared" si="17"/>
        <v/>
      </c>
      <c r="AY46" s="64" t="str">
        <f t="shared" si="11"/>
        <v/>
      </c>
      <c r="AZ46" s="97" t="s">
        <v>103</v>
      </c>
      <c r="BA46" s="68"/>
      <c r="BB46" s="68"/>
      <c r="BC46" s="68"/>
      <c r="BD46" s="68"/>
      <c r="BE46" s="15"/>
      <c r="BF46" s="5">
        <f t="shared" si="12"/>
        <v>20194</v>
      </c>
      <c r="BG46" s="42">
        <v>5940</v>
      </c>
      <c r="BH46" s="42">
        <v>14254</v>
      </c>
      <c r="BI46" s="42"/>
      <c r="BJ46" s="42"/>
      <c r="BK46" s="42">
        <v>0</v>
      </c>
      <c r="BL46" s="42"/>
      <c r="BM46" s="15"/>
    </row>
    <row r="47" spans="1:65" ht="17.25" outlineLevel="5" thickBot="1" x14ac:dyDescent="0.35">
      <c r="A47" s="31">
        <f t="shared" si="5"/>
        <v>1</v>
      </c>
      <c r="B47" s="32">
        <f t="shared" si="13"/>
        <v>44592</v>
      </c>
      <c r="C47" s="51">
        <v>311383</v>
      </c>
      <c r="D47" s="64" t="str">
        <f t="shared" si="6"/>
        <v/>
      </c>
      <c r="E47" s="12"/>
      <c r="F47" s="12"/>
      <c r="G47" s="12"/>
      <c r="H47" s="12"/>
      <c r="I47" s="26"/>
      <c r="J47" s="26"/>
      <c r="K47" s="26"/>
      <c r="L47" s="26"/>
      <c r="M47" s="74" t="str">
        <f t="shared" si="7"/>
        <v/>
      </c>
      <c r="N47" s="154" t="s">
        <v>103</v>
      </c>
      <c r="O47" s="154" t="s">
        <v>103</v>
      </c>
      <c r="P47" s="83"/>
      <c r="Q47" s="83"/>
      <c r="R47" s="87"/>
      <c r="S47" s="87"/>
      <c r="T47" s="87"/>
      <c r="U47" s="87"/>
      <c r="V47" s="5" t="str">
        <f t="shared" si="8"/>
        <v/>
      </c>
      <c r="W47" s="46"/>
      <c r="X47" s="46"/>
      <c r="Y47" s="46"/>
      <c r="Z47" s="46"/>
      <c r="AA47" s="46"/>
      <c r="AB47" s="46"/>
      <c r="AC47" s="46"/>
      <c r="AD47" s="46"/>
      <c r="AE47" s="5" t="str">
        <f t="shared" si="9"/>
        <v/>
      </c>
      <c r="AF47" s="46"/>
      <c r="AG47" s="46"/>
      <c r="AH47" s="46"/>
      <c r="AI47" s="46"/>
      <c r="AJ47" s="46"/>
      <c r="AK47" s="46"/>
      <c r="AL47" s="46"/>
      <c r="AM47" s="46"/>
      <c r="AN47" s="45">
        <f t="shared" si="10"/>
        <v>20.23121387283237</v>
      </c>
      <c r="AO47" s="41">
        <v>1038</v>
      </c>
      <c r="AP47" s="130" t="s">
        <v>103</v>
      </c>
      <c r="AQ47" s="131" t="s">
        <v>103</v>
      </c>
      <c r="AR47" s="126" t="str">
        <f t="shared" si="14"/>
        <v/>
      </c>
      <c r="AS47" s="126" t="str">
        <f t="shared" si="15"/>
        <v/>
      </c>
      <c r="AT47" s="127">
        <v>1038</v>
      </c>
      <c r="AU47" s="132" t="s">
        <v>103</v>
      </c>
      <c r="AV47" s="133" t="s">
        <v>103</v>
      </c>
      <c r="AW47" s="126" t="str">
        <f t="shared" si="16"/>
        <v/>
      </c>
      <c r="AX47" s="126" t="str">
        <f t="shared" si="17"/>
        <v/>
      </c>
      <c r="AY47" s="64" t="str">
        <f t="shared" si="11"/>
        <v/>
      </c>
      <c r="AZ47" s="97" t="s">
        <v>103</v>
      </c>
      <c r="BA47" s="76"/>
      <c r="BB47" s="76"/>
      <c r="BC47" s="76"/>
      <c r="BD47" s="76"/>
      <c r="BE47" s="15"/>
      <c r="BF47" s="5">
        <f t="shared" si="12"/>
        <v>17895</v>
      </c>
      <c r="BG47" s="42">
        <v>5877</v>
      </c>
      <c r="BH47" s="42">
        <v>12018</v>
      </c>
      <c r="BI47" s="42"/>
      <c r="BJ47" s="42"/>
      <c r="BK47" s="42">
        <v>0</v>
      </c>
      <c r="BL47" s="42"/>
      <c r="BM47" s="25"/>
    </row>
    <row r="48" spans="1:65" outlineLevel="4" x14ac:dyDescent="0.3">
      <c r="A48" s="156" t="s">
        <v>35</v>
      </c>
      <c r="B48" s="157"/>
      <c r="C48" s="50">
        <f t="shared" ref="C48:BM48" si="18">SUBTOTAL(4,C17:C47)</f>
        <v>311383</v>
      </c>
      <c r="D48" s="60">
        <f t="shared" si="18"/>
        <v>0</v>
      </c>
      <c r="E48" s="28">
        <f t="shared" si="18"/>
        <v>0</v>
      </c>
      <c r="F48" s="28">
        <f t="shared" si="18"/>
        <v>0</v>
      </c>
      <c r="G48" s="28">
        <f t="shared" si="18"/>
        <v>0</v>
      </c>
      <c r="H48" s="28">
        <f t="shared" si="18"/>
        <v>0</v>
      </c>
      <c r="I48" s="28">
        <f t="shared" si="18"/>
        <v>0</v>
      </c>
      <c r="J48" s="28">
        <f t="shared" si="18"/>
        <v>0</v>
      </c>
      <c r="K48" s="28">
        <f t="shared" si="18"/>
        <v>0</v>
      </c>
      <c r="L48" s="28">
        <f t="shared" si="18"/>
        <v>0</v>
      </c>
      <c r="M48" s="71">
        <f t="shared" si="18"/>
        <v>7.2</v>
      </c>
      <c r="N48" s="82">
        <f t="shared" si="18"/>
        <v>7.15</v>
      </c>
      <c r="O48" s="82">
        <f t="shared" si="18"/>
        <v>7.21</v>
      </c>
      <c r="P48" s="82">
        <f t="shared" si="18"/>
        <v>0</v>
      </c>
      <c r="Q48" s="82">
        <f t="shared" si="18"/>
        <v>0</v>
      </c>
      <c r="R48" s="82">
        <f t="shared" si="18"/>
        <v>0</v>
      </c>
      <c r="S48" s="82">
        <f t="shared" si="18"/>
        <v>0</v>
      </c>
      <c r="T48" s="82">
        <f t="shared" si="18"/>
        <v>0</v>
      </c>
      <c r="U48" s="82">
        <f t="shared" si="18"/>
        <v>0</v>
      </c>
      <c r="V48" s="29">
        <f t="shared" si="18"/>
        <v>0</v>
      </c>
      <c r="W48" s="39">
        <f t="shared" si="18"/>
        <v>0</v>
      </c>
      <c r="X48" s="39">
        <f t="shared" si="18"/>
        <v>0</v>
      </c>
      <c r="Y48" s="39">
        <f t="shared" si="18"/>
        <v>0</v>
      </c>
      <c r="Z48" s="39">
        <f t="shared" si="18"/>
        <v>0</v>
      </c>
      <c r="AA48" s="39">
        <f t="shared" si="18"/>
        <v>0</v>
      </c>
      <c r="AB48" s="39">
        <f t="shared" si="18"/>
        <v>0</v>
      </c>
      <c r="AC48" s="39">
        <f t="shared" si="18"/>
        <v>0</v>
      </c>
      <c r="AD48" s="39">
        <f t="shared" si="18"/>
        <v>0</v>
      </c>
      <c r="AE48" s="29">
        <f t="shared" si="18"/>
        <v>0</v>
      </c>
      <c r="AF48" s="39">
        <f t="shared" si="18"/>
        <v>0</v>
      </c>
      <c r="AG48" s="39">
        <f t="shared" si="18"/>
        <v>0</v>
      </c>
      <c r="AH48" s="39">
        <f t="shared" si="18"/>
        <v>0</v>
      </c>
      <c r="AI48" s="39">
        <f t="shared" si="18"/>
        <v>0</v>
      </c>
      <c r="AJ48" s="39">
        <f t="shared" si="18"/>
        <v>0</v>
      </c>
      <c r="AK48" s="39">
        <f t="shared" si="18"/>
        <v>0</v>
      </c>
      <c r="AL48" s="39">
        <f t="shared" si="18"/>
        <v>0</v>
      </c>
      <c r="AM48" s="39">
        <f t="shared" si="18"/>
        <v>0</v>
      </c>
      <c r="AN48" s="39">
        <f t="shared" si="18"/>
        <v>24.561403508771932</v>
      </c>
      <c r="AO48" s="39">
        <f t="shared" si="18"/>
        <v>1243</v>
      </c>
      <c r="AP48" s="104">
        <f t="shared" si="18"/>
        <v>3.64</v>
      </c>
      <c r="AQ48" s="105">
        <f t="shared" si="18"/>
        <v>3.04</v>
      </c>
      <c r="AR48" s="106">
        <f t="shared" si="18"/>
        <v>83.798882681564251</v>
      </c>
      <c r="AS48" s="106">
        <f t="shared" si="18"/>
        <v>18.497109826589593</v>
      </c>
      <c r="AT48" s="107">
        <f t="shared" si="18"/>
        <v>1533</v>
      </c>
      <c r="AU48" s="108">
        <f t="shared" si="18"/>
        <v>2.25</v>
      </c>
      <c r="AV48" s="109">
        <f t="shared" si="18"/>
        <v>1.6</v>
      </c>
      <c r="AW48" s="106">
        <f t="shared" si="18"/>
        <v>71.111111111111114</v>
      </c>
      <c r="AX48" s="106">
        <f t="shared" si="18"/>
        <v>30.697674418604649</v>
      </c>
      <c r="AY48" s="60">
        <f t="shared" si="18"/>
        <v>56.215686274509821</v>
      </c>
      <c r="AZ48" s="96">
        <f t="shared" si="18"/>
        <v>81.81</v>
      </c>
      <c r="BA48" s="67">
        <f t="shared" si="18"/>
        <v>62.1</v>
      </c>
      <c r="BB48" s="67">
        <f t="shared" si="18"/>
        <v>35</v>
      </c>
      <c r="BC48" s="67">
        <f t="shared" si="18"/>
        <v>13</v>
      </c>
      <c r="BD48" s="67">
        <f t="shared" si="18"/>
        <v>0</v>
      </c>
      <c r="BE48" s="27">
        <f t="shared" si="18"/>
        <v>0</v>
      </c>
      <c r="BF48" s="29">
        <f t="shared" si="18"/>
        <v>20848</v>
      </c>
      <c r="BG48" s="39">
        <f t="shared" si="18"/>
        <v>9288</v>
      </c>
      <c r="BH48" s="40">
        <f t="shared" si="18"/>
        <v>14254</v>
      </c>
      <c r="BI48" s="40">
        <f t="shared" si="18"/>
        <v>0</v>
      </c>
      <c r="BJ48" s="40">
        <f t="shared" si="18"/>
        <v>0</v>
      </c>
      <c r="BK48" s="40">
        <f t="shared" si="18"/>
        <v>0</v>
      </c>
      <c r="BL48" s="40">
        <f t="shared" si="18"/>
        <v>0</v>
      </c>
      <c r="BM48" s="27">
        <f t="shared" si="18"/>
        <v>0</v>
      </c>
    </row>
    <row r="49" spans="1:65" outlineLevel="3" x14ac:dyDescent="0.3">
      <c r="A49" s="158" t="s">
        <v>24</v>
      </c>
      <c r="B49" s="159"/>
      <c r="C49" s="51">
        <f t="shared" ref="C49:BM49" si="19">SUBTOTAL(5,C17:C47)</f>
        <v>276950</v>
      </c>
      <c r="D49" s="61">
        <f t="shared" si="19"/>
        <v>0</v>
      </c>
      <c r="E49" s="12">
        <f t="shared" si="19"/>
        <v>0</v>
      </c>
      <c r="F49" s="12">
        <f t="shared" si="19"/>
        <v>0</v>
      </c>
      <c r="G49" s="12">
        <f t="shared" si="19"/>
        <v>0</v>
      </c>
      <c r="H49" s="12">
        <f t="shared" si="19"/>
        <v>0</v>
      </c>
      <c r="I49" s="12">
        <f t="shared" si="19"/>
        <v>0</v>
      </c>
      <c r="J49" s="12">
        <f t="shared" si="19"/>
        <v>0</v>
      </c>
      <c r="K49" s="12">
        <f t="shared" si="19"/>
        <v>0</v>
      </c>
      <c r="L49" s="12">
        <f t="shared" si="19"/>
        <v>0</v>
      </c>
      <c r="M49" s="72">
        <f t="shared" si="19"/>
        <v>7.1</v>
      </c>
      <c r="N49" s="83">
        <f t="shared" si="19"/>
        <v>7.08</v>
      </c>
      <c r="O49" s="83">
        <f t="shared" si="19"/>
        <v>7.05</v>
      </c>
      <c r="P49" s="83">
        <f t="shared" si="19"/>
        <v>0</v>
      </c>
      <c r="Q49" s="83">
        <f t="shared" si="19"/>
        <v>0</v>
      </c>
      <c r="R49" s="83">
        <f t="shared" si="19"/>
        <v>0</v>
      </c>
      <c r="S49" s="83">
        <f t="shared" si="19"/>
        <v>0</v>
      </c>
      <c r="T49" s="83">
        <f t="shared" si="19"/>
        <v>0</v>
      </c>
      <c r="U49" s="83">
        <f t="shared" si="19"/>
        <v>0</v>
      </c>
      <c r="V49" s="6">
        <f t="shared" si="19"/>
        <v>0</v>
      </c>
      <c r="W49" s="41">
        <f t="shared" si="19"/>
        <v>0</v>
      </c>
      <c r="X49" s="41">
        <f t="shared" si="19"/>
        <v>0</v>
      </c>
      <c r="Y49" s="41">
        <f t="shared" si="19"/>
        <v>0</v>
      </c>
      <c r="Z49" s="41">
        <f t="shared" si="19"/>
        <v>0</v>
      </c>
      <c r="AA49" s="41">
        <f t="shared" si="19"/>
        <v>0</v>
      </c>
      <c r="AB49" s="41">
        <f t="shared" si="19"/>
        <v>0</v>
      </c>
      <c r="AC49" s="41">
        <f t="shared" si="19"/>
        <v>0</v>
      </c>
      <c r="AD49" s="41">
        <f t="shared" si="19"/>
        <v>0</v>
      </c>
      <c r="AE49" s="6">
        <f t="shared" si="19"/>
        <v>0</v>
      </c>
      <c r="AF49" s="41">
        <f t="shared" si="19"/>
        <v>0</v>
      </c>
      <c r="AG49" s="41">
        <f t="shared" si="19"/>
        <v>0</v>
      </c>
      <c r="AH49" s="41">
        <f t="shared" si="19"/>
        <v>0</v>
      </c>
      <c r="AI49" s="41">
        <f t="shared" si="19"/>
        <v>0</v>
      </c>
      <c r="AJ49" s="41">
        <f t="shared" si="19"/>
        <v>0</v>
      </c>
      <c r="AK49" s="41">
        <f t="shared" si="19"/>
        <v>0</v>
      </c>
      <c r="AL49" s="41">
        <f t="shared" si="19"/>
        <v>0</v>
      </c>
      <c r="AM49" s="41">
        <f t="shared" si="19"/>
        <v>0</v>
      </c>
      <c r="AN49" s="41">
        <f t="shared" si="19"/>
        <v>16.894609814963797</v>
      </c>
      <c r="AO49" s="41">
        <f t="shared" si="19"/>
        <v>855</v>
      </c>
      <c r="AP49" s="110">
        <f t="shared" si="19"/>
        <v>3.44</v>
      </c>
      <c r="AQ49" s="111">
        <f t="shared" si="19"/>
        <v>2.82</v>
      </c>
      <c r="AR49" s="112">
        <f t="shared" si="19"/>
        <v>81.502890173410407</v>
      </c>
      <c r="AS49" s="112">
        <f t="shared" si="19"/>
        <v>16.201117318435749</v>
      </c>
      <c r="AT49" s="113">
        <f t="shared" si="19"/>
        <v>914</v>
      </c>
      <c r="AU49" s="114">
        <f t="shared" si="19"/>
        <v>2.15</v>
      </c>
      <c r="AV49" s="115">
        <f t="shared" si="19"/>
        <v>1.49</v>
      </c>
      <c r="AW49" s="112">
        <f t="shared" si="19"/>
        <v>69.302325581395351</v>
      </c>
      <c r="AX49" s="112">
        <f t="shared" si="19"/>
        <v>28.888888888888886</v>
      </c>
      <c r="AY49" s="61">
        <f t="shared" si="19"/>
        <v>48.764238125940253</v>
      </c>
      <c r="AZ49" s="97">
        <f t="shared" si="19"/>
        <v>81.22</v>
      </c>
      <c r="BA49" s="68">
        <f t="shared" si="19"/>
        <v>62.1</v>
      </c>
      <c r="BB49" s="68">
        <f t="shared" si="19"/>
        <v>35</v>
      </c>
      <c r="BC49" s="68">
        <f t="shared" si="19"/>
        <v>13</v>
      </c>
      <c r="BD49" s="68">
        <f t="shared" si="19"/>
        <v>0</v>
      </c>
      <c r="BE49" s="15">
        <f t="shared" si="19"/>
        <v>0</v>
      </c>
      <c r="BF49" s="6">
        <f t="shared" si="19"/>
        <v>9374</v>
      </c>
      <c r="BG49" s="41">
        <f t="shared" si="19"/>
        <v>5256</v>
      </c>
      <c r="BH49" s="42">
        <f t="shared" si="19"/>
        <v>4023</v>
      </c>
      <c r="BI49" s="42">
        <f t="shared" si="19"/>
        <v>0</v>
      </c>
      <c r="BJ49" s="42">
        <f t="shared" si="19"/>
        <v>0</v>
      </c>
      <c r="BK49" s="42">
        <f t="shared" si="19"/>
        <v>0</v>
      </c>
      <c r="BL49" s="42">
        <f t="shared" si="19"/>
        <v>0</v>
      </c>
      <c r="BM49" s="15">
        <f t="shared" si="19"/>
        <v>0</v>
      </c>
    </row>
    <row r="50" spans="1:65" outlineLevel="2" x14ac:dyDescent="0.3">
      <c r="A50" s="158" t="s">
        <v>13</v>
      </c>
      <c r="B50" s="159"/>
      <c r="C50" s="51">
        <f>IFERROR(SUBTOTAL(1,C17:C47),"")</f>
        <v>288619.90322580643</v>
      </c>
      <c r="D50" s="61" t="str">
        <f t="shared" ref="D50:BM50" si="20">IFERROR(SUBTOTAL(1,D17:D47),"")</f>
        <v/>
      </c>
      <c r="E50" s="12" t="str">
        <f t="shared" si="20"/>
        <v/>
      </c>
      <c r="F50" s="12" t="str">
        <f t="shared" si="20"/>
        <v/>
      </c>
      <c r="G50" s="12" t="str">
        <f t="shared" si="20"/>
        <v/>
      </c>
      <c r="H50" s="12" t="str">
        <f t="shared" si="20"/>
        <v/>
      </c>
      <c r="I50" s="12" t="str">
        <f t="shared" si="20"/>
        <v/>
      </c>
      <c r="J50" s="12" t="str">
        <f t="shared" si="20"/>
        <v/>
      </c>
      <c r="K50" s="12" t="str">
        <f t="shared" si="20"/>
        <v/>
      </c>
      <c r="L50" s="12" t="str">
        <f t="shared" si="20"/>
        <v/>
      </c>
      <c r="M50" s="72">
        <f t="shared" si="20"/>
        <v>7.1499999999999995</v>
      </c>
      <c r="N50" s="83">
        <f t="shared" si="20"/>
        <v>7.1225000000000005</v>
      </c>
      <c r="O50" s="83">
        <f t="shared" si="20"/>
        <v>7.1575000000000006</v>
      </c>
      <c r="P50" s="83" t="str">
        <f t="shared" si="20"/>
        <v/>
      </c>
      <c r="Q50" s="83" t="str">
        <f t="shared" si="20"/>
        <v/>
      </c>
      <c r="R50" s="83" t="str">
        <f t="shared" si="20"/>
        <v/>
      </c>
      <c r="S50" s="83" t="str">
        <f t="shared" si="20"/>
        <v/>
      </c>
      <c r="T50" s="83" t="str">
        <f t="shared" si="20"/>
        <v/>
      </c>
      <c r="U50" s="83" t="str">
        <f t="shared" si="20"/>
        <v/>
      </c>
      <c r="V50" s="6" t="str">
        <f t="shared" si="20"/>
        <v/>
      </c>
      <c r="W50" s="41" t="str">
        <f t="shared" si="20"/>
        <v/>
      </c>
      <c r="X50" s="41" t="str">
        <f t="shared" si="20"/>
        <v/>
      </c>
      <c r="Y50" s="41" t="str">
        <f t="shared" si="20"/>
        <v/>
      </c>
      <c r="Z50" s="41" t="str">
        <f t="shared" si="20"/>
        <v/>
      </c>
      <c r="AA50" s="41" t="str">
        <f t="shared" si="20"/>
        <v/>
      </c>
      <c r="AB50" s="41" t="str">
        <f t="shared" si="20"/>
        <v/>
      </c>
      <c r="AC50" s="41" t="str">
        <f t="shared" si="20"/>
        <v/>
      </c>
      <c r="AD50" s="41" t="str">
        <f t="shared" si="20"/>
        <v/>
      </c>
      <c r="AE50" s="6" t="str">
        <f t="shared" si="20"/>
        <v/>
      </c>
      <c r="AF50" s="41" t="str">
        <f t="shared" si="20"/>
        <v/>
      </c>
      <c r="AG50" s="41" t="str">
        <f t="shared" si="20"/>
        <v/>
      </c>
      <c r="AH50" s="41" t="str">
        <f t="shared" si="20"/>
        <v/>
      </c>
      <c r="AI50" s="41" t="str">
        <f t="shared" si="20"/>
        <v/>
      </c>
      <c r="AJ50" s="41" t="str">
        <f t="shared" si="20"/>
        <v/>
      </c>
      <c r="AK50" s="41" t="str">
        <f t="shared" si="20"/>
        <v/>
      </c>
      <c r="AL50" s="41" t="str">
        <f t="shared" si="20"/>
        <v/>
      </c>
      <c r="AM50" s="41" t="str">
        <f t="shared" si="20"/>
        <v/>
      </c>
      <c r="AN50" s="41">
        <f t="shared" si="20"/>
        <v>20.419935262908865</v>
      </c>
      <c r="AO50" s="41">
        <f t="shared" si="20"/>
        <v>1037.6129032258063</v>
      </c>
      <c r="AP50" s="110">
        <f t="shared" si="20"/>
        <v>3.53</v>
      </c>
      <c r="AQ50" s="111">
        <f t="shared" si="20"/>
        <v>2.9299999999999997</v>
      </c>
      <c r="AR50" s="112">
        <f t="shared" si="20"/>
        <v>82.989447813794783</v>
      </c>
      <c r="AS50" s="112">
        <f t="shared" si="20"/>
        <v>17.010552186205224</v>
      </c>
      <c r="AT50" s="113">
        <f t="shared" si="20"/>
        <v>1126.0322580645161</v>
      </c>
      <c r="AU50" s="114">
        <f t="shared" si="20"/>
        <v>2.2042105263157894</v>
      </c>
      <c r="AV50" s="115">
        <f t="shared" si="20"/>
        <v>1.5474999999999999</v>
      </c>
      <c r="AW50" s="112">
        <f t="shared" si="20"/>
        <v>69.934490753137112</v>
      </c>
      <c r="AX50" s="112">
        <f t="shared" si="20"/>
        <v>30.065509246862881</v>
      </c>
      <c r="AY50" s="61">
        <f t="shared" si="20"/>
        <v>52.276543652008627</v>
      </c>
      <c r="AZ50" s="97">
        <f t="shared" si="20"/>
        <v>81.473157894736858</v>
      </c>
      <c r="BA50" s="68">
        <f t="shared" si="20"/>
        <v>62.1</v>
      </c>
      <c r="BB50" s="68">
        <f t="shared" si="20"/>
        <v>35</v>
      </c>
      <c r="BC50" s="68">
        <f t="shared" si="20"/>
        <v>13</v>
      </c>
      <c r="BD50" s="68" t="str">
        <f t="shared" si="20"/>
        <v/>
      </c>
      <c r="BE50" s="15" t="str">
        <f>IFERROR(SUBTOTAL(1,BE17:BE47),"")</f>
        <v/>
      </c>
      <c r="BF50" s="6">
        <f t="shared" si="20"/>
        <v>15957.58064516129</v>
      </c>
      <c r="BG50" s="41">
        <f t="shared" si="20"/>
        <v>6006.5161290322585</v>
      </c>
      <c r="BH50" s="42">
        <f t="shared" si="20"/>
        <v>9951.0645161290322</v>
      </c>
      <c r="BI50" s="42" t="str">
        <f t="shared" si="20"/>
        <v/>
      </c>
      <c r="BJ50" s="42" t="str">
        <f t="shared" si="20"/>
        <v/>
      </c>
      <c r="BK50" s="42">
        <f t="shared" si="20"/>
        <v>0</v>
      </c>
      <c r="BL50" s="42" t="str">
        <f t="shared" si="20"/>
        <v/>
      </c>
      <c r="BM50" s="15" t="str">
        <f t="shared" si="20"/>
        <v/>
      </c>
    </row>
    <row r="51" spans="1:65" ht="17.25" outlineLevel="1" thickBot="1" x14ac:dyDescent="0.35">
      <c r="A51" s="160" t="s">
        <v>60</v>
      </c>
      <c r="B51" s="161"/>
      <c r="C51" s="52">
        <f>SUBTOTAL(9,C17:C47)</f>
        <v>8947217</v>
      </c>
      <c r="D51" s="62"/>
      <c r="E51" s="30"/>
      <c r="F51" s="30"/>
      <c r="G51" s="30"/>
      <c r="H51" s="30"/>
      <c r="I51" s="30"/>
      <c r="J51" s="30"/>
      <c r="K51" s="30"/>
      <c r="L51" s="30"/>
      <c r="M51" s="73"/>
      <c r="N51" s="84"/>
      <c r="O51" s="84"/>
      <c r="P51" s="84"/>
      <c r="Q51" s="84"/>
      <c r="R51" s="84"/>
      <c r="S51" s="84"/>
      <c r="T51" s="84"/>
      <c r="U51" s="84"/>
      <c r="V51" s="93"/>
      <c r="W51" s="94"/>
      <c r="X51" s="94"/>
      <c r="Y51" s="94"/>
      <c r="Z51" s="94"/>
      <c r="AA51" s="94"/>
      <c r="AB51" s="94"/>
      <c r="AC51" s="94"/>
      <c r="AD51" s="94"/>
      <c r="AE51" s="93"/>
      <c r="AF51" s="94"/>
      <c r="AG51" s="94"/>
      <c r="AH51" s="94"/>
      <c r="AI51" s="94"/>
      <c r="AJ51" s="94"/>
      <c r="AK51" s="94"/>
      <c r="AL51" s="94"/>
      <c r="AM51" s="94"/>
      <c r="AN51" s="94"/>
      <c r="AO51" s="43">
        <f>SUBTOTAL(9,AO17:AO47)</f>
        <v>32166</v>
      </c>
      <c r="AP51" s="116"/>
      <c r="AQ51" s="117"/>
      <c r="AR51" s="118"/>
      <c r="AS51" s="118"/>
      <c r="AT51" s="119">
        <f>SUBTOTAL(9,AT17:AT47)</f>
        <v>34907</v>
      </c>
      <c r="AU51" s="120"/>
      <c r="AV51" s="121"/>
      <c r="AW51" s="118"/>
      <c r="AX51" s="118"/>
      <c r="AY51" s="62"/>
      <c r="AZ51" s="98"/>
      <c r="BA51" s="69"/>
      <c r="BB51" s="69"/>
      <c r="BC51" s="69"/>
      <c r="BD51" s="69"/>
      <c r="BE51" s="16">
        <f>SUBTOTAL(9,BE17:BE47)</f>
        <v>0</v>
      </c>
      <c r="BF51" s="7">
        <f t="shared" ref="BF51:BM51" si="21">SUBTOTAL(9,BF17:BF47)</f>
        <v>494685</v>
      </c>
      <c r="BG51" s="43">
        <f t="shared" si="21"/>
        <v>186202</v>
      </c>
      <c r="BH51" s="44">
        <f t="shared" si="21"/>
        <v>308483</v>
      </c>
      <c r="BI51" s="44">
        <f t="shared" si="21"/>
        <v>0</v>
      </c>
      <c r="BJ51" s="44">
        <f t="shared" si="21"/>
        <v>0</v>
      </c>
      <c r="BK51" s="44">
        <f t="shared" si="21"/>
        <v>0</v>
      </c>
      <c r="BL51" s="44">
        <f t="shared" si="21"/>
        <v>0</v>
      </c>
      <c r="BM51" s="16">
        <f t="shared" si="21"/>
        <v>0</v>
      </c>
    </row>
    <row r="52" spans="1:65" outlineLevel="5" x14ac:dyDescent="0.3">
      <c r="A52" s="21">
        <f t="shared" si="5"/>
        <v>2</v>
      </c>
      <c r="B52" s="33">
        <f>B47+1</f>
        <v>44593</v>
      </c>
      <c r="C52" s="51">
        <v>293669</v>
      </c>
      <c r="D52" s="64" t="str">
        <f t="shared" ref="D52:D80" si="22">IFERROR(ROUND(AVERAGE(E52:L52),1),"")</f>
        <v/>
      </c>
      <c r="E52" s="12"/>
      <c r="F52" s="12"/>
      <c r="G52" s="12"/>
      <c r="H52" s="12"/>
      <c r="I52" s="11"/>
      <c r="J52" s="11"/>
      <c r="K52" s="11"/>
      <c r="L52" s="11"/>
      <c r="M52" s="74" t="str">
        <f t="shared" ref="M52:M80" si="23">IFERROR(ROUND(AVERAGE(N52:U52),1),"")</f>
        <v/>
      </c>
      <c r="N52" s="86" t="s">
        <v>103</v>
      </c>
      <c r="O52" s="86" t="s">
        <v>103</v>
      </c>
      <c r="P52" s="86"/>
      <c r="Q52" s="86"/>
      <c r="R52" s="86"/>
      <c r="S52" s="86"/>
      <c r="T52" s="86"/>
      <c r="U52" s="86"/>
      <c r="V52" s="5" t="str">
        <f t="shared" ref="V52:V80" si="24">IFERROR(ROUND(AVERAGE(W52:AD52),1),"")</f>
        <v/>
      </c>
      <c r="W52" s="45"/>
      <c r="X52" s="45"/>
      <c r="Y52" s="45"/>
      <c r="Z52" s="45"/>
      <c r="AA52" s="45"/>
      <c r="AB52" s="45"/>
      <c r="AC52" s="45"/>
      <c r="AD52" s="45"/>
      <c r="AE52" s="5" t="str">
        <f t="shared" ref="AE52:AE80" si="25">IFERROR(ROUND(AVERAGE(AF52:AM52),1),"")</f>
        <v/>
      </c>
      <c r="AF52" s="45"/>
      <c r="AG52" s="45"/>
      <c r="AH52" s="45"/>
      <c r="AI52" s="45"/>
      <c r="AJ52" s="45"/>
      <c r="AK52" s="45"/>
      <c r="AL52" s="45"/>
      <c r="AM52" s="45"/>
      <c r="AN52" s="45">
        <f>21000/AO52</f>
        <v>23.569023569023567</v>
      </c>
      <c r="AO52" s="41">
        <v>891</v>
      </c>
      <c r="AP52" s="124" t="s">
        <v>103</v>
      </c>
      <c r="AQ52" s="125" t="s">
        <v>103</v>
      </c>
      <c r="AR52" s="126" t="str">
        <f t="shared" ref="AR52:AR80" si="26">IFERROR(AQ52/AP52*100,"")</f>
        <v/>
      </c>
      <c r="AS52" s="126" t="str">
        <f t="shared" ref="AS52:AS80" si="27">IFERROR(100-AR52,"")</f>
        <v/>
      </c>
      <c r="AT52" s="127">
        <v>953</v>
      </c>
      <c r="AU52" s="128" t="s">
        <v>103</v>
      </c>
      <c r="AV52" s="129" t="s">
        <v>103</v>
      </c>
      <c r="AW52" s="126" t="str">
        <f t="shared" ref="AW52:AW80" si="28">IFERROR(AV52/AU52*100,"")</f>
        <v/>
      </c>
      <c r="AX52" s="126" t="str">
        <f t="shared" ref="AX52:AX80" si="29">IFERROR(100-AW52,"")</f>
        <v/>
      </c>
      <c r="AY52" s="64" t="str">
        <f t="shared" ref="AY52:AY80" si="30">IFERROR((1-((AW52*AS52)/(AX52*AR52)))*100,"")</f>
        <v/>
      </c>
      <c r="AZ52" t="s">
        <v>103</v>
      </c>
      <c r="BA52" s="70"/>
      <c r="BB52" s="70"/>
      <c r="BC52" s="70"/>
      <c r="BD52" s="70"/>
      <c r="BE52" s="15"/>
      <c r="BF52" s="5">
        <f t="shared" ref="BF52:BF80" si="31">IF(SUM(BG52:BM52)=0,"",SUM(BG52:BM52))</f>
        <v>17410</v>
      </c>
      <c r="BG52" s="42">
        <v>6064</v>
      </c>
      <c r="BH52" s="42">
        <v>11346</v>
      </c>
      <c r="BI52" s="42"/>
      <c r="BJ52" s="42"/>
      <c r="BK52" s="42">
        <v>0</v>
      </c>
      <c r="BL52" s="42"/>
      <c r="BM52" s="14"/>
    </row>
    <row r="53" spans="1:65" outlineLevel="5" x14ac:dyDescent="0.3">
      <c r="A53" s="22">
        <f t="shared" si="5"/>
        <v>2</v>
      </c>
      <c r="B53" s="9">
        <f t="shared" si="13"/>
        <v>44594</v>
      </c>
      <c r="C53" s="51">
        <v>286559</v>
      </c>
      <c r="D53" s="64" t="str">
        <f t="shared" si="22"/>
        <v/>
      </c>
      <c r="E53" s="12"/>
      <c r="F53" s="12"/>
      <c r="G53" s="12"/>
      <c r="H53" s="12"/>
      <c r="I53" s="12"/>
      <c r="J53" s="12"/>
      <c r="K53" s="12"/>
      <c r="L53" s="12"/>
      <c r="M53" s="74" t="str">
        <f t="shared" si="23"/>
        <v/>
      </c>
      <c r="N53" s="86" t="s">
        <v>103</v>
      </c>
      <c r="O53" s="86" t="s">
        <v>103</v>
      </c>
      <c r="P53" s="86"/>
      <c r="Q53" s="86"/>
      <c r="R53" s="83"/>
      <c r="S53" s="83"/>
      <c r="T53" s="83"/>
      <c r="U53" s="83"/>
      <c r="V53" s="5" t="str">
        <f t="shared" si="24"/>
        <v/>
      </c>
      <c r="W53" s="41"/>
      <c r="X53" s="41"/>
      <c r="Y53" s="41"/>
      <c r="Z53" s="41"/>
      <c r="AA53" s="41"/>
      <c r="AB53" s="41"/>
      <c r="AC53" s="41"/>
      <c r="AD53" s="41"/>
      <c r="AE53" s="5" t="str">
        <f t="shared" si="25"/>
        <v/>
      </c>
      <c r="AF53" s="41"/>
      <c r="AG53" s="41"/>
      <c r="AH53" s="41"/>
      <c r="AI53" s="41"/>
      <c r="AJ53" s="41"/>
      <c r="AK53" s="41"/>
      <c r="AL53" s="41"/>
      <c r="AM53" s="41"/>
      <c r="AN53" s="45">
        <f t="shared" ref="AN53:AN79" si="32">21000/AO53</f>
        <v>18.766756032171582</v>
      </c>
      <c r="AO53" s="41">
        <v>1119</v>
      </c>
      <c r="AP53" s="110" t="s">
        <v>103</v>
      </c>
      <c r="AQ53" s="111" t="s">
        <v>103</v>
      </c>
      <c r="AR53" s="126" t="str">
        <f t="shared" si="26"/>
        <v/>
      </c>
      <c r="AS53" s="126" t="str">
        <f t="shared" si="27"/>
        <v/>
      </c>
      <c r="AT53" s="127">
        <v>1206</v>
      </c>
      <c r="AU53" s="128" t="s">
        <v>103</v>
      </c>
      <c r="AV53" s="129" t="s">
        <v>103</v>
      </c>
      <c r="AW53" s="126" t="str">
        <f t="shared" si="28"/>
        <v/>
      </c>
      <c r="AX53" s="126" t="str">
        <f t="shared" si="29"/>
        <v/>
      </c>
      <c r="AY53" s="64" t="str">
        <f t="shared" si="30"/>
        <v/>
      </c>
      <c r="AZ53" s="97" t="s">
        <v>103</v>
      </c>
      <c r="BA53" s="68"/>
      <c r="BB53" s="68"/>
      <c r="BC53" s="68"/>
      <c r="BD53" s="68"/>
      <c r="BE53" s="15"/>
      <c r="BF53" s="5">
        <f t="shared" si="31"/>
        <v>17480</v>
      </c>
      <c r="BG53" s="42">
        <v>7347</v>
      </c>
      <c r="BH53" s="42">
        <v>10133</v>
      </c>
      <c r="BI53" s="42"/>
      <c r="BJ53" s="42"/>
      <c r="BK53" s="42">
        <v>0</v>
      </c>
      <c r="BL53" s="42"/>
      <c r="BM53" s="15"/>
    </row>
    <row r="54" spans="1:65" outlineLevel="5" x14ac:dyDescent="0.3">
      <c r="A54" s="22">
        <f t="shared" si="5"/>
        <v>2</v>
      </c>
      <c r="B54" s="9">
        <f t="shared" si="13"/>
        <v>44595</v>
      </c>
      <c r="C54" s="51">
        <v>301956</v>
      </c>
      <c r="D54" s="64" t="str">
        <f t="shared" si="22"/>
        <v/>
      </c>
      <c r="E54" s="12"/>
      <c r="F54" s="12"/>
      <c r="G54" s="12"/>
      <c r="H54" s="12"/>
      <c r="I54" s="12"/>
      <c r="J54" s="12"/>
      <c r="K54" s="12"/>
      <c r="L54" s="12"/>
      <c r="M54" s="74" t="str">
        <f t="shared" si="23"/>
        <v/>
      </c>
      <c r="N54" s="86" t="s">
        <v>103</v>
      </c>
      <c r="O54" s="86" t="s">
        <v>103</v>
      </c>
      <c r="P54" s="86"/>
      <c r="Q54" s="86"/>
      <c r="R54" s="83"/>
      <c r="S54" s="83"/>
      <c r="T54" s="83"/>
      <c r="U54" s="83"/>
      <c r="V54" s="5" t="str">
        <f t="shared" si="24"/>
        <v/>
      </c>
      <c r="W54" s="41"/>
      <c r="X54" s="41"/>
      <c r="Y54" s="41"/>
      <c r="Z54" s="41"/>
      <c r="AA54" s="41"/>
      <c r="AB54" s="41"/>
      <c r="AC54" s="41"/>
      <c r="AD54" s="41"/>
      <c r="AE54" s="5" t="str">
        <f t="shared" si="25"/>
        <v/>
      </c>
      <c r="AF54" s="41"/>
      <c r="AG54" s="41"/>
      <c r="AH54" s="41"/>
      <c r="AI54" s="41"/>
      <c r="AJ54" s="41"/>
      <c r="AK54" s="41"/>
      <c r="AL54" s="41"/>
      <c r="AM54" s="41"/>
      <c r="AN54" s="45">
        <f t="shared" si="32"/>
        <v>18.650088809946713</v>
      </c>
      <c r="AO54" s="41">
        <v>1126</v>
      </c>
      <c r="AP54" s="110" t="s">
        <v>103</v>
      </c>
      <c r="AQ54" s="111" t="s">
        <v>103</v>
      </c>
      <c r="AR54" s="126" t="str">
        <f t="shared" si="26"/>
        <v/>
      </c>
      <c r="AS54" s="126" t="str">
        <f t="shared" si="27"/>
        <v/>
      </c>
      <c r="AT54" s="127">
        <v>1200</v>
      </c>
      <c r="AU54" s="128">
        <v>2.14</v>
      </c>
      <c r="AV54" s="129" t="s">
        <v>103</v>
      </c>
      <c r="AW54" s="126" t="str">
        <f t="shared" si="28"/>
        <v/>
      </c>
      <c r="AX54" s="126" t="str">
        <f t="shared" si="29"/>
        <v/>
      </c>
      <c r="AY54" s="64" t="str">
        <f t="shared" si="30"/>
        <v/>
      </c>
      <c r="AZ54" s="97">
        <v>81.72</v>
      </c>
      <c r="BA54" s="68"/>
      <c r="BB54" s="68"/>
      <c r="BC54" s="68"/>
      <c r="BD54" s="68"/>
      <c r="BE54" s="15"/>
      <c r="BF54" s="5">
        <f t="shared" si="31"/>
        <v>16795</v>
      </c>
      <c r="BG54" s="42">
        <v>5579</v>
      </c>
      <c r="BH54" s="42">
        <v>11216</v>
      </c>
      <c r="BI54" s="42"/>
      <c r="BJ54" s="42"/>
      <c r="BK54" s="42">
        <v>0</v>
      </c>
      <c r="BL54" s="42"/>
      <c r="BM54" s="15"/>
    </row>
    <row r="55" spans="1:65" outlineLevel="5" x14ac:dyDescent="0.3">
      <c r="A55" s="22">
        <f t="shared" si="5"/>
        <v>2</v>
      </c>
      <c r="B55" s="9">
        <f t="shared" si="13"/>
        <v>44596</v>
      </c>
      <c r="C55" s="51">
        <v>290825</v>
      </c>
      <c r="D55" s="64" t="str">
        <f t="shared" si="22"/>
        <v/>
      </c>
      <c r="E55" s="12"/>
      <c r="F55" s="12"/>
      <c r="G55" s="12"/>
      <c r="H55" s="12"/>
      <c r="I55" s="12"/>
      <c r="J55" s="12"/>
      <c r="K55" s="12"/>
      <c r="L55" s="12"/>
      <c r="M55" s="74" t="str">
        <f t="shared" si="23"/>
        <v/>
      </c>
      <c r="N55" s="86" t="s">
        <v>103</v>
      </c>
      <c r="O55" s="86" t="s">
        <v>103</v>
      </c>
      <c r="P55" s="86"/>
      <c r="Q55" s="86"/>
      <c r="R55" s="83"/>
      <c r="S55" s="83"/>
      <c r="T55" s="83"/>
      <c r="U55" s="83"/>
      <c r="V55" s="5" t="str">
        <f t="shared" si="24"/>
        <v/>
      </c>
      <c r="W55" s="41"/>
      <c r="X55" s="41"/>
      <c r="Y55" s="41"/>
      <c r="Z55" s="41"/>
      <c r="AA55" s="41"/>
      <c r="AB55" s="41"/>
      <c r="AC55" s="41"/>
      <c r="AD55" s="41"/>
      <c r="AE55" s="5" t="str">
        <f t="shared" si="25"/>
        <v/>
      </c>
      <c r="AF55" s="41"/>
      <c r="AG55" s="41"/>
      <c r="AH55" s="41"/>
      <c r="AI55" s="41"/>
      <c r="AJ55" s="41"/>
      <c r="AK55" s="41"/>
      <c r="AL55" s="41"/>
      <c r="AM55" s="41"/>
      <c r="AN55" s="45">
        <f t="shared" si="32"/>
        <v>18.850987432675044</v>
      </c>
      <c r="AO55" s="41">
        <v>1114</v>
      </c>
      <c r="AP55" s="110" t="s">
        <v>103</v>
      </c>
      <c r="AQ55" s="111" t="s">
        <v>103</v>
      </c>
      <c r="AR55" s="126" t="str">
        <f t="shared" si="26"/>
        <v/>
      </c>
      <c r="AS55" s="126" t="str">
        <f t="shared" si="27"/>
        <v/>
      </c>
      <c r="AT55" s="127">
        <v>1176</v>
      </c>
      <c r="AU55" s="128">
        <v>2.17</v>
      </c>
      <c r="AV55" s="129" t="s">
        <v>103</v>
      </c>
      <c r="AW55" s="126" t="str">
        <f t="shared" si="28"/>
        <v/>
      </c>
      <c r="AX55" s="126" t="str">
        <f t="shared" si="29"/>
        <v/>
      </c>
      <c r="AY55" s="64" t="str">
        <f t="shared" si="30"/>
        <v/>
      </c>
      <c r="AZ55" s="97">
        <v>81.77</v>
      </c>
      <c r="BA55" s="68"/>
      <c r="BB55" s="68"/>
      <c r="BC55" s="68"/>
      <c r="BD55" s="68"/>
      <c r="BE55" s="15"/>
      <c r="BF55" s="5">
        <f t="shared" si="31"/>
        <v>19524</v>
      </c>
      <c r="BG55" s="42">
        <v>6373</v>
      </c>
      <c r="BH55" s="42">
        <v>13151</v>
      </c>
      <c r="BI55" s="42"/>
      <c r="BJ55" s="42"/>
      <c r="BK55" s="42">
        <v>0</v>
      </c>
      <c r="BL55" s="42"/>
      <c r="BM55" s="15"/>
    </row>
    <row r="56" spans="1:65" outlineLevel="5" x14ac:dyDescent="0.3">
      <c r="A56" s="22">
        <f t="shared" si="5"/>
        <v>2</v>
      </c>
      <c r="B56" s="9">
        <f t="shared" si="13"/>
        <v>44597</v>
      </c>
      <c r="C56" s="51">
        <v>284034</v>
      </c>
      <c r="D56" s="64" t="str">
        <f t="shared" si="22"/>
        <v/>
      </c>
      <c r="E56" s="12"/>
      <c r="F56" s="12"/>
      <c r="G56" s="12"/>
      <c r="H56" s="12"/>
      <c r="I56" s="12"/>
      <c r="J56" s="12"/>
      <c r="K56" s="12"/>
      <c r="L56" s="12"/>
      <c r="M56" s="74" t="str">
        <f t="shared" si="23"/>
        <v/>
      </c>
      <c r="N56" s="86" t="s">
        <v>103</v>
      </c>
      <c r="O56" s="86" t="s">
        <v>103</v>
      </c>
      <c r="P56" s="86"/>
      <c r="Q56" s="86"/>
      <c r="R56" s="83"/>
      <c r="S56" s="83"/>
      <c r="T56" s="83"/>
      <c r="U56" s="83"/>
      <c r="V56" s="5" t="str">
        <f t="shared" si="24"/>
        <v/>
      </c>
      <c r="W56" s="41"/>
      <c r="X56" s="41"/>
      <c r="Y56" s="41"/>
      <c r="Z56" s="41"/>
      <c r="AA56" s="41"/>
      <c r="AB56" s="41"/>
      <c r="AC56" s="41"/>
      <c r="AD56" s="41"/>
      <c r="AE56" s="5" t="str">
        <f t="shared" si="25"/>
        <v/>
      </c>
      <c r="AF56" s="41"/>
      <c r="AG56" s="41"/>
      <c r="AH56" s="41"/>
      <c r="AI56" s="41"/>
      <c r="AJ56" s="41"/>
      <c r="AK56" s="41"/>
      <c r="AL56" s="41"/>
      <c r="AM56" s="41"/>
      <c r="AN56" s="45">
        <f t="shared" si="32"/>
        <v>18.38879159369527</v>
      </c>
      <c r="AO56" s="41">
        <v>1142</v>
      </c>
      <c r="AP56" s="110" t="s">
        <v>103</v>
      </c>
      <c r="AQ56" s="111" t="s">
        <v>103</v>
      </c>
      <c r="AR56" s="126" t="str">
        <f t="shared" si="26"/>
        <v/>
      </c>
      <c r="AS56" s="126" t="str">
        <f t="shared" si="27"/>
        <v/>
      </c>
      <c r="AT56" s="127">
        <v>1175</v>
      </c>
      <c r="AU56" s="128" t="s">
        <v>103</v>
      </c>
      <c r="AV56" s="129" t="s">
        <v>103</v>
      </c>
      <c r="AW56" s="126" t="str">
        <f t="shared" si="28"/>
        <v/>
      </c>
      <c r="AX56" s="126" t="str">
        <f t="shared" si="29"/>
        <v/>
      </c>
      <c r="AY56" s="64" t="str">
        <f t="shared" si="30"/>
        <v/>
      </c>
      <c r="AZ56" s="97" t="s">
        <v>103</v>
      </c>
      <c r="BA56" s="68"/>
      <c r="BB56" s="68"/>
      <c r="BC56" s="68"/>
      <c r="BD56" s="68"/>
      <c r="BE56" s="15"/>
      <c r="BF56" s="5">
        <f t="shared" si="31"/>
        <v>17591</v>
      </c>
      <c r="BG56" s="42">
        <v>6540</v>
      </c>
      <c r="BH56" s="42">
        <v>11051</v>
      </c>
      <c r="BI56" s="42"/>
      <c r="BJ56" s="42"/>
      <c r="BK56" s="42">
        <v>0</v>
      </c>
      <c r="BL56" s="42"/>
      <c r="BM56" s="15"/>
    </row>
    <row r="57" spans="1:65" outlineLevel="5" x14ac:dyDescent="0.3">
      <c r="A57" s="22">
        <f t="shared" si="5"/>
        <v>2</v>
      </c>
      <c r="B57" s="9">
        <f t="shared" si="13"/>
        <v>44598</v>
      </c>
      <c r="C57" s="51">
        <v>285800</v>
      </c>
      <c r="D57" s="64" t="str">
        <f t="shared" si="22"/>
        <v/>
      </c>
      <c r="E57" s="12"/>
      <c r="F57" s="12"/>
      <c r="G57" s="12"/>
      <c r="H57" s="12"/>
      <c r="I57" s="12"/>
      <c r="J57" s="12"/>
      <c r="K57" s="12"/>
      <c r="L57" s="12"/>
      <c r="M57" s="74" t="str">
        <f t="shared" si="23"/>
        <v/>
      </c>
      <c r="N57" s="86" t="s">
        <v>103</v>
      </c>
      <c r="O57" s="86" t="s">
        <v>103</v>
      </c>
      <c r="P57" s="86"/>
      <c r="Q57" s="86"/>
      <c r="R57" s="83"/>
      <c r="S57" s="83"/>
      <c r="T57" s="83"/>
      <c r="U57" s="83"/>
      <c r="V57" s="5" t="str">
        <f t="shared" si="24"/>
        <v/>
      </c>
      <c r="W57" s="41"/>
      <c r="X57" s="41"/>
      <c r="Y57" s="41"/>
      <c r="Z57" s="41"/>
      <c r="AA57" s="41"/>
      <c r="AB57" s="41"/>
      <c r="AC57" s="41"/>
      <c r="AD57" s="41"/>
      <c r="AE57" s="5" t="str">
        <f t="shared" si="25"/>
        <v/>
      </c>
      <c r="AF57" s="41"/>
      <c r="AG57" s="41"/>
      <c r="AH57" s="41"/>
      <c r="AI57" s="41"/>
      <c r="AJ57" s="41"/>
      <c r="AK57" s="41"/>
      <c r="AL57" s="41"/>
      <c r="AM57" s="41"/>
      <c r="AN57" s="45">
        <f t="shared" si="32"/>
        <v>18.800358102059086</v>
      </c>
      <c r="AO57" s="41">
        <v>1117</v>
      </c>
      <c r="AP57" s="110" t="s">
        <v>103</v>
      </c>
      <c r="AQ57" s="111" t="s">
        <v>103</v>
      </c>
      <c r="AR57" s="126" t="str">
        <f t="shared" si="26"/>
        <v/>
      </c>
      <c r="AS57" s="126" t="str">
        <f t="shared" si="27"/>
        <v/>
      </c>
      <c r="AT57" s="127">
        <v>1161</v>
      </c>
      <c r="AU57" s="128" t="s">
        <v>103</v>
      </c>
      <c r="AV57" s="129" t="s">
        <v>103</v>
      </c>
      <c r="AW57" s="126" t="str">
        <f t="shared" si="28"/>
        <v/>
      </c>
      <c r="AX57" s="126" t="str">
        <f t="shared" si="29"/>
        <v/>
      </c>
      <c r="AY57" s="64" t="str">
        <f t="shared" si="30"/>
        <v/>
      </c>
      <c r="AZ57" s="97" t="s">
        <v>103</v>
      </c>
      <c r="BA57" s="68"/>
      <c r="BB57" s="68"/>
      <c r="BC57" s="68"/>
      <c r="BD57" s="68"/>
      <c r="BE57" s="15"/>
      <c r="BF57" s="5">
        <f t="shared" si="31"/>
        <v>16453</v>
      </c>
      <c r="BG57" s="42">
        <v>8981</v>
      </c>
      <c r="BH57" s="42">
        <v>7472</v>
      </c>
      <c r="BI57" s="42"/>
      <c r="BJ57" s="42"/>
      <c r="BK57" s="42">
        <v>0</v>
      </c>
      <c r="BL57" s="42"/>
      <c r="BM57" s="15"/>
    </row>
    <row r="58" spans="1:65" outlineLevel="5" x14ac:dyDescent="0.3">
      <c r="A58" s="22">
        <f t="shared" si="5"/>
        <v>2</v>
      </c>
      <c r="B58" s="9">
        <f t="shared" si="13"/>
        <v>44599</v>
      </c>
      <c r="C58" s="51">
        <v>298724</v>
      </c>
      <c r="D58" s="64" t="str">
        <f t="shared" si="22"/>
        <v/>
      </c>
      <c r="E58" s="12"/>
      <c r="F58" s="12"/>
      <c r="G58" s="12"/>
      <c r="H58" s="12"/>
      <c r="I58" s="12"/>
      <c r="J58" s="12"/>
      <c r="K58" s="12"/>
      <c r="L58" s="12"/>
      <c r="M58" s="74" t="str">
        <f t="shared" si="23"/>
        <v/>
      </c>
      <c r="N58" s="86" t="s">
        <v>103</v>
      </c>
      <c r="O58" s="86" t="s">
        <v>103</v>
      </c>
      <c r="P58" s="86"/>
      <c r="Q58" s="86"/>
      <c r="R58" s="83"/>
      <c r="S58" s="83"/>
      <c r="T58" s="83"/>
      <c r="U58" s="83"/>
      <c r="V58" s="5" t="str">
        <f t="shared" si="24"/>
        <v/>
      </c>
      <c r="W58" s="41"/>
      <c r="X58" s="41"/>
      <c r="Y58" s="41"/>
      <c r="Z58" s="41"/>
      <c r="AA58" s="41"/>
      <c r="AB58" s="41"/>
      <c r="AC58" s="41"/>
      <c r="AD58" s="41"/>
      <c r="AE58" s="5" t="str">
        <f t="shared" si="25"/>
        <v/>
      </c>
      <c r="AF58" s="41"/>
      <c r="AG58" s="41"/>
      <c r="AH58" s="41"/>
      <c r="AI58" s="41"/>
      <c r="AJ58" s="41"/>
      <c r="AK58" s="41"/>
      <c r="AL58" s="41"/>
      <c r="AM58" s="41"/>
      <c r="AN58" s="45">
        <f t="shared" si="32"/>
        <v>20.750988142292488</v>
      </c>
      <c r="AO58" s="41">
        <v>1012</v>
      </c>
      <c r="AP58" s="110" t="s">
        <v>103</v>
      </c>
      <c r="AQ58" s="111" t="s">
        <v>103</v>
      </c>
      <c r="AR58" s="126" t="str">
        <f t="shared" si="26"/>
        <v/>
      </c>
      <c r="AS58" s="126" t="str">
        <f t="shared" si="27"/>
        <v/>
      </c>
      <c r="AT58" s="127">
        <v>1079</v>
      </c>
      <c r="AU58" s="128">
        <v>2.15</v>
      </c>
      <c r="AV58" s="129" t="s">
        <v>103</v>
      </c>
      <c r="AW58" s="126" t="str">
        <f t="shared" si="28"/>
        <v/>
      </c>
      <c r="AX58" s="126" t="str">
        <f t="shared" si="29"/>
        <v/>
      </c>
      <c r="AY58" s="64" t="str">
        <f t="shared" si="30"/>
        <v/>
      </c>
      <c r="AZ58" s="97">
        <v>81.52</v>
      </c>
      <c r="BA58" s="68"/>
      <c r="BB58" s="68"/>
      <c r="BC58" s="68"/>
      <c r="BD58" s="68"/>
      <c r="BE58" s="15"/>
      <c r="BF58" s="5">
        <f t="shared" si="31"/>
        <v>9516</v>
      </c>
      <c r="BG58" s="42">
        <v>8783</v>
      </c>
      <c r="BH58" s="42">
        <v>733</v>
      </c>
      <c r="BI58" s="42"/>
      <c r="BJ58" s="42"/>
      <c r="BK58" s="42">
        <v>0</v>
      </c>
      <c r="BL58" s="42"/>
      <c r="BM58" s="15"/>
    </row>
    <row r="59" spans="1:65" outlineLevel="5" x14ac:dyDescent="0.3">
      <c r="A59" s="22">
        <f t="shared" si="5"/>
        <v>2</v>
      </c>
      <c r="B59" s="9">
        <f t="shared" si="13"/>
        <v>44600</v>
      </c>
      <c r="C59" s="51">
        <v>287903</v>
      </c>
      <c r="D59" s="64" t="str">
        <f t="shared" si="22"/>
        <v/>
      </c>
      <c r="E59" s="12"/>
      <c r="F59" s="12"/>
      <c r="G59" s="12"/>
      <c r="H59" s="12"/>
      <c r="I59" s="12"/>
      <c r="J59" s="12"/>
      <c r="K59" s="12"/>
      <c r="L59" s="12"/>
      <c r="M59" s="74" t="str">
        <f t="shared" si="23"/>
        <v/>
      </c>
      <c r="N59" s="86" t="s">
        <v>103</v>
      </c>
      <c r="O59" s="86" t="s">
        <v>103</v>
      </c>
      <c r="P59" s="86"/>
      <c r="Q59" s="86"/>
      <c r="R59" s="83"/>
      <c r="S59" s="83"/>
      <c r="T59" s="83"/>
      <c r="U59" s="83"/>
      <c r="V59" s="5" t="str">
        <f t="shared" si="24"/>
        <v/>
      </c>
      <c r="W59" s="41"/>
      <c r="X59" s="41"/>
      <c r="Y59" s="41"/>
      <c r="Z59" s="41"/>
      <c r="AA59" s="41"/>
      <c r="AB59" s="41"/>
      <c r="AC59" s="41"/>
      <c r="AD59" s="41"/>
      <c r="AE59" s="5" t="str">
        <f t="shared" si="25"/>
        <v/>
      </c>
      <c r="AF59" s="41"/>
      <c r="AG59" s="41"/>
      <c r="AH59" s="41"/>
      <c r="AI59" s="41"/>
      <c r="AJ59" s="41"/>
      <c r="AK59" s="41"/>
      <c r="AL59" s="41"/>
      <c r="AM59" s="41"/>
      <c r="AN59" s="45">
        <f t="shared" si="32"/>
        <v>23.076923076923077</v>
      </c>
      <c r="AO59" s="41">
        <v>910</v>
      </c>
      <c r="AP59" s="110" t="s">
        <v>103</v>
      </c>
      <c r="AQ59" s="111" t="s">
        <v>103</v>
      </c>
      <c r="AR59" s="126" t="str">
        <f t="shared" si="26"/>
        <v/>
      </c>
      <c r="AS59" s="126" t="str">
        <f t="shared" si="27"/>
        <v/>
      </c>
      <c r="AT59" s="127">
        <v>989</v>
      </c>
      <c r="AU59" s="128">
        <v>2.16</v>
      </c>
      <c r="AV59" s="129" t="s">
        <v>103</v>
      </c>
      <c r="AW59" s="126" t="str">
        <f t="shared" si="28"/>
        <v/>
      </c>
      <c r="AX59" s="126" t="str">
        <f t="shared" si="29"/>
        <v/>
      </c>
      <c r="AY59" s="64" t="str">
        <f t="shared" si="30"/>
        <v/>
      </c>
      <c r="AZ59" s="97">
        <v>81.489999999999995</v>
      </c>
      <c r="BA59" s="68"/>
      <c r="BB59" s="68"/>
      <c r="BC59" s="68"/>
      <c r="BD59" s="68"/>
      <c r="BE59" s="15"/>
      <c r="BF59" s="5">
        <f t="shared" si="31"/>
        <v>10629</v>
      </c>
      <c r="BG59" s="42">
        <v>6007</v>
      </c>
      <c r="BH59" s="42">
        <v>4622</v>
      </c>
      <c r="BI59" s="42"/>
      <c r="BJ59" s="42"/>
      <c r="BK59" s="42">
        <v>0</v>
      </c>
      <c r="BL59" s="42"/>
      <c r="BM59" s="15"/>
    </row>
    <row r="60" spans="1:65" outlineLevel="5" x14ac:dyDescent="0.3">
      <c r="A60" s="22">
        <f t="shared" si="5"/>
        <v>2</v>
      </c>
      <c r="B60" s="9">
        <f t="shared" si="13"/>
        <v>44601</v>
      </c>
      <c r="C60" s="51">
        <v>286705</v>
      </c>
      <c r="D60" s="64" t="str">
        <f t="shared" si="22"/>
        <v/>
      </c>
      <c r="E60" s="12"/>
      <c r="F60" s="12"/>
      <c r="G60" s="12"/>
      <c r="H60" s="12"/>
      <c r="I60" s="12"/>
      <c r="J60" s="12"/>
      <c r="K60" s="12"/>
      <c r="L60" s="12"/>
      <c r="M60" s="74" t="str">
        <f t="shared" si="23"/>
        <v/>
      </c>
      <c r="N60" s="86" t="s">
        <v>103</v>
      </c>
      <c r="O60" s="86" t="s">
        <v>103</v>
      </c>
      <c r="P60" s="86"/>
      <c r="Q60" s="86"/>
      <c r="R60" s="83"/>
      <c r="S60" s="83"/>
      <c r="T60" s="83"/>
      <c r="U60" s="83"/>
      <c r="V60" s="5" t="str">
        <f t="shared" si="24"/>
        <v/>
      </c>
      <c r="W60" s="41"/>
      <c r="X60" s="41"/>
      <c r="Y60" s="41"/>
      <c r="Z60" s="41"/>
      <c r="AA60" s="41"/>
      <c r="AB60" s="41"/>
      <c r="AC60" s="41"/>
      <c r="AD60" s="41"/>
      <c r="AE60" s="5" t="str">
        <f t="shared" si="25"/>
        <v/>
      </c>
      <c r="AF60" s="41"/>
      <c r="AG60" s="41"/>
      <c r="AH60" s="41"/>
      <c r="AI60" s="41"/>
      <c r="AJ60" s="41"/>
      <c r="AK60" s="41"/>
      <c r="AL60" s="41"/>
      <c r="AM60" s="41"/>
      <c r="AN60" s="45">
        <f t="shared" si="32"/>
        <v>16.600790513833992</v>
      </c>
      <c r="AO60" s="41">
        <v>1265</v>
      </c>
      <c r="AP60" s="110" t="s">
        <v>103</v>
      </c>
      <c r="AQ60" s="111" t="s">
        <v>103</v>
      </c>
      <c r="AR60" s="126" t="str">
        <f t="shared" si="26"/>
        <v/>
      </c>
      <c r="AS60" s="126" t="str">
        <f t="shared" si="27"/>
        <v/>
      </c>
      <c r="AT60" s="127">
        <v>1258</v>
      </c>
      <c r="AU60" s="128">
        <v>2.16</v>
      </c>
      <c r="AV60" s="129" t="s">
        <v>103</v>
      </c>
      <c r="AW60" s="126" t="str">
        <f t="shared" si="28"/>
        <v/>
      </c>
      <c r="AX60" s="126" t="str">
        <f t="shared" si="29"/>
        <v/>
      </c>
      <c r="AY60" s="64" t="str">
        <f t="shared" si="30"/>
        <v/>
      </c>
      <c r="AZ60" s="97">
        <v>81.61</v>
      </c>
      <c r="BA60" s="68"/>
      <c r="BB60" s="68"/>
      <c r="BC60" s="68"/>
      <c r="BD60" s="68"/>
      <c r="BE60" s="15"/>
      <c r="BF60" s="5">
        <f t="shared" si="31"/>
        <v>17614</v>
      </c>
      <c r="BG60" s="42">
        <v>5914</v>
      </c>
      <c r="BH60" s="42">
        <v>11700</v>
      </c>
      <c r="BI60" s="42"/>
      <c r="BJ60" s="42"/>
      <c r="BK60" s="42">
        <v>0</v>
      </c>
      <c r="BL60" s="42"/>
      <c r="BM60" s="15"/>
    </row>
    <row r="61" spans="1:65" outlineLevel="5" x14ac:dyDescent="0.3">
      <c r="A61" s="22">
        <f t="shared" si="5"/>
        <v>2</v>
      </c>
      <c r="B61" s="9">
        <f t="shared" si="13"/>
        <v>44602</v>
      </c>
      <c r="C61" s="51">
        <v>295147</v>
      </c>
      <c r="D61" s="64" t="str">
        <f t="shared" si="22"/>
        <v/>
      </c>
      <c r="E61" s="12"/>
      <c r="F61" s="12"/>
      <c r="G61" s="12"/>
      <c r="H61" s="12"/>
      <c r="I61" s="12"/>
      <c r="J61" s="12"/>
      <c r="K61" s="12"/>
      <c r="L61" s="12"/>
      <c r="M61" s="74">
        <f t="shared" si="23"/>
        <v>7.1</v>
      </c>
      <c r="N61" s="86">
        <v>7.02</v>
      </c>
      <c r="O61" s="86">
        <v>7.17</v>
      </c>
      <c r="P61" s="86"/>
      <c r="Q61" s="86"/>
      <c r="R61" s="83"/>
      <c r="S61" s="83"/>
      <c r="T61" s="83"/>
      <c r="U61" s="83"/>
      <c r="V61" s="5" t="str">
        <f t="shared" si="24"/>
        <v/>
      </c>
      <c r="W61" s="41"/>
      <c r="X61" s="41"/>
      <c r="Y61" s="41"/>
      <c r="Z61" s="41"/>
      <c r="AA61" s="41"/>
      <c r="AB61" s="41"/>
      <c r="AC61" s="41"/>
      <c r="AD61" s="41"/>
      <c r="AE61" s="5" t="str">
        <f t="shared" si="25"/>
        <v/>
      </c>
      <c r="AF61" s="41"/>
      <c r="AG61" s="41"/>
      <c r="AH61" s="41"/>
      <c r="AI61" s="41"/>
      <c r="AJ61" s="41"/>
      <c r="AK61" s="41"/>
      <c r="AL61" s="41"/>
      <c r="AM61" s="41"/>
      <c r="AN61" s="45">
        <f t="shared" si="32"/>
        <v>16.813450760608486</v>
      </c>
      <c r="AO61" s="41">
        <v>1249</v>
      </c>
      <c r="AP61" s="110">
        <v>3.49</v>
      </c>
      <c r="AQ61" s="111">
        <v>2.97</v>
      </c>
      <c r="AR61" s="126">
        <f t="shared" si="26"/>
        <v>85.100286532951287</v>
      </c>
      <c r="AS61" s="126">
        <f t="shared" si="27"/>
        <v>14.899713467048713</v>
      </c>
      <c r="AT61" s="127">
        <v>1239</v>
      </c>
      <c r="AU61" s="128">
        <v>2.15</v>
      </c>
      <c r="AV61" s="129">
        <v>1.49</v>
      </c>
      <c r="AW61" s="126">
        <f t="shared" si="28"/>
        <v>69.302325581395351</v>
      </c>
      <c r="AX61" s="126">
        <f t="shared" si="29"/>
        <v>30.697674418604649</v>
      </c>
      <c r="AY61" s="64">
        <f t="shared" si="30"/>
        <v>60.473421079481682</v>
      </c>
      <c r="AZ61" s="97">
        <v>81.45</v>
      </c>
      <c r="BA61" s="68"/>
      <c r="BB61" s="68"/>
      <c r="BC61" s="68"/>
      <c r="BD61" s="68"/>
      <c r="BE61" s="15"/>
      <c r="BF61" s="5">
        <f t="shared" si="31"/>
        <v>17380</v>
      </c>
      <c r="BG61" s="42">
        <v>6685</v>
      </c>
      <c r="BH61" s="42">
        <v>10695</v>
      </c>
      <c r="BI61" s="42"/>
      <c r="BJ61" s="42"/>
      <c r="BK61" s="42">
        <v>0</v>
      </c>
      <c r="BL61" s="42"/>
      <c r="BM61" s="15"/>
    </row>
    <row r="62" spans="1:65" outlineLevel="5" x14ac:dyDescent="0.3">
      <c r="A62" s="22">
        <f t="shared" si="5"/>
        <v>2</v>
      </c>
      <c r="B62" s="9">
        <f t="shared" si="13"/>
        <v>44603</v>
      </c>
      <c r="C62" s="51">
        <v>294796</v>
      </c>
      <c r="D62" s="64" t="str">
        <f t="shared" si="22"/>
        <v/>
      </c>
      <c r="E62" s="12"/>
      <c r="F62" s="12"/>
      <c r="G62" s="12"/>
      <c r="H62" s="12"/>
      <c r="I62" s="12"/>
      <c r="J62" s="12"/>
      <c r="K62" s="12"/>
      <c r="L62" s="12"/>
      <c r="M62" s="74" t="str">
        <f t="shared" si="23"/>
        <v/>
      </c>
      <c r="N62" s="86" t="s">
        <v>103</v>
      </c>
      <c r="O62" s="86" t="s">
        <v>103</v>
      </c>
      <c r="P62" s="86"/>
      <c r="Q62" s="86"/>
      <c r="R62" s="83"/>
      <c r="S62" s="83"/>
      <c r="T62" s="83"/>
      <c r="U62" s="83"/>
      <c r="V62" s="5" t="str">
        <f t="shared" si="24"/>
        <v/>
      </c>
      <c r="W62" s="41"/>
      <c r="X62" s="41"/>
      <c r="Y62" s="41"/>
      <c r="Z62" s="41"/>
      <c r="AA62" s="41"/>
      <c r="AB62" s="41"/>
      <c r="AC62" s="41"/>
      <c r="AD62" s="41"/>
      <c r="AE62" s="5" t="str">
        <f t="shared" si="25"/>
        <v/>
      </c>
      <c r="AF62" s="41"/>
      <c r="AG62" s="41"/>
      <c r="AH62" s="41"/>
      <c r="AI62" s="41"/>
      <c r="AJ62" s="41"/>
      <c r="AK62" s="41"/>
      <c r="AL62" s="41"/>
      <c r="AM62" s="41"/>
      <c r="AN62" s="45">
        <f t="shared" si="32"/>
        <v>18.485915492957748</v>
      </c>
      <c r="AO62" s="41">
        <v>1136</v>
      </c>
      <c r="AP62" s="110" t="s">
        <v>103</v>
      </c>
      <c r="AQ62" s="111" t="s">
        <v>103</v>
      </c>
      <c r="AR62" s="126" t="str">
        <f t="shared" si="26"/>
        <v/>
      </c>
      <c r="AS62" s="126" t="str">
        <f t="shared" si="27"/>
        <v/>
      </c>
      <c r="AT62" s="127">
        <v>1747</v>
      </c>
      <c r="AU62" s="128">
        <v>2.16</v>
      </c>
      <c r="AV62" s="129" t="s">
        <v>103</v>
      </c>
      <c r="AW62" s="126" t="str">
        <f t="shared" si="28"/>
        <v/>
      </c>
      <c r="AX62" s="126" t="str">
        <f t="shared" si="29"/>
        <v/>
      </c>
      <c r="AY62" s="64" t="str">
        <f t="shared" si="30"/>
        <v/>
      </c>
      <c r="AZ62" s="97">
        <v>81.27</v>
      </c>
      <c r="BA62" s="68"/>
      <c r="BB62" s="68"/>
      <c r="BC62" s="68"/>
      <c r="BD62" s="68"/>
      <c r="BE62" s="15"/>
      <c r="BF62" s="5">
        <f t="shared" si="31"/>
        <v>12114</v>
      </c>
      <c r="BG62" s="42">
        <v>7636</v>
      </c>
      <c r="BH62" s="42">
        <v>4478</v>
      </c>
      <c r="BI62" s="42"/>
      <c r="BJ62" s="42"/>
      <c r="BK62" s="42">
        <v>0</v>
      </c>
      <c r="BL62" s="42"/>
      <c r="BM62" s="15"/>
    </row>
    <row r="63" spans="1:65" outlineLevel="5" x14ac:dyDescent="0.3">
      <c r="A63" s="22">
        <f t="shared" si="5"/>
        <v>2</v>
      </c>
      <c r="B63" s="9">
        <f t="shared" si="13"/>
        <v>44604</v>
      </c>
      <c r="C63" s="51">
        <v>286922</v>
      </c>
      <c r="D63" s="64" t="str">
        <f t="shared" si="22"/>
        <v/>
      </c>
      <c r="E63" s="12"/>
      <c r="F63" s="12"/>
      <c r="G63" s="12"/>
      <c r="H63" s="12"/>
      <c r="I63" s="12"/>
      <c r="J63" s="12"/>
      <c r="K63" s="12"/>
      <c r="L63" s="12"/>
      <c r="M63" s="74" t="str">
        <f t="shared" si="23"/>
        <v/>
      </c>
      <c r="N63" s="86" t="s">
        <v>103</v>
      </c>
      <c r="O63" s="86" t="s">
        <v>103</v>
      </c>
      <c r="P63" s="86"/>
      <c r="Q63" s="86"/>
      <c r="R63" s="83"/>
      <c r="S63" s="83"/>
      <c r="T63" s="83"/>
      <c r="U63" s="83"/>
      <c r="V63" s="5" t="str">
        <f t="shared" si="24"/>
        <v/>
      </c>
      <c r="W63" s="41"/>
      <c r="X63" s="41"/>
      <c r="Y63" s="41"/>
      <c r="Z63" s="41"/>
      <c r="AA63" s="41"/>
      <c r="AB63" s="41"/>
      <c r="AC63" s="41"/>
      <c r="AD63" s="41"/>
      <c r="AE63" s="5" t="str">
        <f t="shared" si="25"/>
        <v/>
      </c>
      <c r="AF63" s="41"/>
      <c r="AG63" s="41"/>
      <c r="AH63" s="41"/>
      <c r="AI63" s="41"/>
      <c r="AJ63" s="41"/>
      <c r="AK63" s="41"/>
      <c r="AL63" s="41"/>
      <c r="AM63" s="41"/>
      <c r="AN63" s="45">
        <f t="shared" si="32"/>
        <v>16.457680250783699</v>
      </c>
      <c r="AO63" s="41">
        <v>1276</v>
      </c>
      <c r="AP63" s="110" t="s">
        <v>103</v>
      </c>
      <c r="AQ63" s="111" t="s">
        <v>103</v>
      </c>
      <c r="AR63" s="126" t="str">
        <f t="shared" si="26"/>
        <v/>
      </c>
      <c r="AS63" s="126" t="str">
        <f t="shared" si="27"/>
        <v/>
      </c>
      <c r="AT63" s="127">
        <v>1320</v>
      </c>
      <c r="AU63" s="128" t="s">
        <v>103</v>
      </c>
      <c r="AV63" s="129" t="s">
        <v>103</v>
      </c>
      <c r="AW63" s="126" t="str">
        <f t="shared" si="28"/>
        <v/>
      </c>
      <c r="AX63" s="126" t="str">
        <f t="shared" si="29"/>
        <v/>
      </c>
      <c r="AY63" s="64" t="str">
        <f t="shared" si="30"/>
        <v/>
      </c>
      <c r="AZ63" s="97" t="s">
        <v>103</v>
      </c>
      <c r="BA63" s="68"/>
      <c r="BB63" s="68"/>
      <c r="BC63" s="68"/>
      <c r="BD63" s="68"/>
      <c r="BE63" s="15"/>
      <c r="BF63" s="5">
        <f t="shared" si="31"/>
        <v>10829</v>
      </c>
      <c r="BG63" s="42">
        <v>5883</v>
      </c>
      <c r="BH63" s="42">
        <v>4946</v>
      </c>
      <c r="BI63" s="42"/>
      <c r="BJ63" s="42"/>
      <c r="BK63" s="42">
        <v>0</v>
      </c>
      <c r="BL63" s="42"/>
      <c r="BM63" s="15"/>
    </row>
    <row r="64" spans="1:65" outlineLevel="5" x14ac:dyDescent="0.3">
      <c r="A64" s="22">
        <f t="shared" si="5"/>
        <v>2</v>
      </c>
      <c r="B64" s="9">
        <f t="shared" si="13"/>
        <v>44605</v>
      </c>
      <c r="C64" s="51">
        <v>294555</v>
      </c>
      <c r="D64" s="64" t="str">
        <f t="shared" si="22"/>
        <v/>
      </c>
      <c r="E64" s="12"/>
      <c r="F64" s="12"/>
      <c r="G64" s="12"/>
      <c r="H64" s="12"/>
      <c r="I64" s="12"/>
      <c r="J64" s="12"/>
      <c r="K64" s="12"/>
      <c r="L64" s="12"/>
      <c r="M64" s="74" t="str">
        <f t="shared" si="23"/>
        <v/>
      </c>
      <c r="N64" s="86" t="s">
        <v>103</v>
      </c>
      <c r="O64" s="86" t="s">
        <v>103</v>
      </c>
      <c r="P64" s="86"/>
      <c r="Q64" s="86"/>
      <c r="R64" s="83"/>
      <c r="S64" s="83"/>
      <c r="T64" s="83"/>
      <c r="U64" s="83"/>
      <c r="V64" s="5" t="str">
        <f t="shared" si="24"/>
        <v/>
      </c>
      <c r="W64" s="41"/>
      <c r="X64" s="41"/>
      <c r="Y64" s="41"/>
      <c r="Z64" s="41"/>
      <c r="AA64" s="41"/>
      <c r="AB64" s="41"/>
      <c r="AC64" s="41"/>
      <c r="AD64" s="41"/>
      <c r="AE64" s="5" t="str">
        <f t="shared" si="25"/>
        <v/>
      </c>
      <c r="AF64" s="41"/>
      <c r="AG64" s="41"/>
      <c r="AH64" s="41"/>
      <c r="AI64" s="41"/>
      <c r="AJ64" s="41"/>
      <c r="AK64" s="41"/>
      <c r="AL64" s="41"/>
      <c r="AM64" s="41"/>
      <c r="AN64" s="45">
        <f t="shared" si="32"/>
        <v>15.272727272727273</v>
      </c>
      <c r="AO64" s="41">
        <v>1375</v>
      </c>
      <c r="AP64" s="110" t="s">
        <v>103</v>
      </c>
      <c r="AQ64" s="111" t="s">
        <v>103</v>
      </c>
      <c r="AR64" s="126" t="str">
        <f t="shared" si="26"/>
        <v/>
      </c>
      <c r="AS64" s="126" t="str">
        <f t="shared" si="27"/>
        <v/>
      </c>
      <c r="AT64" s="127">
        <v>1412</v>
      </c>
      <c r="AU64" s="128" t="s">
        <v>103</v>
      </c>
      <c r="AV64" s="129" t="s">
        <v>103</v>
      </c>
      <c r="AW64" s="126" t="str">
        <f t="shared" si="28"/>
        <v/>
      </c>
      <c r="AX64" s="126" t="str">
        <f t="shared" si="29"/>
        <v/>
      </c>
      <c r="AY64" s="64" t="str">
        <f t="shared" si="30"/>
        <v/>
      </c>
      <c r="AZ64" s="97" t="s">
        <v>103</v>
      </c>
      <c r="BA64" s="68"/>
      <c r="BB64" s="68"/>
      <c r="BC64" s="68"/>
      <c r="BD64" s="68"/>
      <c r="BE64" s="15"/>
      <c r="BF64" s="5">
        <f t="shared" si="31"/>
        <v>17324</v>
      </c>
      <c r="BG64" s="42">
        <v>6210</v>
      </c>
      <c r="BH64" s="42">
        <v>11114</v>
      </c>
      <c r="BI64" s="42"/>
      <c r="BJ64" s="42"/>
      <c r="BK64" s="42">
        <v>0</v>
      </c>
      <c r="BL64" s="42"/>
      <c r="BM64" s="15"/>
    </row>
    <row r="65" spans="1:65" outlineLevel="5" x14ac:dyDescent="0.3">
      <c r="A65" s="22">
        <f t="shared" si="5"/>
        <v>2</v>
      </c>
      <c r="B65" s="9">
        <f t="shared" si="13"/>
        <v>44606</v>
      </c>
      <c r="C65" s="51">
        <v>304761</v>
      </c>
      <c r="D65" s="64" t="str">
        <f t="shared" si="22"/>
        <v/>
      </c>
      <c r="E65" s="12"/>
      <c r="F65" s="12"/>
      <c r="G65" s="12"/>
      <c r="H65" s="12"/>
      <c r="I65" s="12"/>
      <c r="J65" s="12"/>
      <c r="K65" s="12"/>
      <c r="L65" s="12"/>
      <c r="M65" s="74" t="str">
        <f t="shared" si="23"/>
        <v/>
      </c>
      <c r="N65" s="86" t="s">
        <v>103</v>
      </c>
      <c r="O65" s="86" t="s">
        <v>103</v>
      </c>
      <c r="P65" s="86"/>
      <c r="Q65" s="86"/>
      <c r="R65" s="83"/>
      <c r="S65" s="83"/>
      <c r="T65" s="83"/>
      <c r="U65" s="83"/>
      <c r="V65" s="5" t="str">
        <f t="shared" si="24"/>
        <v/>
      </c>
      <c r="W65" s="41"/>
      <c r="X65" s="41"/>
      <c r="Y65" s="41"/>
      <c r="Z65" s="41"/>
      <c r="AA65" s="41"/>
      <c r="AB65" s="41"/>
      <c r="AC65" s="41"/>
      <c r="AD65" s="41"/>
      <c r="AE65" s="5" t="str">
        <f t="shared" si="25"/>
        <v/>
      </c>
      <c r="AF65" s="41"/>
      <c r="AG65" s="41"/>
      <c r="AH65" s="41"/>
      <c r="AI65" s="41"/>
      <c r="AJ65" s="41"/>
      <c r="AK65" s="41"/>
      <c r="AL65" s="41"/>
      <c r="AM65" s="41"/>
      <c r="AN65" s="45">
        <f t="shared" si="32"/>
        <v>17.142857142857142</v>
      </c>
      <c r="AO65" s="41">
        <v>1225</v>
      </c>
      <c r="AP65" s="110" t="s">
        <v>103</v>
      </c>
      <c r="AQ65" s="111" t="s">
        <v>103</v>
      </c>
      <c r="AR65" s="126" t="str">
        <f t="shared" si="26"/>
        <v/>
      </c>
      <c r="AS65" s="126" t="str">
        <f t="shared" si="27"/>
        <v/>
      </c>
      <c r="AT65" s="127">
        <v>1270</v>
      </c>
      <c r="AU65" s="128">
        <v>2.2000000000000002</v>
      </c>
      <c r="AV65" s="129" t="s">
        <v>103</v>
      </c>
      <c r="AW65" s="126" t="str">
        <f t="shared" si="28"/>
        <v/>
      </c>
      <c r="AX65" s="126" t="str">
        <f t="shared" si="29"/>
        <v/>
      </c>
      <c r="AY65" s="64" t="str">
        <f t="shared" si="30"/>
        <v/>
      </c>
      <c r="AZ65" s="97">
        <v>81.19</v>
      </c>
      <c r="BA65" s="68"/>
      <c r="BB65" s="68"/>
      <c r="BC65" s="68"/>
      <c r="BD65" s="68"/>
      <c r="BE65" s="15"/>
      <c r="BF65" s="5">
        <f t="shared" si="31"/>
        <v>13025</v>
      </c>
      <c r="BG65" s="42">
        <v>7763</v>
      </c>
      <c r="BH65" s="42">
        <v>5262</v>
      </c>
      <c r="BI65" s="42"/>
      <c r="BJ65" s="42"/>
      <c r="BK65" s="42">
        <v>0</v>
      </c>
      <c r="BL65" s="42"/>
      <c r="BM65" s="15"/>
    </row>
    <row r="66" spans="1:65" outlineLevel="5" x14ac:dyDescent="0.3">
      <c r="A66" s="22">
        <f t="shared" si="5"/>
        <v>2</v>
      </c>
      <c r="B66" s="9">
        <f t="shared" si="13"/>
        <v>44607</v>
      </c>
      <c r="C66" s="51">
        <v>299072</v>
      </c>
      <c r="D66" s="64" t="str">
        <f t="shared" si="22"/>
        <v/>
      </c>
      <c r="E66" s="12"/>
      <c r="F66" s="12"/>
      <c r="G66" s="12"/>
      <c r="H66" s="12"/>
      <c r="I66" s="12"/>
      <c r="J66" s="12"/>
      <c r="K66" s="12"/>
      <c r="L66" s="12"/>
      <c r="M66" s="74">
        <f t="shared" si="23"/>
        <v>7.3</v>
      </c>
      <c r="N66" s="86">
        <v>7.33</v>
      </c>
      <c r="O66" s="86">
        <v>7.25</v>
      </c>
      <c r="P66" s="86"/>
      <c r="Q66" s="86"/>
      <c r="R66" s="83"/>
      <c r="S66" s="83"/>
      <c r="T66" s="83"/>
      <c r="U66" s="83"/>
      <c r="V66" s="5" t="str">
        <f t="shared" si="24"/>
        <v/>
      </c>
      <c r="W66" s="41"/>
      <c r="X66" s="41"/>
      <c r="Y66" s="41"/>
      <c r="Z66" s="41"/>
      <c r="AA66" s="41"/>
      <c r="AB66" s="41"/>
      <c r="AC66" s="41"/>
      <c r="AD66" s="41"/>
      <c r="AE66" s="5" t="str">
        <f t="shared" si="25"/>
        <v/>
      </c>
      <c r="AF66" s="41"/>
      <c r="AG66" s="41"/>
      <c r="AH66" s="41"/>
      <c r="AI66" s="41"/>
      <c r="AJ66" s="41"/>
      <c r="AK66" s="41"/>
      <c r="AL66" s="41"/>
      <c r="AM66" s="41"/>
      <c r="AN66" s="45">
        <f t="shared" si="32"/>
        <v>23.178807947019866</v>
      </c>
      <c r="AO66" s="41">
        <v>906</v>
      </c>
      <c r="AP66" s="110">
        <v>3.47</v>
      </c>
      <c r="AQ66" s="111">
        <v>2.9</v>
      </c>
      <c r="AR66" s="126">
        <f t="shared" si="26"/>
        <v>83.573487031700282</v>
      </c>
      <c r="AS66" s="126">
        <f t="shared" si="27"/>
        <v>16.426512968299718</v>
      </c>
      <c r="AT66" s="127">
        <v>1006</v>
      </c>
      <c r="AU66" s="128">
        <v>2.2599999999999998</v>
      </c>
      <c r="AV66" s="129">
        <v>1.59</v>
      </c>
      <c r="AW66" s="126">
        <f t="shared" si="28"/>
        <v>70.353982300884965</v>
      </c>
      <c r="AX66" s="126">
        <f t="shared" si="29"/>
        <v>29.646017699115035</v>
      </c>
      <c r="AY66" s="64">
        <f t="shared" si="30"/>
        <v>53.355635615028262</v>
      </c>
      <c r="AZ66" s="97">
        <v>81.099999999999994</v>
      </c>
      <c r="BA66" s="68"/>
      <c r="BB66" s="68"/>
      <c r="BC66" s="68"/>
      <c r="BD66" s="68"/>
      <c r="BE66" s="15"/>
      <c r="BF66" s="5">
        <f t="shared" si="31"/>
        <v>10622</v>
      </c>
      <c r="BG66" s="42">
        <v>8803</v>
      </c>
      <c r="BH66" s="42">
        <v>1819</v>
      </c>
      <c r="BI66" s="42"/>
      <c r="BJ66" s="42"/>
      <c r="BK66" s="42">
        <v>0</v>
      </c>
      <c r="BL66" s="42"/>
      <c r="BM66" s="15"/>
    </row>
    <row r="67" spans="1:65" outlineLevel="5" x14ac:dyDescent="0.3">
      <c r="A67" s="22">
        <f t="shared" si="5"/>
        <v>2</v>
      </c>
      <c r="B67" s="9">
        <f t="shared" si="13"/>
        <v>44608</v>
      </c>
      <c r="C67" s="51">
        <v>288116</v>
      </c>
      <c r="D67" s="64" t="str">
        <f t="shared" si="22"/>
        <v/>
      </c>
      <c r="E67" s="12"/>
      <c r="F67" s="12"/>
      <c r="G67" s="12"/>
      <c r="H67" s="12"/>
      <c r="I67" s="12"/>
      <c r="J67" s="12"/>
      <c r="K67" s="12"/>
      <c r="L67" s="12"/>
      <c r="M67" s="74" t="str">
        <f t="shared" si="23"/>
        <v/>
      </c>
      <c r="N67" s="86" t="s">
        <v>103</v>
      </c>
      <c r="O67" s="86" t="s">
        <v>103</v>
      </c>
      <c r="P67" s="86"/>
      <c r="Q67" s="86"/>
      <c r="R67" s="83"/>
      <c r="S67" s="83"/>
      <c r="T67" s="83"/>
      <c r="U67" s="83"/>
      <c r="V67" s="5" t="str">
        <f t="shared" si="24"/>
        <v/>
      </c>
      <c r="W67" s="41"/>
      <c r="X67" s="41"/>
      <c r="Y67" s="41"/>
      <c r="Z67" s="41"/>
      <c r="AA67" s="41"/>
      <c r="AB67" s="41"/>
      <c r="AC67" s="41"/>
      <c r="AD67" s="41"/>
      <c r="AE67" s="5" t="str">
        <f t="shared" si="25"/>
        <v/>
      </c>
      <c r="AF67" s="41"/>
      <c r="AG67" s="41"/>
      <c r="AH67" s="41"/>
      <c r="AI67" s="41"/>
      <c r="AJ67" s="41"/>
      <c r="AK67" s="41"/>
      <c r="AL67" s="41"/>
      <c r="AM67" s="41"/>
      <c r="AN67" s="45">
        <f t="shared" si="32"/>
        <v>22.875816993464053</v>
      </c>
      <c r="AO67" s="41">
        <v>918</v>
      </c>
      <c r="AP67" s="110" t="s">
        <v>103</v>
      </c>
      <c r="AQ67" s="111" t="s">
        <v>103</v>
      </c>
      <c r="AR67" s="126" t="str">
        <f t="shared" si="26"/>
        <v/>
      </c>
      <c r="AS67" s="126" t="str">
        <f t="shared" si="27"/>
        <v/>
      </c>
      <c r="AT67" s="127">
        <v>1081</v>
      </c>
      <c r="AU67" s="128">
        <v>2.23</v>
      </c>
      <c r="AV67" s="129" t="s">
        <v>103</v>
      </c>
      <c r="AW67" s="126" t="str">
        <f t="shared" si="28"/>
        <v/>
      </c>
      <c r="AX67" s="126" t="str">
        <f t="shared" si="29"/>
        <v/>
      </c>
      <c r="AY67" s="64" t="str">
        <f t="shared" si="30"/>
        <v/>
      </c>
      <c r="AZ67" s="97">
        <v>81.239999999999995</v>
      </c>
      <c r="BA67" s="68"/>
      <c r="BB67" s="68"/>
      <c r="BC67" s="68"/>
      <c r="BD67" s="68"/>
      <c r="BE67" s="15"/>
      <c r="BF67" s="5">
        <f t="shared" si="31"/>
        <v>10401</v>
      </c>
      <c r="BG67" s="42">
        <v>6528</v>
      </c>
      <c r="BH67" s="42">
        <v>3873</v>
      </c>
      <c r="BI67" s="42"/>
      <c r="BJ67" s="42"/>
      <c r="BK67" s="42">
        <v>0</v>
      </c>
      <c r="BL67" s="42"/>
      <c r="BM67" s="15"/>
    </row>
    <row r="68" spans="1:65" outlineLevel="5" x14ac:dyDescent="0.3">
      <c r="A68" s="22">
        <f t="shared" si="5"/>
        <v>2</v>
      </c>
      <c r="B68" s="9">
        <f t="shared" si="13"/>
        <v>44609</v>
      </c>
      <c r="C68" s="51">
        <v>297923</v>
      </c>
      <c r="D68" s="64" t="str">
        <f t="shared" si="22"/>
        <v/>
      </c>
      <c r="E68" s="12"/>
      <c r="F68" s="12"/>
      <c r="G68" s="12"/>
      <c r="H68" s="12"/>
      <c r="I68" s="12"/>
      <c r="J68" s="12"/>
      <c r="K68" s="12"/>
      <c r="L68" s="12"/>
      <c r="M68" s="74" t="str">
        <f t="shared" si="23"/>
        <v/>
      </c>
      <c r="N68" s="86" t="s">
        <v>103</v>
      </c>
      <c r="O68" s="86" t="s">
        <v>103</v>
      </c>
      <c r="P68" s="86"/>
      <c r="Q68" s="86"/>
      <c r="R68" s="83"/>
      <c r="S68" s="83"/>
      <c r="T68" s="83"/>
      <c r="U68" s="83"/>
      <c r="V68" s="5" t="str">
        <f t="shared" si="24"/>
        <v/>
      </c>
      <c r="W68" s="41"/>
      <c r="X68" s="41"/>
      <c r="Y68" s="41"/>
      <c r="Z68" s="41"/>
      <c r="AA68" s="41"/>
      <c r="AB68" s="41"/>
      <c r="AC68" s="41"/>
      <c r="AD68" s="41"/>
      <c r="AE68" s="5" t="str">
        <f t="shared" si="25"/>
        <v/>
      </c>
      <c r="AF68" s="41"/>
      <c r="AG68" s="41"/>
      <c r="AH68" s="41"/>
      <c r="AI68" s="41"/>
      <c r="AJ68" s="41"/>
      <c r="AK68" s="41"/>
      <c r="AL68" s="41"/>
      <c r="AM68" s="41"/>
      <c r="AN68" s="45">
        <f t="shared" si="32"/>
        <v>20.812685827552031</v>
      </c>
      <c r="AO68" s="41">
        <v>1009</v>
      </c>
      <c r="AP68" s="110" t="s">
        <v>103</v>
      </c>
      <c r="AQ68" s="111" t="s">
        <v>103</v>
      </c>
      <c r="AR68" s="126" t="str">
        <f t="shared" si="26"/>
        <v/>
      </c>
      <c r="AS68" s="126" t="str">
        <f t="shared" si="27"/>
        <v/>
      </c>
      <c r="AT68" s="127">
        <v>1128</v>
      </c>
      <c r="AU68" s="128">
        <v>2.2200000000000002</v>
      </c>
      <c r="AV68" s="129" t="s">
        <v>103</v>
      </c>
      <c r="AW68" s="126" t="str">
        <f t="shared" si="28"/>
        <v/>
      </c>
      <c r="AX68" s="126" t="str">
        <f t="shared" si="29"/>
        <v/>
      </c>
      <c r="AY68" s="64" t="str">
        <f t="shared" si="30"/>
        <v/>
      </c>
      <c r="AZ68" s="97">
        <v>81.09</v>
      </c>
      <c r="BA68" s="68">
        <v>61.2</v>
      </c>
      <c r="BB68" s="68">
        <v>36.6</v>
      </c>
      <c r="BC68" s="68">
        <v>7</v>
      </c>
      <c r="BD68" s="68"/>
      <c r="BE68" s="15"/>
      <c r="BF68" s="5">
        <f t="shared" si="31"/>
        <v>6346</v>
      </c>
      <c r="BG68" s="42">
        <v>5504</v>
      </c>
      <c r="BH68" s="42">
        <v>842</v>
      </c>
      <c r="BI68" s="42"/>
      <c r="BJ68" s="42"/>
      <c r="BK68" s="42">
        <v>0</v>
      </c>
      <c r="BL68" s="42"/>
      <c r="BM68" s="15"/>
    </row>
    <row r="69" spans="1:65" outlineLevel="5" x14ac:dyDescent="0.3">
      <c r="A69" s="22">
        <f t="shared" si="5"/>
        <v>2</v>
      </c>
      <c r="B69" s="9">
        <f t="shared" si="13"/>
        <v>44610</v>
      </c>
      <c r="C69" s="51">
        <v>292547</v>
      </c>
      <c r="D69" s="64" t="str">
        <f t="shared" si="22"/>
        <v/>
      </c>
      <c r="E69" s="12"/>
      <c r="F69" s="12"/>
      <c r="G69" s="12"/>
      <c r="H69" s="12"/>
      <c r="I69" s="12"/>
      <c r="J69" s="12"/>
      <c r="K69" s="12"/>
      <c r="L69" s="12"/>
      <c r="M69" s="74" t="str">
        <f t="shared" si="23"/>
        <v/>
      </c>
      <c r="N69" s="86" t="s">
        <v>103</v>
      </c>
      <c r="O69" s="86" t="s">
        <v>103</v>
      </c>
      <c r="P69" s="86"/>
      <c r="Q69" s="86"/>
      <c r="R69" s="83"/>
      <c r="S69" s="83"/>
      <c r="T69" s="83"/>
      <c r="U69" s="83"/>
      <c r="V69" s="5" t="str">
        <f t="shared" si="24"/>
        <v/>
      </c>
      <c r="W69" s="41"/>
      <c r="X69" s="41"/>
      <c r="Y69" s="41"/>
      <c r="Z69" s="41"/>
      <c r="AA69" s="41"/>
      <c r="AB69" s="41"/>
      <c r="AC69" s="41"/>
      <c r="AD69" s="41"/>
      <c r="AE69" s="5" t="str">
        <f t="shared" si="25"/>
        <v/>
      </c>
      <c r="AF69" s="41"/>
      <c r="AG69" s="41"/>
      <c r="AH69" s="41"/>
      <c r="AI69" s="41"/>
      <c r="AJ69" s="41"/>
      <c r="AK69" s="41"/>
      <c r="AL69" s="41"/>
      <c r="AM69" s="41"/>
      <c r="AN69" s="45">
        <f t="shared" si="32"/>
        <v>21.021021021021021</v>
      </c>
      <c r="AO69" s="41">
        <v>999</v>
      </c>
      <c r="AP69" s="110" t="s">
        <v>103</v>
      </c>
      <c r="AQ69" s="111" t="s">
        <v>103</v>
      </c>
      <c r="AR69" s="126" t="str">
        <f t="shared" si="26"/>
        <v/>
      </c>
      <c r="AS69" s="126" t="str">
        <f t="shared" si="27"/>
        <v/>
      </c>
      <c r="AT69" s="127">
        <v>1118</v>
      </c>
      <c r="AU69" s="128">
        <v>2.2000000000000002</v>
      </c>
      <c r="AV69" s="129" t="s">
        <v>103</v>
      </c>
      <c r="AW69" s="126" t="str">
        <f t="shared" si="28"/>
        <v/>
      </c>
      <c r="AX69" s="126" t="str">
        <f t="shared" si="29"/>
        <v/>
      </c>
      <c r="AY69" s="64" t="str">
        <f t="shared" si="30"/>
        <v/>
      </c>
      <c r="AZ69" s="97">
        <v>81.239999999999995</v>
      </c>
      <c r="BA69" s="68"/>
      <c r="BB69" s="68"/>
      <c r="BC69" s="68"/>
      <c r="BD69" s="68"/>
      <c r="BE69" s="15"/>
      <c r="BF69" s="5">
        <f t="shared" si="31"/>
        <v>7034</v>
      </c>
      <c r="BG69" s="42">
        <v>6090</v>
      </c>
      <c r="BH69" s="42">
        <v>944</v>
      </c>
      <c r="BI69" s="42"/>
      <c r="BJ69" s="42"/>
      <c r="BK69" s="42">
        <v>0</v>
      </c>
      <c r="BL69" s="42"/>
      <c r="BM69" s="15"/>
    </row>
    <row r="70" spans="1:65" outlineLevel="5" x14ac:dyDescent="0.3">
      <c r="A70" s="22">
        <f t="shared" si="5"/>
        <v>2</v>
      </c>
      <c r="B70" s="9">
        <f t="shared" si="13"/>
        <v>44611</v>
      </c>
      <c r="C70" s="51">
        <v>305923</v>
      </c>
      <c r="D70" s="64" t="str">
        <f t="shared" si="22"/>
        <v/>
      </c>
      <c r="E70" s="12"/>
      <c r="F70" s="12"/>
      <c r="G70" s="12"/>
      <c r="H70" s="12"/>
      <c r="I70" s="12"/>
      <c r="J70" s="12"/>
      <c r="K70" s="12"/>
      <c r="L70" s="12"/>
      <c r="M70" s="74" t="str">
        <f t="shared" si="23"/>
        <v/>
      </c>
      <c r="N70" s="86" t="s">
        <v>103</v>
      </c>
      <c r="O70" s="86" t="s">
        <v>103</v>
      </c>
      <c r="P70" s="86"/>
      <c r="Q70" s="86"/>
      <c r="R70" s="83"/>
      <c r="S70" s="83"/>
      <c r="T70" s="83"/>
      <c r="U70" s="83"/>
      <c r="V70" s="5" t="str">
        <f t="shared" si="24"/>
        <v/>
      </c>
      <c r="W70" s="41"/>
      <c r="X70" s="41"/>
      <c r="Y70" s="41"/>
      <c r="Z70" s="41"/>
      <c r="AA70" s="41"/>
      <c r="AB70" s="41"/>
      <c r="AC70" s="41"/>
      <c r="AD70" s="41"/>
      <c r="AE70" s="5" t="str">
        <f t="shared" si="25"/>
        <v/>
      </c>
      <c r="AF70" s="41"/>
      <c r="AG70" s="41"/>
      <c r="AH70" s="41"/>
      <c r="AI70" s="41"/>
      <c r="AJ70" s="41"/>
      <c r="AK70" s="41"/>
      <c r="AL70" s="41"/>
      <c r="AM70" s="41"/>
      <c r="AN70" s="45">
        <f t="shared" si="32"/>
        <v>21.716649431230611</v>
      </c>
      <c r="AO70" s="41">
        <v>967</v>
      </c>
      <c r="AP70" s="110" t="s">
        <v>103</v>
      </c>
      <c r="AQ70" s="111" t="s">
        <v>103</v>
      </c>
      <c r="AR70" s="126" t="str">
        <f t="shared" si="26"/>
        <v/>
      </c>
      <c r="AS70" s="126" t="str">
        <f t="shared" si="27"/>
        <v/>
      </c>
      <c r="AT70" s="127">
        <v>1294</v>
      </c>
      <c r="AU70" s="128" t="s">
        <v>103</v>
      </c>
      <c r="AV70" s="129" t="s">
        <v>103</v>
      </c>
      <c r="AW70" s="126" t="str">
        <f t="shared" si="28"/>
        <v/>
      </c>
      <c r="AX70" s="126" t="str">
        <f t="shared" si="29"/>
        <v/>
      </c>
      <c r="AY70" s="64" t="str">
        <f t="shared" si="30"/>
        <v/>
      </c>
      <c r="AZ70" s="97" t="s">
        <v>103</v>
      </c>
      <c r="BA70" s="68"/>
      <c r="BB70" s="68"/>
      <c r="BC70" s="68"/>
      <c r="BD70" s="68"/>
      <c r="BE70" s="15"/>
      <c r="BF70" s="5">
        <f t="shared" si="31"/>
        <v>6783</v>
      </c>
      <c r="BG70" s="42">
        <v>5486</v>
      </c>
      <c r="BH70" s="42">
        <v>1297</v>
      </c>
      <c r="BI70" s="42"/>
      <c r="BJ70" s="42"/>
      <c r="BK70" s="42">
        <v>0</v>
      </c>
      <c r="BL70" s="42"/>
      <c r="BM70" s="15"/>
    </row>
    <row r="71" spans="1:65" outlineLevel="5" x14ac:dyDescent="0.3">
      <c r="A71" s="22">
        <f t="shared" si="5"/>
        <v>2</v>
      </c>
      <c r="B71" s="9">
        <f t="shared" si="13"/>
        <v>44612</v>
      </c>
      <c r="C71" s="51">
        <v>300294</v>
      </c>
      <c r="D71" s="64" t="str">
        <f t="shared" si="22"/>
        <v/>
      </c>
      <c r="E71" s="12"/>
      <c r="F71" s="12"/>
      <c r="G71" s="12"/>
      <c r="H71" s="12"/>
      <c r="I71" s="12"/>
      <c r="J71" s="12"/>
      <c r="K71" s="12"/>
      <c r="L71" s="12"/>
      <c r="M71" s="74" t="str">
        <f t="shared" si="23"/>
        <v/>
      </c>
      <c r="N71" s="86" t="s">
        <v>103</v>
      </c>
      <c r="O71" s="86" t="s">
        <v>103</v>
      </c>
      <c r="P71" s="86"/>
      <c r="Q71" s="86"/>
      <c r="R71" s="83"/>
      <c r="S71" s="83"/>
      <c r="T71" s="83"/>
      <c r="U71" s="83"/>
      <c r="V71" s="5" t="str">
        <f t="shared" si="24"/>
        <v/>
      </c>
      <c r="W71" s="41"/>
      <c r="X71" s="41"/>
      <c r="Y71" s="41"/>
      <c r="Z71" s="41"/>
      <c r="AA71" s="41"/>
      <c r="AB71" s="41"/>
      <c r="AC71" s="41"/>
      <c r="AD71" s="41"/>
      <c r="AE71" s="5" t="str">
        <f t="shared" si="25"/>
        <v/>
      </c>
      <c r="AF71" s="41"/>
      <c r="AG71" s="41"/>
      <c r="AH71" s="41"/>
      <c r="AI71" s="41"/>
      <c r="AJ71" s="41"/>
      <c r="AK71" s="41"/>
      <c r="AL71" s="41"/>
      <c r="AM71" s="41"/>
      <c r="AN71" s="45">
        <f t="shared" si="32"/>
        <v>23.972602739726028</v>
      </c>
      <c r="AO71" s="41">
        <v>876</v>
      </c>
      <c r="AP71" s="110" t="s">
        <v>103</v>
      </c>
      <c r="AQ71" s="111" t="s">
        <v>103</v>
      </c>
      <c r="AR71" s="126" t="str">
        <f t="shared" si="26"/>
        <v/>
      </c>
      <c r="AS71" s="126" t="str">
        <f t="shared" si="27"/>
        <v/>
      </c>
      <c r="AT71" s="127">
        <v>1143</v>
      </c>
      <c r="AU71" s="128" t="s">
        <v>103</v>
      </c>
      <c r="AV71" s="129" t="s">
        <v>103</v>
      </c>
      <c r="AW71" s="126" t="str">
        <f t="shared" si="28"/>
        <v/>
      </c>
      <c r="AX71" s="126" t="str">
        <f t="shared" si="29"/>
        <v/>
      </c>
      <c r="AY71" s="64" t="str">
        <f t="shared" si="30"/>
        <v/>
      </c>
      <c r="AZ71" s="97" t="s">
        <v>103</v>
      </c>
      <c r="BA71" s="68"/>
      <c r="BB71" s="68"/>
      <c r="BC71" s="68"/>
      <c r="BD71" s="68"/>
      <c r="BE71" s="15"/>
      <c r="BF71" s="5">
        <f t="shared" si="31"/>
        <v>8444</v>
      </c>
      <c r="BG71" s="42">
        <v>6099</v>
      </c>
      <c r="BH71" s="42">
        <v>2345</v>
      </c>
      <c r="BI71" s="42"/>
      <c r="BJ71" s="42"/>
      <c r="BK71" s="42">
        <v>0</v>
      </c>
      <c r="BL71" s="42"/>
      <c r="BM71" s="15"/>
    </row>
    <row r="72" spans="1:65" outlineLevel="5" x14ac:dyDescent="0.3">
      <c r="A72" s="22">
        <f t="shared" si="5"/>
        <v>2</v>
      </c>
      <c r="B72" s="9">
        <f t="shared" si="13"/>
        <v>44613</v>
      </c>
      <c r="C72" s="51">
        <v>302077</v>
      </c>
      <c r="D72" s="64" t="str">
        <f t="shared" si="22"/>
        <v/>
      </c>
      <c r="E72" s="12"/>
      <c r="F72" s="12"/>
      <c r="G72" s="12"/>
      <c r="H72" s="12"/>
      <c r="I72" s="12"/>
      <c r="J72" s="12"/>
      <c r="K72" s="12"/>
      <c r="L72" s="12"/>
      <c r="M72" s="74" t="str">
        <f t="shared" si="23"/>
        <v/>
      </c>
      <c r="N72" s="86" t="s">
        <v>103</v>
      </c>
      <c r="O72" s="86" t="s">
        <v>103</v>
      </c>
      <c r="P72" s="86"/>
      <c r="Q72" s="86"/>
      <c r="R72" s="83"/>
      <c r="S72" s="83"/>
      <c r="T72" s="83"/>
      <c r="U72" s="83"/>
      <c r="V72" s="5" t="str">
        <f t="shared" si="24"/>
        <v/>
      </c>
      <c r="W72" s="41"/>
      <c r="X72" s="41"/>
      <c r="Y72" s="41"/>
      <c r="Z72" s="41"/>
      <c r="AA72" s="41"/>
      <c r="AB72" s="41"/>
      <c r="AC72" s="41"/>
      <c r="AD72" s="41"/>
      <c r="AE72" s="5" t="str">
        <f t="shared" si="25"/>
        <v/>
      </c>
      <c r="AF72" s="41"/>
      <c r="AG72" s="41"/>
      <c r="AH72" s="41"/>
      <c r="AI72" s="41"/>
      <c r="AJ72" s="41"/>
      <c r="AK72" s="41"/>
      <c r="AL72" s="41"/>
      <c r="AM72" s="41"/>
      <c r="AN72" s="45">
        <f t="shared" si="32"/>
        <v>19.534883720930232</v>
      </c>
      <c r="AO72" s="41">
        <v>1075</v>
      </c>
      <c r="AP72" s="110" t="s">
        <v>103</v>
      </c>
      <c r="AQ72" s="111" t="s">
        <v>103</v>
      </c>
      <c r="AR72" s="126" t="str">
        <f t="shared" si="26"/>
        <v/>
      </c>
      <c r="AS72" s="126" t="str">
        <f t="shared" si="27"/>
        <v/>
      </c>
      <c r="AT72" s="127">
        <v>1181</v>
      </c>
      <c r="AU72" s="128">
        <v>2.17</v>
      </c>
      <c r="AV72" s="129" t="s">
        <v>103</v>
      </c>
      <c r="AW72" s="126" t="str">
        <f t="shared" si="28"/>
        <v/>
      </c>
      <c r="AX72" s="126" t="str">
        <f t="shared" si="29"/>
        <v/>
      </c>
      <c r="AY72" s="64" t="str">
        <f t="shared" si="30"/>
        <v/>
      </c>
      <c r="AZ72" s="97">
        <v>81.069999999999993</v>
      </c>
      <c r="BA72" s="68"/>
      <c r="BB72" s="68"/>
      <c r="BC72" s="68"/>
      <c r="BD72" s="68"/>
      <c r="BE72" s="15"/>
      <c r="BF72" s="5">
        <f t="shared" si="31"/>
        <v>7643</v>
      </c>
      <c r="BG72" s="42">
        <v>5555</v>
      </c>
      <c r="BH72" s="42">
        <v>2088</v>
      </c>
      <c r="BI72" s="42"/>
      <c r="BJ72" s="42"/>
      <c r="BK72" s="42">
        <v>0</v>
      </c>
      <c r="BL72" s="42"/>
      <c r="BM72" s="15"/>
    </row>
    <row r="73" spans="1:65" outlineLevel="5" x14ac:dyDescent="0.3">
      <c r="A73" s="22">
        <f t="shared" si="5"/>
        <v>2</v>
      </c>
      <c r="B73" s="9">
        <f t="shared" si="13"/>
        <v>44614</v>
      </c>
      <c r="C73" s="51">
        <v>290753</v>
      </c>
      <c r="D73" s="64" t="str">
        <f t="shared" si="22"/>
        <v/>
      </c>
      <c r="E73" s="12"/>
      <c r="F73" s="12"/>
      <c r="G73" s="12"/>
      <c r="H73" s="12"/>
      <c r="I73" s="12"/>
      <c r="J73" s="12"/>
      <c r="K73" s="12"/>
      <c r="L73" s="12"/>
      <c r="M73" s="74" t="str">
        <f t="shared" si="23"/>
        <v/>
      </c>
      <c r="N73" s="86" t="s">
        <v>103</v>
      </c>
      <c r="O73" s="86" t="s">
        <v>103</v>
      </c>
      <c r="P73" s="86"/>
      <c r="Q73" s="86"/>
      <c r="R73" s="83"/>
      <c r="S73" s="83"/>
      <c r="T73" s="83"/>
      <c r="U73" s="83"/>
      <c r="V73" s="5" t="str">
        <f t="shared" si="24"/>
        <v/>
      </c>
      <c r="W73" s="41"/>
      <c r="X73" s="41"/>
      <c r="Y73" s="41"/>
      <c r="Z73" s="41"/>
      <c r="AA73" s="41"/>
      <c r="AB73" s="41"/>
      <c r="AC73" s="41"/>
      <c r="AD73" s="41"/>
      <c r="AE73" s="5" t="str">
        <f t="shared" si="25"/>
        <v/>
      </c>
      <c r="AF73" s="41"/>
      <c r="AG73" s="41"/>
      <c r="AH73" s="41"/>
      <c r="AI73" s="41"/>
      <c r="AJ73" s="41"/>
      <c r="AK73" s="41"/>
      <c r="AL73" s="41"/>
      <c r="AM73" s="41"/>
      <c r="AN73" s="45">
        <f t="shared" si="32"/>
        <v>19.811320754716981</v>
      </c>
      <c r="AO73" s="41">
        <v>1060</v>
      </c>
      <c r="AP73" s="110" t="s">
        <v>103</v>
      </c>
      <c r="AQ73" s="111" t="s">
        <v>103</v>
      </c>
      <c r="AR73" s="126" t="str">
        <f t="shared" si="26"/>
        <v/>
      </c>
      <c r="AS73" s="126" t="str">
        <f t="shared" si="27"/>
        <v/>
      </c>
      <c r="AT73" s="127">
        <v>1174</v>
      </c>
      <c r="AU73" s="128">
        <v>2.14</v>
      </c>
      <c r="AV73" s="129" t="s">
        <v>103</v>
      </c>
      <c r="AW73" s="126" t="str">
        <f t="shared" si="28"/>
        <v/>
      </c>
      <c r="AX73" s="126" t="str">
        <f t="shared" si="29"/>
        <v/>
      </c>
      <c r="AY73" s="64" t="str">
        <f t="shared" si="30"/>
        <v/>
      </c>
      <c r="AZ73" s="97">
        <v>81.44</v>
      </c>
      <c r="BA73" s="68"/>
      <c r="BB73" s="68"/>
      <c r="BC73" s="68"/>
      <c r="BD73" s="68"/>
      <c r="BE73" s="15"/>
      <c r="BF73" s="5">
        <f t="shared" si="31"/>
        <v>11397</v>
      </c>
      <c r="BG73" s="42">
        <v>5537</v>
      </c>
      <c r="BH73" s="42">
        <v>5860</v>
      </c>
      <c r="BI73" s="42"/>
      <c r="BJ73" s="42"/>
      <c r="BK73" s="42">
        <v>0</v>
      </c>
      <c r="BL73" s="42"/>
      <c r="BM73" s="15"/>
    </row>
    <row r="74" spans="1:65" outlineLevel="5" x14ac:dyDescent="0.3">
      <c r="A74" s="22">
        <f t="shared" si="5"/>
        <v>2</v>
      </c>
      <c r="B74" s="9">
        <f t="shared" si="13"/>
        <v>44615</v>
      </c>
      <c r="C74" s="51">
        <v>290366</v>
      </c>
      <c r="D74" s="64" t="str">
        <f t="shared" si="22"/>
        <v/>
      </c>
      <c r="E74" s="12"/>
      <c r="F74" s="12"/>
      <c r="G74" s="12"/>
      <c r="H74" s="12"/>
      <c r="I74" s="12"/>
      <c r="J74" s="12"/>
      <c r="K74" s="12"/>
      <c r="L74" s="12"/>
      <c r="M74" s="74">
        <f t="shared" si="23"/>
        <v>7.2</v>
      </c>
      <c r="N74" s="86">
        <v>7.23</v>
      </c>
      <c r="O74" s="86">
        <v>7.21</v>
      </c>
      <c r="P74" s="86"/>
      <c r="Q74" s="86"/>
      <c r="R74" s="83"/>
      <c r="S74" s="83"/>
      <c r="T74" s="83"/>
      <c r="U74" s="83"/>
      <c r="V74" s="5" t="str">
        <f t="shared" si="24"/>
        <v/>
      </c>
      <c r="W74" s="41"/>
      <c r="X74" s="41"/>
      <c r="Y74" s="41"/>
      <c r="Z74" s="41"/>
      <c r="AA74" s="41"/>
      <c r="AB74" s="41"/>
      <c r="AC74" s="41"/>
      <c r="AD74" s="41"/>
      <c r="AE74" s="5" t="str">
        <f t="shared" si="25"/>
        <v/>
      </c>
      <c r="AF74" s="41"/>
      <c r="AG74" s="41"/>
      <c r="AH74" s="41"/>
      <c r="AI74" s="41"/>
      <c r="AJ74" s="41"/>
      <c r="AK74" s="41"/>
      <c r="AL74" s="41"/>
      <c r="AM74" s="41"/>
      <c r="AN74" s="45">
        <f t="shared" si="32"/>
        <v>22.508038585209004</v>
      </c>
      <c r="AO74" s="41">
        <v>933</v>
      </c>
      <c r="AP74" s="110">
        <v>3.68</v>
      </c>
      <c r="AQ74" s="111">
        <v>3.05</v>
      </c>
      <c r="AR74" s="126">
        <f t="shared" si="26"/>
        <v>82.880434782608688</v>
      </c>
      <c r="AS74" s="126">
        <f t="shared" si="27"/>
        <v>17.119565217391312</v>
      </c>
      <c r="AT74" s="127">
        <v>1436</v>
      </c>
      <c r="AU74" s="128">
        <v>2.09</v>
      </c>
      <c r="AV74" s="129">
        <v>1.43</v>
      </c>
      <c r="AW74" s="126">
        <f t="shared" si="28"/>
        <v>68.421052631578945</v>
      </c>
      <c r="AX74" s="126">
        <f t="shared" si="29"/>
        <v>31.578947368421055</v>
      </c>
      <c r="AY74" s="64">
        <f t="shared" si="30"/>
        <v>55.24590163934424</v>
      </c>
      <c r="AZ74" s="97">
        <v>81.260000000000005</v>
      </c>
      <c r="BA74" s="68"/>
      <c r="BB74" s="68"/>
      <c r="BC74" s="68"/>
      <c r="BD74" s="68"/>
      <c r="BE74" s="15"/>
      <c r="BF74" s="5">
        <f t="shared" si="31"/>
        <v>12757</v>
      </c>
      <c r="BG74" s="42">
        <v>9178</v>
      </c>
      <c r="BH74" s="42">
        <v>3579</v>
      </c>
      <c r="BI74" s="42"/>
      <c r="BJ74" s="42"/>
      <c r="BK74" s="42">
        <v>0</v>
      </c>
      <c r="BL74" s="42"/>
      <c r="BM74" s="15"/>
    </row>
    <row r="75" spans="1:65" outlineLevel="5" x14ac:dyDescent="0.3">
      <c r="A75" s="22">
        <f t="shared" si="5"/>
        <v>2</v>
      </c>
      <c r="B75" s="9">
        <f t="shared" si="13"/>
        <v>44616</v>
      </c>
      <c r="C75" s="51">
        <v>287174</v>
      </c>
      <c r="D75" s="64" t="str">
        <f t="shared" si="22"/>
        <v/>
      </c>
      <c r="E75" s="12"/>
      <c r="F75" s="12"/>
      <c r="G75" s="12"/>
      <c r="H75" s="12"/>
      <c r="I75" s="12"/>
      <c r="J75" s="12"/>
      <c r="K75" s="12"/>
      <c r="L75" s="12"/>
      <c r="M75" s="74" t="str">
        <f t="shared" si="23"/>
        <v/>
      </c>
      <c r="N75" s="86" t="s">
        <v>103</v>
      </c>
      <c r="O75" s="86" t="s">
        <v>103</v>
      </c>
      <c r="P75" s="86"/>
      <c r="Q75" s="86"/>
      <c r="R75" s="83"/>
      <c r="S75" s="83"/>
      <c r="T75" s="83"/>
      <c r="U75" s="83"/>
      <c r="V75" s="5" t="str">
        <f t="shared" si="24"/>
        <v/>
      </c>
      <c r="W75" s="41"/>
      <c r="X75" s="41"/>
      <c r="Y75" s="41"/>
      <c r="Z75" s="41"/>
      <c r="AA75" s="41"/>
      <c r="AB75" s="41"/>
      <c r="AC75" s="41"/>
      <c r="AD75" s="41"/>
      <c r="AE75" s="5" t="str">
        <f t="shared" si="25"/>
        <v/>
      </c>
      <c r="AF75" s="41"/>
      <c r="AG75" s="41"/>
      <c r="AH75" s="41"/>
      <c r="AI75" s="41"/>
      <c r="AJ75" s="41"/>
      <c r="AK75" s="41"/>
      <c r="AL75" s="41"/>
      <c r="AM75" s="41"/>
      <c r="AN75" s="45">
        <f t="shared" si="32"/>
        <v>22.702702702702702</v>
      </c>
      <c r="AO75" s="41">
        <v>925</v>
      </c>
      <c r="AP75" s="110" t="s">
        <v>103</v>
      </c>
      <c r="AQ75" s="111" t="s">
        <v>103</v>
      </c>
      <c r="AR75" s="126" t="str">
        <f t="shared" si="26"/>
        <v/>
      </c>
      <c r="AS75" s="126" t="str">
        <f t="shared" si="27"/>
        <v/>
      </c>
      <c r="AT75" s="127">
        <v>1088</v>
      </c>
      <c r="AU75" s="128">
        <v>2.13</v>
      </c>
      <c r="AV75" s="129" t="s">
        <v>103</v>
      </c>
      <c r="AW75" s="126" t="str">
        <f t="shared" si="28"/>
        <v/>
      </c>
      <c r="AX75" s="126" t="str">
        <f t="shared" si="29"/>
        <v/>
      </c>
      <c r="AY75" s="64" t="str">
        <f t="shared" si="30"/>
        <v/>
      </c>
      <c r="AZ75" s="97">
        <v>81.53</v>
      </c>
      <c r="BA75" s="68"/>
      <c r="BB75" s="68"/>
      <c r="BC75" s="68"/>
      <c r="BD75" s="68"/>
      <c r="BE75" s="15"/>
      <c r="BF75" s="5">
        <f t="shared" si="31"/>
        <v>7430</v>
      </c>
      <c r="BG75" s="42">
        <v>7430</v>
      </c>
      <c r="BH75" s="42">
        <v>0</v>
      </c>
      <c r="BI75" s="42"/>
      <c r="BJ75" s="42"/>
      <c r="BK75" s="42">
        <v>0</v>
      </c>
      <c r="BL75" s="42"/>
      <c r="BM75" s="15"/>
    </row>
    <row r="76" spans="1:65" outlineLevel="5" x14ac:dyDescent="0.3">
      <c r="A76" s="22">
        <f t="shared" si="5"/>
        <v>2</v>
      </c>
      <c r="B76" s="9">
        <f t="shared" si="13"/>
        <v>44617</v>
      </c>
      <c r="C76" s="51">
        <v>296721</v>
      </c>
      <c r="D76" s="64" t="str">
        <f t="shared" si="22"/>
        <v/>
      </c>
      <c r="E76" s="12"/>
      <c r="F76" s="12"/>
      <c r="G76" s="12"/>
      <c r="H76" s="12"/>
      <c r="I76" s="12"/>
      <c r="J76" s="12"/>
      <c r="K76" s="12"/>
      <c r="L76" s="12"/>
      <c r="M76" s="74" t="str">
        <f t="shared" si="23"/>
        <v/>
      </c>
      <c r="N76" s="86" t="s">
        <v>103</v>
      </c>
      <c r="O76" s="86" t="s">
        <v>103</v>
      </c>
      <c r="P76" s="86"/>
      <c r="Q76" s="86"/>
      <c r="R76" s="83"/>
      <c r="S76" s="83"/>
      <c r="T76" s="83"/>
      <c r="U76" s="83"/>
      <c r="V76" s="5" t="str">
        <f t="shared" si="24"/>
        <v/>
      </c>
      <c r="W76" s="41"/>
      <c r="X76" s="41"/>
      <c r="Y76" s="41"/>
      <c r="Z76" s="41"/>
      <c r="AA76" s="41"/>
      <c r="AB76" s="41"/>
      <c r="AC76" s="41"/>
      <c r="AD76" s="41"/>
      <c r="AE76" s="5" t="str">
        <f t="shared" si="25"/>
        <v/>
      </c>
      <c r="AF76" s="41"/>
      <c r="AG76" s="41"/>
      <c r="AH76" s="41"/>
      <c r="AI76" s="41"/>
      <c r="AJ76" s="41"/>
      <c r="AK76" s="41"/>
      <c r="AL76" s="41"/>
      <c r="AM76" s="41"/>
      <c r="AN76" s="45">
        <f t="shared" si="32"/>
        <v>19.830028328611899</v>
      </c>
      <c r="AO76" s="41">
        <v>1059</v>
      </c>
      <c r="AP76" s="110" t="s">
        <v>103</v>
      </c>
      <c r="AQ76" s="111" t="s">
        <v>103</v>
      </c>
      <c r="AR76" s="126" t="str">
        <f t="shared" si="26"/>
        <v/>
      </c>
      <c r="AS76" s="126" t="str">
        <f t="shared" si="27"/>
        <v/>
      </c>
      <c r="AT76" s="127">
        <v>1163</v>
      </c>
      <c r="AU76" s="128">
        <v>2.11</v>
      </c>
      <c r="AV76" s="129" t="s">
        <v>103</v>
      </c>
      <c r="AW76" s="126" t="str">
        <f t="shared" si="28"/>
        <v/>
      </c>
      <c r="AX76" s="126" t="str">
        <f t="shared" si="29"/>
        <v/>
      </c>
      <c r="AY76" s="64" t="str">
        <f t="shared" si="30"/>
        <v/>
      </c>
      <c r="AZ76" s="97">
        <v>81.37</v>
      </c>
      <c r="BA76" s="68"/>
      <c r="BB76" s="68"/>
      <c r="BC76" s="68"/>
      <c r="BD76" s="68"/>
      <c r="BE76" s="15"/>
      <c r="BF76" s="5">
        <f t="shared" si="31"/>
        <v>7730</v>
      </c>
      <c r="BG76" s="42">
        <v>6377</v>
      </c>
      <c r="BH76" s="42">
        <v>1353</v>
      </c>
      <c r="BI76" s="42"/>
      <c r="BJ76" s="42"/>
      <c r="BK76" s="42">
        <v>0</v>
      </c>
      <c r="BL76" s="42"/>
      <c r="BM76" s="15"/>
    </row>
    <row r="77" spans="1:65" outlineLevel="5" x14ac:dyDescent="0.3">
      <c r="A77" s="22">
        <f t="shared" si="5"/>
        <v>2</v>
      </c>
      <c r="B77" s="9">
        <f t="shared" si="13"/>
        <v>44618</v>
      </c>
      <c r="C77" s="51">
        <v>291225</v>
      </c>
      <c r="D77" s="64" t="str">
        <f t="shared" si="22"/>
        <v/>
      </c>
      <c r="E77" s="12"/>
      <c r="F77" s="12"/>
      <c r="G77" s="12"/>
      <c r="H77" s="12"/>
      <c r="I77" s="12"/>
      <c r="J77" s="12"/>
      <c r="K77" s="12"/>
      <c r="L77" s="12"/>
      <c r="M77" s="74" t="str">
        <f t="shared" si="23"/>
        <v/>
      </c>
      <c r="N77" s="86" t="s">
        <v>103</v>
      </c>
      <c r="O77" s="86" t="s">
        <v>103</v>
      </c>
      <c r="P77" s="86"/>
      <c r="Q77" s="86"/>
      <c r="R77" s="83"/>
      <c r="S77" s="83"/>
      <c r="T77" s="83"/>
      <c r="U77" s="83"/>
      <c r="V77" s="5" t="str">
        <f t="shared" si="24"/>
        <v/>
      </c>
      <c r="W77" s="41"/>
      <c r="X77" s="41"/>
      <c r="Y77" s="41"/>
      <c r="Z77" s="41"/>
      <c r="AA77" s="41"/>
      <c r="AB77" s="41"/>
      <c r="AC77" s="41"/>
      <c r="AD77" s="41"/>
      <c r="AE77" s="5" t="str">
        <f t="shared" si="25"/>
        <v/>
      </c>
      <c r="AF77" s="41"/>
      <c r="AG77" s="41"/>
      <c r="AH77" s="41"/>
      <c r="AI77" s="41"/>
      <c r="AJ77" s="41"/>
      <c r="AK77" s="41"/>
      <c r="AL77" s="41"/>
      <c r="AM77" s="41"/>
      <c r="AN77" s="45">
        <f t="shared" si="32"/>
        <v>18.800358102059086</v>
      </c>
      <c r="AO77" s="41">
        <v>1117</v>
      </c>
      <c r="AP77" s="110" t="s">
        <v>103</v>
      </c>
      <c r="AQ77" s="111" t="s">
        <v>103</v>
      </c>
      <c r="AR77" s="126" t="str">
        <f t="shared" si="26"/>
        <v/>
      </c>
      <c r="AS77" s="126" t="str">
        <f t="shared" si="27"/>
        <v/>
      </c>
      <c r="AT77" s="127">
        <v>1230</v>
      </c>
      <c r="AU77" s="128" t="s">
        <v>103</v>
      </c>
      <c r="AV77" s="129" t="s">
        <v>103</v>
      </c>
      <c r="AW77" s="126" t="str">
        <f t="shared" si="28"/>
        <v/>
      </c>
      <c r="AX77" s="126" t="str">
        <f t="shared" si="29"/>
        <v/>
      </c>
      <c r="AY77" s="64" t="str">
        <f t="shared" si="30"/>
        <v/>
      </c>
      <c r="AZ77" s="97" t="s">
        <v>103</v>
      </c>
      <c r="BA77" s="68"/>
      <c r="BB77" s="68"/>
      <c r="BC77" s="68"/>
      <c r="BD77" s="68"/>
      <c r="BE77" s="15"/>
      <c r="BF77" s="5">
        <f t="shared" si="31"/>
        <v>7799</v>
      </c>
      <c r="BG77" s="42">
        <v>5667</v>
      </c>
      <c r="BH77" s="42">
        <v>2132</v>
      </c>
      <c r="BI77" s="42"/>
      <c r="BJ77" s="42"/>
      <c r="BK77" s="42">
        <v>0</v>
      </c>
      <c r="BL77" s="42"/>
      <c r="BM77" s="15"/>
    </row>
    <row r="78" spans="1:65" outlineLevel="5" x14ac:dyDescent="0.3">
      <c r="A78" s="22">
        <f t="shared" si="5"/>
        <v>2</v>
      </c>
      <c r="B78" s="9">
        <f t="shared" si="13"/>
        <v>44619</v>
      </c>
      <c r="C78" s="51">
        <v>300326</v>
      </c>
      <c r="D78" s="64" t="str">
        <f t="shared" si="22"/>
        <v/>
      </c>
      <c r="E78" s="12"/>
      <c r="F78" s="12"/>
      <c r="G78" s="12"/>
      <c r="H78" s="12"/>
      <c r="I78" s="12"/>
      <c r="J78" s="12"/>
      <c r="K78" s="12"/>
      <c r="L78" s="12"/>
      <c r="M78" s="74" t="str">
        <f t="shared" si="23"/>
        <v/>
      </c>
      <c r="N78" s="86" t="s">
        <v>103</v>
      </c>
      <c r="O78" s="86" t="s">
        <v>103</v>
      </c>
      <c r="P78" s="86"/>
      <c r="Q78" s="86"/>
      <c r="R78" s="83"/>
      <c r="S78" s="83"/>
      <c r="T78" s="83"/>
      <c r="U78" s="83"/>
      <c r="V78" s="5" t="str">
        <f t="shared" si="24"/>
        <v/>
      </c>
      <c r="W78" s="41"/>
      <c r="X78" s="41"/>
      <c r="Y78" s="41"/>
      <c r="Z78" s="41"/>
      <c r="AA78" s="41"/>
      <c r="AB78" s="41"/>
      <c r="AC78" s="41"/>
      <c r="AD78" s="41"/>
      <c r="AE78" s="5" t="str">
        <f t="shared" si="25"/>
        <v/>
      </c>
      <c r="AF78" s="41"/>
      <c r="AG78" s="41"/>
      <c r="AH78" s="41"/>
      <c r="AI78" s="41"/>
      <c r="AJ78" s="41"/>
      <c r="AK78" s="41"/>
      <c r="AL78" s="41"/>
      <c r="AM78" s="41"/>
      <c r="AN78" s="45">
        <f t="shared" si="32"/>
        <v>22.128556375131719</v>
      </c>
      <c r="AO78" s="41">
        <v>949</v>
      </c>
      <c r="AP78" s="110" t="s">
        <v>103</v>
      </c>
      <c r="AQ78" s="111" t="s">
        <v>103</v>
      </c>
      <c r="AR78" s="126" t="str">
        <f t="shared" si="26"/>
        <v/>
      </c>
      <c r="AS78" s="126" t="str">
        <f t="shared" si="27"/>
        <v/>
      </c>
      <c r="AT78" s="127">
        <v>1066</v>
      </c>
      <c r="AU78" s="128" t="s">
        <v>103</v>
      </c>
      <c r="AV78" s="129" t="s">
        <v>103</v>
      </c>
      <c r="AW78" s="126" t="str">
        <f t="shared" si="28"/>
        <v/>
      </c>
      <c r="AX78" s="126" t="str">
        <f t="shared" si="29"/>
        <v/>
      </c>
      <c r="AY78" s="64" t="str">
        <f t="shared" si="30"/>
        <v/>
      </c>
      <c r="AZ78" s="97" t="s">
        <v>103</v>
      </c>
      <c r="BA78" s="68"/>
      <c r="BB78" s="68"/>
      <c r="BC78" s="68"/>
      <c r="BD78" s="68"/>
      <c r="BE78" s="15"/>
      <c r="BF78" s="5">
        <f t="shared" si="31"/>
        <v>8336</v>
      </c>
      <c r="BG78" s="42">
        <v>5760</v>
      </c>
      <c r="BH78" s="42">
        <v>2576</v>
      </c>
      <c r="BI78" s="42"/>
      <c r="BJ78" s="42"/>
      <c r="BK78" s="42">
        <v>0</v>
      </c>
      <c r="BL78" s="42"/>
      <c r="BM78" s="15"/>
    </row>
    <row r="79" spans="1:65" outlineLevel="5" x14ac:dyDescent="0.3">
      <c r="A79" s="22">
        <f t="shared" si="5"/>
        <v>2</v>
      </c>
      <c r="B79" s="49">
        <f t="shared" si="13"/>
        <v>44620</v>
      </c>
      <c r="C79" s="51">
        <v>277612</v>
      </c>
      <c r="D79" s="64" t="str">
        <f t="shared" si="22"/>
        <v/>
      </c>
      <c r="E79" s="12"/>
      <c r="F79" s="12"/>
      <c r="G79" s="12"/>
      <c r="H79" s="12"/>
      <c r="I79" s="12"/>
      <c r="J79" s="12"/>
      <c r="K79" s="12"/>
      <c r="L79" s="12"/>
      <c r="M79" s="74" t="str">
        <f t="shared" si="23"/>
        <v/>
      </c>
      <c r="N79" s="86" t="s">
        <v>103</v>
      </c>
      <c r="O79" s="86" t="s">
        <v>103</v>
      </c>
      <c r="P79" s="86"/>
      <c r="Q79" s="86"/>
      <c r="R79" s="83"/>
      <c r="S79" s="83"/>
      <c r="T79" s="83"/>
      <c r="U79" s="83"/>
      <c r="V79" s="5" t="str">
        <f t="shared" si="24"/>
        <v/>
      </c>
      <c r="W79" s="41"/>
      <c r="X79" s="41"/>
      <c r="Y79" s="41"/>
      <c r="Z79" s="41"/>
      <c r="AA79" s="41"/>
      <c r="AB79" s="41"/>
      <c r="AC79" s="41"/>
      <c r="AD79" s="41"/>
      <c r="AE79" s="5" t="str">
        <f t="shared" si="25"/>
        <v/>
      </c>
      <c r="AF79" s="41"/>
      <c r="AG79" s="41"/>
      <c r="AH79" s="41"/>
      <c r="AI79" s="41"/>
      <c r="AJ79" s="41"/>
      <c r="AK79" s="41"/>
      <c r="AL79" s="41"/>
      <c r="AM79" s="41"/>
      <c r="AN79" s="45">
        <f t="shared" si="32"/>
        <v>24.793388429752067</v>
      </c>
      <c r="AO79" s="41">
        <v>847</v>
      </c>
      <c r="AP79" s="110" t="s">
        <v>103</v>
      </c>
      <c r="AQ79" s="111" t="s">
        <v>103</v>
      </c>
      <c r="AR79" s="126" t="str">
        <f t="shared" si="26"/>
        <v/>
      </c>
      <c r="AS79" s="126" t="str">
        <f t="shared" si="27"/>
        <v/>
      </c>
      <c r="AT79" s="127">
        <v>978</v>
      </c>
      <c r="AU79" s="128">
        <v>2.08</v>
      </c>
      <c r="AV79" s="129" t="s">
        <v>103</v>
      </c>
      <c r="AW79" s="126" t="str">
        <f t="shared" si="28"/>
        <v/>
      </c>
      <c r="AX79" s="126" t="str">
        <f t="shared" si="29"/>
        <v/>
      </c>
      <c r="AY79" s="64" t="str">
        <f t="shared" si="30"/>
        <v/>
      </c>
      <c r="AZ79" s="97">
        <v>81.459999999999994</v>
      </c>
      <c r="BA79" s="68"/>
      <c r="BB79" s="68"/>
      <c r="BC79" s="68"/>
      <c r="BD79" s="68"/>
      <c r="BE79" s="15"/>
      <c r="BF79" s="5">
        <f t="shared" si="31"/>
        <v>7262</v>
      </c>
      <c r="BG79" s="42">
        <v>5906</v>
      </c>
      <c r="BH79" s="42">
        <v>1356</v>
      </c>
      <c r="BI79" s="42"/>
      <c r="BJ79" s="42"/>
      <c r="BK79" s="42">
        <v>0</v>
      </c>
      <c r="BL79" s="42"/>
      <c r="BM79" s="15"/>
    </row>
    <row r="80" spans="1:65" ht="17.25" outlineLevel="5" thickBot="1" x14ac:dyDescent="0.35">
      <c r="A80" s="47" t="e">
        <f t="shared" si="5"/>
        <v>#VALUE!</v>
      </c>
      <c r="B80" s="48" t="s">
        <v>65</v>
      </c>
      <c r="C80" s="51"/>
      <c r="D80" s="64" t="str">
        <f t="shared" si="22"/>
        <v/>
      </c>
      <c r="E80" s="12"/>
      <c r="F80" s="12"/>
      <c r="G80" s="12"/>
      <c r="H80" s="12"/>
      <c r="I80" s="12"/>
      <c r="J80" s="12"/>
      <c r="K80" s="12"/>
      <c r="L80" s="12"/>
      <c r="M80" s="74" t="str">
        <f t="shared" si="23"/>
        <v/>
      </c>
      <c r="N80" s="83"/>
      <c r="O80" s="83"/>
      <c r="P80" s="83"/>
      <c r="Q80" s="83"/>
      <c r="R80" s="83"/>
      <c r="S80" s="83"/>
      <c r="T80" s="83"/>
      <c r="U80" s="83"/>
      <c r="V80" s="5" t="str">
        <f t="shared" si="24"/>
        <v/>
      </c>
      <c r="W80" s="41"/>
      <c r="X80" s="41"/>
      <c r="Y80" s="41"/>
      <c r="Z80" s="41"/>
      <c r="AA80" s="41"/>
      <c r="AB80" s="41"/>
      <c r="AC80" s="41"/>
      <c r="AD80" s="41"/>
      <c r="AE80" s="5" t="str">
        <f t="shared" si="25"/>
        <v/>
      </c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110"/>
      <c r="AQ80" s="111"/>
      <c r="AR80" s="126" t="str">
        <f t="shared" si="26"/>
        <v/>
      </c>
      <c r="AS80" s="126" t="str">
        <f t="shared" si="27"/>
        <v/>
      </c>
      <c r="AT80" s="127"/>
      <c r="AU80" s="128"/>
      <c r="AV80" s="129"/>
      <c r="AW80" s="126" t="str">
        <f t="shared" si="28"/>
        <v/>
      </c>
      <c r="AX80" s="126" t="str">
        <f t="shared" si="29"/>
        <v/>
      </c>
      <c r="AY80" s="64" t="str">
        <f t="shared" si="30"/>
        <v/>
      </c>
      <c r="AZ80" s="97"/>
      <c r="BA80" s="68"/>
      <c r="BB80" s="68"/>
      <c r="BC80" s="68"/>
      <c r="BD80" s="68"/>
      <c r="BE80" s="15"/>
      <c r="BF80" s="5" t="str">
        <f t="shared" si="31"/>
        <v/>
      </c>
      <c r="BG80" s="42"/>
      <c r="BH80" s="42"/>
      <c r="BI80" s="42"/>
      <c r="BJ80" s="42"/>
      <c r="BK80" s="42"/>
      <c r="BL80" s="42"/>
      <c r="BM80" s="15"/>
    </row>
    <row r="81" spans="1:65" outlineLevel="4" x14ac:dyDescent="0.3">
      <c r="A81" s="156" t="s">
        <v>36</v>
      </c>
      <c r="B81" s="157"/>
      <c r="C81" s="50">
        <f t="shared" ref="C81:BM81" si="33">SUBTOTAL(4,C52:C80)</f>
        <v>305923</v>
      </c>
      <c r="D81" s="60">
        <f t="shared" si="33"/>
        <v>0</v>
      </c>
      <c r="E81" s="28">
        <f t="shared" si="33"/>
        <v>0</v>
      </c>
      <c r="F81" s="28">
        <f t="shared" si="33"/>
        <v>0</v>
      </c>
      <c r="G81" s="28">
        <f t="shared" si="33"/>
        <v>0</v>
      </c>
      <c r="H81" s="28">
        <f t="shared" si="33"/>
        <v>0</v>
      </c>
      <c r="I81" s="28">
        <f t="shared" si="33"/>
        <v>0</v>
      </c>
      <c r="J81" s="28">
        <f t="shared" si="33"/>
        <v>0</v>
      </c>
      <c r="K81" s="28">
        <f t="shared" si="33"/>
        <v>0</v>
      </c>
      <c r="L81" s="28">
        <f t="shared" si="33"/>
        <v>0</v>
      </c>
      <c r="M81" s="71">
        <f t="shared" si="33"/>
        <v>7.3</v>
      </c>
      <c r="N81" s="82">
        <f t="shared" si="33"/>
        <v>7.33</v>
      </c>
      <c r="O81" s="82">
        <f t="shared" si="33"/>
        <v>7.25</v>
      </c>
      <c r="P81" s="82">
        <f t="shared" si="33"/>
        <v>0</v>
      </c>
      <c r="Q81" s="82">
        <f t="shared" si="33"/>
        <v>0</v>
      </c>
      <c r="R81" s="82">
        <f t="shared" si="33"/>
        <v>0</v>
      </c>
      <c r="S81" s="82">
        <f t="shared" si="33"/>
        <v>0</v>
      </c>
      <c r="T81" s="82">
        <f t="shared" si="33"/>
        <v>0</v>
      </c>
      <c r="U81" s="82">
        <f t="shared" si="33"/>
        <v>0</v>
      </c>
      <c r="V81" s="29">
        <f t="shared" si="33"/>
        <v>0</v>
      </c>
      <c r="W81" s="39">
        <f t="shared" si="33"/>
        <v>0</v>
      </c>
      <c r="X81" s="39">
        <f t="shared" si="33"/>
        <v>0</v>
      </c>
      <c r="Y81" s="39">
        <f t="shared" si="33"/>
        <v>0</v>
      </c>
      <c r="Z81" s="39">
        <f t="shared" si="33"/>
        <v>0</v>
      </c>
      <c r="AA81" s="39">
        <f t="shared" si="33"/>
        <v>0</v>
      </c>
      <c r="AB81" s="39">
        <f t="shared" si="33"/>
        <v>0</v>
      </c>
      <c r="AC81" s="39">
        <f t="shared" si="33"/>
        <v>0</v>
      </c>
      <c r="AD81" s="39">
        <f t="shared" si="33"/>
        <v>0</v>
      </c>
      <c r="AE81" s="29">
        <f t="shared" si="33"/>
        <v>0</v>
      </c>
      <c r="AF81" s="39">
        <f t="shared" si="33"/>
        <v>0</v>
      </c>
      <c r="AG81" s="39">
        <f t="shared" si="33"/>
        <v>0</v>
      </c>
      <c r="AH81" s="39">
        <f t="shared" si="33"/>
        <v>0</v>
      </c>
      <c r="AI81" s="39">
        <f t="shared" si="33"/>
        <v>0</v>
      </c>
      <c r="AJ81" s="39">
        <f t="shared" si="33"/>
        <v>0</v>
      </c>
      <c r="AK81" s="39">
        <f t="shared" si="33"/>
        <v>0</v>
      </c>
      <c r="AL81" s="39">
        <f t="shared" si="33"/>
        <v>0</v>
      </c>
      <c r="AM81" s="39">
        <f t="shared" si="33"/>
        <v>0</v>
      </c>
      <c r="AN81" s="39">
        <f t="shared" si="33"/>
        <v>24.793388429752067</v>
      </c>
      <c r="AO81" s="39">
        <f t="shared" si="33"/>
        <v>1375</v>
      </c>
      <c r="AP81" s="104">
        <f t="shared" si="33"/>
        <v>3.68</v>
      </c>
      <c r="AQ81" s="105">
        <f t="shared" si="33"/>
        <v>3.05</v>
      </c>
      <c r="AR81" s="106">
        <f t="shared" si="33"/>
        <v>85.100286532951287</v>
      </c>
      <c r="AS81" s="106">
        <f t="shared" si="33"/>
        <v>17.119565217391312</v>
      </c>
      <c r="AT81" s="107">
        <f t="shared" si="33"/>
        <v>1747</v>
      </c>
      <c r="AU81" s="108">
        <f t="shared" si="33"/>
        <v>2.2599999999999998</v>
      </c>
      <c r="AV81" s="109">
        <f t="shared" si="33"/>
        <v>1.59</v>
      </c>
      <c r="AW81" s="106">
        <f t="shared" si="33"/>
        <v>70.353982300884965</v>
      </c>
      <c r="AX81" s="106">
        <f t="shared" si="33"/>
        <v>31.578947368421055</v>
      </c>
      <c r="AY81" s="60">
        <f t="shared" si="33"/>
        <v>60.473421079481682</v>
      </c>
      <c r="AZ81" s="96">
        <f t="shared" si="33"/>
        <v>81.77</v>
      </c>
      <c r="BA81" s="67">
        <f t="shared" si="33"/>
        <v>61.2</v>
      </c>
      <c r="BB81" s="67">
        <f t="shared" si="33"/>
        <v>36.6</v>
      </c>
      <c r="BC81" s="67">
        <f t="shared" si="33"/>
        <v>7</v>
      </c>
      <c r="BD81" s="67">
        <f t="shared" si="33"/>
        <v>0</v>
      </c>
      <c r="BE81" s="27">
        <f t="shared" si="33"/>
        <v>0</v>
      </c>
      <c r="BF81" s="29">
        <f t="shared" si="33"/>
        <v>19524</v>
      </c>
      <c r="BG81" s="39">
        <f t="shared" si="33"/>
        <v>9178</v>
      </c>
      <c r="BH81" s="40">
        <f t="shared" si="33"/>
        <v>13151</v>
      </c>
      <c r="BI81" s="40">
        <f t="shared" si="33"/>
        <v>0</v>
      </c>
      <c r="BJ81" s="40">
        <f t="shared" si="33"/>
        <v>0</v>
      </c>
      <c r="BK81" s="40">
        <f t="shared" si="33"/>
        <v>0</v>
      </c>
      <c r="BL81" s="40">
        <f t="shared" si="33"/>
        <v>0</v>
      </c>
      <c r="BM81" s="27">
        <f t="shared" si="33"/>
        <v>0</v>
      </c>
    </row>
    <row r="82" spans="1:65" outlineLevel="3" x14ac:dyDescent="0.3">
      <c r="A82" s="158" t="s">
        <v>25</v>
      </c>
      <c r="B82" s="159"/>
      <c r="C82" s="51">
        <f t="shared" ref="C82:BM82" si="34">SUBTOTAL(5,C52:C80)</f>
        <v>277612</v>
      </c>
      <c r="D82" s="61">
        <f t="shared" si="34"/>
        <v>0</v>
      </c>
      <c r="E82" s="12">
        <f t="shared" si="34"/>
        <v>0</v>
      </c>
      <c r="F82" s="12">
        <f t="shared" si="34"/>
        <v>0</v>
      </c>
      <c r="G82" s="12">
        <f t="shared" si="34"/>
        <v>0</v>
      </c>
      <c r="H82" s="12">
        <f t="shared" si="34"/>
        <v>0</v>
      </c>
      <c r="I82" s="12">
        <f t="shared" si="34"/>
        <v>0</v>
      </c>
      <c r="J82" s="12">
        <f t="shared" si="34"/>
        <v>0</v>
      </c>
      <c r="K82" s="12">
        <f t="shared" si="34"/>
        <v>0</v>
      </c>
      <c r="L82" s="12">
        <f t="shared" si="34"/>
        <v>0</v>
      </c>
      <c r="M82" s="72">
        <f t="shared" si="34"/>
        <v>7.1</v>
      </c>
      <c r="N82" s="83">
        <f t="shared" si="34"/>
        <v>7.02</v>
      </c>
      <c r="O82" s="83">
        <f t="shared" si="34"/>
        <v>7.17</v>
      </c>
      <c r="P82" s="83">
        <f t="shared" si="34"/>
        <v>0</v>
      </c>
      <c r="Q82" s="83">
        <f t="shared" si="34"/>
        <v>0</v>
      </c>
      <c r="R82" s="83">
        <f t="shared" si="34"/>
        <v>0</v>
      </c>
      <c r="S82" s="83">
        <f t="shared" si="34"/>
        <v>0</v>
      </c>
      <c r="T82" s="83">
        <f t="shared" si="34"/>
        <v>0</v>
      </c>
      <c r="U82" s="83">
        <f t="shared" si="34"/>
        <v>0</v>
      </c>
      <c r="V82" s="6">
        <f t="shared" si="34"/>
        <v>0</v>
      </c>
      <c r="W82" s="41">
        <f t="shared" si="34"/>
        <v>0</v>
      </c>
      <c r="X82" s="41">
        <f t="shared" si="34"/>
        <v>0</v>
      </c>
      <c r="Y82" s="41">
        <f t="shared" si="34"/>
        <v>0</v>
      </c>
      <c r="Z82" s="41">
        <f t="shared" si="34"/>
        <v>0</v>
      </c>
      <c r="AA82" s="41">
        <f t="shared" si="34"/>
        <v>0</v>
      </c>
      <c r="AB82" s="41">
        <f t="shared" si="34"/>
        <v>0</v>
      </c>
      <c r="AC82" s="41">
        <f t="shared" si="34"/>
        <v>0</v>
      </c>
      <c r="AD82" s="41">
        <f t="shared" si="34"/>
        <v>0</v>
      </c>
      <c r="AE82" s="6">
        <f t="shared" si="34"/>
        <v>0</v>
      </c>
      <c r="AF82" s="41">
        <f t="shared" si="34"/>
        <v>0</v>
      </c>
      <c r="AG82" s="41">
        <f t="shared" si="34"/>
        <v>0</v>
      </c>
      <c r="AH82" s="41">
        <f t="shared" si="34"/>
        <v>0</v>
      </c>
      <c r="AI82" s="41">
        <f t="shared" si="34"/>
        <v>0</v>
      </c>
      <c r="AJ82" s="41">
        <f t="shared" si="34"/>
        <v>0</v>
      </c>
      <c r="AK82" s="41">
        <f t="shared" si="34"/>
        <v>0</v>
      </c>
      <c r="AL82" s="41">
        <f t="shared" si="34"/>
        <v>0</v>
      </c>
      <c r="AM82" s="41">
        <f t="shared" si="34"/>
        <v>0</v>
      </c>
      <c r="AN82" s="41">
        <f t="shared" si="34"/>
        <v>15.272727272727273</v>
      </c>
      <c r="AO82" s="41">
        <f t="shared" si="34"/>
        <v>847</v>
      </c>
      <c r="AP82" s="110">
        <f t="shared" si="34"/>
        <v>3.47</v>
      </c>
      <c r="AQ82" s="111">
        <f t="shared" si="34"/>
        <v>2.9</v>
      </c>
      <c r="AR82" s="112">
        <f t="shared" si="34"/>
        <v>82.880434782608688</v>
      </c>
      <c r="AS82" s="112">
        <f t="shared" si="34"/>
        <v>14.899713467048713</v>
      </c>
      <c r="AT82" s="113">
        <f t="shared" si="34"/>
        <v>953</v>
      </c>
      <c r="AU82" s="114">
        <f t="shared" si="34"/>
        <v>2.08</v>
      </c>
      <c r="AV82" s="115">
        <f t="shared" si="34"/>
        <v>1.43</v>
      </c>
      <c r="AW82" s="112">
        <f t="shared" si="34"/>
        <v>68.421052631578945</v>
      </c>
      <c r="AX82" s="112">
        <f t="shared" si="34"/>
        <v>29.646017699115035</v>
      </c>
      <c r="AY82" s="61">
        <f t="shared" si="34"/>
        <v>53.355635615028262</v>
      </c>
      <c r="AZ82" s="97">
        <f t="shared" si="34"/>
        <v>81.069999999999993</v>
      </c>
      <c r="BA82" s="68">
        <f t="shared" si="34"/>
        <v>61.2</v>
      </c>
      <c r="BB82" s="68">
        <f t="shared" si="34"/>
        <v>36.6</v>
      </c>
      <c r="BC82" s="68">
        <f t="shared" si="34"/>
        <v>7</v>
      </c>
      <c r="BD82" s="68">
        <f t="shared" si="34"/>
        <v>0</v>
      </c>
      <c r="BE82" s="15">
        <f t="shared" si="34"/>
        <v>0</v>
      </c>
      <c r="BF82" s="6">
        <f t="shared" si="34"/>
        <v>6346</v>
      </c>
      <c r="BG82" s="41">
        <f t="shared" si="34"/>
        <v>5486</v>
      </c>
      <c r="BH82" s="42">
        <f t="shared" si="34"/>
        <v>0</v>
      </c>
      <c r="BI82" s="42">
        <f t="shared" si="34"/>
        <v>0</v>
      </c>
      <c r="BJ82" s="42">
        <f t="shared" si="34"/>
        <v>0</v>
      </c>
      <c r="BK82" s="42">
        <f t="shared" si="34"/>
        <v>0</v>
      </c>
      <c r="BL82" s="42">
        <f t="shared" si="34"/>
        <v>0</v>
      </c>
      <c r="BM82" s="15">
        <f t="shared" si="34"/>
        <v>0</v>
      </c>
    </row>
    <row r="83" spans="1:65" outlineLevel="2" x14ac:dyDescent="0.3">
      <c r="A83" s="158" t="s">
        <v>14</v>
      </c>
      <c r="B83" s="159"/>
      <c r="C83" s="51">
        <f>IFERROR(SUBTOTAL(1,C52:C80),"")</f>
        <v>293303.03571428574</v>
      </c>
      <c r="D83" s="61" t="str">
        <f t="shared" ref="D83:BM83" si="35">IFERROR(SUBTOTAL(1,D52:D80),"")</f>
        <v/>
      </c>
      <c r="E83" s="12" t="str">
        <f t="shared" si="35"/>
        <v/>
      </c>
      <c r="F83" s="12" t="str">
        <f t="shared" si="35"/>
        <v/>
      </c>
      <c r="G83" s="12" t="str">
        <f t="shared" si="35"/>
        <v/>
      </c>
      <c r="H83" s="12" t="str">
        <f t="shared" si="35"/>
        <v/>
      </c>
      <c r="I83" s="12" t="str">
        <f t="shared" si="35"/>
        <v/>
      </c>
      <c r="J83" s="12" t="str">
        <f t="shared" si="35"/>
        <v/>
      </c>
      <c r="K83" s="12" t="str">
        <f t="shared" si="35"/>
        <v/>
      </c>
      <c r="L83" s="12" t="str">
        <f t="shared" si="35"/>
        <v/>
      </c>
      <c r="M83" s="72">
        <f t="shared" si="35"/>
        <v>7.1999999999999993</v>
      </c>
      <c r="N83" s="83">
        <f t="shared" si="35"/>
        <v>7.1933333333333325</v>
      </c>
      <c r="O83" s="83">
        <f t="shared" si="35"/>
        <v>7.21</v>
      </c>
      <c r="P83" s="83" t="str">
        <f t="shared" si="35"/>
        <v/>
      </c>
      <c r="Q83" s="83" t="str">
        <f t="shared" si="35"/>
        <v/>
      </c>
      <c r="R83" s="83" t="str">
        <f t="shared" si="35"/>
        <v/>
      </c>
      <c r="S83" s="83" t="str">
        <f t="shared" si="35"/>
        <v/>
      </c>
      <c r="T83" s="83" t="str">
        <f t="shared" si="35"/>
        <v/>
      </c>
      <c r="U83" s="83" t="str">
        <f t="shared" si="35"/>
        <v/>
      </c>
      <c r="V83" s="6" t="str">
        <f t="shared" si="35"/>
        <v/>
      </c>
      <c r="W83" s="41" t="str">
        <f t="shared" si="35"/>
        <v/>
      </c>
      <c r="X83" s="41" t="str">
        <f t="shared" si="35"/>
        <v/>
      </c>
      <c r="Y83" s="41" t="str">
        <f t="shared" si="35"/>
        <v/>
      </c>
      <c r="Z83" s="41" t="str">
        <f t="shared" si="35"/>
        <v/>
      </c>
      <c r="AA83" s="41" t="str">
        <f t="shared" si="35"/>
        <v/>
      </c>
      <c r="AB83" s="41" t="str">
        <f t="shared" si="35"/>
        <v/>
      </c>
      <c r="AC83" s="41" t="str">
        <f t="shared" si="35"/>
        <v/>
      </c>
      <c r="AD83" s="41" t="str">
        <f t="shared" si="35"/>
        <v/>
      </c>
      <c r="AE83" s="6" t="str">
        <f t="shared" si="35"/>
        <v/>
      </c>
      <c r="AF83" s="41" t="str">
        <f t="shared" si="35"/>
        <v/>
      </c>
      <c r="AG83" s="41" t="str">
        <f t="shared" si="35"/>
        <v/>
      </c>
      <c r="AH83" s="41" t="str">
        <f t="shared" si="35"/>
        <v/>
      </c>
      <c r="AI83" s="41" t="str">
        <f t="shared" si="35"/>
        <v/>
      </c>
      <c r="AJ83" s="41" t="str">
        <f t="shared" si="35"/>
        <v/>
      </c>
      <c r="AK83" s="41" t="str">
        <f t="shared" si="35"/>
        <v/>
      </c>
      <c r="AL83" s="41" t="str">
        <f t="shared" si="35"/>
        <v/>
      </c>
      <c r="AM83" s="41" t="str">
        <f t="shared" si="35"/>
        <v/>
      </c>
      <c r="AN83" s="41">
        <f t="shared" si="35"/>
        <v>20.189792826845807</v>
      </c>
      <c r="AO83" s="41">
        <f t="shared" si="35"/>
        <v>1057.0357142857142</v>
      </c>
      <c r="AP83" s="110">
        <f t="shared" si="35"/>
        <v>3.5466666666666669</v>
      </c>
      <c r="AQ83" s="111">
        <f t="shared" si="35"/>
        <v>2.9733333333333332</v>
      </c>
      <c r="AR83" s="112">
        <f t="shared" si="35"/>
        <v>83.851402782420095</v>
      </c>
      <c r="AS83" s="112">
        <f t="shared" si="35"/>
        <v>16.148597217579916</v>
      </c>
      <c r="AT83" s="113">
        <f t="shared" si="35"/>
        <v>1188.25</v>
      </c>
      <c r="AU83" s="114">
        <f t="shared" si="35"/>
        <v>2.1622222222222227</v>
      </c>
      <c r="AV83" s="115">
        <f t="shared" si="35"/>
        <v>1.5033333333333332</v>
      </c>
      <c r="AW83" s="112">
        <f t="shared" si="35"/>
        <v>69.35912017128642</v>
      </c>
      <c r="AX83" s="112">
        <f t="shared" si="35"/>
        <v>30.64087982871358</v>
      </c>
      <c r="AY83" s="61">
        <f t="shared" si="35"/>
        <v>56.358319444618054</v>
      </c>
      <c r="AZ83" s="97">
        <f t="shared" si="35"/>
        <v>81.378888888888895</v>
      </c>
      <c r="BA83" s="68">
        <f t="shared" si="35"/>
        <v>61.2</v>
      </c>
      <c r="BB83" s="68">
        <f t="shared" si="35"/>
        <v>36.6</v>
      </c>
      <c r="BC83" s="68">
        <f t="shared" si="35"/>
        <v>7</v>
      </c>
      <c r="BD83" s="68" t="str">
        <f t="shared" si="35"/>
        <v/>
      </c>
      <c r="BE83" s="15" t="str">
        <f>IFERROR(SUBTOTAL(1,BE52:BE80),"")</f>
        <v/>
      </c>
      <c r="BF83" s="6">
        <f t="shared" si="35"/>
        <v>11916.714285714286</v>
      </c>
      <c r="BG83" s="41">
        <f t="shared" si="35"/>
        <v>6631.6071428571431</v>
      </c>
      <c r="BH83" s="42">
        <f t="shared" si="35"/>
        <v>5285.1071428571431</v>
      </c>
      <c r="BI83" s="42" t="str">
        <f t="shared" si="35"/>
        <v/>
      </c>
      <c r="BJ83" s="42" t="str">
        <f t="shared" si="35"/>
        <v/>
      </c>
      <c r="BK83" s="42">
        <f t="shared" si="35"/>
        <v>0</v>
      </c>
      <c r="BL83" s="42" t="str">
        <f t="shared" si="35"/>
        <v/>
      </c>
      <c r="BM83" s="15" t="str">
        <f t="shared" si="35"/>
        <v/>
      </c>
    </row>
    <row r="84" spans="1:65" ht="17.25" outlineLevel="1" thickBot="1" x14ac:dyDescent="0.35">
      <c r="A84" s="160" t="s">
        <v>59</v>
      </c>
      <c r="B84" s="161"/>
      <c r="C84" s="52">
        <f>SUBTOTAL(9,C52:C80)</f>
        <v>8212485</v>
      </c>
      <c r="D84" s="62"/>
      <c r="E84" s="30"/>
      <c r="F84" s="30"/>
      <c r="G84" s="30"/>
      <c r="H84" s="30"/>
      <c r="I84" s="30"/>
      <c r="J84" s="30"/>
      <c r="K84" s="30"/>
      <c r="L84" s="30"/>
      <c r="M84" s="73"/>
      <c r="N84" s="84"/>
      <c r="O84" s="84"/>
      <c r="P84" s="84"/>
      <c r="Q84" s="84"/>
      <c r="R84" s="84"/>
      <c r="S84" s="84"/>
      <c r="T84" s="84"/>
      <c r="U84" s="84"/>
      <c r="V84" s="93"/>
      <c r="W84" s="94"/>
      <c r="X84" s="94"/>
      <c r="Y84" s="94"/>
      <c r="Z84" s="94"/>
      <c r="AA84" s="94"/>
      <c r="AB84" s="94"/>
      <c r="AC84" s="94"/>
      <c r="AD84" s="94"/>
      <c r="AE84" s="93"/>
      <c r="AF84" s="94"/>
      <c r="AG84" s="94"/>
      <c r="AH84" s="94"/>
      <c r="AI84" s="94"/>
      <c r="AJ84" s="94"/>
      <c r="AK84" s="94"/>
      <c r="AL84" s="94"/>
      <c r="AM84" s="94"/>
      <c r="AN84" s="94"/>
      <c r="AO84" s="43">
        <f>SUBTOTAL(9,AO52:AO80)</f>
        <v>29597</v>
      </c>
      <c r="AP84" s="116"/>
      <c r="AQ84" s="117"/>
      <c r="AR84" s="118"/>
      <c r="AS84" s="118"/>
      <c r="AT84" s="119">
        <f>SUBTOTAL(9,AT52:AT80)</f>
        <v>33271</v>
      </c>
      <c r="AU84" s="120"/>
      <c r="AV84" s="121"/>
      <c r="AW84" s="118"/>
      <c r="AX84" s="118"/>
      <c r="AY84" s="62"/>
      <c r="AZ84" s="98"/>
      <c r="BA84" s="69"/>
      <c r="BB84" s="69"/>
      <c r="BC84" s="69"/>
      <c r="BD84" s="69"/>
      <c r="BE84" s="16">
        <f>SUBTOTAL(9,BE52:BE80)</f>
        <v>0</v>
      </c>
      <c r="BF84" s="7">
        <f t="shared" ref="BF84:BM84" si="36">SUBTOTAL(9,BF52:BF80)</f>
        <v>333668</v>
      </c>
      <c r="BG84" s="43">
        <f t="shared" si="36"/>
        <v>185685</v>
      </c>
      <c r="BH84" s="44">
        <f t="shared" si="36"/>
        <v>147983</v>
      </c>
      <c r="BI84" s="44">
        <f t="shared" si="36"/>
        <v>0</v>
      </c>
      <c r="BJ84" s="44">
        <f t="shared" si="36"/>
        <v>0</v>
      </c>
      <c r="BK84" s="44">
        <f t="shared" si="36"/>
        <v>0</v>
      </c>
      <c r="BL84" s="44">
        <f t="shared" si="36"/>
        <v>0</v>
      </c>
      <c r="BM84" s="16">
        <f t="shared" si="36"/>
        <v>0</v>
      </c>
    </row>
    <row r="85" spans="1:65" outlineLevel="5" x14ac:dyDescent="0.3">
      <c r="A85" s="21">
        <f t="shared" si="5"/>
        <v>3</v>
      </c>
      <c r="B85" s="8">
        <f>B79+1</f>
        <v>44621</v>
      </c>
      <c r="C85" s="51">
        <v>283286</v>
      </c>
      <c r="D85" s="64"/>
      <c r="E85" s="12"/>
      <c r="F85" s="12"/>
      <c r="G85" s="12"/>
      <c r="H85" s="12"/>
      <c r="I85" s="12"/>
      <c r="J85" s="12"/>
      <c r="K85" s="12"/>
      <c r="L85" s="12"/>
      <c r="M85" s="74" t="str">
        <f t="shared" ref="M85:M115" si="37">IFERROR(ROUND(AVERAGE(N85:U85),1),"")</f>
        <v/>
      </c>
      <c r="N85" s="83" t="s">
        <v>103</v>
      </c>
      <c r="O85" s="83" t="s">
        <v>103</v>
      </c>
      <c r="P85" s="83"/>
      <c r="Q85" s="83"/>
      <c r="R85" s="83"/>
      <c r="S85" s="83"/>
      <c r="T85" s="83"/>
      <c r="U85" s="83"/>
      <c r="V85" s="5" t="str">
        <f t="shared" ref="V85:V115" si="38">IFERROR(ROUND(AVERAGE(W85:AD85),1),"")</f>
        <v/>
      </c>
      <c r="W85" s="41"/>
      <c r="X85" s="41"/>
      <c r="Y85" s="41"/>
      <c r="Z85" s="41"/>
      <c r="AA85" s="41"/>
      <c r="AB85" s="41"/>
      <c r="AC85" s="41"/>
      <c r="AD85" s="41"/>
      <c r="AE85" s="5" t="str">
        <f t="shared" ref="AE85:AE115" si="39">IFERROR(ROUND(AVERAGE(AF85:AM85),1),"")</f>
        <v/>
      </c>
      <c r="AF85" s="41"/>
      <c r="AG85" s="41"/>
      <c r="AH85" s="41"/>
      <c r="AI85" s="41"/>
      <c r="AJ85" s="41"/>
      <c r="AK85" s="41"/>
      <c r="AL85" s="41"/>
      <c r="AM85" s="41"/>
      <c r="AN85" s="41">
        <f>21000/AO85</f>
        <v>23.917995444191344</v>
      </c>
      <c r="AO85" s="41">
        <v>878</v>
      </c>
      <c r="AP85" s="110" t="s">
        <v>103</v>
      </c>
      <c r="AQ85" s="111" t="s">
        <v>103</v>
      </c>
      <c r="AR85" s="126" t="str">
        <f t="shared" ref="AR85:AR115" si="40">IFERROR(AQ85/AP85*100,"")</f>
        <v/>
      </c>
      <c r="AS85" s="126" t="str">
        <f t="shared" ref="AS85:AS115" si="41">IFERROR(100-AR85,"")</f>
        <v/>
      </c>
      <c r="AT85" s="127">
        <v>944</v>
      </c>
      <c r="AU85" s="128" t="s">
        <v>103</v>
      </c>
      <c r="AV85" s="129" t="s">
        <v>103</v>
      </c>
      <c r="AW85" s="126" t="str">
        <f t="shared" ref="AW85:AW115" si="42">IFERROR(AV85/AU85*100,"")</f>
        <v/>
      </c>
      <c r="AX85" s="126" t="str">
        <f t="shared" ref="AX85:AX115" si="43">IFERROR(100-AW85,"")</f>
        <v/>
      </c>
      <c r="AY85" s="64" t="str">
        <f t="shared" ref="AY85:AY115" si="44">IFERROR((1-((AW85*AS85)/(AX85*AR85)))*100,"")</f>
        <v/>
      </c>
      <c r="AZ85" s="97" t="s">
        <v>103</v>
      </c>
      <c r="BA85" s="68"/>
      <c r="BB85" s="68"/>
      <c r="BC85" s="68"/>
      <c r="BD85" s="68"/>
      <c r="BE85" s="15"/>
      <c r="BF85" s="5">
        <f t="shared" ref="BF85:BF115" si="45">IF(SUM(BG85:BM85)=0,"",SUM(BG85:BM85))</f>
        <v>6852</v>
      </c>
      <c r="BG85" s="42">
        <v>6283</v>
      </c>
      <c r="BH85" s="42">
        <v>569</v>
      </c>
      <c r="BI85" s="42"/>
      <c r="BJ85" s="42"/>
      <c r="BK85" s="42">
        <v>0</v>
      </c>
      <c r="BL85" s="42"/>
      <c r="BM85" s="42"/>
    </row>
    <row r="86" spans="1:65" outlineLevel="5" x14ac:dyDescent="0.3">
      <c r="A86" s="22">
        <f t="shared" si="5"/>
        <v>3</v>
      </c>
      <c r="B86" s="9">
        <f t="shared" ref="B86:B149" si="46">B85+1</f>
        <v>44622</v>
      </c>
      <c r="C86" s="51">
        <v>296182</v>
      </c>
      <c r="D86" s="64"/>
      <c r="E86" s="12"/>
      <c r="F86" s="12"/>
      <c r="G86" s="12"/>
      <c r="H86" s="12"/>
      <c r="I86" s="12"/>
      <c r="J86" s="12"/>
      <c r="K86" s="12"/>
      <c r="L86" s="12"/>
      <c r="M86" s="74" t="str">
        <f t="shared" si="37"/>
        <v/>
      </c>
      <c r="N86" s="83" t="s">
        <v>103</v>
      </c>
      <c r="O86" s="83" t="s">
        <v>103</v>
      </c>
      <c r="P86" s="83"/>
      <c r="Q86" s="83"/>
      <c r="R86" s="83"/>
      <c r="S86" s="83"/>
      <c r="T86" s="83"/>
      <c r="U86" s="83"/>
      <c r="V86" s="5" t="str">
        <f t="shared" si="38"/>
        <v/>
      </c>
      <c r="W86" s="41"/>
      <c r="X86" s="41"/>
      <c r="Y86" s="41"/>
      <c r="Z86" s="41"/>
      <c r="AA86" s="41"/>
      <c r="AB86" s="41"/>
      <c r="AC86" s="41"/>
      <c r="AD86" s="41"/>
      <c r="AE86" s="5" t="str">
        <f t="shared" si="39"/>
        <v/>
      </c>
      <c r="AF86" s="41"/>
      <c r="AG86" s="41"/>
      <c r="AH86" s="41"/>
      <c r="AI86" s="41"/>
      <c r="AJ86" s="41"/>
      <c r="AK86" s="41"/>
      <c r="AL86" s="41"/>
      <c r="AM86" s="41"/>
      <c r="AN86" s="41">
        <f t="shared" ref="AN86:AN115" si="47">21000/AO86</f>
        <v>19.195612431444243</v>
      </c>
      <c r="AO86" s="41">
        <v>1094</v>
      </c>
      <c r="AP86" s="110" t="s">
        <v>103</v>
      </c>
      <c r="AQ86" s="111" t="s">
        <v>103</v>
      </c>
      <c r="AR86" s="126" t="str">
        <f t="shared" si="40"/>
        <v/>
      </c>
      <c r="AS86" s="126" t="str">
        <f t="shared" si="41"/>
        <v/>
      </c>
      <c r="AT86" s="127">
        <v>1211</v>
      </c>
      <c r="AU86" s="128">
        <v>2.12</v>
      </c>
      <c r="AV86" s="129" t="s">
        <v>103</v>
      </c>
      <c r="AW86" s="126" t="str">
        <f t="shared" si="42"/>
        <v/>
      </c>
      <c r="AX86" s="126" t="str">
        <f t="shared" si="43"/>
        <v/>
      </c>
      <c r="AY86" s="64" t="str">
        <f t="shared" si="44"/>
        <v/>
      </c>
      <c r="AZ86" s="97">
        <v>81.33</v>
      </c>
      <c r="BA86" s="68"/>
      <c r="BB86" s="68"/>
      <c r="BC86" s="68"/>
      <c r="BD86" s="68"/>
      <c r="BE86" s="15"/>
      <c r="BF86" s="5">
        <f t="shared" si="45"/>
        <v>7148</v>
      </c>
      <c r="BG86" s="42">
        <v>5867</v>
      </c>
      <c r="BH86" s="42">
        <v>1281</v>
      </c>
      <c r="BI86" s="42"/>
      <c r="BJ86" s="42"/>
      <c r="BK86" s="42">
        <v>0</v>
      </c>
      <c r="BL86" s="42"/>
      <c r="BM86" s="42"/>
    </row>
    <row r="87" spans="1:65" outlineLevel="5" x14ac:dyDescent="0.3">
      <c r="A87" s="22">
        <f t="shared" si="5"/>
        <v>3</v>
      </c>
      <c r="B87" s="9">
        <f t="shared" si="46"/>
        <v>44623</v>
      </c>
      <c r="C87" s="51">
        <v>301753</v>
      </c>
      <c r="D87" s="64"/>
      <c r="E87" s="12"/>
      <c r="F87" s="12"/>
      <c r="G87" s="12"/>
      <c r="H87" s="12"/>
      <c r="I87" s="12"/>
      <c r="J87" s="12"/>
      <c r="K87" s="12"/>
      <c r="L87" s="12"/>
      <c r="M87" s="74" t="str">
        <f t="shared" si="37"/>
        <v/>
      </c>
      <c r="N87" s="83" t="s">
        <v>103</v>
      </c>
      <c r="O87" s="83" t="s">
        <v>103</v>
      </c>
      <c r="P87" s="83"/>
      <c r="Q87" s="83"/>
      <c r="R87" s="83"/>
      <c r="S87" s="83"/>
      <c r="T87" s="83"/>
      <c r="U87" s="83"/>
      <c r="V87" s="5" t="str">
        <f t="shared" si="38"/>
        <v/>
      </c>
      <c r="W87" s="41"/>
      <c r="X87" s="41"/>
      <c r="Y87" s="41"/>
      <c r="Z87" s="41"/>
      <c r="AA87" s="41"/>
      <c r="AB87" s="41"/>
      <c r="AC87" s="41"/>
      <c r="AD87" s="41"/>
      <c r="AE87" s="5" t="str">
        <f t="shared" si="39"/>
        <v/>
      </c>
      <c r="AF87" s="41"/>
      <c r="AG87" s="41"/>
      <c r="AH87" s="41"/>
      <c r="AI87" s="41"/>
      <c r="AJ87" s="41"/>
      <c r="AK87" s="41"/>
      <c r="AL87" s="41"/>
      <c r="AM87" s="41"/>
      <c r="AN87" s="41">
        <f t="shared" si="47"/>
        <v>19.021739130434781</v>
      </c>
      <c r="AO87" s="41">
        <v>1104</v>
      </c>
      <c r="AP87" s="110" t="s">
        <v>103</v>
      </c>
      <c r="AQ87" s="111" t="s">
        <v>103</v>
      </c>
      <c r="AR87" s="126" t="str">
        <f t="shared" si="40"/>
        <v/>
      </c>
      <c r="AS87" s="126" t="str">
        <f t="shared" si="41"/>
        <v/>
      </c>
      <c r="AT87" s="127">
        <v>1243</v>
      </c>
      <c r="AU87" s="128">
        <v>2.09</v>
      </c>
      <c r="AV87" s="129" t="s">
        <v>103</v>
      </c>
      <c r="AW87" s="126" t="str">
        <f t="shared" si="42"/>
        <v/>
      </c>
      <c r="AX87" s="126" t="str">
        <f t="shared" si="43"/>
        <v/>
      </c>
      <c r="AY87" s="64" t="str">
        <f t="shared" si="44"/>
        <v/>
      </c>
      <c r="AZ87" s="97">
        <v>81.459999999999994</v>
      </c>
      <c r="BA87" s="68"/>
      <c r="BB87" s="68"/>
      <c r="BC87" s="68"/>
      <c r="BD87" s="68"/>
      <c r="BE87" s="15"/>
      <c r="BF87" s="5">
        <f t="shared" si="45"/>
        <v>8766</v>
      </c>
      <c r="BG87" s="42">
        <v>5735</v>
      </c>
      <c r="BH87" s="42">
        <v>3031</v>
      </c>
      <c r="BI87" s="42"/>
      <c r="BJ87" s="42"/>
      <c r="BK87" s="42">
        <v>0</v>
      </c>
      <c r="BL87" s="42"/>
      <c r="BM87" s="42"/>
    </row>
    <row r="88" spans="1:65" outlineLevel="5" x14ac:dyDescent="0.3">
      <c r="A88" s="22">
        <f t="shared" si="5"/>
        <v>3</v>
      </c>
      <c r="B88" s="9">
        <f t="shared" si="46"/>
        <v>44624</v>
      </c>
      <c r="C88" s="51">
        <v>298998</v>
      </c>
      <c r="D88" s="64"/>
      <c r="E88" s="12"/>
      <c r="F88" s="12"/>
      <c r="G88" s="12"/>
      <c r="H88" s="12"/>
      <c r="I88" s="12"/>
      <c r="J88" s="12"/>
      <c r="K88" s="12"/>
      <c r="L88" s="12"/>
      <c r="M88" s="74">
        <f t="shared" si="37"/>
        <v>7.2</v>
      </c>
      <c r="N88" s="83">
        <v>7.21</v>
      </c>
      <c r="O88" s="83">
        <v>7.25</v>
      </c>
      <c r="P88" s="83"/>
      <c r="Q88" s="83"/>
      <c r="R88" s="83"/>
      <c r="S88" s="83"/>
      <c r="T88" s="83"/>
      <c r="U88" s="83"/>
      <c r="V88" s="5" t="str">
        <f t="shared" si="38"/>
        <v/>
      </c>
      <c r="W88" s="41"/>
      <c r="X88" s="41"/>
      <c r="Y88" s="41"/>
      <c r="Z88" s="41"/>
      <c r="AA88" s="41"/>
      <c r="AB88" s="41"/>
      <c r="AC88" s="41"/>
      <c r="AD88" s="41"/>
      <c r="AE88" s="5" t="str">
        <f t="shared" si="39"/>
        <v/>
      </c>
      <c r="AF88" s="41"/>
      <c r="AG88" s="41"/>
      <c r="AH88" s="41"/>
      <c r="AI88" s="41"/>
      <c r="AJ88" s="41"/>
      <c r="AK88" s="41"/>
      <c r="AL88" s="41"/>
      <c r="AM88" s="41"/>
      <c r="AN88" s="41">
        <f t="shared" si="47"/>
        <v>18.73327386262266</v>
      </c>
      <c r="AO88" s="41">
        <v>1121</v>
      </c>
      <c r="AP88" s="110">
        <v>3.56</v>
      </c>
      <c r="AQ88" s="111">
        <v>2.94</v>
      </c>
      <c r="AR88" s="126">
        <f t="shared" si="40"/>
        <v>82.584269662921344</v>
      </c>
      <c r="AS88" s="126">
        <f t="shared" si="41"/>
        <v>17.415730337078656</v>
      </c>
      <c r="AT88" s="127">
        <v>1225</v>
      </c>
      <c r="AU88" s="128">
        <v>2.08</v>
      </c>
      <c r="AV88" s="129">
        <v>1.45</v>
      </c>
      <c r="AW88" s="126">
        <f t="shared" si="42"/>
        <v>69.711538461538453</v>
      </c>
      <c r="AX88" s="126">
        <f t="shared" si="43"/>
        <v>30.288461538461547</v>
      </c>
      <c r="AY88" s="64">
        <f t="shared" si="44"/>
        <v>51.463124932512692</v>
      </c>
      <c r="AZ88" s="97">
        <v>81.63</v>
      </c>
      <c r="BA88" s="68"/>
      <c r="BB88" s="68"/>
      <c r="BC88" s="68"/>
      <c r="BD88" s="68"/>
      <c r="BE88" s="15"/>
      <c r="BF88" s="5">
        <f t="shared" si="45"/>
        <v>6807</v>
      </c>
      <c r="BG88" s="42">
        <v>6003</v>
      </c>
      <c r="BH88" s="42">
        <v>804</v>
      </c>
      <c r="BI88" s="42"/>
      <c r="BJ88" s="42"/>
      <c r="BK88" s="42">
        <v>0</v>
      </c>
      <c r="BL88" s="42"/>
      <c r="BM88" s="42"/>
    </row>
    <row r="89" spans="1:65" outlineLevel="5" x14ac:dyDescent="0.3">
      <c r="A89" s="22">
        <f t="shared" si="5"/>
        <v>3</v>
      </c>
      <c r="B89" s="9">
        <f t="shared" si="46"/>
        <v>44625</v>
      </c>
      <c r="C89" s="51">
        <v>299320</v>
      </c>
      <c r="D89" s="64"/>
      <c r="E89" s="12"/>
      <c r="F89" s="12"/>
      <c r="G89" s="12"/>
      <c r="H89" s="12"/>
      <c r="I89" s="12"/>
      <c r="J89" s="12"/>
      <c r="K89" s="12"/>
      <c r="L89" s="12"/>
      <c r="M89" s="74" t="str">
        <f t="shared" si="37"/>
        <v/>
      </c>
      <c r="N89" s="83" t="s">
        <v>103</v>
      </c>
      <c r="O89" s="83" t="s">
        <v>103</v>
      </c>
      <c r="P89" s="83"/>
      <c r="Q89" s="83"/>
      <c r="R89" s="83"/>
      <c r="S89" s="83"/>
      <c r="T89" s="83"/>
      <c r="U89" s="83"/>
      <c r="V89" s="5" t="str">
        <f t="shared" si="38"/>
        <v/>
      </c>
      <c r="W89" s="41"/>
      <c r="X89" s="41"/>
      <c r="Y89" s="41"/>
      <c r="Z89" s="41"/>
      <c r="AA89" s="41"/>
      <c r="AB89" s="41"/>
      <c r="AC89" s="41"/>
      <c r="AD89" s="41"/>
      <c r="AE89" s="5" t="str">
        <f t="shared" si="39"/>
        <v/>
      </c>
      <c r="AF89" s="41"/>
      <c r="AG89" s="41"/>
      <c r="AH89" s="41"/>
      <c r="AI89" s="41"/>
      <c r="AJ89" s="41"/>
      <c r="AK89" s="41"/>
      <c r="AL89" s="41"/>
      <c r="AM89" s="41"/>
      <c r="AN89" s="41">
        <f t="shared" si="47"/>
        <v>22.629310344827587</v>
      </c>
      <c r="AO89" s="41">
        <v>928</v>
      </c>
      <c r="AP89" s="110" t="s">
        <v>103</v>
      </c>
      <c r="AQ89" s="111" t="s">
        <v>103</v>
      </c>
      <c r="AR89" s="126" t="str">
        <f t="shared" si="40"/>
        <v/>
      </c>
      <c r="AS89" s="126" t="str">
        <f t="shared" si="41"/>
        <v/>
      </c>
      <c r="AT89" s="127">
        <v>981</v>
      </c>
      <c r="AU89" s="128" t="s">
        <v>103</v>
      </c>
      <c r="AV89" s="129" t="s">
        <v>103</v>
      </c>
      <c r="AW89" s="126" t="str">
        <f t="shared" si="42"/>
        <v/>
      </c>
      <c r="AX89" s="126" t="str">
        <f t="shared" si="43"/>
        <v/>
      </c>
      <c r="AY89" s="64" t="str">
        <f t="shared" si="44"/>
        <v/>
      </c>
      <c r="AZ89" s="97" t="s">
        <v>103</v>
      </c>
      <c r="BA89" s="68"/>
      <c r="BB89" s="68"/>
      <c r="BC89" s="68"/>
      <c r="BD89" s="68"/>
      <c r="BE89" s="15"/>
      <c r="BF89" s="5">
        <f t="shared" si="45"/>
        <v>11622</v>
      </c>
      <c r="BG89" s="42">
        <v>4362</v>
      </c>
      <c r="BH89" s="42">
        <v>7260</v>
      </c>
      <c r="BI89" s="42"/>
      <c r="BJ89" s="42"/>
      <c r="BK89" s="42">
        <v>0</v>
      </c>
      <c r="BL89" s="42"/>
      <c r="BM89" s="42"/>
    </row>
    <row r="90" spans="1:65" outlineLevel="5" x14ac:dyDescent="0.3">
      <c r="A90" s="22">
        <f t="shared" si="5"/>
        <v>3</v>
      </c>
      <c r="B90" s="9">
        <f t="shared" si="46"/>
        <v>44626</v>
      </c>
      <c r="C90" s="51">
        <v>299119</v>
      </c>
      <c r="D90" s="64"/>
      <c r="E90" s="12"/>
      <c r="F90" s="12"/>
      <c r="G90" s="12"/>
      <c r="H90" s="12"/>
      <c r="I90" s="12"/>
      <c r="J90" s="12"/>
      <c r="K90" s="12"/>
      <c r="L90" s="12"/>
      <c r="M90" s="74" t="str">
        <f t="shared" si="37"/>
        <v/>
      </c>
      <c r="N90" s="83" t="s">
        <v>103</v>
      </c>
      <c r="O90" s="83" t="s">
        <v>103</v>
      </c>
      <c r="P90" s="83"/>
      <c r="Q90" s="83"/>
      <c r="R90" s="83"/>
      <c r="S90" s="83"/>
      <c r="T90" s="83"/>
      <c r="U90" s="83"/>
      <c r="V90" s="5" t="str">
        <f t="shared" si="38"/>
        <v/>
      </c>
      <c r="W90" s="41"/>
      <c r="X90" s="41"/>
      <c r="Y90" s="41"/>
      <c r="Z90" s="41"/>
      <c r="AA90" s="41"/>
      <c r="AB90" s="41"/>
      <c r="AC90" s="41"/>
      <c r="AD90" s="41"/>
      <c r="AE90" s="5" t="str">
        <f t="shared" si="39"/>
        <v/>
      </c>
      <c r="AF90" s="41"/>
      <c r="AG90" s="41"/>
      <c r="AH90" s="41"/>
      <c r="AI90" s="41"/>
      <c r="AJ90" s="41"/>
      <c r="AK90" s="41"/>
      <c r="AL90" s="41"/>
      <c r="AM90" s="41"/>
      <c r="AN90" s="41">
        <f t="shared" si="47"/>
        <v>24.475524475524477</v>
      </c>
      <c r="AO90" s="41">
        <v>858</v>
      </c>
      <c r="AP90" s="110" t="s">
        <v>103</v>
      </c>
      <c r="AQ90" s="111" t="s">
        <v>103</v>
      </c>
      <c r="AR90" s="126" t="str">
        <f t="shared" si="40"/>
        <v/>
      </c>
      <c r="AS90" s="126" t="str">
        <f t="shared" si="41"/>
        <v/>
      </c>
      <c r="AT90" s="127">
        <v>906</v>
      </c>
      <c r="AU90" s="128" t="s">
        <v>103</v>
      </c>
      <c r="AV90" s="129" t="s">
        <v>103</v>
      </c>
      <c r="AW90" s="126" t="str">
        <f t="shared" si="42"/>
        <v/>
      </c>
      <c r="AX90" s="126" t="str">
        <f t="shared" si="43"/>
        <v/>
      </c>
      <c r="AY90" s="64" t="str">
        <f t="shared" si="44"/>
        <v/>
      </c>
      <c r="AZ90" s="97" t="s">
        <v>103</v>
      </c>
      <c r="BA90" s="68"/>
      <c r="BB90" s="68"/>
      <c r="BC90" s="68"/>
      <c r="BD90" s="68"/>
      <c r="BE90" s="15"/>
      <c r="BF90" s="5">
        <f t="shared" si="45"/>
        <v>5459</v>
      </c>
      <c r="BG90" s="42">
        <v>4559</v>
      </c>
      <c r="BH90" s="42">
        <v>900</v>
      </c>
      <c r="BI90" s="42"/>
      <c r="BJ90" s="42"/>
      <c r="BK90" s="42">
        <v>0</v>
      </c>
      <c r="BL90" s="42"/>
      <c r="BM90" s="42"/>
    </row>
    <row r="91" spans="1:65" outlineLevel="5" x14ac:dyDescent="0.3">
      <c r="A91" s="22">
        <f t="shared" ref="A91:A162" si="48">MONTH(B91)</f>
        <v>3</v>
      </c>
      <c r="B91" s="9">
        <f t="shared" si="46"/>
        <v>44627</v>
      </c>
      <c r="C91" s="51">
        <v>305135</v>
      </c>
      <c r="D91" s="64"/>
      <c r="E91" s="12"/>
      <c r="F91" s="12"/>
      <c r="G91" s="12"/>
      <c r="H91" s="12"/>
      <c r="I91" s="12"/>
      <c r="J91" s="12"/>
      <c r="K91" s="12"/>
      <c r="L91" s="12"/>
      <c r="M91" s="74" t="str">
        <f t="shared" si="37"/>
        <v/>
      </c>
      <c r="N91" s="83" t="s">
        <v>103</v>
      </c>
      <c r="O91" s="83" t="s">
        <v>103</v>
      </c>
      <c r="P91" s="83"/>
      <c r="Q91" s="83"/>
      <c r="R91" s="83"/>
      <c r="S91" s="83"/>
      <c r="T91" s="83"/>
      <c r="U91" s="83"/>
      <c r="V91" s="5" t="str">
        <f t="shared" si="38"/>
        <v/>
      </c>
      <c r="W91" s="41"/>
      <c r="X91" s="41"/>
      <c r="Y91" s="41"/>
      <c r="Z91" s="41"/>
      <c r="AA91" s="41"/>
      <c r="AB91" s="41"/>
      <c r="AC91" s="41"/>
      <c r="AD91" s="41"/>
      <c r="AE91" s="5" t="str">
        <f t="shared" si="39"/>
        <v/>
      </c>
      <c r="AF91" s="41"/>
      <c r="AG91" s="41"/>
      <c r="AH91" s="41"/>
      <c r="AI91" s="41"/>
      <c r="AJ91" s="41"/>
      <c r="AK91" s="41"/>
      <c r="AL91" s="41"/>
      <c r="AM91" s="41"/>
      <c r="AN91" s="41">
        <f t="shared" si="47"/>
        <v>22.058823529411764</v>
      </c>
      <c r="AO91" s="41">
        <v>952</v>
      </c>
      <c r="AP91" s="110" t="s">
        <v>103</v>
      </c>
      <c r="AQ91" s="111" t="s">
        <v>103</v>
      </c>
      <c r="AR91" s="126" t="str">
        <f t="shared" si="40"/>
        <v/>
      </c>
      <c r="AS91" s="126" t="str">
        <f t="shared" si="41"/>
        <v/>
      </c>
      <c r="AT91" s="127">
        <v>1142</v>
      </c>
      <c r="AU91" s="128">
        <v>2.11</v>
      </c>
      <c r="AV91" s="129" t="s">
        <v>103</v>
      </c>
      <c r="AW91" s="126" t="str">
        <f t="shared" si="42"/>
        <v/>
      </c>
      <c r="AX91" s="126" t="str">
        <f t="shared" si="43"/>
        <v/>
      </c>
      <c r="AY91" s="64" t="str">
        <f t="shared" si="44"/>
        <v/>
      </c>
      <c r="AZ91" s="97">
        <v>81.47</v>
      </c>
      <c r="BA91" s="68"/>
      <c r="BB91" s="68"/>
      <c r="BC91" s="68"/>
      <c r="BD91" s="68"/>
      <c r="BE91" s="15"/>
      <c r="BF91" s="5">
        <f t="shared" si="45"/>
        <v>5048</v>
      </c>
      <c r="BG91" s="42">
        <v>3461</v>
      </c>
      <c r="BH91" s="42">
        <v>1587</v>
      </c>
      <c r="BI91" s="42"/>
      <c r="BJ91" s="42"/>
      <c r="BK91" s="42">
        <v>0</v>
      </c>
      <c r="BL91" s="42"/>
      <c r="BM91" s="42"/>
    </row>
    <row r="92" spans="1:65" outlineLevel="5" x14ac:dyDescent="0.3">
      <c r="A92" s="22">
        <f t="shared" si="48"/>
        <v>3</v>
      </c>
      <c r="B92" s="9">
        <f t="shared" si="46"/>
        <v>44628</v>
      </c>
      <c r="C92" s="51">
        <v>301819</v>
      </c>
      <c r="D92" s="64"/>
      <c r="E92" s="12"/>
      <c r="F92" s="12"/>
      <c r="G92" s="12"/>
      <c r="H92" s="12"/>
      <c r="I92" s="12"/>
      <c r="J92" s="12"/>
      <c r="K92" s="12"/>
      <c r="L92" s="12"/>
      <c r="M92" s="74" t="str">
        <f t="shared" si="37"/>
        <v/>
      </c>
      <c r="N92" s="83" t="s">
        <v>103</v>
      </c>
      <c r="O92" s="83" t="s">
        <v>103</v>
      </c>
      <c r="P92" s="83"/>
      <c r="Q92" s="83"/>
      <c r="R92" s="83"/>
      <c r="S92" s="83"/>
      <c r="T92" s="83"/>
      <c r="U92" s="83"/>
      <c r="V92" s="5" t="str">
        <f t="shared" si="38"/>
        <v/>
      </c>
      <c r="W92" s="41"/>
      <c r="X92" s="41"/>
      <c r="Y92" s="41"/>
      <c r="Z92" s="41"/>
      <c r="AA92" s="41"/>
      <c r="AB92" s="41"/>
      <c r="AC92" s="41"/>
      <c r="AD92" s="41"/>
      <c r="AE92" s="5" t="str">
        <f t="shared" si="39"/>
        <v/>
      </c>
      <c r="AF92" s="41"/>
      <c r="AG92" s="41"/>
      <c r="AH92" s="41"/>
      <c r="AI92" s="41"/>
      <c r="AJ92" s="41"/>
      <c r="AK92" s="41"/>
      <c r="AL92" s="41"/>
      <c r="AM92" s="41"/>
      <c r="AN92" s="41">
        <f t="shared" si="47"/>
        <v>19.516728624535315</v>
      </c>
      <c r="AO92" s="41">
        <v>1076</v>
      </c>
      <c r="AP92" s="110" t="s">
        <v>103</v>
      </c>
      <c r="AQ92" s="111" t="s">
        <v>103</v>
      </c>
      <c r="AR92" s="126" t="str">
        <f t="shared" si="40"/>
        <v/>
      </c>
      <c r="AS92" s="126" t="str">
        <f t="shared" si="41"/>
        <v/>
      </c>
      <c r="AT92" s="127">
        <v>1331</v>
      </c>
      <c r="AU92" s="128">
        <v>2.15</v>
      </c>
      <c r="AV92" s="129" t="s">
        <v>103</v>
      </c>
      <c r="AW92" s="126" t="str">
        <f t="shared" si="42"/>
        <v/>
      </c>
      <c r="AX92" s="126" t="str">
        <f t="shared" si="43"/>
        <v/>
      </c>
      <c r="AY92" s="64" t="str">
        <f t="shared" si="44"/>
        <v/>
      </c>
      <c r="AZ92" s="97">
        <v>81.75</v>
      </c>
      <c r="BA92" s="68"/>
      <c r="BB92" s="68"/>
      <c r="BC92" s="68"/>
      <c r="BD92" s="68"/>
      <c r="BE92" s="15"/>
      <c r="BF92" s="5">
        <f t="shared" si="45"/>
        <v>3688</v>
      </c>
      <c r="BG92" s="42">
        <v>3580</v>
      </c>
      <c r="BH92" s="42">
        <v>108</v>
      </c>
      <c r="BI92" s="42"/>
      <c r="BJ92" s="42"/>
      <c r="BK92" s="42">
        <v>0</v>
      </c>
      <c r="BL92" s="42"/>
      <c r="BM92" s="42"/>
    </row>
    <row r="93" spans="1:65" outlineLevel="5" x14ac:dyDescent="0.3">
      <c r="A93" s="22">
        <f t="shared" si="48"/>
        <v>3</v>
      </c>
      <c r="B93" s="9">
        <f t="shared" si="46"/>
        <v>44629</v>
      </c>
      <c r="C93" s="51">
        <v>291558</v>
      </c>
      <c r="D93" s="64"/>
      <c r="E93" s="12"/>
      <c r="F93" s="12"/>
      <c r="G93" s="12"/>
      <c r="H93" s="12"/>
      <c r="I93" s="12"/>
      <c r="J93" s="12"/>
      <c r="K93" s="12"/>
      <c r="L93" s="12"/>
      <c r="M93" s="74" t="str">
        <f t="shared" si="37"/>
        <v/>
      </c>
      <c r="N93" s="83" t="s">
        <v>103</v>
      </c>
      <c r="O93" s="83" t="s">
        <v>103</v>
      </c>
      <c r="P93" s="83"/>
      <c r="Q93" s="83"/>
      <c r="R93" s="83"/>
      <c r="S93" s="83"/>
      <c r="T93" s="83"/>
      <c r="U93" s="83"/>
      <c r="V93" s="5" t="str">
        <f t="shared" si="38"/>
        <v/>
      </c>
      <c r="W93" s="41"/>
      <c r="X93" s="41"/>
      <c r="Y93" s="41"/>
      <c r="Z93" s="41"/>
      <c r="AA93" s="41"/>
      <c r="AB93" s="41"/>
      <c r="AC93" s="41"/>
      <c r="AD93" s="41"/>
      <c r="AE93" s="5" t="str">
        <f t="shared" si="39"/>
        <v/>
      </c>
      <c r="AF93" s="41"/>
      <c r="AG93" s="41"/>
      <c r="AH93" s="41"/>
      <c r="AI93" s="41"/>
      <c r="AJ93" s="41"/>
      <c r="AK93" s="41"/>
      <c r="AL93" s="41"/>
      <c r="AM93" s="41"/>
      <c r="AN93" s="41">
        <f t="shared" si="47"/>
        <v>17.706576728499158</v>
      </c>
      <c r="AO93" s="41">
        <v>1186</v>
      </c>
      <c r="AP93" s="110" t="s">
        <v>103</v>
      </c>
      <c r="AQ93" s="111" t="s">
        <v>103</v>
      </c>
      <c r="AR93" s="126" t="str">
        <f t="shared" si="40"/>
        <v/>
      </c>
      <c r="AS93" s="126" t="str">
        <f t="shared" si="41"/>
        <v/>
      </c>
      <c r="AT93" s="127">
        <v>1208</v>
      </c>
      <c r="AU93" s="128" t="s">
        <v>103</v>
      </c>
      <c r="AV93" s="129" t="s">
        <v>103</v>
      </c>
      <c r="AW93" s="126" t="str">
        <f t="shared" si="42"/>
        <v/>
      </c>
      <c r="AX93" s="126" t="str">
        <f t="shared" si="43"/>
        <v/>
      </c>
      <c r="AY93" s="64" t="str">
        <f t="shared" si="44"/>
        <v/>
      </c>
      <c r="AZ93" s="97" t="s">
        <v>103</v>
      </c>
      <c r="BA93" s="68"/>
      <c r="BB93" s="68"/>
      <c r="BC93" s="68"/>
      <c r="BD93" s="68"/>
      <c r="BE93" s="15"/>
      <c r="BF93" s="5">
        <f t="shared" si="45"/>
        <v>6588</v>
      </c>
      <c r="BG93" s="42">
        <v>3971</v>
      </c>
      <c r="BH93" s="42">
        <v>2617</v>
      </c>
      <c r="BI93" s="42"/>
      <c r="BJ93" s="42"/>
      <c r="BK93" s="42">
        <v>0</v>
      </c>
      <c r="BL93" s="42"/>
      <c r="BM93" s="42"/>
    </row>
    <row r="94" spans="1:65" outlineLevel="5" x14ac:dyDescent="0.3">
      <c r="A94" s="22">
        <f t="shared" si="48"/>
        <v>3</v>
      </c>
      <c r="B94" s="9">
        <f t="shared" si="46"/>
        <v>44630</v>
      </c>
      <c r="C94" s="51">
        <v>297649</v>
      </c>
      <c r="D94" s="64"/>
      <c r="E94" s="12"/>
      <c r="F94" s="12"/>
      <c r="G94" s="12"/>
      <c r="H94" s="12"/>
      <c r="I94" s="12"/>
      <c r="J94" s="12"/>
      <c r="K94" s="12"/>
      <c r="L94" s="12"/>
      <c r="M94" s="74">
        <f t="shared" si="37"/>
        <v>6.9</v>
      </c>
      <c r="N94" s="83">
        <v>6.89</v>
      </c>
      <c r="O94" s="83">
        <v>6.96</v>
      </c>
      <c r="P94" s="83"/>
      <c r="Q94" s="83"/>
      <c r="R94" s="83"/>
      <c r="S94" s="83"/>
      <c r="T94" s="83"/>
      <c r="U94" s="83"/>
      <c r="V94" s="5" t="str">
        <f t="shared" si="38"/>
        <v/>
      </c>
      <c r="W94" s="41"/>
      <c r="X94" s="41"/>
      <c r="Y94" s="41"/>
      <c r="Z94" s="41"/>
      <c r="AA94" s="41"/>
      <c r="AB94" s="41"/>
      <c r="AC94" s="41"/>
      <c r="AD94" s="41"/>
      <c r="AE94" s="5" t="str">
        <f t="shared" si="39"/>
        <v/>
      </c>
      <c r="AF94" s="41"/>
      <c r="AG94" s="41"/>
      <c r="AH94" s="41"/>
      <c r="AI94" s="41"/>
      <c r="AJ94" s="41"/>
      <c r="AK94" s="41"/>
      <c r="AL94" s="41"/>
      <c r="AM94" s="41"/>
      <c r="AN94" s="41">
        <f t="shared" si="47"/>
        <v>19.553072625698324</v>
      </c>
      <c r="AO94" s="41">
        <v>1074</v>
      </c>
      <c r="AP94" s="110">
        <v>3.96</v>
      </c>
      <c r="AQ94" s="111">
        <v>3.32</v>
      </c>
      <c r="AR94" s="126">
        <f t="shared" si="40"/>
        <v>83.838383838383834</v>
      </c>
      <c r="AS94" s="126">
        <f t="shared" si="41"/>
        <v>16.161616161616166</v>
      </c>
      <c r="AT94" s="127">
        <v>1194</v>
      </c>
      <c r="AU94" s="128">
        <v>2.2000000000000002</v>
      </c>
      <c r="AV94" s="129">
        <v>1.52</v>
      </c>
      <c r="AW94" s="126">
        <f t="shared" si="42"/>
        <v>69.090909090909079</v>
      </c>
      <c r="AX94" s="126">
        <f t="shared" si="43"/>
        <v>30.909090909090921</v>
      </c>
      <c r="AY94" s="64">
        <f t="shared" si="44"/>
        <v>56.909992912827789</v>
      </c>
      <c r="AZ94" s="97">
        <v>81.67</v>
      </c>
      <c r="BA94" s="68"/>
      <c r="BB94" s="68"/>
      <c r="BC94" s="68"/>
      <c r="BD94" s="68"/>
      <c r="BE94" s="15"/>
      <c r="BF94" s="5">
        <f t="shared" si="45"/>
        <v>3682</v>
      </c>
      <c r="BG94" s="42">
        <v>3682</v>
      </c>
      <c r="BH94" s="42">
        <v>0</v>
      </c>
      <c r="BI94" s="42"/>
      <c r="BJ94" s="42"/>
      <c r="BK94" s="42">
        <v>0</v>
      </c>
      <c r="BL94" s="42"/>
      <c r="BM94" s="42"/>
    </row>
    <row r="95" spans="1:65" outlineLevel="5" x14ac:dyDescent="0.3">
      <c r="A95" s="22">
        <f t="shared" si="48"/>
        <v>3</v>
      </c>
      <c r="B95" s="9">
        <f t="shared" si="46"/>
        <v>44631</v>
      </c>
      <c r="C95" s="51">
        <v>292771</v>
      </c>
      <c r="D95" s="64"/>
      <c r="E95" s="12"/>
      <c r="F95" s="12"/>
      <c r="G95" s="12"/>
      <c r="H95" s="12"/>
      <c r="I95" s="12"/>
      <c r="J95" s="12"/>
      <c r="K95" s="12"/>
      <c r="L95" s="12"/>
      <c r="M95" s="74" t="str">
        <f t="shared" si="37"/>
        <v/>
      </c>
      <c r="N95" s="83" t="s">
        <v>103</v>
      </c>
      <c r="O95" s="83" t="s">
        <v>103</v>
      </c>
      <c r="P95" s="83"/>
      <c r="Q95" s="83"/>
      <c r="R95" s="83"/>
      <c r="S95" s="83"/>
      <c r="T95" s="83"/>
      <c r="U95" s="83"/>
      <c r="V95" s="5" t="str">
        <f t="shared" si="38"/>
        <v/>
      </c>
      <c r="W95" s="41"/>
      <c r="X95" s="41"/>
      <c r="Y95" s="41"/>
      <c r="Z95" s="41"/>
      <c r="AA95" s="41"/>
      <c r="AB95" s="41"/>
      <c r="AC95" s="41"/>
      <c r="AD95" s="41"/>
      <c r="AE95" s="5" t="str">
        <f t="shared" si="39"/>
        <v/>
      </c>
      <c r="AF95" s="41"/>
      <c r="AG95" s="41"/>
      <c r="AH95" s="41"/>
      <c r="AI95" s="41"/>
      <c r="AJ95" s="41"/>
      <c r="AK95" s="41"/>
      <c r="AL95" s="41"/>
      <c r="AM95" s="41"/>
      <c r="AN95" s="41">
        <f t="shared" si="47"/>
        <v>27.631578947368421</v>
      </c>
      <c r="AO95" s="41">
        <v>760</v>
      </c>
      <c r="AP95" s="110" t="s">
        <v>103</v>
      </c>
      <c r="AQ95" s="111" t="s">
        <v>103</v>
      </c>
      <c r="AR95" s="126" t="str">
        <f t="shared" si="40"/>
        <v/>
      </c>
      <c r="AS95" s="126" t="str">
        <f t="shared" si="41"/>
        <v/>
      </c>
      <c r="AT95" s="127">
        <v>888</v>
      </c>
      <c r="AU95" s="128">
        <v>2.17</v>
      </c>
      <c r="AV95" s="129" t="s">
        <v>103</v>
      </c>
      <c r="AW95" s="126" t="str">
        <f t="shared" si="42"/>
        <v/>
      </c>
      <c r="AX95" s="126" t="str">
        <f t="shared" si="43"/>
        <v/>
      </c>
      <c r="AY95" s="64" t="str">
        <f t="shared" si="44"/>
        <v/>
      </c>
      <c r="AZ95" s="97">
        <v>81.569999999999993</v>
      </c>
      <c r="BA95" s="68"/>
      <c r="BB95" s="68"/>
      <c r="BC95" s="68"/>
      <c r="BD95" s="68"/>
      <c r="BE95" s="15"/>
      <c r="BF95" s="5">
        <f t="shared" si="45"/>
        <v>7038</v>
      </c>
      <c r="BG95" s="42">
        <v>3541</v>
      </c>
      <c r="BH95" s="42">
        <v>3497</v>
      </c>
      <c r="BI95" s="42"/>
      <c r="BJ95" s="42"/>
      <c r="BK95" s="42">
        <v>0</v>
      </c>
      <c r="BL95" s="42"/>
      <c r="BM95" s="42"/>
    </row>
    <row r="96" spans="1:65" outlineLevel="5" x14ac:dyDescent="0.3">
      <c r="A96" s="22">
        <f t="shared" si="48"/>
        <v>3</v>
      </c>
      <c r="B96" s="9">
        <f t="shared" si="46"/>
        <v>44632</v>
      </c>
      <c r="C96" s="51">
        <v>299215</v>
      </c>
      <c r="D96" s="64"/>
      <c r="E96" s="12"/>
      <c r="F96" s="12"/>
      <c r="G96" s="12"/>
      <c r="H96" s="12"/>
      <c r="I96" s="12"/>
      <c r="J96" s="12"/>
      <c r="K96" s="12"/>
      <c r="L96" s="12"/>
      <c r="M96" s="74" t="str">
        <f t="shared" si="37"/>
        <v/>
      </c>
      <c r="N96" s="83" t="s">
        <v>103</v>
      </c>
      <c r="O96" s="83" t="s">
        <v>103</v>
      </c>
      <c r="P96" s="83"/>
      <c r="Q96" s="83"/>
      <c r="R96" s="83"/>
      <c r="S96" s="83"/>
      <c r="T96" s="83"/>
      <c r="U96" s="83"/>
      <c r="V96" s="5" t="str">
        <f t="shared" si="38"/>
        <v/>
      </c>
      <c r="W96" s="41"/>
      <c r="X96" s="41"/>
      <c r="Y96" s="41"/>
      <c r="Z96" s="41"/>
      <c r="AA96" s="41"/>
      <c r="AB96" s="41"/>
      <c r="AC96" s="41"/>
      <c r="AD96" s="41"/>
      <c r="AE96" s="5" t="str">
        <f t="shared" si="39"/>
        <v/>
      </c>
      <c r="AF96" s="41"/>
      <c r="AG96" s="41"/>
      <c r="AH96" s="41"/>
      <c r="AI96" s="41"/>
      <c r="AJ96" s="41"/>
      <c r="AK96" s="41"/>
      <c r="AL96" s="41"/>
      <c r="AM96" s="41"/>
      <c r="AN96" s="41">
        <f t="shared" si="47"/>
        <v>24.221453287197232</v>
      </c>
      <c r="AO96" s="41">
        <v>867</v>
      </c>
      <c r="AP96" s="110" t="s">
        <v>103</v>
      </c>
      <c r="AQ96" s="111" t="s">
        <v>103</v>
      </c>
      <c r="AR96" s="126" t="str">
        <f t="shared" si="40"/>
        <v/>
      </c>
      <c r="AS96" s="126" t="str">
        <f t="shared" si="41"/>
        <v/>
      </c>
      <c r="AT96" s="127">
        <v>1118</v>
      </c>
      <c r="AU96" s="128" t="s">
        <v>103</v>
      </c>
      <c r="AV96" s="129" t="s">
        <v>103</v>
      </c>
      <c r="AW96" s="126" t="str">
        <f t="shared" si="42"/>
        <v/>
      </c>
      <c r="AX96" s="126" t="str">
        <f t="shared" si="43"/>
        <v/>
      </c>
      <c r="AY96" s="64" t="str">
        <f t="shared" si="44"/>
        <v/>
      </c>
      <c r="AZ96" s="97" t="s">
        <v>103</v>
      </c>
      <c r="BA96" s="68"/>
      <c r="BB96" s="68"/>
      <c r="BC96" s="68"/>
      <c r="BD96" s="68"/>
      <c r="BE96" s="15"/>
      <c r="BF96" s="5">
        <f t="shared" si="45"/>
        <v>11663</v>
      </c>
      <c r="BG96" s="42">
        <v>3808</v>
      </c>
      <c r="BH96" s="42">
        <v>7855</v>
      </c>
      <c r="BI96" s="42"/>
      <c r="BJ96" s="42"/>
      <c r="BK96" s="42">
        <v>0</v>
      </c>
      <c r="BL96" s="42"/>
      <c r="BM96" s="42"/>
    </row>
    <row r="97" spans="1:65" outlineLevel="5" x14ac:dyDescent="0.3">
      <c r="A97" s="22">
        <f t="shared" si="48"/>
        <v>3</v>
      </c>
      <c r="B97" s="9">
        <f t="shared" si="46"/>
        <v>44633</v>
      </c>
      <c r="C97" s="51">
        <v>299765</v>
      </c>
      <c r="D97" s="64"/>
      <c r="E97" s="12"/>
      <c r="F97" s="12"/>
      <c r="G97" s="12"/>
      <c r="H97" s="12"/>
      <c r="I97" s="12"/>
      <c r="J97" s="12"/>
      <c r="K97" s="12"/>
      <c r="L97" s="12"/>
      <c r="M97" s="74" t="str">
        <f t="shared" si="37"/>
        <v/>
      </c>
      <c r="N97" s="83" t="s">
        <v>103</v>
      </c>
      <c r="O97" s="83" t="s">
        <v>103</v>
      </c>
      <c r="P97" s="83"/>
      <c r="Q97" s="83"/>
      <c r="R97" s="83"/>
      <c r="S97" s="83"/>
      <c r="T97" s="83"/>
      <c r="U97" s="83"/>
      <c r="V97" s="5" t="str">
        <f t="shared" si="38"/>
        <v/>
      </c>
      <c r="W97" s="41"/>
      <c r="X97" s="41"/>
      <c r="Y97" s="41"/>
      <c r="Z97" s="41"/>
      <c r="AA97" s="41"/>
      <c r="AB97" s="41"/>
      <c r="AC97" s="41"/>
      <c r="AD97" s="41"/>
      <c r="AE97" s="5" t="str">
        <f t="shared" si="39"/>
        <v/>
      </c>
      <c r="AF97" s="41"/>
      <c r="AG97" s="41"/>
      <c r="AH97" s="41"/>
      <c r="AI97" s="41"/>
      <c r="AJ97" s="41"/>
      <c r="AK97" s="41"/>
      <c r="AL97" s="41"/>
      <c r="AM97" s="41"/>
      <c r="AN97" s="41">
        <f t="shared" si="47"/>
        <v>22.269353128313892</v>
      </c>
      <c r="AO97" s="41">
        <v>943</v>
      </c>
      <c r="AP97" s="110" t="s">
        <v>103</v>
      </c>
      <c r="AQ97" s="111" t="s">
        <v>103</v>
      </c>
      <c r="AR97" s="126" t="str">
        <f t="shared" si="40"/>
        <v/>
      </c>
      <c r="AS97" s="126" t="str">
        <f t="shared" si="41"/>
        <v/>
      </c>
      <c r="AT97" s="127">
        <v>1172</v>
      </c>
      <c r="AU97" s="128" t="s">
        <v>103</v>
      </c>
      <c r="AV97" s="129" t="s">
        <v>103</v>
      </c>
      <c r="AW97" s="126" t="str">
        <f t="shared" si="42"/>
        <v/>
      </c>
      <c r="AX97" s="126" t="str">
        <f t="shared" si="43"/>
        <v/>
      </c>
      <c r="AY97" s="64" t="str">
        <f t="shared" si="44"/>
        <v/>
      </c>
      <c r="AZ97" s="97" t="s">
        <v>103</v>
      </c>
      <c r="BA97" s="68"/>
      <c r="BB97" s="68"/>
      <c r="BC97" s="68"/>
      <c r="BD97" s="68"/>
      <c r="BE97" s="15"/>
      <c r="BF97" s="5">
        <f t="shared" si="45"/>
        <v>5288</v>
      </c>
      <c r="BG97" s="42">
        <v>3693</v>
      </c>
      <c r="BH97" s="42">
        <v>1595</v>
      </c>
      <c r="BI97" s="42"/>
      <c r="BJ97" s="42"/>
      <c r="BK97" s="42">
        <v>0</v>
      </c>
      <c r="BL97" s="42"/>
      <c r="BM97" s="42"/>
    </row>
    <row r="98" spans="1:65" outlineLevel="5" x14ac:dyDescent="0.3">
      <c r="A98" s="22">
        <f t="shared" si="48"/>
        <v>3</v>
      </c>
      <c r="B98" s="9">
        <f t="shared" si="46"/>
        <v>44634</v>
      </c>
      <c r="C98" s="51">
        <v>297277</v>
      </c>
      <c r="D98" s="64"/>
      <c r="E98" s="12"/>
      <c r="F98" s="12"/>
      <c r="G98" s="12"/>
      <c r="H98" s="12"/>
      <c r="I98" s="12"/>
      <c r="J98" s="12"/>
      <c r="K98" s="12"/>
      <c r="L98" s="12"/>
      <c r="M98" s="74" t="str">
        <f t="shared" si="37"/>
        <v/>
      </c>
      <c r="N98" s="83" t="s">
        <v>103</v>
      </c>
      <c r="O98" s="83" t="s">
        <v>103</v>
      </c>
      <c r="P98" s="83"/>
      <c r="Q98" s="83"/>
      <c r="R98" s="83"/>
      <c r="S98" s="83"/>
      <c r="T98" s="83"/>
      <c r="U98" s="83"/>
      <c r="V98" s="5" t="str">
        <f t="shared" si="38"/>
        <v/>
      </c>
      <c r="W98" s="41"/>
      <c r="X98" s="41"/>
      <c r="Y98" s="41"/>
      <c r="Z98" s="41"/>
      <c r="AA98" s="41"/>
      <c r="AB98" s="41"/>
      <c r="AC98" s="41"/>
      <c r="AD98" s="41"/>
      <c r="AE98" s="5" t="str">
        <f t="shared" si="39"/>
        <v/>
      </c>
      <c r="AF98" s="41"/>
      <c r="AG98" s="41"/>
      <c r="AH98" s="41"/>
      <c r="AI98" s="41"/>
      <c r="AJ98" s="41"/>
      <c r="AK98" s="41"/>
      <c r="AL98" s="41"/>
      <c r="AM98" s="41"/>
      <c r="AN98" s="41">
        <f t="shared" si="47"/>
        <v>20.874751491053679</v>
      </c>
      <c r="AO98" s="41">
        <v>1006</v>
      </c>
      <c r="AP98" s="110" t="s">
        <v>103</v>
      </c>
      <c r="AQ98" s="111" t="s">
        <v>103</v>
      </c>
      <c r="AR98" s="126" t="str">
        <f t="shared" si="40"/>
        <v/>
      </c>
      <c r="AS98" s="126" t="str">
        <f t="shared" si="41"/>
        <v/>
      </c>
      <c r="AT98" s="127">
        <v>1271</v>
      </c>
      <c r="AU98" s="128">
        <v>2.19</v>
      </c>
      <c r="AV98" s="129" t="s">
        <v>103</v>
      </c>
      <c r="AW98" s="126" t="str">
        <f t="shared" si="42"/>
        <v/>
      </c>
      <c r="AX98" s="126" t="str">
        <f t="shared" si="43"/>
        <v/>
      </c>
      <c r="AY98" s="64" t="str">
        <f t="shared" si="44"/>
        <v/>
      </c>
      <c r="AZ98" s="97">
        <v>81.44</v>
      </c>
      <c r="BA98" s="68"/>
      <c r="BB98" s="68"/>
      <c r="BC98" s="68"/>
      <c r="BD98" s="68"/>
      <c r="BE98" s="15"/>
      <c r="BF98" s="5">
        <f t="shared" si="45"/>
        <v>7276</v>
      </c>
      <c r="BG98" s="42">
        <v>3625</v>
      </c>
      <c r="BH98" s="42">
        <v>3651</v>
      </c>
      <c r="BI98" s="42"/>
      <c r="BJ98" s="42"/>
      <c r="BK98" s="42">
        <v>0</v>
      </c>
      <c r="BL98" s="42"/>
      <c r="BM98" s="42"/>
    </row>
    <row r="99" spans="1:65" outlineLevel="5" x14ac:dyDescent="0.3">
      <c r="A99" s="22">
        <f t="shared" si="48"/>
        <v>3</v>
      </c>
      <c r="B99" s="9">
        <f t="shared" si="46"/>
        <v>44635</v>
      </c>
      <c r="C99" s="51">
        <v>300563</v>
      </c>
      <c r="D99" s="64"/>
      <c r="E99" s="12"/>
      <c r="F99" s="12"/>
      <c r="G99" s="12"/>
      <c r="H99" s="12"/>
      <c r="I99" s="12"/>
      <c r="J99" s="12"/>
      <c r="K99" s="12"/>
      <c r="L99" s="12"/>
      <c r="M99" s="74" t="str">
        <f t="shared" si="37"/>
        <v/>
      </c>
      <c r="N99" s="83" t="s">
        <v>103</v>
      </c>
      <c r="O99" s="83" t="s">
        <v>103</v>
      </c>
      <c r="P99" s="83"/>
      <c r="Q99" s="83"/>
      <c r="R99" s="83"/>
      <c r="S99" s="83"/>
      <c r="T99" s="83"/>
      <c r="U99" s="83"/>
      <c r="V99" s="5" t="str">
        <f t="shared" si="38"/>
        <v/>
      </c>
      <c r="W99" s="41"/>
      <c r="X99" s="41"/>
      <c r="Y99" s="41"/>
      <c r="Z99" s="41"/>
      <c r="AA99" s="41"/>
      <c r="AB99" s="41"/>
      <c r="AC99" s="41"/>
      <c r="AD99" s="41"/>
      <c r="AE99" s="5" t="str">
        <f t="shared" si="39"/>
        <v/>
      </c>
      <c r="AF99" s="41"/>
      <c r="AG99" s="41"/>
      <c r="AH99" s="41"/>
      <c r="AI99" s="41"/>
      <c r="AJ99" s="41"/>
      <c r="AK99" s="41"/>
      <c r="AL99" s="41"/>
      <c r="AM99" s="41"/>
      <c r="AN99" s="41">
        <f t="shared" si="47"/>
        <v>24.940617577197148</v>
      </c>
      <c r="AO99" s="41">
        <v>842</v>
      </c>
      <c r="AP99" s="110" t="s">
        <v>103</v>
      </c>
      <c r="AQ99" s="111" t="s">
        <v>103</v>
      </c>
      <c r="AR99" s="126" t="str">
        <f t="shared" si="40"/>
        <v/>
      </c>
      <c r="AS99" s="126" t="str">
        <f t="shared" si="41"/>
        <v/>
      </c>
      <c r="AT99" s="127">
        <v>1114</v>
      </c>
      <c r="AU99" s="128">
        <v>2.15</v>
      </c>
      <c r="AV99" s="129" t="s">
        <v>103</v>
      </c>
      <c r="AW99" s="126" t="str">
        <f t="shared" si="42"/>
        <v/>
      </c>
      <c r="AX99" s="126" t="str">
        <f t="shared" si="43"/>
        <v/>
      </c>
      <c r="AY99" s="64" t="str">
        <f t="shared" si="44"/>
        <v/>
      </c>
      <c r="AZ99" s="97">
        <v>81.34</v>
      </c>
      <c r="BA99" s="68"/>
      <c r="BB99" s="68"/>
      <c r="BC99" s="68"/>
      <c r="BD99" s="68"/>
      <c r="BE99" s="15"/>
      <c r="BF99" s="5">
        <f t="shared" si="45"/>
        <v>7390</v>
      </c>
      <c r="BG99" s="42">
        <v>3450</v>
      </c>
      <c r="BH99" s="42">
        <v>3940</v>
      </c>
      <c r="BI99" s="42"/>
      <c r="BJ99" s="42"/>
      <c r="BK99" s="42">
        <v>0</v>
      </c>
      <c r="BL99" s="42"/>
      <c r="BM99" s="42"/>
    </row>
    <row r="100" spans="1:65" outlineLevel="5" x14ac:dyDescent="0.3">
      <c r="A100" s="22">
        <f t="shared" si="48"/>
        <v>3</v>
      </c>
      <c r="B100" s="9">
        <f t="shared" si="46"/>
        <v>44636</v>
      </c>
      <c r="C100" s="51">
        <v>302604</v>
      </c>
      <c r="D100" s="64"/>
      <c r="E100" s="12"/>
      <c r="F100" s="12"/>
      <c r="G100" s="12"/>
      <c r="H100" s="12"/>
      <c r="I100" s="12"/>
      <c r="J100" s="12"/>
      <c r="K100" s="12"/>
      <c r="L100" s="12"/>
      <c r="M100" s="74" t="str">
        <f t="shared" si="37"/>
        <v/>
      </c>
      <c r="N100" s="83" t="s">
        <v>103</v>
      </c>
      <c r="O100" s="83" t="s">
        <v>103</v>
      </c>
      <c r="P100" s="83"/>
      <c r="Q100" s="83"/>
      <c r="R100" s="83"/>
      <c r="S100" s="83"/>
      <c r="T100" s="83"/>
      <c r="U100" s="83"/>
      <c r="V100" s="5" t="str">
        <f t="shared" si="38"/>
        <v/>
      </c>
      <c r="W100" s="41"/>
      <c r="X100" s="41"/>
      <c r="Y100" s="41"/>
      <c r="Z100" s="41"/>
      <c r="AA100" s="41"/>
      <c r="AB100" s="41"/>
      <c r="AC100" s="41"/>
      <c r="AD100" s="41"/>
      <c r="AE100" s="5" t="str">
        <f t="shared" si="39"/>
        <v/>
      </c>
      <c r="AF100" s="41"/>
      <c r="AG100" s="41"/>
      <c r="AH100" s="41"/>
      <c r="AI100" s="41"/>
      <c r="AJ100" s="41"/>
      <c r="AK100" s="41"/>
      <c r="AL100" s="41"/>
      <c r="AM100" s="41"/>
      <c r="AN100" s="41">
        <f t="shared" si="47"/>
        <v>24.532710280373831</v>
      </c>
      <c r="AO100" s="41">
        <v>856</v>
      </c>
      <c r="AP100" s="110" t="s">
        <v>103</v>
      </c>
      <c r="AQ100" s="111" t="s">
        <v>103</v>
      </c>
      <c r="AR100" s="126" t="str">
        <f t="shared" si="40"/>
        <v/>
      </c>
      <c r="AS100" s="126" t="str">
        <f t="shared" si="41"/>
        <v/>
      </c>
      <c r="AT100" s="127">
        <v>1274</v>
      </c>
      <c r="AU100" s="128">
        <v>2.17</v>
      </c>
      <c r="AV100" s="129" t="s">
        <v>103</v>
      </c>
      <c r="AW100" s="126" t="str">
        <f t="shared" si="42"/>
        <v/>
      </c>
      <c r="AX100" s="126" t="str">
        <f t="shared" si="43"/>
        <v/>
      </c>
      <c r="AY100" s="64" t="str">
        <f t="shared" si="44"/>
        <v/>
      </c>
      <c r="AZ100" s="97">
        <v>81.11</v>
      </c>
      <c r="BA100" s="68"/>
      <c r="BB100" s="68"/>
      <c r="BC100" s="68"/>
      <c r="BD100" s="68"/>
      <c r="BE100" s="15"/>
      <c r="BF100" s="5">
        <f t="shared" si="45"/>
        <v>11143</v>
      </c>
      <c r="BG100" s="42">
        <v>4754</v>
      </c>
      <c r="BH100" s="42">
        <v>6389</v>
      </c>
      <c r="BI100" s="42"/>
      <c r="BJ100" s="42"/>
      <c r="BK100" s="42">
        <v>0</v>
      </c>
      <c r="BL100" s="42"/>
      <c r="BM100" s="42"/>
    </row>
    <row r="101" spans="1:65" outlineLevel="5" x14ac:dyDescent="0.3">
      <c r="A101" s="22">
        <f t="shared" si="48"/>
        <v>3</v>
      </c>
      <c r="B101" s="9">
        <f t="shared" si="46"/>
        <v>44637</v>
      </c>
      <c r="C101" s="51">
        <v>304011</v>
      </c>
      <c r="D101" s="64"/>
      <c r="E101" s="12"/>
      <c r="F101" s="12"/>
      <c r="G101" s="12"/>
      <c r="H101" s="12"/>
      <c r="I101" s="12"/>
      <c r="J101" s="12"/>
      <c r="K101" s="12"/>
      <c r="L101" s="12"/>
      <c r="M101" s="74" t="str">
        <f t="shared" si="37"/>
        <v/>
      </c>
      <c r="N101" s="83" t="s">
        <v>103</v>
      </c>
      <c r="O101" s="83" t="s">
        <v>103</v>
      </c>
      <c r="P101" s="83"/>
      <c r="Q101" s="83"/>
      <c r="R101" s="83"/>
      <c r="S101" s="83"/>
      <c r="T101" s="83"/>
      <c r="U101" s="83"/>
      <c r="V101" s="5" t="str">
        <f t="shared" si="38"/>
        <v/>
      </c>
      <c r="W101" s="41"/>
      <c r="X101" s="41"/>
      <c r="Y101" s="41"/>
      <c r="Z101" s="41"/>
      <c r="AA101" s="41"/>
      <c r="AB101" s="41"/>
      <c r="AC101" s="41"/>
      <c r="AD101" s="41"/>
      <c r="AE101" s="5" t="str">
        <f t="shared" si="39"/>
        <v/>
      </c>
      <c r="AF101" s="41"/>
      <c r="AG101" s="41"/>
      <c r="AH101" s="41"/>
      <c r="AI101" s="41"/>
      <c r="AJ101" s="41"/>
      <c r="AK101" s="41"/>
      <c r="AL101" s="41"/>
      <c r="AM101" s="41"/>
      <c r="AN101" s="41">
        <f t="shared" si="47"/>
        <v>29.829545454545453</v>
      </c>
      <c r="AO101" s="41">
        <v>704</v>
      </c>
      <c r="AP101" s="110" t="s">
        <v>103</v>
      </c>
      <c r="AQ101" s="111" t="s">
        <v>103</v>
      </c>
      <c r="AR101" s="126" t="str">
        <f t="shared" si="40"/>
        <v/>
      </c>
      <c r="AS101" s="126" t="str">
        <f t="shared" si="41"/>
        <v/>
      </c>
      <c r="AT101" s="127">
        <v>784</v>
      </c>
      <c r="AU101" s="128">
        <v>2.2400000000000002</v>
      </c>
      <c r="AV101" s="129" t="s">
        <v>103</v>
      </c>
      <c r="AW101" s="126" t="str">
        <f t="shared" si="42"/>
        <v/>
      </c>
      <c r="AX101" s="126" t="str">
        <f t="shared" si="43"/>
        <v/>
      </c>
      <c r="AY101" s="64" t="str">
        <f t="shared" si="44"/>
        <v/>
      </c>
      <c r="AZ101" s="97">
        <v>81.75</v>
      </c>
      <c r="BA101" s="68"/>
      <c r="BB101" s="68"/>
      <c r="BC101" s="68"/>
      <c r="BD101" s="68"/>
      <c r="BE101" s="15"/>
      <c r="BF101" s="5">
        <f t="shared" si="45"/>
        <v>9572</v>
      </c>
      <c r="BG101" s="42">
        <v>5044</v>
      </c>
      <c r="BH101" s="42">
        <v>4528</v>
      </c>
      <c r="BI101" s="42"/>
      <c r="BJ101" s="42"/>
      <c r="BK101" s="42">
        <v>0</v>
      </c>
      <c r="BL101" s="42"/>
      <c r="BM101" s="42"/>
    </row>
    <row r="102" spans="1:65" outlineLevel="5" x14ac:dyDescent="0.3">
      <c r="A102" s="22">
        <f t="shared" si="48"/>
        <v>3</v>
      </c>
      <c r="B102" s="9">
        <f t="shared" si="46"/>
        <v>44638</v>
      </c>
      <c r="C102" s="51">
        <v>307238</v>
      </c>
      <c r="D102" s="64"/>
      <c r="E102" s="12"/>
      <c r="F102" s="12"/>
      <c r="G102" s="12"/>
      <c r="H102" s="12"/>
      <c r="I102" s="12"/>
      <c r="J102" s="12"/>
      <c r="K102" s="12"/>
      <c r="L102" s="12"/>
      <c r="M102" s="74">
        <f t="shared" si="37"/>
        <v>7.2</v>
      </c>
      <c r="N102" s="83">
        <v>7.13</v>
      </c>
      <c r="O102" s="83">
        <v>7.27</v>
      </c>
      <c r="P102" s="83"/>
      <c r="Q102" s="83"/>
      <c r="R102" s="83"/>
      <c r="S102" s="83"/>
      <c r="T102" s="83"/>
      <c r="U102" s="83"/>
      <c r="V102" s="5" t="str">
        <f t="shared" si="38"/>
        <v/>
      </c>
      <c r="W102" s="41"/>
      <c r="X102" s="41"/>
      <c r="Y102" s="41"/>
      <c r="Z102" s="41"/>
      <c r="AA102" s="41"/>
      <c r="AB102" s="41"/>
      <c r="AC102" s="41"/>
      <c r="AD102" s="41"/>
      <c r="AE102" s="5" t="str">
        <f t="shared" si="39"/>
        <v/>
      </c>
      <c r="AF102" s="41"/>
      <c r="AG102" s="41"/>
      <c r="AH102" s="41"/>
      <c r="AI102" s="41"/>
      <c r="AJ102" s="41"/>
      <c r="AK102" s="41"/>
      <c r="AL102" s="41"/>
      <c r="AM102" s="41"/>
      <c r="AN102" s="41">
        <f t="shared" si="47"/>
        <v>25.862068965517242</v>
      </c>
      <c r="AO102" s="41">
        <v>812</v>
      </c>
      <c r="AP102" s="110">
        <v>4.34</v>
      </c>
      <c r="AQ102" s="111">
        <v>3.51</v>
      </c>
      <c r="AR102" s="126">
        <f t="shared" si="40"/>
        <v>80.875576036866363</v>
      </c>
      <c r="AS102" s="126">
        <f t="shared" si="41"/>
        <v>19.124423963133637</v>
      </c>
      <c r="AT102" s="127">
        <v>967</v>
      </c>
      <c r="AU102" s="128">
        <v>2.2200000000000002</v>
      </c>
      <c r="AV102" s="129">
        <v>1.55</v>
      </c>
      <c r="AW102" s="126">
        <f t="shared" si="42"/>
        <v>69.819819819819813</v>
      </c>
      <c r="AX102" s="126">
        <f t="shared" si="43"/>
        <v>30.180180180180187</v>
      </c>
      <c r="AY102" s="64">
        <f t="shared" si="44"/>
        <v>45.294893056087119</v>
      </c>
      <c r="AZ102" s="97">
        <v>81.93</v>
      </c>
      <c r="BA102" s="68"/>
      <c r="BB102" s="68"/>
      <c r="BC102" s="68"/>
      <c r="BD102" s="68"/>
      <c r="BE102" s="15"/>
      <c r="BF102" s="5">
        <f t="shared" si="45"/>
        <v>9159</v>
      </c>
      <c r="BG102" s="42">
        <v>3702</v>
      </c>
      <c r="BH102" s="42">
        <v>5457</v>
      </c>
      <c r="BI102" s="42"/>
      <c r="BJ102" s="42"/>
      <c r="BK102" s="42">
        <v>0</v>
      </c>
      <c r="BL102" s="42"/>
      <c r="BM102" s="42"/>
    </row>
    <row r="103" spans="1:65" outlineLevel="5" x14ac:dyDescent="0.3">
      <c r="A103" s="22">
        <f t="shared" si="48"/>
        <v>3</v>
      </c>
      <c r="B103" s="9">
        <f t="shared" si="46"/>
        <v>44639</v>
      </c>
      <c r="C103" s="51">
        <v>304864</v>
      </c>
      <c r="D103" s="64"/>
      <c r="E103" s="12"/>
      <c r="F103" s="12"/>
      <c r="G103" s="12"/>
      <c r="H103" s="12"/>
      <c r="I103" s="12"/>
      <c r="J103" s="12"/>
      <c r="K103" s="12"/>
      <c r="L103" s="12"/>
      <c r="M103" s="74" t="str">
        <f t="shared" si="37"/>
        <v/>
      </c>
      <c r="N103" s="83" t="s">
        <v>103</v>
      </c>
      <c r="O103" s="83" t="s">
        <v>103</v>
      </c>
      <c r="P103" s="83"/>
      <c r="Q103" s="83"/>
      <c r="R103" s="83"/>
      <c r="S103" s="83"/>
      <c r="T103" s="83"/>
      <c r="U103" s="83"/>
      <c r="V103" s="5" t="str">
        <f t="shared" si="38"/>
        <v/>
      </c>
      <c r="W103" s="41"/>
      <c r="X103" s="41"/>
      <c r="Y103" s="41"/>
      <c r="Z103" s="41"/>
      <c r="AA103" s="41"/>
      <c r="AB103" s="41"/>
      <c r="AC103" s="41"/>
      <c r="AD103" s="41"/>
      <c r="AE103" s="5" t="str">
        <f t="shared" si="39"/>
        <v/>
      </c>
      <c r="AF103" s="41"/>
      <c r="AG103" s="41"/>
      <c r="AH103" s="41"/>
      <c r="AI103" s="41"/>
      <c r="AJ103" s="41"/>
      <c r="AK103" s="41"/>
      <c r="AL103" s="41"/>
      <c r="AM103" s="41"/>
      <c r="AN103" s="41">
        <f>21000/AO103</f>
        <v>23.945267958950968</v>
      </c>
      <c r="AO103" s="41">
        <v>877</v>
      </c>
      <c r="AP103" s="110" t="s">
        <v>103</v>
      </c>
      <c r="AQ103" s="111" t="s">
        <v>103</v>
      </c>
      <c r="AR103" s="126" t="str">
        <f t="shared" si="40"/>
        <v/>
      </c>
      <c r="AS103" s="126" t="str">
        <f t="shared" si="41"/>
        <v/>
      </c>
      <c r="AT103" s="127">
        <v>1080</v>
      </c>
      <c r="AU103" s="128" t="s">
        <v>103</v>
      </c>
      <c r="AV103" s="129" t="s">
        <v>103</v>
      </c>
      <c r="AW103" s="126" t="str">
        <f t="shared" si="42"/>
        <v/>
      </c>
      <c r="AX103" s="126" t="str">
        <f t="shared" si="43"/>
        <v/>
      </c>
      <c r="AY103" s="64" t="str">
        <f t="shared" si="44"/>
        <v/>
      </c>
      <c r="AZ103" s="97" t="s">
        <v>103</v>
      </c>
      <c r="BA103" s="68"/>
      <c r="BB103" s="68"/>
      <c r="BC103" s="68"/>
      <c r="BD103" s="68"/>
      <c r="BE103" s="15"/>
      <c r="BF103" s="5">
        <f t="shared" si="45"/>
        <v>7942</v>
      </c>
      <c r="BG103" s="42">
        <v>3634</v>
      </c>
      <c r="BH103" s="42">
        <v>4308</v>
      </c>
      <c r="BI103" s="42"/>
      <c r="BJ103" s="42"/>
      <c r="BK103" s="42">
        <v>0</v>
      </c>
      <c r="BL103" s="42"/>
      <c r="BM103" s="42"/>
    </row>
    <row r="104" spans="1:65" outlineLevel="5" x14ac:dyDescent="0.3">
      <c r="A104" s="22">
        <f t="shared" si="48"/>
        <v>3</v>
      </c>
      <c r="B104" s="9">
        <f t="shared" si="46"/>
        <v>44640</v>
      </c>
      <c r="C104" s="51">
        <v>303728</v>
      </c>
      <c r="D104" s="64"/>
      <c r="E104" s="12"/>
      <c r="F104" s="12"/>
      <c r="G104" s="12"/>
      <c r="H104" s="12"/>
      <c r="I104" s="12"/>
      <c r="J104" s="12"/>
      <c r="K104" s="12"/>
      <c r="L104" s="12"/>
      <c r="M104" s="74" t="str">
        <f t="shared" si="37"/>
        <v/>
      </c>
      <c r="N104" s="83" t="s">
        <v>103</v>
      </c>
      <c r="O104" s="83" t="s">
        <v>103</v>
      </c>
      <c r="P104" s="83"/>
      <c r="Q104" s="83"/>
      <c r="R104" s="83"/>
      <c r="S104" s="83"/>
      <c r="T104" s="83"/>
      <c r="U104" s="83"/>
      <c r="V104" s="5" t="str">
        <f t="shared" si="38"/>
        <v/>
      </c>
      <c r="W104" s="41"/>
      <c r="X104" s="41"/>
      <c r="Y104" s="41"/>
      <c r="Z104" s="41"/>
      <c r="AA104" s="41"/>
      <c r="AB104" s="41"/>
      <c r="AC104" s="41"/>
      <c r="AD104" s="41"/>
      <c r="AE104" s="5" t="str">
        <f t="shared" si="39"/>
        <v/>
      </c>
      <c r="AF104" s="41"/>
      <c r="AG104" s="41"/>
      <c r="AH104" s="41"/>
      <c r="AI104" s="41"/>
      <c r="AJ104" s="41"/>
      <c r="AK104" s="41"/>
      <c r="AL104" s="41"/>
      <c r="AM104" s="41"/>
      <c r="AN104" s="41">
        <f t="shared" si="47"/>
        <v>23.411371237458194</v>
      </c>
      <c r="AO104" s="41">
        <v>897</v>
      </c>
      <c r="AP104" s="110" t="s">
        <v>103</v>
      </c>
      <c r="AQ104" s="111" t="s">
        <v>103</v>
      </c>
      <c r="AR104" s="126" t="str">
        <f t="shared" si="40"/>
        <v/>
      </c>
      <c r="AS104" s="126" t="str">
        <f t="shared" si="41"/>
        <v/>
      </c>
      <c r="AT104" s="127">
        <v>1144</v>
      </c>
      <c r="AU104" s="128" t="s">
        <v>103</v>
      </c>
      <c r="AV104" s="129" t="s">
        <v>103</v>
      </c>
      <c r="AW104" s="126" t="str">
        <f t="shared" si="42"/>
        <v/>
      </c>
      <c r="AX104" s="126" t="str">
        <f t="shared" si="43"/>
        <v/>
      </c>
      <c r="AY104" s="64" t="str">
        <f t="shared" si="44"/>
        <v/>
      </c>
      <c r="AZ104" s="97" t="s">
        <v>103</v>
      </c>
      <c r="BA104" s="68"/>
      <c r="BB104" s="68"/>
      <c r="BC104" s="68"/>
      <c r="BD104" s="68"/>
      <c r="BE104" s="15"/>
      <c r="BF104" s="5">
        <f t="shared" si="45"/>
        <v>9809</v>
      </c>
      <c r="BG104" s="42">
        <v>1553</v>
      </c>
      <c r="BH104" s="42">
        <v>8256</v>
      </c>
      <c r="BI104" s="42"/>
      <c r="BJ104" s="42"/>
      <c r="BK104" s="42">
        <v>0</v>
      </c>
      <c r="BL104" s="42"/>
      <c r="BM104" s="42"/>
    </row>
    <row r="105" spans="1:65" outlineLevel="5" x14ac:dyDescent="0.3">
      <c r="A105" s="22">
        <f t="shared" si="48"/>
        <v>3</v>
      </c>
      <c r="B105" s="9">
        <f t="shared" si="46"/>
        <v>44641</v>
      </c>
      <c r="C105" s="51">
        <v>308536</v>
      </c>
      <c r="D105" s="64"/>
      <c r="E105" s="12"/>
      <c r="F105" s="12"/>
      <c r="G105" s="12"/>
      <c r="H105" s="12"/>
      <c r="I105" s="12"/>
      <c r="J105" s="12"/>
      <c r="K105" s="12"/>
      <c r="L105" s="12"/>
      <c r="M105" s="74" t="str">
        <f t="shared" si="37"/>
        <v/>
      </c>
      <c r="N105" s="83" t="s">
        <v>103</v>
      </c>
      <c r="O105" s="83" t="s">
        <v>103</v>
      </c>
      <c r="P105" s="83"/>
      <c r="Q105" s="83"/>
      <c r="R105" s="83"/>
      <c r="S105" s="83"/>
      <c r="T105" s="83"/>
      <c r="U105" s="83"/>
      <c r="V105" s="5" t="str">
        <f t="shared" si="38"/>
        <v/>
      </c>
      <c r="W105" s="41"/>
      <c r="X105" s="41"/>
      <c r="Y105" s="41"/>
      <c r="Z105" s="41"/>
      <c r="AA105" s="41"/>
      <c r="AB105" s="41"/>
      <c r="AC105" s="41"/>
      <c r="AD105" s="41"/>
      <c r="AE105" s="5" t="str">
        <f t="shared" si="39"/>
        <v/>
      </c>
      <c r="AF105" s="41"/>
      <c r="AG105" s="41"/>
      <c r="AH105" s="41"/>
      <c r="AI105" s="41"/>
      <c r="AJ105" s="41"/>
      <c r="AK105" s="41"/>
      <c r="AL105" s="41"/>
      <c r="AM105" s="41"/>
      <c r="AN105" s="41">
        <f t="shared" si="47"/>
        <v>21.739130434782609</v>
      </c>
      <c r="AO105" s="41">
        <v>966</v>
      </c>
      <c r="AP105" s="110" t="s">
        <v>103</v>
      </c>
      <c r="AQ105" s="111" t="s">
        <v>103</v>
      </c>
      <c r="AR105" s="126" t="str">
        <f t="shared" si="40"/>
        <v/>
      </c>
      <c r="AS105" s="126" t="str">
        <f t="shared" si="41"/>
        <v/>
      </c>
      <c r="AT105" s="127">
        <v>1178</v>
      </c>
      <c r="AU105" s="128">
        <v>2.25</v>
      </c>
      <c r="AV105" s="129" t="s">
        <v>103</v>
      </c>
      <c r="AW105" s="126" t="str">
        <f t="shared" si="42"/>
        <v/>
      </c>
      <c r="AX105" s="126" t="str">
        <f t="shared" si="43"/>
        <v/>
      </c>
      <c r="AY105" s="64" t="str">
        <f t="shared" si="44"/>
        <v/>
      </c>
      <c r="AZ105" s="97">
        <v>81.47</v>
      </c>
      <c r="BA105" s="68">
        <v>57.9</v>
      </c>
      <c r="BB105" s="68">
        <v>35.9</v>
      </c>
      <c r="BC105" s="68">
        <v>1248</v>
      </c>
      <c r="BD105" s="68"/>
      <c r="BE105" s="15"/>
      <c r="BF105" s="5">
        <f t="shared" si="45"/>
        <v>9945</v>
      </c>
      <c r="BG105" s="42">
        <v>3837</v>
      </c>
      <c r="BH105" s="42">
        <v>6108</v>
      </c>
      <c r="BI105" s="42"/>
      <c r="BJ105" s="42"/>
      <c r="BK105" s="42">
        <v>0</v>
      </c>
      <c r="BL105" s="42"/>
      <c r="BM105" s="42"/>
    </row>
    <row r="106" spans="1:65" outlineLevel="5" x14ac:dyDescent="0.3">
      <c r="A106" s="22">
        <f t="shared" si="48"/>
        <v>3</v>
      </c>
      <c r="B106" s="9">
        <f t="shared" si="46"/>
        <v>44642</v>
      </c>
      <c r="C106" s="51">
        <v>314345</v>
      </c>
      <c r="D106" s="64"/>
      <c r="E106" s="12"/>
      <c r="F106" s="12"/>
      <c r="G106" s="12"/>
      <c r="H106" s="12"/>
      <c r="I106" s="12"/>
      <c r="J106" s="12"/>
      <c r="K106" s="12"/>
      <c r="L106" s="12"/>
      <c r="M106" s="74" t="str">
        <f t="shared" si="37"/>
        <v/>
      </c>
      <c r="N106" s="83" t="s">
        <v>103</v>
      </c>
      <c r="O106" s="83" t="s">
        <v>103</v>
      </c>
      <c r="P106" s="83"/>
      <c r="Q106" s="83"/>
      <c r="R106" s="83"/>
      <c r="S106" s="83"/>
      <c r="T106" s="83"/>
      <c r="U106" s="83"/>
      <c r="V106" s="5" t="str">
        <f t="shared" si="38"/>
        <v/>
      </c>
      <c r="W106" s="41"/>
      <c r="X106" s="41"/>
      <c r="Y106" s="41"/>
      <c r="Z106" s="41"/>
      <c r="AA106" s="41"/>
      <c r="AB106" s="41"/>
      <c r="AC106" s="41"/>
      <c r="AD106" s="41"/>
      <c r="AE106" s="5" t="str">
        <f t="shared" si="39"/>
        <v/>
      </c>
      <c r="AF106" s="41"/>
      <c r="AG106" s="41"/>
      <c r="AH106" s="41"/>
      <c r="AI106" s="41"/>
      <c r="AJ106" s="41"/>
      <c r="AK106" s="41"/>
      <c r="AL106" s="41"/>
      <c r="AM106" s="41"/>
      <c r="AN106" s="41">
        <f t="shared" si="47"/>
        <v>21.363173957273652</v>
      </c>
      <c r="AO106" s="41">
        <v>983</v>
      </c>
      <c r="AP106" s="110" t="s">
        <v>103</v>
      </c>
      <c r="AQ106" s="111" t="s">
        <v>103</v>
      </c>
      <c r="AR106" s="126" t="str">
        <f t="shared" si="40"/>
        <v/>
      </c>
      <c r="AS106" s="126" t="str">
        <f t="shared" si="41"/>
        <v/>
      </c>
      <c r="AT106" s="127">
        <v>1149</v>
      </c>
      <c r="AU106" s="128">
        <v>2.27</v>
      </c>
      <c r="AV106" s="129" t="s">
        <v>103</v>
      </c>
      <c r="AW106" s="126" t="str">
        <f t="shared" si="42"/>
        <v/>
      </c>
      <c r="AX106" s="126" t="str">
        <f t="shared" si="43"/>
        <v/>
      </c>
      <c r="AY106" s="64" t="str">
        <f t="shared" si="44"/>
        <v/>
      </c>
      <c r="AZ106" s="97">
        <v>81.28</v>
      </c>
      <c r="BA106" s="68"/>
      <c r="BB106" s="68"/>
      <c r="BC106" s="68"/>
      <c r="BD106" s="68"/>
      <c r="BE106" s="15"/>
      <c r="BF106" s="5">
        <f t="shared" si="45"/>
        <v>7820</v>
      </c>
      <c r="BG106" s="42">
        <v>3690</v>
      </c>
      <c r="BH106" s="42">
        <v>4130</v>
      </c>
      <c r="BI106" s="42"/>
      <c r="BJ106" s="42"/>
      <c r="BK106" s="42">
        <v>0</v>
      </c>
      <c r="BL106" s="42"/>
      <c r="BM106" s="42"/>
    </row>
    <row r="107" spans="1:65" outlineLevel="5" x14ac:dyDescent="0.3">
      <c r="A107" s="22">
        <f t="shared" si="48"/>
        <v>3</v>
      </c>
      <c r="B107" s="9">
        <f t="shared" si="46"/>
        <v>44643</v>
      </c>
      <c r="C107" s="51">
        <v>314318</v>
      </c>
      <c r="D107" s="64"/>
      <c r="E107" s="12"/>
      <c r="F107" s="12"/>
      <c r="G107" s="12"/>
      <c r="H107" s="12"/>
      <c r="I107" s="12"/>
      <c r="J107" s="12"/>
      <c r="K107" s="12"/>
      <c r="L107" s="12"/>
      <c r="M107" s="74">
        <f t="shared" si="37"/>
        <v>7</v>
      </c>
      <c r="N107" s="83">
        <v>7.01</v>
      </c>
      <c r="O107" s="83">
        <v>6.98</v>
      </c>
      <c r="P107" s="83"/>
      <c r="Q107" s="83"/>
      <c r="R107" s="83"/>
      <c r="S107" s="83"/>
      <c r="T107" s="83"/>
      <c r="U107" s="83"/>
      <c r="V107" s="5" t="str">
        <f t="shared" si="38"/>
        <v/>
      </c>
      <c r="W107" s="41"/>
      <c r="X107" s="41"/>
      <c r="Y107" s="41"/>
      <c r="Z107" s="41"/>
      <c r="AA107" s="41"/>
      <c r="AB107" s="41"/>
      <c r="AC107" s="41"/>
      <c r="AD107" s="41"/>
      <c r="AE107" s="5" t="str">
        <f t="shared" si="39"/>
        <v/>
      </c>
      <c r="AF107" s="41"/>
      <c r="AG107" s="41"/>
      <c r="AH107" s="41"/>
      <c r="AI107" s="41"/>
      <c r="AJ107" s="41"/>
      <c r="AK107" s="41"/>
      <c r="AL107" s="41"/>
      <c r="AM107" s="41"/>
      <c r="AN107" s="41">
        <f t="shared" si="47"/>
        <v>21.25506072874494</v>
      </c>
      <c r="AO107" s="41">
        <v>988</v>
      </c>
      <c r="AP107" s="110">
        <v>4.05</v>
      </c>
      <c r="AQ107" s="111">
        <v>3.31</v>
      </c>
      <c r="AR107" s="126">
        <f t="shared" si="40"/>
        <v>81.728395061728392</v>
      </c>
      <c r="AS107" s="126">
        <f t="shared" si="41"/>
        <v>18.271604938271608</v>
      </c>
      <c r="AT107" s="127">
        <v>1132</v>
      </c>
      <c r="AU107" s="128">
        <v>2.44</v>
      </c>
      <c r="AV107" s="129">
        <v>1.71</v>
      </c>
      <c r="AW107" s="126">
        <f t="shared" si="42"/>
        <v>70.081967213114751</v>
      </c>
      <c r="AX107" s="126">
        <f t="shared" si="43"/>
        <v>29.918032786885249</v>
      </c>
      <c r="AY107" s="64">
        <f t="shared" si="44"/>
        <v>47.630674998965361</v>
      </c>
      <c r="AZ107" s="97">
        <v>81.569999999999993</v>
      </c>
      <c r="BA107" s="68"/>
      <c r="BB107" s="68"/>
      <c r="BC107" s="68"/>
      <c r="BD107" s="68"/>
      <c r="BE107" s="15"/>
      <c r="BF107" s="5">
        <f t="shared" si="45"/>
        <v>12700</v>
      </c>
      <c r="BG107" s="42">
        <v>3705</v>
      </c>
      <c r="BH107" s="42">
        <v>8995</v>
      </c>
      <c r="BI107" s="42"/>
      <c r="BJ107" s="42"/>
      <c r="BK107" s="42">
        <v>0</v>
      </c>
      <c r="BL107" s="42"/>
      <c r="BM107" s="42"/>
    </row>
    <row r="108" spans="1:65" outlineLevel="5" x14ac:dyDescent="0.3">
      <c r="A108" s="22">
        <f t="shared" si="48"/>
        <v>3</v>
      </c>
      <c r="B108" s="9">
        <f t="shared" si="46"/>
        <v>44644</v>
      </c>
      <c r="C108" s="51">
        <v>305615</v>
      </c>
      <c r="D108" s="64"/>
      <c r="E108" s="12"/>
      <c r="F108" s="12"/>
      <c r="G108" s="12"/>
      <c r="H108" s="12"/>
      <c r="I108" s="12"/>
      <c r="J108" s="12"/>
      <c r="K108" s="12"/>
      <c r="L108" s="12"/>
      <c r="M108" s="74" t="str">
        <f t="shared" si="37"/>
        <v/>
      </c>
      <c r="N108" s="83" t="s">
        <v>103</v>
      </c>
      <c r="O108" s="83" t="s">
        <v>103</v>
      </c>
      <c r="P108" s="83"/>
      <c r="Q108" s="83"/>
      <c r="R108" s="83"/>
      <c r="S108" s="83"/>
      <c r="T108" s="83"/>
      <c r="U108" s="83"/>
      <c r="V108" s="5" t="str">
        <f t="shared" si="38"/>
        <v/>
      </c>
      <c r="W108" s="41"/>
      <c r="X108" s="41"/>
      <c r="Y108" s="41"/>
      <c r="Z108" s="41"/>
      <c r="AA108" s="41"/>
      <c r="AB108" s="41"/>
      <c r="AC108" s="41"/>
      <c r="AD108" s="41"/>
      <c r="AE108" s="5" t="str">
        <f t="shared" si="39"/>
        <v/>
      </c>
      <c r="AF108" s="41"/>
      <c r="AG108" s="41"/>
      <c r="AH108" s="41"/>
      <c r="AI108" s="41"/>
      <c r="AJ108" s="41"/>
      <c r="AK108" s="41"/>
      <c r="AL108" s="41"/>
      <c r="AM108" s="41"/>
      <c r="AN108" s="41">
        <f t="shared" si="47"/>
        <v>20.669291338582678</v>
      </c>
      <c r="AO108" s="41">
        <v>1016</v>
      </c>
      <c r="AP108" s="110" t="s">
        <v>103</v>
      </c>
      <c r="AQ108" s="111" t="s">
        <v>103</v>
      </c>
      <c r="AR108" s="126" t="str">
        <f t="shared" si="40"/>
        <v/>
      </c>
      <c r="AS108" s="126" t="str">
        <f t="shared" si="41"/>
        <v/>
      </c>
      <c r="AT108" s="127">
        <v>1360</v>
      </c>
      <c r="AU108" s="128">
        <v>2.31</v>
      </c>
      <c r="AV108" s="129" t="s">
        <v>103</v>
      </c>
      <c r="AW108" s="126" t="str">
        <f t="shared" si="42"/>
        <v/>
      </c>
      <c r="AX108" s="126" t="str">
        <f t="shared" si="43"/>
        <v/>
      </c>
      <c r="AY108" s="64" t="str">
        <f t="shared" si="44"/>
        <v/>
      </c>
      <c r="AZ108" s="97">
        <v>81.88</v>
      </c>
      <c r="BA108" s="68"/>
      <c r="BB108" s="68"/>
      <c r="BC108" s="68"/>
      <c r="BD108" s="68"/>
      <c r="BE108" s="15"/>
      <c r="BF108" s="5">
        <f t="shared" si="45"/>
        <v>12260</v>
      </c>
      <c r="BG108" s="42">
        <v>3901</v>
      </c>
      <c r="BH108" s="42">
        <v>8359</v>
      </c>
      <c r="BI108" s="42"/>
      <c r="BJ108" s="42"/>
      <c r="BK108" s="42">
        <v>0</v>
      </c>
      <c r="BL108" s="42"/>
      <c r="BM108" s="42"/>
    </row>
    <row r="109" spans="1:65" outlineLevel="5" x14ac:dyDescent="0.3">
      <c r="A109" s="22">
        <f t="shared" si="48"/>
        <v>3</v>
      </c>
      <c r="B109" s="9">
        <f t="shared" si="46"/>
        <v>44645</v>
      </c>
      <c r="C109" s="51">
        <v>306470</v>
      </c>
      <c r="D109" s="64"/>
      <c r="E109" s="12"/>
      <c r="F109" s="12"/>
      <c r="G109" s="12"/>
      <c r="H109" s="12"/>
      <c r="I109" s="12"/>
      <c r="J109" s="12"/>
      <c r="K109" s="12"/>
      <c r="L109" s="12"/>
      <c r="M109" s="74" t="str">
        <f t="shared" si="37"/>
        <v/>
      </c>
      <c r="N109" s="83" t="s">
        <v>103</v>
      </c>
      <c r="O109" s="83" t="s">
        <v>103</v>
      </c>
      <c r="P109" s="83"/>
      <c r="Q109" s="83"/>
      <c r="R109" s="83"/>
      <c r="S109" s="83"/>
      <c r="T109" s="83"/>
      <c r="U109" s="83"/>
      <c r="V109" s="5" t="str">
        <f t="shared" si="38"/>
        <v/>
      </c>
      <c r="W109" s="41"/>
      <c r="X109" s="41"/>
      <c r="Y109" s="41"/>
      <c r="Z109" s="41"/>
      <c r="AA109" s="41"/>
      <c r="AB109" s="41"/>
      <c r="AC109" s="41"/>
      <c r="AD109" s="41"/>
      <c r="AE109" s="5" t="str">
        <f t="shared" si="39"/>
        <v/>
      </c>
      <c r="AF109" s="41"/>
      <c r="AG109" s="41"/>
      <c r="AH109" s="41"/>
      <c r="AI109" s="41"/>
      <c r="AJ109" s="41"/>
      <c r="AK109" s="41"/>
      <c r="AL109" s="41"/>
      <c r="AM109" s="41"/>
      <c r="AN109" s="41">
        <f t="shared" si="47"/>
        <v>20.348837209302324</v>
      </c>
      <c r="AO109" s="41">
        <v>1032</v>
      </c>
      <c r="AP109" s="110" t="s">
        <v>103</v>
      </c>
      <c r="AQ109" s="111" t="s">
        <v>103</v>
      </c>
      <c r="AR109" s="126" t="str">
        <f t="shared" si="40"/>
        <v/>
      </c>
      <c r="AS109" s="126" t="str">
        <f t="shared" si="41"/>
        <v/>
      </c>
      <c r="AT109" s="127">
        <v>1162</v>
      </c>
      <c r="AU109" s="128">
        <v>2.25</v>
      </c>
      <c r="AV109" s="129" t="s">
        <v>103</v>
      </c>
      <c r="AW109" s="126" t="str">
        <f t="shared" si="42"/>
        <v/>
      </c>
      <c r="AX109" s="126" t="str">
        <f t="shared" si="43"/>
        <v/>
      </c>
      <c r="AY109" s="64" t="str">
        <f t="shared" si="44"/>
        <v/>
      </c>
      <c r="AZ109" s="97">
        <v>81.47</v>
      </c>
      <c r="BA109" s="68"/>
      <c r="BB109" s="68"/>
      <c r="BC109" s="68"/>
      <c r="BD109" s="68"/>
      <c r="BE109" s="15"/>
      <c r="BF109" s="5">
        <f t="shared" si="45"/>
        <v>12159</v>
      </c>
      <c r="BG109" s="42">
        <v>3709</v>
      </c>
      <c r="BH109" s="42">
        <v>8450</v>
      </c>
      <c r="BI109" s="42"/>
      <c r="BJ109" s="42"/>
      <c r="BK109" s="42">
        <v>0</v>
      </c>
      <c r="BL109" s="42"/>
      <c r="BM109" s="42"/>
    </row>
    <row r="110" spans="1:65" outlineLevel="5" x14ac:dyDescent="0.3">
      <c r="A110" s="22">
        <f t="shared" si="48"/>
        <v>3</v>
      </c>
      <c r="B110" s="9">
        <f t="shared" si="46"/>
        <v>44646</v>
      </c>
      <c r="C110" s="51">
        <v>314583</v>
      </c>
      <c r="D110" s="64"/>
      <c r="E110" s="12"/>
      <c r="F110" s="12"/>
      <c r="G110" s="12"/>
      <c r="H110" s="12"/>
      <c r="I110" s="12"/>
      <c r="J110" s="12"/>
      <c r="K110" s="12"/>
      <c r="L110" s="12"/>
      <c r="M110" s="74" t="str">
        <f t="shared" si="37"/>
        <v/>
      </c>
      <c r="N110" s="83" t="s">
        <v>103</v>
      </c>
      <c r="O110" s="83" t="s">
        <v>103</v>
      </c>
      <c r="P110" s="83"/>
      <c r="Q110" s="83"/>
      <c r="R110" s="83"/>
      <c r="S110" s="83"/>
      <c r="T110" s="83"/>
      <c r="U110" s="83"/>
      <c r="V110" s="5" t="str">
        <f t="shared" si="38"/>
        <v/>
      </c>
      <c r="W110" s="41"/>
      <c r="X110" s="41"/>
      <c r="Y110" s="41"/>
      <c r="Z110" s="41"/>
      <c r="AA110" s="41"/>
      <c r="AB110" s="41"/>
      <c r="AC110" s="41"/>
      <c r="AD110" s="41"/>
      <c r="AE110" s="5" t="str">
        <f t="shared" si="39"/>
        <v/>
      </c>
      <c r="AF110" s="41"/>
      <c r="AG110" s="41"/>
      <c r="AH110" s="41"/>
      <c r="AI110" s="41"/>
      <c r="AJ110" s="41"/>
      <c r="AK110" s="41"/>
      <c r="AL110" s="41"/>
      <c r="AM110" s="41"/>
      <c r="AN110" s="41">
        <f t="shared" si="47"/>
        <v>20.05730659025788</v>
      </c>
      <c r="AO110" s="41">
        <v>1047</v>
      </c>
      <c r="AP110" s="110" t="s">
        <v>103</v>
      </c>
      <c r="AQ110" s="111" t="s">
        <v>103</v>
      </c>
      <c r="AR110" s="126" t="str">
        <f t="shared" si="40"/>
        <v/>
      </c>
      <c r="AS110" s="126" t="str">
        <f t="shared" si="41"/>
        <v/>
      </c>
      <c r="AT110" s="127">
        <v>1170</v>
      </c>
      <c r="AU110" s="128" t="s">
        <v>103</v>
      </c>
      <c r="AV110" s="129" t="s">
        <v>103</v>
      </c>
      <c r="AW110" s="126" t="str">
        <f t="shared" si="42"/>
        <v/>
      </c>
      <c r="AX110" s="126" t="str">
        <f t="shared" si="43"/>
        <v/>
      </c>
      <c r="AY110" s="64" t="str">
        <f t="shared" si="44"/>
        <v/>
      </c>
      <c r="AZ110" s="97" t="s">
        <v>103</v>
      </c>
      <c r="BA110" s="68"/>
      <c r="BB110" s="68"/>
      <c r="BC110" s="68"/>
      <c r="BD110" s="68"/>
      <c r="BE110" s="15"/>
      <c r="BF110" s="5">
        <f t="shared" si="45"/>
        <v>13807</v>
      </c>
      <c r="BG110" s="42">
        <v>3670</v>
      </c>
      <c r="BH110" s="42">
        <v>10137</v>
      </c>
      <c r="BI110" s="42"/>
      <c r="BJ110" s="42"/>
      <c r="BK110" s="42">
        <v>0</v>
      </c>
      <c r="BL110" s="42"/>
      <c r="BM110" s="42"/>
    </row>
    <row r="111" spans="1:65" outlineLevel="5" x14ac:dyDescent="0.3">
      <c r="A111" s="22">
        <f t="shared" si="48"/>
        <v>3</v>
      </c>
      <c r="B111" s="9">
        <f t="shared" si="46"/>
        <v>44647</v>
      </c>
      <c r="C111" s="51">
        <v>322221</v>
      </c>
      <c r="D111" s="64"/>
      <c r="E111" s="12"/>
      <c r="F111" s="12"/>
      <c r="G111" s="12"/>
      <c r="H111" s="12"/>
      <c r="I111" s="12"/>
      <c r="J111" s="12"/>
      <c r="K111" s="12"/>
      <c r="L111" s="12"/>
      <c r="M111" s="74" t="str">
        <f t="shared" si="37"/>
        <v/>
      </c>
      <c r="N111" s="83" t="s">
        <v>103</v>
      </c>
      <c r="O111" s="83" t="s">
        <v>103</v>
      </c>
      <c r="P111" s="83"/>
      <c r="Q111" s="83"/>
      <c r="R111" s="83"/>
      <c r="S111" s="83"/>
      <c r="T111" s="83"/>
      <c r="U111" s="83"/>
      <c r="V111" s="5" t="str">
        <f t="shared" si="38"/>
        <v/>
      </c>
      <c r="W111" s="41"/>
      <c r="X111" s="41"/>
      <c r="Y111" s="41"/>
      <c r="Z111" s="41"/>
      <c r="AA111" s="41"/>
      <c r="AB111" s="41"/>
      <c r="AC111" s="41"/>
      <c r="AD111" s="41"/>
      <c r="AE111" s="5" t="str">
        <f t="shared" si="39"/>
        <v/>
      </c>
      <c r="AF111" s="41"/>
      <c r="AG111" s="41"/>
      <c r="AH111" s="41"/>
      <c r="AI111" s="41"/>
      <c r="AJ111" s="41"/>
      <c r="AK111" s="41"/>
      <c r="AL111" s="41"/>
      <c r="AM111" s="41"/>
      <c r="AN111" s="41">
        <f t="shared" si="47"/>
        <v>20.710059171597631</v>
      </c>
      <c r="AO111" s="41">
        <v>1014</v>
      </c>
      <c r="AP111" s="110" t="s">
        <v>103</v>
      </c>
      <c r="AQ111" s="111" t="s">
        <v>103</v>
      </c>
      <c r="AR111" s="126" t="str">
        <f t="shared" si="40"/>
        <v/>
      </c>
      <c r="AS111" s="126" t="str">
        <f t="shared" si="41"/>
        <v/>
      </c>
      <c r="AT111" s="127">
        <v>1154</v>
      </c>
      <c r="AU111" s="128" t="s">
        <v>103</v>
      </c>
      <c r="AV111" s="129" t="s">
        <v>103</v>
      </c>
      <c r="AW111" s="126" t="str">
        <f t="shared" si="42"/>
        <v/>
      </c>
      <c r="AX111" s="126" t="str">
        <f t="shared" si="43"/>
        <v/>
      </c>
      <c r="AY111" s="64" t="str">
        <f t="shared" si="44"/>
        <v/>
      </c>
      <c r="AZ111" s="97" t="s">
        <v>103</v>
      </c>
      <c r="BA111" s="68"/>
      <c r="BB111" s="68"/>
      <c r="BC111" s="68"/>
      <c r="BD111" s="68"/>
      <c r="BE111" s="15"/>
      <c r="BF111" s="5">
        <f t="shared" si="45"/>
        <v>12644</v>
      </c>
      <c r="BG111" s="42">
        <v>3867</v>
      </c>
      <c r="BH111" s="42">
        <v>8777</v>
      </c>
      <c r="BI111" s="42"/>
      <c r="BJ111" s="42"/>
      <c r="BK111" s="42">
        <v>0</v>
      </c>
      <c r="BL111" s="42"/>
      <c r="BM111" s="42"/>
    </row>
    <row r="112" spans="1:65" outlineLevel="5" x14ac:dyDescent="0.3">
      <c r="A112" s="22">
        <f t="shared" si="48"/>
        <v>3</v>
      </c>
      <c r="B112" s="9">
        <f t="shared" si="46"/>
        <v>44648</v>
      </c>
      <c r="C112" s="51">
        <v>315267</v>
      </c>
      <c r="D112" s="64"/>
      <c r="E112" s="12"/>
      <c r="F112" s="12"/>
      <c r="G112" s="12"/>
      <c r="H112" s="12"/>
      <c r="I112" s="12"/>
      <c r="J112" s="12"/>
      <c r="K112" s="12"/>
      <c r="L112" s="12"/>
      <c r="M112" s="74" t="str">
        <f t="shared" si="37"/>
        <v/>
      </c>
      <c r="N112" s="83" t="s">
        <v>103</v>
      </c>
      <c r="O112" s="83" t="s">
        <v>103</v>
      </c>
      <c r="P112" s="83"/>
      <c r="Q112" s="83"/>
      <c r="R112" s="83"/>
      <c r="S112" s="83"/>
      <c r="T112" s="83"/>
      <c r="U112" s="83"/>
      <c r="V112" s="5" t="str">
        <f t="shared" si="38"/>
        <v/>
      </c>
      <c r="W112" s="41"/>
      <c r="X112" s="41"/>
      <c r="Y112" s="41"/>
      <c r="Z112" s="41"/>
      <c r="AA112" s="41"/>
      <c r="AB112" s="41"/>
      <c r="AC112" s="41"/>
      <c r="AD112" s="41"/>
      <c r="AE112" s="5" t="str">
        <f t="shared" si="39"/>
        <v/>
      </c>
      <c r="AF112" s="41"/>
      <c r="AG112" s="41"/>
      <c r="AH112" s="41"/>
      <c r="AI112" s="41"/>
      <c r="AJ112" s="41"/>
      <c r="AK112" s="41"/>
      <c r="AL112" s="41"/>
      <c r="AM112" s="41"/>
      <c r="AN112" s="41">
        <f t="shared" si="47"/>
        <v>22.082018927444796</v>
      </c>
      <c r="AO112" s="41">
        <v>951</v>
      </c>
      <c r="AP112" s="110" t="s">
        <v>103</v>
      </c>
      <c r="AQ112" s="111" t="s">
        <v>103</v>
      </c>
      <c r="AR112" s="126" t="str">
        <f t="shared" si="40"/>
        <v/>
      </c>
      <c r="AS112" s="126" t="str">
        <f t="shared" si="41"/>
        <v/>
      </c>
      <c r="AT112" s="127">
        <v>1110</v>
      </c>
      <c r="AU112" s="128">
        <v>2.31</v>
      </c>
      <c r="AV112" s="129" t="s">
        <v>103</v>
      </c>
      <c r="AW112" s="126" t="str">
        <f t="shared" si="42"/>
        <v/>
      </c>
      <c r="AX112" s="126" t="str">
        <f t="shared" si="43"/>
        <v/>
      </c>
      <c r="AY112" s="64" t="str">
        <f t="shared" si="44"/>
        <v/>
      </c>
      <c r="AZ112" s="97">
        <v>81.33</v>
      </c>
      <c r="BA112" s="68"/>
      <c r="BB112" s="68"/>
      <c r="BC112" s="68"/>
      <c r="BD112" s="68"/>
      <c r="BE112" s="15"/>
      <c r="BF112" s="5">
        <f t="shared" si="45"/>
        <v>7834</v>
      </c>
      <c r="BG112" s="42">
        <v>3734</v>
      </c>
      <c r="BH112" s="42">
        <v>4100</v>
      </c>
      <c r="BI112" s="42"/>
      <c r="BJ112" s="42"/>
      <c r="BK112" s="42">
        <v>0</v>
      </c>
      <c r="BL112" s="42"/>
      <c r="BM112" s="42"/>
    </row>
    <row r="113" spans="1:65" outlineLevel="5" x14ac:dyDescent="0.3">
      <c r="A113" s="22">
        <f t="shared" si="48"/>
        <v>3</v>
      </c>
      <c r="B113" s="9">
        <f t="shared" si="46"/>
        <v>44649</v>
      </c>
      <c r="C113" s="51">
        <v>330823</v>
      </c>
      <c r="D113" s="64"/>
      <c r="E113" s="12"/>
      <c r="F113" s="12"/>
      <c r="G113" s="12"/>
      <c r="H113" s="12"/>
      <c r="I113" s="12"/>
      <c r="J113" s="12"/>
      <c r="K113" s="12"/>
      <c r="L113" s="12"/>
      <c r="M113" s="74" t="str">
        <f t="shared" si="37"/>
        <v/>
      </c>
      <c r="N113" s="83" t="s">
        <v>103</v>
      </c>
      <c r="O113" s="83" t="s">
        <v>103</v>
      </c>
      <c r="P113" s="83"/>
      <c r="Q113" s="83"/>
      <c r="R113" s="83"/>
      <c r="S113" s="83"/>
      <c r="T113" s="83"/>
      <c r="U113" s="83"/>
      <c r="V113" s="5" t="str">
        <f t="shared" si="38"/>
        <v/>
      </c>
      <c r="W113" s="41"/>
      <c r="X113" s="41"/>
      <c r="Y113" s="41"/>
      <c r="Z113" s="41"/>
      <c r="AA113" s="41"/>
      <c r="AB113" s="41"/>
      <c r="AC113" s="41"/>
      <c r="AD113" s="41"/>
      <c r="AE113" s="5" t="str">
        <f t="shared" si="39"/>
        <v/>
      </c>
      <c r="AF113" s="41"/>
      <c r="AG113" s="41"/>
      <c r="AH113" s="41"/>
      <c r="AI113" s="41"/>
      <c r="AJ113" s="41"/>
      <c r="AK113" s="41"/>
      <c r="AL113" s="41"/>
      <c r="AM113" s="41"/>
      <c r="AN113" s="41">
        <f t="shared" si="47"/>
        <v>19.108280254777071</v>
      </c>
      <c r="AO113" s="41">
        <v>1099</v>
      </c>
      <c r="AP113" s="110" t="s">
        <v>103</v>
      </c>
      <c r="AQ113" s="111" t="s">
        <v>103</v>
      </c>
      <c r="AR113" s="126" t="str">
        <f t="shared" si="40"/>
        <v/>
      </c>
      <c r="AS113" s="126" t="str">
        <f t="shared" si="41"/>
        <v/>
      </c>
      <c r="AT113" s="127">
        <v>1171</v>
      </c>
      <c r="AU113" s="128">
        <v>2.1800000000000002</v>
      </c>
      <c r="AV113" s="129" t="s">
        <v>103</v>
      </c>
      <c r="AW113" s="126" t="str">
        <f t="shared" si="42"/>
        <v/>
      </c>
      <c r="AX113" s="126" t="str">
        <f t="shared" si="43"/>
        <v/>
      </c>
      <c r="AY113" s="64" t="str">
        <f t="shared" si="44"/>
        <v/>
      </c>
      <c r="AZ113" s="97">
        <v>81.91</v>
      </c>
      <c r="BA113" s="68"/>
      <c r="BB113" s="68"/>
      <c r="BC113" s="68"/>
      <c r="BD113" s="68"/>
      <c r="BE113" s="15"/>
      <c r="BF113" s="5">
        <f t="shared" si="45"/>
        <v>9281</v>
      </c>
      <c r="BG113" s="42">
        <v>3846</v>
      </c>
      <c r="BH113" s="42">
        <v>5435</v>
      </c>
      <c r="BI113" s="42"/>
      <c r="BJ113" s="42"/>
      <c r="BK113" s="42">
        <v>0</v>
      </c>
      <c r="BL113" s="42"/>
      <c r="BM113" s="42"/>
    </row>
    <row r="114" spans="1:65" outlineLevel="5" x14ac:dyDescent="0.3">
      <c r="A114" s="22">
        <f t="shared" si="48"/>
        <v>3</v>
      </c>
      <c r="B114" s="9">
        <f t="shared" si="46"/>
        <v>44650</v>
      </c>
      <c r="C114" s="51">
        <v>332365</v>
      </c>
      <c r="D114" s="64"/>
      <c r="E114" s="12"/>
      <c r="F114" s="12"/>
      <c r="G114" s="12"/>
      <c r="H114" s="12"/>
      <c r="I114" s="12"/>
      <c r="J114" s="12"/>
      <c r="K114" s="12"/>
      <c r="L114" s="12"/>
      <c r="M114" s="74" t="str">
        <f t="shared" si="37"/>
        <v/>
      </c>
      <c r="N114" s="83" t="s">
        <v>103</v>
      </c>
      <c r="O114" s="83" t="s">
        <v>103</v>
      </c>
      <c r="P114" s="83"/>
      <c r="Q114" s="83"/>
      <c r="R114" s="83"/>
      <c r="S114" s="83"/>
      <c r="T114" s="83"/>
      <c r="U114" s="83"/>
      <c r="V114" s="5" t="str">
        <f t="shared" si="38"/>
        <v/>
      </c>
      <c r="W114" s="41"/>
      <c r="X114" s="41"/>
      <c r="Y114" s="41"/>
      <c r="Z114" s="41"/>
      <c r="AA114" s="41"/>
      <c r="AB114" s="41"/>
      <c r="AC114" s="41"/>
      <c r="AD114" s="41"/>
      <c r="AE114" s="5" t="str">
        <f t="shared" si="39"/>
        <v/>
      </c>
      <c r="AF114" s="41"/>
      <c r="AG114" s="41"/>
      <c r="AH114" s="41"/>
      <c r="AI114" s="41"/>
      <c r="AJ114" s="41"/>
      <c r="AK114" s="41"/>
      <c r="AL114" s="41"/>
      <c r="AM114" s="41"/>
      <c r="AN114" s="41">
        <f t="shared" si="47"/>
        <v>18.97018970189702</v>
      </c>
      <c r="AO114" s="41">
        <v>1107</v>
      </c>
      <c r="AP114" s="110" t="s">
        <v>103</v>
      </c>
      <c r="AQ114" s="111" t="s">
        <v>103</v>
      </c>
      <c r="AR114" s="126" t="str">
        <f t="shared" si="40"/>
        <v/>
      </c>
      <c r="AS114" s="126" t="str">
        <f t="shared" si="41"/>
        <v/>
      </c>
      <c r="AT114" s="127">
        <v>1194</v>
      </c>
      <c r="AU114" s="128">
        <v>2.21</v>
      </c>
      <c r="AV114" s="129" t="s">
        <v>103</v>
      </c>
      <c r="AW114" s="126" t="str">
        <f t="shared" si="42"/>
        <v/>
      </c>
      <c r="AX114" s="126" t="str">
        <f t="shared" si="43"/>
        <v/>
      </c>
      <c r="AY114" s="64" t="str">
        <f t="shared" si="44"/>
        <v/>
      </c>
      <c r="AZ114" s="97">
        <v>81.66</v>
      </c>
      <c r="BA114" s="68"/>
      <c r="BB114" s="68"/>
      <c r="BC114" s="68"/>
      <c r="BD114" s="68"/>
      <c r="BE114" s="15"/>
      <c r="BF114" s="5">
        <f t="shared" si="45"/>
        <v>11617</v>
      </c>
      <c r="BG114" s="42">
        <v>3811</v>
      </c>
      <c r="BH114" s="42">
        <v>7806</v>
      </c>
      <c r="BI114" s="42"/>
      <c r="BJ114" s="42"/>
      <c r="BK114" s="42">
        <v>0</v>
      </c>
      <c r="BL114" s="42"/>
      <c r="BM114" s="42"/>
    </row>
    <row r="115" spans="1:65" ht="17.25" outlineLevel="5" thickBot="1" x14ac:dyDescent="0.35">
      <c r="A115" s="31">
        <f t="shared" si="48"/>
        <v>3</v>
      </c>
      <c r="B115" s="32">
        <f t="shared" si="46"/>
        <v>44651</v>
      </c>
      <c r="C115" s="51">
        <v>328644</v>
      </c>
      <c r="D115" s="64"/>
      <c r="E115" s="12"/>
      <c r="F115" s="12"/>
      <c r="G115" s="12"/>
      <c r="H115" s="12"/>
      <c r="I115" s="12"/>
      <c r="J115" s="12"/>
      <c r="K115" s="12"/>
      <c r="L115" s="12"/>
      <c r="M115" s="74">
        <f t="shared" si="37"/>
        <v>7.1</v>
      </c>
      <c r="N115" s="83">
        <v>7.09</v>
      </c>
      <c r="O115" s="83">
        <v>7.04</v>
      </c>
      <c r="P115" s="83"/>
      <c r="Q115" s="83"/>
      <c r="R115" s="83"/>
      <c r="S115" s="83"/>
      <c r="T115" s="83"/>
      <c r="U115" s="83"/>
      <c r="V115" s="5" t="str">
        <f t="shared" si="38"/>
        <v/>
      </c>
      <c r="W115" s="41"/>
      <c r="X115" s="41"/>
      <c r="Y115" s="41"/>
      <c r="Z115" s="41"/>
      <c r="AA115" s="41"/>
      <c r="AB115" s="41"/>
      <c r="AC115" s="41"/>
      <c r="AD115" s="41"/>
      <c r="AE115" s="5" t="str">
        <f t="shared" si="39"/>
        <v/>
      </c>
      <c r="AF115" s="41"/>
      <c r="AG115" s="41"/>
      <c r="AH115" s="41"/>
      <c r="AI115" s="41"/>
      <c r="AJ115" s="41"/>
      <c r="AK115" s="41"/>
      <c r="AL115" s="41"/>
      <c r="AM115" s="41"/>
      <c r="AN115" s="41">
        <f t="shared" si="47"/>
        <v>19.571295433364398</v>
      </c>
      <c r="AO115" s="41">
        <v>1073</v>
      </c>
      <c r="AP115" s="110">
        <v>4.1100000000000003</v>
      </c>
      <c r="AQ115" s="111">
        <v>3.32</v>
      </c>
      <c r="AR115" s="126">
        <f t="shared" si="40"/>
        <v>80.77858880778588</v>
      </c>
      <c r="AS115" s="126">
        <f t="shared" si="41"/>
        <v>19.22141119221412</v>
      </c>
      <c r="AT115" s="127">
        <v>1283</v>
      </c>
      <c r="AU115" s="128">
        <v>2.34</v>
      </c>
      <c r="AV115" s="129">
        <v>1.6</v>
      </c>
      <c r="AW115" s="126">
        <f t="shared" si="42"/>
        <v>68.376068376068389</v>
      </c>
      <c r="AX115" s="126">
        <f t="shared" si="43"/>
        <v>31.623931623931611</v>
      </c>
      <c r="AY115" s="64">
        <f t="shared" si="44"/>
        <v>48.550960599153314</v>
      </c>
      <c r="AZ115" s="97">
        <v>81.88</v>
      </c>
      <c r="BA115" s="68"/>
      <c r="BB115" s="68"/>
      <c r="BC115" s="68"/>
      <c r="BD115" s="68"/>
      <c r="BE115" s="15"/>
      <c r="BF115" s="5">
        <f t="shared" si="45"/>
        <v>13718</v>
      </c>
      <c r="BG115" s="42">
        <v>3617</v>
      </c>
      <c r="BH115" s="42">
        <v>10101</v>
      </c>
      <c r="BI115" s="42"/>
      <c r="BJ115" s="42"/>
      <c r="BK115" s="42">
        <v>0</v>
      </c>
      <c r="BL115" s="42"/>
      <c r="BM115" s="42"/>
    </row>
    <row r="116" spans="1:65" outlineLevel="4" x14ac:dyDescent="0.3">
      <c r="A116" s="156" t="s">
        <v>37</v>
      </c>
      <c r="B116" s="157"/>
      <c r="C116" s="50">
        <f t="shared" ref="C116:BM116" si="49">SUBTOTAL(4,C85:C115)</f>
        <v>332365</v>
      </c>
      <c r="D116" s="60">
        <f t="shared" si="49"/>
        <v>0</v>
      </c>
      <c r="E116" s="28">
        <f t="shared" si="49"/>
        <v>0</v>
      </c>
      <c r="F116" s="28">
        <f t="shared" si="49"/>
        <v>0</v>
      </c>
      <c r="G116" s="28">
        <f t="shared" si="49"/>
        <v>0</v>
      </c>
      <c r="H116" s="28">
        <f t="shared" si="49"/>
        <v>0</v>
      </c>
      <c r="I116" s="28">
        <f t="shared" si="49"/>
        <v>0</v>
      </c>
      <c r="J116" s="28">
        <f t="shared" si="49"/>
        <v>0</v>
      </c>
      <c r="K116" s="28">
        <f t="shared" si="49"/>
        <v>0</v>
      </c>
      <c r="L116" s="28">
        <f t="shared" si="49"/>
        <v>0</v>
      </c>
      <c r="M116" s="71">
        <f t="shared" si="49"/>
        <v>7.2</v>
      </c>
      <c r="N116" s="82">
        <f t="shared" si="49"/>
        <v>7.21</v>
      </c>
      <c r="O116" s="82">
        <f t="shared" si="49"/>
        <v>7.27</v>
      </c>
      <c r="P116" s="82">
        <f t="shared" si="49"/>
        <v>0</v>
      </c>
      <c r="Q116" s="82">
        <f t="shared" si="49"/>
        <v>0</v>
      </c>
      <c r="R116" s="82">
        <f t="shared" si="49"/>
        <v>0</v>
      </c>
      <c r="S116" s="82">
        <f t="shared" si="49"/>
        <v>0</v>
      </c>
      <c r="T116" s="82">
        <f t="shared" si="49"/>
        <v>0</v>
      </c>
      <c r="U116" s="82">
        <f t="shared" si="49"/>
        <v>0</v>
      </c>
      <c r="V116" s="29">
        <f t="shared" si="49"/>
        <v>0</v>
      </c>
      <c r="W116" s="39">
        <f t="shared" si="49"/>
        <v>0</v>
      </c>
      <c r="X116" s="39">
        <f t="shared" si="49"/>
        <v>0</v>
      </c>
      <c r="Y116" s="39">
        <f t="shared" si="49"/>
        <v>0</v>
      </c>
      <c r="Z116" s="39">
        <f t="shared" si="49"/>
        <v>0</v>
      </c>
      <c r="AA116" s="39">
        <f t="shared" si="49"/>
        <v>0</v>
      </c>
      <c r="AB116" s="39">
        <f t="shared" si="49"/>
        <v>0</v>
      </c>
      <c r="AC116" s="39">
        <f t="shared" si="49"/>
        <v>0</v>
      </c>
      <c r="AD116" s="39">
        <f t="shared" si="49"/>
        <v>0</v>
      </c>
      <c r="AE116" s="29">
        <f t="shared" si="49"/>
        <v>0</v>
      </c>
      <c r="AF116" s="39">
        <f t="shared" si="49"/>
        <v>0</v>
      </c>
      <c r="AG116" s="39">
        <f t="shared" si="49"/>
        <v>0</v>
      </c>
      <c r="AH116" s="39">
        <f t="shared" si="49"/>
        <v>0</v>
      </c>
      <c r="AI116" s="39">
        <f t="shared" si="49"/>
        <v>0</v>
      </c>
      <c r="AJ116" s="39">
        <f t="shared" si="49"/>
        <v>0</v>
      </c>
      <c r="AK116" s="39">
        <f t="shared" si="49"/>
        <v>0</v>
      </c>
      <c r="AL116" s="39">
        <f t="shared" si="49"/>
        <v>0</v>
      </c>
      <c r="AM116" s="39">
        <f t="shared" si="49"/>
        <v>0</v>
      </c>
      <c r="AN116" s="39">
        <f t="shared" si="49"/>
        <v>29.829545454545453</v>
      </c>
      <c r="AO116" s="39">
        <f t="shared" si="49"/>
        <v>1186</v>
      </c>
      <c r="AP116" s="104">
        <f t="shared" si="49"/>
        <v>4.34</v>
      </c>
      <c r="AQ116" s="105">
        <f t="shared" si="49"/>
        <v>3.51</v>
      </c>
      <c r="AR116" s="106">
        <f t="shared" si="49"/>
        <v>83.838383838383834</v>
      </c>
      <c r="AS116" s="106">
        <f t="shared" si="49"/>
        <v>19.22141119221412</v>
      </c>
      <c r="AT116" s="107">
        <f t="shared" si="49"/>
        <v>1360</v>
      </c>
      <c r="AU116" s="108">
        <f t="shared" si="49"/>
        <v>2.44</v>
      </c>
      <c r="AV116" s="109">
        <f t="shared" si="49"/>
        <v>1.71</v>
      </c>
      <c r="AW116" s="106">
        <f t="shared" si="49"/>
        <v>70.081967213114751</v>
      </c>
      <c r="AX116" s="106">
        <f t="shared" si="49"/>
        <v>31.623931623931611</v>
      </c>
      <c r="AY116" s="60">
        <f t="shared" si="49"/>
        <v>56.909992912827789</v>
      </c>
      <c r="AZ116" s="96">
        <f t="shared" si="49"/>
        <v>81.93</v>
      </c>
      <c r="BA116" s="67">
        <f t="shared" si="49"/>
        <v>57.9</v>
      </c>
      <c r="BB116" s="67">
        <f t="shared" si="49"/>
        <v>35.9</v>
      </c>
      <c r="BC116" s="67">
        <f t="shared" si="49"/>
        <v>1248</v>
      </c>
      <c r="BD116" s="67">
        <f t="shared" si="49"/>
        <v>0</v>
      </c>
      <c r="BE116" s="27">
        <f t="shared" si="49"/>
        <v>0</v>
      </c>
      <c r="BF116" s="29">
        <f t="shared" si="49"/>
        <v>13807</v>
      </c>
      <c r="BG116" s="39">
        <f t="shared" si="49"/>
        <v>6283</v>
      </c>
      <c r="BH116" s="40">
        <f t="shared" si="49"/>
        <v>10137</v>
      </c>
      <c r="BI116" s="40">
        <f t="shared" si="49"/>
        <v>0</v>
      </c>
      <c r="BJ116" s="40">
        <f t="shared" si="49"/>
        <v>0</v>
      </c>
      <c r="BK116" s="40">
        <f t="shared" si="49"/>
        <v>0</v>
      </c>
      <c r="BL116" s="40">
        <f t="shared" si="49"/>
        <v>0</v>
      </c>
      <c r="BM116" s="27">
        <f t="shared" si="49"/>
        <v>0</v>
      </c>
    </row>
    <row r="117" spans="1:65" outlineLevel="3" x14ac:dyDescent="0.3">
      <c r="A117" s="158" t="s">
        <v>26</v>
      </c>
      <c r="B117" s="159"/>
      <c r="C117" s="51">
        <f t="shared" ref="C117:BM117" si="50">SUBTOTAL(5,C85:C115)</f>
        <v>283286</v>
      </c>
      <c r="D117" s="61">
        <f t="shared" si="50"/>
        <v>0</v>
      </c>
      <c r="E117" s="12">
        <f t="shared" si="50"/>
        <v>0</v>
      </c>
      <c r="F117" s="12">
        <f t="shared" si="50"/>
        <v>0</v>
      </c>
      <c r="G117" s="12">
        <f t="shared" si="50"/>
        <v>0</v>
      </c>
      <c r="H117" s="12">
        <f t="shared" si="50"/>
        <v>0</v>
      </c>
      <c r="I117" s="12">
        <f t="shared" si="50"/>
        <v>0</v>
      </c>
      <c r="J117" s="12">
        <f t="shared" si="50"/>
        <v>0</v>
      </c>
      <c r="K117" s="12">
        <f t="shared" si="50"/>
        <v>0</v>
      </c>
      <c r="L117" s="12">
        <f t="shared" si="50"/>
        <v>0</v>
      </c>
      <c r="M117" s="72">
        <f t="shared" si="50"/>
        <v>6.9</v>
      </c>
      <c r="N117" s="83">
        <f t="shared" si="50"/>
        <v>6.89</v>
      </c>
      <c r="O117" s="83">
        <f t="shared" si="50"/>
        <v>6.96</v>
      </c>
      <c r="P117" s="83">
        <f t="shared" si="50"/>
        <v>0</v>
      </c>
      <c r="Q117" s="83">
        <f t="shared" si="50"/>
        <v>0</v>
      </c>
      <c r="R117" s="83">
        <f t="shared" si="50"/>
        <v>0</v>
      </c>
      <c r="S117" s="83">
        <f t="shared" si="50"/>
        <v>0</v>
      </c>
      <c r="T117" s="83">
        <f t="shared" si="50"/>
        <v>0</v>
      </c>
      <c r="U117" s="83">
        <f t="shared" si="50"/>
        <v>0</v>
      </c>
      <c r="V117" s="6">
        <f t="shared" si="50"/>
        <v>0</v>
      </c>
      <c r="W117" s="41">
        <f t="shared" si="50"/>
        <v>0</v>
      </c>
      <c r="X117" s="41">
        <f t="shared" si="50"/>
        <v>0</v>
      </c>
      <c r="Y117" s="41">
        <f t="shared" si="50"/>
        <v>0</v>
      </c>
      <c r="Z117" s="41">
        <f t="shared" si="50"/>
        <v>0</v>
      </c>
      <c r="AA117" s="41">
        <f t="shared" si="50"/>
        <v>0</v>
      </c>
      <c r="AB117" s="41">
        <f t="shared" si="50"/>
        <v>0</v>
      </c>
      <c r="AC117" s="41">
        <f t="shared" si="50"/>
        <v>0</v>
      </c>
      <c r="AD117" s="41">
        <f t="shared" si="50"/>
        <v>0</v>
      </c>
      <c r="AE117" s="6">
        <f t="shared" si="50"/>
        <v>0</v>
      </c>
      <c r="AF117" s="41">
        <f t="shared" si="50"/>
        <v>0</v>
      </c>
      <c r="AG117" s="41">
        <f t="shared" si="50"/>
        <v>0</v>
      </c>
      <c r="AH117" s="41">
        <f t="shared" si="50"/>
        <v>0</v>
      </c>
      <c r="AI117" s="41">
        <f t="shared" si="50"/>
        <v>0</v>
      </c>
      <c r="AJ117" s="41">
        <f t="shared" si="50"/>
        <v>0</v>
      </c>
      <c r="AK117" s="41">
        <f t="shared" si="50"/>
        <v>0</v>
      </c>
      <c r="AL117" s="41">
        <f t="shared" si="50"/>
        <v>0</v>
      </c>
      <c r="AM117" s="41">
        <f t="shared" si="50"/>
        <v>0</v>
      </c>
      <c r="AN117" s="41">
        <f t="shared" si="50"/>
        <v>17.706576728499158</v>
      </c>
      <c r="AO117" s="41">
        <f t="shared" si="50"/>
        <v>704</v>
      </c>
      <c r="AP117" s="110">
        <f t="shared" si="50"/>
        <v>3.56</v>
      </c>
      <c r="AQ117" s="111">
        <f t="shared" si="50"/>
        <v>2.94</v>
      </c>
      <c r="AR117" s="112">
        <f t="shared" si="50"/>
        <v>80.77858880778588</v>
      </c>
      <c r="AS117" s="112">
        <f t="shared" si="50"/>
        <v>16.161616161616166</v>
      </c>
      <c r="AT117" s="113">
        <f t="shared" si="50"/>
        <v>784</v>
      </c>
      <c r="AU117" s="114">
        <f t="shared" si="50"/>
        <v>2.08</v>
      </c>
      <c r="AV117" s="115">
        <f t="shared" si="50"/>
        <v>1.45</v>
      </c>
      <c r="AW117" s="112">
        <f t="shared" si="50"/>
        <v>68.376068376068389</v>
      </c>
      <c r="AX117" s="112">
        <f t="shared" si="50"/>
        <v>29.918032786885249</v>
      </c>
      <c r="AY117" s="61">
        <f t="shared" si="50"/>
        <v>45.294893056087119</v>
      </c>
      <c r="AZ117" s="97">
        <f t="shared" si="50"/>
        <v>81.11</v>
      </c>
      <c r="BA117" s="68">
        <f t="shared" si="50"/>
        <v>57.9</v>
      </c>
      <c r="BB117" s="68">
        <f t="shared" si="50"/>
        <v>35.9</v>
      </c>
      <c r="BC117" s="68">
        <f t="shared" si="50"/>
        <v>1248</v>
      </c>
      <c r="BD117" s="68">
        <f t="shared" si="50"/>
        <v>0</v>
      </c>
      <c r="BE117" s="15">
        <f t="shared" si="50"/>
        <v>0</v>
      </c>
      <c r="BF117" s="6">
        <f t="shared" si="50"/>
        <v>3682</v>
      </c>
      <c r="BG117" s="41">
        <f t="shared" si="50"/>
        <v>1553</v>
      </c>
      <c r="BH117" s="42">
        <f t="shared" si="50"/>
        <v>0</v>
      </c>
      <c r="BI117" s="42">
        <f t="shared" si="50"/>
        <v>0</v>
      </c>
      <c r="BJ117" s="42">
        <f t="shared" si="50"/>
        <v>0</v>
      </c>
      <c r="BK117" s="42">
        <f t="shared" si="50"/>
        <v>0</v>
      </c>
      <c r="BL117" s="42">
        <f t="shared" si="50"/>
        <v>0</v>
      </c>
      <c r="BM117" s="15">
        <f t="shared" si="50"/>
        <v>0</v>
      </c>
    </row>
    <row r="118" spans="1:65" outlineLevel="2" x14ac:dyDescent="0.3">
      <c r="A118" s="158" t="s">
        <v>15</v>
      </c>
      <c r="B118" s="159"/>
      <c r="C118" s="51">
        <f>IFERROR(SUBTOTAL(1,C85:C115),"")</f>
        <v>305807.80645161291</v>
      </c>
      <c r="D118" s="61" t="str">
        <f t="shared" ref="D118:BM118" si="51">IFERROR(SUBTOTAL(1,D85:D115),"")</f>
        <v/>
      </c>
      <c r="E118" s="12" t="str">
        <f t="shared" si="51"/>
        <v/>
      </c>
      <c r="F118" s="12" t="str">
        <f t="shared" si="51"/>
        <v/>
      </c>
      <c r="G118" s="12" t="str">
        <f t="shared" si="51"/>
        <v/>
      </c>
      <c r="H118" s="12" t="str">
        <f t="shared" si="51"/>
        <v/>
      </c>
      <c r="I118" s="12" t="str">
        <f t="shared" si="51"/>
        <v/>
      </c>
      <c r="J118" s="12" t="str">
        <f t="shared" si="51"/>
        <v/>
      </c>
      <c r="K118" s="12" t="str">
        <f t="shared" si="51"/>
        <v/>
      </c>
      <c r="L118" s="12" t="str">
        <f t="shared" si="51"/>
        <v/>
      </c>
      <c r="M118" s="72">
        <f t="shared" si="51"/>
        <v>7.08</v>
      </c>
      <c r="N118" s="83">
        <f t="shared" si="51"/>
        <v>7.0659999999999998</v>
      </c>
      <c r="O118" s="83">
        <f t="shared" si="51"/>
        <v>7.1</v>
      </c>
      <c r="P118" s="83" t="str">
        <f t="shared" si="51"/>
        <v/>
      </c>
      <c r="Q118" s="83" t="str">
        <f t="shared" si="51"/>
        <v/>
      </c>
      <c r="R118" s="83" t="str">
        <f t="shared" si="51"/>
        <v/>
      </c>
      <c r="S118" s="83" t="str">
        <f t="shared" si="51"/>
        <v/>
      </c>
      <c r="T118" s="83" t="str">
        <f t="shared" si="51"/>
        <v/>
      </c>
      <c r="U118" s="83" t="str">
        <f t="shared" si="51"/>
        <v/>
      </c>
      <c r="V118" s="6" t="str">
        <f t="shared" si="51"/>
        <v/>
      </c>
      <c r="W118" s="41" t="str">
        <f t="shared" si="51"/>
        <v/>
      </c>
      <c r="X118" s="41" t="str">
        <f t="shared" si="51"/>
        <v/>
      </c>
      <c r="Y118" s="41" t="str">
        <f t="shared" si="51"/>
        <v/>
      </c>
      <c r="Z118" s="41" t="str">
        <f t="shared" si="51"/>
        <v/>
      </c>
      <c r="AA118" s="41" t="str">
        <f t="shared" si="51"/>
        <v/>
      </c>
      <c r="AB118" s="41" t="str">
        <f t="shared" si="51"/>
        <v/>
      </c>
      <c r="AC118" s="41" t="str">
        <f t="shared" si="51"/>
        <v/>
      </c>
      <c r="AD118" s="41" t="str">
        <f t="shared" si="51"/>
        <v/>
      </c>
      <c r="AE118" s="6" t="str">
        <f t="shared" si="51"/>
        <v/>
      </c>
      <c r="AF118" s="41" t="str">
        <f t="shared" si="51"/>
        <v/>
      </c>
      <c r="AG118" s="41" t="str">
        <f t="shared" si="51"/>
        <v/>
      </c>
      <c r="AH118" s="41" t="str">
        <f t="shared" si="51"/>
        <v/>
      </c>
      <c r="AI118" s="41" t="str">
        <f t="shared" si="51"/>
        <v/>
      </c>
      <c r="AJ118" s="41" t="str">
        <f t="shared" si="51"/>
        <v/>
      </c>
      <c r="AK118" s="41" t="str">
        <f t="shared" si="51"/>
        <v/>
      </c>
      <c r="AL118" s="41" t="str">
        <f t="shared" si="51"/>
        <v/>
      </c>
      <c r="AM118" s="41" t="str">
        <f t="shared" si="51"/>
        <v/>
      </c>
      <c r="AN118" s="41">
        <f t="shared" si="51"/>
        <v>21.942000621715827</v>
      </c>
      <c r="AO118" s="41">
        <f t="shared" si="51"/>
        <v>971.32258064516134</v>
      </c>
      <c r="AP118" s="110">
        <f t="shared" si="51"/>
        <v>4.0039999999999996</v>
      </c>
      <c r="AQ118" s="111">
        <f t="shared" si="51"/>
        <v>3.28</v>
      </c>
      <c r="AR118" s="112">
        <f t="shared" si="51"/>
        <v>81.961042681537165</v>
      </c>
      <c r="AS118" s="112">
        <f t="shared" si="51"/>
        <v>18.038957318462838</v>
      </c>
      <c r="AT118" s="113">
        <f t="shared" si="51"/>
        <v>1137.4193548387098</v>
      </c>
      <c r="AU118" s="114">
        <f t="shared" si="51"/>
        <v>2.211904761904762</v>
      </c>
      <c r="AV118" s="115">
        <f t="shared" si="51"/>
        <v>1.5660000000000001</v>
      </c>
      <c r="AW118" s="112">
        <f t="shared" si="51"/>
        <v>69.416060592290094</v>
      </c>
      <c r="AX118" s="112">
        <f t="shared" si="51"/>
        <v>30.583939407709902</v>
      </c>
      <c r="AY118" s="61">
        <f t="shared" si="51"/>
        <v>49.969929299909253</v>
      </c>
      <c r="AZ118" s="97">
        <f t="shared" si="51"/>
        <v>81.566666666666677</v>
      </c>
      <c r="BA118" s="68">
        <f t="shared" si="51"/>
        <v>57.9</v>
      </c>
      <c r="BB118" s="68">
        <f t="shared" si="51"/>
        <v>35.9</v>
      </c>
      <c r="BC118" s="68">
        <f t="shared" si="51"/>
        <v>1248</v>
      </c>
      <c r="BD118" s="68" t="str">
        <f t="shared" si="51"/>
        <v/>
      </c>
      <c r="BE118" s="15" t="str">
        <f>IFERROR(SUBTOTAL(1,BE85:BE115),"")</f>
        <v/>
      </c>
      <c r="BF118" s="6">
        <f t="shared" si="51"/>
        <v>8894.354838709678</v>
      </c>
      <c r="BG118" s="41">
        <f t="shared" si="51"/>
        <v>4054.6451612903224</v>
      </c>
      <c r="BH118" s="42">
        <f t="shared" si="51"/>
        <v>4839.7096774193551</v>
      </c>
      <c r="BI118" s="42" t="str">
        <f t="shared" si="51"/>
        <v/>
      </c>
      <c r="BJ118" s="42" t="str">
        <f t="shared" si="51"/>
        <v/>
      </c>
      <c r="BK118" s="42">
        <f t="shared" si="51"/>
        <v>0</v>
      </c>
      <c r="BL118" s="42" t="str">
        <f t="shared" si="51"/>
        <v/>
      </c>
      <c r="BM118" s="15" t="str">
        <f t="shared" si="51"/>
        <v/>
      </c>
    </row>
    <row r="119" spans="1:65" ht="17.25" outlineLevel="1" thickBot="1" x14ac:dyDescent="0.35">
      <c r="A119" s="160" t="s">
        <v>58</v>
      </c>
      <c r="B119" s="161"/>
      <c r="C119" s="52">
        <f>SUBTOTAL(9,C85:C115)</f>
        <v>9480042</v>
      </c>
      <c r="D119" s="62"/>
      <c r="E119" s="30"/>
      <c r="F119" s="30"/>
      <c r="G119" s="30"/>
      <c r="H119" s="30"/>
      <c r="I119" s="30"/>
      <c r="J119" s="30"/>
      <c r="K119" s="30"/>
      <c r="L119" s="30"/>
      <c r="M119" s="73"/>
      <c r="N119" s="84"/>
      <c r="O119" s="84"/>
      <c r="P119" s="84"/>
      <c r="Q119" s="84"/>
      <c r="R119" s="84"/>
      <c r="S119" s="84"/>
      <c r="T119" s="84"/>
      <c r="U119" s="84"/>
      <c r="V119" s="93"/>
      <c r="W119" s="94"/>
      <c r="X119" s="94"/>
      <c r="Y119" s="94"/>
      <c r="Z119" s="94"/>
      <c r="AA119" s="94"/>
      <c r="AB119" s="94"/>
      <c r="AC119" s="94"/>
      <c r="AD119" s="94"/>
      <c r="AE119" s="93"/>
      <c r="AF119" s="94"/>
      <c r="AG119" s="94"/>
      <c r="AH119" s="94"/>
      <c r="AI119" s="94"/>
      <c r="AJ119" s="94"/>
      <c r="AK119" s="94"/>
      <c r="AL119" s="94"/>
      <c r="AM119" s="94"/>
      <c r="AN119" s="94"/>
      <c r="AO119" s="43">
        <f>SUBTOTAL(9,AO85:AO115)</f>
        <v>30111</v>
      </c>
      <c r="AP119" s="116"/>
      <c r="AQ119" s="117"/>
      <c r="AR119" s="118"/>
      <c r="AS119" s="118"/>
      <c r="AT119" s="119">
        <f>SUBTOTAL(9,AT85:AT115)</f>
        <v>35260</v>
      </c>
      <c r="AU119" s="120"/>
      <c r="AV119" s="121"/>
      <c r="AW119" s="118"/>
      <c r="AX119" s="118"/>
      <c r="AY119" s="62"/>
      <c r="AZ119" s="98"/>
      <c r="BA119" s="69"/>
      <c r="BB119" s="69"/>
      <c r="BC119" s="69"/>
      <c r="BD119" s="69"/>
      <c r="BE119" s="16">
        <f>SUBTOTAL(9,BE85:BE115)</f>
        <v>0</v>
      </c>
      <c r="BF119" s="7">
        <f t="shared" ref="BF119:BM119" si="52">SUBTOTAL(9,BF85:BF115)</f>
        <v>275725</v>
      </c>
      <c r="BG119" s="43">
        <f t="shared" si="52"/>
        <v>125694</v>
      </c>
      <c r="BH119" s="44">
        <f t="shared" si="52"/>
        <v>150031</v>
      </c>
      <c r="BI119" s="44">
        <f t="shared" si="52"/>
        <v>0</v>
      </c>
      <c r="BJ119" s="44">
        <f t="shared" si="52"/>
        <v>0</v>
      </c>
      <c r="BK119" s="44">
        <f t="shared" si="52"/>
        <v>0</v>
      </c>
      <c r="BL119" s="44">
        <f t="shared" si="52"/>
        <v>0</v>
      </c>
      <c r="BM119" s="16">
        <f t="shared" si="52"/>
        <v>0</v>
      </c>
    </row>
    <row r="120" spans="1:65" outlineLevel="5" x14ac:dyDescent="0.3">
      <c r="A120" s="21">
        <f t="shared" si="48"/>
        <v>4</v>
      </c>
      <c r="B120" s="33">
        <f>B115+1</f>
        <v>44652</v>
      </c>
      <c r="C120" s="51">
        <v>328028</v>
      </c>
      <c r="D120" s="64" t="str">
        <f t="shared" ref="D120:D149" si="53">IFERROR(ROUND(AVERAGE(E120:L120),1),"")</f>
        <v/>
      </c>
      <c r="E120" s="12"/>
      <c r="F120" s="12"/>
      <c r="G120" s="12"/>
      <c r="H120" s="12"/>
      <c r="I120" s="12"/>
      <c r="J120" s="12"/>
      <c r="K120" s="12"/>
      <c r="L120" s="12"/>
      <c r="M120" s="74" t="str">
        <f t="shared" ref="M120:M149" si="54">IFERROR(ROUND(AVERAGE(N120:U120),1),"")</f>
        <v/>
      </c>
      <c r="N120" s="83" t="s">
        <v>103</v>
      </c>
      <c r="O120" s="83" t="s">
        <v>103</v>
      </c>
      <c r="P120" s="83"/>
      <c r="Q120" s="83"/>
      <c r="R120" s="83"/>
      <c r="S120" s="83"/>
      <c r="T120" s="83"/>
      <c r="U120" s="83"/>
      <c r="V120" s="5" t="str">
        <f t="shared" ref="V120:V149" si="55">IFERROR(ROUND(AVERAGE(W120:AD120),1),"")</f>
        <v/>
      </c>
      <c r="W120" s="41"/>
      <c r="X120" s="41"/>
      <c r="Y120" s="41"/>
      <c r="Z120" s="41"/>
      <c r="AA120" s="41"/>
      <c r="AB120" s="41"/>
      <c r="AC120" s="41"/>
      <c r="AD120" s="41"/>
      <c r="AE120" s="5" t="str">
        <f t="shared" ref="AE120:AE149" si="56">IFERROR(ROUND(AVERAGE(AF120:AM120),1),"")</f>
        <v/>
      </c>
      <c r="AF120" s="41"/>
      <c r="AG120" s="41"/>
      <c r="AH120" s="41"/>
      <c r="AI120" s="41"/>
      <c r="AJ120" s="41"/>
      <c r="AK120" s="41"/>
      <c r="AL120" s="41"/>
      <c r="AM120" s="41"/>
      <c r="AN120" s="41">
        <f>21000/AO120</f>
        <v>18.617021276595743</v>
      </c>
      <c r="AO120" s="41">
        <v>1128</v>
      </c>
      <c r="AP120" s="110" t="s">
        <v>103</v>
      </c>
      <c r="AQ120" s="111" t="s">
        <v>103</v>
      </c>
      <c r="AR120" s="126" t="str">
        <f t="shared" ref="AR120:AR149" si="57">IFERROR(AQ120/AP120*100,"")</f>
        <v/>
      </c>
      <c r="AS120" s="126" t="str">
        <f t="shared" ref="AS120:AS149" si="58">IFERROR(100-AR120,"")</f>
        <v/>
      </c>
      <c r="AT120" s="127">
        <v>1462</v>
      </c>
      <c r="AU120" s="128">
        <v>2.2999999999999998</v>
      </c>
      <c r="AV120" s="129" t="s">
        <v>103</v>
      </c>
      <c r="AW120" s="126" t="str">
        <f t="shared" ref="AW120:AW149" si="59">IFERROR(AV120/AU120*100,"")</f>
        <v/>
      </c>
      <c r="AX120" s="126" t="str">
        <f t="shared" ref="AX120:AX149" si="60">IFERROR(100-AW120,"")</f>
        <v/>
      </c>
      <c r="AY120" s="64" t="str">
        <f t="shared" ref="AY120:AY149" si="61">IFERROR((1-((AW120*AS120)/(AX120*AR120)))*100,"")</f>
        <v/>
      </c>
      <c r="AZ120" s="97">
        <v>81.94</v>
      </c>
      <c r="BA120" s="68"/>
      <c r="BB120" s="68"/>
      <c r="BC120" s="68"/>
      <c r="BD120" s="68"/>
      <c r="BE120" s="15"/>
      <c r="BF120" s="5">
        <f t="shared" ref="BF120:BF149" si="62">IF(SUM(BG120:BM120)=0,"",SUM(BG120:BM120))</f>
        <v>10448</v>
      </c>
      <c r="BG120" s="42">
        <v>3774</v>
      </c>
      <c r="BH120" s="42">
        <v>6674</v>
      </c>
      <c r="BI120" s="42"/>
      <c r="BJ120" s="42"/>
      <c r="BK120" s="42">
        <v>0</v>
      </c>
      <c r="BL120" s="42"/>
      <c r="BM120" s="42"/>
    </row>
    <row r="121" spans="1:65" outlineLevel="5" x14ac:dyDescent="0.3">
      <c r="A121" s="22">
        <f t="shared" si="48"/>
        <v>4</v>
      </c>
      <c r="B121" s="9">
        <f t="shared" si="46"/>
        <v>44653</v>
      </c>
      <c r="C121" s="51">
        <v>328385</v>
      </c>
      <c r="D121" s="64" t="str">
        <f t="shared" si="53"/>
        <v/>
      </c>
      <c r="E121" s="12"/>
      <c r="F121" s="12"/>
      <c r="G121" s="12"/>
      <c r="H121" s="12"/>
      <c r="I121" s="12"/>
      <c r="J121" s="12"/>
      <c r="K121" s="12"/>
      <c r="L121" s="12"/>
      <c r="M121" s="74" t="str">
        <f t="shared" si="54"/>
        <v/>
      </c>
      <c r="N121" s="83" t="s">
        <v>103</v>
      </c>
      <c r="O121" s="83" t="s">
        <v>103</v>
      </c>
      <c r="P121" s="83"/>
      <c r="Q121" s="83"/>
      <c r="R121" s="83"/>
      <c r="S121" s="83"/>
      <c r="T121" s="83"/>
      <c r="U121" s="83"/>
      <c r="V121" s="5" t="str">
        <f t="shared" si="55"/>
        <v/>
      </c>
      <c r="W121" s="41"/>
      <c r="X121" s="41"/>
      <c r="Y121" s="41"/>
      <c r="Z121" s="41"/>
      <c r="AA121" s="41"/>
      <c r="AB121" s="41"/>
      <c r="AC121" s="41"/>
      <c r="AD121" s="41"/>
      <c r="AE121" s="5" t="str">
        <f t="shared" si="56"/>
        <v/>
      </c>
      <c r="AF121" s="41"/>
      <c r="AG121" s="41"/>
      <c r="AH121" s="41"/>
      <c r="AI121" s="41"/>
      <c r="AJ121" s="41"/>
      <c r="AK121" s="41"/>
      <c r="AL121" s="41"/>
      <c r="AM121" s="41"/>
      <c r="AN121" s="41">
        <f t="shared" ref="AN121:AN149" si="63">21000/AO121</f>
        <v>17.128874388254488</v>
      </c>
      <c r="AO121" s="41">
        <v>1226</v>
      </c>
      <c r="AP121" s="110" t="s">
        <v>103</v>
      </c>
      <c r="AQ121" s="111" t="s">
        <v>103</v>
      </c>
      <c r="AR121" s="126" t="str">
        <f t="shared" si="57"/>
        <v/>
      </c>
      <c r="AS121" s="126" t="str">
        <f t="shared" si="58"/>
        <v/>
      </c>
      <c r="AT121" s="127">
        <v>1261</v>
      </c>
      <c r="AU121" s="128" t="s">
        <v>103</v>
      </c>
      <c r="AV121" s="129" t="s">
        <v>103</v>
      </c>
      <c r="AW121" s="126" t="str">
        <f t="shared" si="59"/>
        <v/>
      </c>
      <c r="AX121" s="126" t="str">
        <f t="shared" si="60"/>
        <v/>
      </c>
      <c r="AY121" s="64" t="str">
        <f t="shared" si="61"/>
        <v/>
      </c>
      <c r="AZ121" s="97" t="s">
        <v>103</v>
      </c>
      <c r="BA121" s="68"/>
      <c r="BB121" s="68"/>
      <c r="BC121" s="68"/>
      <c r="BD121" s="68"/>
      <c r="BE121" s="15"/>
      <c r="BF121" s="5">
        <f t="shared" si="62"/>
        <v>10229</v>
      </c>
      <c r="BG121" s="42">
        <v>3986</v>
      </c>
      <c r="BH121" s="42">
        <v>6243</v>
      </c>
      <c r="BI121" s="42"/>
      <c r="BJ121" s="42"/>
      <c r="BK121" s="42">
        <v>0</v>
      </c>
      <c r="BL121" s="42"/>
      <c r="BM121" s="42"/>
    </row>
    <row r="122" spans="1:65" outlineLevel="5" x14ac:dyDescent="0.3">
      <c r="A122" s="22">
        <f t="shared" si="48"/>
        <v>4</v>
      </c>
      <c r="B122" s="9">
        <f t="shared" si="46"/>
        <v>44654</v>
      </c>
      <c r="C122" s="51">
        <v>320358</v>
      </c>
      <c r="D122" s="64" t="str">
        <f t="shared" si="53"/>
        <v/>
      </c>
      <c r="E122" s="12"/>
      <c r="F122" s="12"/>
      <c r="G122" s="12"/>
      <c r="H122" s="12"/>
      <c r="I122" s="12"/>
      <c r="J122" s="12"/>
      <c r="K122" s="12"/>
      <c r="L122" s="12"/>
      <c r="M122" s="74" t="str">
        <f t="shared" si="54"/>
        <v/>
      </c>
      <c r="N122" s="83" t="s">
        <v>103</v>
      </c>
      <c r="O122" s="83" t="s">
        <v>103</v>
      </c>
      <c r="P122" s="83"/>
      <c r="Q122" s="83"/>
      <c r="R122" s="83"/>
      <c r="S122" s="83"/>
      <c r="T122" s="83"/>
      <c r="U122" s="83"/>
      <c r="V122" s="5" t="str">
        <f t="shared" si="55"/>
        <v/>
      </c>
      <c r="W122" s="41"/>
      <c r="X122" s="41"/>
      <c r="Y122" s="41"/>
      <c r="Z122" s="41"/>
      <c r="AA122" s="41"/>
      <c r="AB122" s="41"/>
      <c r="AC122" s="41"/>
      <c r="AD122" s="41"/>
      <c r="AE122" s="5" t="str">
        <f t="shared" si="56"/>
        <v/>
      </c>
      <c r="AF122" s="41"/>
      <c r="AG122" s="41"/>
      <c r="AH122" s="41"/>
      <c r="AI122" s="41"/>
      <c r="AJ122" s="41"/>
      <c r="AK122" s="41"/>
      <c r="AL122" s="41"/>
      <c r="AM122" s="41"/>
      <c r="AN122" s="41">
        <f t="shared" si="63"/>
        <v>16.746411483253588</v>
      </c>
      <c r="AO122" s="41">
        <v>1254</v>
      </c>
      <c r="AP122" s="110" t="s">
        <v>103</v>
      </c>
      <c r="AQ122" s="111" t="s">
        <v>103</v>
      </c>
      <c r="AR122" s="126" t="str">
        <f t="shared" si="57"/>
        <v/>
      </c>
      <c r="AS122" s="126" t="str">
        <f t="shared" si="58"/>
        <v/>
      </c>
      <c r="AT122" s="127">
        <v>1272</v>
      </c>
      <c r="AU122" s="128" t="s">
        <v>103</v>
      </c>
      <c r="AV122" s="129" t="s">
        <v>103</v>
      </c>
      <c r="AW122" s="126" t="str">
        <f t="shared" si="59"/>
        <v/>
      </c>
      <c r="AX122" s="126" t="str">
        <f t="shared" si="60"/>
        <v/>
      </c>
      <c r="AY122" s="64" t="str">
        <f t="shared" si="61"/>
        <v/>
      </c>
      <c r="AZ122" s="97" t="s">
        <v>103</v>
      </c>
      <c r="BA122" s="68"/>
      <c r="BB122" s="68"/>
      <c r="BC122" s="68"/>
      <c r="BD122" s="68"/>
      <c r="BE122" s="15"/>
      <c r="BF122" s="5">
        <f t="shared" si="62"/>
        <v>12073</v>
      </c>
      <c r="BG122" s="42">
        <v>3818</v>
      </c>
      <c r="BH122" s="42">
        <v>8255</v>
      </c>
      <c r="BI122" s="42"/>
      <c r="BJ122" s="42"/>
      <c r="BK122" s="42">
        <v>0</v>
      </c>
      <c r="BL122" s="42"/>
      <c r="BM122" s="42"/>
    </row>
    <row r="123" spans="1:65" outlineLevel="5" x14ac:dyDescent="0.3">
      <c r="A123" s="22">
        <f t="shared" si="48"/>
        <v>4</v>
      </c>
      <c r="B123" s="9">
        <f t="shared" si="46"/>
        <v>44655</v>
      </c>
      <c r="C123" s="51">
        <v>330925</v>
      </c>
      <c r="D123" s="64" t="str">
        <f t="shared" si="53"/>
        <v/>
      </c>
      <c r="E123" s="12"/>
      <c r="F123" s="12"/>
      <c r="G123" s="12"/>
      <c r="H123" s="12"/>
      <c r="I123" s="12"/>
      <c r="J123" s="12"/>
      <c r="K123" s="12"/>
      <c r="L123" s="12"/>
      <c r="M123" s="74" t="str">
        <f t="shared" si="54"/>
        <v/>
      </c>
      <c r="N123" s="83" t="s">
        <v>103</v>
      </c>
      <c r="O123" s="83" t="s">
        <v>103</v>
      </c>
      <c r="P123" s="83"/>
      <c r="Q123" s="83"/>
      <c r="R123" s="83"/>
      <c r="S123" s="83"/>
      <c r="T123" s="83"/>
      <c r="U123" s="83"/>
      <c r="V123" s="5" t="str">
        <f t="shared" si="55"/>
        <v/>
      </c>
      <c r="W123" s="41"/>
      <c r="X123" s="41"/>
      <c r="Y123" s="41"/>
      <c r="Z123" s="41"/>
      <c r="AA123" s="41"/>
      <c r="AB123" s="41"/>
      <c r="AC123" s="41"/>
      <c r="AD123" s="41"/>
      <c r="AE123" s="5" t="str">
        <f t="shared" si="56"/>
        <v/>
      </c>
      <c r="AF123" s="41"/>
      <c r="AG123" s="41"/>
      <c r="AH123" s="41"/>
      <c r="AI123" s="41"/>
      <c r="AJ123" s="41"/>
      <c r="AK123" s="41"/>
      <c r="AL123" s="41"/>
      <c r="AM123" s="41"/>
      <c r="AN123" s="41">
        <f t="shared" si="63"/>
        <v>19.736842105263158</v>
      </c>
      <c r="AO123" s="41">
        <v>1064</v>
      </c>
      <c r="AP123" s="110" t="s">
        <v>103</v>
      </c>
      <c r="AQ123" s="111" t="s">
        <v>103</v>
      </c>
      <c r="AR123" s="126" t="str">
        <f t="shared" si="57"/>
        <v/>
      </c>
      <c r="AS123" s="126" t="str">
        <f t="shared" si="58"/>
        <v/>
      </c>
      <c r="AT123" s="127">
        <v>1305</v>
      </c>
      <c r="AU123" s="128">
        <v>2.2799999999999998</v>
      </c>
      <c r="AV123" s="129" t="s">
        <v>103</v>
      </c>
      <c r="AW123" s="126" t="str">
        <f t="shared" si="59"/>
        <v/>
      </c>
      <c r="AX123" s="126" t="str">
        <f t="shared" si="60"/>
        <v/>
      </c>
      <c r="AY123" s="64" t="str">
        <f t="shared" si="61"/>
        <v/>
      </c>
      <c r="AZ123" s="97">
        <v>81.7</v>
      </c>
      <c r="BA123" s="68"/>
      <c r="BB123" s="68"/>
      <c r="BC123" s="68"/>
      <c r="BD123" s="68"/>
      <c r="BE123" s="15"/>
      <c r="BF123" s="5">
        <f t="shared" si="62"/>
        <v>13585</v>
      </c>
      <c r="BG123" s="42">
        <v>3717</v>
      </c>
      <c r="BH123" s="42">
        <v>9868</v>
      </c>
      <c r="BI123" s="42"/>
      <c r="BJ123" s="42"/>
      <c r="BK123" s="42">
        <v>0</v>
      </c>
      <c r="BL123" s="42"/>
      <c r="BM123" s="42"/>
    </row>
    <row r="124" spans="1:65" outlineLevel="5" x14ac:dyDescent="0.3">
      <c r="A124" s="22">
        <f t="shared" si="48"/>
        <v>4</v>
      </c>
      <c r="B124" s="9">
        <f t="shared" si="46"/>
        <v>44656</v>
      </c>
      <c r="C124" s="51">
        <v>312297</v>
      </c>
      <c r="D124" s="64" t="str">
        <f t="shared" si="53"/>
        <v/>
      </c>
      <c r="E124" s="12"/>
      <c r="F124" s="12"/>
      <c r="G124" s="12"/>
      <c r="H124" s="12"/>
      <c r="I124" s="12"/>
      <c r="J124" s="12"/>
      <c r="K124" s="12"/>
      <c r="L124" s="12"/>
      <c r="M124" s="74" t="str">
        <f t="shared" si="54"/>
        <v/>
      </c>
      <c r="N124" s="83" t="s">
        <v>103</v>
      </c>
      <c r="O124" s="83" t="s">
        <v>103</v>
      </c>
      <c r="P124" s="83"/>
      <c r="Q124" s="83"/>
      <c r="R124" s="83"/>
      <c r="S124" s="83"/>
      <c r="T124" s="83"/>
      <c r="U124" s="83"/>
      <c r="V124" s="5" t="str">
        <f t="shared" si="55"/>
        <v/>
      </c>
      <c r="W124" s="41"/>
      <c r="X124" s="41"/>
      <c r="Y124" s="41"/>
      <c r="Z124" s="41"/>
      <c r="AA124" s="41"/>
      <c r="AB124" s="41"/>
      <c r="AC124" s="41"/>
      <c r="AD124" s="41"/>
      <c r="AE124" s="5" t="str">
        <f t="shared" si="56"/>
        <v/>
      </c>
      <c r="AF124" s="41"/>
      <c r="AG124" s="41"/>
      <c r="AH124" s="41"/>
      <c r="AI124" s="41"/>
      <c r="AJ124" s="41"/>
      <c r="AK124" s="41"/>
      <c r="AL124" s="41"/>
      <c r="AM124" s="41"/>
      <c r="AN124" s="41">
        <f t="shared" si="63"/>
        <v>21.897810218978101</v>
      </c>
      <c r="AO124" s="41">
        <v>959</v>
      </c>
      <c r="AP124" s="110" t="s">
        <v>103</v>
      </c>
      <c r="AQ124" s="111" t="s">
        <v>103</v>
      </c>
      <c r="AR124" s="126" t="str">
        <f t="shared" si="57"/>
        <v/>
      </c>
      <c r="AS124" s="126" t="str">
        <f t="shared" si="58"/>
        <v/>
      </c>
      <c r="AT124" s="127">
        <v>1038</v>
      </c>
      <c r="AU124" s="128">
        <v>2.29</v>
      </c>
      <c r="AV124" s="129" t="s">
        <v>103</v>
      </c>
      <c r="AW124" s="126" t="str">
        <f t="shared" si="59"/>
        <v/>
      </c>
      <c r="AX124" s="126" t="str">
        <f t="shared" si="60"/>
        <v/>
      </c>
      <c r="AY124" s="64" t="str">
        <f t="shared" si="61"/>
        <v/>
      </c>
      <c r="AZ124" s="97">
        <v>81.88</v>
      </c>
      <c r="BA124" s="68"/>
      <c r="BB124" s="68"/>
      <c r="BC124" s="68"/>
      <c r="BD124" s="68"/>
      <c r="BE124" s="15"/>
      <c r="BF124" s="5">
        <f t="shared" si="62"/>
        <v>10662</v>
      </c>
      <c r="BG124" s="42">
        <v>3805</v>
      </c>
      <c r="BH124" s="42">
        <v>6857</v>
      </c>
      <c r="BI124" s="42"/>
      <c r="BJ124" s="42"/>
      <c r="BK124" s="42">
        <v>0</v>
      </c>
      <c r="BL124" s="42"/>
      <c r="BM124" s="42"/>
    </row>
    <row r="125" spans="1:65" outlineLevel="5" x14ac:dyDescent="0.3">
      <c r="A125" s="22">
        <f t="shared" si="48"/>
        <v>4</v>
      </c>
      <c r="B125" s="9">
        <f t="shared" si="46"/>
        <v>44657</v>
      </c>
      <c r="C125" s="51">
        <v>291319</v>
      </c>
      <c r="D125" s="64" t="str">
        <f t="shared" si="53"/>
        <v/>
      </c>
      <c r="E125" s="12"/>
      <c r="F125" s="12"/>
      <c r="G125" s="12"/>
      <c r="H125" s="12"/>
      <c r="I125" s="12"/>
      <c r="J125" s="12"/>
      <c r="K125" s="12"/>
      <c r="L125" s="12"/>
      <c r="M125" s="74" t="str">
        <f t="shared" si="54"/>
        <v/>
      </c>
      <c r="N125" s="83" t="s">
        <v>103</v>
      </c>
      <c r="O125" s="83" t="s">
        <v>103</v>
      </c>
      <c r="P125" s="83"/>
      <c r="Q125" s="83"/>
      <c r="R125" s="83"/>
      <c r="S125" s="83"/>
      <c r="T125" s="83"/>
      <c r="U125" s="83"/>
      <c r="V125" s="5" t="str">
        <f t="shared" si="55"/>
        <v/>
      </c>
      <c r="W125" s="41"/>
      <c r="X125" s="41"/>
      <c r="Y125" s="41"/>
      <c r="Z125" s="41"/>
      <c r="AA125" s="41"/>
      <c r="AB125" s="41"/>
      <c r="AC125" s="41"/>
      <c r="AD125" s="41"/>
      <c r="AE125" s="5" t="str">
        <f t="shared" si="56"/>
        <v/>
      </c>
      <c r="AF125" s="41"/>
      <c r="AG125" s="41"/>
      <c r="AH125" s="41"/>
      <c r="AI125" s="41"/>
      <c r="AJ125" s="41"/>
      <c r="AK125" s="41"/>
      <c r="AL125" s="41"/>
      <c r="AM125" s="41"/>
      <c r="AN125" s="41">
        <f t="shared" si="63"/>
        <v>19.073569482288828</v>
      </c>
      <c r="AO125" s="41">
        <v>1101</v>
      </c>
      <c r="AP125" s="110" t="s">
        <v>103</v>
      </c>
      <c r="AQ125" s="111" t="s">
        <v>103</v>
      </c>
      <c r="AR125" s="126" t="str">
        <f t="shared" si="57"/>
        <v/>
      </c>
      <c r="AS125" s="126" t="str">
        <f t="shared" si="58"/>
        <v/>
      </c>
      <c r="AT125" s="127">
        <v>1101</v>
      </c>
      <c r="AU125" s="128">
        <v>2.2999999999999998</v>
      </c>
      <c r="AV125" s="129" t="s">
        <v>103</v>
      </c>
      <c r="AW125" s="126" t="str">
        <f t="shared" si="59"/>
        <v/>
      </c>
      <c r="AX125" s="126" t="str">
        <f t="shared" si="60"/>
        <v/>
      </c>
      <c r="AY125" s="64" t="str">
        <f t="shared" si="61"/>
        <v/>
      </c>
      <c r="AZ125" s="97">
        <v>81.64</v>
      </c>
      <c r="BA125" s="68"/>
      <c r="BB125" s="68"/>
      <c r="BC125" s="68"/>
      <c r="BD125" s="68"/>
      <c r="BE125" s="15"/>
      <c r="BF125" s="5">
        <f t="shared" si="62"/>
        <v>11295</v>
      </c>
      <c r="BG125" s="42">
        <v>3823</v>
      </c>
      <c r="BH125" s="42">
        <v>7472</v>
      </c>
      <c r="BI125" s="42"/>
      <c r="BJ125" s="42"/>
      <c r="BK125" s="42">
        <v>0</v>
      </c>
      <c r="BL125" s="42"/>
      <c r="BM125" s="42"/>
    </row>
    <row r="126" spans="1:65" outlineLevel="5" x14ac:dyDescent="0.3">
      <c r="A126" s="22">
        <f t="shared" si="48"/>
        <v>4</v>
      </c>
      <c r="B126" s="9">
        <f t="shared" si="46"/>
        <v>44658</v>
      </c>
      <c r="C126" s="51">
        <v>300890</v>
      </c>
      <c r="D126" s="64" t="str">
        <f t="shared" si="53"/>
        <v/>
      </c>
      <c r="E126" s="12"/>
      <c r="F126" s="12"/>
      <c r="G126" s="12"/>
      <c r="H126" s="12"/>
      <c r="I126" s="12"/>
      <c r="J126" s="12"/>
      <c r="K126" s="12"/>
      <c r="L126" s="12"/>
      <c r="M126" s="74">
        <f t="shared" si="54"/>
        <v>7</v>
      </c>
      <c r="N126" s="83">
        <v>7.06</v>
      </c>
      <c r="O126" s="83">
        <v>7.02</v>
      </c>
      <c r="P126" s="83"/>
      <c r="Q126" s="83"/>
      <c r="R126" s="83"/>
      <c r="S126" s="83"/>
      <c r="T126" s="83"/>
      <c r="U126" s="83"/>
      <c r="V126" s="5" t="str">
        <f t="shared" si="55"/>
        <v/>
      </c>
      <c r="W126" s="41"/>
      <c r="X126" s="41"/>
      <c r="Y126" s="41"/>
      <c r="Z126" s="41"/>
      <c r="AA126" s="41"/>
      <c r="AB126" s="41"/>
      <c r="AC126" s="41"/>
      <c r="AD126" s="41"/>
      <c r="AE126" s="5" t="str">
        <f t="shared" si="56"/>
        <v/>
      </c>
      <c r="AF126" s="41"/>
      <c r="AG126" s="41"/>
      <c r="AH126" s="41"/>
      <c r="AI126" s="41"/>
      <c r="AJ126" s="41"/>
      <c r="AK126" s="41"/>
      <c r="AL126" s="41"/>
      <c r="AM126" s="41"/>
      <c r="AN126" s="41">
        <f t="shared" si="63"/>
        <v>22.702702702702702</v>
      </c>
      <c r="AO126" s="41">
        <v>925</v>
      </c>
      <c r="AP126" s="110">
        <v>3.74</v>
      </c>
      <c r="AQ126" s="111">
        <v>3.05</v>
      </c>
      <c r="AR126" s="126">
        <f t="shared" si="57"/>
        <v>81.55080213903743</v>
      </c>
      <c r="AS126" s="126">
        <f t="shared" si="58"/>
        <v>18.44919786096257</v>
      </c>
      <c r="AT126" s="127">
        <v>948</v>
      </c>
      <c r="AU126" s="128">
        <v>2.33</v>
      </c>
      <c r="AV126" s="129">
        <v>1.58</v>
      </c>
      <c r="AW126" s="126">
        <f t="shared" si="59"/>
        <v>67.811158798283273</v>
      </c>
      <c r="AX126" s="126">
        <f t="shared" si="60"/>
        <v>32.188841201716727</v>
      </c>
      <c r="AY126" s="64">
        <f t="shared" si="61"/>
        <v>52.340983606557344</v>
      </c>
      <c r="AZ126" s="97">
        <v>81.739999999999995</v>
      </c>
      <c r="BA126" s="68"/>
      <c r="BB126" s="68"/>
      <c r="BC126" s="68"/>
      <c r="BD126" s="68"/>
      <c r="BE126" s="15"/>
      <c r="BF126" s="5">
        <f t="shared" si="62"/>
        <v>10334</v>
      </c>
      <c r="BG126" s="42">
        <v>3813</v>
      </c>
      <c r="BH126" s="42">
        <v>6521</v>
      </c>
      <c r="BI126" s="42"/>
      <c r="BJ126" s="42"/>
      <c r="BK126" s="42">
        <v>0</v>
      </c>
      <c r="BL126" s="42"/>
      <c r="BM126" s="42"/>
    </row>
    <row r="127" spans="1:65" outlineLevel="5" x14ac:dyDescent="0.3">
      <c r="A127" s="22">
        <f t="shared" si="48"/>
        <v>4</v>
      </c>
      <c r="B127" s="9">
        <f t="shared" si="46"/>
        <v>44659</v>
      </c>
      <c r="C127" s="51">
        <v>300948</v>
      </c>
      <c r="D127" s="64" t="str">
        <f t="shared" si="53"/>
        <v/>
      </c>
      <c r="E127" s="12"/>
      <c r="F127" s="12"/>
      <c r="G127" s="12"/>
      <c r="H127" s="12"/>
      <c r="I127" s="12"/>
      <c r="J127" s="12"/>
      <c r="K127" s="12"/>
      <c r="L127" s="12"/>
      <c r="M127" s="74" t="str">
        <f t="shared" si="54"/>
        <v/>
      </c>
      <c r="N127" s="83" t="s">
        <v>103</v>
      </c>
      <c r="O127" s="83" t="s">
        <v>103</v>
      </c>
      <c r="P127" s="83"/>
      <c r="Q127" s="83"/>
      <c r="R127" s="83"/>
      <c r="S127" s="83"/>
      <c r="T127" s="83"/>
      <c r="U127" s="83"/>
      <c r="V127" s="5" t="str">
        <f t="shared" si="55"/>
        <v/>
      </c>
      <c r="W127" s="41"/>
      <c r="X127" s="41"/>
      <c r="Y127" s="41"/>
      <c r="Z127" s="41"/>
      <c r="AA127" s="41"/>
      <c r="AB127" s="41"/>
      <c r="AC127" s="41"/>
      <c r="AD127" s="41"/>
      <c r="AE127" s="5" t="str">
        <f t="shared" si="56"/>
        <v/>
      </c>
      <c r="AF127" s="41"/>
      <c r="AG127" s="41"/>
      <c r="AH127" s="41"/>
      <c r="AI127" s="41"/>
      <c r="AJ127" s="41"/>
      <c r="AK127" s="41"/>
      <c r="AL127" s="41"/>
      <c r="AM127" s="41"/>
      <c r="AN127" s="41">
        <f t="shared" si="63"/>
        <v>23.178807947019866</v>
      </c>
      <c r="AO127" s="41">
        <v>906</v>
      </c>
      <c r="AP127" s="110" t="s">
        <v>103</v>
      </c>
      <c r="AQ127" s="111" t="s">
        <v>103</v>
      </c>
      <c r="AR127" s="126" t="str">
        <f t="shared" si="57"/>
        <v/>
      </c>
      <c r="AS127" s="126" t="str">
        <f t="shared" si="58"/>
        <v/>
      </c>
      <c r="AT127" s="127">
        <v>1324</v>
      </c>
      <c r="AU127" s="128">
        <v>2.27</v>
      </c>
      <c r="AV127" s="129" t="s">
        <v>103</v>
      </c>
      <c r="AW127" s="126" t="str">
        <f t="shared" si="59"/>
        <v/>
      </c>
      <c r="AX127" s="126" t="str">
        <f t="shared" si="60"/>
        <v/>
      </c>
      <c r="AY127" s="64" t="str">
        <f t="shared" si="61"/>
        <v/>
      </c>
      <c r="AZ127" s="97">
        <v>81.62</v>
      </c>
      <c r="BA127" s="68"/>
      <c r="BB127" s="68"/>
      <c r="BC127" s="68"/>
      <c r="BD127" s="68"/>
      <c r="BE127" s="15"/>
      <c r="BF127" s="5">
        <f t="shared" si="62"/>
        <v>8352</v>
      </c>
      <c r="BG127" s="42">
        <v>3578</v>
      </c>
      <c r="BH127" s="42">
        <v>4774</v>
      </c>
      <c r="BI127" s="42"/>
      <c r="BJ127" s="42"/>
      <c r="BK127" s="42">
        <v>0</v>
      </c>
      <c r="BL127" s="42"/>
      <c r="BM127" s="42"/>
    </row>
    <row r="128" spans="1:65" outlineLevel="5" x14ac:dyDescent="0.3">
      <c r="A128" s="22">
        <f t="shared" si="48"/>
        <v>4</v>
      </c>
      <c r="B128" s="9">
        <f t="shared" si="46"/>
        <v>44660</v>
      </c>
      <c r="C128" s="51">
        <v>298208</v>
      </c>
      <c r="D128" s="64" t="str">
        <f t="shared" si="53"/>
        <v/>
      </c>
      <c r="E128" s="12"/>
      <c r="F128" s="12"/>
      <c r="G128" s="12"/>
      <c r="H128" s="12"/>
      <c r="I128" s="12"/>
      <c r="J128" s="12"/>
      <c r="K128" s="12"/>
      <c r="L128" s="12"/>
      <c r="M128" s="74" t="str">
        <f t="shared" si="54"/>
        <v/>
      </c>
      <c r="N128" s="83" t="s">
        <v>103</v>
      </c>
      <c r="O128" s="83" t="s">
        <v>103</v>
      </c>
      <c r="P128" s="83"/>
      <c r="Q128" s="83"/>
      <c r="R128" s="83"/>
      <c r="S128" s="83"/>
      <c r="T128" s="83"/>
      <c r="U128" s="83"/>
      <c r="V128" s="5" t="str">
        <f t="shared" si="55"/>
        <v/>
      </c>
      <c r="W128" s="41"/>
      <c r="X128" s="41"/>
      <c r="Y128" s="41"/>
      <c r="Z128" s="41"/>
      <c r="AA128" s="41"/>
      <c r="AB128" s="41"/>
      <c r="AC128" s="41"/>
      <c r="AD128" s="41"/>
      <c r="AE128" s="5" t="str">
        <f t="shared" si="56"/>
        <v/>
      </c>
      <c r="AF128" s="41"/>
      <c r="AG128" s="41"/>
      <c r="AH128" s="41"/>
      <c r="AI128" s="41"/>
      <c r="AJ128" s="41"/>
      <c r="AK128" s="41"/>
      <c r="AL128" s="41"/>
      <c r="AM128" s="41"/>
      <c r="AN128" s="41">
        <f t="shared" si="63"/>
        <v>17.312448474855728</v>
      </c>
      <c r="AO128" s="41">
        <v>1213</v>
      </c>
      <c r="AP128" s="110" t="s">
        <v>103</v>
      </c>
      <c r="AQ128" s="111" t="s">
        <v>103</v>
      </c>
      <c r="AR128" s="126" t="str">
        <f t="shared" si="57"/>
        <v/>
      </c>
      <c r="AS128" s="126" t="str">
        <f t="shared" si="58"/>
        <v/>
      </c>
      <c r="AT128" s="127">
        <v>1491</v>
      </c>
      <c r="AU128" s="128" t="s">
        <v>103</v>
      </c>
      <c r="AV128" s="129" t="s">
        <v>103</v>
      </c>
      <c r="AW128" s="126" t="str">
        <f t="shared" si="59"/>
        <v/>
      </c>
      <c r="AX128" s="126" t="str">
        <f t="shared" si="60"/>
        <v/>
      </c>
      <c r="AY128" s="64" t="str">
        <f t="shared" si="61"/>
        <v/>
      </c>
      <c r="AZ128" s="97" t="s">
        <v>103</v>
      </c>
      <c r="BA128" s="68"/>
      <c r="BB128" s="68"/>
      <c r="BC128" s="68"/>
      <c r="BD128" s="68"/>
      <c r="BE128" s="15"/>
      <c r="BF128" s="5">
        <f t="shared" si="62"/>
        <v>11931</v>
      </c>
      <c r="BG128" s="42">
        <v>838</v>
      </c>
      <c r="BH128" s="42">
        <v>11093</v>
      </c>
      <c r="BI128" s="42"/>
      <c r="BJ128" s="42"/>
      <c r="BK128" s="42">
        <v>0</v>
      </c>
      <c r="BL128" s="42"/>
      <c r="BM128" s="42"/>
    </row>
    <row r="129" spans="1:65" outlineLevel="5" x14ac:dyDescent="0.3">
      <c r="A129" s="22">
        <f t="shared" si="48"/>
        <v>4</v>
      </c>
      <c r="B129" s="9">
        <f t="shared" si="46"/>
        <v>44661</v>
      </c>
      <c r="C129" s="51">
        <v>305473</v>
      </c>
      <c r="D129" s="64" t="str">
        <f t="shared" si="53"/>
        <v/>
      </c>
      <c r="E129" s="12"/>
      <c r="F129" s="12"/>
      <c r="G129" s="12"/>
      <c r="H129" s="12"/>
      <c r="I129" s="12"/>
      <c r="J129" s="12"/>
      <c r="K129" s="12"/>
      <c r="L129" s="12"/>
      <c r="M129" s="74" t="str">
        <f t="shared" si="54"/>
        <v/>
      </c>
      <c r="N129" s="83" t="s">
        <v>103</v>
      </c>
      <c r="O129" s="83" t="s">
        <v>103</v>
      </c>
      <c r="P129" s="83"/>
      <c r="Q129" s="83"/>
      <c r="R129" s="83"/>
      <c r="S129" s="83"/>
      <c r="T129" s="83"/>
      <c r="U129" s="83"/>
      <c r="V129" s="5" t="str">
        <f t="shared" si="55"/>
        <v/>
      </c>
      <c r="W129" s="41"/>
      <c r="X129" s="41"/>
      <c r="Y129" s="41"/>
      <c r="Z129" s="41"/>
      <c r="AA129" s="41"/>
      <c r="AB129" s="41"/>
      <c r="AC129" s="41"/>
      <c r="AD129" s="41"/>
      <c r="AE129" s="5" t="str">
        <f t="shared" si="56"/>
        <v/>
      </c>
      <c r="AF129" s="41"/>
      <c r="AG129" s="41"/>
      <c r="AH129" s="41"/>
      <c r="AI129" s="41"/>
      <c r="AJ129" s="41"/>
      <c r="AK129" s="41"/>
      <c r="AL129" s="41"/>
      <c r="AM129" s="41"/>
      <c r="AN129" s="41">
        <f t="shared" si="63"/>
        <v>16.317016317016318</v>
      </c>
      <c r="AO129" s="41">
        <v>1287</v>
      </c>
      <c r="AP129" s="110" t="s">
        <v>103</v>
      </c>
      <c r="AQ129" s="111" t="s">
        <v>103</v>
      </c>
      <c r="AR129" s="126" t="str">
        <f t="shared" si="57"/>
        <v/>
      </c>
      <c r="AS129" s="126" t="str">
        <f t="shared" si="58"/>
        <v/>
      </c>
      <c r="AT129" s="127">
        <v>1317</v>
      </c>
      <c r="AU129" s="128" t="s">
        <v>103</v>
      </c>
      <c r="AV129" s="129" t="s">
        <v>103</v>
      </c>
      <c r="AW129" s="126" t="str">
        <f t="shared" si="59"/>
        <v/>
      </c>
      <c r="AX129" s="126" t="str">
        <f t="shared" si="60"/>
        <v/>
      </c>
      <c r="AY129" s="64" t="str">
        <f t="shared" si="61"/>
        <v/>
      </c>
      <c r="AZ129" s="97" t="s">
        <v>103</v>
      </c>
      <c r="BA129" s="68"/>
      <c r="BB129" s="68"/>
      <c r="BC129" s="68"/>
      <c r="BD129" s="68"/>
      <c r="BE129" s="15"/>
      <c r="BF129" s="5">
        <f t="shared" si="62"/>
        <v>9874</v>
      </c>
      <c r="BG129" s="42">
        <v>3959</v>
      </c>
      <c r="BH129" s="42">
        <v>5915</v>
      </c>
      <c r="BI129" s="42"/>
      <c r="BJ129" s="42"/>
      <c r="BK129" s="42">
        <v>0</v>
      </c>
      <c r="BL129" s="42"/>
      <c r="BM129" s="42"/>
    </row>
    <row r="130" spans="1:65" outlineLevel="5" x14ac:dyDescent="0.3">
      <c r="A130" s="22">
        <f t="shared" si="48"/>
        <v>4</v>
      </c>
      <c r="B130" s="9">
        <f t="shared" si="46"/>
        <v>44662</v>
      </c>
      <c r="C130" s="51">
        <v>305366</v>
      </c>
      <c r="D130" s="64" t="str">
        <f t="shared" si="53"/>
        <v/>
      </c>
      <c r="E130" s="12"/>
      <c r="F130" s="12"/>
      <c r="G130" s="12"/>
      <c r="H130" s="12"/>
      <c r="I130" s="12"/>
      <c r="J130" s="12"/>
      <c r="K130" s="12"/>
      <c r="L130" s="12"/>
      <c r="M130" s="74" t="str">
        <f t="shared" si="54"/>
        <v/>
      </c>
      <c r="N130" s="83" t="s">
        <v>103</v>
      </c>
      <c r="O130" s="83" t="s">
        <v>103</v>
      </c>
      <c r="P130" s="83"/>
      <c r="Q130" s="83"/>
      <c r="R130" s="83"/>
      <c r="S130" s="83"/>
      <c r="T130" s="83"/>
      <c r="U130" s="83"/>
      <c r="V130" s="5" t="str">
        <f t="shared" si="55"/>
        <v/>
      </c>
      <c r="W130" s="41"/>
      <c r="X130" s="41"/>
      <c r="Y130" s="41"/>
      <c r="Z130" s="41"/>
      <c r="AA130" s="41"/>
      <c r="AB130" s="41"/>
      <c r="AC130" s="41"/>
      <c r="AD130" s="41"/>
      <c r="AE130" s="5" t="str">
        <f t="shared" si="56"/>
        <v/>
      </c>
      <c r="AF130" s="41"/>
      <c r="AG130" s="41"/>
      <c r="AH130" s="41"/>
      <c r="AI130" s="41"/>
      <c r="AJ130" s="41"/>
      <c r="AK130" s="41"/>
      <c r="AL130" s="41"/>
      <c r="AM130" s="41"/>
      <c r="AN130" s="41">
        <f t="shared" si="63"/>
        <v>17.21311475409836</v>
      </c>
      <c r="AO130" s="41">
        <v>1220</v>
      </c>
      <c r="AP130" s="110" t="s">
        <v>103</v>
      </c>
      <c r="AQ130" s="111" t="s">
        <v>103</v>
      </c>
      <c r="AR130" s="126" t="str">
        <f t="shared" si="57"/>
        <v/>
      </c>
      <c r="AS130" s="126" t="str">
        <f t="shared" si="58"/>
        <v/>
      </c>
      <c r="AT130" s="127">
        <v>1281</v>
      </c>
      <c r="AU130" s="128">
        <v>2.31</v>
      </c>
      <c r="AV130" s="129" t="s">
        <v>103</v>
      </c>
      <c r="AW130" s="126" t="str">
        <f t="shared" si="59"/>
        <v/>
      </c>
      <c r="AX130" s="126" t="str">
        <f t="shared" si="60"/>
        <v/>
      </c>
      <c r="AY130" s="64" t="str">
        <f t="shared" si="61"/>
        <v/>
      </c>
      <c r="AZ130" s="97">
        <v>81.790000000000006</v>
      </c>
      <c r="BA130" s="68"/>
      <c r="BB130" s="68"/>
      <c r="BC130" s="68"/>
      <c r="BD130" s="68"/>
      <c r="BE130" s="15"/>
      <c r="BF130" s="5">
        <f t="shared" si="62"/>
        <v>8069</v>
      </c>
      <c r="BG130" s="42">
        <v>3747</v>
      </c>
      <c r="BH130" s="42">
        <v>4322</v>
      </c>
      <c r="BI130" s="42"/>
      <c r="BJ130" s="42"/>
      <c r="BK130" s="42">
        <v>0</v>
      </c>
      <c r="BL130" s="42"/>
      <c r="BM130" s="42"/>
    </row>
    <row r="131" spans="1:65" outlineLevel="5" x14ac:dyDescent="0.3">
      <c r="A131" s="22">
        <f t="shared" si="48"/>
        <v>4</v>
      </c>
      <c r="B131" s="9">
        <f t="shared" si="46"/>
        <v>44663</v>
      </c>
      <c r="C131" s="51">
        <v>312533</v>
      </c>
      <c r="D131" s="64" t="str">
        <f t="shared" si="53"/>
        <v/>
      </c>
      <c r="E131" s="12"/>
      <c r="F131" s="12"/>
      <c r="G131" s="12"/>
      <c r="H131" s="12"/>
      <c r="I131" s="12"/>
      <c r="J131" s="12"/>
      <c r="K131" s="12"/>
      <c r="L131" s="12"/>
      <c r="M131" s="74" t="str">
        <f t="shared" si="54"/>
        <v/>
      </c>
      <c r="N131" s="83" t="s">
        <v>103</v>
      </c>
      <c r="O131" s="83" t="s">
        <v>103</v>
      </c>
      <c r="P131" s="83"/>
      <c r="Q131" s="83"/>
      <c r="R131" s="83"/>
      <c r="S131" s="83"/>
      <c r="T131" s="83"/>
      <c r="U131" s="83"/>
      <c r="V131" s="5" t="str">
        <f t="shared" si="55"/>
        <v/>
      </c>
      <c r="W131" s="41"/>
      <c r="X131" s="41"/>
      <c r="Y131" s="41"/>
      <c r="Z131" s="41"/>
      <c r="AA131" s="41"/>
      <c r="AB131" s="41"/>
      <c r="AC131" s="41"/>
      <c r="AD131" s="41"/>
      <c r="AE131" s="5" t="str">
        <f t="shared" si="56"/>
        <v/>
      </c>
      <c r="AF131" s="41"/>
      <c r="AG131" s="41"/>
      <c r="AH131" s="41"/>
      <c r="AI131" s="41"/>
      <c r="AJ131" s="41"/>
      <c r="AK131" s="41"/>
      <c r="AL131" s="41"/>
      <c r="AM131" s="41"/>
      <c r="AN131" s="41">
        <f t="shared" si="63"/>
        <v>23.863636363636363</v>
      </c>
      <c r="AO131" s="41">
        <v>880</v>
      </c>
      <c r="AP131" s="110" t="s">
        <v>103</v>
      </c>
      <c r="AQ131" s="111" t="s">
        <v>103</v>
      </c>
      <c r="AR131" s="126" t="str">
        <f t="shared" si="57"/>
        <v/>
      </c>
      <c r="AS131" s="126" t="str">
        <f t="shared" si="58"/>
        <v/>
      </c>
      <c r="AT131" s="127">
        <v>957</v>
      </c>
      <c r="AU131" s="128">
        <v>2.34</v>
      </c>
      <c r="AV131" s="129" t="s">
        <v>103</v>
      </c>
      <c r="AW131" s="126" t="str">
        <f t="shared" si="59"/>
        <v/>
      </c>
      <c r="AX131" s="126" t="str">
        <f t="shared" si="60"/>
        <v/>
      </c>
      <c r="AY131" s="64" t="str">
        <f t="shared" si="61"/>
        <v/>
      </c>
      <c r="AZ131" s="97">
        <v>81.569999999999993</v>
      </c>
      <c r="BA131" s="68"/>
      <c r="BB131" s="68"/>
      <c r="BC131" s="68"/>
      <c r="BD131" s="68"/>
      <c r="BE131" s="15"/>
      <c r="BF131" s="5">
        <f t="shared" si="62"/>
        <v>7352</v>
      </c>
      <c r="BG131" s="42">
        <v>3762</v>
      </c>
      <c r="BH131" s="42">
        <v>3590</v>
      </c>
      <c r="BI131" s="42"/>
      <c r="BJ131" s="42"/>
      <c r="BK131" s="42">
        <v>0</v>
      </c>
      <c r="BL131" s="42"/>
      <c r="BM131" s="42"/>
    </row>
    <row r="132" spans="1:65" outlineLevel="5" x14ac:dyDescent="0.3">
      <c r="A132" s="22">
        <f t="shared" si="48"/>
        <v>4</v>
      </c>
      <c r="B132" s="9">
        <f t="shared" si="46"/>
        <v>44664</v>
      </c>
      <c r="C132" s="51">
        <v>307793</v>
      </c>
      <c r="D132" s="64" t="str">
        <f t="shared" si="53"/>
        <v/>
      </c>
      <c r="E132" s="12"/>
      <c r="F132" s="12"/>
      <c r="G132" s="12"/>
      <c r="H132" s="12"/>
      <c r="I132" s="12"/>
      <c r="J132" s="12"/>
      <c r="K132" s="12"/>
      <c r="L132" s="12"/>
      <c r="M132" s="74" t="str">
        <f t="shared" si="54"/>
        <v/>
      </c>
      <c r="N132" s="83" t="s">
        <v>103</v>
      </c>
      <c r="O132" s="83" t="s">
        <v>103</v>
      </c>
      <c r="P132" s="83"/>
      <c r="Q132" s="83"/>
      <c r="R132" s="83"/>
      <c r="S132" s="83"/>
      <c r="T132" s="83"/>
      <c r="U132" s="83"/>
      <c r="V132" s="5" t="str">
        <f t="shared" si="55"/>
        <v/>
      </c>
      <c r="W132" s="41"/>
      <c r="X132" s="41"/>
      <c r="Y132" s="41"/>
      <c r="Z132" s="41"/>
      <c r="AA132" s="41"/>
      <c r="AB132" s="41"/>
      <c r="AC132" s="41"/>
      <c r="AD132" s="41"/>
      <c r="AE132" s="5" t="str">
        <f t="shared" si="56"/>
        <v/>
      </c>
      <c r="AF132" s="41"/>
      <c r="AG132" s="41"/>
      <c r="AH132" s="41"/>
      <c r="AI132" s="41"/>
      <c r="AJ132" s="41"/>
      <c r="AK132" s="41"/>
      <c r="AL132" s="41"/>
      <c r="AM132" s="41"/>
      <c r="AN132" s="41">
        <f t="shared" si="63"/>
        <v>27.486910994764397</v>
      </c>
      <c r="AO132" s="41">
        <v>764</v>
      </c>
      <c r="AP132" s="110" t="s">
        <v>103</v>
      </c>
      <c r="AQ132" s="111" t="s">
        <v>103</v>
      </c>
      <c r="AR132" s="126" t="str">
        <f t="shared" si="57"/>
        <v/>
      </c>
      <c r="AS132" s="126" t="str">
        <f t="shared" si="58"/>
        <v/>
      </c>
      <c r="AT132" s="127">
        <v>890</v>
      </c>
      <c r="AU132" s="128">
        <v>2.2999999999999998</v>
      </c>
      <c r="AV132" s="129" t="s">
        <v>103</v>
      </c>
      <c r="AW132" s="126" t="str">
        <f t="shared" si="59"/>
        <v/>
      </c>
      <c r="AX132" s="126" t="str">
        <f t="shared" si="60"/>
        <v/>
      </c>
      <c r="AY132" s="64" t="str">
        <f t="shared" si="61"/>
        <v/>
      </c>
      <c r="AZ132" s="97">
        <v>81.84</v>
      </c>
      <c r="BA132" s="68"/>
      <c r="BB132" s="68"/>
      <c r="BC132" s="68"/>
      <c r="BD132" s="68"/>
      <c r="BE132" s="15"/>
      <c r="BF132" s="5">
        <f t="shared" si="62"/>
        <v>6379</v>
      </c>
      <c r="BG132" s="42">
        <v>3746</v>
      </c>
      <c r="BH132" s="42">
        <v>2633</v>
      </c>
      <c r="BI132" s="42"/>
      <c r="BJ132" s="42"/>
      <c r="BK132" s="42">
        <v>0</v>
      </c>
      <c r="BL132" s="42"/>
      <c r="BM132" s="42"/>
    </row>
    <row r="133" spans="1:65" outlineLevel="5" x14ac:dyDescent="0.3">
      <c r="A133" s="22">
        <f t="shared" si="48"/>
        <v>4</v>
      </c>
      <c r="B133" s="9">
        <f t="shared" si="46"/>
        <v>44665</v>
      </c>
      <c r="C133" s="51">
        <v>293654</v>
      </c>
      <c r="D133" s="64" t="str">
        <f t="shared" si="53"/>
        <v/>
      </c>
      <c r="E133" s="12"/>
      <c r="F133" s="12"/>
      <c r="G133" s="12"/>
      <c r="H133" s="12"/>
      <c r="I133" s="12"/>
      <c r="J133" s="12"/>
      <c r="K133" s="12"/>
      <c r="L133" s="12"/>
      <c r="M133" s="74">
        <f t="shared" si="54"/>
        <v>7</v>
      </c>
      <c r="N133" s="83">
        <v>6.98</v>
      </c>
      <c r="O133" s="83">
        <v>7.07</v>
      </c>
      <c r="P133" s="83"/>
      <c r="Q133" s="83"/>
      <c r="R133" s="83"/>
      <c r="S133" s="83"/>
      <c r="T133" s="83"/>
      <c r="U133" s="83"/>
      <c r="V133" s="5" t="str">
        <f t="shared" si="55"/>
        <v/>
      </c>
      <c r="W133" s="41"/>
      <c r="X133" s="41"/>
      <c r="Y133" s="41"/>
      <c r="Z133" s="41"/>
      <c r="AA133" s="41"/>
      <c r="AB133" s="41"/>
      <c r="AC133" s="41"/>
      <c r="AD133" s="41"/>
      <c r="AE133" s="5" t="str">
        <f t="shared" si="56"/>
        <v/>
      </c>
      <c r="AF133" s="41"/>
      <c r="AG133" s="41"/>
      <c r="AH133" s="41"/>
      <c r="AI133" s="41"/>
      <c r="AJ133" s="41"/>
      <c r="AK133" s="41"/>
      <c r="AL133" s="41"/>
      <c r="AM133" s="41"/>
      <c r="AN133" s="41">
        <f t="shared" si="63"/>
        <v>23.178807947019866</v>
      </c>
      <c r="AO133" s="41">
        <v>906</v>
      </c>
      <c r="AP133" s="110">
        <v>4.09</v>
      </c>
      <c r="AQ133" s="111">
        <v>3.33</v>
      </c>
      <c r="AR133" s="126">
        <f t="shared" si="57"/>
        <v>81.41809290953546</v>
      </c>
      <c r="AS133" s="126">
        <f t="shared" si="58"/>
        <v>18.58190709046454</v>
      </c>
      <c r="AT133" s="127">
        <v>958</v>
      </c>
      <c r="AU133" s="128">
        <v>2.48</v>
      </c>
      <c r="AV133" s="129">
        <v>1.7</v>
      </c>
      <c r="AW133" s="126">
        <f t="shared" si="59"/>
        <v>68.548387096774192</v>
      </c>
      <c r="AX133" s="126">
        <f t="shared" si="60"/>
        <v>31.451612903225808</v>
      </c>
      <c r="AY133" s="64">
        <f t="shared" si="61"/>
        <v>50.257950257950277</v>
      </c>
      <c r="AZ133" s="97">
        <v>81.8</v>
      </c>
      <c r="BA133" s="68"/>
      <c r="BB133" s="68"/>
      <c r="BC133" s="68"/>
      <c r="BD133" s="68"/>
      <c r="BE133" s="15"/>
      <c r="BF133" s="5">
        <f t="shared" si="62"/>
        <v>7873</v>
      </c>
      <c r="BG133" s="42">
        <v>1875</v>
      </c>
      <c r="BH133" s="42">
        <v>5998</v>
      </c>
      <c r="BI133" s="42"/>
      <c r="BJ133" s="42"/>
      <c r="BK133" s="42">
        <v>0</v>
      </c>
      <c r="BL133" s="42"/>
      <c r="BM133" s="42"/>
    </row>
    <row r="134" spans="1:65" outlineLevel="5" x14ac:dyDescent="0.3">
      <c r="A134" s="22">
        <f t="shared" si="48"/>
        <v>4</v>
      </c>
      <c r="B134" s="9">
        <f t="shared" si="46"/>
        <v>44666</v>
      </c>
      <c r="C134" s="51">
        <v>295526</v>
      </c>
      <c r="D134" s="64" t="str">
        <f t="shared" si="53"/>
        <v/>
      </c>
      <c r="E134" s="12"/>
      <c r="F134" s="12"/>
      <c r="G134" s="12"/>
      <c r="H134" s="12"/>
      <c r="I134" s="12"/>
      <c r="J134" s="12"/>
      <c r="K134" s="12"/>
      <c r="L134" s="12"/>
      <c r="M134" s="74" t="str">
        <f t="shared" si="54"/>
        <v/>
      </c>
      <c r="N134" s="83" t="s">
        <v>103</v>
      </c>
      <c r="O134" s="83" t="s">
        <v>103</v>
      </c>
      <c r="P134" s="83"/>
      <c r="Q134" s="83"/>
      <c r="R134" s="83"/>
      <c r="S134" s="83"/>
      <c r="T134" s="83"/>
      <c r="U134" s="83"/>
      <c r="V134" s="5" t="str">
        <f t="shared" si="55"/>
        <v/>
      </c>
      <c r="W134" s="41"/>
      <c r="X134" s="41"/>
      <c r="Y134" s="41"/>
      <c r="Z134" s="41"/>
      <c r="AA134" s="41"/>
      <c r="AB134" s="41"/>
      <c r="AC134" s="41"/>
      <c r="AD134" s="41"/>
      <c r="AE134" s="5" t="str">
        <f t="shared" si="56"/>
        <v/>
      </c>
      <c r="AF134" s="41"/>
      <c r="AG134" s="41"/>
      <c r="AH134" s="41"/>
      <c r="AI134" s="41"/>
      <c r="AJ134" s="41"/>
      <c r="AK134" s="41"/>
      <c r="AL134" s="41"/>
      <c r="AM134" s="41"/>
      <c r="AN134" s="41">
        <f t="shared" si="63"/>
        <v>19.372693726937268</v>
      </c>
      <c r="AO134" s="41">
        <v>1084</v>
      </c>
      <c r="AP134" s="110" t="s">
        <v>103</v>
      </c>
      <c r="AQ134" s="111" t="s">
        <v>103</v>
      </c>
      <c r="AR134" s="126" t="str">
        <f t="shared" si="57"/>
        <v/>
      </c>
      <c r="AS134" s="126" t="str">
        <f t="shared" si="58"/>
        <v/>
      </c>
      <c r="AT134" s="127">
        <v>1040</v>
      </c>
      <c r="AU134" s="128">
        <v>2.41</v>
      </c>
      <c r="AV134" s="129" t="s">
        <v>103</v>
      </c>
      <c r="AW134" s="126" t="str">
        <f t="shared" si="59"/>
        <v/>
      </c>
      <c r="AX134" s="126" t="str">
        <f t="shared" si="60"/>
        <v/>
      </c>
      <c r="AY134" s="64" t="str">
        <f t="shared" si="61"/>
        <v/>
      </c>
      <c r="AZ134" s="97">
        <v>81.67</v>
      </c>
      <c r="BA134" s="68"/>
      <c r="BB134" s="68"/>
      <c r="BC134" s="68"/>
      <c r="BD134" s="68"/>
      <c r="BE134" s="15"/>
      <c r="BF134" s="5">
        <f t="shared" si="62"/>
        <v>12449</v>
      </c>
      <c r="BG134" s="42">
        <v>2528</v>
      </c>
      <c r="BH134" s="42">
        <v>9921</v>
      </c>
      <c r="BI134" s="42"/>
      <c r="BJ134" s="42"/>
      <c r="BK134" s="42">
        <v>0</v>
      </c>
      <c r="BL134" s="42"/>
      <c r="BM134" s="42"/>
    </row>
    <row r="135" spans="1:65" outlineLevel="5" x14ac:dyDescent="0.3">
      <c r="A135" s="22">
        <f t="shared" si="48"/>
        <v>4</v>
      </c>
      <c r="B135" s="9">
        <f t="shared" si="46"/>
        <v>44667</v>
      </c>
      <c r="C135" s="51">
        <v>304613</v>
      </c>
      <c r="D135" s="64" t="str">
        <f t="shared" si="53"/>
        <v/>
      </c>
      <c r="E135" s="12"/>
      <c r="F135" s="12"/>
      <c r="G135" s="12"/>
      <c r="H135" s="12"/>
      <c r="I135" s="12"/>
      <c r="J135" s="12"/>
      <c r="K135" s="12"/>
      <c r="L135" s="12"/>
      <c r="M135" s="74" t="str">
        <f t="shared" si="54"/>
        <v/>
      </c>
      <c r="N135" s="83" t="s">
        <v>103</v>
      </c>
      <c r="O135" s="83" t="s">
        <v>103</v>
      </c>
      <c r="P135" s="83"/>
      <c r="Q135" s="83"/>
      <c r="R135" s="83"/>
      <c r="S135" s="83"/>
      <c r="T135" s="83"/>
      <c r="U135" s="83"/>
      <c r="V135" s="5" t="str">
        <f t="shared" si="55"/>
        <v/>
      </c>
      <c r="W135" s="41"/>
      <c r="X135" s="41"/>
      <c r="Y135" s="41"/>
      <c r="Z135" s="41"/>
      <c r="AA135" s="41"/>
      <c r="AB135" s="41"/>
      <c r="AC135" s="41"/>
      <c r="AD135" s="41"/>
      <c r="AE135" s="5" t="str">
        <f t="shared" si="56"/>
        <v/>
      </c>
      <c r="AF135" s="41"/>
      <c r="AG135" s="41"/>
      <c r="AH135" s="41"/>
      <c r="AI135" s="41"/>
      <c r="AJ135" s="41"/>
      <c r="AK135" s="41"/>
      <c r="AL135" s="41"/>
      <c r="AM135" s="41"/>
      <c r="AN135" s="41">
        <f t="shared" si="63"/>
        <v>24.940617577197148</v>
      </c>
      <c r="AO135" s="41">
        <v>842</v>
      </c>
      <c r="AP135" s="110" t="s">
        <v>103</v>
      </c>
      <c r="AQ135" s="111" t="s">
        <v>103</v>
      </c>
      <c r="AR135" s="126" t="str">
        <f t="shared" si="57"/>
        <v/>
      </c>
      <c r="AS135" s="126" t="str">
        <f t="shared" si="58"/>
        <v/>
      </c>
      <c r="AT135" s="127">
        <v>1158</v>
      </c>
      <c r="AU135" s="128" t="s">
        <v>103</v>
      </c>
      <c r="AV135" s="129" t="s">
        <v>103</v>
      </c>
      <c r="AW135" s="126" t="str">
        <f t="shared" si="59"/>
        <v/>
      </c>
      <c r="AX135" s="126" t="str">
        <f t="shared" si="60"/>
        <v/>
      </c>
      <c r="AY135" s="64" t="str">
        <f t="shared" si="61"/>
        <v/>
      </c>
      <c r="AZ135" s="97" t="s">
        <v>103</v>
      </c>
      <c r="BA135" s="68"/>
      <c r="BB135" s="68"/>
      <c r="BC135" s="68"/>
      <c r="BD135" s="68"/>
      <c r="BE135" s="15"/>
      <c r="BF135" s="5">
        <f t="shared" si="62"/>
        <v>11611</v>
      </c>
      <c r="BG135" s="42">
        <v>3682</v>
      </c>
      <c r="BH135" s="42">
        <v>7929</v>
      </c>
      <c r="BI135" s="42"/>
      <c r="BJ135" s="42"/>
      <c r="BK135" s="42">
        <v>0</v>
      </c>
      <c r="BL135" s="42"/>
      <c r="BM135" s="42"/>
    </row>
    <row r="136" spans="1:65" outlineLevel="5" x14ac:dyDescent="0.3">
      <c r="A136" s="22">
        <f t="shared" si="48"/>
        <v>4</v>
      </c>
      <c r="B136" s="9">
        <f t="shared" si="46"/>
        <v>44668</v>
      </c>
      <c r="C136" s="51">
        <v>296131</v>
      </c>
      <c r="D136" s="64" t="str">
        <f t="shared" si="53"/>
        <v/>
      </c>
      <c r="E136" s="12"/>
      <c r="F136" s="12"/>
      <c r="G136" s="12"/>
      <c r="H136" s="12"/>
      <c r="I136" s="12"/>
      <c r="J136" s="12"/>
      <c r="K136" s="12"/>
      <c r="L136" s="12"/>
      <c r="M136" s="74" t="str">
        <f t="shared" si="54"/>
        <v/>
      </c>
      <c r="N136" s="83" t="s">
        <v>103</v>
      </c>
      <c r="O136" s="83" t="s">
        <v>103</v>
      </c>
      <c r="P136" s="83"/>
      <c r="Q136" s="83"/>
      <c r="R136" s="83"/>
      <c r="S136" s="83"/>
      <c r="T136" s="83"/>
      <c r="U136" s="83"/>
      <c r="V136" s="5" t="str">
        <f t="shared" si="55"/>
        <v/>
      </c>
      <c r="W136" s="41"/>
      <c r="X136" s="41"/>
      <c r="Y136" s="41"/>
      <c r="Z136" s="41"/>
      <c r="AA136" s="41"/>
      <c r="AB136" s="41"/>
      <c r="AC136" s="41"/>
      <c r="AD136" s="41"/>
      <c r="AE136" s="5" t="str">
        <f t="shared" si="56"/>
        <v/>
      </c>
      <c r="AF136" s="41"/>
      <c r="AG136" s="41"/>
      <c r="AH136" s="41"/>
      <c r="AI136" s="41"/>
      <c r="AJ136" s="41"/>
      <c r="AK136" s="41"/>
      <c r="AL136" s="41"/>
      <c r="AM136" s="41"/>
      <c r="AN136" s="41">
        <f t="shared" si="63"/>
        <v>25.990099009900991</v>
      </c>
      <c r="AO136" s="41">
        <v>808</v>
      </c>
      <c r="AP136" s="110" t="s">
        <v>103</v>
      </c>
      <c r="AQ136" s="111" t="s">
        <v>103</v>
      </c>
      <c r="AR136" s="126" t="str">
        <f t="shared" si="57"/>
        <v/>
      </c>
      <c r="AS136" s="126" t="str">
        <f t="shared" si="58"/>
        <v/>
      </c>
      <c r="AT136" s="127">
        <v>1036</v>
      </c>
      <c r="AU136" s="128" t="s">
        <v>103</v>
      </c>
      <c r="AV136" s="129" t="s">
        <v>103</v>
      </c>
      <c r="AW136" s="126" t="str">
        <f t="shared" si="59"/>
        <v/>
      </c>
      <c r="AX136" s="126" t="str">
        <f t="shared" si="60"/>
        <v/>
      </c>
      <c r="AY136" s="64" t="str">
        <f t="shared" si="61"/>
        <v/>
      </c>
      <c r="AZ136" s="97" t="s">
        <v>103</v>
      </c>
      <c r="BA136" s="68"/>
      <c r="BB136" s="68"/>
      <c r="BC136" s="68"/>
      <c r="BD136" s="68"/>
      <c r="BE136" s="15"/>
      <c r="BF136" s="5">
        <f t="shared" si="62"/>
        <v>7448</v>
      </c>
      <c r="BG136" s="42">
        <v>3777</v>
      </c>
      <c r="BH136" s="42">
        <v>3671</v>
      </c>
      <c r="BI136" s="42"/>
      <c r="BJ136" s="42"/>
      <c r="BK136" s="42">
        <v>0</v>
      </c>
      <c r="BL136" s="42"/>
      <c r="BM136" s="42"/>
    </row>
    <row r="137" spans="1:65" outlineLevel="5" x14ac:dyDescent="0.3">
      <c r="A137" s="22">
        <f t="shared" si="48"/>
        <v>4</v>
      </c>
      <c r="B137" s="9">
        <f t="shared" si="46"/>
        <v>44669</v>
      </c>
      <c r="C137" s="51">
        <v>301556</v>
      </c>
      <c r="D137" s="64" t="str">
        <f t="shared" si="53"/>
        <v/>
      </c>
      <c r="E137" s="12"/>
      <c r="F137" s="12"/>
      <c r="G137" s="12"/>
      <c r="H137" s="12"/>
      <c r="I137" s="12"/>
      <c r="J137" s="12"/>
      <c r="K137" s="12"/>
      <c r="L137" s="12"/>
      <c r="M137" s="74" t="str">
        <f t="shared" si="54"/>
        <v/>
      </c>
      <c r="N137" s="83" t="s">
        <v>103</v>
      </c>
      <c r="O137" s="83" t="s">
        <v>103</v>
      </c>
      <c r="P137" s="83"/>
      <c r="Q137" s="83"/>
      <c r="R137" s="83"/>
      <c r="S137" s="83"/>
      <c r="T137" s="83"/>
      <c r="U137" s="83"/>
      <c r="V137" s="5" t="str">
        <f t="shared" si="55"/>
        <v/>
      </c>
      <c r="W137" s="41"/>
      <c r="X137" s="41"/>
      <c r="Y137" s="41"/>
      <c r="Z137" s="41"/>
      <c r="AA137" s="41"/>
      <c r="AB137" s="41"/>
      <c r="AC137" s="41"/>
      <c r="AD137" s="41"/>
      <c r="AE137" s="5" t="str">
        <f t="shared" si="56"/>
        <v/>
      </c>
      <c r="AF137" s="41"/>
      <c r="AG137" s="41"/>
      <c r="AH137" s="41"/>
      <c r="AI137" s="41"/>
      <c r="AJ137" s="41"/>
      <c r="AK137" s="41"/>
      <c r="AL137" s="41"/>
      <c r="AM137" s="41"/>
      <c r="AN137" s="41">
        <f t="shared" si="63"/>
        <v>20.710059171597631</v>
      </c>
      <c r="AO137" s="41">
        <v>1014</v>
      </c>
      <c r="AP137" s="110" t="s">
        <v>103</v>
      </c>
      <c r="AQ137" s="111" t="s">
        <v>103</v>
      </c>
      <c r="AR137" s="126" t="str">
        <f t="shared" si="57"/>
        <v/>
      </c>
      <c r="AS137" s="126" t="str">
        <f t="shared" si="58"/>
        <v/>
      </c>
      <c r="AT137" s="127">
        <v>1073</v>
      </c>
      <c r="AU137" s="128">
        <v>2.4500000000000002</v>
      </c>
      <c r="AV137" s="129" t="s">
        <v>103</v>
      </c>
      <c r="AW137" s="126" t="str">
        <f t="shared" si="59"/>
        <v/>
      </c>
      <c r="AX137" s="126" t="str">
        <f t="shared" si="60"/>
        <v/>
      </c>
      <c r="AY137" s="64" t="str">
        <f t="shared" si="61"/>
        <v/>
      </c>
      <c r="AZ137" s="97">
        <v>81.94</v>
      </c>
      <c r="BA137" s="68"/>
      <c r="BB137" s="68"/>
      <c r="BC137" s="68"/>
      <c r="BD137" s="68"/>
      <c r="BE137" s="15"/>
      <c r="BF137" s="5">
        <f t="shared" si="62"/>
        <v>6154</v>
      </c>
      <c r="BG137" s="42">
        <v>3952</v>
      </c>
      <c r="BH137" s="42">
        <v>2202</v>
      </c>
      <c r="BI137" s="42"/>
      <c r="BJ137" s="42"/>
      <c r="BK137" s="42">
        <v>0</v>
      </c>
      <c r="BL137" s="42"/>
      <c r="BM137" s="42"/>
    </row>
    <row r="138" spans="1:65" outlineLevel="5" x14ac:dyDescent="0.3">
      <c r="A138" s="22">
        <f t="shared" si="48"/>
        <v>4</v>
      </c>
      <c r="B138" s="9">
        <f t="shared" si="46"/>
        <v>44670</v>
      </c>
      <c r="C138" s="51">
        <v>308870</v>
      </c>
      <c r="D138" s="64" t="str">
        <f t="shared" si="53"/>
        <v/>
      </c>
      <c r="E138" s="12"/>
      <c r="F138" s="12"/>
      <c r="G138" s="12"/>
      <c r="H138" s="12"/>
      <c r="I138" s="12"/>
      <c r="J138" s="12"/>
      <c r="K138" s="12"/>
      <c r="L138" s="12"/>
      <c r="M138" s="74" t="str">
        <f t="shared" si="54"/>
        <v/>
      </c>
      <c r="N138" s="83" t="s">
        <v>103</v>
      </c>
      <c r="O138" s="83" t="s">
        <v>103</v>
      </c>
      <c r="P138" s="83"/>
      <c r="Q138" s="83"/>
      <c r="R138" s="83"/>
      <c r="S138" s="83"/>
      <c r="T138" s="83"/>
      <c r="U138" s="83"/>
      <c r="V138" s="5" t="str">
        <f t="shared" si="55"/>
        <v/>
      </c>
      <c r="W138" s="41"/>
      <c r="X138" s="41"/>
      <c r="Y138" s="41"/>
      <c r="Z138" s="41"/>
      <c r="AA138" s="41"/>
      <c r="AB138" s="41"/>
      <c r="AC138" s="41"/>
      <c r="AD138" s="41"/>
      <c r="AE138" s="5" t="str">
        <f t="shared" si="56"/>
        <v/>
      </c>
      <c r="AF138" s="41"/>
      <c r="AG138" s="41"/>
      <c r="AH138" s="41"/>
      <c r="AI138" s="41"/>
      <c r="AJ138" s="41"/>
      <c r="AK138" s="41"/>
      <c r="AL138" s="41"/>
      <c r="AM138" s="41"/>
      <c r="AN138" s="41">
        <f t="shared" si="63"/>
        <v>16.600790513833992</v>
      </c>
      <c r="AO138" s="41">
        <v>1265</v>
      </c>
      <c r="AP138" s="110" t="s">
        <v>103</v>
      </c>
      <c r="AQ138" s="111" t="s">
        <v>103</v>
      </c>
      <c r="AR138" s="126" t="str">
        <f t="shared" si="57"/>
        <v/>
      </c>
      <c r="AS138" s="126" t="str">
        <f t="shared" si="58"/>
        <v/>
      </c>
      <c r="AT138" s="127">
        <v>1347</v>
      </c>
      <c r="AU138" s="128">
        <v>2.41</v>
      </c>
      <c r="AV138" s="129" t="s">
        <v>103</v>
      </c>
      <c r="AW138" s="126" t="str">
        <f t="shared" si="59"/>
        <v/>
      </c>
      <c r="AX138" s="126" t="str">
        <f t="shared" si="60"/>
        <v/>
      </c>
      <c r="AY138" s="64" t="str">
        <f t="shared" si="61"/>
        <v/>
      </c>
      <c r="AZ138" s="97">
        <v>81.77</v>
      </c>
      <c r="BA138" s="68"/>
      <c r="BB138" s="68"/>
      <c r="BC138" s="68"/>
      <c r="BD138" s="68"/>
      <c r="BE138" s="15"/>
      <c r="BF138" s="5">
        <f t="shared" si="62"/>
        <v>9769</v>
      </c>
      <c r="BG138" s="42">
        <v>3830</v>
      </c>
      <c r="BH138" s="42">
        <v>5939</v>
      </c>
      <c r="BI138" s="42"/>
      <c r="BJ138" s="42"/>
      <c r="BK138" s="42">
        <v>0</v>
      </c>
      <c r="BL138" s="42"/>
      <c r="BM138" s="42"/>
    </row>
    <row r="139" spans="1:65" outlineLevel="5" x14ac:dyDescent="0.3">
      <c r="A139" s="22">
        <f t="shared" si="48"/>
        <v>4</v>
      </c>
      <c r="B139" s="9">
        <f t="shared" si="46"/>
        <v>44671</v>
      </c>
      <c r="C139" s="51">
        <v>298453</v>
      </c>
      <c r="D139" s="64" t="str">
        <f t="shared" si="53"/>
        <v/>
      </c>
      <c r="E139" s="12"/>
      <c r="F139" s="12"/>
      <c r="G139" s="12"/>
      <c r="H139" s="12"/>
      <c r="I139" s="12"/>
      <c r="J139" s="12"/>
      <c r="K139" s="12"/>
      <c r="L139" s="12"/>
      <c r="M139" s="74" t="str">
        <f t="shared" si="54"/>
        <v/>
      </c>
      <c r="N139" s="83" t="s">
        <v>103</v>
      </c>
      <c r="O139" s="83" t="s">
        <v>103</v>
      </c>
      <c r="P139" s="83"/>
      <c r="Q139" s="83"/>
      <c r="R139" s="83"/>
      <c r="S139" s="83"/>
      <c r="T139" s="83"/>
      <c r="U139" s="83"/>
      <c r="V139" s="5" t="str">
        <f t="shared" si="55"/>
        <v/>
      </c>
      <c r="W139" s="41"/>
      <c r="X139" s="41"/>
      <c r="Y139" s="41"/>
      <c r="Z139" s="41"/>
      <c r="AA139" s="41"/>
      <c r="AB139" s="41"/>
      <c r="AC139" s="41"/>
      <c r="AD139" s="41"/>
      <c r="AE139" s="5" t="str">
        <f t="shared" si="56"/>
        <v/>
      </c>
      <c r="AF139" s="41"/>
      <c r="AG139" s="41"/>
      <c r="AH139" s="41"/>
      <c r="AI139" s="41"/>
      <c r="AJ139" s="41"/>
      <c r="AK139" s="41"/>
      <c r="AL139" s="41"/>
      <c r="AM139" s="41"/>
      <c r="AN139" s="41">
        <f t="shared" si="63"/>
        <v>20.669291338582678</v>
      </c>
      <c r="AO139" s="41">
        <v>1016</v>
      </c>
      <c r="AP139" s="110" t="s">
        <v>103</v>
      </c>
      <c r="AQ139" s="111" t="s">
        <v>103</v>
      </c>
      <c r="AR139" s="126" t="str">
        <f t="shared" si="57"/>
        <v/>
      </c>
      <c r="AS139" s="126" t="str">
        <f t="shared" si="58"/>
        <v/>
      </c>
      <c r="AT139" s="127">
        <v>1176</v>
      </c>
      <c r="AU139" s="128">
        <v>2.35</v>
      </c>
      <c r="AV139" s="129" t="s">
        <v>103</v>
      </c>
      <c r="AW139" s="126" t="str">
        <f t="shared" si="59"/>
        <v/>
      </c>
      <c r="AX139" s="126" t="str">
        <f t="shared" si="60"/>
        <v/>
      </c>
      <c r="AY139" s="64" t="str">
        <f t="shared" si="61"/>
        <v/>
      </c>
      <c r="AZ139" s="97">
        <v>81.569999999999993</v>
      </c>
      <c r="BA139" s="68"/>
      <c r="BB139" s="68"/>
      <c r="BC139" s="68"/>
      <c r="BD139" s="68"/>
      <c r="BE139" s="15"/>
      <c r="BF139" s="5">
        <f t="shared" si="62"/>
        <v>12401</v>
      </c>
      <c r="BG139" s="42">
        <v>4623</v>
      </c>
      <c r="BH139" s="42">
        <v>7778</v>
      </c>
      <c r="BI139" s="42"/>
      <c r="BJ139" s="42"/>
      <c r="BK139" s="42">
        <v>0</v>
      </c>
      <c r="BL139" s="42"/>
      <c r="BM139" s="42"/>
    </row>
    <row r="140" spans="1:65" outlineLevel="5" x14ac:dyDescent="0.3">
      <c r="A140" s="22">
        <f t="shared" si="48"/>
        <v>4</v>
      </c>
      <c r="B140" s="9">
        <f t="shared" si="46"/>
        <v>44672</v>
      </c>
      <c r="C140" s="51">
        <v>314361</v>
      </c>
      <c r="D140" s="64" t="str">
        <f t="shared" si="53"/>
        <v/>
      </c>
      <c r="E140" s="12"/>
      <c r="F140" s="12"/>
      <c r="G140" s="12"/>
      <c r="H140" s="12"/>
      <c r="I140" s="12"/>
      <c r="J140" s="12"/>
      <c r="K140" s="12"/>
      <c r="L140" s="12"/>
      <c r="M140" s="74">
        <f t="shared" si="54"/>
        <v>7.1</v>
      </c>
      <c r="N140" s="83">
        <v>7.1</v>
      </c>
      <c r="O140" s="83">
        <v>7.1</v>
      </c>
      <c r="P140" s="83"/>
      <c r="Q140" s="83"/>
      <c r="R140" s="83"/>
      <c r="S140" s="83"/>
      <c r="T140" s="83"/>
      <c r="U140" s="83"/>
      <c r="V140" s="5" t="str">
        <f t="shared" si="55"/>
        <v/>
      </c>
      <c r="W140" s="41"/>
      <c r="X140" s="41"/>
      <c r="Y140" s="41"/>
      <c r="Z140" s="41"/>
      <c r="AA140" s="41"/>
      <c r="AB140" s="41"/>
      <c r="AC140" s="41"/>
      <c r="AD140" s="41"/>
      <c r="AE140" s="5" t="str">
        <f t="shared" si="56"/>
        <v/>
      </c>
      <c r="AF140" s="41"/>
      <c r="AG140" s="41"/>
      <c r="AH140" s="41"/>
      <c r="AI140" s="41"/>
      <c r="AJ140" s="41"/>
      <c r="AK140" s="41"/>
      <c r="AL140" s="41"/>
      <c r="AM140" s="41"/>
      <c r="AN140" s="41">
        <f t="shared" si="63"/>
        <v>20.64896755162242</v>
      </c>
      <c r="AO140" s="41">
        <v>1017</v>
      </c>
      <c r="AP140" s="110">
        <v>4.04</v>
      </c>
      <c r="AQ140" s="111">
        <v>3.29</v>
      </c>
      <c r="AR140" s="126">
        <f t="shared" si="57"/>
        <v>81.43564356435644</v>
      </c>
      <c r="AS140" s="126">
        <f t="shared" si="58"/>
        <v>18.56435643564356</v>
      </c>
      <c r="AT140" s="127">
        <v>1169</v>
      </c>
      <c r="AU140" s="128">
        <v>2.29</v>
      </c>
      <c r="AV140" s="129">
        <v>1.57</v>
      </c>
      <c r="AW140" s="126">
        <f t="shared" si="59"/>
        <v>68.558951965065503</v>
      </c>
      <c r="AX140" s="126">
        <f t="shared" si="60"/>
        <v>31.441048034934497</v>
      </c>
      <c r="AY140" s="64">
        <f t="shared" si="61"/>
        <v>50.291286727456949</v>
      </c>
      <c r="AZ140" s="97">
        <v>82.99</v>
      </c>
      <c r="BA140" s="68"/>
      <c r="BB140" s="68"/>
      <c r="BC140" s="68"/>
      <c r="BD140" s="68"/>
      <c r="BE140" s="15"/>
      <c r="BF140" s="5">
        <f t="shared" si="62"/>
        <v>8420</v>
      </c>
      <c r="BG140" s="42">
        <v>0</v>
      </c>
      <c r="BH140" s="42">
        <v>8420</v>
      </c>
      <c r="BI140" s="42"/>
      <c r="BJ140" s="42"/>
      <c r="BK140" s="42">
        <v>0</v>
      </c>
      <c r="BL140" s="42"/>
      <c r="BM140" s="42"/>
    </row>
    <row r="141" spans="1:65" outlineLevel="5" x14ac:dyDescent="0.3">
      <c r="A141" s="22">
        <f t="shared" si="48"/>
        <v>4</v>
      </c>
      <c r="B141" s="9">
        <f t="shared" si="46"/>
        <v>44673</v>
      </c>
      <c r="C141" s="51">
        <v>308853</v>
      </c>
      <c r="D141" s="64" t="str">
        <f t="shared" si="53"/>
        <v/>
      </c>
      <c r="E141" s="12"/>
      <c r="F141" s="12"/>
      <c r="G141" s="12"/>
      <c r="H141" s="12"/>
      <c r="I141" s="12"/>
      <c r="J141" s="12"/>
      <c r="K141" s="12"/>
      <c r="L141" s="12"/>
      <c r="M141" s="74" t="str">
        <f t="shared" si="54"/>
        <v/>
      </c>
      <c r="N141" s="83" t="s">
        <v>103</v>
      </c>
      <c r="O141" s="83" t="s">
        <v>103</v>
      </c>
      <c r="P141" s="83"/>
      <c r="Q141" s="83"/>
      <c r="R141" s="83"/>
      <c r="S141" s="83"/>
      <c r="T141" s="83"/>
      <c r="U141" s="83"/>
      <c r="V141" s="5" t="str">
        <f t="shared" si="55"/>
        <v/>
      </c>
      <c r="W141" s="41"/>
      <c r="X141" s="41"/>
      <c r="Y141" s="41"/>
      <c r="Z141" s="41"/>
      <c r="AA141" s="41"/>
      <c r="AB141" s="41"/>
      <c r="AC141" s="41"/>
      <c r="AD141" s="41"/>
      <c r="AE141" s="5" t="str">
        <f t="shared" si="56"/>
        <v/>
      </c>
      <c r="AF141" s="41"/>
      <c r="AG141" s="41"/>
      <c r="AH141" s="41"/>
      <c r="AI141" s="41"/>
      <c r="AJ141" s="41"/>
      <c r="AK141" s="41"/>
      <c r="AL141" s="41"/>
      <c r="AM141" s="41"/>
      <c r="AN141" s="41">
        <f t="shared" si="63"/>
        <v>21.49437052200614</v>
      </c>
      <c r="AO141" s="41">
        <v>977</v>
      </c>
      <c r="AP141" s="110" t="s">
        <v>103</v>
      </c>
      <c r="AQ141" s="111" t="s">
        <v>103</v>
      </c>
      <c r="AR141" s="126" t="str">
        <f t="shared" si="57"/>
        <v/>
      </c>
      <c r="AS141" s="126" t="str">
        <f t="shared" si="58"/>
        <v/>
      </c>
      <c r="AT141" s="127">
        <v>1060</v>
      </c>
      <c r="AU141" s="128">
        <v>2.33</v>
      </c>
      <c r="AV141" s="129" t="s">
        <v>103</v>
      </c>
      <c r="AW141" s="126" t="str">
        <f t="shared" si="59"/>
        <v/>
      </c>
      <c r="AX141" s="126" t="str">
        <f t="shared" si="60"/>
        <v/>
      </c>
      <c r="AY141" s="64" t="str">
        <f t="shared" si="61"/>
        <v/>
      </c>
      <c r="AZ141" s="97">
        <v>82.43</v>
      </c>
      <c r="BA141" s="68"/>
      <c r="BB141" s="68"/>
      <c r="BC141" s="68"/>
      <c r="BD141" s="68"/>
      <c r="BE141" s="15"/>
      <c r="BF141" s="5">
        <f t="shared" si="62"/>
        <v>13519</v>
      </c>
      <c r="BG141" s="42">
        <v>5520</v>
      </c>
      <c r="BH141" s="42">
        <v>7999</v>
      </c>
      <c r="BI141" s="42"/>
      <c r="BJ141" s="42"/>
      <c r="BK141" s="42">
        <v>0</v>
      </c>
      <c r="BL141" s="42"/>
      <c r="BM141" s="42"/>
    </row>
    <row r="142" spans="1:65" outlineLevel="5" x14ac:dyDescent="0.3">
      <c r="A142" s="22">
        <f t="shared" si="48"/>
        <v>4</v>
      </c>
      <c r="B142" s="9">
        <f t="shared" si="46"/>
        <v>44674</v>
      </c>
      <c r="C142" s="51">
        <v>307943</v>
      </c>
      <c r="D142" s="64" t="str">
        <f t="shared" si="53"/>
        <v/>
      </c>
      <c r="E142" s="12"/>
      <c r="F142" s="12"/>
      <c r="G142" s="12"/>
      <c r="H142" s="12"/>
      <c r="I142" s="12"/>
      <c r="J142" s="12"/>
      <c r="K142" s="12"/>
      <c r="L142" s="12"/>
      <c r="M142" s="74" t="str">
        <f t="shared" si="54"/>
        <v/>
      </c>
      <c r="N142" s="83" t="s">
        <v>103</v>
      </c>
      <c r="O142" s="83" t="s">
        <v>103</v>
      </c>
      <c r="P142" s="83"/>
      <c r="Q142" s="83"/>
      <c r="R142" s="83"/>
      <c r="S142" s="83"/>
      <c r="T142" s="83"/>
      <c r="U142" s="83"/>
      <c r="V142" s="5" t="str">
        <f t="shared" si="55"/>
        <v/>
      </c>
      <c r="W142" s="41"/>
      <c r="X142" s="41"/>
      <c r="Y142" s="41"/>
      <c r="Z142" s="41"/>
      <c r="AA142" s="41"/>
      <c r="AB142" s="41"/>
      <c r="AC142" s="41"/>
      <c r="AD142" s="41"/>
      <c r="AE142" s="5" t="str">
        <f t="shared" si="56"/>
        <v/>
      </c>
      <c r="AF142" s="41"/>
      <c r="AG142" s="41"/>
      <c r="AH142" s="41"/>
      <c r="AI142" s="41"/>
      <c r="AJ142" s="41"/>
      <c r="AK142" s="41"/>
      <c r="AL142" s="41"/>
      <c r="AM142" s="41"/>
      <c r="AN142" s="41">
        <f t="shared" si="63"/>
        <v>24.447031431897557</v>
      </c>
      <c r="AO142" s="41">
        <v>859</v>
      </c>
      <c r="AP142" s="110" t="s">
        <v>103</v>
      </c>
      <c r="AQ142" s="111" t="s">
        <v>103</v>
      </c>
      <c r="AR142" s="126" t="str">
        <f t="shared" si="57"/>
        <v/>
      </c>
      <c r="AS142" s="126" t="str">
        <f t="shared" si="58"/>
        <v/>
      </c>
      <c r="AT142" s="127">
        <v>1002</v>
      </c>
      <c r="AU142" s="128" t="s">
        <v>103</v>
      </c>
      <c r="AV142" s="129" t="s">
        <v>103</v>
      </c>
      <c r="AW142" s="126" t="str">
        <f t="shared" si="59"/>
        <v/>
      </c>
      <c r="AX142" s="126" t="str">
        <f t="shared" si="60"/>
        <v/>
      </c>
      <c r="AY142" s="64" t="str">
        <f t="shared" si="61"/>
        <v/>
      </c>
      <c r="AZ142" s="97" t="s">
        <v>103</v>
      </c>
      <c r="BA142" s="68"/>
      <c r="BB142" s="68"/>
      <c r="BC142" s="68"/>
      <c r="BD142" s="68"/>
      <c r="BE142" s="15"/>
      <c r="BF142" s="5">
        <f t="shared" si="62"/>
        <v>12720</v>
      </c>
      <c r="BG142" s="42">
        <v>5320</v>
      </c>
      <c r="BH142" s="42">
        <v>7400</v>
      </c>
      <c r="BI142" s="42"/>
      <c r="BJ142" s="42"/>
      <c r="BK142" s="42">
        <v>0</v>
      </c>
      <c r="BL142" s="42"/>
      <c r="BM142" s="42"/>
    </row>
    <row r="143" spans="1:65" outlineLevel="5" x14ac:dyDescent="0.3">
      <c r="A143" s="22">
        <f t="shared" si="48"/>
        <v>4</v>
      </c>
      <c r="B143" s="9">
        <f t="shared" si="46"/>
        <v>44675</v>
      </c>
      <c r="C143" s="51">
        <v>307780</v>
      </c>
      <c r="D143" s="64" t="str">
        <f t="shared" si="53"/>
        <v/>
      </c>
      <c r="E143" s="12"/>
      <c r="F143" s="12"/>
      <c r="G143" s="12"/>
      <c r="H143" s="12"/>
      <c r="I143" s="12"/>
      <c r="J143" s="12"/>
      <c r="K143" s="12"/>
      <c r="L143" s="12"/>
      <c r="M143" s="74" t="str">
        <f t="shared" si="54"/>
        <v/>
      </c>
      <c r="N143" s="83" t="s">
        <v>103</v>
      </c>
      <c r="O143" s="83" t="s">
        <v>103</v>
      </c>
      <c r="P143" s="83"/>
      <c r="Q143" s="83"/>
      <c r="R143" s="83"/>
      <c r="S143" s="83"/>
      <c r="T143" s="83"/>
      <c r="U143" s="83"/>
      <c r="V143" s="5" t="str">
        <f t="shared" si="55"/>
        <v/>
      </c>
      <c r="W143" s="41"/>
      <c r="X143" s="41"/>
      <c r="Y143" s="41"/>
      <c r="Z143" s="41"/>
      <c r="AA143" s="41"/>
      <c r="AB143" s="41"/>
      <c r="AC143" s="41"/>
      <c r="AD143" s="41"/>
      <c r="AE143" s="5" t="str">
        <f t="shared" si="56"/>
        <v/>
      </c>
      <c r="AF143" s="41"/>
      <c r="AG143" s="41"/>
      <c r="AH143" s="41"/>
      <c r="AI143" s="41"/>
      <c r="AJ143" s="41"/>
      <c r="AK143" s="41"/>
      <c r="AL143" s="41"/>
      <c r="AM143" s="41"/>
      <c r="AN143" s="41">
        <f t="shared" si="63"/>
        <v>24.082568807339449</v>
      </c>
      <c r="AO143" s="41">
        <v>872</v>
      </c>
      <c r="AP143" s="110" t="s">
        <v>103</v>
      </c>
      <c r="AQ143" s="111" t="s">
        <v>103</v>
      </c>
      <c r="AR143" s="126" t="str">
        <f t="shared" si="57"/>
        <v/>
      </c>
      <c r="AS143" s="126" t="str">
        <f t="shared" si="58"/>
        <v/>
      </c>
      <c r="AT143" s="127">
        <v>1244</v>
      </c>
      <c r="AU143" s="128" t="s">
        <v>103</v>
      </c>
      <c r="AV143" s="129" t="s">
        <v>103</v>
      </c>
      <c r="AW143" s="126" t="str">
        <f t="shared" si="59"/>
        <v/>
      </c>
      <c r="AX143" s="126" t="str">
        <f t="shared" si="60"/>
        <v/>
      </c>
      <c r="AY143" s="64" t="str">
        <f t="shared" si="61"/>
        <v/>
      </c>
      <c r="AZ143" s="97" t="s">
        <v>103</v>
      </c>
      <c r="BA143" s="68"/>
      <c r="BB143" s="68"/>
      <c r="BC143" s="68"/>
      <c r="BD143" s="68"/>
      <c r="BE143" s="15"/>
      <c r="BF143" s="5">
        <f t="shared" si="62"/>
        <v>9960</v>
      </c>
      <c r="BG143" s="42">
        <v>4010</v>
      </c>
      <c r="BH143" s="42">
        <v>5950</v>
      </c>
      <c r="BI143" s="42"/>
      <c r="BJ143" s="42"/>
      <c r="BK143" s="42">
        <v>0</v>
      </c>
      <c r="BL143" s="42"/>
      <c r="BM143" s="42"/>
    </row>
    <row r="144" spans="1:65" outlineLevel="5" x14ac:dyDescent="0.3">
      <c r="A144" s="22">
        <f t="shared" si="48"/>
        <v>4</v>
      </c>
      <c r="B144" s="9">
        <f t="shared" si="46"/>
        <v>44676</v>
      </c>
      <c r="C144" s="51">
        <v>308666</v>
      </c>
      <c r="D144" s="64" t="str">
        <f t="shared" si="53"/>
        <v/>
      </c>
      <c r="E144" s="12"/>
      <c r="F144" s="12"/>
      <c r="G144" s="12"/>
      <c r="H144" s="12"/>
      <c r="I144" s="12"/>
      <c r="J144" s="12"/>
      <c r="K144" s="12"/>
      <c r="L144" s="12"/>
      <c r="M144" s="74">
        <f t="shared" si="54"/>
        <v>7.1</v>
      </c>
      <c r="N144" s="83">
        <v>7.1</v>
      </c>
      <c r="O144" s="83">
        <v>7.09</v>
      </c>
      <c r="P144" s="83"/>
      <c r="Q144" s="83"/>
      <c r="R144" s="83"/>
      <c r="S144" s="83"/>
      <c r="T144" s="83"/>
      <c r="U144" s="83"/>
      <c r="V144" s="5" t="str">
        <f t="shared" si="55"/>
        <v/>
      </c>
      <c r="W144" s="41"/>
      <c r="X144" s="41"/>
      <c r="Y144" s="41"/>
      <c r="Z144" s="41"/>
      <c r="AA144" s="41"/>
      <c r="AB144" s="41"/>
      <c r="AC144" s="41"/>
      <c r="AD144" s="41"/>
      <c r="AE144" s="5" t="str">
        <f t="shared" si="56"/>
        <v/>
      </c>
      <c r="AF144" s="41"/>
      <c r="AG144" s="41"/>
      <c r="AH144" s="41"/>
      <c r="AI144" s="41"/>
      <c r="AJ144" s="41"/>
      <c r="AK144" s="41"/>
      <c r="AL144" s="41"/>
      <c r="AM144" s="41"/>
      <c r="AN144" s="41">
        <f t="shared" si="63"/>
        <v>20.812685827552031</v>
      </c>
      <c r="AO144" s="41">
        <v>1009</v>
      </c>
      <c r="AP144" s="110">
        <v>4.16</v>
      </c>
      <c r="AQ144" s="111">
        <v>3.43</v>
      </c>
      <c r="AR144" s="126">
        <f t="shared" si="57"/>
        <v>82.451923076923066</v>
      </c>
      <c r="AS144" s="126">
        <f t="shared" si="58"/>
        <v>17.548076923076934</v>
      </c>
      <c r="AT144" s="127">
        <v>1168</v>
      </c>
      <c r="AU144" s="128">
        <v>2.36</v>
      </c>
      <c r="AV144" s="129">
        <v>1.62</v>
      </c>
      <c r="AW144" s="126">
        <f t="shared" si="59"/>
        <v>68.644067796610173</v>
      </c>
      <c r="AX144" s="126">
        <f t="shared" si="60"/>
        <v>31.355932203389827</v>
      </c>
      <c r="AY144" s="64">
        <f t="shared" si="61"/>
        <v>53.407926877314594</v>
      </c>
      <c r="AZ144" s="97">
        <v>81.790000000000006</v>
      </c>
      <c r="BA144" s="68">
        <v>52.4</v>
      </c>
      <c r="BB144" s="68">
        <v>36.9</v>
      </c>
      <c r="BC144" s="68">
        <v>2707</v>
      </c>
      <c r="BD144" s="68"/>
      <c r="BE144" s="15"/>
      <c r="BF144" s="5">
        <f t="shared" si="62"/>
        <v>6900</v>
      </c>
      <c r="BG144" s="42">
        <v>1000</v>
      </c>
      <c r="BH144" s="42">
        <v>5900</v>
      </c>
      <c r="BI144" s="42"/>
      <c r="BJ144" s="42"/>
      <c r="BK144" s="42">
        <v>0</v>
      </c>
      <c r="BL144" s="42"/>
      <c r="BM144" s="42"/>
    </row>
    <row r="145" spans="1:65" outlineLevel="5" x14ac:dyDescent="0.3">
      <c r="A145" s="22">
        <f t="shared" si="48"/>
        <v>4</v>
      </c>
      <c r="B145" s="9">
        <f t="shared" si="46"/>
        <v>44677</v>
      </c>
      <c r="C145" s="51">
        <v>343916</v>
      </c>
      <c r="D145" s="64" t="str">
        <f t="shared" si="53"/>
        <v/>
      </c>
      <c r="E145" s="12"/>
      <c r="F145" s="12"/>
      <c r="G145" s="12"/>
      <c r="H145" s="12"/>
      <c r="I145" s="12"/>
      <c r="J145" s="12"/>
      <c r="K145" s="12"/>
      <c r="L145" s="12"/>
      <c r="M145" s="74" t="str">
        <f t="shared" si="54"/>
        <v/>
      </c>
      <c r="N145" s="83" t="s">
        <v>103</v>
      </c>
      <c r="O145" s="83" t="s">
        <v>103</v>
      </c>
      <c r="P145" s="83"/>
      <c r="Q145" s="83"/>
      <c r="R145" s="83"/>
      <c r="S145" s="83"/>
      <c r="T145" s="83"/>
      <c r="U145" s="83"/>
      <c r="V145" s="5" t="str">
        <f t="shared" si="55"/>
        <v/>
      </c>
      <c r="W145" s="41"/>
      <c r="X145" s="41"/>
      <c r="Y145" s="41"/>
      <c r="Z145" s="41"/>
      <c r="AA145" s="41"/>
      <c r="AB145" s="41"/>
      <c r="AC145" s="41"/>
      <c r="AD145" s="41"/>
      <c r="AE145" s="5" t="str">
        <f t="shared" si="56"/>
        <v/>
      </c>
      <c r="AF145" s="41"/>
      <c r="AG145" s="41"/>
      <c r="AH145" s="41"/>
      <c r="AI145" s="41"/>
      <c r="AJ145" s="41"/>
      <c r="AK145" s="41"/>
      <c r="AL145" s="41"/>
      <c r="AM145" s="41"/>
      <c r="AN145" s="41">
        <f t="shared" si="63"/>
        <v>22.653721682847895</v>
      </c>
      <c r="AO145" s="41">
        <v>927</v>
      </c>
      <c r="AP145" s="110" t="s">
        <v>103</v>
      </c>
      <c r="AQ145" s="111" t="s">
        <v>103</v>
      </c>
      <c r="AR145" s="126" t="str">
        <f t="shared" si="57"/>
        <v/>
      </c>
      <c r="AS145" s="126" t="str">
        <f t="shared" si="58"/>
        <v/>
      </c>
      <c r="AT145" s="127">
        <v>971</v>
      </c>
      <c r="AU145" s="128">
        <v>2.31</v>
      </c>
      <c r="AV145" s="129" t="s">
        <v>103</v>
      </c>
      <c r="AW145" s="126" t="str">
        <f t="shared" si="59"/>
        <v/>
      </c>
      <c r="AX145" s="126" t="str">
        <f t="shared" si="60"/>
        <v/>
      </c>
      <c r="AY145" s="64" t="str">
        <f t="shared" si="61"/>
        <v/>
      </c>
      <c r="AZ145" s="97">
        <v>81.84</v>
      </c>
      <c r="BA145" s="68"/>
      <c r="BB145" s="68"/>
      <c r="BC145" s="68"/>
      <c r="BD145" s="68"/>
      <c r="BE145" s="15"/>
      <c r="BF145" s="5">
        <f t="shared" si="62"/>
        <v>9775</v>
      </c>
      <c r="BG145" s="42">
        <v>3920</v>
      </c>
      <c r="BH145" s="42">
        <v>5855</v>
      </c>
      <c r="BI145" s="42"/>
      <c r="BJ145" s="42"/>
      <c r="BK145" s="42">
        <v>0</v>
      </c>
      <c r="BL145" s="42"/>
      <c r="BM145" s="42"/>
    </row>
    <row r="146" spans="1:65" outlineLevel="5" x14ac:dyDescent="0.3">
      <c r="A146" s="22">
        <f t="shared" si="48"/>
        <v>4</v>
      </c>
      <c r="B146" s="9">
        <f t="shared" si="46"/>
        <v>44678</v>
      </c>
      <c r="C146" s="51">
        <v>339531</v>
      </c>
      <c r="D146" s="64" t="str">
        <f t="shared" si="53"/>
        <v/>
      </c>
      <c r="E146" s="12"/>
      <c r="F146" s="12"/>
      <c r="G146" s="12"/>
      <c r="H146" s="12"/>
      <c r="I146" s="12"/>
      <c r="J146" s="12"/>
      <c r="K146" s="12"/>
      <c r="L146" s="12"/>
      <c r="M146" s="74" t="str">
        <f t="shared" si="54"/>
        <v/>
      </c>
      <c r="N146" s="83" t="s">
        <v>103</v>
      </c>
      <c r="O146" s="83" t="s">
        <v>103</v>
      </c>
      <c r="P146" s="83"/>
      <c r="Q146" s="83"/>
      <c r="R146" s="83"/>
      <c r="S146" s="83"/>
      <c r="T146" s="83"/>
      <c r="U146" s="83"/>
      <c r="V146" s="5" t="str">
        <f t="shared" si="55"/>
        <v/>
      </c>
      <c r="W146" s="41"/>
      <c r="X146" s="41"/>
      <c r="Y146" s="41"/>
      <c r="Z146" s="41"/>
      <c r="AA146" s="41"/>
      <c r="AB146" s="41"/>
      <c r="AC146" s="41"/>
      <c r="AD146" s="41"/>
      <c r="AE146" s="5" t="str">
        <f t="shared" si="56"/>
        <v/>
      </c>
      <c r="AF146" s="41"/>
      <c r="AG146" s="41"/>
      <c r="AH146" s="41"/>
      <c r="AI146" s="41"/>
      <c r="AJ146" s="41"/>
      <c r="AK146" s="41"/>
      <c r="AL146" s="41"/>
      <c r="AM146" s="41"/>
      <c r="AN146" s="41">
        <f t="shared" si="63"/>
        <v>29.411764705882351</v>
      </c>
      <c r="AO146" s="41">
        <v>714</v>
      </c>
      <c r="AP146" s="110" t="s">
        <v>103</v>
      </c>
      <c r="AQ146" s="111" t="s">
        <v>103</v>
      </c>
      <c r="AR146" s="126" t="str">
        <f t="shared" si="57"/>
        <v/>
      </c>
      <c r="AS146" s="126" t="str">
        <f t="shared" si="58"/>
        <v/>
      </c>
      <c r="AT146" s="127">
        <v>785</v>
      </c>
      <c r="AU146" s="128">
        <v>2.27</v>
      </c>
      <c r="AV146" s="129" t="s">
        <v>103</v>
      </c>
      <c r="AW146" s="126" t="str">
        <f t="shared" si="59"/>
        <v/>
      </c>
      <c r="AX146" s="126" t="str">
        <f t="shared" si="60"/>
        <v/>
      </c>
      <c r="AY146" s="64" t="str">
        <f t="shared" si="61"/>
        <v/>
      </c>
      <c r="AZ146" s="97">
        <v>81.99</v>
      </c>
      <c r="BA146" s="68"/>
      <c r="BB146" s="68"/>
      <c r="BC146" s="68"/>
      <c r="BD146" s="68"/>
      <c r="BE146" s="15"/>
      <c r="BF146" s="5">
        <f t="shared" si="62"/>
        <v>9907</v>
      </c>
      <c r="BG146" s="42">
        <v>3975</v>
      </c>
      <c r="BH146" s="42">
        <v>5932</v>
      </c>
      <c r="BI146" s="42"/>
      <c r="BJ146" s="42"/>
      <c r="BK146" s="42">
        <v>0</v>
      </c>
      <c r="BL146" s="42"/>
      <c r="BM146" s="42"/>
    </row>
    <row r="147" spans="1:65" outlineLevel="5" x14ac:dyDescent="0.3">
      <c r="A147" s="22">
        <f t="shared" si="48"/>
        <v>4</v>
      </c>
      <c r="B147" s="9">
        <f t="shared" si="46"/>
        <v>44679</v>
      </c>
      <c r="C147" s="51">
        <v>340123</v>
      </c>
      <c r="D147" s="64" t="str">
        <f t="shared" si="53"/>
        <v/>
      </c>
      <c r="E147" s="12"/>
      <c r="F147" s="12"/>
      <c r="G147" s="12"/>
      <c r="H147" s="12"/>
      <c r="I147" s="12"/>
      <c r="J147" s="12"/>
      <c r="K147" s="12"/>
      <c r="L147" s="12"/>
      <c r="M147" s="74" t="str">
        <f t="shared" si="54"/>
        <v/>
      </c>
      <c r="N147" s="83" t="s">
        <v>103</v>
      </c>
      <c r="O147" s="83" t="s">
        <v>103</v>
      </c>
      <c r="P147" s="83"/>
      <c r="Q147" s="83"/>
      <c r="R147" s="83"/>
      <c r="S147" s="83"/>
      <c r="T147" s="83"/>
      <c r="U147" s="83"/>
      <c r="V147" s="5" t="str">
        <f t="shared" si="55"/>
        <v/>
      </c>
      <c r="W147" s="41"/>
      <c r="X147" s="41"/>
      <c r="Y147" s="41"/>
      <c r="Z147" s="41"/>
      <c r="AA147" s="41"/>
      <c r="AB147" s="41"/>
      <c r="AC147" s="41"/>
      <c r="AD147" s="41"/>
      <c r="AE147" s="5" t="str">
        <f t="shared" si="56"/>
        <v/>
      </c>
      <c r="AF147" s="41"/>
      <c r="AG147" s="41"/>
      <c r="AH147" s="41"/>
      <c r="AI147" s="41"/>
      <c r="AJ147" s="41"/>
      <c r="AK147" s="41"/>
      <c r="AL147" s="41"/>
      <c r="AM147" s="41"/>
      <c r="AN147" s="41">
        <f t="shared" si="63"/>
        <v>28.112449799196789</v>
      </c>
      <c r="AO147" s="41">
        <v>747</v>
      </c>
      <c r="AP147" s="110" t="s">
        <v>103</v>
      </c>
      <c r="AQ147" s="111" t="s">
        <v>103</v>
      </c>
      <c r="AR147" s="126" t="str">
        <f t="shared" si="57"/>
        <v/>
      </c>
      <c r="AS147" s="126" t="str">
        <f t="shared" si="58"/>
        <v/>
      </c>
      <c r="AT147" s="127">
        <v>886</v>
      </c>
      <c r="AU147" s="128">
        <v>2.29</v>
      </c>
      <c r="AV147" s="129" t="s">
        <v>103</v>
      </c>
      <c r="AW147" s="126" t="str">
        <f t="shared" si="59"/>
        <v/>
      </c>
      <c r="AX147" s="126" t="str">
        <f t="shared" si="60"/>
        <v/>
      </c>
      <c r="AY147" s="64" t="str">
        <f t="shared" si="61"/>
        <v/>
      </c>
      <c r="AZ147" s="97">
        <v>82.08</v>
      </c>
      <c r="BA147" s="68"/>
      <c r="BB147" s="68"/>
      <c r="BC147" s="68"/>
      <c r="BD147" s="68"/>
      <c r="BE147" s="15"/>
      <c r="BF147" s="5">
        <f t="shared" si="62"/>
        <v>5886</v>
      </c>
      <c r="BG147" s="42">
        <v>0</v>
      </c>
      <c r="BH147" s="42">
        <v>5886</v>
      </c>
      <c r="BI147" s="42"/>
      <c r="BJ147" s="42"/>
      <c r="BK147" s="42">
        <v>0</v>
      </c>
      <c r="BL147" s="42"/>
      <c r="BM147" s="42"/>
    </row>
    <row r="148" spans="1:65" outlineLevel="5" x14ac:dyDescent="0.3">
      <c r="A148" s="22">
        <f t="shared" si="48"/>
        <v>4</v>
      </c>
      <c r="B148" s="9">
        <f t="shared" si="46"/>
        <v>44680</v>
      </c>
      <c r="C148" s="51">
        <v>337978</v>
      </c>
      <c r="D148" s="64" t="str">
        <f t="shared" si="53"/>
        <v/>
      </c>
      <c r="E148" s="12"/>
      <c r="F148" s="12"/>
      <c r="G148" s="12"/>
      <c r="H148" s="12"/>
      <c r="I148" s="12"/>
      <c r="J148" s="12"/>
      <c r="K148" s="12"/>
      <c r="L148" s="12"/>
      <c r="M148" s="74" t="str">
        <f t="shared" si="54"/>
        <v/>
      </c>
      <c r="N148" s="83" t="s">
        <v>103</v>
      </c>
      <c r="O148" s="83" t="s">
        <v>103</v>
      </c>
      <c r="P148" s="83"/>
      <c r="Q148" s="83"/>
      <c r="R148" s="83"/>
      <c r="S148" s="83"/>
      <c r="T148" s="83"/>
      <c r="U148" s="83"/>
      <c r="V148" s="5" t="str">
        <f t="shared" si="55"/>
        <v/>
      </c>
      <c r="W148" s="41"/>
      <c r="X148" s="41"/>
      <c r="Y148" s="41"/>
      <c r="Z148" s="41"/>
      <c r="AA148" s="41"/>
      <c r="AB148" s="41"/>
      <c r="AC148" s="41"/>
      <c r="AD148" s="41"/>
      <c r="AE148" s="5" t="str">
        <f t="shared" si="56"/>
        <v/>
      </c>
      <c r="AF148" s="41"/>
      <c r="AG148" s="41"/>
      <c r="AH148" s="41"/>
      <c r="AI148" s="41"/>
      <c r="AJ148" s="41"/>
      <c r="AK148" s="41"/>
      <c r="AL148" s="41"/>
      <c r="AM148" s="41"/>
      <c r="AN148" s="41">
        <f t="shared" si="63"/>
        <v>25.301204819277107</v>
      </c>
      <c r="AO148" s="41">
        <v>830</v>
      </c>
      <c r="AP148" s="110" t="s">
        <v>103</v>
      </c>
      <c r="AQ148" s="111" t="s">
        <v>103</v>
      </c>
      <c r="AR148" s="126" t="str">
        <f t="shared" si="57"/>
        <v/>
      </c>
      <c r="AS148" s="126" t="str">
        <f t="shared" si="58"/>
        <v/>
      </c>
      <c r="AT148" s="127">
        <v>1041</v>
      </c>
      <c r="AU148" s="128">
        <v>2.33</v>
      </c>
      <c r="AV148" s="129" t="s">
        <v>103</v>
      </c>
      <c r="AW148" s="126" t="str">
        <f t="shared" si="59"/>
        <v/>
      </c>
      <c r="AX148" s="126" t="str">
        <f t="shared" si="60"/>
        <v/>
      </c>
      <c r="AY148" s="64" t="str">
        <f t="shared" si="61"/>
        <v/>
      </c>
      <c r="AZ148" s="97">
        <v>82.17</v>
      </c>
      <c r="BA148" s="68"/>
      <c r="BB148" s="68"/>
      <c r="BC148" s="68"/>
      <c r="BD148" s="68"/>
      <c r="BE148" s="15"/>
      <c r="BF148" s="5">
        <f t="shared" si="62"/>
        <v>12234</v>
      </c>
      <c r="BG148" s="42">
        <v>5250</v>
      </c>
      <c r="BH148" s="42">
        <v>6984</v>
      </c>
      <c r="BI148" s="42"/>
      <c r="BJ148" s="42"/>
      <c r="BK148" s="42">
        <v>0</v>
      </c>
      <c r="BL148" s="42"/>
      <c r="BM148" s="42"/>
    </row>
    <row r="149" spans="1:65" ht="17.25" outlineLevel="5" thickBot="1" x14ac:dyDescent="0.35">
      <c r="A149" s="31">
        <f t="shared" si="48"/>
        <v>4</v>
      </c>
      <c r="B149" s="32">
        <f t="shared" si="46"/>
        <v>44681</v>
      </c>
      <c r="C149" s="51">
        <v>324720</v>
      </c>
      <c r="D149" s="64" t="str">
        <f t="shared" si="53"/>
        <v/>
      </c>
      <c r="E149" s="12"/>
      <c r="F149" s="12"/>
      <c r="G149" s="12"/>
      <c r="H149" s="12"/>
      <c r="I149" s="12"/>
      <c r="J149" s="12"/>
      <c r="K149" s="12"/>
      <c r="L149" s="12"/>
      <c r="M149" s="74" t="str">
        <f t="shared" si="54"/>
        <v/>
      </c>
      <c r="N149" s="83" t="s">
        <v>103</v>
      </c>
      <c r="O149" s="83" t="s">
        <v>103</v>
      </c>
      <c r="P149" s="83"/>
      <c r="Q149" s="83"/>
      <c r="R149" s="83"/>
      <c r="S149" s="83"/>
      <c r="T149" s="83"/>
      <c r="U149" s="83"/>
      <c r="V149" s="5" t="str">
        <f t="shared" si="55"/>
        <v/>
      </c>
      <c r="W149" s="41"/>
      <c r="X149" s="41"/>
      <c r="Y149" s="41"/>
      <c r="Z149" s="41"/>
      <c r="AA149" s="41"/>
      <c r="AB149" s="41"/>
      <c r="AC149" s="41"/>
      <c r="AD149" s="41"/>
      <c r="AE149" s="5" t="str">
        <f t="shared" si="56"/>
        <v/>
      </c>
      <c r="AF149" s="41"/>
      <c r="AG149" s="41"/>
      <c r="AH149" s="41"/>
      <c r="AI149" s="41"/>
      <c r="AJ149" s="41"/>
      <c r="AK149" s="41"/>
      <c r="AL149" s="41"/>
      <c r="AM149" s="41"/>
      <c r="AN149" s="41">
        <f t="shared" si="63"/>
        <v>20.812685827552031</v>
      </c>
      <c r="AO149" s="41">
        <v>1009</v>
      </c>
      <c r="AP149" s="110" t="s">
        <v>103</v>
      </c>
      <c r="AQ149" s="111" t="s">
        <v>103</v>
      </c>
      <c r="AR149" s="126" t="str">
        <f t="shared" si="57"/>
        <v/>
      </c>
      <c r="AS149" s="126" t="str">
        <f t="shared" si="58"/>
        <v/>
      </c>
      <c r="AT149" s="127">
        <v>1252</v>
      </c>
      <c r="AU149" s="128" t="s">
        <v>103</v>
      </c>
      <c r="AV149" s="129" t="s">
        <v>103</v>
      </c>
      <c r="AW149" s="126" t="str">
        <f t="shared" si="59"/>
        <v/>
      </c>
      <c r="AX149" s="126" t="str">
        <f t="shared" si="60"/>
        <v/>
      </c>
      <c r="AY149" s="64" t="str">
        <f t="shared" si="61"/>
        <v/>
      </c>
      <c r="AZ149" s="97" t="s">
        <v>103</v>
      </c>
      <c r="BA149" s="68"/>
      <c r="BB149" s="68"/>
      <c r="BC149" s="68"/>
      <c r="BD149" s="68"/>
      <c r="BE149" s="15"/>
      <c r="BF149" s="5">
        <f t="shared" si="62"/>
        <v>11381</v>
      </c>
      <c r="BG149" s="42">
        <v>4530</v>
      </c>
      <c r="BH149" s="42">
        <v>6851</v>
      </c>
      <c r="BI149" s="42"/>
      <c r="BJ149" s="42"/>
      <c r="BK149" s="42">
        <v>0</v>
      </c>
      <c r="BL149" s="42"/>
      <c r="BM149" s="42"/>
    </row>
    <row r="150" spans="1:65" outlineLevel="4" x14ac:dyDescent="0.3">
      <c r="A150" s="156" t="s">
        <v>38</v>
      </c>
      <c r="B150" s="157"/>
      <c r="C150" s="50">
        <f t="shared" ref="C150:BM150" si="64">SUBTOTAL(4,C120:C149)</f>
        <v>343916</v>
      </c>
      <c r="D150" s="60">
        <f t="shared" si="64"/>
        <v>0</v>
      </c>
      <c r="E150" s="28">
        <f t="shared" si="64"/>
        <v>0</v>
      </c>
      <c r="F150" s="28">
        <f t="shared" si="64"/>
        <v>0</v>
      </c>
      <c r="G150" s="28">
        <f t="shared" si="64"/>
        <v>0</v>
      </c>
      <c r="H150" s="28">
        <f t="shared" si="64"/>
        <v>0</v>
      </c>
      <c r="I150" s="28">
        <f t="shared" si="64"/>
        <v>0</v>
      </c>
      <c r="J150" s="28">
        <f t="shared" si="64"/>
        <v>0</v>
      </c>
      <c r="K150" s="28">
        <f t="shared" si="64"/>
        <v>0</v>
      </c>
      <c r="L150" s="28">
        <f t="shared" si="64"/>
        <v>0</v>
      </c>
      <c r="M150" s="71">
        <f t="shared" si="64"/>
        <v>7.1</v>
      </c>
      <c r="N150" s="82">
        <f t="shared" si="64"/>
        <v>7.1</v>
      </c>
      <c r="O150" s="82">
        <f t="shared" si="64"/>
        <v>7.1</v>
      </c>
      <c r="P150" s="82">
        <f t="shared" si="64"/>
        <v>0</v>
      </c>
      <c r="Q150" s="82">
        <f t="shared" si="64"/>
        <v>0</v>
      </c>
      <c r="R150" s="82">
        <f t="shared" si="64"/>
        <v>0</v>
      </c>
      <c r="S150" s="82">
        <f t="shared" si="64"/>
        <v>0</v>
      </c>
      <c r="T150" s="82">
        <f t="shared" si="64"/>
        <v>0</v>
      </c>
      <c r="U150" s="82">
        <f t="shared" si="64"/>
        <v>0</v>
      </c>
      <c r="V150" s="29">
        <f t="shared" si="64"/>
        <v>0</v>
      </c>
      <c r="W150" s="39">
        <f t="shared" si="64"/>
        <v>0</v>
      </c>
      <c r="X150" s="39">
        <f t="shared" si="64"/>
        <v>0</v>
      </c>
      <c r="Y150" s="39">
        <f t="shared" si="64"/>
        <v>0</v>
      </c>
      <c r="Z150" s="39">
        <f t="shared" si="64"/>
        <v>0</v>
      </c>
      <c r="AA150" s="39">
        <f t="shared" si="64"/>
        <v>0</v>
      </c>
      <c r="AB150" s="39">
        <f t="shared" si="64"/>
        <v>0</v>
      </c>
      <c r="AC150" s="39">
        <f t="shared" si="64"/>
        <v>0</v>
      </c>
      <c r="AD150" s="39">
        <f t="shared" si="64"/>
        <v>0</v>
      </c>
      <c r="AE150" s="29">
        <f t="shared" si="64"/>
        <v>0</v>
      </c>
      <c r="AF150" s="39">
        <f t="shared" si="64"/>
        <v>0</v>
      </c>
      <c r="AG150" s="39">
        <f t="shared" si="64"/>
        <v>0</v>
      </c>
      <c r="AH150" s="39">
        <f t="shared" si="64"/>
        <v>0</v>
      </c>
      <c r="AI150" s="39">
        <f t="shared" si="64"/>
        <v>0</v>
      </c>
      <c r="AJ150" s="39">
        <f t="shared" si="64"/>
        <v>0</v>
      </c>
      <c r="AK150" s="39">
        <f t="shared" si="64"/>
        <v>0</v>
      </c>
      <c r="AL150" s="39">
        <f t="shared" si="64"/>
        <v>0</v>
      </c>
      <c r="AM150" s="39">
        <f t="shared" si="64"/>
        <v>0</v>
      </c>
      <c r="AN150" s="39">
        <f t="shared" si="64"/>
        <v>29.411764705882351</v>
      </c>
      <c r="AO150" s="39">
        <f t="shared" si="64"/>
        <v>1287</v>
      </c>
      <c r="AP150" s="104">
        <v>4.1100000000000003</v>
      </c>
      <c r="AQ150" s="105">
        <v>3.32</v>
      </c>
      <c r="AR150" s="106">
        <f t="shared" si="64"/>
        <v>82.451923076923066</v>
      </c>
      <c r="AS150" s="106">
        <f t="shared" si="64"/>
        <v>18.58190709046454</v>
      </c>
      <c r="AT150" s="107">
        <f t="shared" si="64"/>
        <v>1491</v>
      </c>
      <c r="AU150" s="108">
        <v>2.34</v>
      </c>
      <c r="AV150" s="109">
        <v>1.6</v>
      </c>
      <c r="AW150" s="106">
        <f t="shared" si="64"/>
        <v>68.644067796610173</v>
      </c>
      <c r="AX150" s="106">
        <f t="shared" si="64"/>
        <v>32.188841201716727</v>
      </c>
      <c r="AY150" s="60">
        <f t="shared" si="64"/>
        <v>53.407926877314594</v>
      </c>
      <c r="AZ150" s="96">
        <v>81.88</v>
      </c>
      <c r="BA150" s="67">
        <f t="shared" si="64"/>
        <v>52.4</v>
      </c>
      <c r="BB150" s="67">
        <f t="shared" si="64"/>
        <v>36.9</v>
      </c>
      <c r="BC150" s="67">
        <f t="shared" si="64"/>
        <v>2707</v>
      </c>
      <c r="BD150" s="67">
        <f t="shared" si="64"/>
        <v>0</v>
      </c>
      <c r="BE150" s="27">
        <f t="shared" si="64"/>
        <v>0</v>
      </c>
      <c r="BF150" s="29">
        <f t="shared" si="64"/>
        <v>13585</v>
      </c>
      <c r="BG150" s="39">
        <f t="shared" si="64"/>
        <v>5520</v>
      </c>
      <c r="BH150" s="40">
        <f t="shared" si="64"/>
        <v>11093</v>
      </c>
      <c r="BI150" s="40">
        <f t="shared" si="64"/>
        <v>0</v>
      </c>
      <c r="BJ150" s="40">
        <f t="shared" si="64"/>
        <v>0</v>
      </c>
      <c r="BK150" s="40">
        <f t="shared" si="64"/>
        <v>0</v>
      </c>
      <c r="BL150" s="40">
        <f t="shared" si="64"/>
        <v>0</v>
      </c>
      <c r="BM150" s="27">
        <f t="shared" si="64"/>
        <v>0</v>
      </c>
    </row>
    <row r="151" spans="1:65" outlineLevel="3" x14ac:dyDescent="0.3">
      <c r="A151" s="158" t="s">
        <v>27</v>
      </c>
      <c r="B151" s="159"/>
      <c r="C151" s="51">
        <f t="shared" ref="C151:BM151" si="65">SUBTOTAL(5,C120:C149)</f>
        <v>291319</v>
      </c>
      <c r="D151" s="61">
        <f t="shared" si="65"/>
        <v>0</v>
      </c>
      <c r="E151" s="12">
        <f t="shared" si="65"/>
        <v>0</v>
      </c>
      <c r="F151" s="12">
        <f t="shared" si="65"/>
        <v>0</v>
      </c>
      <c r="G151" s="12">
        <f t="shared" si="65"/>
        <v>0</v>
      </c>
      <c r="H151" s="12">
        <f t="shared" si="65"/>
        <v>0</v>
      </c>
      <c r="I151" s="12">
        <f t="shared" si="65"/>
        <v>0</v>
      </c>
      <c r="J151" s="12">
        <f t="shared" si="65"/>
        <v>0</v>
      </c>
      <c r="K151" s="12">
        <f t="shared" si="65"/>
        <v>0</v>
      </c>
      <c r="L151" s="12">
        <f t="shared" si="65"/>
        <v>0</v>
      </c>
      <c r="M151" s="72">
        <f t="shared" si="65"/>
        <v>7</v>
      </c>
      <c r="N151" s="83">
        <f t="shared" si="65"/>
        <v>6.98</v>
      </c>
      <c r="O151" s="83">
        <f t="shared" si="65"/>
        <v>7.02</v>
      </c>
      <c r="P151" s="83">
        <f t="shared" si="65"/>
        <v>0</v>
      </c>
      <c r="Q151" s="83">
        <f t="shared" si="65"/>
        <v>0</v>
      </c>
      <c r="R151" s="83">
        <f t="shared" si="65"/>
        <v>0</v>
      </c>
      <c r="S151" s="83">
        <f t="shared" si="65"/>
        <v>0</v>
      </c>
      <c r="T151" s="83">
        <f t="shared" si="65"/>
        <v>0</v>
      </c>
      <c r="U151" s="83">
        <f t="shared" si="65"/>
        <v>0</v>
      </c>
      <c r="V151" s="6">
        <f t="shared" si="65"/>
        <v>0</v>
      </c>
      <c r="W151" s="41">
        <f t="shared" si="65"/>
        <v>0</v>
      </c>
      <c r="X151" s="41">
        <f t="shared" si="65"/>
        <v>0</v>
      </c>
      <c r="Y151" s="41">
        <f t="shared" si="65"/>
        <v>0</v>
      </c>
      <c r="Z151" s="41">
        <f t="shared" si="65"/>
        <v>0</v>
      </c>
      <c r="AA151" s="41">
        <f t="shared" si="65"/>
        <v>0</v>
      </c>
      <c r="AB151" s="41">
        <f t="shared" si="65"/>
        <v>0</v>
      </c>
      <c r="AC151" s="41">
        <f t="shared" si="65"/>
        <v>0</v>
      </c>
      <c r="AD151" s="41">
        <f t="shared" si="65"/>
        <v>0</v>
      </c>
      <c r="AE151" s="6">
        <f t="shared" si="65"/>
        <v>0</v>
      </c>
      <c r="AF151" s="41">
        <f t="shared" si="65"/>
        <v>0</v>
      </c>
      <c r="AG151" s="41">
        <f t="shared" si="65"/>
        <v>0</v>
      </c>
      <c r="AH151" s="41">
        <f t="shared" si="65"/>
        <v>0</v>
      </c>
      <c r="AI151" s="41">
        <f t="shared" si="65"/>
        <v>0</v>
      </c>
      <c r="AJ151" s="41">
        <f t="shared" si="65"/>
        <v>0</v>
      </c>
      <c r="AK151" s="41">
        <f t="shared" si="65"/>
        <v>0</v>
      </c>
      <c r="AL151" s="41">
        <f t="shared" si="65"/>
        <v>0</v>
      </c>
      <c r="AM151" s="41">
        <f t="shared" si="65"/>
        <v>0</v>
      </c>
      <c r="AN151" s="41">
        <f t="shared" si="65"/>
        <v>16.317016317016318</v>
      </c>
      <c r="AO151" s="41">
        <f t="shared" si="65"/>
        <v>714</v>
      </c>
      <c r="AP151" s="110">
        <f t="shared" si="65"/>
        <v>3.74</v>
      </c>
      <c r="AQ151" s="111">
        <f t="shared" si="65"/>
        <v>3.05</v>
      </c>
      <c r="AR151" s="112">
        <f t="shared" si="65"/>
        <v>81.41809290953546</v>
      </c>
      <c r="AS151" s="112">
        <f t="shared" si="65"/>
        <v>17.548076923076934</v>
      </c>
      <c r="AT151" s="113">
        <f t="shared" si="65"/>
        <v>785</v>
      </c>
      <c r="AU151" s="114">
        <f t="shared" si="65"/>
        <v>2.27</v>
      </c>
      <c r="AV151" s="115">
        <f t="shared" si="65"/>
        <v>1.57</v>
      </c>
      <c r="AW151" s="112">
        <f t="shared" si="65"/>
        <v>67.811158798283273</v>
      </c>
      <c r="AX151" s="112">
        <f t="shared" si="65"/>
        <v>31.355932203389827</v>
      </c>
      <c r="AY151" s="61">
        <f t="shared" si="65"/>
        <v>50.257950257950277</v>
      </c>
      <c r="AZ151" s="97">
        <f t="shared" si="65"/>
        <v>81.569999999999993</v>
      </c>
      <c r="BA151" s="68">
        <f t="shared" si="65"/>
        <v>52.4</v>
      </c>
      <c r="BB151" s="68">
        <f t="shared" si="65"/>
        <v>36.9</v>
      </c>
      <c r="BC151" s="68">
        <f t="shared" si="65"/>
        <v>2707</v>
      </c>
      <c r="BD151" s="68">
        <f t="shared" si="65"/>
        <v>0</v>
      </c>
      <c r="BE151" s="15">
        <f t="shared" si="65"/>
        <v>0</v>
      </c>
      <c r="BF151" s="6">
        <f t="shared" si="65"/>
        <v>5886</v>
      </c>
      <c r="BG151" s="41">
        <f t="shared" si="65"/>
        <v>0</v>
      </c>
      <c r="BH151" s="42">
        <f t="shared" si="65"/>
        <v>2202</v>
      </c>
      <c r="BI151" s="42">
        <f t="shared" si="65"/>
        <v>0</v>
      </c>
      <c r="BJ151" s="42">
        <f t="shared" si="65"/>
        <v>0</v>
      </c>
      <c r="BK151" s="42">
        <f t="shared" si="65"/>
        <v>0</v>
      </c>
      <c r="BL151" s="42">
        <f t="shared" si="65"/>
        <v>0</v>
      </c>
      <c r="BM151" s="15">
        <f t="shared" si="65"/>
        <v>0</v>
      </c>
    </row>
    <row r="152" spans="1:65" outlineLevel="2" x14ac:dyDescent="0.3">
      <c r="A152" s="158" t="s">
        <v>16</v>
      </c>
      <c r="B152" s="159"/>
      <c r="C152" s="51">
        <f>IFERROR(SUBTOTAL(1,C120:C149),"")</f>
        <v>312506.56666666665</v>
      </c>
      <c r="D152" s="61" t="str">
        <f t="shared" ref="D152:BM152" si="66">IFERROR(SUBTOTAL(1,D120:D149),"")</f>
        <v/>
      </c>
      <c r="E152" s="12" t="str">
        <f t="shared" si="66"/>
        <v/>
      </c>
      <c r="F152" s="12" t="str">
        <f t="shared" si="66"/>
        <v/>
      </c>
      <c r="G152" s="12" t="str">
        <f t="shared" si="66"/>
        <v/>
      </c>
      <c r="H152" s="12" t="str">
        <f t="shared" si="66"/>
        <v/>
      </c>
      <c r="I152" s="12" t="str">
        <f t="shared" si="66"/>
        <v/>
      </c>
      <c r="J152" s="12" t="str">
        <f t="shared" si="66"/>
        <v/>
      </c>
      <c r="K152" s="12" t="str">
        <f t="shared" si="66"/>
        <v/>
      </c>
      <c r="L152" s="12" t="str">
        <f t="shared" si="66"/>
        <v/>
      </c>
      <c r="M152" s="72">
        <f t="shared" si="66"/>
        <v>7.0500000000000007</v>
      </c>
      <c r="N152" s="83">
        <f t="shared" si="66"/>
        <v>7.0600000000000005</v>
      </c>
      <c r="O152" s="83">
        <f t="shared" si="66"/>
        <v>7.0699999999999994</v>
      </c>
      <c r="P152" s="83" t="str">
        <f t="shared" si="66"/>
        <v/>
      </c>
      <c r="Q152" s="83" t="str">
        <f t="shared" si="66"/>
        <v/>
      </c>
      <c r="R152" s="83" t="str">
        <f t="shared" si="66"/>
        <v/>
      </c>
      <c r="S152" s="83" t="str">
        <f t="shared" si="66"/>
        <v/>
      </c>
      <c r="T152" s="83" t="str">
        <f t="shared" si="66"/>
        <v/>
      </c>
      <c r="U152" s="83" t="str">
        <f t="shared" si="66"/>
        <v/>
      </c>
      <c r="V152" s="6" t="str">
        <f t="shared" si="66"/>
        <v/>
      </c>
      <c r="W152" s="41" t="str">
        <f t="shared" si="66"/>
        <v/>
      </c>
      <c r="X152" s="41" t="str">
        <f t="shared" si="66"/>
        <v/>
      </c>
      <c r="Y152" s="41" t="str">
        <f t="shared" si="66"/>
        <v/>
      </c>
      <c r="Z152" s="41" t="str">
        <f t="shared" si="66"/>
        <v/>
      </c>
      <c r="AA152" s="41" t="str">
        <f t="shared" si="66"/>
        <v/>
      </c>
      <c r="AB152" s="41" t="str">
        <f t="shared" si="66"/>
        <v/>
      </c>
      <c r="AC152" s="41" t="str">
        <f t="shared" si="66"/>
        <v/>
      </c>
      <c r="AD152" s="41" t="str">
        <f t="shared" si="66"/>
        <v/>
      </c>
      <c r="AE152" s="6" t="str">
        <f t="shared" si="66"/>
        <v/>
      </c>
      <c r="AF152" s="41" t="str">
        <f t="shared" si="66"/>
        <v/>
      </c>
      <c r="AG152" s="41" t="str">
        <f t="shared" si="66"/>
        <v/>
      </c>
      <c r="AH152" s="41" t="str">
        <f t="shared" si="66"/>
        <v/>
      </c>
      <c r="AI152" s="41" t="str">
        <f t="shared" si="66"/>
        <v/>
      </c>
      <c r="AJ152" s="41" t="str">
        <f t="shared" si="66"/>
        <v/>
      </c>
      <c r="AK152" s="41" t="str">
        <f t="shared" si="66"/>
        <v/>
      </c>
      <c r="AL152" s="41" t="str">
        <f t="shared" si="66"/>
        <v/>
      </c>
      <c r="AM152" s="41" t="str">
        <f t="shared" si="66"/>
        <v/>
      </c>
      <c r="AN152" s="41">
        <f t="shared" si="66"/>
        <v>21.683832558965701</v>
      </c>
      <c r="AO152" s="41">
        <f t="shared" si="66"/>
        <v>994.1</v>
      </c>
      <c r="AP152" s="110">
        <f t="shared" si="66"/>
        <v>4.0075000000000003</v>
      </c>
      <c r="AQ152" s="111">
        <f t="shared" si="66"/>
        <v>3.2749999999999999</v>
      </c>
      <c r="AR152" s="112">
        <f t="shared" si="66"/>
        <v>81.714115422463095</v>
      </c>
      <c r="AS152" s="112">
        <f t="shared" si="66"/>
        <v>18.285884577536901</v>
      </c>
      <c r="AT152" s="113">
        <f t="shared" si="66"/>
        <v>1133.7666666666667</v>
      </c>
      <c r="AU152" s="114">
        <f t="shared" si="66"/>
        <v>2.3333333333333335</v>
      </c>
      <c r="AV152" s="115">
        <f t="shared" si="66"/>
        <v>1.6175000000000002</v>
      </c>
      <c r="AW152" s="112">
        <f t="shared" si="66"/>
        <v>68.390641414183278</v>
      </c>
      <c r="AX152" s="112">
        <f t="shared" si="66"/>
        <v>31.609358585816715</v>
      </c>
      <c r="AY152" s="61">
        <f t="shared" si="66"/>
        <v>51.574536867319793</v>
      </c>
      <c r="AZ152" s="97">
        <f t="shared" si="66"/>
        <v>81.893333333333317</v>
      </c>
      <c r="BA152" s="68">
        <f t="shared" si="66"/>
        <v>52.4</v>
      </c>
      <c r="BB152" s="68">
        <f t="shared" si="66"/>
        <v>36.9</v>
      </c>
      <c r="BC152" s="68">
        <f t="shared" si="66"/>
        <v>2707</v>
      </c>
      <c r="BD152" s="68" t="str">
        <f t="shared" si="66"/>
        <v/>
      </c>
      <c r="BE152" s="15" t="str">
        <f>IFERROR(SUBTOTAL(1,BE120:BE149),"")</f>
        <v/>
      </c>
      <c r="BF152" s="6">
        <f t="shared" si="66"/>
        <v>9966.3333333333339</v>
      </c>
      <c r="BG152" s="41">
        <f t="shared" si="66"/>
        <v>3471.9333333333334</v>
      </c>
      <c r="BH152" s="42">
        <f t="shared" si="66"/>
        <v>6494.4</v>
      </c>
      <c r="BI152" s="42" t="str">
        <f t="shared" si="66"/>
        <v/>
      </c>
      <c r="BJ152" s="42" t="str">
        <f t="shared" si="66"/>
        <v/>
      </c>
      <c r="BK152" s="42">
        <f t="shared" si="66"/>
        <v>0</v>
      </c>
      <c r="BL152" s="42" t="str">
        <f t="shared" si="66"/>
        <v/>
      </c>
      <c r="BM152" s="15" t="str">
        <f t="shared" si="66"/>
        <v/>
      </c>
    </row>
    <row r="153" spans="1:65" ht="17.25" outlineLevel="1" thickBot="1" x14ac:dyDescent="0.35">
      <c r="A153" s="160" t="s">
        <v>57</v>
      </c>
      <c r="B153" s="161"/>
      <c r="C153" s="52">
        <f>SUBTOTAL(9,C120:C149)</f>
        <v>9375197</v>
      </c>
      <c r="D153" s="62"/>
      <c r="E153" s="30"/>
      <c r="F153" s="30"/>
      <c r="G153" s="30"/>
      <c r="H153" s="30"/>
      <c r="I153" s="30"/>
      <c r="J153" s="30"/>
      <c r="K153" s="30"/>
      <c r="L153" s="30"/>
      <c r="M153" s="73"/>
      <c r="N153" s="84"/>
      <c r="O153" s="84"/>
      <c r="P153" s="84"/>
      <c r="Q153" s="84"/>
      <c r="R153" s="84"/>
      <c r="S153" s="84"/>
      <c r="T153" s="84"/>
      <c r="U153" s="84"/>
      <c r="V153" s="93"/>
      <c r="W153" s="94"/>
      <c r="X153" s="94"/>
      <c r="Y153" s="94"/>
      <c r="Z153" s="94"/>
      <c r="AA153" s="94"/>
      <c r="AB153" s="94"/>
      <c r="AC153" s="94"/>
      <c r="AD153" s="94"/>
      <c r="AE153" s="93"/>
      <c r="AF153" s="94"/>
      <c r="AG153" s="94"/>
      <c r="AH153" s="94"/>
      <c r="AI153" s="94"/>
      <c r="AJ153" s="94"/>
      <c r="AK153" s="94"/>
      <c r="AL153" s="94"/>
      <c r="AM153" s="94"/>
      <c r="AN153" s="94"/>
      <c r="AO153" s="43">
        <f>SUBTOTAL(9,AO120:AO149)</f>
        <v>29823</v>
      </c>
      <c r="AP153" s="116"/>
      <c r="AQ153" s="117"/>
      <c r="AR153" s="118"/>
      <c r="AS153" s="118"/>
      <c r="AT153" s="119">
        <f>SUBTOTAL(9,AT120:AT149)</f>
        <v>34013</v>
      </c>
      <c r="AU153" s="120"/>
      <c r="AV153" s="121"/>
      <c r="AW153" s="118"/>
      <c r="AX153" s="118"/>
      <c r="AY153" s="62"/>
      <c r="AZ153" s="98"/>
      <c r="BA153" s="69"/>
      <c r="BB153" s="69"/>
      <c r="BC153" s="69"/>
      <c r="BD153" s="69"/>
      <c r="BE153" s="16">
        <f>SUBTOTAL(9,BE120:BE149)</f>
        <v>0</v>
      </c>
      <c r="BF153" s="7">
        <f t="shared" ref="BF153:BM153" si="67">SUBTOTAL(9,BF120:BF149)</f>
        <v>298990</v>
      </c>
      <c r="BG153" s="43">
        <f t="shared" si="67"/>
        <v>104158</v>
      </c>
      <c r="BH153" s="44">
        <f t="shared" si="67"/>
        <v>194832</v>
      </c>
      <c r="BI153" s="44">
        <f t="shared" si="67"/>
        <v>0</v>
      </c>
      <c r="BJ153" s="44">
        <f t="shared" si="67"/>
        <v>0</v>
      </c>
      <c r="BK153" s="44">
        <f t="shared" si="67"/>
        <v>0</v>
      </c>
      <c r="BL153" s="44">
        <f t="shared" si="67"/>
        <v>0</v>
      </c>
      <c r="BM153" s="16">
        <f t="shared" si="67"/>
        <v>0</v>
      </c>
    </row>
    <row r="154" spans="1:65" outlineLevel="5" x14ac:dyDescent="0.3">
      <c r="A154" s="21">
        <f t="shared" si="48"/>
        <v>5</v>
      </c>
      <c r="B154" s="33">
        <f>B149+1</f>
        <v>44682</v>
      </c>
      <c r="C154" s="51">
        <v>333168</v>
      </c>
      <c r="D154" s="64" t="str">
        <f t="shared" ref="D154:D184" si="68">IFERROR(ROUND(AVERAGE(E154:L154),1),"")</f>
        <v/>
      </c>
      <c r="E154" s="12"/>
      <c r="F154" s="12"/>
      <c r="G154" s="12"/>
      <c r="H154" s="12"/>
      <c r="I154" s="12"/>
      <c r="J154" s="12"/>
      <c r="K154" s="12"/>
      <c r="L154" s="12"/>
      <c r="M154" s="74" t="str">
        <f t="shared" ref="M154:M184" si="69">IFERROR(ROUND(AVERAGE(N154:U154),1),"")</f>
        <v/>
      </c>
      <c r="N154" s="83" t="s">
        <v>103</v>
      </c>
      <c r="O154" s="83" t="s">
        <v>103</v>
      </c>
      <c r="P154" s="83"/>
      <c r="Q154" s="83"/>
      <c r="R154" s="83"/>
      <c r="S154" s="83"/>
      <c r="T154" s="83"/>
      <c r="U154" s="83"/>
      <c r="V154" s="5" t="str">
        <f t="shared" ref="V154:V184" si="70">IFERROR(ROUND(AVERAGE(W154:AD154),1),"")</f>
        <v/>
      </c>
      <c r="W154" s="41"/>
      <c r="X154" s="41"/>
      <c r="Y154" s="41"/>
      <c r="Z154" s="41"/>
      <c r="AA154" s="41"/>
      <c r="AB154" s="41"/>
      <c r="AC154" s="41"/>
      <c r="AD154" s="41"/>
      <c r="AE154" s="5" t="str">
        <f t="shared" ref="AE154:AE184" si="71">IFERROR(ROUND(AVERAGE(AF154:AM154),1),"")</f>
        <v/>
      </c>
      <c r="AF154" s="41"/>
      <c r="AG154" s="41"/>
      <c r="AH154" s="41"/>
      <c r="AI154" s="41"/>
      <c r="AJ154" s="41"/>
      <c r="AK154" s="41"/>
      <c r="AL154" s="41"/>
      <c r="AM154" s="41"/>
      <c r="AN154" s="41">
        <f>21000/AO154</f>
        <v>18.551236749116608</v>
      </c>
      <c r="AO154" s="41">
        <v>1132</v>
      </c>
      <c r="AP154" s="110" t="s">
        <v>103</v>
      </c>
      <c r="AQ154" s="111" t="s">
        <v>103</v>
      </c>
      <c r="AR154" s="126" t="str">
        <f t="shared" ref="AR154:AR184" si="72">IFERROR(AQ154/AP154*100,"")</f>
        <v/>
      </c>
      <c r="AS154" s="126" t="str">
        <f t="shared" ref="AS154:AS184" si="73">IFERROR(100-AR154,"")</f>
        <v/>
      </c>
      <c r="AT154" s="127">
        <v>1328</v>
      </c>
      <c r="AU154" s="128" t="s">
        <v>103</v>
      </c>
      <c r="AV154" s="129" t="s">
        <v>103</v>
      </c>
      <c r="AW154" s="126" t="str">
        <f t="shared" ref="AW154:AW184" si="74">IFERROR(AV154/AU154*100,"")</f>
        <v/>
      </c>
      <c r="AX154" s="126" t="str">
        <f t="shared" ref="AX154:AX184" si="75">IFERROR(100-AW154,"")</f>
        <v/>
      </c>
      <c r="AY154" s="64" t="str">
        <f t="shared" ref="AY154:AY184" si="76">IFERROR((1-((AW154*AS154)/(AX154*AR154)))*100,"")</f>
        <v/>
      </c>
      <c r="AZ154" s="97" t="s">
        <v>103</v>
      </c>
      <c r="BA154" s="68"/>
      <c r="BB154" s="68"/>
      <c r="BC154" s="68"/>
      <c r="BD154" s="68"/>
      <c r="BE154" s="15"/>
      <c r="BF154" s="5">
        <f t="shared" ref="BF154:BF184" si="77">IF(SUM(BG154:BM154)=0,"",SUM(BG154:BM154))</f>
        <v>11172</v>
      </c>
      <c r="BG154" s="42">
        <v>4238</v>
      </c>
      <c r="BH154" s="42">
        <v>6934</v>
      </c>
      <c r="BI154" s="42"/>
      <c r="BJ154" s="42"/>
      <c r="BK154" s="42">
        <v>0</v>
      </c>
      <c r="BL154" s="42"/>
      <c r="BM154" s="15"/>
    </row>
    <row r="155" spans="1:65" outlineLevel="5" x14ac:dyDescent="0.3">
      <c r="A155" s="22">
        <f t="shared" si="48"/>
        <v>5</v>
      </c>
      <c r="B155" s="9">
        <f t="shared" ref="B155:B218" si="78">B154+1</f>
        <v>44683</v>
      </c>
      <c r="C155" s="51">
        <v>338399</v>
      </c>
      <c r="D155" s="64" t="str">
        <f t="shared" si="68"/>
        <v/>
      </c>
      <c r="E155" s="12"/>
      <c r="F155" s="12"/>
      <c r="G155" s="12"/>
      <c r="H155" s="12"/>
      <c r="I155" s="12"/>
      <c r="J155" s="12"/>
      <c r="K155" s="12"/>
      <c r="L155" s="12"/>
      <c r="M155" s="74" t="str">
        <f t="shared" si="69"/>
        <v/>
      </c>
      <c r="N155" s="83" t="s">
        <v>103</v>
      </c>
      <c r="O155" s="83" t="s">
        <v>103</v>
      </c>
      <c r="P155" s="83"/>
      <c r="Q155" s="83"/>
      <c r="R155" s="83"/>
      <c r="S155" s="83"/>
      <c r="T155" s="83"/>
      <c r="U155" s="83"/>
      <c r="V155" s="5" t="str">
        <f t="shared" si="70"/>
        <v/>
      </c>
      <c r="W155" s="41"/>
      <c r="X155" s="41"/>
      <c r="Y155" s="41"/>
      <c r="Z155" s="41"/>
      <c r="AA155" s="41"/>
      <c r="AB155" s="41"/>
      <c r="AC155" s="41"/>
      <c r="AD155" s="41"/>
      <c r="AE155" s="5" t="str">
        <f t="shared" si="71"/>
        <v/>
      </c>
      <c r="AF155" s="41"/>
      <c r="AG155" s="41"/>
      <c r="AH155" s="41"/>
      <c r="AI155" s="41"/>
      <c r="AJ155" s="41"/>
      <c r="AK155" s="41"/>
      <c r="AL155" s="41"/>
      <c r="AM155" s="41"/>
      <c r="AN155" s="41">
        <f t="shared" ref="AN155:AN184" si="79">21000/AO155</f>
        <v>19.301470588235293</v>
      </c>
      <c r="AO155" s="41">
        <v>1088</v>
      </c>
      <c r="AP155" s="110" t="s">
        <v>103</v>
      </c>
      <c r="AQ155" s="111" t="s">
        <v>103</v>
      </c>
      <c r="AR155" s="126" t="str">
        <f t="shared" si="72"/>
        <v/>
      </c>
      <c r="AS155" s="126" t="str">
        <f t="shared" si="73"/>
        <v/>
      </c>
      <c r="AT155" s="127">
        <v>1262</v>
      </c>
      <c r="AU155" s="128">
        <v>2.2999999999999998</v>
      </c>
      <c r="AV155" s="129" t="s">
        <v>103</v>
      </c>
      <c r="AW155" s="126" t="str">
        <f t="shared" si="74"/>
        <v/>
      </c>
      <c r="AX155" s="126" t="str">
        <f t="shared" si="75"/>
        <v/>
      </c>
      <c r="AY155" s="64" t="str">
        <f t="shared" si="76"/>
        <v/>
      </c>
      <c r="AZ155" s="97">
        <v>82.24</v>
      </c>
      <c r="BA155" s="68"/>
      <c r="BB155" s="68"/>
      <c r="BC155" s="68"/>
      <c r="BD155" s="68"/>
      <c r="BE155" s="15"/>
      <c r="BF155" s="5">
        <f t="shared" si="77"/>
        <v>7997</v>
      </c>
      <c r="BG155" s="42">
        <v>1296</v>
      </c>
      <c r="BH155" s="42">
        <v>6701</v>
      </c>
      <c r="BI155" s="42"/>
      <c r="BJ155" s="42"/>
      <c r="BK155" s="42">
        <v>0</v>
      </c>
      <c r="BL155" s="42"/>
      <c r="BM155" s="15"/>
    </row>
    <row r="156" spans="1:65" outlineLevel="5" x14ac:dyDescent="0.3">
      <c r="A156" s="22">
        <f t="shared" si="48"/>
        <v>5</v>
      </c>
      <c r="B156" s="9">
        <f t="shared" si="78"/>
        <v>44684</v>
      </c>
      <c r="C156" s="51">
        <v>342102</v>
      </c>
      <c r="D156" s="64" t="str">
        <f t="shared" si="68"/>
        <v/>
      </c>
      <c r="E156" s="12"/>
      <c r="F156" s="12"/>
      <c r="G156" s="12"/>
      <c r="H156" s="12"/>
      <c r="I156" s="12"/>
      <c r="J156" s="12"/>
      <c r="K156" s="12"/>
      <c r="L156" s="12"/>
      <c r="M156" s="74" t="str">
        <f t="shared" si="69"/>
        <v/>
      </c>
      <c r="N156" s="83" t="s">
        <v>103</v>
      </c>
      <c r="O156" s="83" t="s">
        <v>103</v>
      </c>
      <c r="P156" s="83"/>
      <c r="Q156" s="83"/>
      <c r="R156" s="83"/>
      <c r="S156" s="83"/>
      <c r="T156" s="83"/>
      <c r="U156" s="83"/>
      <c r="V156" s="5" t="str">
        <f t="shared" si="70"/>
        <v/>
      </c>
      <c r="W156" s="41"/>
      <c r="X156" s="41"/>
      <c r="Y156" s="41"/>
      <c r="Z156" s="41"/>
      <c r="AA156" s="41"/>
      <c r="AB156" s="41"/>
      <c r="AC156" s="41"/>
      <c r="AD156" s="41"/>
      <c r="AE156" s="5" t="str">
        <f t="shared" si="71"/>
        <v/>
      </c>
      <c r="AF156" s="41"/>
      <c r="AG156" s="41"/>
      <c r="AH156" s="41"/>
      <c r="AI156" s="41"/>
      <c r="AJ156" s="41"/>
      <c r="AK156" s="41"/>
      <c r="AL156" s="41"/>
      <c r="AM156" s="41"/>
      <c r="AN156" s="41">
        <f t="shared" si="79"/>
        <v>20.019065776930411</v>
      </c>
      <c r="AO156" s="41">
        <v>1049</v>
      </c>
      <c r="AP156" s="110" t="s">
        <v>103</v>
      </c>
      <c r="AQ156" s="111" t="s">
        <v>103</v>
      </c>
      <c r="AR156" s="126" t="str">
        <f t="shared" si="72"/>
        <v/>
      </c>
      <c r="AS156" s="126" t="str">
        <f t="shared" si="73"/>
        <v/>
      </c>
      <c r="AT156" s="127">
        <v>1051</v>
      </c>
      <c r="AU156" s="128">
        <v>2.3199999999999998</v>
      </c>
      <c r="AV156" s="129" t="s">
        <v>103</v>
      </c>
      <c r="AW156" s="126" t="str">
        <f t="shared" si="74"/>
        <v/>
      </c>
      <c r="AX156" s="126" t="str">
        <f t="shared" si="75"/>
        <v/>
      </c>
      <c r="AY156" s="64" t="str">
        <f t="shared" si="76"/>
        <v/>
      </c>
      <c r="AZ156" s="97">
        <v>82.15</v>
      </c>
      <c r="BA156" s="68"/>
      <c r="BB156" s="68"/>
      <c r="BC156" s="68"/>
      <c r="BD156" s="68"/>
      <c r="BE156" s="15"/>
      <c r="BF156" s="5">
        <f t="shared" si="77"/>
        <v>4941</v>
      </c>
      <c r="BG156" s="42">
        <v>1453</v>
      </c>
      <c r="BH156" s="42">
        <v>3488</v>
      </c>
      <c r="BI156" s="42"/>
      <c r="BJ156" s="42"/>
      <c r="BK156" s="42">
        <v>0</v>
      </c>
      <c r="BL156" s="42"/>
      <c r="BM156" s="15"/>
    </row>
    <row r="157" spans="1:65" outlineLevel="5" x14ac:dyDescent="0.3">
      <c r="A157" s="22">
        <f t="shared" si="48"/>
        <v>5</v>
      </c>
      <c r="B157" s="9">
        <f t="shared" si="78"/>
        <v>44685</v>
      </c>
      <c r="C157" s="51">
        <v>332481</v>
      </c>
      <c r="D157" s="64" t="str">
        <f t="shared" si="68"/>
        <v/>
      </c>
      <c r="E157" s="12"/>
      <c r="F157" s="12"/>
      <c r="G157" s="12"/>
      <c r="H157" s="12"/>
      <c r="I157" s="12"/>
      <c r="J157" s="12"/>
      <c r="K157" s="12"/>
      <c r="L157" s="12"/>
      <c r="M157" s="74">
        <f t="shared" si="69"/>
        <v>7</v>
      </c>
      <c r="N157" s="83">
        <v>6.99</v>
      </c>
      <c r="O157" s="83">
        <v>7.03</v>
      </c>
      <c r="P157" s="83"/>
      <c r="Q157" s="83"/>
      <c r="R157" s="83"/>
      <c r="S157" s="83"/>
      <c r="T157" s="83"/>
      <c r="U157" s="83"/>
      <c r="V157" s="5" t="str">
        <f t="shared" si="70"/>
        <v/>
      </c>
      <c r="W157" s="41"/>
      <c r="X157" s="41"/>
      <c r="Y157" s="41"/>
      <c r="Z157" s="41"/>
      <c r="AA157" s="41"/>
      <c r="AB157" s="41"/>
      <c r="AC157" s="41"/>
      <c r="AD157" s="41"/>
      <c r="AE157" s="5" t="str">
        <f t="shared" si="71"/>
        <v/>
      </c>
      <c r="AF157" s="41"/>
      <c r="AG157" s="41"/>
      <c r="AH157" s="41"/>
      <c r="AI157" s="41"/>
      <c r="AJ157" s="41"/>
      <c r="AK157" s="41"/>
      <c r="AL157" s="41"/>
      <c r="AM157" s="41"/>
      <c r="AN157" s="41">
        <f t="shared" si="79"/>
        <v>23.972602739726028</v>
      </c>
      <c r="AO157" s="41">
        <v>876</v>
      </c>
      <c r="AP157" s="110">
        <v>3.8</v>
      </c>
      <c r="AQ157" s="111">
        <v>3</v>
      </c>
      <c r="AR157" s="126">
        <f t="shared" si="72"/>
        <v>78.94736842105263</v>
      </c>
      <c r="AS157" s="126">
        <f t="shared" si="73"/>
        <v>21.05263157894737</v>
      </c>
      <c r="AT157" s="127">
        <v>910</v>
      </c>
      <c r="AU157" s="128">
        <v>2.3199999999999998</v>
      </c>
      <c r="AV157" s="129">
        <v>1.58</v>
      </c>
      <c r="AW157" s="126">
        <f t="shared" si="74"/>
        <v>68.103448275862078</v>
      </c>
      <c r="AX157" s="126">
        <f t="shared" si="75"/>
        <v>31.896551724137922</v>
      </c>
      <c r="AY157" s="64">
        <f t="shared" si="76"/>
        <v>43.063063063063034</v>
      </c>
      <c r="AZ157" s="97">
        <v>82.07</v>
      </c>
      <c r="BA157" s="68"/>
      <c r="BB157" s="68"/>
      <c r="BC157" s="68"/>
      <c r="BD157" s="68"/>
      <c r="BE157" s="15"/>
      <c r="BF157" s="5">
        <f t="shared" si="77"/>
        <v>7707</v>
      </c>
      <c r="BG157" s="42">
        <v>1764</v>
      </c>
      <c r="BH157" s="42">
        <v>5943</v>
      </c>
      <c r="BI157" s="42"/>
      <c r="BJ157" s="42"/>
      <c r="BK157" s="42">
        <v>0</v>
      </c>
      <c r="BL157" s="42"/>
      <c r="BM157" s="15"/>
    </row>
    <row r="158" spans="1:65" outlineLevel="5" x14ac:dyDescent="0.3">
      <c r="A158" s="22">
        <f t="shared" si="48"/>
        <v>5</v>
      </c>
      <c r="B158" s="9">
        <f t="shared" si="78"/>
        <v>44686</v>
      </c>
      <c r="C158" s="51">
        <v>328822</v>
      </c>
      <c r="D158" s="64" t="str">
        <f t="shared" si="68"/>
        <v/>
      </c>
      <c r="E158" s="12"/>
      <c r="F158" s="12"/>
      <c r="G158" s="12"/>
      <c r="H158" s="12"/>
      <c r="I158" s="12"/>
      <c r="J158" s="12"/>
      <c r="K158" s="12"/>
      <c r="L158" s="12"/>
      <c r="M158" s="74" t="str">
        <f t="shared" si="69"/>
        <v/>
      </c>
      <c r="N158" s="83" t="s">
        <v>103</v>
      </c>
      <c r="O158" s="83" t="s">
        <v>103</v>
      </c>
      <c r="P158" s="83"/>
      <c r="Q158" s="83"/>
      <c r="R158" s="83"/>
      <c r="S158" s="83"/>
      <c r="T158" s="83"/>
      <c r="U158" s="83"/>
      <c r="V158" s="5" t="str">
        <f t="shared" si="70"/>
        <v/>
      </c>
      <c r="W158" s="41"/>
      <c r="X158" s="41"/>
      <c r="Y158" s="41"/>
      <c r="Z158" s="41"/>
      <c r="AA158" s="41"/>
      <c r="AB158" s="41"/>
      <c r="AC158" s="41"/>
      <c r="AD158" s="41"/>
      <c r="AE158" s="5" t="str">
        <f t="shared" si="71"/>
        <v/>
      </c>
      <c r="AF158" s="41"/>
      <c r="AG158" s="41"/>
      <c r="AH158" s="41"/>
      <c r="AI158" s="41"/>
      <c r="AJ158" s="41"/>
      <c r="AK158" s="41"/>
      <c r="AL158" s="41"/>
      <c r="AM158" s="41"/>
      <c r="AN158" s="41">
        <f t="shared" si="79"/>
        <v>26.022304832713754</v>
      </c>
      <c r="AO158" s="41">
        <v>807</v>
      </c>
      <c r="AP158" s="110" t="s">
        <v>103</v>
      </c>
      <c r="AQ158" s="111" t="s">
        <v>103</v>
      </c>
      <c r="AR158" s="126" t="str">
        <f t="shared" si="72"/>
        <v/>
      </c>
      <c r="AS158" s="126" t="str">
        <f t="shared" si="73"/>
        <v/>
      </c>
      <c r="AT158" s="127">
        <v>902</v>
      </c>
      <c r="AU158" s="128" t="s">
        <v>103</v>
      </c>
      <c r="AV158" s="129" t="s">
        <v>103</v>
      </c>
      <c r="AW158" s="126" t="str">
        <f t="shared" si="74"/>
        <v/>
      </c>
      <c r="AX158" s="126" t="str">
        <f t="shared" si="75"/>
        <v/>
      </c>
      <c r="AY158" s="64" t="str">
        <f t="shared" si="76"/>
        <v/>
      </c>
      <c r="AZ158" s="97" t="s">
        <v>103</v>
      </c>
      <c r="BA158" s="68"/>
      <c r="BB158" s="68"/>
      <c r="BC158" s="68"/>
      <c r="BD158" s="68"/>
      <c r="BE158" s="15"/>
      <c r="BF158" s="5">
        <f t="shared" si="77"/>
        <v>10137</v>
      </c>
      <c r="BG158" s="42">
        <v>5621</v>
      </c>
      <c r="BH158" s="42">
        <v>4516</v>
      </c>
      <c r="BI158" s="42"/>
      <c r="BJ158" s="42"/>
      <c r="BK158" s="42">
        <v>0</v>
      </c>
      <c r="BL158" s="42"/>
      <c r="BM158" s="15"/>
    </row>
    <row r="159" spans="1:65" outlineLevel="5" x14ac:dyDescent="0.3">
      <c r="A159" s="22">
        <f t="shared" si="48"/>
        <v>5</v>
      </c>
      <c r="B159" s="9">
        <f t="shared" si="78"/>
        <v>44687</v>
      </c>
      <c r="C159" s="51">
        <v>322214</v>
      </c>
      <c r="D159" s="64" t="str">
        <f t="shared" si="68"/>
        <v/>
      </c>
      <c r="E159" s="12"/>
      <c r="F159" s="12"/>
      <c r="G159" s="12"/>
      <c r="H159" s="12"/>
      <c r="I159" s="12"/>
      <c r="J159" s="12"/>
      <c r="K159" s="12"/>
      <c r="L159" s="12"/>
      <c r="M159" s="74" t="str">
        <f t="shared" si="69"/>
        <v/>
      </c>
      <c r="N159" s="83" t="s">
        <v>103</v>
      </c>
      <c r="O159" s="83" t="s">
        <v>103</v>
      </c>
      <c r="P159" s="83"/>
      <c r="Q159" s="83"/>
      <c r="R159" s="83"/>
      <c r="S159" s="83"/>
      <c r="T159" s="83"/>
      <c r="U159" s="83"/>
      <c r="V159" s="5" t="str">
        <f t="shared" si="70"/>
        <v/>
      </c>
      <c r="W159" s="41"/>
      <c r="X159" s="41"/>
      <c r="Y159" s="41"/>
      <c r="Z159" s="41"/>
      <c r="AA159" s="41"/>
      <c r="AB159" s="41"/>
      <c r="AC159" s="41"/>
      <c r="AD159" s="41"/>
      <c r="AE159" s="5" t="str">
        <f t="shared" si="71"/>
        <v/>
      </c>
      <c r="AF159" s="41"/>
      <c r="AG159" s="41"/>
      <c r="AH159" s="41"/>
      <c r="AI159" s="41"/>
      <c r="AJ159" s="41"/>
      <c r="AK159" s="41"/>
      <c r="AL159" s="41"/>
      <c r="AM159" s="41"/>
      <c r="AN159" s="41">
        <f t="shared" si="79"/>
        <v>23.728813559322035</v>
      </c>
      <c r="AO159" s="41">
        <v>885</v>
      </c>
      <c r="AP159" s="110" t="s">
        <v>103</v>
      </c>
      <c r="AQ159" s="111" t="s">
        <v>103</v>
      </c>
      <c r="AR159" s="126" t="str">
        <f t="shared" si="72"/>
        <v/>
      </c>
      <c r="AS159" s="126" t="str">
        <f t="shared" si="73"/>
        <v/>
      </c>
      <c r="AT159" s="127">
        <v>1167</v>
      </c>
      <c r="AU159" s="128">
        <v>2.2999999999999998</v>
      </c>
      <c r="AV159" s="129" t="s">
        <v>103</v>
      </c>
      <c r="AW159" s="126" t="str">
        <f t="shared" si="74"/>
        <v/>
      </c>
      <c r="AX159" s="126" t="str">
        <f t="shared" si="75"/>
        <v/>
      </c>
      <c r="AY159" s="64" t="str">
        <f t="shared" si="76"/>
        <v/>
      </c>
      <c r="AZ159" s="97">
        <v>81.78</v>
      </c>
      <c r="BA159" s="68"/>
      <c r="BB159" s="68"/>
      <c r="BC159" s="68"/>
      <c r="BD159" s="68"/>
      <c r="BE159" s="15"/>
      <c r="BF159" s="5">
        <f t="shared" si="77"/>
        <v>9080</v>
      </c>
      <c r="BG159" s="42">
        <v>5700</v>
      </c>
      <c r="BH159" s="42">
        <v>3380</v>
      </c>
      <c r="BI159" s="42"/>
      <c r="BJ159" s="42"/>
      <c r="BK159" s="42">
        <v>0</v>
      </c>
      <c r="BL159" s="42"/>
      <c r="BM159" s="15"/>
    </row>
    <row r="160" spans="1:65" outlineLevel="5" x14ac:dyDescent="0.3">
      <c r="A160" s="22">
        <f t="shared" si="48"/>
        <v>5</v>
      </c>
      <c r="B160" s="9">
        <f t="shared" si="78"/>
        <v>44688</v>
      </c>
      <c r="C160" s="51">
        <v>330474</v>
      </c>
      <c r="D160" s="64" t="str">
        <f t="shared" si="68"/>
        <v/>
      </c>
      <c r="E160" s="12"/>
      <c r="F160" s="12"/>
      <c r="G160" s="12"/>
      <c r="H160" s="12"/>
      <c r="I160" s="12"/>
      <c r="J160" s="12"/>
      <c r="K160" s="12"/>
      <c r="L160" s="12"/>
      <c r="M160" s="74" t="str">
        <f t="shared" si="69"/>
        <v/>
      </c>
      <c r="N160" s="83" t="s">
        <v>103</v>
      </c>
      <c r="O160" s="83" t="s">
        <v>103</v>
      </c>
      <c r="P160" s="83"/>
      <c r="Q160" s="83"/>
      <c r="R160" s="83"/>
      <c r="S160" s="83"/>
      <c r="T160" s="83"/>
      <c r="U160" s="83"/>
      <c r="V160" s="5" t="str">
        <f t="shared" si="70"/>
        <v/>
      </c>
      <c r="W160" s="41"/>
      <c r="X160" s="41"/>
      <c r="Y160" s="41"/>
      <c r="Z160" s="41"/>
      <c r="AA160" s="41"/>
      <c r="AB160" s="41"/>
      <c r="AC160" s="41"/>
      <c r="AD160" s="41"/>
      <c r="AE160" s="5" t="str">
        <f t="shared" si="71"/>
        <v/>
      </c>
      <c r="AF160" s="41"/>
      <c r="AG160" s="41"/>
      <c r="AH160" s="41"/>
      <c r="AI160" s="41"/>
      <c r="AJ160" s="41"/>
      <c r="AK160" s="41"/>
      <c r="AL160" s="41"/>
      <c r="AM160" s="41"/>
      <c r="AN160" s="41">
        <f t="shared" si="79"/>
        <v>19.516728624535315</v>
      </c>
      <c r="AO160" s="41">
        <v>1076</v>
      </c>
      <c r="AP160" s="110" t="s">
        <v>103</v>
      </c>
      <c r="AQ160" s="111" t="s">
        <v>103</v>
      </c>
      <c r="AR160" s="126" t="str">
        <f t="shared" si="72"/>
        <v/>
      </c>
      <c r="AS160" s="126" t="str">
        <f t="shared" si="73"/>
        <v/>
      </c>
      <c r="AT160" s="127">
        <v>1334</v>
      </c>
      <c r="AU160" s="128" t="s">
        <v>103</v>
      </c>
      <c r="AV160" s="129" t="s">
        <v>103</v>
      </c>
      <c r="AW160" s="126" t="str">
        <f t="shared" si="74"/>
        <v/>
      </c>
      <c r="AX160" s="126" t="str">
        <f t="shared" si="75"/>
        <v/>
      </c>
      <c r="AY160" s="64" t="str">
        <f t="shared" si="76"/>
        <v/>
      </c>
      <c r="AZ160" s="97" t="s">
        <v>103</v>
      </c>
      <c r="BA160" s="68"/>
      <c r="BB160" s="68"/>
      <c r="BC160" s="68"/>
      <c r="BD160" s="68"/>
      <c r="BE160" s="15"/>
      <c r="BF160" s="5">
        <f t="shared" si="77"/>
        <v>9275</v>
      </c>
      <c r="BG160" s="42">
        <v>5667</v>
      </c>
      <c r="BH160" s="42">
        <v>3608</v>
      </c>
      <c r="BI160" s="42"/>
      <c r="BJ160" s="42"/>
      <c r="BK160" s="42">
        <v>0</v>
      </c>
      <c r="BL160" s="42"/>
      <c r="BM160" s="15"/>
    </row>
    <row r="161" spans="1:65" outlineLevel="5" x14ac:dyDescent="0.3">
      <c r="A161" s="22">
        <f t="shared" si="48"/>
        <v>5</v>
      </c>
      <c r="B161" s="9">
        <f t="shared" si="78"/>
        <v>44689</v>
      </c>
      <c r="C161" s="51">
        <v>321624</v>
      </c>
      <c r="D161" s="64" t="str">
        <f t="shared" si="68"/>
        <v/>
      </c>
      <c r="E161" s="12"/>
      <c r="F161" s="12"/>
      <c r="G161" s="12"/>
      <c r="H161" s="12"/>
      <c r="I161" s="12"/>
      <c r="J161" s="12"/>
      <c r="K161" s="12"/>
      <c r="L161" s="12"/>
      <c r="M161" s="74" t="str">
        <f t="shared" si="69"/>
        <v/>
      </c>
      <c r="N161" s="83" t="s">
        <v>103</v>
      </c>
      <c r="O161" s="83" t="s">
        <v>103</v>
      </c>
      <c r="P161" s="83"/>
      <c r="Q161" s="83"/>
      <c r="R161" s="83"/>
      <c r="S161" s="83"/>
      <c r="T161" s="83"/>
      <c r="U161" s="83"/>
      <c r="V161" s="5" t="str">
        <f t="shared" si="70"/>
        <v/>
      </c>
      <c r="W161" s="41"/>
      <c r="X161" s="41"/>
      <c r="Y161" s="41"/>
      <c r="Z161" s="41"/>
      <c r="AA161" s="41"/>
      <c r="AB161" s="41"/>
      <c r="AC161" s="41"/>
      <c r="AD161" s="41"/>
      <c r="AE161" s="5" t="str">
        <f t="shared" si="71"/>
        <v/>
      </c>
      <c r="AF161" s="41"/>
      <c r="AG161" s="41"/>
      <c r="AH161" s="41"/>
      <c r="AI161" s="41"/>
      <c r="AJ161" s="41"/>
      <c r="AK161" s="41"/>
      <c r="AL161" s="41"/>
      <c r="AM161" s="41"/>
      <c r="AN161" s="41">
        <f t="shared" si="79"/>
        <v>18.072289156626507</v>
      </c>
      <c r="AO161" s="41">
        <v>1162</v>
      </c>
      <c r="AP161" s="110" t="s">
        <v>103</v>
      </c>
      <c r="AQ161" s="111" t="s">
        <v>103</v>
      </c>
      <c r="AR161" s="126" t="str">
        <f t="shared" si="72"/>
        <v/>
      </c>
      <c r="AS161" s="126" t="str">
        <f t="shared" si="73"/>
        <v/>
      </c>
      <c r="AT161" s="127">
        <v>1303</v>
      </c>
      <c r="AU161" s="128" t="s">
        <v>103</v>
      </c>
      <c r="AV161" s="129" t="s">
        <v>103</v>
      </c>
      <c r="AW161" s="126" t="str">
        <f t="shared" si="74"/>
        <v/>
      </c>
      <c r="AX161" s="126" t="str">
        <f t="shared" si="75"/>
        <v/>
      </c>
      <c r="AY161" s="64" t="str">
        <f t="shared" si="76"/>
        <v/>
      </c>
      <c r="AZ161" s="97" t="s">
        <v>103</v>
      </c>
      <c r="BA161" s="68"/>
      <c r="BB161" s="68"/>
      <c r="BC161" s="68"/>
      <c r="BD161" s="68"/>
      <c r="BE161" s="15"/>
      <c r="BF161" s="5">
        <f t="shared" si="77"/>
        <v>9379</v>
      </c>
      <c r="BG161" s="42">
        <v>5847</v>
      </c>
      <c r="BH161" s="42">
        <v>3532</v>
      </c>
      <c r="BI161" s="42"/>
      <c r="BJ161" s="42"/>
      <c r="BK161" s="42">
        <v>0</v>
      </c>
      <c r="BL161" s="42"/>
      <c r="BM161" s="15"/>
    </row>
    <row r="162" spans="1:65" outlineLevel="5" x14ac:dyDescent="0.3">
      <c r="A162" s="22">
        <f t="shared" si="48"/>
        <v>5</v>
      </c>
      <c r="B162" s="9">
        <f t="shared" si="78"/>
        <v>44690</v>
      </c>
      <c r="C162" s="51">
        <v>316543</v>
      </c>
      <c r="D162" s="64" t="str">
        <f t="shared" si="68"/>
        <v/>
      </c>
      <c r="E162" s="12"/>
      <c r="F162" s="12"/>
      <c r="G162" s="12"/>
      <c r="H162" s="12"/>
      <c r="I162" s="12"/>
      <c r="J162" s="12"/>
      <c r="K162" s="12"/>
      <c r="L162" s="12"/>
      <c r="M162" s="74" t="str">
        <f t="shared" si="69"/>
        <v/>
      </c>
      <c r="N162" s="83" t="s">
        <v>103</v>
      </c>
      <c r="O162" s="83" t="s">
        <v>103</v>
      </c>
      <c r="P162" s="83"/>
      <c r="Q162" s="83"/>
      <c r="R162" s="83"/>
      <c r="S162" s="83"/>
      <c r="T162" s="83"/>
      <c r="U162" s="83"/>
      <c r="V162" s="5" t="str">
        <f t="shared" si="70"/>
        <v/>
      </c>
      <c r="W162" s="41"/>
      <c r="X162" s="41"/>
      <c r="Y162" s="41"/>
      <c r="Z162" s="41"/>
      <c r="AA162" s="41"/>
      <c r="AB162" s="41"/>
      <c r="AC162" s="41"/>
      <c r="AD162" s="41"/>
      <c r="AE162" s="5" t="str">
        <f t="shared" si="71"/>
        <v/>
      </c>
      <c r="AF162" s="41"/>
      <c r="AG162" s="41"/>
      <c r="AH162" s="41"/>
      <c r="AI162" s="41"/>
      <c r="AJ162" s="41"/>
      <c r="AK162" s="41"/>
      <c r="AL162" s="41"/>
      <c r="AM162" s="41"/>
      <c r="AN162" s="41">
        <f t="shared" si="79"/>
        <v>17.255546425636812</v>
      </c>
      <c r="AO162" s="41">
        <v>1217</v>
      </c>
      <c r="AP162" s="110" t="s">
        <v>103</v>
      </c>
      <c r="AQ162" s="111" t="s">
        <v>103</v>
      </c>
      <c r="AR162" s="126" t="str">
        <f t="shared" si="72"/>
        <v/>
      </c>
      <c r="AS162" s="126" t="str">
        <f t="shared" si="73"/>
        <v/>
      </c>
      <c r="AT162" s="127">
        <v>1335</v>
      </c>
      <c r="AU162" s="128">
        <v>2.25</v>
      </c>
      <c r="AV162" s="129" t="s">
        <v>103</v>
      </c>
      <c r="AW162" s="126" t="str">
        <f t="shared" si="74"/>
        <v/>
      </c>
      <c r="AX162" s="126" t="str">
        <f t="shared" si="75"/>
        <v/>
      </c>
      <c r="AY162" s="64" t="str">
        <f t="shared" si="76"/>
        <v/>
      </c>
      <c r="AZ162" s="97">
        <v>81.94</v>
      </c>
      <c r="BA162" s="68"/>
      <c r="BB162" s="68"/>
      <c r="BC162" s="68"/>
      <c r="BD162" s="68"/>
      <c r="BE162" s="15"/>
      <c r="BF162" s="5">
        <f t="shared" si="77"/>
        <v>12312</v>
      </c>
      <c r="BG162" s="42">
        <v>5319</v>
      </c>
      <c r="BH162" s="42">
        <v>6993</v>
      </c>
      <c r="BI162" s="42"/>
      <c r="BJ162" s="42"/>
      <c r="BK162" s="42">
        <v>0</v>
      </c>
      <c r="BL162" s="42"/>
      <c r="BM162" s="15"/>
    </row>
    <row r="163" spans="1:65" outlineLevel="5" x14ac:dyDescent="0.3">
      <c r="A163" s="22">
        <f t="shared" ref="A163:A234" si="80">MONTH(B163)</f>
        <v>5</v>
      </c>
      <c r="B163" s="9">
        <f t="shared" si="78"/>
        <v>44691</v>
      </c>
      <c r="C163" s="51">
        <v>320247</v>
      </c>
      <c r="D163" s="64" t="str">
        <f t="shared" si="68"/>
        <v/>
      </c>
      <c r="E163" s="12"/>
      <c r="F163" s="12"/>
      <c r="G163" s="12"/>
      <c r="H163" s="12"/>
      <c r="I163" s="12"/>
      <c r="J163" s="12"/>
      <c r="K163" s="12"/>
      <c r="L163" s="12"/>
      <c r="M163" s="74" t="str">
        <f t="shared" si="69"/>
        <v/>
      </c>
      <c r="N163" s="83" t="s">
        <v>103</v>
      </c>
      <c r="O163" s="83" t="s">
        <v>103</v>
      </c>
      <c r="P163" s="83"/>
      <c r="Q163" s="83"/>
      <c r="R163" s="83"/>
      <c r="S163" s="83"/>
      <c r="T163" s="83"/>
      <c r="U163" s="83"/>
      <c r="V163" s="5" t="str">
        <f t="shared" si="70"/>
        <v/>
      </c>
      <c r="W163" s="41"/>
      <c r="X163" s="41"/>
      <c r="Y163" s="41"/>
      <c r="Z163" s="41"/>
      <c r="AA163" s="41"/>
      <c r="AB163" s="41"/>
      <c r="AC163" s="41"/>
      <c r="AD163" s="41"/>
      <c r="AE163" s="5" t="str">
        <f t="shared" si="71"/>
        <v/>
      </c>
      <c r="AF163" s="41"/>
      <c r="AG163" s="41"/>
      <c r="AH163" s="41"/>
      <c r="AI163" s="41"/>
      <c r="AJ163" s="41"/>
      <c r="AK163" s="41"/>
      <c r="AL163" s="41"/>
      <c r="AM163" s="41"/>
      <c r="AN163" s="41">
        <f t="shared" si="79"/>
        <v>20.038167938931299</v>
      </c>
      <c r="AO163" s="41">
        <v>1048</v>
      </c>
      <c r="AP163" s="110" t="s">
        <v>103</v>
      </c>
      <c r="AQ163" s="111" t="s">
        <v>103</v>
      </c>
      <c r="AR163" s="126" t="str">
        <f t="shared" si="72"/>
        <v/>
      </c>
      <c r="AS163" s="126" t="str">
        <f t="shared" si="73"/>
        <v/>
      </c>
      <c r="AT163" s="127">
        <v>1473</v>
      </c>
      <c r="AU163" s="128">
        <v>2.2799999999999998</v>
      </c>
      <c r="AV163" s="129" t="s">
        <v>103</v>
      </c>
      <c r="AW163" s="126" t="str">
        <f t="shared" si="74"/>
        <v/>
      </c>
      <c r="AX163" s="126" t="str">
        <f t="shared" si="75"/>
        <v/>
      </c>
      <c r="AY163" s="64" t="str">
        <f t="shared" si="76"/>
        <v/>
      </c>
      <c r="AZ163" s="97">
        <v>81.84</v>
      </c>
      <c r="BA163" s="68"/>
      <c r="BB163" s="68"/>
      <c r="BC163" s="68"/>
      <c r="BD163" s="68"/>
      <c r="BE163" s="15"/>
      <c r="BF163" s="5">
        <f t="shared" si="77"/>
        <v>10537</v>
      </c>
      <c r="BG163" s="42">
        <v>8329</v>
      </c>
      <c r="BH163" s="42">
        <v>2208</v>
      </c>
      <c r="BI163" s="42"/>
      <c r="BJ163" s="42"/>
      <c r="BK163" s="42">
        <v>0</v>
      </c>
      <c r="BL163" s="42"/>
      <c r="BM163" s="15"/>
    </row>
    <row r="164" spans="1:65" outlineLevel="5" x14ac:dyDescent="0.3">
      <c r="A164" s="22">
        <f t="shared" si="80"/>
        <v>5</v>
      </c>
      <c r="B164" s="9">
        <f t="shared" si="78"/>
        <v>44692</v>
      </c>
      <c r="C164" s="51">
        <v>310412</v>
      </c>
      <c r="D164" s="64" t="str">
        <f t="shared" si="68"/>
        <v/>
      </c>
      <c r="E164" s="12"/>
      <c r="F164" s="12"/>
      <c r="G164" s="12"/>
      <c r="H164" s="12"/>
      <c r="I164" s="12"/>
      <c r="J164" s="12"/>
      <c r="K164" s="12"/>
      <c r="L164" s="12"/>
      <c r="M164" s="74" t="str">
        <f t="shared" si="69"/>
        <v/>
      </c>
      <c r="N164" s="83" t="s">
        <v>103</v>
      </c>
      <c r="O164" s="83" t="s">
        <v>103</v>
      </c>
      <c r="P164" s="83"/>
      <c r="Q164" s="83"/>
      <c r="R164" s="83"/>
      <c r="S164" s="83"/>
      <c r="T164" s="83"/>
      <c r="U164" s="83"/>
      <c r="V164" s="5" t="str">
        <f t="shared" si="70"/>
        <v/>
      </c>
      <c r="W164" s="41"/>
      <c r="X164" s="41"/>
      <c r="Y164" s="41"/>
      <c r="Z164" s="41"/>
      <c r="AA164" s="41"/>
      <c r="AB164" s="41"/>
      <c r="AC164" s="41"/>
      <c r="AD164" s="41"/>
      <c r="AE164" s="5" t="str">
        <f t="shared" si="71"/>
        <v/>
      </c>
      <c r="AF164" s="41"/>
      <c r="AG164" s="41"/>
      <c r="AH164" s="41"/>
      <c r="AI164" s="41"/>
      <c r="AJ164" s="41"/>
      <c r="AK164" s="41"/>
      <c r="AL164" s="41"/>
      <c r="AM164" s="41"/>
      <c r="AN164" s="41">
        <f t="shared" si="79"/>
        <v>18.437225636523266</v>
      </c>
      <c r="AO164" s="41">
        <v>1139</v>
      </c>
      <c r="AP164" s="110" t="s">
        <v>103</v>
      </c>
      <c r="AQ164" s="111" t="s">
        <v>103</v>
      </c>
      <c r="AR164" s="126" t="str">
        <f t="shared" si="72"/>
        <v/>
      </c>
      <c r="AS164" s="126" t="str">
        <f t="shared" si="73"/>
        <v/>
      </c>
      <c r="AT164" s="127">
        <v>1277</v>
      </c>
      <c r="AU164" s="128">
        <v>2.31</v>
      </c>
      <c r="AV164" s="129" t="s">
        <v>103</v>
      </c>
      <c r="AW164" s="126" t="str">
        <f t="shared" si="74"/>
        <v/>
      </c>
      <c r="AX164" s="126" t="str">
        <f t="shared" si="75"/>
        <v/>
      </c>
      <c r="AY164" s="64" t="str">
        <f t="shared" si="76"/>
        <v/>
      </c>
      <c r="AZ164" s="97">
        <v>81.77</v>
      </c>
      <c r="BA164" s="68"/>
      <c r="BB164" s="68"/>
      <c r="BC164" s="68"/>
      <c r="BD164" s="68"/>
      <c r="BE164" s="15"/>
      <c r="BF164" s="5">
        <f t="shared" si="77"/>
        <v>9604</v>
      </c>
      <c r="BG164" s="42">
        <v>4690</v>
      </c>
      <c r="BH164" s="42">
        <v>4914</v>
      </c>
      <c r="BI164" s="42"/>
      <c r="BJ164" s="42"/>
      <c r="BK164" s="42">
        <v>0</v>
      </c>
      <c r="BL164" s="42"/>
      <c r="BM164" s="15"/>
    </row>
    <row r="165" spans="1:65" outlineLevel="5" x14ac:dyDescent="0.3">
      <c r="A165" s="22">
        <f t="shared" si="80"/>
        <v>5</v>
      </c>
      <c r="B165" s="9">
        <f t="shared" si="78"/>
        <v>44693</v>
      </c>
      <c r="C165" s="51">
        <v>320998</v>
      </c>
      <c r="D165" s="64" t="str">
        <f t="shared" si="68"/>
        <v/>
      </c>
      <c r="E165" s="12"/>
      <c r="F165" s="12"/>
      <c r="G165" s="12"/>
      <c r="H165" s="12"/>
      <c r="I165" s="12"/>
      <c r="J165" s="12"/>
      <c r="K165" s="12"/>
      <c r="L165" s="12"/>
      <c r="M165" s="74">
        <f t="shared" si="69"/>
        <v>7.2</v>
      </c>
      <c r="N165" s="83">
        <v>7.21</v>
      </c>
      <c r="O165" s="83">
        <v>7.18</v>
      </c>
      <c r="P165" s="83"/>
      <c r="Q165" s="83"/>
      <c r="R165" s="83"/>
      <c r="S165" s="83"/>
      <c r="T165" s="83"/>
      <c r="U165" s="83"/>
      <c r="V165" s="5" t="str">
        <f t="shared" si="70"/>
        <v/>
      </c>
      <c r="W165" s="41"/>
      <c r="X165" s="41"/>
      <c r="Y165" s="41"/>
      <c r="Z165" s="41"/>
      <c r="AA165" s="41"/>
      <c r="AB165" s="41"/>
      <c r="AC165" s="41"/>
      <c r="AD165" s="41"/>
      <c r="AE165" s="5" t="str">
        <f t="shared" si="71"/>
        <v/>
      </c>
      <c r="AF165" s="41"/>
      <c r="AG165" s="41"/>
      <c r="AH165" s="41"/>
      <c r="AI165" s="41"/>
      <c r="AJ165" s="41"/>
      <c r="AK165" s="41"/>
      <c r="AL165" s="41"/>
      <c r="AM165" s="41"/>
      <c r="AN165" s="41">
        <f t="shared" si="79"/>
        <v>15.140591204037491</v>
      </c>
      <c r="AO165" s="41">
        <v>1387</v>
      </c>
      <c r="AP165" s="110">
        <v>3.39</v>
      </c>
      <c r="AQ165" s="111">
        <v>2.79</v>
      </c>
      <c r="AR165" s="126">
        <f t="shared" si="72"/>
        <v>82.30088495575221</v>
      </c>
      <c r="AS165" s="126">
        <f t="shared" si="73"/>
        <v>17.69911504424779</v>
      </c>
      <c r="AT165" s="127">
        <v>1374</v>
      </c>
      <c r="AU165" s="128">
        <v>2.37</v>
      </c>
      <c r="AV165" s="129">
        <v>1.62</v>
      </c>
      <c r="AW165" s="126">
        <f t="shared" si="74"/>
        <v>68.35443037974683</v>
      </c>
      <c r="AX165" s="126">
        <f t="shared" si="75"/>
        <v>31.64556962025317</v>
      </c>
      <c r="AY165" s="64">
        <f t="shared" si="76"/>
        <v>53.548387096774185</v>
      </c>
      <c r="AZ165" s="97">
        <v>81.61</v>
      </c>
      <c r="BA165" s="68"/>
      <c r="BB165" s="68"/>
      <c r="BC165" s="68"/>
      <c r="BD165" s="68"/>
      <c r="BE165" s="15"/>
      <c r="BF165" s="5">
        <f t="shared" si="77"/>
        <v>11425</v>
      </c>
      <c r="BG165" s="42">
        <v>1474</v>
      </c>
      <c r="BH165" s="42">
        <v>9951</v>
      </c>
      <c r="BI165" s="42"/>
      <c r="BJ165" s="42"/>
      <c r="BK165" s="42">
        <v>0</v>
      </c>
      <c r="BL165" s="42"/>
      <c r="BM165" s="15"/>
    </row>
    <row r="166" spans="1:65" outlineLevel="5" x14ac:dyDescent="0.3">
      <c r="A166" s="22">
        <f t="shared" si="80"/>
        <v>5</v>
      </c>
      <c r="B166" s="9">
        <f t="shared" si="78"/>
        <v>44694</v>
      </c>
      <c r="C166" s="51">
        <v>322114</v>
      </c>
      <c r="D166" s="64" t="str">
        <f t="shared" si="68"/>
        <v/>
      </c>
      <c r="E166" s="12"/>
      <c r="F166" s="12"/>
      <c r="G166" s="12"/>
      <c r="H166" s="12"/>
      <c r="I166" s="12"/>
      <c r="J166" s="12"/>
      <c r="K166" s="12"/>
      <c r="L166" s="12"/>
      <c r="M166" s="74" t="str">
        <f t="shared" si="69"/>
        <v/>
      </c>
      <c r="N166" s="83" t="s">
        <v>103</v>
      </c>
      <c r="O166" s="83" t="s">
        <v>103</v>
      </c>
      <c r="P166" s="83"/>
      <c r="Q166" s="83"/>
      <c r="R166" s="83"/>
      <c r="S166" s="83"/>
      <c r="T166" s="83"/>
      <c r="U166" s="83"/>
      <c r="V166" s="5" t="str">
        <f t="shared" si="70"/>
        <v/>
      </c>
      <c r="W166" s="41"/>
      <c r="X166" s="41"/>
      <c r="Y166" s="41"/>
      <c r="Z166" s="41"/>
      <c r="AA166" s="41"/>
      <c r="AB166" s="41"/>
      <c r="AC166" s="41"/>
      <c r="AD166" s="41"/>
      <c r="AE166" s="5" t="str">
        <f t="shared" si="71"/>
        <v/>
      </c>
      <c r="AF166" s="41"/>
      <c r="AG166" s="41"/>
      <c r="AH166" s="41"/>
      <c r="AI166" s="41"/>
      <c r="AJ166" s="41"/>
      <c r="AK166" s="41"/>
      <c r="AL166" s="41"/>
      <c r="AM166" s="41"/>
      <c r="AN166" s="41">
        <f t="shared" si="79"/>
        <v>20.153550863723609</v>
      </c>
      <c r="AO166" s="41">
        <v>1042</v>
      </c>
      <c r="AP166" s="110" t="s">
        <v>103</v>
      </c>
      <c r="AQ166" s="111" t="s">
        <v>103</v>
      </c>
      <c r="AR166" s="126" t="str">
        <f t="shared" si="72"/>
        <v/>
      </c>
      <c r="AS166" s="126" t="str">
        <f t="shared" si="73"/>
        <v/>
      </c>
      <c r="AT166" s="127">
        <v>1101</v>
      </c>
      <c r="AU166" s="128">
        <v>2.33</v>
      </c>
      <c r="AV166" s="129" t="s">
        <v>103</v>
      </c>
      <c r="AW166" s="126" t="str">
        <f t="shared" si="74"/>
        <v/>
      </c>
      <c r="AX166" s="126" t="str">
        <f t="shared" si="75"/>
        <v/>
      </c>
      <c r="AY166" s="64" t="str">
        <f t="shared" si="76"/>
        <v/>
      </c>
      <c r="AZ166" s="97">
        <v>80.78</v>
      </c>
      <c r="BA166" s="68"/>
      <c r="BB166" s="68"/>
      <c r="BC166" s="68"/>
      <c r="BD166" s="68"/>
      <c r="BE166" s="15"/>
      <c r="BF166" s="5">
        <f t="shared" si="77"/>
        <v>12614</v>
      </c>
      <c r="BG166" s="42">
        <v>3982</v>
      </c>
      <c r="BH166" s="42">
        <v>8632</v>
      </c>
      <c r="BI166" s="42"/>
      <c r="BJ166" s="42"/>
      <c r="BK166" s="42">
        <v>0</v>
      </c>
      <c r="BL166" s="42"/>
      <c r="BM166" s="15"/>
    </row>
    <row r="167" spans="1:65" outlineLevel="5" x14ac:dyDescent="0.3">
      <c r="A167" s="22">
        <f t="shared" si="80"/>
        <v>5</v>
      </c>
      <c r="B167" s="9">
        <f t="shared" si="78"/>
        <v>44695</v>
      </c>
      <c r="C167" s="51">
        <v>325112</v>
      </c>
      <c r="D167" s="64" t="str">
        <f t="shared" si="68"/>
        <v/>
      </c>
      <c r="E167" s="12"/>
      <c r="F167" s="12"/>
      <c r="G167" s="12"/>
      <c r="H167" s="12"/>
      <c r="I167" s="12"/>
      <c r="J167" s="12"/>
      <c r="K167" s="12"/>
      <c r="L167" s="12"/>
      <c r="M167" s="74" t="str">
        <f t="shared" si="69"/>
        <v/>
      </c>
      <c r="N167" s="83" t="s">
        <v>103</v>
      </c>
      <c r="O167" s="83" t="s">
        <v>103</v>
      </c>
      <c r="P167" s="83"/>
      <c r="Q167" s="83"/>
      <c r="R167" s="83"/>
      <c r="S167" s="83"/>
      <c r="T167" s="83"/>
      <c r="U167" s="83"/>
      <c r="V167" s="5" t="str">
        <f t="shared" si="70"/>
        <v/>
      </c>
      <c r="W167" s="41"/>
      <c r="X167" s="41"/>
      <c r="Y167" s="41"/>
      <c r="Z167" s="41"/>
      <c r="AA167" s="41"/>
      <c r="AB167" s="41"/>
      <c r="AC167" s="41"/>
      <c r="AD167" s="41"/>
      <c r="AE167" s="5" t="str">
        <f t="shared" si="71"/>
        <v/>
      </c>
      <c r="AF167" s="41"/>
      <c r="AG167" s="41"/>
      <c r="AH167" s="41"/>
      <c r="AI167" s="41"/>
      <c r="AJ167" s="41"/>
      <c r="AK167" s="41"/>
      <c r="AL167" s="41"/>
      <c r="AM167" s="41"/>
      <c r="AN167" s="41">
        <f t="shared" si="79"/>
        <v>18.166089965397923</v>
      </c>
      <c r="AO167" s="41">
        <v>1156</v>
      </c>
      <c r="AP167" s="110" t="s">
        <v>103</v>
      </c>
      <c r="AQ167" s="111" t="s">
        <v>103</v>
      </c>
      <c r="AR167" s="126" t="str">
        <f t="shared" si="72"/>
        <v/>
      </c>
      <c r="AS167" s="126" t="str">
        <f t="shared" si="73"/>
        <v/>
      </c>
      <c r="AT167" s="127">
        <v>1280</v>
      </c>
      <c r="AU167" s="128" t="s">
        <v>103</v>
      </c>
      <c r="AV167" s="129" t="s">
        <v>103</v>
      </c>
      <c r="AW167" s="126" t="str">
        <f t="shared" si="74"/>
        <v/>
      </c>
      <c r="AX167" s="126" t="str">
        <f t="shared" si="75"/>
        <v/>
      </c>
      <c r="AY167" s="64" t="str">
        <f t="shared" si="76"/>
        <v/>
      </c>
      <c r="AZ167" s="97" t="s">
        <v>103</v>
      </c>
      <c r="BA167" s="68"/>
      <c r="BB167" s="68"/>
      <c r="BC167" s="68"/>
      <c r="BD167" s="68"/>
      <c r="BE167" s="15"/>
      <c r="BF167" s="5">
        <f t="shared" si="77"/>
        <v>9465</v>
      </c>
      <c r="BG167" s="42">
        <v>6310</v>
      </c>
      <c r="BH167" s="42">
        <v>3155</v>
      </c>
      <c r="BI167" s="42"/>
      <c r="BJ167" s="42"/>
      <c r="BK167" s="42">
        <v>0</v>
      </c>
      <c r="BL167" s="42"/>
      <c r="BM167" s="15"/>
    </row>
    <row r="168" spans="1:65" outlineLevel="5" x14ac:dyDescent="0.3">
      <c r="A168" s="22">
        <f t="shared" si="80"/>
        <v>5</v>
      </c>
      <c r="B168" s="9">
        <f t="shared" si="78"/>
        <v>44696</v>
      </c>
      <c r="C168" s="51">
        <v>311565</v>
      </c>
      <c r="D168" s="64" t="str">
        <f t="shared" si="68"/>
        <v/>
      </c>
      <c r="E168" s="12"/>
      <c r="F168" s="12"/>
      <c r="G168" s="12"/>
      <c r="H168" s="12"/>
      <c r="I168" s="12"/>
      <c r="J168" s="12"/>
      <c r="K168" s="12"/>
      <c r="L168" s="12"/>
      <c r="M168" s="74" t="str">
        <f t="shared" si="69"/>
        <v/>
      </c>
      <c r="N168" s="83" t="s">
        <v>103</v>
      </c>
      <c r="O168" s="83" t="s">
        <v>103</v>
      </c>
      <c r="P168" s="83"/>
      <c r="Q168" s="83"/>
      <c r="R168" s="83"/>
      <c r="S168" s="83"/>
      <c r="T168" s="83"/>
      <c r="U168" s="83"/>
      <c r="V168" s="5" t="str">
        <f t="shared" si="70"/>
        <v/>
      </c>
      <c r="W168" s="41"/>
      <c r="X168" s="41"/>
      <c r="Y168" s="41"/>
      <c r="Z168" s="41"/>
      <c r="AA168" s="41"/>
      <c r="AB168" s="41"/>
      <c r="AC168" s="41"/>
      <c r="AD168" s="41"/>
      <c r="AE168" s="5" t="str">
        <f t="shared" si="71"/>
        <v/>
      </c>
      <c r="AF168" s="41"/>
      <c r="AG168" s="41"/>
      <c r="AH168" s="41"/>
      <c r="AI168" s="41"/>
      <c r="AJ168" s="41"/>
      <c r="AK168" s="41"/>
      <c r="AL168" s="41"/>
      <c r="AM168" s="41"/>
      <c r="AN168" s="41">
        <f t="shared" si="79"/>
        <v>23.23008849557522</v>
      </c>
      <c r="AO168" s="41">
        <v>904</v>
      </c>
      <c r="AP168" s="110" t="s">
        <v>103</v>
      </c>
      <c r="AQ168" s="111" t="s">
        <v>103</v>
      </c>
      <c r="AR168" s="126" t="str">
        <f t="shared" si="72"/>
        <v/>
      </c>
      <c r="AS168" s="126" t="str">
        <f t="shared" si="73"/>
        <v/>
      </c>
      <c r="AT168" s="127">
        <v>993</v>
      </c>
      <c r="AU168" s="128" t="s">
        <v>103</v>
      </c>
      <c r="AV168" s="129" t="s">
        <v>103</v>
      </c>
      <c r="AW168" s="126" t="str">
        <f t="shared" si="74"/>
        <v/>
      </c>
      <c r="AX168" s="126" t="str">
        <f t="shared" si="75"/>
        <v/>
      </c>
      <c r="AY168" s="64" t="str">
        <f t="shared" si="76"/>
        <v/>
      </c>
      <c r="AZ168" s="97" t="s">
        <v>103</v>
      </c>
      <c r="BA168" s="68"/>
      <c r="BB168" s="68"/>
      <c r="BC168" s="68"/>
      <c r="BD168" s="68"/>
      <c r="BE168" s="15"/>
      <c r="BF168" s="5">
        <f t="shared" si="77"/>
        <v>6391</v>
      </c>
      <c r="BG168" s="42">
        <v>0</v>
      </c>
      <c r="BH168" s="42">
        <v>6391</v>
      </c>
      <c r="BI168" s="42"/>
      <c r="BJ168" s="42"/>
      <c r="BK168" s="42">
        <v>0</v>
      </c>
      <c r="BL168" s="42"/>
      <c r="BM168" s="15"/>
    </row>
    <row r="169" spans="1:65" outlineLevel="5" x14ac:dyDescent="0.3">
      <c r="A169" s="22">
        <f t="shared" si="80"/>
        <v>5</v>
      </c>
      <c r="B169" s="9">
        <f t="shared" si="78"/>
        <v>44697</v>
      </c>
      <c r="C169" s="51">
        <v>328519</v>
      </c>
      <c r="D169" s="64" t="str">
        <f t="shared" si="68"/>
        <v/>
      </c>
      <c r="E169" s="12"/>
      <c r="F169" s="12"/>
      <c r="G169" s="12"/>
      <c r="H169" s="12"/>
      <c r="I169" s="12"/>
      <c r="J169" s="12"/>
      <c r="K169" s="12"/>
      <c r="L169" s="12"/>
      <c r="M169" s="74" t="str">
        <f t="shared" si="69"/>
        <v/>
      </c>
      <c r="N169" s="83" t="s">
        <v>103</v>
      </c>
      <c r="O169" s="83" t="s">
        <v>103</v>
      </c>
      <c r="P169" s="83"/>
      <c r="Q169" s="83"/>
      <c r="R169" s="83"/>
      <c r="S169" s="83"/>
      <c r="T169" s="83"/>
      <c r="U169" s="83"/>
      <c r="V169" s="5" t="str">
        <f t="shared" si="70"/>
        <v/>
      </c>
      <c r="W169" s="41"/>
      <c r="X169" s="41"/>
      <c r="Y169" s="41"/>
      <c r="Z169" s="41"/>
      <c r="AA169" s="41"/>
      <c r="AB169" s="41"/>
      <c r="AC169" s="41"/>
      <c r="AD169" s="41"/>
      <c r="AE169" s="5" t="str">
        <f t="shared" si="71"/>
        <v/>
      </c>
      <c r="AF169" s="41"/>
      <c r="AG169" s="41"/>
      <c r="AH169" s="41"/>
      <c r="AI169" s="41"/>
      <c r="AJ169" s="41"/>
      <c r="AK169" s="41"/>
      <c r="AL169" s="41"/>
      <c r="AM169" s="41"/>
      <c r="AN169" s="41">
        <f t="shared" si="79"/>
        <v>20.689655172413794</v>
      </c>
      <c r="AO169" s="41">
        <v>1015</v>
      </c>
      <c r="AP169" s="110" t="s">
        <v>103</v>
      </c>
      <c r="AQ169" s="111" t="s">
        <v>103</v>
      </c>
      <c r="AR169" s="126" t="str">
        <f t="shared" si="72"/>
        <v/>
      </c>
      <c r="AS169" s="126" t="str">
        <f t="shared" si="73"/>
        <v/>
      </c>
      <c r="AT169" s="127">
        <v>1139</v>
      </c>
      <c r="AU169" s="128">
        <v>2.42</v>
      </c>
      <c r="AV169" s="129" t="s">
        <v>103</v>
      </c>
      <c r="AW169" s="126" t="str">
        <f t="shared" si="74"/>
        <v/>
      </c>
      <c r="AX169" s="126" t="str">
        <f t="shared" si="75"/>
        <v/>
      </c>
      <c r="AY169" s="64" t="str">
        <f t="shared" si="76"/>
        <v/>
      </c>
      <c r="AZ169" s="97">
        <v>81.88</v>
      </c>
      <c r="BA169" s="68"/>
      <c r="BB169" s="68"/>
      <c r="BC169" s="68"/>
      <c r="BD169" s="68"/>
      <c r="BE169" s="15"/>
      <c r="BF169" s="5">
        <f t="shared" si="77"/>
        <v>4604</v>
      </c>
      <c r="BG169" s="42">
        <v>2299</v>
      </c>
      <c r="BH169" s="42">
        <v>2305</v>
      </c>
      <c r="BI169" s="42"/>
      <c r="BJ169" s="42"/>
      <c r="BK169" s="42">
        <v>0</v>
      </c>
      <c r="BL169" s="42"/>
      <c r="BM169" s="15"/>
    </row>
    <row r="170" spans="1:65" outlineLevel="5" x14ac:dyDescent="0.3">
      <c r="A170" s="22">
        <f t="shared" si="80"/>
        <v>5</v>
      </c>
      <c r="B170" s="9">
        <f t="shared" si="78"/>
        <v>44698</v>
      </c>
      <c r="C170" s="51">
        <v>320994</v>
      </c>
      <c r="D170" s="64" t="str">
        <f t="shared" si="68"/>
        <v/>
      </c>
      <c r="E170" s="12"/>
      <c r="F170" s="12"/>
      <c r="G170" s="12"/>
      <c r="H170" s="12"/>
      <c r="I170" s="12"/>
      <c r="J170" s="12"/>
      <c r="K170" s="12"/>
      <c r="L170" s="12"/>
      <c r="M170" s="74">
        <f t="shared" si="69"/>
        <v>7.3</v>
      </c>
      <c r="N170" s="83">
        <v>7.27</v>
      </c>
      <c r="O170" s="83">
        <v>7.23</v>
      </c>
      <c r="P170" s="83"/>
      <c r="Q170" s="83"/>
      <c r="R170" s="83"/>
      <c r="S170" s="83"/>
      <c r="T170" s="83"/>
      <c r="U170" s="83"/>
      <c r="V170" s="5" t="str">
        <f t="shared" si="70"/>
        <v/>
      </c>
      <c r="W170" s="41"/>
      <c r="X170" s="41"/>
      <c r="Y170" s="41"/>
      <c r="Z170" s="41"/>
      <c r="AA170" s="41"/>
      <c r="AB170" s="41"/>
      <c r="AC170" s="41"/>
      <c r="AD170" s="41"/>
      <c r="AE170" s="5" t="str">
        <f t="shared" si="71"/>
        <v/>
      </c>
      <c r="AF170" s="41"/>
      <c r="AG170" s="41"/>
      <c r="AH170" s="41"/>
      <c r="AI170" s="41"/>
      <c r="AJ170" s="41"/>
      <c r="AK170" s="41"/>
      <c r="AL170" s="41"/>
      <c r="AM170" s="41"/>
      <c r="AN170" s="41">
        <f t="shared" si="79"/>
        <v>18.38879159369527</v>
      </c>
      <c r="AO170" s="41">
        <v>1142</v>
      </c>
      <c r="AP170" s="110">
        <v>3.83</v>
      </c>
      <c r="AQ170" s="111">
        <v>3.08</v>
      </c>
      <c r="AR170" s="126">
        <f t="shared" si="72"/>
        <v>80.417754569190606</v>
      </c>
      <c r="AS170" s="126">
        <f t="shared" si="73"/>
        <v>19.582245430809394</v>
      </c>
      <c r="AT170" s="127">
        <v>1282</v>
      </c>
      <c r="AU170" s="128">
        <v>2.4900000000000002</v>
      </c>
      <c r="AV170" s="129">
        <v>1.74</v>
      </c>
      <c r="AW170" s="126">
        <f t="shared" si="74"/>
        <v>69.879518072289144</v>
      </c>
      <c r="AX170" s="126">
        <f t="shared" si="75"/>
        <v>30.120481927710856</v>
      </c>
      <c r="AY170" s="64">
        <f t="shared" si="76"/>
        <v>43.506493506493563</v>
      </c>
      <c r="AZ170" s="97">
        <v>81.7</v>
      </c>
      <c r="BA170" s="68"/>
      <c r="BB170" s="68"/>
      <c r="BC170" s="68"/>
      <c r="BD170" s="68"/>
      <c r="BE170" s="15"/>
      <c r="BF170" s="5">
        <f t="shared" si="77"/>
        <v>9885</v>
      </c>
      <c r="BG170" s="42">
        <v>5681</v>
      </c>
      <c r="BH170" s="42">
        <v>4204</v>
      </c>
      <c r="BI170" s="42"/>
      <c r="BJ170" s="42"/>
      <c r="BK170" s="42">
        <v>0</v>
      </c>
      <c r="BL170" s="42"/>
      <c r="BM170" s="15"/>
    </row>
    <row r="171" spans="1:65" outlineLevel="5" x14ac:dyDescent="0.3">
      <c r="A171" s="22">
        <f t="shared" si="80"/>
        <v>5</v>
      </c>
      <c r="B171" s="9">
        <f t="shared" si="78"/>
        <v>44699</v>
      </c>
      <c r="C171" s="51">
        <v>316223</v>
      </c>
      <c r="D171" s="64" t="str">
        <f t="shared" si="68"/>
        <v/>
      </c>
      <c r="E171" s="12"/>
      <c r="F171" s="12"/>
      <c r="G171" s="12"/>
      <c r="H171" s="12"/>
      <c r="I171" s="12"/>
      <c r="J171" s="12"/>
      <c r="K171" s="12"/>
      <c r="L171" s="12"/>
      <c r="M171" s="74" t="str">
        <f t="shared" si="69"/>
        <v/>
      </c>
      <c r="N171" s="83" t="s">
        <v>103</v>
      </c>
      <c r="O171" s="83" t="s">
        <v>103</v>
      </c>
      <c r="P171" s="83"/>
      <c r="Q171" s="83"/>
      <c r="R171" s="83"/>
      <c r="S171" s="83"/>
      <c r="T171" s="83"/>
      <c r="U171" s="83"/>
      <c r="V171" s="5" t="str">
        <f t="shared" si="70"/>
        <v/>
      </c>
      <c r="W171" s="41"/>
      <c r="X171" s="41"/>
      <c r="Y171" s="41"/>
      <c r="Z171" s="41"/>
      <c r="AA171" s="41"/>
      <c r="AB171" s="41"/>
      <c r="AC171" s="41"/>
      <c r="AD171" s="41"/>
      <c r="AE171" s="5" t="str">
        <f t="shared" si="71"/>
        <v/>
      </c>
      <c r="AF171" s="41"/>
      <c r="AG171" s="41"/>
      <c r="AH171" s="41"/>
      <c r="AI171" s="41"/>
      <c r="AJ171" s="41"/>
      <c r="AK171" s="41"/>
      <c r="AL171" s="41"/>
      <c r="AM171" s="41"/>
      <c r="AN171" s="41">
        <f t="shared" si="79"/>
        <v>16.587677725118482</v>
      </c>
      <c r="AO171" s="41">
        <v>1266</v>
      </c>
      <c r="AP171" s="110" t="s">
        <v>103</v>
      </c>
      <c r="AQ171" s="111" t="s">
        <v>103</v>
      </c>
      <c r="AR171" s="126" t="str">
        <f t="shared" si="72"/>
        <v/>
      </c>
      <c r="AS171" s="126" t="str">
        <f t="shared" si="73"/>
        <v/>
      </c>
      <c r="AT171" s="127">
        <v>1347</v>
      </c>
      <c r="AU171" s="128">
        <v>2.41</v>
      </c>
      <c r="AV171" s="129" t="s">
        <v>103</v>
      </c>
      <c r="AW171" s="126" t="str">
        <f t="shared" si="74"/>
        <v/>
      </c>
      <c r="AX171" s="126" t="str">
        <f t="shared" si="75"/>
        <v/>
      </c>
      <c r="AY171" s="64" t="str">
        <f t="shared" si="76"/>
        <v/>
      </c>
      <c r="AZ171" s="97">
        <v>81.64</v>
      </c>
      <c r="BA171" s="68"/>
      <c r="BB171" s="68"/>
      <c r="BC171" s="68"/>
      <c r="BD171" s="68"/>
      <c r="BE171" s="15"/>
      <c r="BF171" s="5">
        <f t="shared" si="77"/>
        <v>11780</v>
      </c>
      <c r="BG171" s="42">
        <v>5517</v>
      </c>
      <c r="BH171" s="42">
        <v>6263</v>
      </c>
      <c r="BI171" s="42"/>
      <c r="BJ171" s="42"/>
      <c r="BK171" s="42">
        <v>0</v>
      </c>
      <c r="BL171" s="42"/>
      <c r="BM171" s="15"/>
    </row>
    <row r="172" spans="1:65" outlineLevel="5" x14ac:dyDescent="0.3">
      <c r="A172" s="22">
        <f t="shared" si="80"/>
        <v>5</v>
      </c>
      <c r="B172" s="9">
        <f t="shared" si="78"/>
        <v>44700</v>
      </c>
      <c r="C172" s="51">
        <v>314727</v>
      </c>
      <c r="D172" s="64" t="str">
        <f t="shared" si="68"/>
        <v/>
      </c>
      <c r="E172" s="12"/>
      <c r="F172" s="12"/>
      <c r="G172" s="12"/>
      <c r="H172" s="12"/>
      <c r="I172" s="12"/>
      <c r="J172" s="12"/>
      <c r="K172" s="12"/>
      <c r="L172" s="12"/>
      <c r="M172" s="74" t="str">
        <f t="shared" si="69"/>
        <v/>
      </c>
      <c r="N172" s="83" t="s">
        <v>103</v>
      </c>
      <c r="O172" s="83" t="s">
        <v>103</v>
      </c>
      <c r="P172" s="83"/>
      <c r="Q172" s="83"/>
      <c r="R172" s="83"/>
      <c r="S172" s="83"/>
      <c r="T172" s="83"/>
      <c r="U172" s="83"/>
      <c r="V172" s="5" t="str">
        <f t="shared" si="70"/>
        <v/>
      </c>
      <c r="W172" s="41"/>
      <c r="X172" s="41"/>
      <c r="Y172" s="41"/>
      <c r="Z172" s="41"/>
      <c r="AA172" s="41"/>
      <c r="AB172" s="41"/>
      <c r="AC172" s="41"/>
      <c r="AD172" s="41"/>
      <c r="AE172" s="5" t="str">
        <f t="shared" si="71"/>
        <v/>
      </c>
      <c r="AF172" s="41"/>
      <c r="AG172" s="41"/>
      <c r="AH172" s="41"/>
      <c r="AI172" s="41"/>
      <c r="AJ172" s="41"/>
      <c r="AK172" s="41"/>
      <c r="AL172" s="41"/>
      <c r="AM172" s="41"/>
      <c r="AN172" s="41">
        <f t="shared" si="79"/>
        <v>17.114914425427873</v>
      </c>
      <c r="AO172" s="41">
        <v>1227</v>
      </c>
      <c r="AP172" s="110" t="s">
        <v>103</v>
      </c>
      <c r="AQ172" s="111" t="s">
        <v>103</v>
      </c>
      <c r="AR172" s="126" t="str">
        <f t="shared" si="72"/>
        <v/>
      </c>
      <c r="AS172" s="126" t="str">
        <f t="shared" si="73"/>
        <v/>
      </c>
      <c r="AT172" s="127">
        <v>1628</v>
      </c>
      <c r="AU172" s="128">
        <v>2.39</v>
      </c>
      <c r="AV172" s="129" t="s">
        <v>103</v>
      </c>
      <c r="AW172" s="126" t="str">
        <f t="shared" si="74"/>
        <v/>
      </c>
      <c r="AX172" s="126" t="str">
        <f t="shared" si="75"/>
        <v/>
      </c>
      <c r="AY172" s="64" t="str">
        <f t="shared" si="76"/>
        <v/>
      </c>
      <c r="AZ172" s="97">
        <v>81.88</v>
      </c>
      <c r="BA172" s="68"/>
      <c r="BB172" s="68"/>
      <c r="BC172" s="68"/>
      <c r="BD172" s="68"/>
      <c r="BE172" s="15"/>
      <c r="BF172" s="5">
        <f t="shared" si="77"/>
        <v>12486</v>
      </c>
      <c r="BG172" s="42">
        <v>5520</v>
      </c>
      <c r="BH172" s="42">
        <v>6966</v>
      </c>
      <c r="BI172" s="42"/>
      <c r="BJ172" s="42"/>
      <c r="BK172" s="42">
        <v>0</v>
      </c>
      <c r="BL172" s="42"/>
      <c r="BM172" s="15"/>
    </row>
    <row r="173" spans="1:65" outlineLevel="5" x14ac:dyDescent="0.3">
      <c r="A173" s="22">
        <f t="shared" si="80"/>
        <v>5</v>
      </c>
      <c r="B173" s="9">
        <f t="shared" si="78"/>
        <v>44701</v>
      </c>
      <c r="C173" s="51">
        <v>329459</v>
      </c>
      <c r="D173" s="64" t="str">
        <f t="shared" si="68"/>
        <v/>
      </c>
      <c r="E173" s="12"/>
      <c r="F173" s="12"/>
      <c r="G173" s="12"/>
      <c r="H173" s="12"/>
      <c r="I173" s="12"/>
      <c r="J173" s="12"/>
      <c r="K173" s="12"/>
      <c r="L173" s="12"/>
      <c r="M173" s="74" t="str">
        <f t="shared" si="69"/>
        <v/>
      </c>
      <c r="N173" s="83" t="s">
        <v>103</v>
      </c>
      <c r="O173" s="83" t="s">
        <v>103</v>
      </c>
      <c r="P173" s="83"/>
      <c r="Q173" s="83"/>
      <c r="R173" s="83"/>
      <c r="S173" s="83"/>
      <c r="T173" s="83"/>
      <c r="U173" s="83"/>
      <c r="V173" s="5" t="str">
        <f t="shared" si="70"/>
        <v/>
      </c>
      <c r="W173" s="41"/>
      <c r="X173" s="41"/>
      <c r="Y173" s="41"/>
      <c r="Z173" s="41"/>
      <c r="AA173" s="41"/>
      <c r="AB173" s="41"/>
      <c r="AC173" s="41"/>
      <c r="AD173" s="41"/>
      <c r="AE173" s="5" t="str">
        <f t="shared" si="71"/>
        <v/>
      </c>
      <c r="AF173" s="41"/>
      <c r="AG173" s="41"/>
      <c r="AH173" s="41"/>
      <c r="AI173" s="41"/>
      <c r="AJ173" s="41"/>
      <c r="AK173" s="41"/>
      <c r="AL173" s="41"/>
      <c r="AM173" s="41"/>
      <c r="AN173" s="41">
        <f t="shared" si="79"/>
        <v>19.337016574585636</v>
      </c>
      <c r="AO173" s="41">
        <v>1086</v>
      </c>
      <c r="AP173" s="110" t="s">
        <v>103</v>
      </c>
      <c r="AQ173" s="111" t="s">
        <v>103</v>
      </c>
      <c r="AR173" s="126" t="str">
        <f t="shared" si="72"/>
        <v/>
      </c>
      <c r="AS173" s="126" t="str">
        <f t="shared" si="73"/>
        <v/>
      </c>
      <c r="AT173" s="127">
        <v>1251</v>
      </c>
      <c r="AU173" s="128">
        <v>2.4300000000000002</v>
      </c>
      <c r="AV173" s="129" t="s">
        <v>103</v>
      </c>
      <c r="AW173" s="126" t="str">
        <f t="shared" si="74"/>
        <v/>
      </c>
      <c r="AX173" s="126" t="str">
        <f t="shared" si="75"/>
        <v/>
      </c>
      <c r="AY173" s="64" t="str">
        <f t="shared" si="76"/>
        <v/>
      </c>
      <c r="AZ173" s="97">
        <v>81.61</v>
      </c>
      <c r="BA173" s="68"/>
      <c r="BB173" s="68"/>
      <c r="BC173" s="68"/>
      <c r="BD173" s="68"/>
      <c r="BE173" s="15"/>
      <c r="BF173" s="5">
        <f t="shared" si="77"/>
        <v>9730</v>
      </c>
      <c r="BG173" s="42">
        <v>4151</v>
      </c>
      <c r="BH173" s="42">
        <v>5579</v>
      </c>
      <c r="BI173" s="42"/>
      <c r="BJ173" s="42"/>
      <c r="BK173" s="42">
        <v>0</v>
      </c>
      <c r="BL173" s="42"/>
      <c r="BM173" s="15"/>
    </row>
    <row r="174" spans="1:65" outlineLevel="5" x14ac:dyDescent="0.3">
      <c r="A174" s="22">
        <f t="shared" si="80"/>
        <v>5</v>
      </c>
      <c r="B174" s="9">
        <f t="shared" si="78"/>
        <v>44702</v>
      </c>
      <c r="C174" s="51">
        <v>322751</v>
      </c>
      <c r="D174" s="64" t="str">
        <f t="shared" si="68"/>
        <v/>
      </c>
      <c r="E174" s="12"/>
      <c r="F174" s="12"/>
      <c r="G174" s="12"/>
      <c r="H174" s="12"/>
      <c r="I174" s="12"/>
      <c r="J174" s="12"/>
      <c r="K174" s="12"/>
      <c r="L174" s="12"/>
      <c r="M174" s="74" t="str">
        <f t="shared" si="69"/>
        <v/>
      </c>
      <c r="N174" s="83" t="s">
        <v>103</v>
      </c>
      <c r="O174" s="83" t="s">
        <v>103</v>
      </c>
      <c r="P174" s="83"/>
      <c r="Q174" s="83"/>
      <c r="R174" s="83"/>
      <c r="S174" s="83"/>
      <c r="T174" s="83"/>
      <c r="U174" s="83"/>
      <c r="V174" s="5" t="str">
        <f t="shared" si="70"/>
        <v/>
      </c>
      <c r="W174" s="41"/>
      <c r="X174" s="41"/>
      <c r="Y174" s="41"/>
      <c r="Z174" s="41"/>
      <c r="AA174" s="41"/>
      <c r="AB174" s="41"/>
      <c r="AC174" s="41"/>
      <c r="AD174" s="41"/>
      <c r="AE174" s="5" t="str">
        <f t="shared" si="71"/>
        <v/>
      </c>
      <c r="AF174" s="41"/>
      <c r="AG174" s="41"/>
      <c r="AH174" s="41"/>
      <c r="AI174" s="41"/>
      <c r="AJ174" s="41"/>
      <c r="AK174" s="41"/>
      <c r="AL174" s="41"/>
      <c r="AM174" s="41"/>
      <c r="AN174" s="41">
        <f t="shared" si="79"/>
        <v>18.150388936905792</v>
      </c>
      <c r="AO174" s="41">
        <v>1157</v>
      </c>
      <c r="AP174" s="110" t="s">
        <v>103</v>
      </c>
      <c r="AQ174" s="111" t="s">
        <v>103</v>
      </c>
      <c r="AR174" s="126" t="str">
        <f t="shared" si="72"/>
        <v/>
      </c>
      <c r="AS174" s="126" t="str">
        <f t="shared" si="73"/>
        <v/>
      </c>
      <c r="AT174" s="127">
        <v>1265</v>
      </c>
      <c r="AU174" s="128" t="s">
        <v>103</v>
      </c>
      <c r="AV174" s="129" t="s">
        <v>103</v>
      </c>
      <c r="AW174" s="126" t="str">
        <f t="shared" si="74"/>
        <v/>
      </c>
      <c r="AX174" s="126" t="str">
        <f t="shared" si="75"/>
        <v/>
      </c>
      <c r="AY174" s="64" t="str">
        <f t="shared" si="76"/>
        <v/>
      </c>
      <c r="AZ174" s="97" t="s">
        <v>103</v>
      </c>
      <c r="BA174" s="68"/>
      <c r="BB174" s="68"/>
      <c r="BC174" s="68"/>
      <c r="BD174" s="68"/>
      <c r="BE174" s="15"/>
      <c r="BF174" s="5">
        <f t="shared" si="77"/>
        <v>12303</v>
      </c>
      <c r="BG174" s="42">
        <v>2880</v>
      </c>
      <c r="BH174" s="42">
        <v>9423</v>
      </c>
      <c r="BI174" s="42"/>
      <c r="BJ174" s="42"/>
      <c r="BK174" s="42">
        <v>0</v>
      </c>
      <c r="BL174" s="42"/>
      <c r="BM174" s="15"/>
    </row>
    <row r="175" spans="1:65" outlineLevel="5" x14ac:dyDescent="0.3">
      <c r="A175" s="22">
        <f t="shared" si="80"/>
        <v>5</v>
      </c>
      <c r="B175" s="9">
        <f t="shared" si="78"/>
        <v>44703</v>
      </c>
      <c r="C175" s="51">
        <v>310901</v>
      </c>
      <c r="D175" s="64" t="str">
        <f t="shared" si="68"/>
        <v/>
      </c>
      <c r="E175" s="12"/>
      <c r="F175" s="12"/>
      <c r="G175" s="12"/>
      <c r="H175" s="12"/>
      <c r="I175" s="12"/>
      <c r="J175" s="12"/>
      <c r="K175" s="12"/>
      <c r="L175" s="12"/>
      <c r="M175" s="74" t="str">
        <f t="shared" si="69"/>
        <v/>
      </c>
      <c r="N175" s="83" t="s">
        <v>103</v>
      </c>
      <c r="O175" s="83" t="s">
        <v>103</v>
      </c>
      <c r="P175" s="83"/>
      <c r="Q175" s="83"/>
      <c r="R175" s="83"/>
      <c r="S175" s="83"/>
      <c r="T175" s="83"/>
      <c r="U175" s="83"/>
      <c r="V175" s="5" t="str">
        <f t="shared" si="70"/>
        <v/>
      </c>
      <c r="W175" s="41"/>
      <c r="X175" s="41"/>
      <c r="Y175" s="41"/>
      <c r="Z175" s="41"/>
      <c r="AA175" s="41"/>
      <c r="AB175" s="41"/>
      <c r="AC175" s="41"/>
      <c r="AD175" s="41"/>
      <c r="AE175" s="5" t="str">
        <f t="shared" si="71"/>
        <v/>
      </c>
      <c r="AF175" s="41"/>
      <c r="AG175" s="41"/>
      <c r="AH175" s="41"/>
      <c r="AI175" s="41"/>
      <c r="AJ175" s="41"/>
      <c r="AK175" s="41"/>
      <c r="AL175" s="41"/>
      <c r="AM175" s="41"/>
      <c r="AN175" s="41">
        <f t="shared" si="79"/>
        <v>17.199017199017199</v>
      </c>
      <c r="AO175" s="41">
        <v>1221</v>
      </c>
      <c r="AP175" s="110" t="s">
        <v>103</v>
      </c>
      <c r="AQ175" s="111" t="s">
        <v>103</v>
      </c>
      <c r="AR175" s="126" t="str">
        <f t="shared" si="72"/>
        <v/>
      </c>
      <c r="AS175" s="126" t="str">
        <f t="shared" si="73"/>
        <v/>
      </c>
      <c r="AT175" s="127">
        <v>1307</v>
      </c>
      <c r="AU175" s="128" t="s">
        <v>103</v>
      </c>
      <c r="AV175" s="129" t="s">
        <v>103</v>
      </c>
      <c r="AW175" s="126" t="str">
        <f t="shared" si="74"/>
        <v/>
      </c>
      <c r="AX175" s="126" t="str">
        <f t="shared" si="75"/>
        <v/>
      </c>
      <c r="AY175" s="64" t="str">
        <f t="shared" si="76"/>
        <v/>
      </c>
      <c r="AZ175" s="97" t="s">
        <v>103</v>
      </c>
      <c r="BA175" s="68"/>
      <c r="BB175" s="68"/>
      <c r="BC175" s="68"/>
      <c r="BD175" s="68"/>
      <c r="BE175" s="15"/>
      <c r="BF175" s="5">
        <f t="shared" si="77"/>
        <v>13078</v>
      </c>
      <c r="BG175" s="42">
        <v>2640</v>
      </c>
      <c r="BH175" s="42">
        <v>10438</v>
      </c>
      <c r="BI175" s="42"/>
      <c r="BJ175" s="42"/>
      <c r="BK175" s="42">
        <v>0</v>
      </c>
      <c r="BL175" s="42"/>
      <c r="BM175" s="15"/>
    </row>
    <row r="176" spans="1:65" outlineLevel="5" x14ac:dyDescent="0.3">
      <c r="A176" s="22">
        <f t="shared" si="80"/>
        <v>5</v>
      </c>
      <c r="B176" s="9">
        <f t="shared" si="78"/>
        <v>44704</v>
      </c>
      <c r="C176" s="51">
        <v>328409</v>
      </c>
      <c r="D176" s="64" t="str">
        <f t="shared" si="68"/>
        <v/>
      </c>
      <c r="E176" s="12"/>
      <c r="F176" s="12"/>
      <c r="G176" s="12"/>
      <c r="H176" s="12"/>
      <c r="I176" s="12"/>
      <c r="J176" s="12"/>
      <c r="K176" s="12"/>
      <c r="L176" s="12"/>
      <c r="M176" s="74" t="str">
        <f t="shared" si="69"/>
        <v/>
      </c>
      <c r="N176" s="83" t="s">
        <v>103</v>
      </c>
      <c r="O176" s="83" t="s">
        <v>103</v>
      </c>
      <c r="P176" s="83"/>
      <c r="Q176" s="83"/>
      <c r="R176" s="83"/>
      <c r="S176" s="83"/>
      <c r="T176" s="83"/>
      <c r="U176" s="83"/>
      <c r="V176" s="5" t="str">
        <f t="shared" si="70"/>
        <v/>
      </c>
      <c r="W176" s="41"/>
      <c r="X176" s="41"/>
      <c r="Y176" s="41"/>
      <c r="Z176" s="41"/>
      <c r="AA176" s="41"/>
      <c r="AB176" s="41"/>
      <c r="AC176" s="41"/>
      <c r="AD176" s="41"/>
      <c r="AE176" s="5" t="str">
        <f t="shared" si="71"/>
        <v/>
      </c>
      <c r="AF176" s="41"/>
      <c r="AG176" s="41"/>
      <c r="AH176" s="41"/>
      <c r="AI176" s="41"/>
      <c r="AJ176" s="41"/>
      <c r="AK176" s="41"/>
      <c r="AL176" s="41"/>
      <c r="AM176" s="41"/>
      <c r="AN176" s="41">
        <f t="shared" si="79"/>
        <v>20.97902097902098</v>
      </c>
      <c r="AO176" s="41">
        <v>1001</v>
      </c>
      <c r="AP176" s="110" t="s">
        <v>103</v>
      </c>
      <c r="AQ176" s="111" t="s">
        <v>103</v>
      </c>
      <c r="AR176" s="126" t="str">
        <f t="shared" si="72"/>
        <v/>
      </c>
      <c r="AS176" s="126" t="str">
        <f t="shared" si="73"/>
        <v/>
      </c>
      <c r="AT176" s="127">
        <v>1134</v>
      </c>
      <c r="AU176" s="128">
        <v>2.35</v>
      </c>
      <c r="AV176" s="129" t="s">
        <v>103</v>
      </c>
      <c r="AW176" s="126" t="str">
        <f t="shared" si="74"/>
        <v/>
      </c>
      <c r="AX176" s="126" t="str">
        <f t="shared" si="75"/>
        <v/>
      </c>
      <c r="AY176" s="64" t="str">
        <f t="shared" si="76"/>
        <v/>
      </c>
      <c r="AZ176" s="97">
        <v>81.78</v>
      </c>
      <c r="BA176" s="68"/>
      <c r="BB176" s="68"/>
      <c r="BC176" s="68"/>
      <c r="BD176" s="68"/>
      <c r="BE176" s="15"/>
      <c r="BF176" s="5">
        <f t="shared" si="77"/>
        <v>8302</v>
      </c>
      <c r="BG176" s="42">
        <v>3120</v>
      </c>
      <c r="BH176" s="42">
        <v>5182</v>
      </c>
      <c r="BI176" s="42"/>
      <c r="BJ176" s="42"/>
      <c r="BK176" s="42">
        <v>0</v>
      </c>
      <c r="BL176" s="42"/>
      <c r="BM176" s="15"/>
    </row>
    <row r="177" spans="1:65" outlineLevel="5" x14ac:dyDescent="0.3">
      <c r="A177" s="22">
        <f t="shared" si="80"/>
        <v>5</v>
      </c>
      <c r="B177" s="9">
        <f t="shared" si="78"/>
        <v>44705</v>
      </c>
      <c r="C177" s="51">
        <v>327985</v>
      </c>
      <c r="D177" s="64" t="str">
        <f t="shared" si="68"/>
        <v/>
      </c>
      <c r="E177" s="12"/>
      <c r="F177" s="12"/>
      <c r="G177" s="12"/>
      <c r="H177" s="12"/>
      <c r="I177" s="12"/>
      <c r="J177" s="12"/>
      <c r="K177" s="12"/>
      <c r="L177" s="12"/>
      <c r="M177" s="74" t="str">
        <f t="shared" si="69"/>
        <v/>
      </c>
      <c r="N177" s="83" t="s">
        <v>103</v>
      </c>
      <c r="O177" s="83" t="s">
        <v>103</v>
      </c>
      <c r="P177" s="83"/>
      <c r="Q177" s="83"/>
      <c r="R177" s="83"/>
      <c r="S177" s="83"/>
      <c r="T177" s="83"/>
      <c r="U177" s="83"/>
      <c r="V177" s="5" t="str">
        <f t="shared" si="70"/>
        <v/>
      </c>
      <c r="W177" s="41"/>
      <c r="X177" s="41"/>
      <c r="Y177" s="41"/>
      <c r="Z177" s="41"/>
      <c r="AA177" s="41"/>
      <c r="AB177" s="41"/>
      <c r="AC177" s="41"/>
      <c r="AD177" s="41"/>
      <c r="AE177" s="5" t="str">
        <f t="shared" si="71"/>
        <v/>
      </c>
      <c r="AF177" s="41"/>
      <c r="AG177" s="41"/>
      <c r="AH177" s="41"/>
      <c r="AI177" s="41"/>
      <c r="AJ177" s="41"/>
      <c r="AK177" s="41"/>
      <c r="AL177" s="41"/>
      <c r="AM177" s="41"/>
      <c r="AN177" s="41">
        <f t="shared" si="79"/>
        <v>18.453427065026361</v>
      </c>
      <c r="AO177" s="41">
        <v>1138</v>
      </c>
      <c r="AP177" s="110" t="s">
        <v>103</v>
      </c>
      <c r="AQ177" s="111" t="s">
        <v>103</v>
      </c>
      <c r="AR177" s="126" t="str">
        <f t="shared" si="72"/>
        <v/>
      </c>
      <c r="AS177" s="126" t="str">
        <f t="shared" si="73"/>
        <v/>
      </c>
      <c r="AT177" s="127">
        <v>1268</v>
      </c>
      <c r="AU177" s="128">
        <v>2.41</v>
      </c>
      <c r="AV177" s="129" t="s">
        <v>103</v>
      </c>
      <c r="AW177" s="126" t="str">
        <f t="shared" si="74"/>
        <v/>
      </c>
      <c r="AX177" s="126" t="str">
        <f t="shared" si="75"/>
        <v/>
      </c>
      <c r="AY177" s="64" t="str">
        <f t="shared" si="76"/>
        <v/>
      </c>
      <c r="AZ177" s="97">
        <v>82.09</v>
      </c>
      <c r="BA177" s="68"/>
      <c r="BB177" s="68"/>
      <c r="BC177" s="68"/>
      <c r="BD177" s="68"/>
      <c r="BE177" s="15"/>
      <c r="BF177" s="5">
        <f t="shared" si="77"/>
        <v>6418</v>
      </c>
      <c r="BG177" s="42">
        <v>2890</v>
      </c>
      <c r="BH177" s="42">
        <v>3528</v>
      </c>
      <c r="BI177" s="42"/>
      <c r="BJ177" s="42"/>
      <c r="BK177" s="42">
        <v>0</v>
      </c>
      <c r="BL177" s="42"/>
      <c r="BM177" s="15"/>
    </row>
    <row r="178" spans="1:65" outlineLevel="5" x14ac:dyDescent="0.3">
      <c r="A178" s="22">
        <f t="shared" si="80"/>
        <v>5</v>
      </c>
      <c r="B178" s="9">
        <f t="shared" si="78"/>
        <v>44706</v>
      </c>
      <c r="C178" s="51">
        <v>327750</v>
      </c>
      <c r="D178" s="64" t="str">
        <f t="shared" si="68"/>
        <v/>
      </c>
      <c r="E178" s="12"/>
      <c r="F178" s="12"/>
      <c r="G178" s="12"/>
      <c r="H178" s="12"/>
      <c r="I178" s="12"/>
      <c r="J178" s="12"/>
      <c r="K178" s="12"/>
      <c r="L178" s="12"/>
      <c r="M178" s="74" t="str">
        <f t="shared" si="69"/>
        <v/>
      </c>
      <c r="N178" s="83" t="s">
        <v>103</v>
      </c>
      <c r="O178" s="83" t="s">
        <v>103</v>
      </c>
      <c r="P178" s="83"/>
      <c r="Q178" s="83"/>
      <c r="R178" s="83"/>
      <c r="S178" s="83"/>
      <c r="T178" s="83"/>
      <c r="U178" s="83"/>
      <c r="V178" s="5" t="str">
        <f t="shared" si="70"/>
        <v/>
      </c>
      <c r="W178" s="41"/>
      <c r="X178" s="41"/>
      <c r="Y178" s="41"/>
      <c r="Z178" s="41"/>
      <c r="AA178" s="41"/>
      <c r="AB178" s="41"/>
      <c r="AC178" s="41"/>
      <c r="AD178" s="41"/>
      <c r="AE178" s="5" t="str">
        <f t="shared" si="71"/>
        <v/>
      </c>
      <c r="AF178" s="41"/>
      <c r="AG178" s="41"/>
      <c r="AH178" s="41"/>
      <c r="AI178" s="41"/>
      <c r="AJ178" s="41"/>
      <c r="AK178" s="41"/>
      <c r="AL178" s="41"/>
      <c r="AM178" s="41"/>
      <c r="AN178" s="41">
        <f t="shared" si="79"/>
        <v>17.087062652563059</v>
      </c>
      <c r="AO178" s="41">
        <v>1229</v>
      </c>
      <c r="AP178" s="110" t="s">
        <v>103</v>
      </c>
      <c r="AQ178" s="111" t="s">
        <v>103</v>
      </c>
      <c r="AR178" s="126" t="str">
        <f t="shared" si="72"/>
        <v/>
      </c>
      <c r="AS178" s="126" t="str">
        <f t="shared" si="73"/>
        <v/>
      </c>
      <c r="AT178" s="127">
        <v>1317</v>
      </c>
      <c r="AU178" s="128">
        <v>2.4300000000000002</v>
      </c>
      <c r="AV178" s="129" t="s">
        <v>103</v>
      </c>
      <c r="AW178" s="126" t="str">
        <f t="shared" si="74"/>
        <v/>
      </c>
      <c r="AX178" s="126" t="str">
        <f t="shared" si="75"/>
        <v/>
      </c>
      <c r="AY178" s="64" t="str">
        <f t="shared" si="76"/>
        <v/>
      </c>
      <c r="AZ178" s="97">
        <v>82.27</v>
      </c>
      <c r="BA178" s="68"/>
      <c r="BB178" s="68"/>
      <c r="BC178" s="68"/>
      <c r="BD178" s="68"/>
      <c r="BE178" s="15"/>
      <c r="BF178" s="5">
        <f t="shared" si="77"/>
        <v>5676</v>
      </c>
      <c r="BG178" s="42">
        <v>2612</v>
      </c>
      <c r="BH178" s="42">
        <v>3064</v>
      </c>
      <c r="BI178" s="42"/>
      <c r="BJ178" s="42"/>
      <c r="BK178" s="42">
        <v>0</v>
      </c>
      <c r="BL178" s="42"/>
      <c r="BM178" s="15"/>
    </row>
    <row r="179" spans="1:65" outlineLevel="5" x14ac:dyDescent="0.3">
      <c r="A179" s="22">
        <f t="shared" si="80"/>
        <v>5</v>
      </c>
      <c r="B179" s="9">
        <f t="shared" si="78"/>
        <v>44707</v>
      </c>
      <c r="C179" s="51">
        <v>311046</v>
      </c>
      <c r="D179" s="64" t="str">
        <f t="shared" si="68"/>
        <v/>
      </c>
      <c r="E179" s="12"/>
      <c r="F179" s="12"/>
      <c r="G179" s="12"/>
      <c r="H179" s="12"/>
      <c r="I179" s="12"/>
      <c r="J179" s="12"/>
      <c r="K179" s="12"/>
      <c r="L179" s="12"/>
      <c r="M179" s="74">
        <f t="shared" si="69"/>
        <v>7.2</v>
      </c>
      <c r="N179" s="83">
        <v>7.15</v>
      </c>
      <c r="O179" s="83">
        <v>7.19</v>
      </c>
      <c r="P179" s="83"/>
      <c r="Q179" s="83"/>
      <c r="R179" s="83"/>
      <c r="S179" s="83"/>
      <c r="T179" s="83"/>
      <c r="U179" s="83"/>
      <c r="V179" s="5" t="str">
        <f t="shared" si="70"/>
        <v/>
      </c>
      <c r="W179" s="41"/>
      <c r="X179" s="41"/>
      <c r="Y179" s="41"/>
      <c r="Z179" s="41"/>
      <c r="AA179" s="41"/>
      <c r="AB179" s="41"/>
      <c r="AC179" s="41"/>
      <c r="AD179" s="41"/>
      <c r="AE179" s="5" t="str">
        <f t="shared" si="71"/>
        <v/>
      </c>
      <c r="AF179" s="41"/>
      <c r="AG179" s="41"/>
      <c r="AH179" s="41"/>
      <c r="AI179" s="41"/>
      <c r="AJ179" s="41"/>
      <c r="AK179" s="41"/>
      <c r="AL179" s="41"/>
      <c r="AM179" s="41"/>
      <c r="AN179" s="41">
        <f t="shared" si="79"/>
        <v>18.699910952804988</v>
      </c>
      <c r="AO179" s="41">
        <v>1123</v>
      </c>
      <c r="AP179" s="110">
        <v>3.19</v>
      </c>
      <c r="AQ179" s="111">
        <v>2.58</v>
      </c>
      <c r="AR179" s="126">
        <f t="shared" si="72"/>
        <v>80.877742946708466</v>
      </c>
      <c r="AS179" s="126">
        <f t="shared" si="73"/>
        <v>19.122257053291534</v>
      </c>
      <c r="AT179" s="127">
        <v>1260</v>
      </c>
      <c r="AU179" s="128">
        <v>2.2599999999999998</v>
      </c>
      <c r="AV179" s="129">
        <v>1.56</v>
      </c>
      <c r="AW179" s="126">
        <f t="shared" si="74"/>
        <v>69.026548672566378</v>
      </c>
      <c r="AX179" s="126">
        <f t="shared" si="75"/>
        <v>30.973451327433622</v>
      </c>
      <c r="AY179" s="64">
        <f t="shared" si="76"/>
        <v>47.308970099667768</v>
      </c>
      <c r="AZ179" s="97">
        <v>82.77</v>
      </c>
      <c r="BA179" s="68"/>
      <c r="BB179" s="68"/>
      <c r="BC179" s="68"/>
      <c r="BD179" s="68"/>
      <c r="BE179" s="15"/>
      <c r="BF179" s="5">
        <f t="shared" si="77"/>
        <v>8681</v>
      </c>
      <c r="BG179" s="42">
        <v>2700</v>
      </c>
      <c r="BH179" s="42">
        <v>5981</v>
      </c>
      <c r="BI179" s="42"/>
      <c r="BJ179" s="42"/>
      <c r="BK179" s="42">
        <v>0</v>
      </c>
      <c r="BL179" s="42"/>
      <c r="BM179" s="15"/>
    </row>
    <row r="180" spans="1:65" outlineLevel="5" x14ac:dyDescent="0.3">
      <c r="A180" s="22">
        <f t="shared" si="80"/>
        <v>5</v>
      </c>
      <c r="B180" s="9">
        <f t="shared" si="78"/>
        <v>44708</v>
      </c>
      <c r="C180" s="51">
        <v>307285</v>
      </c>
      <c r="D180" s="64" t="str">
        <f t="shared" si="68"/>
        <v/>
      </c>
      <c r="E180" s="12"/>
      <c r="F180" s="12"/>
      <c r="G180" s="12"/>
      <c r="H180" s="12"/>
      <c r="I180" s="12"/>
      <c r="J180" s="12"/>
      <c r="K180" s="12"/>
      <c r="L180" s="12"/>
      <c r="M180" s="74" t="str">
        <f t="shared" si="69"/>
        <v/>
      </c>
      <c r="N180" s="83" t="s">
        <v>103</v>
      </c>
      <c r="O180" s="83" t="s">
        <v>103</v>
      </c>
      <c r="P180" s="83"/>
      <c r="Q180" s="83"/>
      <c r="R180" s="83"/>
      <c r="S180" s="83"/>
      <c r="T180" s="83"/>
      <c r="U180" s="83"/>
      <c r="V180" s="5" t="str">
        <f t="shared" si="70"/>
        <v/>
      </c>
      <c r="W180" s="41"/>
      <c r="X180" s="41"/>
      <c r="Y180" s="41"/>
      <c r="Z180" s="41"/>
      <c r="AA180" s="41"/>
      <c r="AB180" s="41"/>
      <c r="AC180" s="41"/>
      <c r="AD180" s="41"/>
      <c r="AE180" s="5" t="str">
        <f t="shared" si="71"/>
        <v/>
      </c>
      <c r="AF180" s="41"/>
      <c r="AG180" s="41"/>
      <c r="AH180" s="41"/>
      <c r="AI180" s="41"/>
      <c r="AJ180" s="41"/>
      <c r="AK180" s="41"/>
      <c r="AL180" s="41"/>
      <c r="AM180" s="41"/>
      <c r="AN180" s="41">
        <f t="shared" si="79"/>
        <v>17.543859649122808</v>
      </c>
      <c r="AO180" s="41">
        <v>1197</v>
      </c>
      <c r="AP180" s="110" t="s">
        <v>103</v>
      </c>
      <c r="AQ180" s="111" t="s">
        <v>103</v>
      </c>
      <c r="AR180" s="126" t="str">
        <f t="shared" si="72"/>
        <v/>
      </c>
      <c r="AS180" s="126" t="str">
        <f t="shared" si="73"/>
        <v/>
      </c>
      <c r="AT180" s="127">
        <v>1304</v>
      </c>
      <c r="AU180" s="128">
        <v>2.3199999999999998</v>
      </c>
      <c r="AV180" s="129" t="s">
        <v>103</v>
      </c>
      <c r="AW180" s="126" t="str">
        <f t="shared" si="74"/>
        <v/>
      </c>
      <c r="AX180" s="126" t="str">
        <f t="shared" si="75"/>
        <v/>
      </c>
      <c r="AY180" s="64" t="str">
        <f t="shared" si="76"/>
        <v/>
      </c>
      <c r="AZ180" s="97">
        <v>81.510000000000005</v>
      </c>
      <c r="BA180" s="68"/>
      <c r="BB180" s="68"/>
      <c r="BC180" s="68"/>
      <c r="BD180" s="68"/>
      <c r="BE180" s="15"/>
      <c r="BF180" s="5">
        <f t="shared" si="77"/>
        <v>9292</v>
      </c>
      <c r="BG180" s="42">
        <v>3120</v>
      </c>
      <c r="BH180" s="42">
        <v>6172</v>
      </c>
      <c r="BI180" s="42"/>
      <c r="BJ180" s="42"/>
      <c r="BK180" s="42">
        <v>0</v>
      </c>
      <c r="BL180" s="42"/>
      <c r="BM180" s="15"/>
    </row>
    <row r="181" spans="1:65" outlineLevel="5" x14ac:dyDescent="0.3">
      <c r="A181" s="22">
        <f t="shared" si="80"/>
        <v>5</v>
      </c>
      <c r="B181" s="9">
        <f t="shared" si="78"/>
        <v>44709</v>
      </c>
      <c r="C181" s="51">
        <v>317463</v>
      </c>
      <c r="D181" s="64" t="str">
        <f t="shared" si="68"/>
        <v/>
      </c>
      <c r="E181" s="12"/>
      <c r="F181" s="12"/>
      <c r="G181" s="12"/>
      <c r="H181" s="12"/>
      <c r="I181" s="12"/>
      <c r="J181" s="12"/>
      <c r="K181" s="12"/>
      <c r="L181" s="12"/>
      <c r="M181" s="74" t="str">
        <f t="shared" si="69"/>
        <v/>
      </c>
      <c r="N181" s="83" t="s">
        <v>103</v>
      </c>
      <c r="O181" s="83" t="s">
        <v>103</v>
      </c>
      <c r="P181" s="83"/>
      <c r="Q181" s="83"/>
      <c r="R181" s="83"/>
      <c r="S181" s="83"/>
      <c r="T181" s="83"/>
      <c r="U181" s="83"/>
      <c r="V181" s="5" t="str">
        <f t="shared" si="70"/>
        <v/>
      </c>
      <c r="W181" s="41"/>
      <c r="X181" s="41"/>
      <c r="Y181" s="41"/>
      <c r="Z181" s="41"/>
      <c r="AA181" s="41"/>
      <c r="AB181" s="41"/>
      <c r="AC181" s="41"/>
      <c r="AD181" s="41"/>
      <c r="AE181" s="5" t="str">
        <f t="shared" si="71"/>
        <v/>
      </c>
      <c r="AF181" s="41"/>
      <c r="AG181" s="41"/>
      <c r="AH181" s="41"/>
      <c r="AI181" s="41"/>
      <c r="AJ181" s="41"/>
      <c r="AK181" s="41"/>
      <c r="AL181" s="41"/>
      <c r="AM181" s="41"/>
      <c r="AN181" s="41">
        <f t="shared" si="79"/>
        <v>18.437225636523266</v>
      </c>
      <c r="AO181" s="41">
        <v>1139</v>
      </c>
      <c r="AP181" s="110" t="s">
        <v>103</v>
      </c>
      <c r="AQ181" s="111" t="s">
        <v>103</v>
      </c>
      <c r="AR181" s="126" t="str">
        <f t="shared" si="72"/>
        <v/>
      </c>
      <c r="AS181" s="126" t="str">
        <f t="shared" si="73"/>
        <v/>
      </c>
      <c r="AT181" s="127">
        <v>1275</v>
      </c>
      <c r="AU181" s="128" t="s">
        <v>103</v>
      </c>
      <c r="AV181" s="129" t="s">
        <v>103</v>
      </c>
      <c r="AW181" s="126" t="str">
        <f t="shared" si="74"/>
        <v/>
      </c>
      <c r="AX181" s="126" t="str">
        <f t="shared" si="75"/>
        <v/>
      </c>
      <c r="AY181" s="64" t="str">
        <f t="shared" si="76"/>
        <v/>
      </c>
      <c r="AZ181" s="97" t="s">
        <v>103</v>
      </c>
      <c r="BA181" s="68"/>
      <c r="BB181" s="68"/>
      <c r="BC181" s="68"/>
      <c r="BD181" s="68"/>
      <c r="BE181" s="15"/>
      <c r="BF181" s="5">
        <f t="shared" si="77"/>
        <v>11553</v>
      </c>
      <c r="BG181" s="42">
        <v>3120</v>
      </c>
      <c r="BH181" s="42">
        <v>8433</v>
      </c>
      <c r="BI181" s="42"/>
      <c r="BJ181" s="42"/>
      <c r="BK181" s="42">
        <v>0</v>
      </c>
      <c r="BL181" s="42"/>
      <c r="BM181" s="15"/>
    </row>
    <row r="182" spans="1:65" outlineLevel="5" x14ac:dyDescent="0.3">
      <c r="A182" s="22">
        <f t="shared" si="80"/>
        <v>5</v>
      </c>
      <c r="B182" s="9">
        <f t="shared" si="78"/>
        <v>44710</v>
      </c>
      <c r="C182" s="51">
        <v>313665</v>
      </c>
      <c r="D182" s="64" t="str">
        <f t="shared" si="68"/>
        <v/>
      </c>
      <c r="E182" s="12"/>
      <c r="F182" s="12"/>
      <c r="G182" s="12"/>
      <c r="H182" s="12"/>
      <c r="I182" s="12"/>
      <c r="J182" s="12"/>
      <c r="K182" s="12"/>
      <c r="L182" s="12"/>
      <c r="M182" s="74" t="str">
        <f t="shared" si="69"/>
        <v/>
      </c>
      <c r="N182" s="83" t="s">
        <v>103</v>
      </c>
      <c r="O182" s="83" t="s">
        <v>103</v>
      </c>
      <c r="P182" s="83"/>
      <c r="Q182" s="83"/>
      <c r="R182" s="83"/>
      <c r="S182" s="83"/>
      <c r="T182" s="83"/>
      <c r="U182" s="83"/>
      <c r="V182" s="5" t="str">
        <f t="shared" si="70"/>
        <v/>
      </c>
      <c r="W182" s="41"/>
      <c r="X182" s="41"/>
      <c r="Y182" s="41"/>
      <c r="Z182" s="41"/>
      <c r="AA182" s="41"/>
      <c r="AB182" s="41"/>
      <c r="AC182" s="41"/>
      <c r="AD182" s="41"/>
      <c r="AE182" s="5" t="str">
        <f t="shared" si="71"/>
        <v/>
      </c>
      <c r="AF182" s="41"/>
      <c r="AG182" s="41"/>
      <c r="AH182" s="41"/>
      <c r="AI182" s="41"/>
      <c r="AJ182" s="41"/>
      <c r="AK182" s="41"/>
      <c r="AL182" s="41"/>
      <c r="AM182" s="41"/>
      <c r="AN182" s="41">
        <f t="shared" si="79"/>
        <v>18.276762402088774</v>
      </c>
      <c r="AO182" s="41">
        <v>1149</v>
      </c>
      <c r="AP182" s="110" t="s">
        <v>103</v>
      </c>
      <c r="AQ182" s="111" t="s">
        <v>103</v>
      </c>
      <c r="AR182" s="126" t="str">
        <f t="shared" si="72"/>
        <v/>
      </c>
      <c r="AS182" s="126" t="str">
        <f t="shared" si="73"/>
        <v/>
      </c>
      <c r="AT182" s="127">
        <v>1280</v>
      </c>
      <c r="AU182" s="128" t="s">
        <v>103</v>
      </c>
      <c r="AV182" s="129" t="s">
        <v>103</v>
      </c>
      <c r="AW182" s="126" t="str">
        <f t="shared" si="74"/>
        <v/>
      </c>
      <c r="AX182" s="126" t="str">
        <f t="shared" si="75"/>
        <v/>
      </c>
      <c r="AY182" s="64" t="str">
        <f t="shared" si="76"/>
        <v/>
      </c>
      <c r="AZ182" s="97" t="s">
        <v>103</v>
      </c>
      <c r="BA182" s="68"/>
      <c r="BB182" s="68"/>
      <c r="BC182" s="68"/>
      <c r="BD182" s="68"/>
      <c r="BE182" s="15"/>
      <c r="BF182" s="5">
        <f t="shared" si="77"/>
        <v>9102</v>
      </c>
      <c r="BG182" s="42">
        <v>3120</v>
      </c>
      <c r="BH182" s="42">
        <v>5982</v>
      </c>
      <c r="BI182" s="42"/>
      <c r="BJ182" s="42"/>
      <c r="BK182" s="42">
        <v>0</v>
      </c>
      <c r="BL182" s="42"/>
      <c r="BM182" s="15"/>
    </row>
    <row r="183" spans="1:65" outlineLevel="5" x14ac:dyDescent="0.3">
      <c r="A183" s="22">
        <f t="shared" si="80"/>
        <v>5</v>
      </c>
      <c r="B183" s="9">
        <f t="shared" si="78"/>
        <v>44711</v>
      </c>
      <c r="C183" s="51">
        <v>316123</v>
      </c>
      <c r="D183" s="64" t="str">
        <f t="shared" si="68"/>
        <v/>
      </c>
      <c r="E183" s="12"/>
      <c r="F183" s="12"/>
      <c r="G183" s="12"/>
      <c r="H183" s="12"/>
      <c r="I183" s="12"/>
      <c r="J183" s="12"/>
      <c r="K183" s="12"/>
      <c r="L183" s="12"/>
      <c r="M183" s="74" t="str">
        <f t="shared" si="69"/>
        <v/>
      </c>
      <c r="N183" s="83" t="s">
        <v>103</v>
      </c>
      <c r="O183" s="83" t="s">
        <v>103</v>
      </c>
      <c r="P183" s="83"/>
      <c r="Q183" s="83"/>
      <c r="R183" s="83"/>
      <c r="S183" s="83"/>
      <c r="T183" s="83"/>
      <c r="U183" s="83"/>
      <c r="V183" s="5" t="str">
        <f t="shared" si="70"/>
        <v/>
      </c>
      <c r="W183" s="41"/>
      <c r="X183" s="41"/>
      <c r="Y183" s="41"/>
      <c r="Z183" s="41"/>
      <c r="AA183" s="41"/>
      <c r="AB183" s="41"/>
      <c r="AC183" s="41"/>
      <c r="AD183" s="41"/>
      <c r="AE183" s="5" t="str">
        <f t="shared" si="71"/>
        <v/>
      </c>
      <c r="AF183" s="41"/>
      <c r="AG183" s="41"/>
      <c r="AH183" s="41"/>
      <c r="AI183" s="41"/>
      <c r="AJ183" s="41"/>
      <c r="AK183" s="41"/>
      <c r="AL183" s="41"/>
      <c r="AM183" s="41"/>
      <c r="AN183" s="41">
        <f t="shared" si="79"/>
        <v>18.056749785038694</v>
      </c>
      <c r="AO183" s="41">
        <v>1163</v>
      </c>
      <c r="AP183" s="110" t="s">
        <v>103</v>
      </c>
      <c r="AQ183" s="111" t="s">
        <v>103</v>
      </c>
      <c r="AR183" s="126" t="str">
        <f t="shared" si="72"/>
        <v/>
      </c>
      <c r="AS183" s="126" t="str">
        <f t="shared" si="73"/>
        <v/>
      </c>
      <c r="AT183" s="127">
        <v>1280</v>
      </c>
      <c r="AU183" s="128">
        <v>2.27</v>
      </c>
      <c r="AV183" s="129" t="s">
        <v>103</v>
      </c>
      <c r="AW183" s="126" t="str">
        <f t="shared" si="74"/>
        <v/>
      </c>
      <c r="AX183" s="126" t="str">
        <f t="shared" si="75"/>
        <v/>
      </c>
      <c r="AY183" s="64" t="str">
        <f t="shared" si="76"/>
        <v/>
      </c>
      <c r="AZ183" s="97">
        <v>81.95</v>
      </c>
      <c r="BA183" s="68"/>
      <c r="BB183" s="68"/>
      <c r="BC183" s="68"/>
      <c r="BD183" s="68"/>
      <c r="BE183" s="15"/>
      <c r="BF183" s="5">
        <f t="shared" si="77"/>
        <v>12084</v>
      </c>
      <c r="BG183" s="42">
        <v>3240</v>
      </c>
      <c r="BH183" s="42">
        <v>8844</v>
      </c>
      <c r="BI183" s="42"/>
      <c r="BJ183" s="42"/>
      <c r="BK183" s="42">
        <v>0</v>
      </c>
      <c r="BL183" s="42"/>
      <c r="BM183" s="15"/>
    </row>
    <row r="184" spans="1:65" ht="17.25" outlineLevel="5" thickBot="1" x14ac:dyDescent="0.35">
      <c r="A184" s="31">
        <f t="shared" si="80"/>
        <v>5</v>
      </c>
      <c r="B184" s="32">
        <f t="shared" si="78"/>
        <v>44712</v>
      </c>
      <c r="C184" s="51">
        <v>314672</v>
      </c>
      <c r="D184" s="64" t="str">
        <f t="shared" si="68"/>
        <v/>
      </c>
      <c r="E184" s="12"/>
      <c r="F184" s="12"/>
      <c r="G184" s="12"/>
      <c r="H184" s="12"/>
      <c r="I184" s="12"/>
      <c r="J184" s="12"/>
      <c r="K184" s="12"/>
      <c r="L184" s="12"/>
      <c r="M184" s="74" t="str">
        <f t="shared" si="69"/>
        <v/>
      </c>
      <c r="N184" s="83" t="s">
        <v>103</v>
      </c>
      <c r="O184" s="83" t="s">
        <v>103</v>
      </c>
      <c r="P184" s="83"/>
      <c r="Q184" s="83"/>
      <c r="R184" s="83"/>
      <c r="S184" s="83"/>
      <c r="T184" s="83"/>
      <c r="U184" s="83"/>
      <c r="V184" s="5" t="str">
        <f t="shared" si="70"/>
        <v/>
      </c>
      <c r="W184" s="41"/>
      <c r="X184" s="41"/>
      <c r="Y184" s="41"/>
      <c r="Z184" s="41"/>
      <c r="AA184" s="41"/>
      <c r="AB184" s="41"/>
      <c r="AC184" s="41"/>
      <c r="AD184" s="41"/>
      <c r="AE184" s="5" t="str">
        <f t="shared" si="71"/>
        <v/>
      </c>
      <c r="AF184" s="41"/>
      <c r="AG184" s="41"/>
      <c r="AH184" s="41"/>
      <c r="AI184" s="41"/>
      <c r="AJ184" s="41"/>
      <c r="AK184" s="41"/>
      <c r="AL184" s="41"/>
      <c r="AM184" s="41"/>
      <c r="AN184" s="41">
        <f t="shared" si="79"/>
        <v>20.153550863723609</v>
      </c>
      <c r="AO184" s="41">
        <v>1042</v>
      </c>
      <c r="AP184" s="110" t="s">
        <v>103</v>
      </c>
      <c r="AQ184" s="111" t="s">
        <v>103</v>
      </c>
      <c r="AR184" s="126" t="str">
        <f t="shared" si="72"/>
        <v/>
      </c>
      <c r="AS184" s="126" t="str">
        <f t="shared" si="73"/>
        <v/>
      </c>
      <c r="AT184" s="127">
        <v>1175</v>
      </c>
      <c r="AU184" s="128">
        <v>2.2599999999999998</v>
      </c>
      <c r="AV184" s="129" t="s">
        <v>103</v>
      </c>
      <c r="AW184" s="126" t="str">
        <f t="shared" si="74"/>
        <v/>
      </c>
      <c r="AX184" s="126" t="str">
        <f t="shared" si="75"/>
        <v/>
      </c>
      <c r="AY184" s="64" t="str">
        <f t="shared" si="76"/>
        <v/>
      </c>
      <c r="AZ184" s="97">
        <v>81.72</v>
      </c>
      <c r="BA184" s="68">
        <v>48.8</v>
      </c>
      <c r="BB184" s="68">
        <v>36.6</v>
      </c>
      <c r="BC184" s="68">
        <v>14</v>
      </c>
      <c r="BD184" s="68"/>
      <c r="BE184" s="15"/>
      <c r="BF184" s="5">
        <f t="shared" si="77"/>
        <v>13804</v>
      </c>
      <c r="BG184" s="42">
        <v>3360</v>
      </c>
      <c r="BH184" s="42">
        <v>10444</v>
      </c>
      <c r="BI184" s="42"/>
      <c r="BJ184" s="42"/>
      <c r="BK184" s="42">
        <v>0</v>
      </c>
      <c r="BL184" s="42"/>
      <c r="BM184" s="15"/>
    </row>
    <row r="185" spans="1:65" outlineLevel="4" x14ac:dyDescent="0.3">
      <c r="A185" s="156" t="s">
        <v>39</v>
      </c>
      <c r="B185" s="157"/>
      <c r="C185" s="50">
        <f t="shared" ref="C185:BM185" si="81">SUBTOTAL(4,C154:C184)</f>
        <v>342102</v>
      </c>
      <c r="D185" s="60">
        <f t="shared" si="81"/>
        <v>0</v>
      </c>
      <c r="E185" s="28">
        <f t="shared" si="81"/>
        <v>0</v>
      </c>
      <c r="F185" s="28">
        <f t="shared" si="81"/>
        <v>0</v>
      </c>
      <c r="G185" s="28">
        <f t="shared" si="81"/>
        <v>0</v>
      </c>
      <c r="H185" s="28">
        <f t="shared" si="81"/>
        <v>0</v>
      </c>
      <c r="I185" s="28">
        <f t="shared" si="81"/>
        <v>0</v>
      </c>
      <c r="J185" s="28">
        <f t="shared" si="81"/>
        <v>0</v>
      </c>
      <c r="K185" s="28">
        <f t="shared" si="81"/>
        <v>0</v>
      </c>
      <c r="L185" s="28">
        <f t="shared" si="81"/>
        <v>0</v>
      </c>
      <c r="M185" s="71">
        <f t="shared" si="81"/>
        <v>7.3</v>
      </c>
      <c r="N185" s="82">
        <f t="shared" si="81"/>
        <v>7.27</v>
      </c>
      <c r="O185" s="82">
        <f t="shared" si="81"/>
        <v>7.23</v>
      </c>
      <c r="P185" s="82">
        <f t="shared" si="81"/>
        <v>0</v>
      </c>
      <c r="Q185" s="82">
        <f t="shared" si="81"/>
        <v>0</v>
      </c>
      <c r="R185" s="82">
        <f t="shared" si="81"/>
        <v>0</v>
      </c>
      <c r="S185" s="82">
        <f t="shared" si="81"/>
        <v>0</v>
      </c>
      <c r="T185" s="82">
        <f t="shared" si="81"/>
        <v>0</v>
      </c>
      <c r="U185" s="82">
        <f t="shared" si="81"/>
        <v>0</v>
      </c>
      <c r="V185" s="29">
        <f t="shared" si="81"/>
        <v>0</v>
      </c>
      <c r="W185" s="39">
        <f t="shared" si="81"/>
        <v>0</v>
      </c>
      <c r="X185" s="39">
        <f t="shared" si="81"/>
        <v>0</v>
      </c>
      <c r="Y185" s="39">
        <f t="shared" si="81"/>
        <v>0</v>
      </c>
      <c r="Z185" s="39">
        <f t="shared" si="81"/>
        <v>0</v>
      </c>
      <c r="AA185" s="39">
        <f t="shared" si="81"/>
        <v>0</v>
      </c>
      <c r="AB185" s="39">
        <f t="shared" si="81"/>
        <v>0</v>
      </c>
      <c r="AC185" s="39">
        <f t="shared" si="81"/>
        <v>0</v>
      </c>
      <c r="AD185" s="39">
        <f t="shared" si="81"/>
        <v>0</v>
      </c>
      <c r="AE185" s="29">
        <f t="shared" si="81"/>
        <v>0</v>
      </c>
      <c r="AF185" s="39">
        <f t="shared" si="81"/>
        <v>0</v>
      </c>
      <c r="AG185" s="39">
        <f t="shared" si="81"/>
        <v>0</v>
      </c>
      <c r="AH185" s="39">
        <f t="shared" si="81"/>
        <v>0</v>
      </c>
      <c r="AI185" s="39">
        <f t="shared" si="81"/>
        <v>0</v>
      </c>
      <c r="AJ185" s="39">
        <f t="shared" si="81"/>
        <v>0</v>
      </c>
      <c r="AK185" s="39">
        <f t="shared" si="81"/>
        <v>0</v>
      </c>
      <c r="AL185" s="39">
        <f t="shared" si="81"/>
        <v>0</v>
      </c>
      <c r="AM185" s="39">
        <f t="shared" si="81"/>
        <v>0</v>
      </c>
      <c r="AN185" s="39">
        <f t="shared" si="81"/>
        <v>26.022304832713754</v>
      </c>
      <c r="AO185" s="39">
        <f t="shared" si="81"/>
        <v>1387</v>
      </c>
      <c r="AP185" s="104">
        <f t="shared" si="81"/>
        <v>3.83</v>
      </c>
      <c r="AQ185" s="105">
        <f t="shared" si="81"/>
        <v>3.08</v>
      </c>
      <c r="AR185" s="106">
        <f t="shared" si="81"/>
        <v>82.30088495575221</v>
      </c>
      <c r="AS185" s="106">
        <f t="shared" si="81"/>
        <v>21.05263157894737</v>
      </c>
      <c r="AT185" s="107">
        <f t="shared" si="81"/>
        <v>1628</v>
      </c>
      <c r="AU185" s="108">
        <f t="shared" si="81"/>
        <v>2.4900000000000002</v>
      </c>
      <c r="AV185" s="109">
        <f t="shared" si="81"/>
        <v>1.74</v>
      </c>
      <c r="AW185" s="106">
        <f t="shared" si="81"/>
        <v>69.879518072289144</v>
      </c>
      <c r="AX185" s="106">
        <f t="shared" si="81"/>
        <v>31.896551724137922</v>
      </c>
      <c r="AY185" s="60">
        <f t="shared" si="81"/>
        <v>53.548387096774185</v>
      </c>
      <c r="AZ185" s="96">
        <f t="shared" si="81"/>
        <v>82.77</v>
      </c>
      <c r="BA185" s="67">
        <f t="shared" si="81"/>
        <v>48.8</v>
      </c>
      <c r="BB185" s="67">
        <f t="shared" si="81"/>
        <v>36.6</v>
      </c>
      <c r="BC185" s="67">
        <f t="shared" si="81"/>
        <v>14</v>
      </c>
      <c r="BD185" s="67">
        <f t="shared" si="81"/>
        <v>0</v>
      </c>
      <c r="BE185" s="27">
        <f t="shared" si="81"/>
        <v>0</v>
      </c>
      <c r="BF185" s="29">
        <f t="shared" si="81"/>
        <v>13804</v>
      </c>
      <c r="BG185" s="39">
        <f t="shared" si="81"/>
        <v>8329</v>
      </c>
      <c r="BH185" s="40">
        <f t="shared" si="81"/>
        <v>10444</v>
      </c>
      <c r="BI185" s="40">
        <f t="shared" si="81"/>
        <v>0</v>
      </c>
      <c r="BJ185" s="40">
        <f t="shared" si="81"/>
        <v>0</v>
      </c>
      <c r="BK185" s="40">
        <f t="shared" si="81"/>
        <v>0</v>
      </c>
      <c r="BL185" s="40">
        <f t="shared" si="81"/>
        <v>0</v>
      </c>
      <c r="BM185" s="27">
        <f t="shared" si="81"/>
        <v>0</v>
      </c>
    </row>
    <row r="186" spans="1:65" outlineLevel="3" x14ac:dyDescent="0.3">
      <c r="A186" s="158" t="s">
        <v>28</v>
      </c>
      <c r="B186" s="159"/>
      <c r="C186" s="51">
        <f t="shared" ref="C186:BM186" si="82">SUBTOTAL(5,C154:C184)</f>
        <v>307285</v>
      </c>
      <c r="D186" s="61">
        <f t="shared" si="82"/>
        <v>0</v>
      </c>
      <c r="E186" s="12">
        <f t="shared" si="82"/>
        <v>0</v>
      </c>
      <c r="F186" s="12">
        <f t="shared" si="82"/>
        <v>0</v>
      </c>
      <c r="G186" s="12">
        <f t="shared" si="82"/>
        <v>0</v>
      </c>
      <c r="H186" s="12">
        <f t="shared" si="82"/>
        <v>0</v>
      </c>
      <c r="I186" s="12">
        <f t="shared" si="82"/>
        <v>0</v>
      </c>
      <c r="J186" s="12">
        <f t="shared" si="82"/>
        <v>0</v>
      </c>
      <c r="K186" s="12">
        <f t="shared" si="82"/>
        <v>0</v>
      </c>
      <c r="L186" s="12">
        <f t="shared" si="82"/>
        <v>0</v>
      </c>
      <c r="M186" s="72">
        <f t="shared" si="82"/>
        <v>7</v>
      </c>
      <c r="N186" s="83">
        <f t="shared" si="82"/>
        <v>6.99</v>
      </c>
      <c r="O186" s="83">
        <f t="shared" si="82"/>
        <v>7.03</v>
      </c>
      <c r="P186" s="83">
        <f t="shared" si="82"/>
        <v>0</v>
      </c>
      <c r="Q186" s="83">
        <f t="shared" si="82"/>
        <v>0</v>
      </c>
      <c r="R186" s="83">
        <f t="shared" si="82"/>
        <v>0</v>
      </c>
      <c r="S186" s="83">
        <f t="shared" si="82"/>
        <v>0</v>
      </c>
      <c r="T186" s="83">
        <f t="shared" si="82"/>
        <v>0</v>
      </c>
      <c r="U186" s="83">
        <f t="shared" si="82"/>
        <v>0</v>
      </c>
      <c r="V186" s="6">
        <f t="shared" si="82"/>
        <v>0</v>
      </c>
      <c r="W186" s="41">
        <f t="shared" si="82"/>
        <v>0</v>
      </c>
      <c r="X186" s="41">
        <f t="shared" si="82"/>
        <v>0</v>
      </c>
      <c r="Y186" s="41">
        <f t="shared" si="82"/>
        <v>0</v>
      </c>
      <c r="Z186" s="41">
        <f t="shared" si="82"/>
        <v>0</v>
      </c>
      <c r="AA186" s="41">
        <f t="shared" si="82"/>
        <v>0</v>
      </c>
      <c r="AB186" s="41">
        <f t="shared" si="82"/>
        <v>0</v>
      </c>
      <c r="AC186" s="41">
        <f t="shared" si="82"/>
        <v>0</v>
      </c>
      <c r="AD186" s="41">
        <f t="shared" si="82"/>
        <v>0</v>
      </c>
      <c r="AE186" s="6">
        <f t="shared" si="82"/>
        <v>0</v>
      </c>
      <c r="AF186" s="41">
        <f t="shared" si="82"/>
        <v>0</v>
      </c>
      <c r="AG186" s="41">
        <f t="shared" si="82"/>
        <v>0</v>
      </c>
      <c r="AH186" s="41">
        <f t="shared" si="82"/>
        <v>0</v>
      </c>
      <c r="AI186" s="41">
        <f t="shared" si="82"/>
        <v>0</v>
      </c>
      <c r="AJ186" s="41">
        <f t="shared" si="82"/>
        <v>0</v>
      </c>
      <c r="AK186" s="41">
        <f t="shared" si="82"/>
        <v>0</v>
      </c>
      <c r="AL186" s="41">
        <f t="shared" si="82"/>
        <v>0</v>
      </c>
      <c r="AM186" s="41">
        <f t="shared" si="82"/>
        <v>0</v>
      </c>
      <c r="AN186" s="41">
        <f t="shared" si="82"/>
        <v>15.140591204037491</v>
      </c>
      <c r="AO186" s="41">
        <f t="shared" si="82"/>
        <v>807</v>
      </c>
      <c r="AP186" s="110">
        <f t="shared" si="82"/>
        <v>3.19</v>
      </c>
      <c r="AQ186" s="111">
        <f t="shared" si="82"/>
        <v>2.58</v>
      </c>
      <c r="AR186" s="112">
        <f t="shared" si="82"/>
        <v>78.94736842105263</v>
      </c>
      <c r="AS186" s="112">
        <f t="shared" si="82"/>
        <v>17.69911504424779</v>
      </c>
      <c r="AT186" s="113">
        <f t="shared" si="82"/>
        <v>902</v>
      </c>
      <c r="AU186" s="114">
        <f t="shared" si="82"/>
        <v>2.25</v>
      </c>
      <c r="AV186" s="115">
        <f t="shared" si="82"/>
        <v>1.56</v>
      </c>
      <c r="AW186" s="112">
        <f t="shared" si="82"/>
        <v>68.103448275862078</v>
      </c>
      <c r="AX186" s="112">
        <f t="shared" si="82"/>
        <v>30.120481927710856</v>
      </c>
      <c r="AY186" s="61">
        <f t="shared" si="82"/>
        <v>43.063063063063034</v>
      </c>
      <c r="AZ186" s="97">
        <f t="shared" si="82"/>
        <v>80.78</v>
      </c>
      <c r="BA186" s="68">
        <f t="shared" si="82"/>
        <v>48.8</v>
      </c>
      <c r="BB186" s="68">
        <f t="shared" si="82"/>
        <v>36.6</v>
      </c>
      <c r="BC186" s="68">
        <f t="shared" si="82"/>
        <v>14</v>
      </c>
      <c r="BD186" s="68">
        <f t="shared" si="82"/>
        <v>0</v>
      </c>
      <c r="BE186" s="15">
        <f t="shared" si="82"/>
        <v>0</v>
      </c>
      <c r="BF186" s="6">
        <f t="shared" si="82"/>
        <v>4604</v>
      </c>
      <c r="BG186" s="41">
        <f t="shared" si="82"/>
        <v>0</v>
      </c>
      <c r="BH186" s="42">
        <f t="shared" si="82"/>
        <v>2208</v>
      </c>
      <c r="BI186" s="42">
        <f t="shared" si="82"/>
        <v>0</v>
      </c>
      <c r="BJ186" s="42">
        <f t="shared" si="82"/>
        <v>0</v>
      </c>
      <c r="BK186" s="42">
        <f t="shared" si="82"/>
        <v>0</v>
      </c>
      <c r="BL186" s="42">
        <f t="shared" si="82"/>
        <v>0</v>
      </c>
      <c r="BM186" s="15">
        <f t="shared" si="82"/>
        <v>0</v>
      </c>
    </row>
    <row r="187" spans="1:65" outlineLevel="2" x14ac:dyDescent="0.3">
      <c r="A187" s="158" t="s">
        <v>17</v>
      </c>
      <c r="B187" s="159"/>
      <c r="C187" s="51">
        <f>IFERROR(SUBTOTAL(1,C154:C184),"")</f>
        <v>322072.48387096776</v>
      </c>
      <c r="D187" s="61" t="str">
        <f t="shared" ref="D187:BM187" si="83">IFERROR(SUBTOTAL(1,D154:D184),"")</f>
        <v/>
      </c>
      <c r="E187" s="12" t="str">
        <f t="shared" si="83"/>
        <v/>
      </c>
      <c r="F187" s="12" t="str">
        <f t="shared" si="83"/>
        <v/>
      </c>
      <c r="G187" s="12" t="str">
        <f t="shared" si="83"/>
        <v/>
      </c>
      <c r="H187" s="12" t="str">
        <f t="shared" si="83"/>
        <v/>
      </c>
      <c r="I187" s="12" t="str">
        <f t="shared" si="83"/>
        <v/>
      </c>
      <c r="J187" s="12" t="str">
        <f t="shared" si="83"/>
        <v/>
      </c>
      <c r="K187" s="12" t="str">
        <f t="shared" si="83"/>
        <v/>
      </c>
      <c r="L187" s="12" t="str">
        <f t="shared" si="83"/>
        <v/>
      </c>
      <c r="M187" s="72">
        <f t="shared" si="83"/>
        <v>7.1749999999999998</v>
      </c>
      <c r="N187" s="83">
        <f t="shared" si="83"/>
        <v>7.1549999999999994</v>
      </c>
      <c r="O187" s="83">
        <f t="shared" si="83"/>
        <v>7.1575000000000006</v>
      </c>
      <c r="P187" s="83" t="str">
        <f t="shared" si="83"/>
        <v/>
      </c>
      <c r="Q187" s="83" t="str">
        <f t="shared" si="83"/>
        <v/>
      </c>
      <c r="R187" s="83" t="str">
        <f t="shared" si="83"/>
        <v/>
      </c>
      <c r="S187" s="83" t="str">
        <f t="shared" si="83"/>
        <v/>
      </c>
      <c r="T187" s="83" t="str">
        <f t="shared" si="83"/>
        <v/>
      </c>
      <c r="U187" s="83" t="str">
        <f t="shared" si="83"/>
        <v/>
      </c>
      <c r="V187" s="6" t="str">
        <f t="shared" si="83"/>
        <v/>
      </c>
      <c r="W187" s="41" t="str">
        <f t="shared" si="83"/>
        <v/>
      </c>
      <c r="X187" s="41" t="str">
        <f t="shared" si="83"/>
        <v/>
      </c>
      <c r="Y187" s="41" t="str">
        <f t="shared" si="83"/>
        <v/>
      </c>
      <c r="Z187" s="41" t="str">
        <f t="shared" si="83"/>
        <v/>
      </c>
      <c r="AA187" s="41" t="str">
        <f t="shared" si="83"/>
        <v/>
      </c>
      <c r="AB187" s="41" t="str">
        <f t="shared" si="83"/>
        <v/>
      </c>
      <c r="AC187" s="41" t="str">
        <f t="shared" si="83"/>
        <v/>
      </c>
      <c r="AD187" s="41" t="str">
        <f t="shared" si="83"/>
        <v/>
      </c>
      <c r="AE187" s="6" t="str">
        <f t="shared" si="83"/>
        <v/>
      </c>
      <c r="AF187" s="41" t="str">
        <f t="shared" si="83"/>
        <v/>
      </c>
      <c r="AG187" s="41" t="str">
        <f t="shared" si="83"/>
        <v/>
      </c>
      <c r="AH187" s="41" t="str">
        <f t="shared" si="83"/>
        <v/>
      </c>
      <c r="AI187" s="41" t="str">
        <f t="shared" si="83"/>
        <v/>
      </c>
      <c r="AJ187" s="41" t="str">
        <f t="shared" si="83"/>
        <v/>
      </c>
      <c r="AK187" s="41" t="str">
        <f t="shared" si="83"/>
        <v/>
      </c>
      <c r="AL187" s="41" t="str">
        <f t="shared" si="83"/>
        <v/>
      </c>
      <c r="AM187" s="41" t="str">
        <f t="shared" si="83"/>
        <v/>
      </c>
      <c r="AN187" s="41">
        <f t="shared" si="83"/>
        <v>19.250348521616395</v>
      </c>
      <c r="AO187" s="41">
        <f t="shared" si="83"/>
        <v>1105.258064516129</v>
      </c>
      <c r="AP187" s="110">
        <f t="shared" si="83"/>
        <v>3.5524999999999998</v>
      </c>
      <c r="AQ187" s="111">
        <f t="shared" si="83"/>
        <v>2.8625000000000003</v>
      </c>
      <c r="AR187" s="112">
        <f t="shared" si="83"/>
        <v>80.635937723175971</v>
      </c>
      <c r="AS187" s="112">
        <f t="shared" si="83"/>
        <v>19.364062276824022</v>
      </c>
      <c r="AT187" s="113">
        <f t="shared" si="83"/>
        <v>1245.2258064516129</v>
      </c>
      <c r="AU187" s="114">
        <f t="shared" si="83"/>
        <v>2.343809523809524</v>
      </c>
      <c r="AV187" s="115">
        <f t="shared" si="83"/>
        <v>1.625</v>
      </c>
      <c r="AW187" s="112">
        <f t="shared" si="83"/>
        <v>68.840986350116111</v>
      </c>
      <c r="AX187" s="112">
        <f t="shared" si="83"/>
        <v>31.159013649883892</v>
      </c>
      <c r="AY187" s="61">
        <f t="shared" si="83"/>
        <v>46.856728441499634</v>
      </c>
      <c r="AZ187" s="97">
        <f t="shared" si="83"/>
        <v>81.856190476190463</v>
      </c>
      <c r="BA187" s="68">
        <f t="shared" si="83"/>
        <v>48.8</v>
      </c>
      <c r="BB187" s="68">
        <f t="shared" si="83"/>
        <v>36.6</v>
      </c>
      <c r="BC187" s="68">
        <f t="shared" si="83"/>
        <v>14</v>
      </c>
      <c r="BD187" s="68" t="str">
        <f t="shared" si="83"/>
        <v/>
      </c>
      <c r="BE187" s="15" t="str">
        <f>IFERROR(SUBTOTAL(1,BE154:BE184),"")</f>
        <v/>
      </c>
      <c r="BF187" s="6">
        <f t="shared" si="83"/>
        <v>9703.677419354839</v>
      </c>
      <c r="BG187" s="41">
        <f t="shared" si="83"/>
        <v>3795.483870967742</v>
      </c>
      <c r="BH187" s="42">
        <f t="shared" si="83"/>
        <v>5908.1935483870966</v>
      </c>
      <c r="BI187" s="42" t="str">
        <f t="shared" si="83"/>
        <v/>
      </c>
      <c r="BJ187" s="42" t="str">
        <f t="shared" si="83"/>
        <v/>
      </c>
      <c r="BK187" s="42">
        <f t="shared" si="83"/>
        <v>0</v>
      </c>
      <c r="BL187" s="42" t="str">
        <f t="shared" si="83"/>
        <v/>
      </c>
      <c r="BM187" s="15" t="str">
        <f t="shared" si="83"/>
        <v/>
      </c>
    </row>
    <row r="188" spans="1:65" ht="17.25" outlineLevel="1" thickBot="1" x14ac:dyDescent="0.35">
      <c r="A188" s="160" t="s">
        <v>56</v>
      </c>
      <c r="B188" s="161"/>
      <c r="C188" s="52">
        <f>SUBTOTAL(9,C154:C184)</f>
        <v>9984247</v>
      </c>
      <c r="D188" s="62"/>
      <c r="E188" s="30"/>
      <c r="F188" s="30"/>
      <c r="G188" s="30"/>
      <c r="H188" s="30"/>
      <c r="I188" s="30"/>
      <c r="J188" s="30"/>
      <c r="K188" s="30"/>
      <c r="L188" s="30"/>
      <c r="M188" s="73"/>
      <c r="N188" s="84"/>
      <c r="O188" s="84"/>
      <c r="P188" s="84"/>
      <c r="Q188" s="84"/>
      <c r="R188" s="84"/>
      <c r="S188" s="84"/>
      <c r="T188" s="84"/>
      <c r="U188" s="84"/>
      <c r="V188" s="93"/>
      <c r="W188" s="94"/>
      <c r="X188" s="94"/>
      <c r="Y188" s="94"/>
      <c r="Z188" s="94"/>
      <c r="AA188" s="94"/>
      <c r="AB188" s="94"/>
      <c r="AC188" s="94"/>
      <c r="AD188" s="94"/>
      <c r="AE188" s="93"/>
      <c r="AF188" s="94"/>
      <c r="AG188" s="94"/>
      <c r="AH188" s="94"/>
      <c r="AI188" s="94"/>
      <c r="AJ188" s="94"/>
      <c r="AK188" s="94"/>
      <c r="AL188" s="94"/>
      <c r="AM188" s="94"/>
      <c r="AN188" s="94"/>
      <c r="AO188" s="43">
        <f>SUBTOTAL(9,AO154:AO184)</f>
        <v>34263</v>
      </c>
      <c r="AP188" s="116"/>
      <c r="AQ188" s="117"/>
      <c r="AR188" s="118"/>
      <c r="AS188" s="118"/>
      <c r="AT188" s="119">
        <f>SUBTOTAL(9,AT154:AT184)</f>
        <v>38602</v>
      </c>
      <c r="AU188" s="120"/>
      <c r="AV188" s="121"/>
      <c r="AW188" s="118"/>
      <c r="AX188" s="118"/>
      <c r="AY188" s="62"/>
      <c r="AZ188" s="98"/>
      <c r="BA188" s="69"/>
      <c r="BB188" s="69"/>
      <c r="BC188" s="69"/>
      <c r="BD188" s="69"/>
      <c r="BE188" s="16">
        <f>SUBTOTAL(9,BE154:BE184)</f>
        <v>0</v>
      </c>
      <c r="BF188" s="7">
        <f t="shared" ref="BF188:BM188" si="84">SUBTOTAL(9,BF154:BF184)</f>
        <v>300814</v>
      </c>
      <c r="BG188" s="43">
        <f t="shared" si="84"/>
        <v>117660</v>
      </c>
      <c r="BH188" s="44">
        <f t="shared" si="84"/>
        <v>183154</v>
      </c>
      <c r="BI188" s="44">
        <f t="shared" si="84"/>
        <v>0</v>
      </c>
      <c r="BJ188" s="44">
        <f t="shared" si="84"/>
        <v>0</v>
      </c>
      <c r="BK188" s="44">
        <f t="shared" si="84"/>
        <v>0</v>
      </c>
      <c r="BL188" s="44">
        <f t="shared" si="84"/>
        <v>0</v>
      </c>
      <c r="BM188" s="16">
        <f t="shared" si="84"/>
        <v>0</v>
      </c>
    </row>
    <row r="189" spans="1:65" outlineLevel="5" x14ac:dyDescent="0.3">
      <c r="A189" s="21">
        <f t="shared" si="80"/>
        <v>6</v>
      </c>
      <c r="B189" s="33">
        <f>B184+1</f>
        <v>44713</v>
      </c>
      <c r="C189" s="51">
        <v>311434</v>
      </c>
      <c r="D189" s="64" t="str">
        <f t="shared" ref="D189:D218" si="85">IFERROR(ROUND(AVERAGE(E189:L189),1),"")</f>
        <v/>
      </c>
      <c r="E189" s="12"/>
      <c r="F189" s="12"/>
      <c r="G189" s="12"/>
      <c r="H189" s="12"/>
      <c r="I189" s="12"/>
      <c r="J189" s="12"/>
      <c r="K189" s="12"/>
      <c r="L189" s="12"/>
      <c r="M189" s="74" t="str">
        <f t="shared" ref="M189:M218" si="86">IFERROR(ROUND(AVERAGE(N189:U189),1),"")</f>
        <v/>
      </c>
      <c r="N189" s="83" t="s">
        <v>103</v>
      </c>
      <c r="O189" s="83" t="s">
        <v>103</v>
      </c>
      <c r="P189" s="83"/>
      <c r="Q189" s="83"/>
      <c r="R189" s="83"/>
      <c r="S189" s="83"/>
      <c r="T189" s="83"/>
      <c r="U189" s="83"/>
      <c r="V189" s="5" t="str">
        <f t="shared" ref="V189:V218" si="87">IFERROR(ROUND(AVERAGE(W189:AD189),1),"")</f>
        <v/>
      </c>
      <c r="W189" s="41"/>
      <c r="X189" s="41"/>
      <c r="Y189" s="41"/>
      <c r="Z189" s="41"/>
      <c r="AA189" s="41"/>
      <c r="AB189" s="41"/>
      <c r="AC189" s="41"/>
      <c r="AD189" s="41"/>
      <c r="AE189" s="5" t="str">
        <f t="shared" ref="AE189:AE218" si="88">IFERROR(ROUND(AVERAGE(AF189:AM189),1),"")</f>
        <v/>
      </c>
      <c r="AF189" s="41"/>
      <c r="AG189" s="41"/>
      <c r="AH189" s="41"/>
      <c r="AI189" s="41"/>
      <c r="AJ189" s="41"/>
      <c r="AK189" s="41"/>
      <c r="AL189" s="41"/>
      <c r="AM189" s="41"/>
      <c r="AN189" s="41">
        <f>21000/AO189</f>
        <v>21.852237252861602</v>
      </c>
      <c r="AO189" s="41">
        <v>961</v>
      </c>
      <c r="AP189" s="110" t="s">
        <v>103</v>
      </c>
      <c r="AQ189" s="111" t="s">
        <v>103</v>
      </c>
      <c r="AR189" s="126" t="str">
        <f t="shared" ref="AR189:AR218" si="89">IFERROR(AQ189/AP189*100,"")</f>
        <v/>
      </c>
      <c r="AS189" s="126" t="str">
        <f t="shared" ref="AS189:AS218" si="90">IFERROR(100-AR189,"")</f>
        <v/>
      </c>
      <c r="AT189" s="127">
        <v>1029</v>
      </c>
      <c r="AU189" s="128" t="s">
        <v>103</v>
      </c>
      <c r="AV189" s="129" t="s">
        <v>103</v>
      </c>
      <c r="AW189" s="126" t="str">
        <f t="shared" ref="AW189:AW218" si="91">IFERROR(AV189/AU189*100,"")</f>
        <v/>
      </c>
      <c r="AX189" s="126" t="str">
        <f t="shared" ref="AX189:AX218" si="92">IFERROR(100-AW189,"")</f>
        <v/>
      </c>
      <c r="AY189" s="64" t="str">
        <f t="shared" ref="AY189:AY218" si="93">IFERROR((1-((AW189*AS189)/(AX189*AR189)))*100,"")</f>
        <v/>
      </c>
      <c r="AZ189" s="97" t="s">
        <v>103</v>
      </c>
      <c r="BA189" s="68"/>
      <c r="BB189" s="68"/>
      <c r="BC189" s="68"/>
      <c r="BD189" s="68"/>
      <c r="BE189" s="15"/>
      <c r="BF189" s="5">
        <f t="shared" ref="BF189:BF218" si="94">IF(SUM(BG189:BM189)=0,"",SUM(BG189:BM189))</f>
        <v>7887</v>
      </c>
      <c r="BG189" s="42">
        <v>3126</v>
      </c>
      <c r="BH189" s="42">
        <v>4761</v>
      </c>
      <c r="BI189" s="42"/>
      <c r="BJ189" s="42"/>
      <c r="BK189" s="42">
        <v>0</v>
      </c>
      <c r="BL189" s="42"/>
      <c r="BM189" s="42"/>
    </row>
    <row r="190" spans="1:65" outlineLevel="5" x14ac:dyDescent="0.3">
      <c r="A190" s="22">
        <f t="shared" si="80"/>
        <v>6</v>
      </c>
      <c r="B190" s="9">
        <f t="shared" si="78"/>
        <v>44714</v>
      </c>
      <c r="C190" s="51">
        <v>313753</v>
      </c>
      <c r="D190" s="64" t="str">
        <f t="shared" si="85"/>
        <v/>
      </c>
      <c r="E190" s="12"/>
      <c r="F190" s="12"/>
      <c r="G190" s="12"/>
      <c r="H190" s="12"/>
      <c r="I190" s="12"/>
      <c r="J190" s="12"/>
      <c r="K190" s="12"/>
      <c r="L190" s="12"/>
      <c r="M190" s="74" t="str">
        <f t="shared" si="86"/>
        <v/>
      </c>
      <c r="N190" s="83" t="s">
        <v>103</v>
      </c>
      <c r="O190" s="83" t="s">
        <v>103</v>
      </c>
      <c r="P190" s="83"/>
      <c r="Q190" s="83"/>
      <c r="R190" s="83"/>
      <c r="S190" s="83"/>
      <c r="T190" s="83"/>
      <c r="U190" s="83"/>
      <c r="V190" s="5" t="str">
        <f t="shared" si="87"/>
        <v/>
      </c>
      <c r="W190" s="41"/>
      <c r="X190" s="41"/>
      <c r="Y190" s="41"/>
      <c r="Z190" s="41"/>
      <c r="AA190" s="41"/>
      <c r="AB190" s="41"/>
      <c r="AC190" s="41"/>
      <c r="AD190" s="41"/>
      <c r="AE190" s="5" t="str">
        <f t="shared" si="88"/>
        <v/>
      </c>
      <c r="AF190" s="41"/>
      <c r="AG190" s="41"/>
      <c r="AH190" s="41"/>
      <c r="AI190" s="41"/>
      <c r="AJ190" s="41"/>
      <c r="AK190" s="41"/>
      <c r="AL190" s="41"/>
      <c r="AM190" s="41"/>
      <c r="AN190" s="41">
        <f t="shared" ref="AN190:AN218" si="95">21000/AO190</f>
        <v>20.388349514563107</v>
      </c>
      <c r="AO190" s="41">
        <v>1030</v>
      </c>
      <c r="AP190" s="110" t="s">
        <v>103</v>
      </c>
      <c r="AQ190" s="111" t="s">
        <v>103</v>
      </c>
      <c r="AR190" s="126" t="str">
        <f t="shared" si="89"/>
        <v/>
      </c>
      <c r="AS190" s="126" t="str">
        <f t="shared" si="90"/>
        <v/>
      </c>
      <c r="AT190" s="127">
        <v>1101</v>
      </c>
      <c r="AU190" s="128">
        <v>2.29</v>
      </c>
      <c r="AV190" s="129" t="s">
        <v>103</v>
      </c>
      <c r="AW190" s="126" t="str">
        <f t="shared" si="91"/>
        <v/>
      </c>
      <c r="AX190" s="126" t="str">
        <f t="shared" si="92"/>
        <v/>
      </c>
      <c r="AY190" s="64" t="str">
        <f t="shared" si="93"/>
        <v/>
      </c>
      <c r="AZ190" s="97">
        <v>82.55</v>
      </c>
      <c r="BA190" s="68"/>
      <c r="BB190" s="68"/>
      <c r="BC190" s="68"/>
      <c r="BD190" s="68"/>
      <c r="BE190" s="15"/>
      <c r="BF190" s="5">
        <f t="shared" si="94"/>
        <v>10034</v>
      </c>
      <c r="BG190" s="42">
        <v>3215</v>
      </c>
      <c r="BH190" s="42">
        <v>6819</v>
      </c>
      <c r="BI190" s="42"/>
      <c r="BJ190" s="42"/>
      <c r="BK190" s="42">
        <v>0</v>
      </c>
      <c r="BL190" s="42"/>
      <c r="BM190" s="42"/>
    </row>
    <row r="191" spans="1:65" outlineLevel="5" x14ac:dyDescent="0.3">
      <c r="A191" s="22">
        <f t="shared" si="80"/>
        <v>6</v>
      </c>
      <c r="B191" s="9">
        <f t="shared" si="78"/>
        <v>44715</v>
      </c>
      <c r="C191" s="51">
        <v>320773</v>
      </c>
      <c r="D191" s="64" t="str">
        <f t="shared" si="85"/>
        <v/>
      </c>
      <c r="E191" s="12"/>
      <c r="F191" s="12"/>
      <c r="G191" s="12"/>
      <c r="H191" s="12"/>
      <c r="I191" s="12"/>
      <c r="J191" s="12"/>
      <c r="K191" s="12"/>
      <c r="L191" s="12"/>
      <c r="M191" s="74">
        <f t="shared" si="86"/>
        <v>7.2</v>
      </c>
      <c r="N191" s="83">
        <v>7.25</v>
      </c>
      <c r="O191" s="83">
        <v>7.2</v>
      </c>
      <c r="P191" s="83"/>
      <c r="Q191" s="83"/>
      <c r="R191" s="83"/>
      <c r="S191" s="83"/>
      <c r="T191" s="83"/>
      <c r="U191" s="83"/>
      <c r="V191" s="5" t="str">
        <f t="shared" si="87"/>
        <v/>
      </c>
      <c r="W191" s="41"/>
      <c r="X191" s="41"/>
      <c r="Y191" s="41"/>
      <c r="Z191" s="41"/>
      <c r="AA191" s="41"/>
      <c r="AB191" s="41"/>
      <c r="AC191" s="41"/>
      <c r="AD191" s="41"/>
      <c r="AE191" s="5" t="str">
        <f t="shared" si="88"/>
        <v/>
      </c>
      <c r="AF191" s="41"/>
      <c r="AG191" s="41"/>
      <c r="AH191" s="41"/>
      <c r="AI191" s="41"/>
      <c r="AJ191" s="41"/>
      <c r="AK191" s="41"/>
      <c r="AL191" s="41"/>
      <c r="AM191" s="41"/>
      <c r="AN191" s="41">
        <f t="shared" si="95"/>
        <v>18.025751072961373</v>
      </c>
      <c r="AO191" s="41">
        <v>1165</v>
      </c>
      <c r="AP191" s="110">
        <v>3.53</v>
      </c>
      <c r="AQ191" s="111">
        <v>2.83</v>
      </c>
      <c r="AR191" s="126">
        <f t="shared" si="89"/>
        <v>80.169971671388112</v>
      </c>
      <c r="AS191" s="126">
        <f t="shared" si="90"/>
        <v>19.830028328611888</v>
      </c>
      <c r="AT191" s="127">
        <v>1295</v>
      </c>
      <c r="AU191" s="128">
        <v>2.27</v>
      </c>
      <c r="AV191" s="129">
        <v>1.57</v>
      </c>
      <c r="AW191" s="126">
        <f t="shared" si="91"/>
        <v>69.162995594713664</v>
      </c>
      <c r="AX191" s="126">
        <f t="shared" si="92"/>
        <v>30.837004405286336</v>
      </c>
      <c r="AY191" s="64">
        <f t="shared" si="93"/>
        <v>44.522968197879862</v>
      </c>
      <c r="AZ191" s="97">
        <v>82.89</v>
      </c>
      <c r="BA191" s="68"/>
      <c r="BB191" s="68"/>
      <c r="BC191" s="68"/>
      <c r="BD191" s="68"/>
      <c r="BE191" s="15"/>
      <c r="BF191" s="5">
        <f t="shared" si="94"/>
        <v>11883</v>
      </c>
      <c r="BG191" s="42">
        <v>1222</v>
      </c>
      <c r="BH191" s="42">
        <v>10661</v>
      </c>
      <c r="BI191" s="42"/>
      <c r="BJ191" s="42"/>
      <c r="BK191" s="42">
        <v>0</v>
      </c>
      <c r="BL191" s="42"/>
      <c r="BM191" s="42"/>
    </row>
    <row r="192" spans="1:65" outlineLevel="5" x14ac:dyDescent="0.3">
      <c r="A192" s="22">
        <f t="shared" si="80"/>
        <v>6</v>
      </c>
      <c r="B192" s="9">
        <f t="shared" si="78"/>
        <v>44716</v>
      </c>
      <c r="C192" s="51">
        <v>313714</v>
      </c>
      <c r="D192" s="64" t="str">
        <f t="shared" si="85"/>
        <v/>
      </c>
      <c r="E192" s="12"/>
      <c r="F192" s="12"/>
      <c r="G192" s="12"/>
      <c r="H192" s="12"/>
      <c r="I192" s="12"/>
      <c r="J192" s="12"/>
      <c r="K192" s="12"/>
      <c r="L192" s="12"/>
      <c r="M192" s="74" t="str">
        <f t="shared" si="86"/>
        <v/>
      </c>
      <c r="N192" s="83" t="s">
        <v>103</v>
      </c>
      <c r="O192" s="83" t="s">
        <v>103</v>
      </c>
      <c r="P192" s="83"/>
      <c r="Q192" s="83"/>
      <c r="R192" s="83"/>
      <c r="S192" s="83"/>
      <c r="T192" s="83"/>
      <c r="U192" s="83"/>
      <c r="V192" s="5" t="str">
        <f t="shared" si="87"/>
        <v/>
      </c>
      <c r="W192" s="41"/>
      <c r="X192" s="41"/>
      <c r="Y192" s="41"/>
      <c r="Z192" s="41"/>
      <c r="AA192" s="41"/>
      <c r="AB192" s="41"/>
      <c r="AC192" s="41"/>
      <c r="AD192" s="41"/>
      <c r="AE192" s="5" t="str">
        <f t="shared" si="88"/>
        <v/>
      </c>
      <c r="AF192" s="41"/>
      <c r="AG192" s="41"/>
      <c r="AH192" s="41"/>
      <c r="AI192" s="41"/>
      <c r="AJ192" s="41"/>
      <c r="AK192" s="41"/>
      <c r="AL192" s="41"/>
      <c r="AM192" s="41"/>
      <c r="AN192" s="41">
        <f t="shared" si="95"/>
        <v>18.087855297157624</v>
      </c>
      <c r="AO192" s="41">
        <v>1161</v>
      </c>
      <c r="AP192" s="110" t="s">
        <v>103</v>
      </c>
      <c r="AQ192" s="111" t="s">
        <v>103</v>
      </c>
      <c r="AR192" s="126" t="str">
        <f t="shared" si="89"/>
        <v/>
      </c>
      <c r="AS192" s="126" t="str">
        <f t="shared" si="90"/>
        <v/>
      </c>
      <c r="AT192" s="127">
        <v>1266</v>
      </c>
      <c r="AU192" s="128" t="s">
        <v>103</v>
      </c>
      <c r="AV192" s="129" t="s">
        <v>103</v>
      </c>
      <c r="AW192" s="126" t="str">
        <f t="shared" si="91"/>
        <v/>
      </c>
      <c r="AX192" s="126" t="str">
        <f t="shared" si="92"/>
        <v/>
      </c>
      <c r="AY192" s="64" t="str">
        <f t="shared" si="93"/>
        <v/>
      </c>
      <c r="AZ192" s="97" t="s">
        <v>103</v>
      </c>
      <c r="BA192" s="68"/>
      <c r="BB192" s="68"/>
      <c r="BC192" s="68"/>
      <c r="BD192" s="68"/>
      <c r="BE192" s="15"/>
      <c r="BF192" s="5">
        <f t="shared" si="94"/>
        <v>11006</v>
      </c>
      <c r="BG192" s="42">
        <v>1474</v>
      </c>
      <c r="BH192" s="42">
        <v>9532</v>
      </c>
      <c r="BI192" s="42"/>
      <c r="BJ192" s="42"/>
      <c r="BK192" s="42">
        <v>0</v>
      </c>
      <c r="BL192" s="42"/>
      <c r="BM192" s="42"/>
    </row>
    <row r="193" spans="1:65" outlineLevel="5" x14ac:dyDescent="0.3">
      <c r="A193" s="22">
        <f t="shared" si="80"/>
        <v>6</v>
      </c>
      <c r="B193" s="9">
        <f t="shared" si="78"/>
        <v>44717</v>
      </c>
      <c r="C193" s="51">
        <v>314150</v>
      </c>
      <c r="D193" s="64" t="str">
        <f t="shared" si="85"/>
        <v/>
      </c>
      <c r="E193" s="12"/>
      <c r="F193" s="12"/>
      <c r="G193" s="12"/>
      <c r="H193" s="12"/>
      <c r="I193" s="12"/>
      <c r="J193" s="12"/>
      <c r="K193" s="12"/>
      <c r="L193" s="12"/>
      <c r="M193" s="74" t="str">
        <f t="shared" si="86"/>
        <v/>
      </c>
      <c r="N193" s="83" t="s">
        <v>103</v>
      </c>
      <c r="O193" s="83" t="s">
        <v>103</v>
      </c>
      <c r="P193" s="83"/>
      <c r="Q193" s="83"/>
      <c r="R193" s="83"/>
      <c r="S193" s="83"/>
      <c r="T193" s="83"/>
      <c r="U193" s="83"/>
      <c r="V193" s="5" t="str">
        <f t="shared" si="87"/>
        <v/>
      </c>
      <c r="W193" s="41"/>
      <c r="X193" s="41"/>
      <c r="Y193" s="41"/>
      <c r="Z193" s="41"/>
      <c r="AA193" s="41"/>
      <c r="AB193" s="41"/>
      <c r="AC193" s="41"/>
      <c r="AD193" s="41"/>
      <c r="AE193" s="5" t="str">
        <f t="shared" si="88"/>
        <v/>
      </c>
      <c r="AF193" s="41"/>
      <c r="AG193" s="41"/>
      <c r="AH193" s="41"/>
      <c r="AI193" s="41"/>
      <c r="AJ193" s="41"/>
      <c r="AK193" s="41"/>
      <c r="AL193" s="41"/>
      <c r="AM193" s="41"/>
      <c r="AN193" s="41">
        <f t="shared" si="95"/>
        <v>20.192307692307693</v>
      </c>
      <c r="AO193" s="41">
        <v>1040</v>
      </c>
      <c r="AP193" s="110" t="s">
        <v>103</v>
      </c>
      <c r="AQ193" s="111" t="s">
        <v>103</v>
      </c>
      <c r="AR193" s="126" t="str">
        <f t="shared" si="89"/>
        <v/>
      </c>
      <c r="AS193" s="126" t="str">
        <f t="shared" si="90"/>
        <v/>
      </c>
      <c r="AT193" s="127">
        <v>1172</v>
      </c>
      <c r="AU193" s="128" t="s">
        <v>103</v>
      </c>
      <c r="AV193" s="129" t="s">
        <v>103</v>
      </c>
      <c r="AW193" s="126" t="str">
        <f t="shared" si="91"/>
        <v/>
      </c>
      <c r="AX193" s="126" t="str">
        <f t="shared" si="92"/>
        <v/>
      </c>
      <c r="AY193" s="64" t="str">
        <f t="shared" si="93"/>
        <v/>
      </c>
      <c r="AZ193" s="97" t="s">
        <v>103</v>
      </c>
      <c r="BA193" s="68"/>
      <c r="BB193" s="68"/>
      <c r="BC193" s="68"/>
      <c r="BD193" s="68"/>
      <c r="BE193" s="15"/>
      <c r="BF193" s="5">
        <f t="shared" si="94"/>
        <v>14395</v>
      </c>
      <c r="BG193" s="42">
        <v>5665</v>
      </c>
      <c r="BH193" s="42">
        <v>8730</v>
      </c>
      <c r="BI193" s="42"/>
      <c r="BJ193" s="42"/>
      <c r="BK193" s="42">
        <v>0</v>
      </c>
      <c r="BL193" s="42"/>
      <c r="BM193" s="42"/>
    </row>
    <row r="194" spans="1:65" outlineLevel="5" x14ac:dyDescent="0.3">
      <c r="A194" s="22">
        <f t="shared" si="80"/>
        <v>6</v>
      </c>
      <c r="B194" s="9">
        <f t="shared" si="78"/>
        <v>44718</v>
      </c>
      <c r="C194" s="51">
        <v>343257</v>
      </c>
      <c r="D194" s="64" t="str">
        <f t="shared" si="85"/>
        <v/>
      </c>
      <c r="E194" s="12"/>
      <c r="F194" s="12"/>
      <c r="G194" s="12"/>
      <c r="H194" s="12"/>
      <c r="I194" s="12"/>
      <c r="J194" s="12"/>
      <c r="K194" s="12"/>
      <c r="L194" s="12"/>
      <c r="M194" s="74" t="str">
        <f t="shared" si="86"/>
        <v/>
      </c>
      <c r="N194" s="83" t="s">
        <v>103</v>
      </c>
      <c r="O194" s="83" t="s">
        <v>103</v>
      </c>
      <c r="P194" s="83"/>
      <c r="Q194" s="83"/>
      <c r="R194" s="83"/>
      <c r="S194" s="83"/>
      <c r="T194" s="83"/>
      <c r="U194" s="83"/>
      <c r="V194" s="5" t="str">
        <f t="shared" si="87"/>
        <v/>
      </c>
      <c r="W194" s="41"/>
      <c r="X194" s="41"/>
      <c r="Y194" s="41"/>
      <c r="Z194" s="41"/>
      <c r="AA194" s="41"/>
      <c r="AB194" s="41"/>
      <c r="AC194" s="41"/>
      <c r="AD194" s="41"/>
      <c r="AE194" s="5" t="str">
        <f t="shared" si="88"/>
        <v/>
      </c>
      <c r="AF194" s="41"/>
      <c r="AG194" s="41"/>
      <c r="AH194" s="41"/>
      <c r="AI194" s="41"/>
      <c r="AJ194" s="41"/>
      <c r="AK194" s="41"/>
      <c r="AL194" s="41"/>
      <c r="AM194" s="41"/>
      <c r="AN194" s="41">
        <f t="shared" si="95"/>
        <v>15.395894428152493</v>
      </c>
      <c r="AO194" s="41">
        <v>1364</v>
      </c>
      <c r="AP194" s="110" t="s">
        <v>103</v>
      </c>
      <c r="AQ194" s="111" t="s">
        <v>103</v>
      </c>
      <c r="AR194" s="126" t="str">
        <f t="shared" si="89"/>
        <v/>
      </c>
      <c r="AS194" s="126" t="str">
        <f t="shared" si="90"/>
        <v/>
      </c>
      <c r="AT194" s="127">
        <v>1359</v>
      </c>
      <c r="AU194" s="128" t="s">
        <v>103</v>
      </c>
      <c r="AV194" s="129" t="s">
        <v>103</v>
      </c>
      <c r="AW194" s="126" t="str">
        <f t="shared" si="91"/>
        <v/>
      </c>
      <c r="AX194" s="126" t="str">
        <f t="shared" si="92"/>
        <v/>
      </c>
      <c r="AY194" s="64" t="str">
        <f t="shared" si="93"/>
        <v/>
      </c>
      <c r="AZ194" s="97" t="s">
        <v>103</v>
      </c>
      <c r="BA194" s="68"/>
      <c r="BB194" s="68"/>
      <c r="BC194" s="68"/>
      <c r="BD194" s="68"/>
      <c r="BE194" s="15"/>
      <c r="BF194" s="5">
        <f t="shared" si="94"/>
        <v>12524</v>
      </c>
      <c r="BG194" s="42">
        <v>5442</v>
      </c>
      <c r="BH194" s="42">
        <v>7082</v>
      </c>
      <c r="BI194" s="42"/>
      <c r="BJ194" s="42"/>
      <c r="BK194" s="42">
        <v>0</v>
      </c>
      <c r="BL194" s="42"/>
      <c r="BM194" s="42"/>
    </row>
    <row r="195" spans="1:65" outlineLevel="5" x14ac:dyDescent="0.3">
      <c r="A195" s="22">
        <f t="shared" si="80"/>
        <v>6</v>
      </c>
      <c r="B195" s="9">
        <f t="shared" si="78"/>
        <v>44719</v>
      </c>
      <c r="C195" s="51">
        <v>348235</v>
      </c>
      <c r="D195" s="64" t="str">
        <f t="shared" si="85"/>
        <v/>
      </c>
      <c r="E195" s="12"/>
      <c r="F195" s="12"/>
      <c r="G195" s="12"/>
      <c r="H195" s="12"/>
      <c r="I195" s="12"/>
      <c r="J195" s="12"/>
      <c r="K195" s="12"/>
      <c r="L195" s="12"/>
      <c r="M195" s="74" t="str">
        <f t="shared" si="86"/>
        <v/>
      </c>
      <c r="N195" s="83" t="s">
        <v>103</v>
      </c>
      <c r="O195" s="83" t="s">
        <v>103</v>
      </c>
      <c r="P195" s="83"/>
      <c r="Q195" s="83"/>
      <c r="R195" s="83"/>
      <c r="S195" s="83"/>
      <c r="T195" s="83"/>
      <c r="U195" s="83"/>
      <c r="V195" s="5" t="str">
        <f t="shared" si="87"/>
        <v/>
      </c>
      <c r="W195" s="41"/>
      <c r="X195" s="41"/>
      <c r="Y195" s="41"/>
      <c r="Z195" s="41"/>
      <c r="AA195" s="41"/>
      <c r="AB195" s="41"/>
      <c r="AC195" s="41"/>
      <c r="AD195" s="41"/>
      <c r="AE195" s="5" t="str">
        <f t="shared" si="88"/>
        <v/>
      </c>
      <c r="AF195" s="41"/>
      <c r="AG195" s="41"/>
      <c r="AH195" s="41"/>
      <c r="AI195" s="41"/>
      <c r="AJ195" s="41"/>
      <c r="AK195" s="41"/>
      <c r="AL195" s="41"/>
      <c r="AM195" s="41"/>
      <c r="AN195" s="41">
        <f t="shared" si="95"/>
        <v>21.649484536082475</v>
      </c>
      <c r="AO195" s="41">
        <v>970</v>
      </c>
      <c r="AP195" s="110" t="s">
        <v>103</v>
      </c>
      <c r="AQ195" s="111" t="s">
        <v>103</v>
      </c>
      <c r="AR195" s="126" t="str">
        <f t="shared" si="89"/>
        <v/>
      </c>
      <c r="AS195" s="126" t="str">
        <f t="shared" si="90"/>
        <v/>
      </c>
      <c r="AT195" s="127">
        <v>1076</v>
      </c>
      <c r="AU195" s="128">
        <v>2.2799999999999998</v>
      </c>
      <c r="AV195" s="129" t="s">
        <v>103</v>
      </c>
      <c r="AW195" s="126" t="str">
        <f t="shared" si="91"/>
        <v/>
      </c>
      <c r="AX195" s="126" t="str">
        <f t="shared" si="92"/>
        <v/>
      </c>
      <c r="AY195" s="64" t="str">
        <f t="shared" si="93"/>
        <v/>
      </c>
      <c r="AZ195" s="97">
        <v>82.91</v>
      </c>
      <c r="BA195" s="68"/>
      <c r="BB195" s="68"/>
      <c r="BC195" s="68"/>
      <c r="BD195" s="68"/>
      <c r="BE195" s="15"/>
      <c r="BF195" s="5">
        <f t="shared" si="94"/>
        <v>13610</v>
      </c>
      <c r="BG195" s="42">
        <v>4672</v>
      </c>
      <c r="BH195" s="42">
        <v>8938</v>
      </c>
      <c r="BI195" s="42"/>
      <c r="BJ195" s="42"/>
      <c r="BK195" s="42">
        <v>0</v>
      </c>
      <c r="BL195" s="42"/>
      <c r="BM195" s="42"/>
    </row>
    <row r="196" spans="1:65" outlineLevel="5" x14ac:dyDescent="0.3">
      <c r="A196" s="22">
        <f t="shared" si="80"/>
        <v>6</v>
      </c>
      <c r="B196" s="9">
        <f t="shared" si="78"/>
        <v>44720</v>
      </c>
      <c r="C196" s="51">
        <v>251099</v>
      </c>
      <c r="D196" s="64" t="str">
        <f t="shared" si="85"/>
        <v/>
      </c>
      <c r="E196" s="12"/>
      <c r="F196" s="12"/>
      <c r="G196" s="12"/>
      <c r="H196" s="12"/>
      <c r="I196" s="12"/>
      <c r="J196" s="12"/>
      <c r="K196" s="12"/>
      <c r="L196" s="12"/>
      <c r="M196" s="74" t="str">
        <f t="shared" si="86"/>
        <v/>
      </c>
      <c r="N196" s="83" t="s">
        <v>103</v>
      </c>
      <c r="O196" s="83" t="s">
        <v>103</v>
      </c>
      <c r="P196" s="83"/>
      <c r="Q196" s="83"/>
      <c r="R196" s="83"/>
      <c r="S196" s="83"/>
      <c r="T196" s="83"/>
      <c r="U196" s="83"/>
      <c r="V196" s="5" t="str">
        <f t="shared" si="87"/>
        <v/>
      </c>
      <c r="W196" s="41"/>
      <c r="X196" s="41"/>
      <c r="Y196" s="41"/>
      <c r="Z196" s="41"/>
      <c r="AA196" s="41"/>
      <c r="AB196" s="41"/>
      <c r="AC196" s="41"/>
      <c r="AD196" s="41"/>
      <c r="AE196" s="5" t="str">
        <f t="shared" si="88"/>
        <v/>
      </c>
      <c r="AF196" s="41"/>
      <c r="AG196" s="41"/>
      <c r="AH196" s="41"/>
      <c r="AI196" s="41"/>
      <c r="AJ196" s="41"/>
      <c r="AK196" s="41"/>
      <c r="AL196" s="41"/>
      <c r="AM196" s="41"/>
      <c r="AN196" s="41">
        <f t="shared" si="95"/>
        <v>27.450980392156861</v>
      </c>
      <c r="AO196" s="41">
        <v>765</v>
      </c>
      <c r="AP196" s="110" t="s">
        <v>103</v>
      </c>
      <c r="AQ196" s="111" t="s">
        <v>103</v>
      </c>
      <c r="AR196" s="126" t="str">
        <f t="shared" si="89"/>
        <v/>
      </c>
      <c r="AS196" s="126" t="str">
        <f t="shared" si="90"/>
        <v/>
      </c>
      <c r="AT196" s="127">
        <v>836</v>
      </c>
      <c r="AU196" s="128">
        <v>2.2599999999999998</v>
      </c>
      <c r="AV196" s="129" t="s">
        <v>103</v>
      </c>
      <c r="AW196" s="126" t="str">
        <f t="shared" si="91"/>
        <v/>
      </c>
      <c r="AX196" s="126" t="str">
        <f t="shared" si="92"/>
        <v/>
      </c>
      <c r="AY196" s="64" t="str">
        <f t="shared" si="93"/>
        <v/>
      </c>
      <c r="AZ196" s="97">
        <v>82.7</v>
      </c>
      <c r="BA196" s="68"/>
      <c r="BB196" s="68"/>
      <c r="BC196" s="68"/>
      <c r="BD196" s="68"/>
      <c r="BE196" s="15"/>
      <c r="BF196" s="5">
        <f t="shared" si="94"/>
        <v>1699.5</v>
      </c>
      <c r="BG196" s="42">
        <v>0</v>
      </c>
      <c r="BH196" s="42">
        <v>1319</v>
      </c>
      <c r="BI196" s="42"/>
      <c r="BJ196" s="42"/>
      <c r="BK196" s="42">
        <v>380.5</v>
      </c>
      <c r="BL196" s="42"/>
      <c r="BM196" s="42"/>
    </row>
    <row r="197" spans="1:65" outlineLevel="5" x14ac:dyDescent="0.3">
      <c r="A197" s="22">
        <f t="shared" si="80"/>
        <v>6</v>
      </c>
      <c r="B197" s="9">
        <f t="shared" si="78"/>
        <v>44721</v>
      </c>
      <c r="C197" s="51">
        <v>298594</v>
      </c>
      <c r="D197" s="64" t="str">
        <f t="shared" si="85"/>
        <v/>
      </c>
      <c r="E197" s="12"/>
      <c r="F197" s="12"/>
      <c r="G197" s="12"/>
      <c r="H197" s="12"/>
      <c r="I197" s="12"/>
      <c r="J197" s="12"/>
      <c r="K197" s="12"/>
      <c r="L197" s="12"/>
      <c r="M197" s="74">
        <f t="shared" si="86"/>
        <v>7.3</v>
      </c>
      <c r="N197" s="83">
        <v>7.24</v>
      </c>
      <c r="O197" s="83">
        <v>7.33</v>
      </c>
      <c r="P197" s="83"/>
      <c r="Q197" s="83"/>
      <c r="R197" s="83"/>
      <c r="S197" s="83"/>
      <c r="T197" s="83"/>
      <c r="U197" s="83"/>
      <c r="V197" s="5" t="str">
        <f t="shared" si="87"/>
        <v/>
      </c>
      <c r="W197" s="41"/>
      <c r="X197" s="41"/>
      <c r="Y197" s="41"/>
      <c r="Z197" s="41"/>
      <c r="AA197" s="41"/>
      <c r="AB197" s="41"/>
      <c r="AC197" s="41"/>
      <c r="AD197" s="41"/>
      <c r="AE197" s="5" t="str">
        <f t="shared" si="88"/>
        <v/>
      </c>
      <c r="AF197" s="41"/>
      <c r="AG197" s="41"/>
      <c r="AH197" s="41"/>
      <c r="AI197" s="41"/>
      <c r="AJ197" s="41"/>
      <c r="AK197" s="41"/>
      <c r="AL197" s="41"/>
      <c r="AM197" s="41"/>
      <c r="AN197" s="41">
        <f t="shared" si="95"/>
        <v>20.388349514563107</v>
      </c>
      <c r="AO197" s="41">
        <v>1030</v>
      </c>
      <c r="AP197" s="110">
        <v>3.35</v>
      </c>
      <c r="AQ197" s="111">
        <v>2.61</v>
      </c>
      <c r="AR197" s="126">
        <f t="shared" si="89"/>
        <v>77.910447761194021</v>
      </c>
      <c r="AS197" s="126">
        <f t="shared" si="90"/>
        <v>22.089552238805979</v>
      </c>
      <c r="AT197" s="127">
        <v>998</v>
      </c>
      <c r="AU197" s="128">
        <v>2.29</v>
      </c>
      <c r="AV197" s="129">
        <v>1.56</v>
      </c>
      <c r="AW197" s="126">
        <f t="shared" si="91"/>
        <v>68.122270742358083</v>
      </c>
      <c r="AX197" s="126">
        <f t="shared" si="92"/>
        <v>31.877729257641917</v>
      </c>
      <c r="AY197" s="64">
        <f t="shared" si="93"/>
        <v>39.411116359628352</v>
      </c>
      <c r="AZ197" s="97">
        <v>82.8</v>
      </c>
      <c r="BA197" s="68"/>
      <c r="BB197" s="68"/>
      <c r="BC197" s="68"/>
      <c r="BD197" s="68"/>
      <c r="BE197" s="15"/>
      <c r="BF197" s="5">
        <f t="shared" si="94"/>
        <v>8154.5</v>
      </c>
      <c r="BG197" s="42">
        <v>2706</v>
      </c>
      <c r="BH197" s="42">
        <v>1979</v>
      </c>
      <c r="BI197" s="42"/>
      <c r="BJ197" s="42"/>
      <c r="BK197" s="42">
        <v>3469.5</v>
      </c>
      <c r="BL197" s="42"/>
      <c r="BM197" s="42"/>
    </row>
    <row r="198" spans="1:65" outlineLevel="5" x14ac:dyDescent="0.3">
      <c r="A198" s="22">
        <f t="shared" si="80"/>
        <v>6</v>
      </c>
      <c r="B198" s="9">
        <f t="shared" si="78"/>
        <v>44722</v>
      </c>
      <c r="C198" s="51">
        <v>301576</v>
      </c>
      <c r="D198" s="64" t="str">
        <f t="shared" si="85"/>
        <v/>
      </c>
      <c r="E198" s="12"/>
      <c r="F198" s="12"/>
      <c r="G198" s="12"/>
      <c r="H198" s="12"/>
      <c r="I198" s="12"/>
      <c r="J198" s="12"/>
      <c r="K198" s="12"/>
      <c r="L198" s="12"/>
      <c r="M198" s="74" t="str">
        <f t="shared" si="86"/>
        <v/>
      </c>
      <c r="N198" s="83" t="s">
        <v>103</v>
      </c>
      <c r="O198" s="83" t="s">
        <v>103</v>
      </c>
      <c r="P198" s="83"/>
      <c r="Q198" s="83"/>
      <c r="R198" s="83"/>
      <c r="S198" s="83"/>
      <c r="T198" s="83"/>
      <c r="U198" s="83"/>
      <c r="V198" s="5" t="str">
        <f t="shared" si="87"/>
        <v/>
      </c>
      <c r="W198" s="41"/>
      <c r="X198" s="41"/>
      <c r="Y198" s="41"/>
      <c r="Z198" s="41"/>
      <c r="AA198" s="41"/>
      <c r="AB198" s="41"/>
      <c r="AC198" s="41"/>
      <c r="AD198" s="41"/>
      <c r="AE198" s="5" t="str">
        <f t="shared" si="88"/>
        <v/>
      </c>
      <c r="AF198" s="41"/>
      <c r="AG198" s="41"/>
      <c r="AH198" s="41"/>
      <c r="AI198" s="41"/>
      <c r="AJ198" s="41"/>
      <c r="AK198" s="41"/>
      <c r="AL198" s="41"/>
      <c r="AM198" s="41"/>
      <c r="AN198" s="41">
        <f t="shared" si="95"/>
        <v>22.105263157894736</v>
      </c>
      <c r="AO198" s="41">
        <v>950</v>
      </c>
      <c r="AP198" s="110" t="s">
        <v>103</v>
      </c>
      <c r="AQ198" s="111" t="s">
        <v>103</v>
      </c>
      <c r="AR198" s="126" t="str">
        <f t="shared" si="89"/>
        <v/>
      </c>
      <c r="AS198" s="126" t="str">
        <f t="shared" si="90"/>
        <v/>
      </c>
      <c r="AT198" s="127">
        <v>974</v>
      </c>
      <c r="AU198" s="128">
        <v>2.25</v>
      </c>
      <c r="AV198" s="129" t="s">
        <v>103</v>
      </c>
      <c r="AW198" s="126" t="str">
        <f t="shared" si="91"/>
        <v/>
      </c>
      <c r="AX198" s="126" t="str">
        <f t="shared" si="92"/>
        <v/>
      </c>
      <c r="AY198" s="64" t="str">
        <f t="shared" si="93"/>
        <v/>
      </c>
      <c r="AZ198" s="97">
        <v>82.67</v>
      </c>
      <c r="BA198" s="68"/>
      <c r="BB198" s="68"/>
      <c r="BC198" s="68"/>
      <c r="BD198" s="68"/>
      <c r="BE198" s="15"/>
      <c r="BF198" s="5">
        <f t="shared" si="94"/>
        <v>8181.1</v>
      </c>
      <c r="BG198" s="42">
        <v>2548</v>
      </c>
      <c r="BH198" s="42">
        <v>0</v>
      </c>
      <c r="BI198" s="42"/>
      <c r="BJ198" s="42"/>
      <c r="BK198" s="42">
        <v>5633.1</v>
      </c>
      <c r="BL198" s="42"/>
      <c r="BM198" s="42"/>
    </row>
    <row r="199" spans="1:65" outlineLevel="5" x14ac:dyDescent="0.3">
      <c r="A199" s="22">
        <f t="shared" si="80"/>
        <v>6</v>
      </c>
      <c r="B199" s="9">
        <f t="shared" si="78"/>
        <v>44723</v>
      </c>
      <c r="C199" s="51">
        <v>302747</v>
      </c>
      <c r="D199" s="64" t="str">
        <f t="shared" si="85"/>
        <v/>
      </c>
      <c r="E199" s="12"/>
      <c r="F199" s="12"/>
      <c r="G199" s="12"/>
      <c r="H199" s="12"/>
      <c r="I199" s="12"/>
      <c r="J199" s="12"/>
      <c r="K199" s="12"/>
      <c r="L199" s="12"/>
      <c r="M199" s="74" t="str">
        <f t="shared" si="86"/>
        <v/>
      </c>
      <c r="N199" s="83" t="s">
        <v>103</v>
      </c>
      <c r="O199" s="83" t="s">
        <v>103</v>
      </c>
      <c r="P199" s="83"/>
      <c r="Q199" s="83"/>
      <c r="R199" s="83"/>
      <c r="S199" s="83"/>
      <c r="T199" s="83"/>
      <c r="U199" s="83"/>
      <c r="V199" s="5" t="str">
        <f t="shared" si="87"/>
        <v/>
      </c>
      <c r="W199" s="41"/>
      <c r="X199" s="41"/>
      <c r="Y199" s="41"/>
      <c r="Z199" s="41"/>
      <c r="AA199" s="41"/>
      <c r="AB199" s="41"/>
      <c r="AC199" s="41"/>
      <c r="AD199" s="41"/>
      <c r="AE199" s="5" t="str">
        <f t="shared" si="88"/>
        <v/>
      </c>
      <c r="AF199" s="41"/>
      <c r="AG199" s="41"/>
      <c r="AH199" s="41"/>
      <c r="AI199" s="41"/>
      <c r="AJ199" s="41"/>
      <c r="AK199" s="41"/>
      <c r="AL199" s="41"/>
      <c r="AM199" s="41"/>
      <c r="AN199" s="41">
        <f t="shared" si="95"/>
        <v>23.59550561797753</v>
      </c>
      <c r="AO199" s="41">
        <v>890</v>
      </c>
      <c r="AP199" s="110" t="s">
        <v>103</v>
      </c>
      <c r="AQ199" s="111" t="s">
        <v>103</v>
      </c>
      <c r="AR199" s="126" t="str">
        <f t="shared" si="89"/>
        <v/>
      </c>
      <c r="AS199" s="126" t="str">
        <f t="shared" si="90"/>
        <v/>
      </c>
      <c r="AT199" s="127">
        <v>945</v>
      </c>
      <c r="AU199" s="128" t="s">
        <v>103</v>
      </c>
      <c r="AV199" s="129" t="s">
        <v>103</v>
      </c>
      <c r="AW199" s="126" t="str">
        <f t="shared" si="91"/>
        <v/>
      </c>
      <c r="AX199" s="126" t="str">
        <f t="shared" si="92"/>
        <v/>
      </c>
      <c r="AY199" s="64" t="str">
        <f t="shared" si="93"/>
        <v/>
      </c>
      <c r="AZ199" s="97" t="s">
        <v>103</v>
      </c>
      <c r="BA199" s="68"/>
      <c r="BB199" s="68"/>
      <c r="BC199" s="68"/>
      <c r="BD199" s="68"/>
      <c r="BE199" s="15"/>
      <c r="BF199" s="5">
        <f t="shared" si="94"/>
        <v>10039.200000000001</v>
      </c>
      <c r="BG199" s="42">
        <v>4075</v>
      </c>
      <c r="BH199" s="42">
        <v>315</v>
      </c>
      <c r="BI199" s="42"/>
      <c r="BJ199" s="42"/>
      <c r="BK199" s="42">
        <v>5649.2</v>
      </c>
      <c r="BL199" s="42"/>
      <c r="BM199" s="42"/>
    </row>
    <row r="200" spans="1:65" outlineLevel="5" x14ac:dyDescent="0.3">
      <c r="A200" s="22">
        <f t="shared" si="80"/>
        <v>6</v>
      </c>
      <c r="B200" s="9">
        <f t="shared" si="78"/>
        <v>44724</v>
      </c>
      <c r="C200" s="51">
        <v>300500</v>
      </c>
      <c r="D200" s="64" t="str">
        <f t="shared" si="85"/>
        <v/>
      </c>
      <c r="E200" s="12"/>
      <c r="F200" s="12"/>
      <c r="G200" s="12"/>
      <c r="H200" s="12"/>
      <c r="I200" s="12"/>
      <c r="J200" s="12"/>
      <c r="K200" s="12"/>
      <c r="L200" s="12"/>
      <c r="M200" s="74" t="str">
        <f t="shared" si="86"/>
        <v/>
      </c>
      <c r="N200" s="83" t="s">
        <v>103</v>
      </c>
      <c r="O200" s="83" t="s">
        <v>103</v>
      </c>
      <c r="P200" s="83"/>
      <c r="Q200" s="83"/>
      <c r="R200" s="83"/>
      <c r="S200" s="83"/>
      <c r="T200" s="83"/>
      <c r="U200" s="83"/>
      <c r="V200" s="5" t="str">
        <f t="shared" si="87"/>
        <v/>
      </c>
      <c r="W200" s="41"/>
      <c r="X200" s="41"/>
      <c r="Y200" s="41"/>
      <c r="Z200" s="41"/>
      <c r="AA200" s="41"/>
      <c r="AB200" s="41"/>
      <c r="AC200" s="41"/>
      <c r="AD200" s="41"/>
      <c r="AE200" s="5" t="str">
        <f t="shared" si="88"/>
        <v/>
      </c>
      <c r="AF200" s="41"/>
      <c r="AG200" s="41"/>
      <c r="AH200" s="41"/>
      <c r="AI200" s="41"/>
      <c r="AJ200" s="41"/>
      <c r="AK200" s="41"/>
      <c r="AL200" s="41"/>
      <c r="AM200" s="41"/>
      <c r="AN200" s="41">
        <f t="shared" si="95"/>
        <v>21.739130434782609</v>
      </c>
      <c r="AO200" s="41">
        <v>966</v>
      </c>
      <c r="AP200" s="110" t="s">
        <v>103</v>
      </c>
      <c r="AQ200" s="111" t="s">
        <v>103</v>
      </c>
      <c r="AR200" s="126" t="str">
        <f t="shared" si="89"/>
        <v/>
      </c>
      <c r="AS200" s="126" t="str">
        <f t="shared" si="90"/>
        <v/>
      </c>
      <c r="AT200" s="127">
        <v>969</v>
      </c>
      <c r="AU200" s="128" t="s">
        <v>103</v>
      </c>
      <c r="AV200" s="129" t="s">
        <v>103</v>
      </c>
      <c r="AW200" s="126" t="str">
        <f t="shared" si="91"/>
        <v/>
      </c>
      <c r="AX200" s="126" t="str">
        <f t="shared" si="92"/>
        <v/>
      </c>
      <c r="AY200" s="64" t="str">
        <f t="shared" si="93"/>
        <v/>
      </c>
      <c r="AZ200" s="97" t="s">
        <v>103</v>
      </c>
      <c r="BA200" s="68"/>
      <c r="BB200" s="68"/>
      <c r="BC200" s="68"/>
      <c r="BD200" s="68"/>
      <c r="BE200" s="15"/>
      <c r="BF200" s="5">
        <f t="shared" si="94"/>
        <v>7946.7</v>
      </c>
      <c r="BG200" s="42">
        <v>1512</v>
      </c>
      <c r="BH200" s="42">
        <v>786</v>
      </c>
      <c r="BI200" s="42"/>
      <c r="BJ200" s="42"/>
      <c r="BK200" s="42">
        <v>5648.7</v>
      </c>
      <c r="BL200" s="42"/>
      <c r="BM200" s="42"/>
    </row>
    <row r="201" spans="1:65" outlineLevel="5" x14ac:dyDescent="0.3">
      <c r="A201" s="22">
        <f t="shared" si="80"/>
        <v>6</v>
      </c>
      <c r="B201" s="9">
        <f t="shared" si="78"/>
        <v>44725</v>
      </c>
      <c r="C201" s="51">
        <v>317502</v>
      </c>
      <c r="D201" s="64" t="str">
        <f t="shared" si="85"/>
        <v/>
      </c>
      <c r="E201" s="12"/>
      <c r="F201" s="12"/>
      <c r="G201" s="12"/>
      <c r="H201" s="12"/>
      <c r="I201" s="12"/>
      <c r="J201" s="12"/>
      <c r="K201" s="12"/>
      <c r="L201" s="12"/>
      <c r="M201" s="74" t="str">
        <f t="shared" si="86"/>
        <v/>
      </c>
      <c r="N201" s="83" t="s">
        <v>103</v>
      </c>
      <c r="O201" s="83" t="s">
        <v>103</v>
      </c>
      <c r="P201" s="83"/>
      <c r="Q201" s="83"/>
      <c r="R201" s="83"/>
      <c r="S201" s="83"/>
      <c r="T201" s="83"/>
      <c r="U201" s="83"/>
      <c r="V201" s="5" t="str">
        <f t="shared" si="87"/>
        <v/>
      </c>
      <c r="W201" s="41"/>
      <c r="X201" s="41"/>
      <c r="Y201" s="41"/>
      <c r="Z201" s="41"/>
      <c r="AA201" s="41"/>
      <c r="AB201" s="41"/>
      <c r="AC201" s="41"/>
      <c r="AD201" s="41"/>
      <c r="AE201" s="5" t="str">
        <f t="shared" si="88"/>
        <v/>
      </c>
      <c r="AF201" s="41"/>
      <c r="AG201" s="41"/>
      <c r="AH201" s="41"/>
      <c r="AI201" s="41"/>
      <c r="AJ201" s="41"/>
      <c r="AK201" s="41"/>
      <c r="AL201" s="41"/>
      <c r="AM201" s="41"/>
      <c r="AN201" s="41">
        <f t="shared" si="95"/>
        <v>23.127753303964759</v>
      </c>
      <c r="AO201" s="41">
        <v>908</v>
      </c>
      <c r="AP201" s="110" t="s">
        <v>103</v>
      </c>
      <c r="AQ201" s="111" t="s">
        <v>103</v>
      </c>
      <c r="AR201" s="126" t="str">
        <f t="shared" si="89"/>
        <v/>
      </c>
      <c r="AS201" s="126" t="str">
        <f t="shared" si="90"/>
        <v/>
      </c>
      <c r="AT201" s="127">
        <v>925</v>
      </c>
      <c r="AU201" s="128">
        <v>2.2799999999999998</v>
      </c>
      <c r="AV201" s="129" t="s">
        <v>103</v>
      </c>
      <c r="AW201" s="126" t="str">
        <f t="shared" si="91"/>
        <v/>
      </c>
      <c r="AX201" s="126" t="str">
        <f t="shared" si="92"/>
        <v/>
      </c>
      <c r="AY201" s="64" t="str">
        <f t="shared" si="93"/>
        <v/>
      </c>
      <c r="AZ201" s="97">
        <v>82.89</v>
      </c>
      <c r="BA201" s="68"/>
      <c r="BB201" s="68"/>
      <c r="BC201" s="68"/>
      <c r="BD201" s="68"/>
      <c r="BE201" s="15"/>
      <c r="BF201" s="5">
        <f t="shared" si="94"/>
        <v>5382.3</v>
      </c>
      <c r="BG201" s="42">
        <v>875</v>
      </c>
      <c r="BH201" s="42">
        <v>0</v>
      </c>
      <c r="BI201" s="42"/>
      <c r="BJ201" s="42"/>
      <c r="BK201" s="42">
        <v>4507.3</v>
      </c>
      <c r="BL201" s="42"/>
      <c r="BM201" s="42"/>
    </row>
    <row r="202" spans="1:65" outlineLevel="5" x14ac:dyDescent="0.3">
      <c r="A202" s="22">
        <f t="shared" si="80"/>
        <v>6</v>
      </c>
      <c r="B202" s="9">
        <f t="shared" si="78"/>
        <v>44726</v>
      </c>
      <c r="C202" s="51">
        <v>306147</v>
      </c>
      <c r="D202" s="64" t="str">
        <f t="shared" si="85"/>
        <v/>
      </c>
      <c r="E202" s="12"/>
      <c r="F202" s="12"/>
      <c r="G202" s="12"/>
      <c r="H202" s="12"/>
      <c r="I202" s="12"/>
      <c r="J202" s="12"/>
      <c r="K202" s="12"/>
      <c r="L202" s="12"/>
      <c r="M202" s="74" t="str">
        <f t="shared" si="86"/>
        <v/>
      </c>
      <c r="N202" s="83" t="s">
        <v>103</v>
      </c>
      <c r="O202" s="83" t="s">
        <v>103</v>
      </c>
      <c r="P202" s="83"/>
      <c r="Q202" s="83"/>
      <c r="R202" s="83"/>
      <c r="S202" s="83"/>
      <c r="T202" s="83"/>
      <c r="U202" s="83"/>
      <c r="V202" s="5" t="str">
        <f t="shared" si="87"/>
        <v/>
      </c>
      <c r="W202" s="41"/>
      <c r="X202" s="41"/>
      <c r="Y202" s="41"/>
      <c r="Z202" s="41"/>
      <c r="AA202" s="41"/>
      <c r="AB202" s="41"/>
      <c r="AC202" s="41"/>
      <c r="AD202" s="41"/>
      <c r="AE202" s="5" t="str">
        <f t="shared" si="88"/>
        <v/>
      </c>
      <c r="AF202" s="41"/>
      <c r="AG202" s="41"/>
      <c r="AH202" s="41"/>
      <c r="AI202" s="41"/>
      <c r="AJ202" s="41"/>
      <c r="AK202" s="41"/>
      <c r="AL202" s="41"/>
      <c r="AM202" s="41"/>
      <c r="AN202" s="41">
        <f t="shared" si="95"/>
        <v>20.467836257309941</v>
      </c>
      <c r="AO202" s="41">
        <v>1026</v>
      </c>
      <c r="AP202" s="110" t="s">
        <v>103</v>
      </c>
      <c r="AQ202" s="111" t="s">
        <v>103</v>
      </c>
      <c r="AR202" s="126" t="str">
        <f t="shared" si="89"/>
        <v/>
      </c>
      <c r="AS202" s="126" t="str">
        <f t="shared" si="90"/>
        <v/>
      </c>
      <c r="AT202" s="127">
        <v>1107</v>
      </c>
      <c r="AU202" s="128">
        <v>2.3199999999999998</v>
      </c>
      <c r="AV202" s="129" t="s">
        <v>103</v>
      </c>
      <c r="AW202" s="126" t="str">
        <f t="shared" si="91"/>
        <v/>
      </c>
      <c r="AX202" s="126" t="str">
        <f t="shared" si="92"/>
        <v/>
      </c>
      <c r="AY202" s="64" t="str">
        <f t="shared" si="93"/>
        <v/>
      </c>
      <c r="AZ202" s="97">
        <v>82.71</v>
      </c>
      <c r="BA202" s="68"/>
      <c r="BB202" s="68"/>
      <c r="BC202" s="68"/>
      <c r="BD202" s="68"/>
      <c r="BE202" s="15"/>
      <c r="BF202" s="5">
        <f t="shared" si="94"/>
        <v>6431.2</v>
      </c>
      <c r="BG202" s="42">
        <v>2394</v>
      </c>
      <c r="BH202" s="42">
        <v>0</v>
      </c>
      <c r="BI202" s="42"/>
      <c r="BJ202" s="42"/>
      <c r="BK202" s="42">
        <v>4037.2</v>
      </c>
      <c r="BL202" s="42"/>
      <c r="BM202" s="42"/>
    </row>
    <row r="203" spans="1:65" outlineLevel="5" x14ac:dyDescent="0.3">
      <c r="A203" s="22">
        <f t="shared" si="80"/>
        <v>6</v>
      </c>
      <c r="B203" s="9">
        <f t="shared" si="78"/>
        <v>44727</v>
      </c>
      <c r="C203" s="51">
        <v>318037</v>
      </c>
      <c r="D203" s="64" t="str">
        <f t="shared" si="85"/>
        <v/>
      </c>
      <c r="E203" s="12"/>
      <c r="F203" s="12"/>
      <c r="G203" s="12"/>
      <c r="H203" s="12"/>
      <c r="I203" s="12"/>
      <c r="J203" s="12"/>
      <c r="K203" s="12"/>
      <c r="L203" s="12"/>
      <c r="M203" s="74" t="str">
        <f t="shared" si="86"/>
        <v/>
      </c>
      <c r="N203" s="83" t="s">
        <v>103</v>
      </c>
      <c r="O203" s="83" t="s">
        <v>103</v>
      </c>
      <c r="P203" s="83"/>
      <c r="Q203" s="83"/>
      <c r="R203" s="83"/>
      <c r="S203" s="83"/>
      <c r="T203" s="83"/>
      <c r="U203" s="83"/>
      <c r="V203" s="5" t="str">
        <f t="shared" si="87"/>
        <v/>
      </c>
      <c r="W203" s="41"/>
      <c r="X203" s="41"/>
      <c r="Y203" s="41"/>
      <c r="Z203" s="41"/>
      <c r="AA203" s="41"/>
      <c r="AB203" s="41"/>
      <c r="AC203" s="41"/>
      <c r="AD203" s="41"/>
      <c r="AE203" s="5" t="str">
        <f t="shared" si="88"/>
        <v/>
      </c>
      <c r="AF203" s="41"/>
      <c r="AG203" s="41"/>
      <c r="AH203" s="41"/>
      <c r="AI203" s="41"/>
      <c r="AJ203" s="41"/>
      <c r="AK203" s="41"/>
      <c r="AL203" s="41"/>
      <c r="AM203" s="41"/>
      <c r="AN203" s="41">
        <f t="shared" si="95"/>
        <v>14.861995753715499</v>
      </c>
      <c r="AO203" s="41">
        <v>1413</v>
      </c>
      <c r="AP203" s="110" t="s">
        <v>103</v>
      </c>
      <c r="AQ203" s="111" t="s">
        <v>103</v>
      </c>
      <c r="AR203" s="126" t="str">
        <f t="shared" si="89"/>
        <v/>
      </c>
      <c r="AS203" s="126" t="str">
        <f t="shared" si="90"/>
        <v/>
      </c>
      <c r="AT203" s="127">
        <v>1375</v>
      </c>
      <c r="AU203" s="128">
        <v>2.34</v>
      </c>
      <c r="AV203" s="129" t="s">
        <v>103</v>
      </c>
      <c r="AW203" s="126" t="str">
        <f t="shared" si="91"/>
        <v/>
      </c>
      <c r="AX203" s="126" t="str">
        <f t="shared" si="92"/>
        <v/>
      </c>
      <c r="AY203" s="64" t="str">
        <f t="shared" si="93"/>
        <v/>
      </c>
      <c r="AZ203" s="97">
        <v>82.91</v>
      </c>
      <c r="BA203" s="68"/>
      <c r="BB203" s="68"/>
      <c r="BC203" s="68"/>
      <c r="BD203" s="68"/>
      <c r="BE203" s="15"/>
      <c r="BF203" s="5">
        <f t="shared" si="94"/>
        <v>10913.7</v>
      </c>
      <c r="BG203" s="42">
        <v>6720</v>
      </c>
      <c r="BH203" s="42">
        <v>0</v>
      </c>
      <c r="BI203" s="42"/>
      <c r="BJ203" s="42"/>
      <c r="BK203" s="42">
        <v>4193.7</v>
      </c>
      <c r="BL203" s="42"/>
      <c r="BM203" s="42"/>
    </row>
    <row r="204" spans="1:65" outlineLevel="5" x14ac:dyDescent="0.3">
      <c r="A204" s="22">
        <f t="shared" si="80"/>
        <v>6</v>
      </c>
      <c r="B204" s="9">
        <f t="shared" si="78"/>
        <v>44728</v>
      </c>
      <c r="C204" s="51">
        <v>322268</v>
      </c>
      <c r="D204" s="64" t="str">
        <f t="shared" si="85"/>
        <v/>
      </c>
      <c r="E204" s="12"/>
      <c r="F204" s="12"/>
      <c r="G204" s="12"/>
      <c r="H204" s="12"/>
      <c r="I204" s="12"/>
      <c r="J204" s="12"/>
      <c r="K204" s="12"/>
      <c r="L204" s="12"/>
      <c r="M204" s="74" t="str">
        <f t="shared" si="86"/>
        <v/>
      </c>
      <c r="N204" s="83" t="s">
        <v>103</v>
      </c>
      <c r="O204" s="83" t="s">
        <v>103</v>
      </c>
      <c r="P204" s="83"/>
      <c r="Q204" s="83"/>
      <c r="R204" s="83"/>
      <c r="S204" s="83"/>
      <c r="T204" s="83"/>
      <c r="U204" s="83"/>
      <c r="V204" s="5" t="str">
        <f t="shared" si="87"/>
        <v/>
      </c>
      <c r="W204" s="41"/>
      <c r="X204" s="41"/>
      <c r="Y204" s="41"/>
      <c r="Z204" s="41"/>
      <c r="AA204" s="41"/>
      <c r="AB204" s="41"/>
      <c r="AC204" s="41"/>
      <c r="AD204" s="41"/>
      <c r="AE204" s="5" t="str">
        <f t="shared" si="88"/>
        <v/>
      </c>
      <c r="AF204" s="41"/>
      <c r="AG204" s="41"/>
      <c r="AH204" s="41"/>
      <c r="AI204" s="41"/>
      <c r="AJ204" s="41"/>
      <c r="AK204" s="41"/>
      <c r="AL204" s="41"/>
      <c r="AM204" s="41"/>
      <c r="AN204" s="41">
        <f t="shared" si="95"/>
        <v>16.470588235294116</v>
      </c>
      <c r="AO204" s="41">
        <v>1275</v>
      </c>
      <c r="AP204" s="110" t="s">
        <v>103</v>
      </c>
      <c r="AQ204" s="111" t="s">
        <v>103</v>
      </c>
      <c r="AR204" s="126" t="str">
        <f t="shared" si="89"/>
        <v/>
      </c>
      <c r="AS204" s="126" t="str">
        <f t="shared" si="90"/>
        <v/>
      </c>
      <c r="AT204" s="127">
        <v>1305</v>
      </c>
      <c r="AU204" s="128">
        <v>2.2999999999999998</v>
      </c>
      <c r="AV204" s="129" t="s">
        <v>103</v>
      </c>
      <c r="AW204" s="126" t="str">
        <f t="shared" si="91"/>
        <v/>
      </c>
      <c r="AX204" s="126" t="str">
        <f t="shared" si="92"/>
        <v/>
      </c>
      <c r="AY204" s="64" t="str">
        <f t="shared" si="93"/>
        <v/>
      </c>
      <c r="AZ204" s="97">
        <v>82.49</v>
      </c>
      <c r="BA204" s="68"/>
      <c r="BB204" s="68"/>
      <c r="BC204" s="68"/>
      <c r="BD204" s="68"/>
      <c r="BE204" s="15"/>
      <c r="BF204" s="5">
        <f t="shared" si="94"/>
        <v>8880.5</v>
      </c>
      <c r="BG204" s="42">
        <v>2924</v>
      </c>
      <c r="BH204" s="42">
        <v>1337</v>
      </c>
      <c r="BI204" s="42"/>
      <c r="BJ204" s="42"/>
      <c r="BK204" s="42">
        <v>4619.5</v>
      </c>
      <c r="BL204" s="42"/>
      <c r="BM204" s="42"/>
    </row>
    <row r="205" spans="1:65" outlineLevel="5" x14ac:dyDescent="0.3">
      <c r="A205" s="22">
        <f t="shared" si="80"/>
        <v>6</v>
      </c>
      <c r="B205" s="9">
        <f t="shared" si="78"/>
        <v>44729</v>
      </c>
      <c r="C205" s="51">
        <v>316186</v>
      </c>
      <c r="D205" s="64" t="str">
        <f t="shared" si="85"/>
        <v/>
      </c>
      <c r="E205" s="12"/>
      <c r="F205" s="12"/>
      <c r="G205" s="12"/>
      <c r="H205" s="12"/>
      <c r="I205" s="12"/>
      <c r="J205" s="12"/>
      <c r="K205" s="12"/>
      <c r="L205" s="12"/>
      <c r="M205" s="74">
        <f t="shared" si="86"/>
        <v>7.1</v>
      </c>
      <c r="N205" s="83">
        <v>7.06</v>
      </c>
      <c r="O205" s="83">
        <v>7.08</v>
      </c>
      <c r="P205" s="83"/>
      <c r="Q205" s="83"/>
      <c r="R205" s="83"/>
      <c r="S205" s="83"/>
      <c r="T205" s="83"/>
      <c r="U205" s="83"/>
      <c r="V205" s="5" t="str">
        <f t="shared" si="87"/>
        <v/>
      </c>
      <c r="W205" s="41"/>
      <c r="X205" s="41"/>
      <c r="Y205" s="41"/>
      <c r="Z205" s="41"/>
      <c r="AA205" s="41"/>
      <c r="AB205" s="41"/>
      <c r="AC205" s="41"/>
      <c r="AD205" s="41"/>
      <c r="AE205" s="5" t="str">
        <f t="shared" si="88"/>
        <v/>
      </c>
      <c r="AF205" s="41"/>
      <c r="AG205" s="41"/>
      <c r="AH205" s="41"/>
      <c r="AI205" s="41"/>
      <c r="AJ205" s="41"/>
      <c r="AK205" s="41"/>
      <c r="AL205" s="41"/>
      <c r="AM205" s="41"/>
      <c r="AN205" s="41">
        <f t="shared" si="95"/>
        <v>16.018306636155607</v>
      </c>
      <c r="AO205" s="41">
        <v>1311</v>
      </c>
      <c r="AP205" s="110">
        <v>3.89</v>
      </c>
      <c r="AQ205" s="111">
        <v>3.04</v>
      </c>
      <c r="AR205" s="126">
        <f t="shared" si="89"/>
        <v>78.149100257069406</v>
      </c>
      <c r="AS205" s="126">
        <f t="shared" si="90"/>
        <v>21.850899742930594</v>
      </c>
      <c r="AT205" s="127">
        <v>1317</v>
      </c>
      <c r="AU205" s="128">
        <v>2.29</v>
      </c>
      <c r="AV205" s="129">
        <v>1.57</v>
      </c>
      <c r="AW205" s="126">
        <f t="shared" si="91"/>
        <v>68.558951965065503</v>
      </c>
      <c r="AX205" s="126">
        <f t="shared" si="92"/>
        <v>31.441048034934497</v>
      </c>
      <c r="AY205" s="64">
        <f t="shared" si="93"/>
        <v>39.03051900584795</v>
      </c>
      <c r="AZ205" s="97">
        <v>82.21</v>
      </c>
      <c r="BA205" s="68"/>
      <c r="BB205" s="68"/>
      <c r="BC205" s="68"/>
      <c r="BD205" s="68"/>
      <c r="BE205" s="15"/>
      <c r="BF205" s="5">
        <f t="shared" si="94"/>
        <v>11181.4</v>
      </c>
      <c r="BG205" s="42">
        <v>5329</v>
      </c>
      <c r="BH205" s="42">
        <v>0</v>
      </c>
      <c r="BI205" s="42"/>
      <c r="BJ205" s="42"/>
      <c r="BK205" s="42">
        <v>5852.4</v>
      </c>
      <c r="BL205" s="42"/>
      <c r="BM205" s="42"/>
    </row>
    <row r="206" spans="1:65" outlineLevel="5" x14ac:dyDescent="0.3">
      <c r="A206" s="22">
        <f t="shared" si="80"/>
        <v>6</v>
      </c>
      <c r="B206" s="9">
        <f t="shared" si="78"/>
        <v>44730</v>
      </c>
      <c r="C206" s="51">
        <v>316880</v>
      </c>
      <c r="D206" s="64" t="str">
        <f t="shared" si="85"/>
        <v/>
      </c>
      <c r="E206" s="12"/>
      <c r="F206" s="12"/>
      <c r="G206" s="12"/>
      <c r="H206" s="12"/>
      <c r="I206" s="12"/>
      <c r="J206" s="12"/>
      <c r="K206" s="12"/>
      <c r="L206" s="12"/>
      <c r="M206" s="74" t="str">
        <f t="shared" si="86"/>
        <v/>
      </c>
      <c r="N206" s="83" t="s">
        <v>103</v>
      </c>
      <c r="O206" s="83" t="s">
        <v>103</v>
      </c>
      <c r="P206" s="83"/>
      <c r="Q206" s="83"/>
      <c r="R206" s="83"/>
      <c r="S206" s="83"/>
      <c r="T206" s="83"/>
      <c r="U206" s="83"/>
      <c r="V206" s="5" t="str">
        <f t="shared" si="87"/>
        <v/>
      </c>
      <c r="W206" s="41"/>
      <c r="X206" s="41"/>
      <c r="Y206" s="41"/>
      <c r="Z206" s="41"/>
      <c r="AA206" s="41"/>
      <c r="AB206" s="41"/>
      <c r="AC206" s="41"/>
      <c r="AD206" s="41"/>
      <c r="AE206" s="5" t="str">
        <f t="shared" si="88"/>
        <v/>
      </c>
      <c r="AF206" s="41"/>
      <c r="AG206" s="41"/>
      <c r="AH206" s="41"/>
      <c r="AI206" s="41"/>
      <c r="AJ206" s="41"/>
      <c r="AK206" s="41"/>
      <c r="AL206" s="41"/>
      <c r="AM206" s="41"/>
      <c r="AN206" s="41">
        <f t="shared" si="95"/>
        <v>18.229166666666668</v>
      </c>
      <c r="AO206" s="41">
        <v>1152</v>
      </c>
      <c r="AP206" s="110" t="s">
        <v>103</v>
      </c>
      <c r="AQ206" s="111" t="s">
        <v>103</v>
      </c>
      <c r="AR206" s="126" t="str">
        <f t="shared" si="89"/>
        <v/>
      </c>
      <c r="AS206" s="126" t="str">
        <f t="shared" si="90"/>
        <v/>
      </c>
      <c r="AT206" s="127">
        <v>1222</v>
      </c>
      <c r="AU206" s="128" t="s">
        <v>103</v>
      </c>
      <c r="AV206" s="129" t="s">
        <v>103</v>
      </c>
      <c r="AW206" s="126" t="str">
        <f t="shared" si="91"/>
        <v/>
      </c>
      <c r="AX206" s="126" t="str">
        <f t="shared" si="92"/>
        <v/>
      </c>
      <c r="AY206" s="64" t="str">
        <f t="shared" si="93"/>
        <v/>
      </c>
      <c r="AZ206" s="97" t="s">
        <v>103</v>
      </c>
      <c r="BA206" s="68"/>
      <c r="BB206" s="68"/>
      <c r="BC206" s="68"/>
      <c r="BD206" s="68"/>
      <c r="BE206" s="15"/>
      <c r="BF206" s="5">
        <f t="shared" si="94"/>
        <v>10222.4</v>
      </c>
      <c r="BG206" s="42">
        <v>4286</v>
      </c>
      <c r="BH206" s="42">
        <v>0</v>
      </c>
      <c r="BI206" s="42"/>
      <c r="BJ206" s="42"/>
      <c r="BK206" s="42">
        <v>5936.4</v>
      </c>
      <c r="BL206" s="42"/>
      <c r="BM206" s="42"/>
    </row>
    <row r="207" spans="1:65" outlineLevel="5" x14ac:dyDescent="0.3">
      <c r="A207" s="22">
        <f t="shared" si="80"/>
        <v>6</v>
      </c>
      <c r="B207" s="9">
        <f t="shared" si="78"/>
        <v>44731</v>
      </c>
      <c r="C207" s="51">
        <v>317345</v>
      </c>
      <c r="D207" s="64" t="str">
        <f t="shared" si="85"/>
        <v/>
      </c>
      <c r="E207" s="12"/>
      <c r="F207" s="12"/>
      <c r="G207" s="12"/>
      <c r="H207" s="12"/>
      <c r="I207" s="12"/>
      <c r="J207" s="12"/>
      <c r="K207" s="12"/>
      <c r="L207" s="12"/>
      <c r="M207" s="74" t="str">
        <f t="shared" si="86"/>
        <v/>
      </c>
      <c r="N207" s="83" t="s">
        <v>103</v>
      </c>
      <c r="O207" s="83" t="s">
        <v>103</v>
      </c>
      <c r="P207" s="83"/>
      <c r="Q207" s="83"/>
      <c r="R207" s="83"/>
      <c r="S207" s="83"/>
      <c r="T207" s="83"/>
      <c r="U207" s="83"/>
      <c r="V207" s="5" t="str">
        <f t="shared" si="87"/>
        <v/>
      </c>
      <c r="W207" s="41"/>
      <c r="X207" s="41"/>
      <c r="Y207" s="41"/>
      <c r="Z207" s="41"/>
      <c r="AA207" s="41"/>
      <c r="AB207" s="41"/>
      <c r="AC207" s="41"/>
      <c r="AD207" s="41"/>
      <c r="AE207" s="5" t="str">
        <f t="shared" si="88"/>
        <v/>
      </c>
      <c r="AF207" s="41"/>
      <c r="AG207" s="41"/>
      <c r="AH207" s="41"/>
      <c r="AI207" s="41"/>
      <c r="AJ207" s="41"/>
      <c r="AK207" s="41"/>
      <c r="AL207" s="41"/>
      <c r="AM207" s="41"/>
      <c r="AN207" s="41">
        <f t="shared" si="95"/>
        <v>20.348837209302324</v>
      </c>
      <c r="AO207" s="41">
        <v>1032</v>
      </c>
      <c r="AP207" s="110" t="s">
        <v>103</v>
      </c>
      <c r="AQ207" s="111" t="s">
        <v>103</v>
      </c>
      <c r="AR207" s="126" t="str">
        <f t="shared" si="89"/>
        <v/>
      </c>
      <c r="AS207" s="126" t="str">
        <f t="shared" si="90"/>
        <v/>
      </c>
      <c r="AT207" s="127">
        <v>1162</v>
      </c>
      <c r="AU207" s="128" t="s">
        <v>103</v>
      </c>
      <c r="AV207" s="129" t="s">
        <v>103</v>
      </c>
      <c r="AW207" s="126" t="str">
        <f t="shared" si="91"/>
        <v/>
      </c>
      <c r="AX207" s="126" t="str">
        <f t="shared" si="92"/>
        <v/>
      </c>
      <c r="AY207" s="64" t="str">
        <f t="shared" si="93"/>
        <v/>
      </c>
      <c r="AZ207" s="97" t="s">
        <v>103</v>
      </c>
      <c r="BA207" s="68"/>
      <c r="BB207" s="68"/>
      <c r="BC207" s="68"/>
      <c r="BD207" s="68"/>
      <c r="BE207" s="15"/>
      <c r="BF207" s="5">
        <f t="shared" si="94"/>
        <v>9397</v>
      </c>
      <c r="BG207" s="42">
        <v>4083</v>
      </c>
      <c r="BH207" s="42">
        <v>0</v>
      </c>
      <c r="BI207" s="42"/>
      <c r="BJ207" s="42"/>
      <c r="BK207" s="42">
        <v>5314</v>
      </c>
      <c r="BL207" s="42"/>
      <c r="BM207" s="42"/>
    </row>
    <row r="208" spans="1:65" outlineLevel="5" x14ac:dyDescent="0.3">
      <c r="A208" s="22">
        <f t="shared" si="80"/>
        <v>6</v>
      </c>
      <c r="B208" s="9">
        <f t="shared" si="78"/>
        <v>44732</v>
      </c>
      <c r="C208" s="51">
        <v>309492</v>
      </c>
      <c r="D208" s="64" t="str">
        <f t="shared" si="85"/>
        <v/>
      </c>
      <c r="E208" s="12"/>
      <c r="F208" s="12"/>
      <c r="G208" s="12"/>
      <c r="H208" s="12"/>
      <c r="I208" s="12"/>
      <c r="J208" s="12"/>
      <c r="K208" s="12"/>
      <c r="L208" s="12"/>
      <c r="M208" s="74" t="str">
        <f t="shared" si="86"/>
        <v/>
      </c>
      <c r="N208" s="83" t="s">
        <v>103</v>
      </c>
      <c r="O208" s="83" t="s">
        <v>103</v>
      </c>
      <c r="P208" s="83"/>
      <c r="Q208" s="83"/>
      <c r="R208" s="83"/>
      <c r="S208" s="83"/>
      <c r="T208" s="83"/>
      <c r="U208" s="83"/>
      <c r="V208" s="5" t="str">
        <f t="shared" si="87"/>
        <v/>
      </c>
      <c r="W208" s="41"/>
      <c r="X208" s="41"/>
      <c r="Y208" s="41"/>
      <c r="Z208" s="41"/>
      <c r="AA208" s="41"/>
      <c r="AB208" s="41"/>
      <c r="AC208" s="41"/>
      <c r="AD208" s="41"/>
      <c r="AE208" s="5" t="str">
        <f t="shared" si="88"/>
        <v/>
      </c>
      <c r="AF208" s="41"/>
      <c r="AG208" s="41"/>
      <c r="AH208" s="41"/>
      <c r="AI208" s="41"/>
      <c r="AJ208" s="41"/>
      <c r="AK208" s="41"/>
      <c r="AL208" s="41"/>
      <c r="AM208" s="41"/>
      <c r="AN208" s="41">
        <f t="shared" si="95"/>
        <v>18.73327386262266</v>
      </c>
      <c r="AO208" s="41">
        <v>1121</v>
      </c>
      <c r="AP208" s="110" t="s">
        <v>103</v>
      </c>
      <c r="AQ208" s="111" t="s">
        <v>103</v>
      </c>
      <c r="AR208" s="126" t="str">
        <f t="shared" si="89"/>
        <v/>
      </c>
      <c r="AS208" s="126" t="str">
        <f t="shared" si="90"/>
        <v/>
      </c>
      <c r="AT208" s="127">
        <v>1199</v>
      </c>
      <c r="AU208" s="128">
        <v>2.31</v>
      </c>
      <c r="AV208" s="129" t="s">
        <v>103</v>
      </c>
      <c r="AW208" s="126" t="str">
        <f t="shared" si="91"/>
        <v/>
      </c>
      <c r="AX208" s="126" t="str">
        <f t="shared" si="92"/>
        <v/>
      </c>
      <c r="AY208" s="64" t="str">
        <f t="shared" si="93"/>
        <v/>
      </c>
      <c r="AZ208" s="97">
        <v>82.05</v>
      </c>
      <c r="BA208" s="68"/>
      <c r="BB208" s="68"/>
      <c r="BC208" s="68"/>
      <c r="BD208" s="68"/>
      <c r="BE208" s="15"/>
      <c r="BF208" s="5">
        <f t="shared" si="94"/>
        <v>7964.1</v>
      </c>
      <c r="BG208" s="42">
        <v>1984</v>
      </c>
      <c r="BH208" s="42">
        <v>0</v>
      </c>
      <c r="BI208" s="42"/>
      <c r="BJ208" s="42"/>
      <c r="BK208" s="42">
        <v>5980.1</v>
      </c>
      <c r="BL208" s="42"/>
      <c r="BM208" s="42"/>
    </row>
    <row r="209" spans="1:65" outlineLevel="5" x14ac:dyDescent="0.3">
      <c r="A209" s="22">
        <f t="shared" si="80"/>
        <v>6</v>
      </c>
      <c r="B209" s="9">
        <f t="shared" si="78"/>
        <v>44733</v>
      </c>
      <c r="C209" s="51">
        <v>303874</v>
      </c>
      <c r="D209" s="64" t="str">
        <f t="shared" si="85"/>
        <v/>
      </c>
      <c r="E209" s="12"/>
      <c r="F209" s="12"/>
      <c r="G209" s="12"/>
      <c r="H209" s="12"/>
      <c r="I209" s="12"/>
      <c r="J209" s="12"/>
      <c r="K209" s="12"/>
      <c r="L209" s="12"/>
      <c r="M209" s="74" t="str">
        <f t="shared" si="86"/>
        <v/>
      </c>
      <c r="N209" s="83" t="s">
        <v>103</v>
      </c>
      <c r="O209" s="83" t="s">
        <v>103</v>
      </c>
      <c r="P209" s="83"/>
      <c r="Q209" s="83"/>
      <c r="R209" s="83"/>
      <c r="S209" s="83"/>
      <c r="T209" s="83"/>
      <c r="U209" s="83"/>
      <c r="V209" s="5" t="str">
        <f t="shared" si="87"/>
        <v/>
      </c>
      <c r="W209" s="41"/>
      <c r="X209" s="41"/>
      <c r="Y209" s="41"/>
      <c r="Z209" s="41"/>
      <c r="AA209" s="41"/>
      <c r="AB209" s="41"/>
      <c r="AC209" s="41"/>
      <c r="AD209" s="41"/>
      <c r="AE209" s="5" t="str">
        <f t="shared" si="88"/>
        <v/>
      </c>
      <c r="AF209" s="41"/>
      <c r="AG209" s="41"/>
      <c r="AH209" s="41"/>
      <c r="AI209" s="41"/>
      <c r="AJ209" s="41"/>
      <c r="AK209" s="41"/>
      <c r="AL209" s="41"/>
      <c r="AM209" s="41"/>
      <c r="AN209" s="41">
        <f t="shared" si="95"/>
        <v>20.710059171597631</v>
      </c>
      <c r="AO209" s="41">
        <v>1014</v>
      </c>
      <c r="AP209" s="110" t="s">
        <v>103</v>
      </c>
      <c r="AQ209" s="111" t="s">
        <v>103</v>
      </c>
      <c r="AR209" s="126" t="str">
        <f t="shared" si="89"/>
        <v/>
      </c>
      <c r="AS209" s="126" t="str">
        <f t="shared" si="90"/>
        <v/>
      </c>
      <c r="AT209" s="127">
        <v>1097</v>
      </c>
      <c r="AU209" s="128">
        <v>2.3199999999999998</v>
      </c>
      <c r="AV209" s="129" t="s">
        <v>103</v>
      </c>
      <c r="AW209" s="126" t="str">
        <f t="shared" si="91"/>
        <v/>
      </c>
      <c r="AX209" s="126" t="str">
        <f t="shared" si="92"/>
        <v/>
      </c>
      <c r="AY209" s="64" t="str">
        <f t="shared" si="93"/>
        <v/>
      </c>
      <c r="AZ209" s="97">
        <v>81.98</v>
      </c>
      <c r="BA209" s="68"/>
      <c r="BB209" s="68"/>
      <c r="BC209" s="68"/>
      <c r="BD209" s="68"/>
      <c r="BE209" s="15"/>
      <c r="BF209" s="5">
        <f t="shared" si="94"/>
        <v>5393.9</v>
      </c>
      <c r="BG209" s="42">
        <v>0</v>
      </c>
      <c r="BH209" s="42">
        <v>0</v>
      </c>
      <c r="BI209" s="42"/>
      <c r="BJ209" s="42"/>
      <c r="BK209" s="42">
        <v>5393.9</v>
      </c>
      <c r="BL209" s="42"/>
      <c r="BM209" s="42"/>
    </row>
    <row r="210" spans="1:65" outlineLevel="5" x14ac:dyDescent="0.3">
      <c r="A210" s="22">
        <f t="shared" si="80"/>
        <v>6</v>
      </c>
      <c r="B210" s="9">
        <f t="shared" si="78"/>
        <v>44734</v>
      </c>
      <c r="C210" s="51">
        <v>307801</v>
      </c>
      <c r="D210" s="64" t="str">
        <f t="shared" si="85"/>
        <v/>
      </c>
      <c r="E210" s="12"/>
      <c r="F210" s="12"/>
      <c r="G210" s="12"/>
      <c r="H210" s="12"/>
      <c r="I210" s="12"/>
      <c r="J210" s="12"/>
      <c r="K210" s="12"/>
      <c r="L210" s="12"/>
      <c r="M210" s="74" t="str">
        <f t="shared" si="86"/>
        <v/>
      </c>
      <c r="N210" s="83" t="s">
        <v>103</v>
      </c>
      <c r="O210" s="83" t="s">
        <v>103</v>
      </c>
      <c r="P210" s="83"/>
      <c r="Q210" s="83"/>
      <c r="R210" s="83"/>
      <c r="S210" s="83"/>
      <c r="T210" s="83"/>
      <c r="U210" s="83"/>
      <c r="V210" s="5" t="str">
        <f t="shared" si="87"/>
        <v/>
      </c>
      <c r="W210" s="41"/>
      <c r="X210" s="41"/>
      <c r="Y210" s="41"/>
      <c r="Z210" s="41"/>
      <c r="AA210" s="41"/>
      <c r="AB210" s="41"/>
      <c r="AC210" s="41"/>
      <c r="AD210" s="41"/>
      <c r="AE210" s="5" t="str">
        <f t="shared" si="88"/>
        <v/>
      </c>
      <c r="AF210" s="41"/>
      <c r="AG210" s="41"/>
      <c r="AH210" s="41"/>
      <c r="AI210" s="41"/>
      <c r="AJ210" s="41"/>
      <c r="AK210" s="41"/>
      <c r="AL210" s="41"/>
      <c r="AM210" s="41"/>
      <c r="AN210" s="41">
        <f t="shared" si="95"/>
        <v>18.766756032171582</v>
      </c>
      <c r="AO210" s="41">
        <v>1119</v>
      </c>
      <c r="AP210" s="110" t="s">
        <v>103</v>
      </c>
      <c r="AQ210" s="111" t="s">
        <v>103</v>
      </c>
      <c r="AR210" s="126" t="str">
        <f t="shared" si="89"/>
        <v/>
      </c>
      <c r="AS210" s="126" t="str">
        <f t="shared" si="90"/>
        <v/>
      </c>
      <c r="AT210" s="127">
        <v>1206</v>
      </c>
      <c r="AU210" s="128">
        <v>2.34</v>
      </c>
      <c r="AV210" s="129" t="s">
        <v>103</v>
      </c>
      <c r="AW210" s="126" t="str">
        <f t="shared" si="91"/>
        <v/>
      </c>
      <c r="AX210" s="126" t="str">
        <f t="shared" si="92"/>
        <v/>
      </c>
      <c r="AY210" s="64" t="str">
        <f t="shared" si="93"/>
        <v/>
      </c>
      <c r="AZ210" s="97">
        <v>81.849999999999994</v>
      </c>
      <c r="BA210" s="68"/>
      <c r="BB210" s="68"/>
      <c r="BC210" s="68"/>
      <c r="BD210" s="68"/>
      <c r="BE210" s="15"/>
      <c r="BF210" s="5">
        <f t="shared" si="94"/>
        <v>9230.1</v>
      </c>
      <c r="BG210" s="42">
        <v>3598</v>
      </c>
      <c r="BH210" s="42">
        <v>1046</v>
      </c>
      <c r="BI210" s="42"/>
      <c r="BJ210" s="42"/>
      <c r="BK210" s="42">
        <v>4586.1000000000004</v>
      </c>
      <c r="BL210" s="42"/>
      <c r="BM210" s="42"/>
    </row>
    <row r="211" spans="1:65" outlineLevel="5" x14ac:dyDescent="0.3">
      <c r="A211" s="22">
        <f t="shared" si="80"/>
        <v>6</v>
      </c>
      <c r="B211" s="9">
        <f t="shared" si="78"/>
        <v>44735</v>
      </c>
      <c r="C211" s="51">
        <v>311365</v>
      </c>
      <c r="D211" s="64" t="str">
        <f t="shared" si="85"/>
        <v/>
      </c>
      <c r="E211" s="12"/>
      <c r="F211" s="12"/>
      <c r="G211" s="12"/>
      <c r="H211" s="12"/>
      <c r="I211" s="12"/>
      <c r="J211" s="12"/>
      <c r="K211" s="12"/>
      <c r="L211" s="12"/>
      <c r="M211" s="74">
        <f t="shared" si="86"/>
        <v>7.1</v>
      </c>
      <c r="N211" s="83">
        <v>7.07</v>
      </c>
      <c r="O211" s="83">
        <v>7.1</v>
      </c>
      <c r="P211" s="83"/>
      <c r="Q211" s="83"/>
      <c r="R211" s="83"/>
      <c r="S211" s="83"/>
      <c r="T211" s="83"/>
      <c r="U211" s="83"/>
      <c r="V211" s="5" t="str">
        <f t="shared" si="87"/>
        <v/>
      </c>
      <c r="W211" s="41"/>
      <c r="X211" s="41"/>
      <c r="Y211" s="41"/>
      <c r="Z211" s="41"/>
      <c r="AA211" s="41"/>
      <c r="AB211" s="41"/>
      <c r="AC211" s="41"/>
      <c r="AD211" s="41"/>
      <c r="AE211" s="5" t="str">
        <f t="shared" si="88"/>
        <v/>
      </c>
      <c r="AF211" s="41"/>
      <c r="AG211" s="41"/>
      <c r="AH211" s="41"/>
      <c r="AI211" s="41"/>
      <c r="AJ211" s="41"/>
      <c r="AK211" s="41"/>
      <c r="AL211" s="41"/>
      <c r="AM211" s="41"/>
      <c r="AN211" s="41">
        <f t="shared" si="95"/>
        <v>19.125683060109289</v>
      </c>
      <c r="AO211" s="41">
        <v>1098</v>
      </c>
      <c r="AP211" s="110">
        <v>3.77</v>
      </c>
      <c r="AQ211" s="111">
        <v>3.09</v>
      </c>
      <c r="AR211" s="126">
        <f t="shared" si="89"/>
        <v>81.962864721485403</v>
      </c>
      <c r="AS211" s="126">
        <f t="shared" si="90"/>
        <v>18.037135278514597</v>
      </c>
      <c r="AT211" s="127">
        <v>1203</v>
      </c>
      <c r="AU211" s="128">
        <v>2.39</v>
      </c>
      <c r="AV211" s="129">
        <v>1.65</v>
      </c>
      <c r="AW211" s="126">
        <f t="shared" si="91"/>
        <v>69.037656903765694</v>
      </c>
      <c r="AX211" s="126">
        <f t="shared" si="92"/>
        <v>30.962343096234306</v>
      </c>
      <c r="AY211" s="64">
        <f t="shared" si="93"/>
        <v>50.931514038310119</v>
      </c>
      <c r="AZ211" s="97">
        <v>81.650000000000006</v>
      </c>
      <c r="BA211" s="68"/>
      <c r="BB211" s="68"/>
      <c r="BC211" s="68"/>
      <c r="BD211" s="68"/>
      <c r="BE211" s="15"/>
      <c r="BF211" s="5">
        <f t="shared" si="94"/>
        <v>8603.1</v>
      </c>
      <c r="BG211" s="42">
        <v>5391</v>
      </c>
      <c r="BH211" s="42">
        <v>0</v>
      </c>
      <c r="BI211" s="42"/>
      <c r="BJ211" s="42"/>
      <c r="BK211" s="42">
        <v>3212.1</v>
      </c>
      <c r="BL211" s="42"/>
      <c r="BM211" s="42"/>
    </row>
    <row r="212" spans="1:65" outlineLevel="5" x14ac:dyDescent="0.3">
      <c r="A212" s="22">
        <f t="shared" si="80"/>
        <v>6</v>
      </c>
      <c r="B212" s="9">
        <f t="shared" si="78"/>
        <v>44736</v>
      </c>
      <c r="C212" s="51">
        <v>342445</v>
      </c>
      <c r="D212" s="64" t="str">
        <f t="shared" si="85"/>
        <v/>
      </c>
      <c r="E212" s="12"/>
      <c r="F212" s="12"/>
      <c r="G212" s="12"/>
      <c r="H212" s="12"/>
      <c r="I212" s="12"/>
      <c r="J212" s="12"/>
      <c r="K212" s="12"/>
      <c r="L212" s="12"/>
      <c r="M212" s="74" t="str">
        <f t="shared" si="86"/>
        <v/>
      </c>
      <c r="N212" s="83" t="s">
        <v>103</v>
      </c>
      <c r="O212" s="83" t="s">
        <v>103</v>
      </c>
      <c r="P212" s="83"/>
      <c r="Q212" s="83"/>
      <c r="R212" s="83"/>
      <c r="S212" s="83"/>
      <c r="T212" s="83"/>
      <c r="U212" s="83"/>
      <c r="V212" s="5" t="str">
        <f t="shared" si="87"/>
        <v/>
      </c>
      <c r="W212" s="41"/>
      <c r="X212" s="41"/>
      <c r="Y212" s="41"/>
      <c r="Z212" s="41"/>
      <c r="AA212" s="41"/>
      <c r="AB212" s="41"/>
      <c r="AC212" s="41"/>
      <c r="AD212" s="41"/>
      <c r="AE212" s="5" t="str">
        <f t="shared" si="88"/>
        <v/>
      </c>
      <c r="AF212" s="41"/>
      <c r="AG212" s="41"/>
      <c r="AH212" s="41"/>
      <c r="AI212" s="41"/>
      <c r="AJ212" s="41"/>
      <c r="AK212" s="41"/>
      <c r="AL212" s="41"/>
      <c r="AM212" s="41"/>
      <c r="AN212" s="41">
        <f t="shared" si="95"/>
        <v>20.250723240115718</v>
      </c>
      <c r="AO212" s="41">
        <v>1037</v>
      </c>
      <c r="AP212" s="110" t="s">
        <v>103</v>
      </c>
      <c r="AQ212" s="111" t="s">
        <v>103</v>
      </c>
      <c r="AR212" s="126" t="str">
        <f t="shared" si="89"/>
        <v/>
      </c>
      <c r="AS212" s="126" t="str">
        <f t="shared" si="90"/>
        <v/>
      </c>
      <c r="AT212" s="127">
        <v>1192</v>
      </c>
      <c r="AU212" s="128">
        <v>2.35</v>
      </c>
      <c r="AV212" s="129" t="s">
        <v>103</v>
      </c>
      <c r="AW212" s="126" t="str">
        <f t="shared" si="91"/>
        <v/>
      </c>
      <c r="AX212" s="126" t="str">
        <f t="shared" si="92"/>
        <v/>
      </c>
      <c r="AY212" s="64" t="str">
        <f t="shared" si="93"/>
        <v/>
      </c>
      <c r="AZ212" s="97">
        <v>81.760000000000005</v>
      </c>
      <c r="BA212" s="68"/>
      <c r="BB212" s="68"/>
      <c r="BC212" s="68"/>
      <c r="BD212" s="68"/>
      <c r="BE212" s="15"/>
      <c r="BF212" s="5">
        <f t="shared" si="94"/>
        <v>8092.3</v>
      </c>
      <c r="BG212" s="42">
        <v>4311</v>
      </c>
      <c r="BH212" s="42">
        <v>0</v>
      </c>
      <c r="BI212" s="42"/>
      <c r="BJ212" s="42"/>
      <c r="BK212" s="42">
        <v>3781.3</v>
      </c>
      <c r="BL212" s="42"/>
      <c r="BM212" s="42"/>
    </row>
    <row r="213" spans="1:65" outlineLevel="5" x14ac:dyDescent="0.3">
      <c r="A213" s="22">
        <f t="shared" si="80"/>
        <v>6</v>
      </c>
      <c r="B213" s="9">
        <f t="shared" si="78"/>
        <v>44737</v>
      </c>
      <c r="C213" s="51">
        <v>325825</v>
      </c>
      <c r="D213" s="64" t="str">
        <f t="shared" si="85"/>
        <v/>
      </c>
      <c r="E213" s="12"/>
      <c r="F213" s="12"/>
      <c r="G213" s="12"/>
      <c r="H213" s="12"/>
      <c r="I213" s="12"/>
      <c r="J213" s="12"/>
      <c r="K213" s="12"/>
      <c r="L213" s="12"/>
      <c r="M213" s="74" t="str">
        <f t="shared" si="86"/>
        <v/>
      </c>
      <c r="N213" s="83" t="s">
        <v>103</v>
      </c>
      <c r="O213" s="83" t="s">
        <v>103</v>
      </c>
      <c r="P213" s="83"/>
      <c r="Q213" s="83"/>
      <c r="R213" s="83"/>
      <c r="S213" s="83"/>
      <c r="T213" s="83"/>
      <c r="U213" s="83"/>
      <c r="V213" s="5" t="str">
        <f t="shared" si="87"/>
        <v/>
      </c>
      <c r="W213" s="41"/>
      <c r="X213" s="41"/>
      <c r="Y213" s="41"/>
      <c r="Z213" s="41"/>
      <c r="AA213" s="41"/>
      <c r="AB213" s="41"/>
      <c r="AC213" s="41"/>
      <c r="AD213" s="41"/>
      <c r="AE213" s="5" t="str">
        <f t="shared" si="88"/>
        <v/>
      </c>
      <c r="AF213" s="41"/>
      <c r="AG213" s="41"/>
      <c r="AH213" s="41"/>
      <c r="AI213" s="41"/>
      <c r="AJ213" s="41"/>
      <c r="AK213" s="41"/>
      <c r="AL213" s="41"/>
      <c r="AM213" s="41"/>
      <c r="AN213" s="41">
        <f t="shared" si="95"/>
        <v>18.502202643171806</v>
      </c>
      <c r="AO213" s="41">
        <v>1135</v>
      </c>
      <c r="AP213" s="110" t="s">
        <v>103</v>
      </c>
      <c r="AQ213" s="111" t="s">
        <v>103</v>
      </c>
      <c r="AR213" s="126" t="str">
        <f t="shared" si="89"/>
        <v/>
      </c>
      <c r="AS213" s="126" t="str">
        <f t="shared" si="90"/>
        <v/>
      </c>
      <c r="AT213" s="127">
        <v>1219</v>
      </c>
      <c r="AU213" s="128" t="s">
        <v>103</v>
      </c>
      <c r="AV213" s="129" t="s">
        <v>103</v>
      </c>
      <c r="AW213" s="126" t="str">
        <f t="shared" si="91"/>
        <v/>
      </c>
      <c r="AX213" s="126" t="str">
        <f t="shared" si="92"/>
        <v/>
      </c>
      <c r="AY213" s="64" t="str">
        <f t="shared" si="93"/>
        <v/>
      </c>
      <c r="AZ213" s="97" t="s">
        <v>103</v>
      </c>
      <c r="BA213" s="68"/>
      <c r="BB213" s="68"/>
      <c r="BC213" s="68"/>
      <c r="BD213" s="68"/>
      <c r="BE213" s="15"/>
      <c r="BF213" s="5">
        <f t="shared" si="94"/>
        <v>6293.4</v>
      </c>
      <c r="BG213" s="42">
        <v>3082</v>
      </c>
      <c r="BH213" s="42">
        <v>0</v>
      </c>
      <c r="BI213" s="42"/>
      <c r="BJ213" s="42"/>
      <c r="BK213" s="42">
        <v>3211.4</v>
      </c>
      <c r="BL213" s="42"/>
      <c r="BM213" s="42"/>
    </row>
    <row r="214" spans="1:65" outlineLevel="5" x14ac:dyDescent="0.3">
      <c r="A214" s="22">
        <f t="shared" si="80"/>
        <v>6</v>
      </c>
      <c r="B214" s="9">
        <f t="shared" si="78"/>
        <v>44738</v>
      </c>
      <c r="C214" s="51">
        <v>328676</v>
      </c>
      <c r="D214" s="64" t="str">
        <f t="shared" si="85"/>
        <v/>
      </c>
      <c r="E214" s="12"/>
      <c r="F214" s="12"/>
      <c r="G214" s="12"/>
      <c r="H214" s="12"/>
      <c r="I214" s="12"/>
      <c r="J214" s="12"/>
      <c r="K214" s="12"/>
      <c r="L214" s="12"/>
      <c r="M214" s="74" t="str">
        <f t="shared" si="86"/>
        <v/>
      </c>
      <c r="N214" s="83" t="s">
        <v>103</v>
      </c>
      <c r="O214" s="83" t="s">
        <v>103</v>
      </c>
      <c r="P214" s="83"/>
      <c r="Q214" s="83"/>
      <c r="R214" s="83"/>
      <c r="S214" s="83"/>
      <c r="T214" s="83"/>
      <c r="U214" s="83"/>
      <c r="V214" s="5" t="str">
        <f t="shared" si="87"/>
        <v/>
      </c>
      <c r="W214" s="41"/>
      <c r="X214" s="41"/>
      <c r="Y214" s="41"/>
      <c r="Z214" s="41"/>
      <c r="AA214" s="41"/>
      <c r="AB214" s="41"/>
      <c r="AC214" s="41"/>
      <c r="AD214" s="41"/>
      <c r="AE214" s="5" t="str">
        <f t="shared" si="88"/>
        <v/>
      </c>
      <c r="AF214" s="41"/>
      <c r="AG214" s="41"/>
      <c r="AH214" s="41"/>
      <c r="AI214" s="41"/>
      <c r="AJ214" s="41"/>
      <c r="AK214" s="41"/>
      <c r="AL214" s="41"/>
      <c r="AM214" s="41"/>
      <c r="AN214" s="41">
        <f t="shared" si="95"/>
        <v>19.498607242339833</v>
      </c>
      <c r="AO214" s="41">
        <v>1077</v>
      </c>
      <c r="AP214" s="110" t="s">
        <v>103</v>
      </c>
      <c r="AQ214" s="111" t="s">
        <v>103</v>
      </c>
      <c r="AR214" s="126" t="str">
        <f t="shared" si="89"/>
        <v/>
      </c>
      <c r="AS214" s="126" t="str">
        <f t="shared" si="90"/>
        <v/>
      </c>
      <c r="AT214" s="127">
        <v>1170</v>
      </c>
      <c r="AU214" s="128" t="s">
        <v>103</v>
      </c>
      <c r="AV214" s="129" t="s">
        <v>103</v>
      </c>
      <c r="AW214" s="126" t="str">
        <f t="shared" si="91"/>
        <v/>
      </c>
      <c r="AX214" s="126" t="str">
        <f t="shared" si="92"/>
        <v/>
      </c>
      <c r="AY214" s="64" t="str">
        <f t="shared" si="93"/>
        <v/>
      </c>
      <c r="AZ214" s="97" t="s">
        <v>103</v>
      </c>
      <c r="BA214" s="68"/>
      <c r="BB214" s="68"/>
      <c r="BC214" s="68"/>
      <c r="BD214" s="68"/>
      <c r="BE214" s="15"/>
      <c r="BF214" s="5">
        <f t="shared" si="94"/>
        <v>6603.1</v>
      </c>
      <c r="BG214" s="42">
        <v>2958</v>
      </c>
      <c r="BH214" s="42">
        <v>0</v>
      </c>
      <c r="BI214" s="42"/>
      <c r="BJ214" s="42"/>
      <c r="BK214" s="42">
        <v>3645.1</v>
      </c>
      <c r="BL214" s="42"/>
      <c r="BM214" s="42"/>
    </row>
    <row r="215" spans="1:65" outlineLevel="5" x14ac:dyDescent="0.3">
      <c r="A215" s="22">
        <f t="shared" si="80"/>
        <v>6</v>
      </c>
      <c r="B215" s="9">
        <f t="shared" si="78"/>
        <v>44739</v>
      </c>
      <c r="C215" s="51">
        <v>341363</v>
      </c>
      <c r="D215" s="64" t="str">
        <f t="shared" si="85"/>
        <v/>
      </c>
      <c r="E215" s="12"/>
      <c r="F215" s="12"/>
      <c r="G215" s="12"/>
      <c r="H215" s="12"/>
      <c r="I215" s="12"/>
      <c r="J215" s="12"/>
      <c r="K215" s="12"/>
      <c r="L215" s="12"/>
      <c r="M215" s="74" t="str">
        <f t="shared" si="86"/>
        <v/>
      </c>
      <c r="N215" s="83" t="s">
        <v>103</v>
      </c>
      <c r="O215" s="83" t="s">
        <v>103</v>
      </c>
      <c r="P215" s="83"/>
      <c r="Q215" s="83"/>
      <c r="R215" s="83"/>
      <c r="S215" s="83"/>
      <c r="T215" s="83"/>
      <c r="U215" s="83"/>
      <c r="V215" s="5" t="str">
        <f t="shared" si="87"/>
        <v/>
      </c>
      <c r="W215" s="41"/>
      <c r="X215" s="41"/>
      <c r="Y215" s="41"/>
      <c r="Z215" s="41"/>
      <c r="AA215" s="41"/>
      <c r="AB215" s="41"/>
      <c r="AC215" s="41"/>
      <c r="AD215" s="41"/>
      <c r="AE215" s="5" t="str">
        <f t="shared" si="88"/>
        <v/>
      </c>
      <c r="AF215" s="41"/>
      <c r="AG215" s="41"/>
      <c r="AH215" s="41"/>
      <c r="AI215" s="41"/>
      <c r="AJ215" s="41"/>
      <c r="AK215" s="41"/>
      <c r="AL215" s="41"/>
      <c r="AM215" s="41"/>
      <c r="AN215" s="41">
        <f t="shared" si="95"/>
        <v>20.710059171597631</v>
      </c>
      <c r="AO215" s="41">
        <v>1014</v>
      </c>
      <c r="AP215" s="110" t="s">
        <v>103</v>
      </c>
      <c r="AQ215" s="111" t="s">
        <v>103</v>
      </c>
      <c r="AR215" s="126" t="str">
        <f t="shared" si="89"/>
        <v/>
      </c>
      <c r="AS215" s="126" t="str">
        <f t="shared" si="90"/>
        <v/>
      </c>
      <c r="AT215" s="127">
        <v>1130</v>
      </c>
      <c r="AU215" s="128">
        <v>2.42</v>
      </c>
      <c r="AV215" s="129" t="s">
        <v>103</v>
      </c>
      <c r="AW215" s="126" t="str">
        <f t="shared" si="91"/>
        <v/>
      </c>
      <c r="AX215" s="126" t="str">
        <f t="shared" si="92"/>
        <v/>
      </c>
      <c r="AY215" s="64" t="str">
        <f t="shared" si="93"/>
        <v/>
      </c>
      <c r="AZ215" s="97">
        <v>82.16</v>
      </c>
      <c r="BA215" s="68"/>
      <c r="BB215" s="68"/>
      <c r="BC215" s="68"/>
      <c r="BD215" s="68"/>
      <c r="BE215" s="15"/>
      <c r="BF215" s="5">
        <f t="shared" si="94"/>
        <v>8824.1</v>
      </c>
      <c r="BG215" s="42">
        <v>3050</v>
      </c>
      <c r="BH215" s="42">
        <v>2</v>
      </c>
      <c r="BI215" s="42"/>
      <c r="BJ215" s="42"/>
      <c r="BK215" s="42">
        <v>5772.1</v>
      </c>
      <c r="BL215" s="42"/>
      <c r="BM215" s="42"/>
    </row>
    <row r="216" spans="1:65" outlineLevel="5" x14ac:dyDescent="0.3">
      <c r="A216" s="22">
        <f t="shared" si="80"/>
        <v>6</v>
      </c>
      <c r="B216" s="9">
        <f t="shared" si="78"/>
        <v>44740</v>
      </c>
      <c r="C216" s="51">
        <v>340648</v>
      </c>
      <c r="D216" s="64" t="str">
        <f t="shared" si="85"/>
        <v/>
      </c>
      <c r="E216" s="12"/>
      <c r="F216" s="12"/>
      <c r="G216" s="12"/>
      <c r="H216" s="12"/>
      <c r="I216" s="12"/>
      <c r="J216" s="12"/>
      <c r="K216" s="12"/>
      <c r="L216" s="12"/>
      <c r="M216" s="74">
        <f t="shared" si="86"/>
        <v>7.2</v>
      </c>
      <c r="N216" s="83">
        <v>7.15</v>
      </c>
      <c r="O216" s="83">
        <v>7.15</v>
      </c>
      <c r="P216" s="83"/>
      <c r="Q216" s="83"/>
      <c r="R216" s="83"/>
      <c r="S216" s="83"/>
      <c r="T216" s="83"/>
      <c r="U216" s="83"/>
      <c r="V216" s="5" t="str">
        <f t="shared" si="87"/>
        <v/>
      </c>
      <c r="W216" s="41"/>
      <c r="X216" s="41"/>
      <c r="Y216" s="41"/>
      <c r="Z216" s="41"/>
      <c r="AA216" s="41"/>
      <c r="AB216" s="41"/>
      <c r="AC216" s="41"/>
      <c r="AD216" s="41"/>
      <c r="AE216" s="5" t="str">
        <f t="shared" si="88"/>
        <v/>
      </c>
      <c r="AF216" s="41"/>
      <c r="AG216" s="41"/>
      <c r="AH216" s="41"/>
      <c r="AI216" s="41"/>
      <c r="AJ216" s="41"/>
      <c r="AK216" s="41"/>
      <c r="AL216" s="41"/>
      <c r="AM216" s="41"/>
      <c r="AN216" s="41">
        <f t="shared" si="95"/>
        <v>20.134228187919462</v>
      </c>
      <c r="AO216" s="41">
        <v>1043</v>
      </c>
      <c r="AP216" s="110">
        <v>3.85</v>
      </c>
      <c r="AQ216" s="111">
        <v>3.02</v>
      </c>
      <c r="AR216" s="126">
        <f t="shared" si="89"/>
        <v>78.441558441558442</v>
      </c>
      <c r="AS216" s="126">
        <f t="shared" si="90"/>
        <v>21.558441558441558</v>
      </c>
      <c r="AT216" s="127">
        <v>1107</v>
      </c>
      <c r="AU216" s="128">
        <v>2.6</v>
      </c>
      <c r="AV216" s="129">
        <v>1.82</v>
      </c>
      <c r="AW216" s="126">
        <f t="shared" si="91"/>
        <v>70</v>
      </c>
      <c r="AX216" s="126">
        <f t="shared" si="92"/>
        <v>30</v>
      </c>
      <c r="AY216" s="64">
        <f t="shared" si="93"/>
        <v>35.871964679911692</v>
      </c>
      <c r="AZ216" s="97">
        <v>82.32</v>
      </c>
      <c r="BA216" s="68"/>
      <c r="BB216" s="68"/>
      <c r="BC216" s="68"/>
      <c r="BD216" s="68"/>
      <c r="BE216" s="15"/>
      <c r="BF216" s="5">
        <f t="shared" si="94"/>
        <v>5821.2</v>
      </c>
      <c r="BG216" s="42">
        <v>52</v>
      </c>
      <c r="BH216" s="42">
        <v>0</v>
      </c>
      <c r="BI216" s="42"/>
      <c r="BJ216" s="42"/>
      <c r="BK216" s="42">
        <v>5769.2</v>
      </c>
      <c r="BL216" s="42"/>
      <c r="BM216" s="42"/>
    </row>
    <row r="217" spans="1:65" outlineLevel="5" x14ac:dyDescent="0.3">
      <c r="A217" s="22">
        <f t="shared" si="80"/>
        <v>6</v>
      </c>
      <c r="B217" s="9">
        <f t="shared" si="78"/>
        <v>44741</v>
      </c>
      <c r="C217" s="51">
        <v>341492</v>
      </c>
      <c r="D217" s="64" t="str">
        <f t="shared" si="85"/>
        <v/>
      </c>
      <c r="E217" s="12"/>
      <c r="F217" s="12"/>
      <c r="G217" s="12"/>
      <c r="H217" s="12"/>
      <c r="I217" s="12"/>
      <c r="J217" s="12"/>
      <c r="K217" s="12"/>
      <c r="L217" s="12"/>
      <c r="M217" s="74" t="str">
        <f t="shared" si="86"/>
        <v/>
      </c>
      <c r="N217" s="83" t="s">
        <v>103</v>
      </c>
      <c r="O217" s="83" t="s">
        <v>103</v>
      </c>
      <c r="P217" s="83"/>
      <c r="Q217" s="83"/>
      <c r="R217" s="83"/>
      <c r="S217" s="83"/>
      <c r="T217" s="83"/>
      <c r="U217" s="83"/>
      <c r="V217" s="5" t="str">
        <f t="shared" si="87"/>
        <v/>
      </c>
      <c r="W217" s="41"/>
      <c r="X217" s="41"/>
      <c r="Y217" s="41"/>
      <c r="Z217" s="41"/>
      <c r="AA217" s="41"/>
      <c r="AB217" s="41"/>
      <c r="AC217" s="41"/>
      <c r="AD217" s="41"/>
      <c r="AE217" s="5" t="str">
        <f t="shared" si="88"/>
        <v/>
      </c>
      <c r="AF217" s="41"/>
      <c r="AG217" s="41"/>
      <c r="AH217" s="41"/>
      <c r="AI217" s="41"/>
      <c r="AJ217" s="41"/>
      <c r="AK217" s="41"/>
      <c r="AL217" s="41"/>
      <c r="AM217" s="41"/>
      <c r="AN217" s="41">
        <f t="shared" si="95"/>
        <v>19.35483870967742</v>
      </c>
      <c r="AO217" s="41">
        <v>1085</v>
      </c>
      <c r="AP217" s="110" t="s">
        <v>103</v>
      </c>
      <c r="AQ217" s="111" t="s">
        <v>103</v>
      </c>
      <c r="AR217" s="126" t="str">
        <f t="shared" si="89"/>
        <v/>
      </c>
      <c r="AS217" s="126" t="str">
        <f t="shared" si="90"/>
        <v/>
      </c>
      <c r="AT217" s="127">
        <v>1130</v>
      </c>
      <c r="AU217" s="128">
        <v>2.4500000000000002</v>
      </c>
      <c r="AV217" s="129" t="s">
        <v>103</v>
      </c>
      <c r="AW217" s="126" t="str">
        <f t="shared" si="91"/>
        <v/>
      </c>
      <c r="AX217" s="126" t="str">
        <f t="shared" si="92"/>
        <v/>
      </c>
      <c r="AY217" s="64" t="str">
        <f t="shared" si="93"/>
        <v/>
      </c>
      <c r="AZ217" s="97">
        <v>82.11</v>
      </c>
      <c r="BA217" s="68"/>
      <c r="BB217" s="68"/>
      <c r="BC217" s="68"/>
      <c r="BD217" s="68"/>
      <c r="BE217" s="15"/>
      <c r="BF217" s="5">
        <f t="shared" si="94"/>
        <v>7162.9</v>
      </c>
      <c r="BG217" s="42">
        <v>1520</v>
      </c>
      <c r="BH217" s="42">
        <v>0</v>
      </c>
      <c r="BI217" s="42"/>
      <c r="BJ217" s="42"/>
      <c r="BK217" s="42">
        <v>5642.9</v>
      </c>
      <c r="BL217" s="42"/>
      <c r="BM217" s="42"/>
    </row>
    <row r="218" spans="1:65" ht="17.25" outlineLevel="5" thickBot="1" x14ac:dyDescent="0.35">
      <c r="A218" s="31">
        <f t="shared" si="80"/>
        <v>6</v>
      </c>
      <c r="B218" s="32">
        <f t="shared" si="78"/>
        <v>44742</v>
      </c>
      <c r="C218" s="51">
        <v>335379</v>
      </c>
      <c r="D218" s="64" t="str">
        <f t="shared" si="85"/>
        <v/>
      </c>
      <c r="E218" s="12"/>
      <c r="F218" s="12"/>
      <c r="G218" s="12"/>
      <c r="H218" s="12"/>
      <c r="I218" s="12"/>
      <c r="J218" s="12"/>
      <c r="K218" s="12"/>
      <c r="L218" s="12"/>
      <c r="M218" s="74" t="str">
        <f t="shared" si="86"/>
        <v/>
      </c>
      <c r="N218" s="83" t="s">
        <v>103</v>
      </c>
      <c r="O218" s="83" t="s">
        <v>103</v>
      </c>
      <c r="P218" s="83"/>
      <c r="Q218" s="83"/>
      <c r="R218" s="83"/>
      <c r="S218" s="83"/>
      <c r="T218" s="83"/>
      <c r="U218" s="83"/>
      <c r="V218" s="5" t="str">
        <f t="shared" si="87"/>
        <v/>
      </c>
      <c r="W218" s="41"/>
      <c r="X218" s="41"/>
      <c r="Y218" s="41"/>
      <c r="Z218" s="41"/>
      <c r="AA218" s="41"/>
      <c r="AB218" s="41"/>
      <c r="AC218" s="41"/>
      <c r="AD218" s="41"/>
      <c r="AE218" s="5" t="str">
        <f t="shared" si="88"/>
        <v/>
      </c>
      <c r="AF218" s="41"/>
      <c r="AG218" s="41"/>
      <c r="AH218" s="41"/>
      <c r="AI218" s="41"/>
      <c r="AJ218" s="41"/>
      <c r="AK218" s="41"/>
      <c r="AL218" s="41"/>
      <c r="AM218" s="41"/>
      <c r="AN218" s="41">
        <f t="shared" si="95"/>
        <v>25.149700598802394</v>
      </c>
      <c r="AO218" s="41">
        <v>835</v>
      </c>
      <c r="AP218" s="110" t="s">
        <v>103</v>
      </c>
      <c r="AQ218" s="111" t="s">
        <v>103</v>
      </c>
      <c r="AR218" s="126" t="str">
        <f t="shared" si="89"/>
        <v/>
      </c>
      <c r="AS218" s="126" t="str">
        <f t="shared" si="90"/>
        <v/>
      </c>
      <c r="AT218" s="127">
        <v>929</v>
      </c>
      <c r="AU218" s="128">
        <v>2.41</v>
      </c>
      <c r="AV218" s="129" t="s">
        <v>103</v>
      </c>
      <c r="AW218" s="126" t="str">
        <f t="shared" si="91"/>
        <v/>
      </c>
      <c r="AX218" s="126" t="str">
        <f t="shared" si="92"/>
        <v/>
      </c>
      <c r="AY218" s="64" t="str">
        <f t="shared" si="93"/>
        <v/>
      </c>
      <c r="AZ218" s="97">
        <v>82.41</v>
      </c>
      <c r="BA218" s="68"/>
      <c r="BB218" s="68"/>
      <c r="BC218" s="68"/>
      <c r="BD218" s="68"/>
      <c r="BE218" s="15"/>
      <c r="BF218" s="5">
        <f t="shared" si="94"/>
        <v>6801.1</v>
      </c>
      <c r="BG218" s="42">
        <v>3813</v>
      </c>
      <c r="BH218" s="42">
        <v>0</v>
      </c>
      <c r="BI218" s="42"/>
      <c r="BJ218" s="42"/>
      <c r="BK218" s="42">
        <v>2988.1</v>
      </c>
      <c r="BL218" s="42"/>
      <c r="BM218" s="42"/>
    </row>
    <row r="219" spans="1:65" outlineLevel="4" x14ac:dyDescent="0.3">
      <c r="A219" s="156" t="s">
        <v>40</v>
      </c>
      <c r="B219" s="157"/>
      <c r="C219" s="50">
        <f t="shared" ref="C219:BM219" si="96">SUBTOTAL(4,C189:C218)</f>
        <v>348235</v>
      </c>
      <c r="D219" s="60">
        <f t="shared" si="96"/>
        <v>0</v>
      </c>
      <c r="E219" s="28">
        <f t="shared" si="96"/>
        <v>0</v>
      </c>
      <c r="F219" s="28">
        <f t="shared" si="96"/>
        <v>0</v>
      </c>
      <c r="G219" s="28">
        <f t="shared" si="96"/>
        <v>0</v>
      </c>
      <c r="H219" s="28">
        <f t="shared" si="96"/>
        <v>0</v>
      </c>
      <c r="I219" s="28">
        <f t="shared" si="96"/>
        <v>0</v>
      </c>
      <c r="J219" s="28">
        <f t="shared" si="96"/>
        <v>0</v>
      </c>
      <c r="K219" s="28">
        <f t="shared" si="96"/>
        <v>0</v>
      </c>
      <c r="L219" s="28">
        <f t="shared" si="96"/>
        <v>0</v>
      </c>
      <c r="M219" s="71">
        <f t="shared" si="96"/>
        <v>7.3</v>
      </c>
      <c r="N219" s="82">
        <f t="shared" si="96"/>
        <v>7.25</v>
      </c>
      <c r="O219" s="82">
        <f t="shared" si="96"/>
        <v>7.33</v>
      </c>
      <c r="P219" s="82">
        <f t="shared" si="96"/>
        <v>0</v>
      </c>
      <c r="Q219" s="82">
        <f t="shared" si="96"/>
        <v>0</v>
      </c>
      <c r="R219" s="82">
        <f t="shared" si="96"/>
        <v>0</v>
      </c>
      <c r="S219" s="82">
        <f t="shared" si="96"/>
        <v>0</v>
      </c>
      <c r="T219" s="82">
        <f t="shared" si="96"/>
        <v>0</v>
      </c>
      <c r="U219" s="82">
        <f t="shared" si="96"/>
        <v>0</v>
      </c>
      <c r="V219" s="29">
        <f t="shared" si="96"/>
        <v>0</v>
      </c>
      <c r="W219" s="39">
        <f t="shared" si="96"/>
        <v>0</v>
      </c>
      <c r="X219" s="39">
        <f t="shared" si="96"/>
        <v>0</v>
      </c>
      <c r="Y219" s="39">
        <f t="shared" si="96"/>
        <v>0</v>
      </c>
      <c r="Z219" s="39">
        <f t="shared" si="96"/>
        <v>0</v>
      </c>
      <c r="AA219" s="39">
        <f t="shared" si="96"/>
        <v>0</v>
      </c>
      <c r="AB219" s="39">
        <f t="shared" si="96"/>
        <v>0</v>
      </c>
      <c r="AC219" s="39">
        <f t="shared" si="96"/>
        <v>0</v>
      </c>
      <c r="AD219" s="39">
        <f t="shared" si="96"/>
        <v>0</v>
      </c>
      <c r="AE219" s="29">
        <f t="shared" si="96"/>
        <v>0</v>
      </c>
      <c r="AF219" s="39">
        <f t="shared" si="96"/>
        <v>0</v>
      </c>
      <c r="AG219" s="39">
        <f t="shared" si="96"/>
        <v>0</v>
      </c>
      <c r="AH219" s="39">
        <f t="shared" si="96"/>
        <v>0</v>
      </c>
      <c r="AI219" s="39">
        <f t="shared" si="96"/>
        <v>0</v>
      </c>
      <c r="AJ219" s="39">
        <f t="shared" si="96"/>
        <v>0</v>
      </c>
      <c r="AK219" s="39">
        <f t="shared" si="96"/>
        <v>0</v>
      </c>
      <c r="AL219" s="39">
        <f t="shared" si="96"/>
        <v>0</v>
      </c>
      <c r="AM219" s="39">
        <f t="shared" si="96"/>
        <v>0</v>
      </c>
      <c r="AN219" s="39">
        <f t="shared" si="96"/>
        <v>27.450980392156861</v>
      </c>
      <c r="AO219" s="39">
        <f t="shared" si="96"/>
        <v>1413</v>
      </c>
      <c r="AP219" s="104">
        <f t="shared" si="96"/>
        <v>3.89</v>
      </c>
      <c r="AQ219" s="105">
        <f t="shared" si="96"/>
        <v>3.09</v>
      </c>
      <c r="AR219" s="106">
        <f t="shared" si="96"/>
        <v>81.962864721485403</v>
      </c>
      <c r="AS219" s="106">
        <f t="shared" si="96"/>
        <v>22.089552238805979</v>
      </c>
      <c r="AT219" s="107">
        <f t="shared" si="96"/>
        <v>1375</v>
      </c>
      <c r="AU219" s="108">
        <f t="shared" si="96"/>
        <v>2.6</v>
      </c>
      <c r="AV219" s="109">
        <f t="shared" si="96"/>
        <v>1.82</v>
      </c>
      <c r="AW219" s="106">
        <f t="shared" si="96"/>
        <v>70</v>
      </c>
      <c r="AX219" s="106">
        <f t="shared" si="96"/>
        <v>31.877729257641917</v>
      </c>
      <c r="AY219" s="60">
        <f t="shared" si="96"/>
        <v>50.931514038310119</v>
      </c>
      <c r="AZ219" s="96">
        <f t="shared" si="96"/>
        <v>82.91</v>
      </c>
      <c r="BA219" s="67">
        <f t="shared" si="96"/>
        <v>0</v>
      </c>
      <c r="BB219" s="67">
        <f t="shared" si="96"/>
        <v>0</v>
      </c>
      <c r="BC219" s="67">
        <f t="shared" si="96"/>
        <v>0</v>
      </c>
      <c r="BD219" s="67">
        <f t="shared" si="96"/>
        <v>0</v>
      </c>
      <c r="BE219" s="27">
        <f t="shared" si="96"/>
        <v>0</v>
      </c>
      <c r="BF219" s="29">
        <f t="shared" si="96"/>
        <v>14395</v>
      </c>
      <c r="BG219" s="39">
        <f t="shared" si="96"/>
        <v>6720</v>
      </c>
      <c r="BH219" s="40">
        <f t="shared" si="96"/>
        <v>10661</v>
      </c>
      <c r="BI219" s="40">
        <f t="shared" si="96"/>
        <v>0</v>
      </c>
      <c r="BJ219" s="40">
        <f t="shared" si="96"/>
        <v>0</v>
      </c>
      <c r="BK219" s="40">
        <f t="shared" si="96"/>
        <v>5980.1</v>
      </c>
      <c r="BL219" s="40">
        <f t="shared" si="96"/>
        <v>0</v>
      </c>
      <c r="BM219" s="27">
        <f t="shared" si="96"/>
        <v>0</v>
      </c>
    </row>
    <row r="220" spans="1:65" outlineLevel="3" x14ac:dyDescent="0.3">
      <c r="A220" s="158" t="s">
        <v>29</v>
      </c>
      <c r="B220" s="159"/>
      <c r="C220" s="51">
        <f t="shared" ref="C220:BM220" si="97">SUBTOTAL(5,C189:C218)</f>
        <v>251099</v>
      </c>
      <c r="D220" s="61">
        <f t="shared" si="97"/>
        <v>0</v>
      </c>
      <c r="E220" s="12">
        <f t="shared" si="97"/>
        <v>0</v>
      </c>
      <c r="F220" s="12">
        <f t="shared" si="97"/>
        <v>0</v>
      </c>
      <c r="G220" s="12">
        <f t="shared" si="97"/>
        <v>0</v>
      </c>
      <c r="H220" s="12">
        <f t="shared" si="97"/>
        <v>0</v>
      </c>
      <c r="I220" s="12">
        <f t="shared" si="97"/>
        <v>0</v>
      </c>
      <c r="J220" s="12">
        <f t="shared" si="97"/>
        <v>0</v>
      </c>
      <c r="K220" s="12">
        <f t="shared" si="97"/>
        <v>0</v>
      </c>
      <c r="L220" s="12">
        <f t="shared" si="97"/>
        <v>0</v>
      </c>
      <c r="M220" s="72">
        <f t="shared" si="97"/>
        <v>7.1</v>
      </c>
      <c r="N220" s="83">
        <f t="shared" si="97"/>
        <v>7.06</v>
      </c>
      <c r="O220" s="83">
        <f t="shared" si="97"/>
        <v>7.08</v>
      </c>
      <c r="P220" s="83">
        <f t="shared" si="97"/>
        <v>0</v>
      </c>
      <c r="Q220" s="83">
        <f t="shared" si="97"/>
        <v>0</v>
      </c>
      <c r="R220" s="83">
        <f t="shared" si="97"/>
        <v>0</v>
      </c>
      <c r="S220" s="83">
        <f t="shared" si="97"/>
        <v>0</v>
      </c>
      <c r="T220" s="83">
        <f t="shared" si="97"/>
        <v>0</v>
      </c>
      <c r="U220" s="83">
        <f t="shared" si="97"/>
        <v>0</v>
      </c>
      <c r="V220" s="6">
        <f t="shared" si="97"/>
        <v>0</v>
      </c>
      <c r="W220" s="41">
        <f t="shared" si="97"/>
        <v>0</v>
      </c>
      <c r="X220" s="41">
        <f t="shared" si="97"/>
        <v>0</v>
      </c>
      <c r="Y220" s="41">
        <f t="shared" si="97"/>
        <v>0</v>
      </c>
      <c r="Z220" s="41">
        <f t="shared" si="97"/>
        <v>0</v>
      </c>
      <c r="AA220" s="41">
        <f t="shared" si="97"/>
        <v>0</v>
      </c>
      <c r="AB220" s="41">
        <f t="shared" si="97"/>
        <v>0</v>
      </c>
      <c r="AC220" s="41">
        <f t="shared" si="97"/>
        <v>0</v>
      </c>
      <c r="AD220" s="41">
        <f t="shared" si="97"/>
        <v>0</v>
      </c>
      <c r="AE220" s="6">
        <f t="shared" si="97"/>
        <v>0</v>
      </c>
      <c r="AF220" s="41">
        <f t="shared" si="97"/>
        <v>0</v>
      </c>
      <c r="AG220" s="41">
        <f t="shared" si="97"/>
        <v>0</v>
      </c>
      <c r="AH220" s="41">
        <f t="shared" si="97"/>
        <v>0</v>
      </c>
      <c r="AI220" s="41">
        <f t="shared" si="97"/>
        <v>0</v>
      </c>
      <c r="AJ220" s="41">
        <f t="shared" si="97"/>
        <v>0</v>
      </c>
      <c r="AK220" s="41">
        <f t="shared" si="97"/>
        <v>0</v>
      </c>
      <c r="AL220" s="41">
        <f t="shared" si="97"/>
        <v>0</v>
      </c>
      <c r="AM220" s="41">
        <f t="shared" si="97"/>
        <v>0</v>
      </c>
      <c r="AN220" s="41">
        <f t="shared" si="97"/>
        <v>14.861995753715499</v>
      </c>
      <c r="AO220" s="41">
        <f t="shared" si="97"/>
        <v>765</v>
      </c>
      <c r="AP220" s="110">
        <f t="shared" si="97"/>
        <v>3.35</v>
      </c>
      <c r="AQ220" s="111">
        <f t="shared" si="97"/>
        <v>2.61</v>
      </c>
      <c r="AR220" s="112">
        <f t="shared" si="97"/>
        <v>77.910447761194021</v>
      </c>
      <c r="AS220" s="112">
        <f t="shared" si="97"/>
        <v>18.037135278514597</v>
      </c>
      <c r="AT220" s="113">
        <f t="shared" si="97"/>
        <v>836</v>
      </c>
      <c r="AU220" s="114">
        <f t="shared" si="97"/>
        <v>2.25</v>
      </c>
      <c r="AV220" s="115">
        <f t="shared" si="97"/>
        <v>1.56</v>
      </c>
      <c r="AW220" s="112">
        <f t="shared" si="97"/>
        <v>68.122270742358083</v>
      </c>
      <c r="AX220" s="112">
        <f t="shared" si="97"/>
        <v>30</v>
      </c>
      <c r="AY220" s="61">
        <f t="shared" si="97"/>
        <v>35.871964679911692</v>
      </c>
      <c r="AZ220" s="97">
        <f t="shared" si="97"/>
        <v>81.650000000000006</v>
      </c>
      <c r="BA220" s="68">
        <f t="shared" si="97"/>
        <v>0</v>
      </c>
      <c r="BB220" s="68">
        <f t="shared" si="97"/>
        <v>0</v>
      </c>
      <c r="BC220" s="68">
        <f t="shared" si="97"/>
        <v>0</v>
      </c>
      <c r="BD220" s="68">
        <f t="shared" si="97"/>
        <v>0</v>
      </c>
      <c r="BE220" s="15">
        <f t="shared" si="97"/>
        <v>0</v>
      </c>
      <c r="BF220" s="6">
        <f t="shared" si="97"/>
        <v>1699.5</v>
      </c>
      <c r="BG220" s="41">
        <f t="shared" si="97"/>
        <v>0</v>
      </c>
      <c r="BH220" s="42">
        <f t="shared" si="97"/>
        <v>0</v>
      </c>
      <c r="BI220" s="42">
        <f t="shared" si="97"/>
        <v>0</v>
      </c>
      <c r="BJ220" s="42">
        <f t="shared" si="97"/>
        <v>0</v>
      </c>
      <c r="BK220" s="42">
        <f t="shared" si="97"/>
        <v>0</v>
      </c>
      <c r="BL220" s="42">
        <f t="shared" si="97"/>
        <v>0</v>
      </c>
      <c r="BM220" s="15">
        <f t="shared" si="97"/>
        <v>0</v>
      </c>
    </row>
    <row r="221" spans="1:65" outlineLevel="2" x14ac:dyDescent="0.3">
      <c r="A221" s="158" t="s">
        <v>18</v>
      </c>
      <c r="B221" s="159"/>
      <c r="C221" s="51">
        <f>IFERROR(SUBTOTAL(1,C189:C218),"")</f>
        <v>317418.56666666665</v>
      </c>
      <c r="D221" s="61" t="str">
        <f t="shared" ref="D221:BM221" si="98">IFERROR(SUBTOTAL(1,D189:D218),"")</f>
        <v/>
      </c>
      <c r="E221" s="12" t="str">
        <f t="shared" si="98"/>
        <v/>
      </c>
      <c r="F221" s="12" t="str">
        <f t="shared" si="98"/>
        <v/>
      </c>
      <c r="G221" s="12" t="str">
        <f t="shared" si="98"/>
        <v/>
      </c>
      <c r="H221" s="12" t="str">
        <f t="shared" si="98"/>
        <v/>
      </c>
      <c r="I221" s="12" t="str">
        <f t="shared" si="98"/>
        <v/>
      </c>
      <c r="J221" s="12" t="str">
        <f t="shared" si="98"/>
        <v/>
      </c>
      <c r="K221" s="12" t="str">
        <f t="shared" si="98"/>
        <v/>
      </c>
      <c r="L221" s="12" t="str">
        <f t="shared" si="98"/>
        <v/>
      </c>
      <c r="M221" s="72">
        <f t="shared" si="98"/>
        <v>7.1800000000000015</v>
      </c>
      <c r="N221" s="83">
        <f t="shared" si="98"/>
        <v>7.1540000000000008</v>
      </c>
      <c r="O221" s="83">
        <f t="shared" si="98"/>
        <v>7.1719999999999997</v>
      </c>
      <c r="P221" s="83" t="str">
        <f t="shared" si="98"/>
        <v/>
      </c>
      <c r="Q221" s="83" t="str">
        <f t="shared" si="98"/>
        <v/>
      </c>
      <c r="R221" s="83" t="str">
        <f t="shared" si="98"/>
        <v/>
      </c>
      <c r="S221" s="83" t="str">
        <f t="shared" si="98"/>
        <v/>
      </c>
      <c r="T221" s="83" t="str">
        <f t="shared" si="98"/>
        <v/>
      </c>
      <c r="U221" s="83" t="str">
        <f t="shared" si="98"/>
        <v/>
      </c>
      <c r="V221" s="6" t="str">
        <f t="shared" si="98"/>
        <v/>
      </c>
      <c r="W221" s="41" t="str">
        <f t="shared" si="98"/>
        <v/>
      </c>
      <c r="X221" s="41" t="str">
        <f t="shared" si="98"/>
        <v/>
      </c>
      <c r="Y221" s="41" t="str">
        <f t="shared" si="98"/>
        <v/>
      </c>
      <c r="Z221" s="41" t="str">
        <f t="shared" si="98"/>
        <v/>
      </c>
      <c r="AA221" s="41" t="str">
        <f t="shared" si="98"/>
        <v/>
      </c>
      <c r="AB221" s="41" t="str">
        <f t="shared" si="98"/>
        <v/>
      </c>
      <c r="AC221" s="41" t="str">
        <f t="shared" si="98"/>
        <v/>
      </c>
      <c r="AD221" s="41" t="str">
        <f t="shared" si="98"/>
        <v/>
      </c>
      <c r="AE221" s="6" t="str">
        <f t="shared" si="98"/>
        <v/>
      </c>
      <c r="AF221" s="41" t="str">
        <f t="shared" si="98"/>
        <v/>
      </c>
      <c r="AG221" s="41" t="str">
        <f t="shared" si="98"/>
        <v/>
      </c>
      <c r="AH221" s="41" t="str">
        <f t="shared" si="98"/>
        <v/>
      </c>
      <c r="AI221" s="41" t="str">
        <f t="shared" si="98"/>
        <v/>
      </c>
      <c r="AJ221" s="41" t="str">
        <f t="shared" si="98"/>
        <v/>
      </c>
      <c r="AK221" s="41" t="str">
        <f t="shared" si="98"/>
        <v/>
      </c>
      <c r="AL221" s="41" t="str">
        <f t="shared" si="98"/>
        <v/>
      </c>
      <c r="AM221" s="41" t="str">
        <f t="shared" si="98"/>
        <v/>
      </c>
      <c r="AN221" s="41">
        <f t="shared" si="98"/>
        <v>20.044390829799852</v>
      </c>
      <c r="AO221" s="41">
        <f t="shared" si="98"/>
        <v>1066.2333333333333</v>
      </c>
      <c r="AP221" s="110">
        <f t="shared" si="98"/>
        <v>3.6779999999999999</v>
      </c>
      <c r="AQ221" s="111">
        <f t="shared" si="98"/>
        <v>2.9180000000000001</v>
      </c>
      <c r="AR221" s="112">
        <f t="shared" si="98"/>
        <v>79.326788570539065</v>
      </c>
      <c r="AS221" s="112">
        <f t="shared" si="98"/>
        <v>20.673211429460924</v>
      </c>
      <c r="AT221" s="113">
        <f t="shared" si="98"/>
        <v>1133.8333333333333</v>
      </c>
      <c r="AU221" s="114">
        <f t="shared" si="98"/>
        <v>2.3380000000000001</v>
      </c>
      <c r="AV221" s="115">
        <f t="shared" si="98"/>
        <v>1.6339999999999999</v>
      </c>
      <c r="AW221" s="112">
        <f t="shared" si="98"/>
        <v>68.976375041180589</v>
      </c>
      <c r="AX221" s="112">
        <f t="shared" si="98"/>
        <v>31.023624958819415</v>
      </c>
      <c r="AY221" s="61">
        <f t="shared" si="98"/>
        <v>41.953616456315594</v>
      </c>
      <c r="AZ221" s="97">
        <f t="shared" si="98"/>
        <v>82.400999999999996</v>
      </c>
      <c r="BA221" s="68" t="str">
        <f t="shared" si="98"/>
        <v/>
      </c>
      <c r="BB221" s="68" t="str">
        <f t="shared" si="98"/>
        <v/>
      </c>
      <c r="BC221" s="68" t="str">
        <f t="shared" si="98"/>
        <v/>
      </c>
      <c r="BD221" s="68" t="str">
        <f t="shared" si="98"/>
        <v/>
      </c>
      <c r="BE221" s="15" t="str">
        <f>IFERROR(SUBTOTAL(1,BE189:BE218),"")</f>
        <v/>
      </c>
      <c r="BF221" s="6">
        <f t="shared" si="98"/>
        <v>8685.26</v>
      </c>
      <c r="BG221" s="41">
        <f t="shared" si="98"/>
        <v>3067.5666666666666</v>
      </c>
      <c r="BH221" s="42">
        <f t="shared" si="98"/>
        <v>2110.2333333333331</v>
      </c>
      <c r="BI221" s="42" t="str">
        <f t="shared" si="98"/>
        <v/>
      </c>
      <c r="BJ221" s="42" t="str">
        <f t="shared" si="98"/>
        <v/>
      </c>
      <c r="BK221" s="42">
        <f t="shared" si="98"/>
        <v>3507.4600000000005</v>
      </c>
      <c r="BL221" s="42" t="str">
        <f t="shared" si="98"/>
        <v/>
      </c>
      <c r="BM221" s="15" t="str">
        <f t="shared" si="98"/>
        <v/>
      </c>
    </row>
    <row r="222" spans="1:65" ht="17.25" outlineLevel="1" thickBot="1" x14ac:dyDescent="0.35">
      <c r="A222" s="160" t="s">
        <v>55</v>
      </c>
      <c r="B222" s="161"/>
      <c r="C222" s="52">
        <f>SUBTOTAL(9,C189:C218)</f>
        <v>9522557</v>
      </c>
      <c r="D222" s="62"/>
      <c r="E222" s="30"/>
      <c r="F222" s="30"/>
      <c r="G222" s="30"/>
      <c r="H222" s="30"/>
      <c r="I222" s="30"/>
      <c r="J222" s="30"/>
      <c r="K222" s="30"/>
      <c r="L222" s="30"/>
      <c r="M222" s="73"/>
      <c r="N222" s="84"/>
      <c r="O222" s="84"/>
      <c r="P222" s="84"/>
      <c r="Q222" s="84"/>
      <c r="R222" s="84"/>
      <c r="S222" s="84"/>
      <c r="T222" s="84"/>
      <c r="U222" s="84"/>
      <c r="V222" s="93"/>
      <c r="W222" s="94"/>
      <c r="X222" s="94"/>
      <c r="Y222" s="94"/>
      <c r="Z222" s="94"/>
      <c r="AA222" s="94"/>
      <c r="AB222" s="94"/>
      <c r="AC222" s="94"/>
      <c r="AD222" s="94"/>
      <c r="AE222" s="93"/>
      <c r="AF222" s="94"/>
      <c r="AG222" s="94"/>
      <c r="AH222" s="94"/>
      <c r="AI222" s="94"/>
      <c r="AJ222" s="94"/>
      <c r="AK222" s="94"/>
      <c r="AL222" s="94"/>
      <c r="AM222" s="94"/>
      <c r="AN222" s="94"/>
      <c r="AO222" s="43">
        <f>SUBTOTAL(9,AO189:AO218)</f>
        <v>31987</v>
      </c>
      <c r="AP222" s="116"/>
      <c r="AQ222" s="117"/>
      <c r="AR222" s="118"/>
      <c r="AS222" s="118"/>
      <c r="AT222" s="119">
        <f>SUBTOTAL(9,AT189:AT218)</f>
        <v>34015</v>
      </c>
      <c r="AU222" s="120"/>
      <c r="AV222" s="121"/>
      <c r="AW222" s="118"/>
      <c r="AX222" s="118"/>
      <c r="AY222" s="62"/>
      <c r="AZ222" s="98"/>
      <c r="BA222" s="69"/>
      <c r="BB222" s="69"/>
      <c r="BC222" s="69"/>
      <c r="BD222" s="69"/>
      <c r="BE222" s="16">
        <f>SUBTOTAL(9,BE189:BE218)</f>
        <v>0</v>
      </c>
      <c r="BF222" s="7">
        <f t="shared" ref="BF222:BM222" si="99">SUBTOTAL(9,BF189:BF218)</f>
        <v>260557.80000000002</v>
      </c>
      <c r="BG222" s="43">
        <f t="shared" si="99"/>
        <v>92027</v>
      </c>
      <c r="BH222" s="44">
        <f t="shared" si="99"/>
        <v>63307</v>
      </c>
      <c r="BI222" s="44">
        <f t="shared" si="99"/>
        <v>0</v>
      </c>
      <c r="BJ222" s="44">
        <f t="shared" si="99"/>
        <v>0</v>
      </c>
      <c r="BK222" s="44">
        <f t="shared" si="99"/>
        <v>105223.80000000002</v>
      </c>
      <c r="BL222" s="44">
        <f t="shared" si="99"/>
        <v>0</v>
      </c>
      <c r="BM222" s="16">
        <f t="shared" si="99"/>
        <v>0</v>
      </c>
    </row>
    <row r="223" spans="1:65" outlineLevel="5" x14ac:dyDescent="0.3">
      <c r="A223" s="21">
        <f t="shared" si="80"/>
        <v>7</v>
      </c>
      <c r="B223" s="33">
        <f>B218+1</f>
        <v>44743</v>
      </c>
      <c r="C223" s="51">
        <v>338727</v>
      </c>
      <c r="D223" s="64" t="str">
        <f t="shared" ref="D223:D253" si="100">IFERROR(ROUND(AVERAGE(E223:L223),1),"")</f>
        <v/>
      </c>
      <c r="E223" s="12"/>
      <c r="F223" s="12"/>
      <c r="G223" s="12"/>
      <c r="H223" s="12"/>
      <c r="I223" s="12"/>
      <c r="J223" s="12"/>
      <c r="K223" s="12"/>
      <c r="L223" s="12"/>
      <c r="M223" s="74" t="str">
        <f t="shared" ref="M223:M253" si="101">IFERROR(ROUND(AVERAGE(N223:U223),1),"")</f>
        <v/>
      </c>
      <c r="N223" s="83" t="s">
        <v>103</v>
      </c>
      <c r="O223" s="83" t="s">
        <v>103</v>
      </c>
      <c r="P223" s="83"/>
      <c r="Q223" s="83"/>
      <c r="R223" s="83"/>
      <c r="S223" s="83"/>
      <c r="T223" s="83"/>
      <c r="U223" s="83"/>
      <c r="V223" s="5" t="str">
        <f t="shared" ref="V223:V253" si="102">IFERROR(ROUND(AVERAGE(W223:AD223),1),"")</f>
        <v/>
      </c>
      <c r="W223" s="41"/>
      <c r="X223" s="41"/>
      <c r="Y223" s="41"/>
      <c r="Z223" s="41"/>
      <c r="AA223" s="41"/>
      <c r="AB223" s="41"/>
      <c r="AC223" s="41"/>
      <c r="AD223" s="41"/>
      <c r="AE223" s="5" t="str">
        <f t="shared" ref="AE223:AE253" si="103">IFERROR(ROUND(AVERAGE(AF223:AM223),1),"")</f>
        <v/>
      </c>
      <c r="AF223" s="41"/>
      <c r="AG223" s="41"/>
      <c r="AH223" s="41"/>
      <c r="AI223" s="41"/>
      <c r="AJ223" s="41"/>
      <c r="AK223" s="41"/>
      <c r="AL223" s="41"/>
      <c r="AM223" s="41"/>
      <c r="AN223" s="41">
        <f>21000/AO223</f>
        <v>24.64788732394366</v>
      </c>
      <c r="AO223" s="41">
        <v>852</v>
      </c>
      <c r="AP223" s="110" t="s">
        <v>103</v>
      </c>
      <c r="AQ223" s="111" t="s">
        <v>103</v>
      </c>
      <c r="AR223" s="126" t="str">
        <f t="shared" ref="AR223:AR253" si="104">IFERROR(AQ223/AP223*100,"")</f>
        <v/>
      </c>
      <c r="AS223" s="126" t="str">
        <f t="shared" ref="AS223:AS253" si="105">IFERROR(100-AR223,"")</f>
        <v/>
      </c>
      <c r="AT223" s="127">
        <v>991</v>
      </c>
      <c r="AU223" s="128">
        <v>2.35</v>
      </c>
      <c r="AV223" s="129" t="s">
        <v>103</v>
      </c>
      <c r="AW223" s="126" t="str">
        <f t="shared" ref="AW223:AW253" si="106">IFERROR(AV223/AU223*100,"")</f>
        <v/>
      </c>
      <c r="AX223" s="126" t="str">
        <f t="shared" ref="AX223:AX253" si="107">IFERROR(100-AW223,"")</f>
        <v/>
      </c>
      <c r="AY223" s="143" t="str">
        <f t="shared" ref="AY223:AY253" si="108">IFERROR((1-((AW223*AS223)/(AX223*AR223)))*100,"")</f>
        <v/>
      </c>
      <c r="AZ223" s="97">
        <v>82.18</v>
      </c>
      <c r="BA223" s="68"/>
      <c r="BB223" s="68"/>
      <c r="BC223" s="68"/>
      <c r="BD223" s="68"/>
      <c r="BE223" s="15"/>
      <c r="BF223" s="5">
        <f t="shared" ref="BF223:BF253" si="109">IF(SUM(BG223:BM223)=0,"",SUM(BG223:BM223))</f>
        <v>7293.9</v>
      </c>
      <c r="BG223" s="42">
        <v>3492</v>
      </c>
      <c r="BH223" s="42">
        <v>0</v>
      </c>
      <c r="BI223" s="42"/>
      <c r="BJ223" s="42"/>
      <c r="BK223" s="42">
        <v>3801.9</v>
      </c>
      <c r="BL223" s="42"/>
      <c r="BM223" s="15"/>
    </row>
    <row r="224" spans="1:65" outlineLevel="5" x14ac:dyDescent="0.3">
      <c r="A224" s="22">
        <f t="shared" si="80"/>
        <v>7</v>
      </c>
      <c r="B224" s="9">
        <f t="shared" ref="B224:B287" si="110">B223+1</f>
        <v>44744</v>
      </c>
      <c r="C224" s="51">
        <v>346230</v>
      </c>
      <c r="D224" s="64" t="str">
        <f t="shared" si="100"/>
        <v/>
      </c>
      <c r="E224" s="12"/>
      <c r="F224" s="12"/>
      <c r="G224" s="12"/>
      <c r="H224" s="12"/>
      <c r="I224" s="12"/>
      <c r="J224" s="12"/>
      <c r="K224" s="12"/>
      <c r="L224" s="12"/>
      <c r="M224" s="74" t="str">
        <f t="shared" si="101"/>
        <v/>
      </c>
      <c r="N224" s="83" t="s">
        <v>103</v>
      </c>
      <c r="O224" s="83" t="s">
        <v>103</v>
      </c>
      <c r="P224" s="83"/>
      <c r="Q224" s="83"/>
      <c r="R224" s="83"/>
      <c r="S224" s="83"/>
      <c r="T224" s="83"/>
      <c r="U224" s="83"/>
      <c r="V224" s="5" t="str">
        <f t="shared" si="102"/>
        <v/>
      </c>
      <c r="W224" s="41"/>
      <c r="X224" s="41"/>
      <c r="Y224" s="41"/>
      <c r="Z224" s="41"/>
      <c r="AA224" s="41"/>
      <c r="AB224" s="41"/>
      <c r="AC224" s="41"/>
      <c r="AD224" s="41"/>
      <c r="AE224" s="5" t="str">
        <f t="shared" si="103"/>
        <v/>
      </c>
      <c r="AF224" s="41"/>
      <c r="AG224" s="41"/>
      <c r="AH224" s="41"/>
      <c r="AI224" s="41"/>
      <c r="AJ224" s="41"/>
      <c r="AK224" s="41"/>
      <c r="AL224" s="41"/>
      <c r="AM224" s="41"/>
      <c r="AN224" s="41">
        <f t="shared" ref="AN224:AN253" si="111">21000/AO224</f>
        <v>18.356643356643357</v>
      </c>
      <c r="AO224" s="41">
        <v>1144</v>
      </c>
      <c r="AP224" s="110" t="s">
        <v>103</v>
      </c>
      <c r="AQ224" s="111" t="s">
        <v>103</v>
      </c>
      <c r="AR224" s="126" t="str">
        <f t="shared" si="104"/>
        <v/>
      </c>
      <c r="AS224" s="126" t="str">
        <f t="shared" si="105"/>
        <v/>
      </c>
      <c r="AT224" s="127">
        <v>1226</v>
      </c>
      <c r="AU224" s="128" t="s">
        <v>103</v>
      </c>
      <c r="AV224" s="129" t="s">
        <v>103</v>
      </c>
      <c r="AW224" s="126" t="str">
        <f t="shared" si="106"/>
        <v/>
      </c>
      <c r="AX224" s="126" t="str">
        <f t="shared" si="107"/>
        <v/>
      </c>
      <c r="AY224" s="143" t="str">
        <f t="shared" si="108"/>
        <v/>
      </c>
      <c r="AZ224" s="97" t="s">
        <v>103</v>
      </c>
      <c r="BA224" s="68"/>
      <c r="BB224" s="68"/>
      <c r="BC224" s="68"/>
      <c r="BD224" s="68"/>
      <c r="BE224" s="15"/>
      <c r="BF224" s="5">
        <f t="shared" si="109"/>
        <v>5167</v>
      </c>
      <c r="BG224" s="42">
        <v>698</v>
      </c>
      <c r="BH224" s="42">
        <v>0</v>
      </c>
      <c r="BI224" s="42"/>
      <c r="BJ224" s="42"/>
      <c r="BK224" s="42">
        <v>4469</v>
      </c>
      <c r="BL224" s="42"/>
      <c r="BM224" s="15"/>
    </row>
    <row r="225" spans="1:65" outlineLevel="5" x14ac:dyDescent="0.3">
      <c r="A225" s="22">
        <f t="shared" si="80"/>
        <v>7</v>
      </c>
      <c r="B225" s="9">
        <f t="shared" si="110"/>
        <v>44745</v>
      </c>
      <c r="C225" s="51">
        <v>334920</v>
      </c>
      <c r="D225" s="64" t="str">
        <f t="shared" si="100"/>
        <v/>
      </c>
      <c r="E225" s="12"/>
      <c r="F225" s="12"/>
      <c r="G225" s="12"/>
      <c r="H225" s="12"/>
      <c r="I225" s="12"/>
      <c r="J225" s="12"/>
      <c r="K225" s="12"/>
      <c r="L225" s="12"/>
      <c r="M225" s="74" t="str">
        <f t="shared" si="101"/>
        <v/>
      </c>
      <c r="N225" s="83" t="s">
        <v>103</v>
      </c>
      <c r="O225" s="83" t="s">
        <v>103</v>
      </c>
      <c r="P225" s="83"/>
      <c r="Q225" s="83"/>
      <c r="R225" s="83"/>
      <c r="S225" s="83"/>
      <c r="T225" s="83"/>
      <c r="U225" s="83"/>
      <c r="V225" s="5" t="str">
        <f t="shared" si="102"/>
        <v/>
      </c>
      <c r="W225" s="41"/>
      <c r="X225" s="41"/>
      <c r="Y225" s="41"/>
      <c r="Z225" s="41"/>
      <c r="AA225" s="41"/>
      <c r="AB225" s="41"/>
      <c r="AC225" s="41"/>
      <c r="AD225" s="41"/>
      <c r="AE225" s="5" t="str">
        <f t="shared" si="103"/>
        <v/>
      </c>
      <c r="AF225" s="41"/>
      <c r="AG225" s="41"/>
      <c r="AH225" s="41"/>
      <c r="AI225" s="41"/>
      <c r="AJ225" s="41"/>
      <c r="AK225" s="41"/>
      <c r="AL225" s="41"/>
      <c r="AM225" s="41"/>
      <c r="AN225" s="41">
        <f t="shared" si="111"/>
        <v>19.004524886877828</v>
      </c>
      <c r="AO225" s="41">
        <v>1105</v>
      </c>
      <c r="AP225" s="110" t="s">
        <v>103</v>
      </c>
      <c r="AQ225" s="111" t="s">
        <v>103</v>
      </c>
      <c r="AR225" s="126" t="str">
        <f t="shared" si="104"/>
        <v/>
      </c>
      <c r="AS225" s="126" t="str">
        <f t="shared" si="105"/>
        <v/>
      </c>
      <c r="AT225" s="127">
        <v>1213</v>
      </c>
      <c r="AU225" s="128" t="s">
        <v>103</v>
      </c>
      <c r="AV225" s="129" t="s">
        <v>103</v>
      </c>
      <c r="AW225" s="126" t="str">
        <f t="shared" si="106"/>
        <v/>
      </c>
      <c r="AX225" s="126" t="str">
        <f t="shared" si="107"/>
        <v/>
      </c>
      <c r="AY225" s="143" t="str">
        <f t="shared" si="108"/>
        <v/>
      </c>
      <c r="AZ225" s="97" t="s">
        <v>103</v>
      </c>
      <c r="BA225" s="68"/>
      <c r="BB225" s="68"/>
      <c r="BC225" s="68"/>
      <c r="BD225" s="68"/>
      <c r="BE225" s="15"/>
      <c r="BF225" s="5">
        <f t="shared" si="109"/>
        <v>6104.7</v>
      </c>
      <c r="BG225" s="42">
        <v>3616</v>
      </c>
      <c r="BH225" s="42">
        <v>0</v>
      </c>
      <c r="BI225" s="42"/>
      <c r="BJ225" s="42"/>
      <c r="BK225" s="42">
        <v>2488.6999999999998</v>
      </c>
      <c r="BL225" s="42"/>
      <c r="BM225" s="15"/>
    </row>
    <row r="226" spans="1:65" outlineLevel="5" x14ac:dyDescent="0.3">
      <c r="A226" s="22">
        <f t="shared" si="80"/>
        <v>7</v>
      </c>
      <c r="B226" s="9">
        <f t="shared" si="110"/>
        <v>44746</v>
      </c>
      <c r="C226" s="51">
        <v>334011</v>
      </c>
      <c r="D226" s="64" t="str">
        <f t="shared" si="100"/>
        <v/>
      </c>
      <c r="E226" s="12"/>
      <c r="F226" s="12"/>
      <c r="G226" s="12"/>
      <c r="H226" s="12"/>
      <c r="I226" s="12"/>
      <c r="J226" s="12"/>
      <c r="K226" s="12"/>
      <c r="L226" s="12"/>
      <c r="M226" s="74" t="str">
        <f t="shared" si="101"/>
        <v/>
      </c>
      <c r="N226" s="83" t="s">
        <v>103</v>
      </c>
      <c r="O226" s="83" t="s">
        <v>103</v>
      </c>
      <c r="P226" s="83"/>
      <c r="Q226" s="83"/>
      <c r="R226" s="83"/>
      <c r="S226" s="83"/>
      <c r="T226" s="83"/>
      <c r="U226" s="83"/>
      <c r="V226" s="5" t="str">
        <f t="shared" si="102"/>
        <v/>
      </c>
      <c r="W226" s="41"/>
      <c r="X226" s="41"/>
      <c r="Y226" s="41"/>
      <c r="Z226" s="41"/>
      <c r="AA226" s="41"/>
      <c r="AB226" s="41"/>
      <c r="AC226" s="41"/>
      <c r="AD226" s="41"/>
      <c r="AE226" s="5" t="str">
        <f t="shared" si="103"/>
        <v/>
      </c>
      <c r="AF226" s="41"/>
      <c r="AG226" s="41"/>
      <c r="AH226" s="41"/>
      <c r="AI226" s="41"/>
      <c r="AJ226" s="41"/>
      <c r="AK226" s="41"/>
      <c r="AL226" s="41"/>
      <c r="AM226" s="41"/>
      <c r="AN226" s="41">
        <f t="shared" si="111"/>
        <v>20.095693779904305</v>
      </c>
      <c r="AO226" s="41">
        <v>1045</v>
      </c>
      <c r="AP226" s="110" t="s">
        <v>103</v>
      </c>
      <c r="AQ226" s="111" t="s">
        <v>103</v>
      </c>
      <c r="AR226" s="126" t="str">
        <f t="shared" si="104"/>
        <v/>
      </c>
      <c r="AS226" s="126" t="str">
        <f t="shared" si="105"/>
        <v/>
      </c>
      <c r="AT226" s="127">
        <v>1133</v>
      </c>
      <c r="AU226" s="128">
        <v>2.33</v>
      </c>
      <c r="AV226" s="129" t="s">
        <v>103</v>
      </c>
      <c r="AW226" s="126" t="str">
        <f t="shared" si="106"/>
        <v/>
      </c>
      <c r="AX226" s="126" t="str">
        <f t="shared" si="107"/>
        <v/>
      </c>
      <c r="AY226" s="143" t="str">
        <f t="shared" si="108"/>
        <v/>
      </c>
      <c r="AZ226" s="97">
        <v>81.99</v>
      </c>
      <c r="BA226" s="68"/>
      <c r="BB226" s="68"/>
      <c r="BC226" s="68"/>
      <c r="BD226" s="68"/>
      <c r="BE226" s="15"/>
      <c r="BF226" s="5">
        <f t="shared" si="109"/>
        <v>5942.7</v>
      </c>
      <c r="BG226" s="42">
        <v>3786</v>
      </c>
      <c r="BH226" s="42">
        <v>0</v>
      </c>
      <c r="BI226" s="42"/>
      <c r="BJ226" s="42"/>
      <c r="BK226" s="42">
        <v>2156.6999999999998</v>
      </c>
      <c r="BL226" s="42"/>
      <c r="BM226" s="15"/>
    </row>
    <row r="227" spans="1:65" outlineLevel="5" x14ac:dyDescent="0.3">
      <c r="A227" s="22">
        <f t="shared" si="80"/>
        <v>7</v>
      </c>
      <c r="B227" s="9">
        <f t="shared" si="110"/>
        <v>44747</v>
      </c>
      <c r="C227" s="51">
        <v>339327</v>
      </c>
      <c r="D227" s="64" t="str">
        <f t="shared" si="100"/>
        <v/>
      </c>
      <c r="E227" s="12"/>
      <c r="F227" s="12"/>
      <c r="G227" s="12"/>
      <c r="H227" s="12"/>
      <c r="I227" s="12"/>
      <c r="J227" s="12"/>
      <c r="K227" s="12"/>
      <c r="L227" s="12"/>
      <c r="M227" s="74" t="str">
        <f t="shared" si="101"/>
        <v/>
      </c>
      <c r="N227" s="83" t="s">
        <v>103</v>
      </c>
      <c r="O227" s="83" t="s">
        <v>103</v>
      </c>
      <c r="P227" s="83"/>
      <c r="Q227" s="83"/>
      <c r="R227" s="83"/>
      <c r="S227" s="83"/>
      <c r="T227" s="83"/>
      <c r="U227" s="83"/>
      <c r="V227" s="5" t="str">
        <f t="shared" si="102"/>
        <v/>
      </c>
      <c r="W227" s="41"/>
      <c r="X227" s="41"/>
      <c r="Y227" s="41"/>
      <c r="Z227" s="41"/>
      <c r="AA227" s="41"/>
      <c r="AB227" s="41"/>
      <c r="AC227" s="41"/>
      <c r="AD227" s="41"/>
      <c r="AE227" s="5" t="str">
        <f t="shared" si="103"/>
        <v/>
      </c>
      <c r="AF227" s="41"/>
      <c r="AG227" s="41"/>
      <c r="AH227" s="41"/>
      <c r="AI227" s="41"/>
      <c r="AJ227" s="41"/>
      <c r="AK227" s="41"/>
      <c r="AL227" s="41"/>
      <c r="AM227" s="41"/>
      <c r="AN227" s="41">
        <f t="shared" si="111"/>
        <v>24.764150943396228</v>
      </c>
      <c r="AO227" s="41">
        <v>848</v>
      </c>
      <c r="AP227" s="110" t="s">
        <v>103</v>
      </c>
      <c r="AQ227" s="111" t="s">
        <v>103</v>
      </c>
      <c r="AR227" s="126" t="str">
        <f t="shared" si="104"/>
        <v/>
      </c>
      <c r="AS227" s="126" t="str">
        <f t="shared" si="105"/>
        <v/>
      </c>
      <c r="AT227" s="127">
        <v>949</v>
      </c>
      <c r="AU227" s="128">
        <v>2.36</v>
      </c>
      <c r="AV227" s="129" t="s">
        <v>103</v>
      </c>
      <c r="AW227" s="126" t="str">
        <f t="shared" si="106"/>
        <v/>
      </c>
      <c r="AX227" s="126" t="str">
        <f t="shared" si="107"/>
        <v/>
      </c>
      <c r="AY227" s="143" t="str">
        <f t="shared" si="108"/>
        <v/>
      </c>
      <c r="AZ227" s="97">
        <v>81.709999999999994</v>
      </c>
      <c r="BA227" s="68"/>
      <c r="BB227" s="68"/>
      <c r="BC227" s="68"/>
      <c r="BD227" s="68"/>
      <c r="BE227" s="15"/>
      <c r="BF227" s="5">
        <f t="shared" si="109"/>
        <v>5055.8</v>
      </c>
      <c r="BG227" s="42">
        <v>1446</v>
      </c>
      <c r="BH227" s="42">
        <v>0</v>
      </c>
      <c r="BI227" s="42"/>
      <c r="BJ227" s="42"/>
      <c r="BK227" s="42">
        <v>3609.8</v>
      </c>
      <c r="BL227" s="42"/>
      <c r="BM227" s="15"/>
    </row>
    <row r="228" spans="1:65" outlineLevel="5" x14ac:dyDescent="0.3">
      <c r="A228" s="22">
        <f t="shared" si="80"/>
        <v>7</v>
      </c>
      <c r="B228" s="9">
        <f t="shared" si="110"/>
        <v>44748</v>
      </c>
      <c r="C228" s="51">
        <v>319739</v>
      </c>
      <c r="D228" s="64" t="str">
        <f t="shared" si="100"/>
        <v/>
      </c>
      <c r="E228" s="12"/>
      <c r="F228" s="12"/>
      <c r="G228" s="12"/>
      <c r="H228" s="12"/>
      <c r="I228" s="12"/>
      <c r="J228" s="12"/>
      <c r="K228" s="12"/>
      <c r="L228" s="12"/>
      <c r="M228" s="74" t="str">
        <f t="shared" si="101"/>
        <v/>
      </c>
      <c r="N228" s="83" t="s">
        <v>103</v>
      </c>
      <c r="O228" s="83" t="s">
        <v>103</v>
      </c>
      <c r="P228" s="83"/>
      <c r="Q228" s="83"/>
      <c r="R228" s="83"/>
      <c r="S228" s="83"/>
      <c r="T228" s="83"/>
      <c r="U228" s="83"/>
      <c r="V228" s="5" t="str">
        <f t="shared" si="102"/>
        <v/>
      </c>
      <c r="W228" s="41"/>
      <c r="X228" s="41"/>
      <c r="Y228" s="41"/>
      <c r="Z228" s="41"/>
      <c r="AA228" s="41"/>
      <c r="AB228" s="41"/>
      <c r="AC228" s="41"/>
      <c r="AD228" s="41"/>
      <c r="AE228" s="5" t="str">
        <f t="shared" si="103"/>
        <v/>
      </c>
      <c r="AF228" s="41"/>
      <c r="AG228" s="41"/>
      <c r="AH228" s="41"/>
      <c r="AI228" s="41"/>
      <c r="AJ228" s="41"/>
      <c r="AK228" s="41"/>
      <c r="AL228" s="41"/>
      <c r="AM228" s="41"/>
      <c r="AN228" s="41">
        <f t="shared" si="111"/>
        <v>24.193548387096776</v>
      </c>
      <c r="AO228" s="41">
        <v>868</v>
      </c>
      <c r="AP228" s="110" t="s">
        <v>103</v>
      </c>
      <c r="AQ228" s="111" t="s">
        <v>103</v>
      </c>
      <c r="AR228" s="126" t="str">
        <f t="shared" si="104"/>
        <v/>
      </c>
      <c r="AS228" s="126" t="str">
        <f t="shared" si="105"/>
        <v/>
      </c>
      <c r="AT228" s="127">
        <v>996</v>
      </c>
      <c r="AU228" s="128">
        <v>2.3199999999999998</v>
      </c>
      <c r="AV228" s="129" t="s">
        <v>103</v>
      </c>
      <c r="AW228" s="126" t="str">
        <f t="shared" si="106"/>
        <v/>
      </c>
      <c r="AX228" s="126" t="str">
        <f t="shared" si="107"/>
        <v/>
      </c>
      <c r="AY228" s="143" t="str">
        <f t="shared" si="108"/>
        <v/>
      </c>
      <c r="AZ228" s="97">
        <v>81.89</v>
      </c>
      <c r="BA228" s="68"/>
      <c r="BB228" s="68"/>
      <c r="BC228" s="68"/>
      <c r="BD228" s="68"/>
      <c r="BE228" s="15"/>
      <c r="BF228" s="5">
        <f t="shared" si="109"/>
        <v>3087.7</v>
      </c>
      <c r="BG228" s="42">
        <v>2096</v>
      </c>
      <c r="BH228" s="42">
        <v>0</v>
      </c>
      <c r="BI228" s="42"/>
      <c r="BJ228" s="42"/>
      <c r="BK228" s="42">
        <v>991.7</v>
      </c>
      <c r="BL228" s="42"/>
      <c r="BM228" s="15"/>
    </row>
    <row r="229" spans="1:65" outlineLevel="5" x14ac:dyDescent="0.3">
      <c r="A229" s="22">
        <f t="shared" si="80"/>
        <v>7</v>
      </c>
      <c r="B229" s="9">
        <f t="shared" si="110"/>
        <v>44749</v>
      </c>
      <c r="C229" s="51">
        <v>332120</v>
      </c>
      <c r="D229" s="64" t="str">
        <f t="shared" si="100"/>
        <v/>
      </c>
      <c r="E229" s="12"/>
      <c r="F229" s="12"/>
      <c r="G229" s="12"/>
      <c r="H229" s="12"/>
      <c r="I229" s="12"/>
      <c r="J229" s="12"/>
      <c r="K229" s="12"/>
      <c r="L229" s="12"/>
      <c r="M229" s="74">
        <f t="shared" si="101"/>
        <v>7.1</v>
      </c>
      <c r="N229" s="83">
        <v>7.11</v>
      </c>
      <c r="O229" s="83">
        <v>7.14</v>
      </c>
      <c r="P229" s="83"/>
      <c r="Q229" s="83"/>
      <c r="R229" s="83"/>
      <c r="S229" s="83"/>
      <c r="T229" s="83"/>
      <c r="U229" s="83"/>
      <c r="V229" s="5" t="str">
        <f t="shared" si="102"/>
        <v/>
      </c>
      <c r="W229" s="41"/>
      <c r="X229" s="41"/>
      <c r="Y229" s="41"/>
      <c r="Z229" s="41"/>
      <c r="AA229" s="41"/>
      <c r="AB229" s="41"/>
      <c r="AC229" s="41"/>
      <c r="AD229" s="41"/>
      <c r="AE229" s="5" t="str">
        <f t="shared" si="103"/>
        <v/>
      </c>
      <c r="AF229" s="41"/>
      <c r="AG229" s="41"/>
      <c r="AH229" s="41"/>
      <c r="AI229" s="41"/>
      <c r="AJ229" s="41"/>
      <c r="AK229" s="41"/>
      <c r="AL229" s="41"/>
      <c r="AM229" s="41"/>
      <c r="AN229" s="41">
        <f t="shared" si="111"/>
        <v>18.766756032171582</v>
      </c>
      <c r="AO229" s="41">
        <v>1119</v>
      </c>
      <c r="AP229" s="110">
        <v>3.8</v>
      </c>
      <c r="AQ229" s="111">
        <v>3</v>
      </c>
      <c r="AR229" s="126">
        <f t="shared" si="104"/>
        <v>78.94736842105263</v>
      </c>
      <c r="AS229" s="126">
        <f t="shared" si="105"/>
        <v>21.05263157894737</v>
      </c>
      <c r="AT229" s="127">
        <v>1207</v>
      </c>
      <c r="AU229" s="128">
        <v>2.38</v>
      </c>
      <c r="AV229" s="129">
        <v>1.62</v>
      </c>
      <c r="AW229" s="126">
        <f t="shared" si="106"/>
        <v>68.067226890756302</v>
      </c>
      <c r="AX229" s="126">
        <f t="shared" si="107"/>
        <v>31.932773109243698</v>
      </c>
      <c r="AY229" s="143">
        <f t="shared" si="108"/>
        <v>43.157894736842096</v>
      </c>
      <c r="AZ229" s="97">
        <v>81.67</v>
      </c>
      <c r="BA229" s="68"/>
      <c r="BB229" s="68"/>
      <c r="BC229" s="68"/>
      <c r="BD229" s="68"/>
      <c r="BE229" s="15"/>
      <c r="BF229" s="5">
        <f t="shared" si="109"/>
        <v>4953.3</v>
      </c>
      <c r="BG229" s="42">
        <v>3515</v>
      </c>
      <c r="BH229" s="42">
        <v>0</v>
      </c>
      <c r="BI229" s="42"/>
      <c r="BJ229" s="42"/>
      <c r="BK229" s="42">
        <v>1438.3</v>
      </c>
      <c r="BL229" s="42"/>
      <c r="BM229" s="15"/>
    </row>
    <row r="230" spans="1:65" outlineLevel="5" x14ac:dyDescent="0.3">
      <c r="A230" s="22">
        <f t="shared" si="80"/>
        <v>7</v>
      </c>
      <c r="B230" s="9">
        <f t="shared" si="110"/>
        <v>44750</v>
      </c>
      <c r="C230" s="51">
        <v>340126</v>
      </c>
      <c r="D230" s="64" t="str">
        <f t="shared" si="100"/>
        <v/>
      </c>
      <c r="E230" s="12"/>
      <c r="F230" s="12"/>
      <c r="G230" s="12"/>
      <c r="H230" s="12"/>
      <c r="I230" s="12"/>
      <c r="J230" s="12"/>
      <c r="K230" s="12"/>
      <c r="L230" s="12"/>
      <c r="M230" s="74" t="str">
        <f t="shared" si="101"/>
        <v/>
      </c>
      <c r="N230" s="83" t="s">
        <v>103</v>
      </c>
      <c r="O230" s="83" t="s">
        <v>103</v>
      </c>
      <c r="P230" s="83"/>
      <c r="Q230" s="83"/>
      <c r="R230" s="83"/>
      <c r="S230" s="83"/>
      <c r="T230" s="83"/>
      <c r="U230" s="83"/>
      <c r="V230" s="5" t="str">
        <f t="shared" si="102"/>
        <v/>
      </c>
      <c r="W230" s="41"/>
      <c r="X230" s="41"/>
      <c r="Y230" s="41"/>
      <c r="Z230" s="41"/>
      <c r="AA230" s="41"/>
      <c r="AB230" s="41"/>
      <c r="AC230" s="41"/>
      <c r="AD230" s="41"/>
      <c r="AE230" s="5" t="str">
        <f t="shared" si="103"/>
        <v/>
      </c>
      <c r="AF230" s="41"/>
      <c r="AG230" s="41"/>
      <c r="AH230" s="41"/>
      <c r="AI230" s="41"/>
      <c r="AJ230" s="41"/>
      <c r="AK230" s="41"/>
      <c r="AL230" s="41"/>
      <c r="AM230" s="41"/>
      <c r="AN230" s="41">
        <f t="shared" si="111"/>
        <v>17.128874388254488</v>
      </c>
      <c r="AO230" s="41">
        <v>1226</v>
      </c>
      <c r="AP230" s="110" t="s">
        <v>103</v>
      </c>
      <c r="AQ230" s="111" t="s">
        <v>103</v>
      </c>
      <c r="AR230" s="126" t="str">
        <f t="shared" si="104"/>
        <v/>
      </c>
      <c r="AS230" s="126" t="str">
        <f t="shared" si="105"/>
        <v/>
      </c>
      <c r="AT230" s="127">
        <v>1208</v>
      </c>
      <c r="AU230" s="128">
        <v>2.35</v>
      </c>
      <c r="AV230" s="129" t="s">
        <v>103</v>
      </c>
      <c r="AW230" s="126" t="str">
        <f t="shared" si="106"/>
        <v/>
      </c>
      <c r="AX230" s="126" t="str">
        <f t="shared" si="107"/>
        <v/>
      </c>
      <c r="AY230" s="143" t="str">
        <f t="shared" si="108"/>
        <v/>
      </c>
      <c r="AZ230" s="97">
        <v>81.849999999999994</v>
      </c>
      <c r="BA230" s="68"/>
      <c r="BB230" s="68"/>
      <c r="BC230" s="68"/>
      <c r="BD230" s="68"/>
      <c r="BE230" s="15"/>
      <c r="BF230" s="5">
        <f t="shared" si="109"/>
        <v>5838.5</v>
      </c>
      <c r="BG230" s="42">
        <v>1753</v>
      </c>
      <c r="BH230" s="42">
        <v>0</v>
      </c>
      <c r="BI230" s="42"/>
      <c r="BJ230" s="42"/>
      <c r="BK230" s="42">
        <v>4085.5</v>
      </c>
      <c r="BL230" s="42"/>
      <c r="BM230" s="15"/>
    </row>
    <row r="231" spans="1:65" outlineLevel="5" x14ac:dyDescent="0.3">
      <c r="A231" s="22">
        <f t="shared" si="80"/>
        <v>7</v>
      </c>
      <c r="B231" s="9">
        <f t="shared" si="110"/>
        <v>44751</v>
      </c>
      <c r="C231" s="51">
        <v>333290</v>
      </c>
      <c r="D231" s="64" t="str">
        <f t="shared" si="100"/>
        <v/>
      </c>
      <c r="E231" s="12"/>
      <c r="F231" s="12"/>
      <c r="G231" s="12"/>
      <c r="H231" s="12"/>
      <c r="I231" s="12"/>
      <c r="J231" s="12"/>
      <c r="K231" s="12"/>
      <c r="L231" s="12"/>
      <c r="M231" s="74" t="str">
        <f t="shared" si="101"/>
        <v/>
      </c>
      <c r="N231" s="83" t="s">
        <v>103</v>
      </c>
      <c r="O231" s="83" t="s">
        <v>103</v>
      </c>
      <c r="P231" s="83"/>
      <c r="Q231" s="83"/>
      <c r="R231" s="83"/>
      <c r="S231" s="83"/>
      <c r="T231" s="83"/>
      <c r="U231" s="83"/>
      <c r="V231" s="5" t="str">
        <f t="shared" si="102"/>
        <v/>
      </c>
      <c r="W231" s="41"/>
      <c r="X231" s="41"/>
      <c r="Y231" s="41"/>
      <c r="Z231" s="41"/>
      <c r="AA231" s="41"/>
      <c r="AB231" s="41"/>
      <c r="AC231" s="41"/>
      <c r="AD231" s="41"/>
      <c r="AE231" s="5" t="str">
        <f t="shared" si="103"/>
        <v/>
      </c>
      <c r="AF231" s="41"/>
      <c r="AG231" s="41"/>
      <c r="AH231" s="41"/>
      <c r="AI231" s="41"/>
      <c r="AJ231" s="41"/>
      <c r="AK231" s="41"/>
      <c r="AL231" s="41"/>
      <c r="AM231" s="41"/>
      <c r="AN231" s="41">
        <f t="shared" si="111"/>
        <v>22.678185745140389</v>
      </c>
      <c r="AO231" s="41">
        <v>926</v>
      </c>
      <c r="AP231" s="110" t="s">
        <v>103</v>
      </c>
      <c r="AQ231" s="111" t="s">
        <v>103</v>
      </c>
      <c r="AR231" s="126" t="str">
        <f t="shared" si="104"/>
        <v/>
      </c>
      <c r="AS231" s="126" t="str">
        <f t="shared" si="105"/>
        <v/>
      </c>
      <c r="AT231" s="127">
        <v>963</v>
      </c>
      <c r="AU231" s="128" t="s">
        <v>103</v>
      </c>
      <c r="AV231" s="129" t="s">
        <v>103</v>
      </c>
      <c r="AW231" s="126" t="str">
        <f t="shared" si="106"/>
        <v/>
      </c>
      <c r="AX231" s="126" t="str">
        <f t="shared" si="107"/>
        <v/>
      </c>
      <c r="AY231" s="143" t="str">
        <f t="shared" si="108"/>
        <v/>
      </c>
      <c r="AZ231" s="97" t="s">
        <v>103</v>
      </c>
      <c r="BA231" s="68"/>
      <c r="BB231" s="68"/>
      <c r="BC231" s="68"/>
      <c r="BD231" s="68"/>
      <c r="BE231" s="15"/>
      <c r="BF231" s="5">
        <f t="shared" si="109"/>
        <v>6904.8</v>
      </c>
      <c r="BG231" s="42">
        <v>972</v>
      </c>
      <c r="BH231" s="42">
        <v>0</v>
      </c>
      <c r="BI231" s="42"/>
      <c r="BJ231" s="42"/>
      <c r="BK231" s="42">
        <v>5932.8</v>
      </c>
      <c r="BL231" s="42"/>
      <c r="BM231" s="15"/>
    </row>
    <row r="232" spans="1:65" outlineLevel="5" x14ac:dyDescent="0.3">
      <c r="A232" s="22">
        <f t="shared" si="80"/>
        <v>7</v>
      </c>
      <c r="B232" s="9">
        <f t="shared" si="110"/>
        <v>44752</v>
      </c>
      <c r="C232" s="51">
        <v>340626</v>
      </c>
      <c r="D232" s="64" t="str">
        <f t="shared" si="100"/>
        <v/>
      </c>
      <c r="E232" s="12"/>
      <c r="F232" s="12"/>
      <c r="G232" s="12"/>
      <c r="H232" s="12"/>
      <c r="I232" s="12"/>
      <c r="J232" s="12"/>
      <c r="K232" s="12"/>
      <c r="L232" s="12"/>
      <c r="M232" s="74" t="str">
        <f t="shared" si="101"/>
        <v/>
      </c>
      <c r="N232" s="83" t="s">
        <v>103</v>
      </c>
      <c r="O232" s="83" t="s">
        <v>103</v>
      </c>
      <c r="P232" s="83"/>
      <c r="Q232" s="83"/>
      <c r="R232" s="83"/>
      <c r="S232" s="83"/>
      <c r="T232" s="83"/>
      <c r="U232" s="83"/>
      <c r="V232" s="5" t="str">
        <f t="shared" si="102"/>
        <v/>
      </c>
      <c r="W232" s="41"/>
      <c r="X232" s="41"/>
      <c r="Y232" s="41"/>
      <c r="Z232" s="41"/>
      <c r="AA232" s="41"/>
      <c r="AB232" s="41"/>
      <c r="AC232" s="41"/>
      <c r="AD232" s="41"/>
      <c r="AE232" s="5" t="str">
        <f t="shared" si="103"/>
        <v/>
      </c>
      <c r="AF232" s="41"/>
      <c r="AG232" s="41"/>
      <c r="AH232" s="41"/>
      <c r="AI232" s="41"/>
      <c r="AJ232" s="41"/>
      <c r="AK232" s="41"/>
      <c r="AL232" s="41"/>
      <c r="AM232" s="41"/>
      <c r="AN232" s="41">
        <f t="shared" si="111"/>
        <v>24.165707710011507</v>
      </c>
      <c r="AO232" s="41">
        <v>869</v>
      </c>
      <c r="AP232" s="110" t="s">
        <v>103</v>
      </c>
      <c r="AQ232" s="111" t="s">
        <v>103</v>
      </c>
      <c r="AR232" s="126" t="str">
        <f t="shared" si="104"/>
        <v/>
      </c>
      <c r="AS232" s="126" t="str">
        <f t="shared" si="105"/>
        <v/>
      </c>
      <c r="AT232" s="127">
        <v>925</v>
      </c>
      <c r="AU232" s="128" t="s">
        <v>103</v>
      </c>
      <c r="AV232" s="129" t="s">
        <v>103</v>
      </c>
      <c r="AW232" s="126" t="str">
        <f t="shared" si="106"/>
        <v/>
      </c>
      <c r="AX232" s="126" t="str">
        <f t="shared" si="107"/>
        <v/>
      </c>
      <c r="AY232" s="143" t="str">
        <f t="shared" si="108"/>
        <v/>
      </c>
      <c r="AZ232" s="97" t="s">
        <v>103</v>
      </c>
      <c r="BA232" s="68"/>
      <c r="BB232" s="68"/>
      <c r="BC232" s="68"/>
      <c r="BD232" s="68"/>
      <c r="BE232" s="15"/>
      <c r="BF232" s="5">
        <f t="shared" si="109"/>
        <v>5908.6</v>
      </c>
      <c r="BG232" s="42">
        <v>817</v>
      </c>
      <c r="BH232" s="42">
        <v>0</v>
      </c>
      <c r="BI232" s="42"/>
      <c r="BJ232" s="42"/>
      <c r="BK232" s="42">
        <v>5091.6000000000004</v>
      </c>
      <c r="BL232" s="42"/>
      <c r="BM232" s="15"/>
    </row>
    <row r="233" spans="1:65" outlineLevel="5" x14ac:dyDescent="0.3">
      <c r="A233" s="22">
        <f t="shared" si="80"/>
        <v>7</v>
      </c>
      <c r="B233" s="9">
        <f t="shared" si="110"/>
        <v>44753</v>
      </c>
      <c r="C233" s="51">
        <v>314301</v>
      </c>
      <c r="D233" s="64" t="str">
        <f t="shared" si="100"/>
        <v/>
      </c>
      <c r="E233" s="12"/>
      <c r="F233" s="12"/>
      <c r="G233" s="12"/>
      <c r="H233" s="12"/>
      <c r="I233" s="12"/>
      <c r="J233" s="12"/>
      <c r="K233" s="12"/>
      <c r="L233" s="12"/>
      <c r="M233" s="74" t="str">
        <f t="shared" si="101"/>
        <v/>
      </c>
      <c r="N233" s="83" t="s">
        <v>103</v>
      </c>
      <c r="O233" s="83" t="s">
        <v>103</v>
      </c>
      <c r="P233" s="83"/>
      <c r="Q233" s="83"/>
      <c r="R233" s="83"/>
      <c r="S233" s="83"/>
      <c r="T233" s="83"/>
      <c r="U233" s="83"/>
      <c r="V233" s="5" t="str">
        <f t="shared" si="102"/>
        <v/>
      </c>
      <c r="W233" s="41"/>
      <c r="X233" s="41"/>
      <c r="Y233" s="41"/>
      <c r="Z233" s="41"/>
      <c r="AA233" s="41"/>
      <c r="AB233" s="41"/>
      <c r="AC233" s="41"/>
      <c r="AD233" s="41"/>
      <c r="AE233" s="5" t="str">
        <f t="shared" si="103"/>
        <v/>
      </c>
      <c r="AF233" s="41"/>
      <c r="AG233" s="41"/>
      <c r="AH233" s="41"/>
      <c r="AI233" s="41"/>
      <c r="AJ233" s="41"/>
      <c r="AK233" s="41"/>
      <c r="AL233" s="41"/>
      <c r="AM233" s="41"/>
      <c r="AN233" s="41">
        <f t="shared" si="111"/>
        <v>22.058823529411764</v>
      </c>
      <c r="AO233" s="41">
        <v>952</v>
      </c>
      <c r="AP233" s="110" t="s">
        <v>103</v>
      </c>
      <c r="AQ233" s="111" t="s">
        <v>103</v>
      </c>
      <c r="AR233" s="126" t="str">
        <f t="shared" si="104"/>
        <v/>
      </c>
      <c r="AS233" s="126" t="str">
        <f t="shared" si="105"/>
        <v/>
      </c>
      <c r="AT233" s="127">
        <v>1025</v>
      </c>
      <c r="AU233" s="128">
        <v>2.33</v>
      </c>
      <c r="AV233" s="129" t="s">
        <v>103</v>
      </c>
      <c r="AW233" s="126" t="str">
        <f t="shared" si="106"/>
        <v/>
      </c>
      <c r="AX233" s="126" t="str">
        <f t="shared" si="107"/>
        <v/>
      </c>
      <c r="AY233" s="143" t="str">
        <f t="shared" si="108"/>
        <v/>
      </c>
      <c r="AZ233" s="97">
        <v>81.97</v>
      </c>
      <c r="BA233" s="68"/>
      <c r="BB233" s="68"/>
      <c r="BC233" s="68"/>
      <c r="BD233" s="68"/>
      <c r="BE233" s="15"/>
      <c r="BF233" s="5">
        <f t="shared" si="109"/>
        <v>4073.3</v>
      </c>
      <c r="BG233" s="42">
        <v>0</v>
      </c>
      <c r="BH233" s="42">
        <v>0</v>
      </c>
      <c r="BI233" s="42"/>
      <c r="BJ233" s="42"/>
      <c r="BK233" s="42">
        <v>4073.3</v>
      </c>
      <c r="BL233" s="42"/>
      <c r="BM233" s="15"/>
    </row>
    <row r="234" spans="1:65" outlineLevel="5" x14ac:dyDescent="0.3">
      <c r="A234" s="22">
        <f t="shared" si="80"/>
        <v>7</v>
      </c>
      <c r="B234" s="9">
        <f t="shared" si="110"/>
        <v>44754</v>
      </c>
      <c r="C234" s="51">
        <v>320202</v>
      </c>
      <c r="D234" s="64" t="str">
        <f t="shared" si="100"/>
        <v/>
      </c>
      <c r="E234" s="12"/>
      <c r="F234" s="12"/>
      <c r="G234" s="12"/>
      <c r="H234" s="12"/>
      <c r="I234" s="12"/>
      <c r="J234" s="12"/>
      <c r="K234" s="12"/>
      <c r="L234" s="12"/>
      <c r="M234" s="74" t="str">
        <f t="shared" si="101"/>
        <v/>
      </c>
      <c r="N234" s="83" t="s">
        <v>103</v>
      </c>
      <c r="O234" s="83" t="s">
        <v>103</v>
      </c>
      <c r="P234" s="83"/>
      <c r="Q234" s="83"/>
      <c r="R234" s="83"/>
      <c r="S234" s="83"/>
      <c r="T234" s="83"/>
      <c r="U234" s="83"/>
      <c r="V234" s="5" t="str">
        <f t="shared" si="102"/>
        <v/>
      </c>
      <c r="W234" s="41"/>
      <c r="X234" s="41"/>
      <c r="Y234" s="41"/>
      <c r="Z234" s="41"/>
      <c r="AA234" s="41"/>
      <c r="AB234" s="41"/>
      <c r="AC234" s="41"/>
      <c r="AD234" s="41"/>
      <c r="AE234" s="5" t="str">
        <f t="shared" si="103"/>
        <v/>
      </c>
      <c r="AF234" s="41"/>
      <c r="AG234" s="41"/>
      <c r="AH234" s="41"/>
      <c r="AI234" s="41"/>
      <c r="AJ234" s="41"/>
      <c r="AK234" s="41"/>
      <c r="AL234" s="41"/>
      <c r="AM234" s="41"/>
      <c r="AN234" s="41">
        <f t="shared" si="111"/>
        <v>17.661900756938604</v>
      </c>
      <c r="AO234" s="41">
        <v>1189</v>
      </c>
      <c r="AP234" s="110" t="s">
        <v>103</v>
      </c>
      <c r="AQ234" s="111" t="s">
        <v>103</v>
      </c>
      <c r="AR234" s="126" t="str">
        <f t="shared" si="104"/>
        <v/>
      </c>
      <c r="AS234" s="126" t="str">
        <f t="shared" si="105"/>
        <v/>
      </c>
      <c r="AT234" s="127">
        <v>1227</v>
      </c>
      <c r="AU234" s="128">
        <v>2.36</v>
      </c>
      <c r="AV234" s="129" t="s">
        <v>103</v>
      </c>
      <c r="AW234" s="126" t="str">
        <f t="shared" si="106"/>
        <v/>
      </c>
      <c r="AX234" s="126" t="str">
        <f t="shared" si="107"/>
        <v/>
      </c>
      <c r="AY234" s="143" t="str">
        <f t="shared" si="108"/>
        <v/>
      </c>
      <c r="AZ234" s="97">
        <v>82.02</v>
      </c>
      <c r="BA234" s="68"/>
      <c r="BB234" s="68"/>
      <c r="BC234" s="68"/>
      <c r="BD234" s="68"/>
      <c r="BE234" s="15"/>
      <c r="BF234" s="5">
        <f t="shared" si="109"/>
        <v>5975</v>
      </c>
      <c r="BG234" s="42">
        <v>2525</v>
      </c>
      <c r="BH234" s="42">
        <v>0</v>
      </c>
      <c r="BI234" s="42"/>
      <c r="BJ234" s="42"/>
      <c r="BK234" s="42">
        <v>3450</v>
      </c>
      <c r="BL234" s="42"/>
      <c r="BM234" s="15"/>
    </row>
    <row r="235" spans="1:65" outlineLevel="5" x14ac:dyDescent="0.3">
      <c r="A235" s="22">
        <f t="shared" ref="A235:A306" si="112">MONTH(B235)</f>
        <v>7</v>
      </c>
      <c r="B235" s="9">
        <f t="shared" si="110"/>
        <v>44755</v>
      </c>
      <c r="C235" s="51">
        <v>323728</v>
      </c>
      <c r="D235" s="64" t="str">
        <f t="shared" si="100"/>
        <v/>
      </c>
      <c r="E235" s="12"/>
      <c r="F235" s="12"/>
      <c r="G235" s="12"/>
      <c r="H235" s="12"/>
      <c r="I235" s="12"/>
      <c r="J235" s="12"/>
      <c r="K235" s="12"/>
      <c r="L235" s="12"/>
      <c r="M235" s="74">
        <f t="shared" si="101"/>
        <v>7.1</v>
      </c>
      <c r="N235" s="83">
        <v>7.13</v>
      </c>
      <c r="O235" s="83">
        <v>7.08</v>
      </c>
      <c r="P235" s="83"/>
      <c r="Q235" s="83"/>
      <c r="R235" s="83"/>
      <c r="S235" s="83"/>
      <c r="T235" s="83"/>
      <c r="U235" s="83"/>
      <c r="V235" s="5" t="str">
        <f t="shared" si="102"/>
        <v/>
      </c>
      <c r="W235" s="41"/>
      <c r="X235" s="41"/>
      <c r="Y235" s="41"/>
      <c r="Z235" s="41"/>
      <c r="AA235" s="41"/>
      <c r="AB235" s="41"/>
      <c r="AC235" s="41"/>
      <c r="AD235" s="41"/>
      <c r="AE235" s="5" t="str">
        <f t="shared" si="103"/>
        <v/>
      </c>
      <c r="AF235" s="41"/>
      <c r="AG235" s="41"/>
      <c r="AH235" s="41"/>
      <c r="AI235" s="41"/>
      <c r="AJ235" s="41"/>
      <c r="AK235" s="41"/>
      <c r="AL235" s="41"/>
      <c r="AM235" s="41"/>
      <c r="AN235" s="41">
        <f t="shared" si="111"/>
        <v>17.3841059602649</v>
      </c>
      <c r="AO235" s="41">
        <v>1208</v>
      </c>
      <c r="AP235" s="110">
        <v>3.69</v>
      </c>
      <c r="AQ235" s="111">
        <v>2.89</v>
      </c>
      <c r="AR235" s="126">
        <f t="shared" si="104"/>
        <v>78.319783197831981</v>
      </c>
      <c r="AS235" s="126">
        <f t="shared" si="105"/>
        <v>21.680216802168019</v>
      </c>
      <c r="AT235" s="127">
        <v>1219</v>
      </c>
      <c r="AU235" s="128">
        <v>2.39</v>
      </c>
      <c r="AV235" s="129">
        <v>1.62</v>
      </c>
      <c r="AW235" s="126">
        <f t="shared" si="106"/>
        <v>67.78242677824268</v>
      </c>
      <c r="AX235" s="126">
        <f t="shared" si="107"/>
        <v>32.21757322175732</v>
      </c>
      <c r="AY235" s="143">
        <f t="shared" si="108"/>
        <v>41.760661483844871</v>
      </c>
      <c r="AZ235" s="97">
        <v>81.81</v>
      </c>
      <c r="BA235" s="68"/>
      <c r="BB235" s="68"/>
      <c r="BC235" s="68"/>
      <c r="BD235" s="68"/>
      <c r="BE235" s="15"/>
      <c r="BF235" s="5">
        <f t="shared" si="109"/>
        <v>5851.6</v>
      </c>
      <c r="BG235" s="42">
        <v>2596</v>
      </c>
      <c r="BH235" s="42">
        <v>0</v>
      </c>
      <c r="BI235" s="42"/>
      <c r="BJ235" s="42"/>
      <c r="BK235" s="42">
        <v>3255.6</v>
      </c>
      <c r="BL235" s="42"/>
      <c r="BM235" s="15"/>
    </row>
    <row r="236" spans="1:65" outlineLevel="5" x14ac:dyDescent="0.3">
      <c r="A236" s="22">
        <f t="shared" si="112"/>
        <v>7</v>
      </c>
      <c r="B236" s="9">
        <f t="shared" si="110"/>
        <v>44756</v>
      </c>
      <c r="C236" s="51">
        <v>315809</v>
      </c>
      <c r="D236" s="64" t="str">
        <f t="shared" si="100"/>
        <v/>
      </c>
      <c r="E236" s="12"/>
      <c r="F236" s="12"/>
      <c r="G236" s="12"/>
      <c r="H236" s="12"/>
      <c r="I236" s="12"/>
      <c r="J236" s="12"/>
      <c r="K236" s="12"/>
      <c r="L236" s="12"/>
      <c r="M236" s="74" t="str">
        <f t="shared" si="101"/>
        <v/>
      </c>
      <c r="N236" s="83" t="s">
        <v>103</v>
      </c>
      <c r="O236" s="83" t="s">
        <v>103</v>
      </c>
      <c r="P236" s="83"/>
      <c r="Q236" s="83"/>
      <c r="R236" s="83"/>
      <c r="S236" s="83"/>
      <c r="T236" s="83"/>
      <c r="U236" s="83"/>
      <c r="V236" s="5" t="str">
        <f t="shared" si="102"/>
        <v/>
      </c>
      <c r="W236" s="41"/>
      <c r="X236" s="41"/>
      <c r="Y236" s="41"/>
      <c r="Z236" s="41"/>
      <c r="AA236" s="41"/>
      <c r="AB236" s="41"/>
      <c r="AC236" s="41"/>
      <c r="AD236" s="41"/>
      <c r="AE236" s="5" t="str">
        <f t="shared" si="103"/>
        <v/>
      </c>
      <c r="AF236" s="41"/>
      <c r="AG236" s="41"/>
      <c r="AH236" s="41"/>
      <c r="AI236" s="41"/>
      <c r="AJ236" s="41"/>
      <c r="AK236" s="41"/>
      <c r="AL236" s="41"/>
      <c r="AM236" s="41"/>
      <c r="AN236" s="41">
        <f t="shared" si="111"/>
        <v>20.172910662824208</v>
      </c>
      <c r="AO236" s="41">
        <v>1041</v>
      </c>
      <c r="AP236" s="110" t="s">
        <v>103</v>
      </c>
      <c r="AQ236" s="111" t="s">
        <v>103</v>
      </c>
      <c r="AR236" s="126" t="str">
        <f t="shared" si="104"/>
        <v/>
      </c>
      <c r="AS236" s="126" t="str">
        <f t="shared" si="105"/>
        <v/>
      </c>
      <c r="AT236" s="127">
        <v>1062</v>
      </c>
      <c r="AU236" s="128">
        <v>2.36</v>
      </c>
      <c r="AV236" s="129" t="s">
        <v>103</v>
      </c>
      <c r="AW236" s="126" t="str">
        <f t="shared" si="106"/>
        <v/>
      </c>
      <c r="AX236" s="126" t="str">
        <f t="shared" si="107"/>
        <v/>
      </c>
      <c r="AY236" s="143" t="str">
        <f t="shared" si="108"/>
        <v/>
      </c>
      <c r="AZ236" s="97">
        <v>81.680000000000007</v>
      </c>
      <c r="BA236" s="68"/>
      <c r="BB236" s="68"/>
      <c r="BC236" s="68"/>
      <c r="BD236" s="68"/>
      <c r="BE236" s="15"/>
      <c r="BF236" s="5">
        <f t="shared" si="109"/>
        <v>8362.7999999999993</v>
      </c>
      <c r="BG236" s="42">
        <v>2806</v>
      </c>
      <c r="BH236" s="42">
        <v>0</v>
      </c>
      <c r="BI236" s="42"/>
      <c r="BJ236" s="42"/>
      <c r="BK236" s="42">
        <v>5556.8</v>
      </c>
      <c r="BL236" s="42"/>
      <c r="BM236" s="15"/>
    </row>
    <row r="237" spans="1:65" outlineLevel="5" x14ac:dyDescent="0.3">
      <c r="A237" s="22">
        <f t="shared" si="112"/>
        <v>7</v>
      </c>
      <c r="B237" s="9">
        <f t="shared" si="110"/>
        <v>44757</v>
      </c>
      <c r="C237" s="51">
        <v>321875</v>
      </c>
      <c r="D237" s="64" t="str">
        <f t="shared" si="100"/>
        <v/>
      </c>
      <c r="E237" s="12"/>
      <c r="F237" s="12"/>
      <c r="G237" s="12"/>
      <c r="H237" s="12"/>
      <c r="I237" s="12"/>
      <c r="J237" s="12"/>
      <c r="K237" s="12"/>
      <c r="L237" s="12"/>
      <c r="M237" s="74" t="str">
        <f t="shared" si="101"/>
        <v/>
      </c>
      <c r="N237" s="83" t="s">
        <v>103</v>
      </c>
      <c r="O237" s="83" t="s">
        <v>103</v>
      </c>
      <c r="P237" s="83"/>
      <c r="Q237" s="83"/>
      <c r="R237" s="83"/>
      <c r="S237" s="83"/>
      <c r="T237" s="83"/>
      <c r="U237" s="83"/>
      <c r="V237" s="5" t="str">
        <f t="shared" si="102"/>
        <v/>
      </c>
      <c r="W237" s="41"/>
      <c r="X237" s="41"/>
      <c r="Y237" s="41"/>
      <c r="Z237" s="41"/>
      <c r="AA237" s="41"/>
      <c r="AB237" s="41"/>
      <c r="AC237" s="41"/>
      <c r="AD237" s="41"/>
      <c r="AE237" s="5" t="str">
        <f t="shared" si="103"/>
        <v/>
      </c>
      <c r="AF237" s="41"/>
      <c r="AG237" s="41"/>
      <c r="AH237" s="41"/>
      <c r="AI237" s="41"/>
      <c r="AJ237" s="41"/>
      <c r="AK237" s="41"/>
      <c r="AL237" s="41"/>
      <c r="AM237" s="41"/>
      <c r="AN237" s="41">
        <f t="shared" si="111"/>
        <v>22.532188841201716</v>
      </c>
      <c r="AO237" s="41">
        <v>932</v>
      </c>
      <c r="AP237" s="110" t="s">
        <v>103</v>
      </c>
      <c r="AQ237" s="111" t="s">
        <v>103</v>
      </c>
      <c r="AR237" s="126" t="str">
        <f t="shared" si="104"/>
        <v/>
      </c>
      <c r="AS237" s="126" t="str">
        <f t="shared" si="105"/>
        <v/>
      </c>
      <c r="AT237" s="127">
        <v>953</v>
      </c>
      <c r="AU237" s="128">
        <v>2.34</v>
      </c>
      <c r="AV237" s="129" t="s">
        <v>103</v>
      </c>
      <c r="AW237" s="126" t="str">
        <f t="shared" si="106"/>
        <v/>
      </c>
      <c r="AX237" s="126" t="str">
        <f t="shared" si="107"/>
        <v/>
      </c>
      <c r="AY237" s="143" t="str">
        <f t="shared" si="108"/>
        <v/>
      </c>
      <c r="AZ237" s="97">
        <v>81.97</v>
      </c>
      <c r="BA237" s="68"/>
      <c r="BB237" s="68"/>
      <c r="BC237" s="68"/>
      <c r="BD237" s="68"/>
      <c r="BE237" s="15"/>
      <c r="BF237" s="5">
        <f t="shared" si="109"/>
        <v>11359</v>
      </c>
      <c r="BG237" s="42">
        <v>5380</v>
      </c>
      <c r="BH237" s="42">
        <v>0</v>
      </c>
      <c r="BI237" s="42"/>
      <c r="BJ237" s="42"/>
      <c r="BK237" s="42">
        <v>5979</v>
      </c>
      <c r="BL237" s="42"/>
      <c r="BM237" s="15"/>
    </row>
    <row r="238" spans="1:65" outlineLevel="5" x14ac:dyDescent="0.3">
      <c r="A238" s="22">
        <f t="shared" si="112"/>
        <v>7</v>
      </c>
      <c r="B238" s="9">
        <f t="shared" si="110"/>
        <v>44758</v>
      </c>
      <c r="C238" s="51">
        <v>322867</v>
      </c>
      <c r="D238" s="64" t="str">
        <f t="shared" si="100"/>
        <v/>
      </c>
      <c r="E238" s="12"/>
      <c r="F238" s="12"/>
      <c r="G238" s="12"/>
      <c r="H238" s="12"/>
      <c r="I238" s="12"/>
      <c r="J238" s="12"/>
      <c r="K238" s="12"/>
      <c r="L238" s="12"/>
      <c r="M238" s="74" t="str">
        <f t="shared" si="101"/>
        <v/>
      </c>
      <c r="N238" s="83" t="s">
        <v>103</v>
      </c>
      <c r="O238" s="83" t="s">
        <v>103</v>
      </c>
      <c r="P238" s="83"/>
      <c r="Q238" s="83"/>
      <c r="R238" s="83"/>
      <c r="S238" s="83"/>
      <c r="T238" s="83"/>
      <c r="U238" s="83"/>
      <c r="V238" s="5" t="str">
        <f t="shared" si="102"/>
        <v/>
      </c>
      <c r="W238" s="41"/>
      <c r="X238" s="41"/>
      <c r="Y238" s="41"/>
      <c r="Z238" s="41"/>
      <c r="AA238" s="41"/>
      <c r="AB238" s="41"/>
      <c r="AC238" s="41"/>
      <c r="AD238" s="41"/>
      <c r="AE238" s="5" t="str">
        <f t="shared" si="103"/>
        <v/>
      </c>
      <c r="AF238" s="41"/>
      <c r="AG238" s="41"/>
      <c r="AH238" s="41"/>
      <c r="AI238" s="41"/>
      <c r="AJ238" s="41"/>
      <c r="AK238" s="41"/>
      <c r="AL238" s="41"/>
      <c r="AM238" s="41"/>
      <c r="AN238" s="41">
        <f t="shared" si="111"/>
        <v>22.198731501057082</v>
      </c>
      <c r="AO238" s="41">
        <v>946</v>
      </c>
      <c r="AP238" s="110" t="s">
        <v>103</v>
      </c>
      <c r="AQ238" s="111" t="s">
        <v>103</v>
      </c>
      <c r="AR238" s="126" t="str">
        <f t="shared" si="104"/>
        <v/>
      </c>
      <c r="AS238" s="126" t="str">
        <f t="shared" si="105"/>
        <v/>
      </c>
      <c r="AT238" s="127">
        <v>1055</v>
      </c>
      <c r="AU238" s="128" t="s">
        <v>103</v>
      </c>
      <c r="AV238" s="129" t="s">
        <v>103</v>
      </c>
      <c r="AW238" s="126" t="str">
        <f t="shared" si="106"/>
        <v/>
      </c>
      <c r="AX238" s="126" t="str">
        <f t="shared" si="107"/>
        <v/>
      </c>
      <c r="AY238" s="143" t="str">
        <f t="shared" si="108"/>
        <v/>
      </c>
      <c r="AZ238" s="97" t="s">
        <v>103</v>
      </c>
      <c r="BA238" s="68"/>
      <c r="BB238" s="68"/>
      <c r="BC238" s="68"/>
      <c r="BD238" s="68"/>
      <c r="BE238" s="15"/>
      <c r="BF238" s="5">
        <f t="shared" si="109"/>
        <v>6367.4</v>
      </c>
      <c r="BG238" s="42">
        <v>1965</v>
      </c>
      <c r="BH238" s="42">
        <v>0</v>
      </c>
      <c r="BI238" s="42"/>
      <c r="BJ238" s="42"/>
      <c r="BK238" s="42">
        <v>4402.3999999999996</v>
      </c>
      <c r="BL238" s="42"/>
      <c r="BM238" s="15"/>
    </row>
    <row r="239" spans="1:65" outlineLevel="5" x14ac:dyDescent="0.3">
      <c r="A239" s="22">
        <f t="shared" si="112"/>
        <v>7</v>
      </c>
      <c r="B239" s="9">
        <f t="shared" si="110"/>
        <v>44759</v>
      </c>
      <c r="C239" s="51">
        <v>325376</v>
      </c>
      <c r="D239" s="64" t="str">
        <f t="shared" si="100"/>
        <v/>
      </c>
      <c r="E239" s="12"/>
      <c r="F239" s="12"/>
      <c r="G239" s="12"/>
      <c r="H239" s="12"/>
      <c r="I239" s="12"/>
      <c r="J239" s="12"/>
      <c r="K239" s="12"/>
      <c r="L239" s="12"/>
      <c r="M239" s="74" t="str">
        <f t="shared" si="101"/>
        <v/>
      </c>
      <c r="N239" s="83" t="s">
        <v>103</v>
      </c>
      <c r="O239" s="83" t="s">
        <v>103</v>
      </c>
      <c r="P239" s="83"/>
      <c r="Q239" s="83"/>
      <c r="R239" s="83"/>
      <c r="S239" s="83"/>
      <c r="T239" s="83"/>
      <c r="U239" s="83"/>
      <c r="V239" s="5" t="str">
        <f t="shared" si="102"/>
        <v/>
      </c>
      <c r="W239" s="41"/>
      <c r="X239" s="41"/>
      <c r="Y239" s="41"/>
      <c r="Z239" s="41"/>
      <c r="AA239" s="41"/>
      <c r="AB239" s="41"/>
      <c r="AC239" s="41"/>
      <c r="AD239" s="41"/>
      <c r="AE239" s="5" t="str">
        <f t="shared" si="103"/>
        <v/>
      </c>
      <c r="AF239" s="41"/>
      <c r="AG239" s="41"/>
      <c r="AH239" s="41"/>
      <c r="AI239" s="41"/>
      <c r="AJ239" s="41"/>
      <c r="AK239" s="41"/>
      <c r="AL239" s="41"/>
      <c r="AM239" s="41"/>
      <c r="AN239" s="41">
        <f t="shared" si="111"/>
        <v>17.470881863560731</v>
      </c>
      <c r="AO239" s="41">
        <v>1202</v>
      </c>
      <c r="AP239" s="110" t="s">
        <v>103</v>
      </c>
      <c r="AQ239" s="111" t="s">
        <v>103</v>
      </c>
      <c r="AR239" s="126" t="str">
        <f t="shared" si="104"/>
        <v/>
      </c>
      <c r="AS239" s="126" t="str">
        <f t="shared" si="105"/>
        <v/>
      </c>
      <c r="AT239" s="127">
        <v>1245</v>
      </c>
      <c r="AU239" s="128" t="s">
        <v>103</v>
      </c>
      <c r="AV239" s="129" t="s">
        <v>103</v>
      </c>
      <c r="AW239" s="126" t="str">
        <f t="shared" si="106"/>
        <v/>
      </c>
      <c r="AX239" s="126" t="str">
        <f t="shared" si="107"/>
        <v/>
      </c>
      <c r="AY239" s="143" t="str">
        <f t="shared" si="108"/>
        <v/>
      </c>
      <c r="AZ239" s="97" t="s">
        <v>103</v>
      </c>
      <c r="BA239" s="68"/>
      <c r="BB239" s="68"/>
      <c r="BC239" s="68"/>
      <c r="BD239" s="68"/>
      <c r="BE239" s="15"/>
      <c r="BF239" s="5">
        <f t="shared" si="109"/>
        <v>6011.3</v>
      </c>
      <c r="BG239" s="42">
        <v>0</v>
      </c>
      <c r="BH239" s="42">
        <v>0</v>
      </c>
      <c r="BI239" s="42"/>
      <c r="BJ239" s="42"/>
      <c r="BK239" s="42">
        <v>6011.3</v>
      </c>
      <c r="BL239" s="42"/>
      <c r="BM239" s="15"/>
    </row>
    <row r="240" spans="1:65" outlineLevel="5" x14ac:dyDescent="0.3">
      <c r="A240" s="22">
        <f t="shared" si="112"/>
        <v>7</v>
      </c>
      <c r="B240" s="9">
        <f t="shared" si="110"/>
        <v>44760</v>
      </c>
      <c r="C240" s="51">
        <v>321392</v>
      </c>
      <c r="D240" s="64" t="str">
        <f t="shared" si="100"/>
        <v/>
      </c>
      <c r="E240" s="12"/>
      <c r="F240" s="12"/>
      <c r="G240" s="12"/>
      <c r="H240" s="12"/>
      <c r="I240" s="12"/>
      <c r="J240" s="12"/>
      <c r="K240" s="12"/>
      <c r="L240" s="12"/>
      <c r="M240" s="74" t="str">
        <f t="shared" si="101"/>
        <v/>
      </c>
      <c r="N240" s="83" t="s">
        <v>103</v>
      </c>
      <c r="O240" s="83" t="s">
        <v>103</v>
      </c>
      <c r="P240" s="83"/>
      <c r="Q240" s="83"/>
      <c r="R240" s="83"/>
      <c r="S240" s="83"/>
      <c r="T240" s="83"/>
      <c r="U240" s="83"/>
      <c r="V240" s="5" t="str">
        <f t="shared" si="102"/>
        <v/>
      </c>
      <c r="W240" s="41"/>
      <c r="X240" s="41"/>
      <c r="Y240" s="41"/>
      <c r="Z240" s="41"/>
      <c r="AA240" s="41"/>
      <c r="AB240" s="41"/>
      <c r="AC240" s="41"/>
      <c r="AD240" s="41"/>
      <c r="AE240" s="5" t="str">
        <f t="shared" si="103"/>
        <v/>
      </c>
      <c r="AF240" s="41"/>
      <c r="AG240" s="41"/>
      <c r="AH240" s="41"/>
      <c r="AI240" s="41"/>
      <c r="AJ240" s="41"/>
      <c r="AK240" s="41"/>
      <c r="AL240" s="41"/>
      <c r="AM240" s="41"/>
      <c r="AN240" s="41">
        <f t="shared" si="111"/>
        <v>16.853932584269664</v>
      </c>
      <c r="AO240" s="41">
        <v>1246</v>
      </c>
      <c r="AP240" s="110" t="s">
        <v>103</v>
      </c>
      <c r="AQ240" s="111" t="s">
        <v>103</v>
      </c>
      <c r="AR240" s="126" t="str">
        <f t="shared" si="104"/>
        <v/>
      </c>
      <c r="AS240" s="126" t="str">
        <f t="shared" si="105"/>
        <v/>
      </c>
      <c r="AT240" s="127">
        <v>1260</v>
      </c>
      <c r="AU240" s="128">
        <v>2.36</v>
      </c>
      <c r="AV240" s="129" t="s">
        <v>103</v>
      </c>
      <c r="AW240" s="126" t="str">
        <f t="shared" si="106"/>
        <v/>
      </c>
      <c r="AX240" s="126" t="str">
        <f t="shared" si="107"/>
        <v/>
      </c>
      <c r="AY240" s="143" t="str">
        <f t="shared" si="108"/>
        <v/>
      </c>
      <c r="AZ240" s="97">
        <v>82.16</v>
      </c>
      <c r="BA240" s="68"/>
      <c r="BB240" s="68"/>
      <c r="BC240" s="68"/>
      <c r="BD240" s="68"/>
      <c r="BE240" s="15"/>
      <c r="BF240" s="5">
        <f t="shared" si="109"/>
        <v>5872</v>
      </c>
      <c r="BG240" s="42">
        <v>1124</v>
      </c>
      <c r="BH240" s="42">
        <v>0</v>
      </c>
      <c r="BI240" s="42"/>
      <c r="BJ240" s="42"/>
      <c r="BK240" s="42">
        <v>4748</v>
      </c>
      <c r="BL240" s="42"/>
      <c r="BM240" s="15"/>
    </row>
    <row r="241" spans="1:65" outlineLevel="5" x14ac:dyDescent="0.3">
      <c r="A241" s="22">
        <f t="shared" si="112"/>
        <v>7</v>
      </c>
      <c r="B241" s="9">
        <f t="shared" si="110"/>
        <v>44761</v>
      </c>
      <c r="C241" s="51">
        <v>321456</v>
      </c>
      <c r="D241" s="64" t="str">
        <f t="shared" si="100"/>
        <v/>
      </c>
      <c r="E241" s="12"/>
      <c r="F241" s="12"/>
      <c r="G241" s="12"/>
      <c r="H241" s="12"/>
      <c r="I241" s="12"/>
      <c r="J241" s="12"/>
      <c r="K241" s="12"/>
      <c r="L241" s="12"/>
      <c r="M241" s="74" t="str">
        <f t="shared" si="101"/>
        <v/>
      </c>
      <c r="N241" s="83" t="s">
        <v>103</v>
      </c>
      <c r="O241" s="83" t="s">
        <v>103</v>
      </c>
      <c r="P241" s="83"/>
      <c r="Q241" s="83"/>
      <c r="R241" s="83"/>
      <c r="S241" s="83"/>
      <c r="T241" s="83"/>
      <c r="U241" s="83"/>
      <c r="V241" s="5" t="str">
        <f t="shared" si="102"/>
        <v/>
      </c>
      <c r="W241" s="41"/>
      <c r="X241" s="41"/>
      <c r="Y241" s="41"/>
      <c r="Z241" s="41"/>
      <c r="AA241" s="41"/>
      <c r="AB241" s="41"/>
      <c r="AC241" s="41"/>
      <c r="AD241" s="41"/>
      <c r="AE241" s="5" t="str">
        <f t="shared" si="103"/>
        <v/>
      </c>
      <c r="AF241" s="41"/>
      <c r="AG241" s="41"/>
      <c r="AH241" s="41"/>
      <c r="AI241" s="41"/>
      <c r="AJ241" s="41"/>
      <c r="AK241" s="41"/>
      <c r="AL241" s="41"/>
      <c r="AM241" s="41"/>
      <c r="AN241" s="41">
        <f t="shared" si="111"/>
        <v>20.095693779904305</v>
      </c>
      <c r="AO241" s="41">
        <v>1045</v>
      </c>
      <c r="AP241" s="110" t="s">
        <v>103</v>
      </c>
      <c r="AQ241" s="111" t="s">
        <v>103</v>
      </c>
      <c r="AR241" s="126" t="str">
        <f t="shared" si="104"/>
        <v/>
      </c>
      <c r="AS241" s="126" t="str">
        <f t="shared" si="105"/>
        <v/>
      </c>
      <c r="AT241" s="127">
        <v>1035</v>
      </c>
      <c r="AU241" s="128">
        <v>2.38</v>
      </c>
      <c r="AV241" s="129" t="s">
        <v>103</v>
      </c>
      <c r="AW241" s="126" t="str">
        <f t="shared" si="106"/>
        <v/>
      </c>
      <c r="AX241" s="126" t="str">
        <f t="shared" si="107"/>
        <v/>
      </c>
      <c r="AY241" s="143" t="str">
        <f t="shared" si="108"/>
        <v/>
      </c>
      <c r="AZ241" s="97">
        <v>82.43</v>
      </c>
      <c r="BA241" s="68"/>
      <c r="BB241" s="68"/>
      <c r="BC241" s="68"/>
      <c r="BD241" s="68"/>
      <c r="BE241" s="15"/>
      <c r="BF241" s="5">
        <f t="shared" si="109"/>
        <v>7875.1</v>
      </c>
      <c r="BG241" s="42">
        <v>2024</v>
      </c>
      <c r="BH241" s="42">
        <v>0</v>
      </c>
      <c r="BI241" s="42"/>
      <c r="BJ241" s="42"/>
      <c r="BK241" s="42">
        <v>5851.1</v>
      </c>
      <c r="BL241" s="42"/>
      <c r="BM241" s="15"/>
    </row>
    <row r="242" spans="1:65" outlineLevel="5" x14ac:dyDescent="0.3">
      <c r="A242" s="22">
        <f t="shared" si="112"/>
        <v>7</v>
      </c>
      <c r="B242" s="9">
        <f t="shared" si="110"/>
        <v>44762</v>
      </c>
      <c r="C242" s="51">
        <v>321519</v>
      </c>
      <c r="D242" s="64" t="str">
        <f t="shared" si="100"/>
        <v/>
      </c>
      <c r="E242" s="12"/>
      <c r="F242" s="12"/>
      <c r="G242" s="12"/>
      <c r="H242" s="12"/>
      <c r="I242" s="12"/>
      <c r="J242" s="12"/>
      <c r="K242" s="12"/>
      <c r="L242" s="12"/>
      <c r="M242" s="74" t="str">
        <f t="shared" si="101"/>
        <v/>
      </c>
      <c r="N242" s="83" t="s">
        <v>103</v>
      </c>
      <c r="O242" s="83" t="s">
        <v>103</v>
      </c>
      <c r="P242" s="83"/>
      <c r="Q242" s="83"/>
      <c r="R242" s="83"/>
      <c r="S242" s="83"/>
      <c r="T242" s="83"/>
      <c r="U242" s="83"/>
      <c r="V242" s="5" t="str">
        <f t="shared" si="102"/>
        <v/>
      </c>
      <c r="W242" s="41"/>
      <c r="X242" s="41"/>
      <c r="Y242" s="41"/>
      <c r="Z242" s="41"/>
      <c r="AA242" s="41"/>
      <c r="AB242" s="41"/>
      <c r="AC242" s="41"/>
      <c r="AD242" s="41"/>
      <c r="AE242" s="5" t="str">
        <f t="shared" si="103"/>
        <v/>
      </c>
      <c r="AF242" s="41"/>
      <c r="AG242" s="41"/>
      <c r="AH242" s="41"/>
      <c r="AI242" s="41"/>
      <c r="AJ242" s="41"/>
      <c r="AK242" s="41"/>
      <c r="AL242" s="41"/>
      <c r="AM242" s="41"/>
      <c r="AN242" s="41">
        <f t="shared" si="111"/>
        <v>20.388349514563107</v>
      </c>
      <c r="AO242" s="41">
        <v>1030</v>
      </c>
      <c r="AP242" s="110" t="s">
        <v>103</v>
      </c>
      <c r="AQ242" s="111" t="s">
        <v>103</v>
      </c>
      <c r="AR242" s="126" t="str">
        <f t="shared" si="104"/>
        <v/>
      </c>
      <c r="AS242" s="126" t="str">
        <f t="shared" si="105"/>
        <v/>
      </c>
      <c r="AT242" s="127">
        <v>1079</v>
      </c>
      <c r="AU242" s="128">
        <v>2.36</v>
      </c>
      <c r="AV242" s="129" t="s">
        <v>103</v>
      </c>
      <c r="AW242" s="126" t="str">
        <f t="shared" si="106"/>
        <v/>
      </c>
      <c r="AX242" s="126" t="str">
        <f t="shared" si="107"/>
        <v/>
      </c>
      <c r="AY242" s="143" t="str">
        <f t="shared" si="108"/>
        <v/>
      </c>
      <c r="AZ242" s="97">
        <v>82.72</v>
      </c>
      <c r="BA242" s="68"/>
      <c r="BB242" s="68"/>
      <c r="BC242" s="68"/>
      <c r="BD242" s="68"/>
      <c r="BE242" s="15"/>
      <c r="BF242" s="5">
        <f t="shared" si="109"/>
        <v>10401.5</v>
      </c>
      <c r="BG242" s="42">
        <v>3905</v>
      </c>
      <c r="BH242" s="42">
        <v>2140</v>
      </c>
      <c r="BI242" s="42"/>
      <c r="BJ242" s="42"/>
      <c r="BK242" s="42">
        <v>4356.5</v>
      </c>
      <c r="BL242" s="42"/>
      <c r="BM242" s="15"/>
    </row>
    <row r="243" spans="1:65" outlineLevel="5" x14ac:dyDescent="0.3">
      <c r="A243" s="22">
        <f t="shared" si="112"/>
        <v>7</v>
      </c>
      <c r="B243" s="9">
        <f t="shared" si="110"/>
        <v>44763</v>
      </c>
      <c r="C243" s="51">
        <v>321345</v>
      </c>
      <c r="D243" s="64" t="str">
        <f t="shared" si="100"/>
        <v/>
      </c>
      <c r="E243" s="12"/>
      <c r="F243" s="12"/>
      <c r="G243" s="12"/>
      <c r="H243" s="12"/>
      <c r="I243" s="12"/>
      <c r="J243" s="12"/>
      <c r="K243" s="12"/>
      <c r="L243" s="12"/>
      <c r="M243" s="74">
        <f t="shared" si="101"/>
        <v>7.2</v>
      </c>
      <c r="N243" s="83">
        <v>7.12</v>
      </c>
      <c r="O243" s="83">
        <v>7.19</v>
      </c>
      <c r="P243" s="83"/>
      <c r="Q243" s="83"/>
      <c r="R243" s="83"/>
      <c r="S243" s="83"/>
      <c r="T243" s="83"/>
      <c r="U243" s="83"/>
      <c r="V243" s="5" t="str">
        <f t="shared" si="102"/>
        <v/>
      </c>
      <c r="W243" s="41"/>
      <c r="X243" s="41"/>
      <c r="Y243" s="41"/>
      <c r="Z243" s="41"/>
      <c r="AA243" s="41"/>
      <c r="AB243" s="41"/>
      <c r="AC243" s="41"/>
      <c r="AD243" s="41"/>
      <c r="AE243" s="5" t="str">
        <f t="shared" si="103"/>
        <v/>
      </c>
      <c r="AF243" s="41"/>
      <c r="AG243" s="41"/>
      <c r="AH243" s="41"/>
      <c r="AI243" s="41"/>
      <c r="AJ243" s="41"/>
      <c r="AK243" s="41"/>
      <c r="AL243" s="41"/>
      <c r="AM243" s="41"/>
      <c r="AN243" s="41">
        <f t="shared" si="111"/>
        <v>18.633540372670808</v>
      </c>
      <c r="AO243" s="41">
        <v>1127</v>
      </c>
      <c r="AP243" s="110">
        <v>2.91</v>
      </c>
      <c r="AQ243" s="111">
        <v>2.2999999999999998</v>
      </c>
      <c r="AR243" s="126">
        <f t="shared" si="104"/>
        <v>79.037800687285213</v>
      </c>
      <c r="AS243" s="126">
        <f t="shared" si="105"/>
        <v>20.962199312714787</v>
      </c>
      <c r="AT243" s="127">
        <v>1198</v>
      </c>
      <c r="AU243" s="128">
        <v>2.4</v>
      </c>
      <c r="AV243" s="129">
        <v>1.6</v>
      </c>
      <c r="AW243" s="126">
        <f t="shared" si="106"/>
        <v>66.666666666666671</v>
      </c>
      <c r="AX243" s="126">
        <f t="shared" si="107"/>
        <v>33.333333333333329</v>
      </c>
      <c r="AY243" s="143">
        <f t="shared" si="108"/>
        <v>46.956521739130388</v>
      </c>
      <c r="AZ243" s="97">
        <v>82.92</v>
      </c>
      <c r="BA243" s="68">
        <v>46.7</v>
      </c>
      <c r="BB243" s="68">
        <v>34.700000000000003</v>
      </c>
      <c r="BC243" s="68">
        <v>2754</v>
      </c>
      <c r="BD243" s="68"/>
      <c r="BE243" s="15"/>
      <c r="BF243" s="5">
        <f t="shared" si="109"/>
        <v>6972.9</v>
      </c>
      <c r="BG243" s="42">
        <v>1981</v>
      </c>
      <c r="BH243" s="42">
        <v>0</v>
      </c>
      <c r="BI243" s="42"/>
      <c r="BJ243" s="42"/>
      <c r="BK243" s="42">
        <v>4991.8999999999996</v>
      </c>
      <c r="BL243" s="42"/>
      <c r="BM243" s="15"/>
    </row>
    <row r="244" spans="1:65" outlineLevel="5" x14ac:dyDescent="0.3">
      <c r="A244" s="22">
        <f t="shared" si="112"/>
        <v>7</v>
      </c>
      <c r="B244" s="9">
        <f t="shared" si="110"/>
        <v>44764</v>
      </c>
      <c r="C244" s="51">
        <v>321899</v>
      </c>
      <c r="D244" s="64" t="str">
        <f t="shared" si="100"/>
        <v/>
      </c>
      <c r="E244" s="12"/>
      <c r="F244" s="12"/>
      <c r="G244" s="12"/>
      <c r="H244" s="12"/>
      <c r="I244" s="12"/>
      <c r="J244" s="12"/>
      <c r="K244" s="12"/>
      <c r="L244" s="12"/>
      <c r="M244" s="74" t="str">
        <f t="shared" si="101"/>
        <v/>
      </c>
      <c r="N244" s="83" t="s">
        <v>103</v>
      </c>
      <c r="O244" s="83" t="s">
        <v>103</v>
      </c>
      <c r="P244" s="83"/>
      <c r="Q244" s="83"/>
      <c r="R244" s="83"/>
      <c r="S244" s="83"/>
      <c r="T244" s="83"/>
      <c r="U244" s="83"/>
      <c r="V244" s="5" t="str">
        <f t="shared" si="102"/>
        <v/>
      </c>
      <c r="W244" s="41"/>
      <c r="X244" s="41"/>
      <c r="Y244" s="41"/>
      <c r="Z244" s="41"/>
      <c r="AA244" s="41"/>
      <c r="AB244" s="41"/>
      <c r="AC244" s="41"/>
      <c r="AD244" s="41"/>
      <c r="AE244" s="5" t="str">
        <f t="shared" si="103"/>
        <v/>
      </c>
      <c r="AF244" s="41"/>
      <c r="AG244" s="41"/>
      <c r="AH244" s="41"/>
      <c r="AI244" s="41"/>
      <c r="AJ244" s="41"/>
      <c r="AK244" s="41"/>
      <c r="AL244" s="41"/>
      <c r="AM244" s="41"/>
      <c r="AN244" s="41">
        <f t="shared" si="111"/>
        <v>18.181818181818183</v>
      </c>
      <c r="AO244" s="41">
        <v>1155</v>
      </c>
      <c r="AP244" s="110" t="s">
        <v>103</v>
      </c>
      <c r="AQ244" s="111" t="s">
        <v>103</v>
      </c>
      <c r="AR244" s="126" t="str">
        <f t="shared" si="104"/>
        <v/>
      </c>
      <c r="AS244" s="126" t="str">
        <f t="shared" si="105"/>
        <v/>
      </c>
      <c r="AT244" s="127">
        <v>1163</v>
      </c>
      <c r="AU244" s="128">
        <v>2.37</v>
      </c>
      <c r="AV244" s="129" t="s">
        <v>103</v>
      </c>
      <c r="AW244" s="126" t="str">
        <f t="shared" si="106"/>
        <v/>
      </c>
      <c r="AX244" s="126" t="str">
        <f t="shared" si="107"/>
        <v/>
      </c>
      <c r="AY244" s="143" t="str">
        <f t="shared" si="108"/>
        <v/>
      </c>
      <c r="AZ244" s="97">
        <v>82.71</v>
      </c>
      <c r="BA244" s="68"/>
      <c r="BB244" s="68"/>
      <c r="BC244" s="68"/>
      <c r="BD244" s="68"/>
      <c r="BE244" s="15"/>
      <c r="BF244" s="5">
        <f t="shared" si="109"/>
        <v>6290.4</v>
      </c>
      <c r="BG244" s="42">
        <v>1415</v>
      </c>
      <c r="BH244" s="42">
        <v>0</v>
      </c>
      <c r="BI244" s="42"/>
      <c r="BJ244" s="42"/>
      <c r="BK244" s="42">
        <v>4875.3999999999996</v>
      </c>
      <c r="BL244" s="42"/>
      <c r="BM244" s="15"/>
    </row>
    <row r="245" spans="1:65" outlineLevel="5" x14ac:dyDescent="0.3">
      <c r="A245" s="22">
        <f t="shared" si="112"/>
        <v>7</v>
      </c>
      <c r="B245" s="9">
        <f t="shared" si="110"/>
        <v>44765</v>
      </c>
      <c r="C245" s="51">
        <v>319331</v>
      </c>
      <c r="D245" s="64" t="str">
        <f t="shared" si="100"/>
        <v/>
      </c>
      <c r="E245" s="12"/>
      <c r="F245" s="12"/>
      <c r="G245" s="12"/>
      <c r="H245" s="12"/>
      <c r="I245" s="12"/>
      <c r="J245" s="12"/>
      <c r="K245" s="12"/>
      <c r="L245" s="12"/>
      <c r="M245" s="74" t="str">
        <f t="shared" si="101"/>
        <v/>
      </c>
      <c r="N245" s="83" t="s">
        <v>103</v>
      </c>
      <c r="O245" s="83" t="s">
        <v>103</v>
      </c>
      <c r="P245" s="83"/>
      <c r="Q245" s="83"/>
      <c r="R245" s="83"/>
      <c r="S245" s="83"/>
      <c r="T245" s="83"/>
      <c r="U245" s="83"/>
      <c r="V245" s="5" t="str">
        <f t="shared" si="102"/>
        <v/>
      </c>
      <c r="W245" s="41"/>
      <c r="X245" s="41"/>
      <c r="Y245" s="41"/>
      <c r="Z245" s="41"/>
      <c r="AA245" s="41"/>
      <c r="AB245" s="41"/>
      <c r="AC245" s="41"/>
      <c r="AD245" s="41"/>
      <c r="AE245" s="5" t="str">
        <f t="shared" si="103"/>
        <v/>
      </c>
      <c r="AF245" s="41"/>
      <c r="AG245" s="41"/>
      <c r="AH245" s="41"/>
      <c r="AI245" s="41"/>
      <c r="AJ245" s="41"/>
      <c r="AK245" s="41"/>
      <c r="AL245" s="41"/>
      <c r="AM245" s="41"/>
      <c r="AN245" s="41">
        <f>21000/AO245</f>
        <v>29.957203994293867</v>
      </c>
      <c r="AO245" s="41">
        <v>701</v>
      </c>
      <c r="AP245" s="110" t="s">
        <v>103</v>
      </c>
      <c r="AQ245" s="111" t="s">
        <v>103</v>
      </c>
      <c r="AR245" s="126" t="str">
        <f t="shared" si="104"/>
        <v/>
      </c>
      <c r="AS245" s="126" t="str">
        <f t="shared" si="105"/>
        <v/>
      </c>
      <c r="AT245" s="127">
        <v>832</v>
      </c>
      <c r="AU245" s="128" t="s">
        <v>103</v>
      </c>
      <c r="AV245" s="129" t="s">
        <v>103</v>
      </c>
      <c r="AW245" s="126" t="str">
        <f t="shared" si="106"/>
        <v/>
      </c>
      <c r="AX245" s="126" t="str">
        <f t="shared" si="107"/>
        <v/>
      </c>
      <c r="AY245" s="143" t="str">
        <f t="shared" si="108"/>
        <v/>
      </c>
      <c r="AZ245" s="97" t="s">
        <v>103</v>
      </c>
      <c r="BA245" s="68"/>
      <c r="BB245" s="68"/>
      <c r="BC245" s="68"/>
      <c r="BD245" s="68"/>
      <c r="BE245" s="15"/>
      <c r="BF245" s="5">
        <f t="shared" si="109"/>
        <v>9954.1</v>
      </c>
      <c r="BG245" s="42">
        <v>4430</v>
      </c>
      <c r="BH245" s="42">
        <v>0</v>
      </c>
      <c r="BI245" s="42"/>
      <c r="BJ245" s="42"/>
      <c r="BK245" s="42">
        <v>5524.1</v>
      </c>
      <c r="BL245" s="42"/>
      <c r="BM245" s="15"/>
    </row>
    <row r="246" spans="1:65" outlineLevel="5" x14ac:dyDescent="0.3">
      <c r="A246" s="22">
        <f t="shared" si="112"/>
        <v>7</v>
      </c>
      <c r="B246" s="9">
        <f t="shared" si="110"/>
        <v>44766</v>
      </c>
      <c r="C246" s="51">
        <v>321162</v>
      </c>
      <c r="D246" s="64" t="str">
        <f t="shared" si="100"/>
        <v/>
      </c>
      <c r="E246" s="12"/>
      <c r="F246" s="12"/>
      <c r="G246" s="12"/>
      <c r="H246" s="12"/>
      <c r="I246" s="12"/>
      <c r="J246" s="12"/>
      <c r="K246" s="12"/>
      <c r="L246" s="12"/>
      <c r="M246" s="74" t="str">
        <f t="shared" si="101"/>
        <v/>
      </c>
      <c r="N246" s="83" t="s">
        <v>103</v>
      </c>
      <c r="O246" s="83" t="s">
        <v>103</v>
      </c>
      <c r="P246" s="83"/>
      <c r="Q246" s="83"/>
      <c r="R246" s="83"/>
      <c r="S246" s="83"/>
      <c r="T246" s="83"/>
      <c r="U246" s="83"/>
      <c r="V246" s="5" t="str">
        <f t="shared" si="102"/>
        <v/>
      </c>
      <c r="W246" s="41"/>
      <c r="X246" s="41"/>
      <c r="Y246" s="41"/>
      <c r="Z246" s="41"/>
      <c r="AA246" s="41"/>
      <c r="AB246" s="41"/>
      <c r="AC246" s="41"/>
      <c r="AD246" s="41"/>
      <c r="AE246" s="5" t="str">
        <f t="shared" si="103"/>
        <v/>
      </c>
      <c r="AF246" s="41"/>
      <c r="AG246" s="41"/>
      <c r="AH246" s="41"/>
      <c r="AI246" s="41"/>
      <c r="AJ246" s="41"/>
      <c r="AK246" s="41"/>
      <c r="AL246" s="41"/>
      <c r="AM246" s="41"/>
      <c r="AN246" s="41">
        <f t="shared" si="111"/>
        <v>21.341463414634145</v>
      </c>
      <c r="AO246" s="41">
        <v>984</v>
      </c>
      <c r="AP246" s="110" t="s">
        <v>103</v>
      </c>
      <c r="AQ246" s="111" t="s">
        <v>103</v>
      </c>
      <c r="AR246" s="126" t="str">
        <f t="shared" si="104"/>
        <v/>
      </c>
      <c r="AS246" s="126" t="str">
        <f t="shared" si="105"/>
        <v/>
      </c>
      <c r="AT246" s="127">
        <v>1115</v>
      </c>
      <c r="AU246" s="128" t="s">
        <v>103</v>
      </c>
      <c r="AV246" s="129" t="s">
        <v>103</v>
      </c>
      <c r="AW246" s="126" t="str">
        <f t="shared" si="106"/>
        <v/>
      </c>
      <c r="AX246" s="126" t="str">
        <f t="shared" si="107"/>
        <v/>
      </c>
      <c r="AY246" s="143" t="str">
        <f t="shared" si="108"/>
        <v/>
      </c>
      <c r="AZ246" s="97" t="s">
        <v>103</v>
      </c>
      <c r="BA246" s="68"/>
      <c r="BB246" s="68"/>
      <c r="BC246" s="68"/>
      <c r="BD246" s="68"/>
      <c r="BE246" s="15"/>
      <c r="BF246" s="5">
        <f t="shared" si="109"/>
        <v>10542.7</v>
      </c>
      <c r="BG246" s="42">
        <v>5322</v>
      </c>
      <c r="BH246" s="42">
        <v>0</v>
      </c>
      <c r="BI246" s="42"/>
      <c r="BJ246" s="42"/>
      <c r="BK246" s="42">
        <v>5220.7</v>
      </c>
      <c r="BL246" s="42"/>
      <c r="BM246" s="15"/>
    </row>
    <row r="247" spans="1:65" outlineLevel="5" x14ac:dyDescent="0.3">
      <c r="A247" s="22">
        <f t="shared" si="112"/>
        <v>7</v>
      </c>
      <c r="B247" s="9">
        <f t="shared" si="110"/>
        <v>44767</v>
      </c>
      <c r="C247" s="51">
        <v>317563</v>
      </c>
      <c r="D247" s="64" t="str">
        <f t="shared" si="100"/>
        <v/>
      </c>
      <c r="E247" s="12"/>
      <c r="F247" s="12"/>
      <c r="G247" s="12"/>
      <c r="H247" s="12"/>
      <c r="I247" s="12"/>
      <c r="J247" s="12"/>
      <c r="K247" s="12"/>
      <c r="L247" s="12"/>
      <c r="M247" s="74" t="str">
        <f t="shared" si="101"/>
        <v/>
      </c>
      <c r="N247" s="83" t="s">
        <v>103</v>
      </c>
      <c r="O247" s="83" t="s">
        <v>103</v>
      </c>
      <c r="P247" s="83"/>
      <c r="Q247" s="83"/>
      <c r="R247" s="83"/>
      <c r="S247" s="83"/>
      <c r="T247" s="83"/>
      <c r="U247" s="83"/>
      <c r="V247" s="5" t="str">
        <f t="shared" si="102"/>
        <v/>
      </c>
      <c r="W247" s="41"/>
      <c r="X247" s="41"/>
      <c r="Y247" s="41"/>
      <c r="Z247" s="41"/>
      <c r="AA247" s="41"/>
      <c r="AB247" s="41"/>
      <c r="AC247" s="41"/>
      <c r="AD247" s="41"/>
      <c r="AE247" s="5" t="str">
        <f t="shared" si="103"/>
        <v/>
      </c>
      <c r="AF247" s="41"/>
      <c r="AG247" s="41"/>
      <c r="AH247" s="41"/>
      <c r="AI247" s="41"/>
      <c r="AJ247" s="41"/>
      <c r="AK247" s="41"/>
      <c r="AL247" s="41"/>
      <c r="AM247" s="41"/>
      <c r="AN247" s="41">
        <f t="shared" si="111"/>
        <v>21.716649431230611</v>
      </c>
      <c r="AO247" s="41">
        <v>967</v>
      </c>
      <c r="AP247" s="110" t="s">
        <v>103</v>
      </c>
      <c r="AQ247" s="111" t="s">
        <v>103</v>
      </c>
      <c r="AR247" s="126" t="str">
        <f t="shared" si="104"/>
        <v/>
      </c>
      <c r="AS247" s="126" t="str">
        <f t="shared" si="105"/>
        <v/>
      </c>
      <c r="AT247" s="127">
        <v>1102</v>
      </c>
      <c r="AU247" s="128">
        <v>2.35</v>
      </c>
      <c r="AV247" s="129" t="s">
        <v>103</v>
      </c>
      <c r="AW247" s="126" t="str">
        <f t="shared" si="106"/>
        <v/>
      </c>
      <c r="AX247" s="126" t="str">
        <f t="shared" si="107"/>
        <v/>
      </c>
      <c r="AY247" s="143" t="str">
        <f t="shared" si="108"/>
        <v/>
      </c>
      <c r="AZ247" s="97">
        <v>82.84</v>
      </c>
      <c r="BA247" s="68"/>
      <c r="BB247" s="68"/>
      <c r="BC247" s="68"/>
      <c r="BD247" s="68"/>
      <c r="BE247" s="15"/>
      <c r="BF247" s="5">
        <f t="shared" si="109"/>
        <v>10316.200000000001</v>
      </c>
      <c r="BG247" s="42">
        <v>5306</v>
      </c>
      <c r="BH247" s="42">
        <v>0</v>
      </c>
      <c r="BI247" s="42"/>
      <c r="BJ247" s="42"/>
      <c r="BK247" s="42">
        <v>5010.2</v>
      </c>
      <c r="BL247" s="42"/>
      <c r="BM247" s="15"/>
    </row>
    <row r="248" spans="1:65" outlineLevel="5" x14ac:dyDescent="0.3">
      <c r="A248" s="22">
        <f t="shared" si="112"/>
        <v>7</v>
      </c>
      <c r="B248" s="9">
        <f t="shared" si="110"/>
        <v>44768</v>
      </c>
      <c r="C248" s="51">
        <v>319183</v>
      </c>
      <c r="D248" s="64" t="str">
        <f t="shared" si="100"/>
        <v/>
      </c>
      <c r="E248" s="12"/>
      <c r="F248" s="12"/>
      <c r="G248" s="12"/>
      <c r="H248" s="12"/>
      <c r="I248" s="12"/>
      <c r="J248" s="12"/>
      <c r="K248" s="12"/>
      <c r="L248" s="12"/>
      <c r="M248" s="74" t="str">
        <f t="shared" si="101"/>
        <v/>
      </c>
      <c r="N248" s="83" t="s">
        <v>103</v>
      </c>
      <c r="O248" s="83" t="s">
        <v>103</v>
      </c>
      <c r="P248" s="83"/>
      <c r="Q248" s="83"/>
      <c r="R248" s="83"/>
      <c r="S248" s="83"/>
      <c r="T248" s="83"/>
      <c r="U248" s="83"/>
      <c r="V248" s="5" t="str">
        <f t="shared" si="102"/>
        <v/>
      </c>
      <c r="W248" s="41"/>
      <c r="X248" s="41"/>
      <c r="Y248" s="41"/>
      <c r="Z248" s="41"/>
      <c r="AA248" s="41"/>
      <c r="AB248" s="41"/>
      <c r="AC248" s="41"/>
      <c r="AD248" s="41"/>
      <c r="AE248" s="5" t="str">
        <f t="shared" si="103"/>
        <v/>
      </c>
      <c r="AF248" s="41"/>
      <c r="AG248" s="41"/>
      <c r="AH248" s="41"/>
      <c r="AI248" s="41"/>
      <c r="AJ248" s="41"/>
      <c r="AK248" s="41"/>
      <c r="AL248" s="41"/>
      <c r="AM248" s="41"/>
      <c r="AN248" s="41">
        <f t="shared" si="111"/>
        <v>19.792648444863335</v>
      </c>
      <c r="AO248" s="41">
        <v>1061</v>
      </c>
      <c r="AP248" s="110" t="s">
        <v>103</v>
      </c>
      <c r="AQ248" s="111" t="s">
        <v>103</v>
      </c>
      <c r="AR248" s="126" t="str">
        <f t="shared" si="104"/>
        <v/>
      </c>
      <c r="AS248" s="126" t="str">
        <f t="shared" si="105"/>
        <v/>
      </c>
      <c r="AT248" s="127">
        <v>1143</v>
      </c>
      <c r="AU248" s="128">
        <v>2.39</v>
      </c>
      <c r="AV248" s="129" t="s">
        <v>103</v>
      </c>
      <c r="AW248" s="126" t="str">
        <f t="shared" si="106"/>
        <v/>
      </c>
      <c r="AX248" s="126" t="str">
        <f t="shared" si="107"/>
        <v/>
      </c>
      <c r="AY248" s="143" t="str">
        <f t="shared" si="108"/>
        <v/>
      </c>
      <c r="AZ248" s="97">
        <v>82.41</v>
      </c>
      <c r="BA248" s="68"/>
      <c r="BB248" s="68"/>
      <c r="BC248" s="68"/>
      <c r="BD248" s="68"/>
      <c r="BE248" s="15"/>
      <c r="BF248" s="5">
        <f t="shared" si="109"/>
        <v>6718.3</v>
      </c>
      <c r="BG248" s="42">
        <v>793</v>
      </c>
      <c r="BH248" s="42">
        <v>0</v>
      </c>
      <c r="BI248" s="42"/>
      <c r="BJ248" s="42"/>
      <c r="BK248" s="42">
        <v>5925.3</v>
      </c>
      <c r="BL248" s="42"/>
      <c r="BM248" s="15"/>
    </row>
    <row r="249" spans="1:65" outlineLevel="5" x14ac:dyDescent="0.3">
      <c r="A249" s="22">
        <f t="shared" si="112"/>
        <v>7</v>
      </c>
      <c r="B249" s="9">
        <f t="shared" si="110"/>
        <v>44769</v>
      </c>
      <c r="C249" s="51">
        <v>320939</v>
      </c>
      <c r="D249" s="64" t="str">
        <f t="shared" si="100"/>
        <v/>
      </c>
      <c r="E249" s="12"/>
      <c r="F249" s="12"/>
      <c r="G249" s="12"/>
      <c r="H249" s="12"/>
      <c r="I249" s="12"/>
      <c r="J249" s="12"/>
      <c r="K249" s="12"/>
      <c r="L249" s="12"/>
      <c r="M249" s="74" t="str">
        <f t="shared" si="101"/>
        <v/>
      </c>
      <c r="N249" s="83" t="s">
        <v>103</v>
      </c>
      <c r="O249" s="83" t="s">
        <v>103</v>
      </c>
      <c r="P249" s="83"/>
      <c r="Q249" s="83"/>
      <c r="R249" s="83"/>
      <c r="S249" s="83"/>
      <c r="T249" s="83"/>
      <c r="U249" s="83"/>
      <c r="V249" s="5" t="str">
        <f t="shared" si="102"/>
        <v/>
      </c>
      <c r="W249" s="41"/>
      <c r="X249" s="41"/>
      <c r="Y249" s="41"/>
      <c r="Z249" s="41"/>
      <c r="AA249" s="41"/>
      <c r="AB249" s="41"/>
      <c r="AC249" s="41"/>
      <c r="AD249" s="41"/>
      <c r="AE249" s="5" t="str">
        <f t="shared" si="103"/>
        <v/>
      </c>
      <c r="AF249" s="41"/>
      <c r="AG249" s="41"/>
      <c r="AH249" s="41"/>
      <c r="AI249" s="41"/>
      <c r="AJ249" s="41"/>
      <c r="AK249" s="41"/>
      <c r="AL249" s="41"/>
      <c r="AM249" s="41"/>
      <c r="AN249" s="41">
        <f t="shared" si="111"/>
        <v>19.021739130434781</v>
      </c>
      <c r="AO249" s="41">
        <v>1104</v>
      </c>
      <c r="AP249" s="110" t="s">
        <v>103</v>
      </c>
      <c r="AQ249" s="111" t="s">
        <v>103</v>
      </c>
      <c r="AR249" s="126" t="str">
        <f t="shared" si="104"/>
        <v/>
      </c>
      <c r="AS249" s="126" t="str">
        <f t="shared" si="105"/>
        <v/>
      </c>
      <c r="AT249" s="127">
        <v>1202</v>
      </c>
      <c r="AU249" s="128">
        <v>2.35</v>
      </c>
      <c r="AV249" s="129" t="s">
        <v>103</v>
      </c>
      <c r="AW249" s="126" t="str">
        <f t="shared" si="106"/>
        <v/>
      </c>
      <c r="AX249" s="126" t="str">
        <f t="shared" si="107"/>
        <v/>
      </c>
      <c r="AY249" s="143" t="str">
        <f t="shared" si="108"/>
        <v/>
      </c>
      <c r="AZ249" s="97">
        <v>82.18</v>
      </c>
      <c r="BA249" s="68"/>
      <c r="BB249" s="68"/>
      <c r="BC249" s="68"/>
      <c r="BD249" s="68"/>
      <c r="BE249" s="15"/>
      <c r="BF249" s="5">
        <f t="shared" si="109"/>
        <v>5851.5</v>
      </c>
      <c r="BG249" s="42">
        <v>0</v>
      </c>
      <c r="BH249" s="42">
        <v>0</v>
      </c>
      <c r="BI249" s="42"/>
      <c r="BJ249" s="42"/>
      <c r="BK249" s="42">
        <v>5851.5</v>
      </c>
      <c r="BL249" s="42"/>
      <c r="BM249" s="15"/>
    </row>
    <row r="250" spans="1:65" outlineLevel="5" x14ac:dyDescent="0.3">
      <c r="A250" s="22">
        <f t="shared" si="112"/>
        <v>7</v>
      </c>
      <c r="B250" s="9">
        <f t="shared" si="110"/>
        <v>44770</v>
      </c>
      <c r="C250" s="51">
        <v>322957</v>
      </c>
      <c r="D250" s="64" t="str">
        <f t="shared" si="100"/>
        <v/>
      </c>
      <c r="E250" s="12"/>
      <c r="F250" s="12"/>
      <c r="G250" s="12"/>
      <c r="H250" s="12"/>
      <c r="I250" s="12"/>
      <c r="J250" s="12"/>
      <c r="K250" s="12"/>
      <c r="L250" s="12"/>
      <c r="M250" s="74">
        <f t="shared" si="101"/>
        <v>7.2</v>
      </c>
      <c r="N250" s="83">
        <v>7.13</v>
      </c>
      <c r="O250" s="83">
        <v>7.17</v>
      </c>
      <c r="P250" s="83"/>
      <c r="Q250" s="83"/>
      <c r="R250" s="83"/>
      <c r="S250" s="83"/>
      <c r="T250" s="83"/>
      <c r="U250" s="83"/>
      <c r="V250" s="5" t="str">
        <f t="shared" si="102"/>
        <v/>
      </c>
      <c r="W250" s="41"/>
      <c r="X250" s="41"/>
      <c r="Y250" s="41"/>
      <c r="Z250" s="41"/>
      <c r="AA250" s="41"/>
      <c r="AB250" s="41"/>
      <c r="AC250" s="41"/>
      <c r="AD250" s="41"/>
      <c r="AE250" s="5" t="str">
        <f t="shared" si="103"/>
        <v/>
      </c>
      <c r="AF250" s="41"/>
      <c r="AG250" s="41"/>
      <c r="AH250" s="41"/>
      <c r="AI250" s="41"/>
      <c r="AJ250" s="41"/>
      <c r="AK250" s="41"/>
      <c r="AL250" s="41"/>
      <c r="AM250" s="41"/>
      <c r="AN250" s="41">
        <f t="shared" si="111"/>
        <v>17.412935323383085</v>
      </c>
      <c r="AO250" s="41">
        <v>1206</v>
      </c>
      <c r="AP250" s="110">
        <v>2.82</v>
      </c>
      <c r="AQ250" s="111">
        <v>2.2200000000000002</v>
      </c>
      <c r="AR250" s="126">
        <f t="shared" si="104"/>
        <v>78.723404255319167</v>
      </c>
      <c r="AS250" s="126">
        <f t="shared" si="105"/>
        <v>21.276595744680833</v>
      </c>
      <c r="AT250" s="127">
        <v>1266</v>
      </c>
      <c r="AU250" s="128">
        <v>2.2999999999999998</v>
      </c>
      <c r="AV250" s="129">
        <v>1.53</v>
      </c>
      <c r="AW250" s="126">
        <f t="shared" si="106"/>
        <v>66.521739130434781</v>
      </c>
      <c r="AX250" s="126">
        <f t="shared" si="107"/>
        <v>33.478260869565219</v>
      </c>
      <c r="AY250" s="143">
        <f t="shared" si="108"/>
        <v>46.296946296946352</v>
      </c>
      <c r="AZ250" s="97">
        <v>81.97</v>
      </c>
      <c r="BA250" s="68"/>
      <c r="BB250" s="68"/>
      <c r="BC250" s="68"/>
      <c r="BD250" s="68"/>
      <c r="BE250" s="15"/>
      <c r="BF250" s="5">
        <f t="shared" si="109"/>
        <v>7828.4</v>
      </c>
      <c r="BG250" s="42">
        <v>1950</v>
      </c>
      <c r="BH250" s="42">
        <v>0</v>
      </c>
      <c r="BI250" s="42"/>
      <c r="BJ250" s="42"/>
      <c r="BK250" s="42">
        <v>5878.4</v>
      </c>
      <c r="BL250" s="42"/>
      <c r="BM250" s="15"/>
    </row>
    <row r="251" spans="1:65" outlineLevel="5" x14ac:dyDescent="0.3">
      <c r="A251" s="22">
        <f t="shared" si="112"/>
        <v>7</v>
      </c>
      <c r="B251" s="9">
        <f t="shared" si="110"/>
        <v>44771</v>
      </c>
      <c r="C251" s="51">
        <v>319229</v>
      </c>
      <c r="D251" s="64" t="str">
        <f t="shared" si="100"/>
        <v/>
      </c>
      <c r="E251" s="12"/>
      <c r="F251" s="12"/>
      <c r="G251" s="12"/>
      <c r="H251" s="12"/>
      <c r="I251" s="12"/>
      <c r="J251" s="12"/>
      <c r="K251" s="12"/>
      <c r="L251" s="12"/>
      <c r="M251" s="74" t="str">
        <f t="shared" si="101"/>
        <v/>
      </c>
      <c r="N251" s="83" t="s">
        <v>103</v>
      </c>
      <c r="O251" s="83" t="s">
        <v>103</v>
      </c>
      <c r="P251" s="83"/>
      <c r="Q251" s="83"/>
      <c r="R251" s="83"/>
      <c r="S251" s="83"/>
      <c r="T251" s="83"/>
      <c r="U251" s="83"/>
      <c r="V251" s="5" t="str">
        <f t="shared" si="102"/>
        <v/>
      </c>
      <c r="W251" s="41"/>
      <c r="X251" s="41"/>
      <c r="Y251" s="41"/>
      <c r="Z251" s="41"/>
      <c r="AA251" s="41"/>
      <c r="AB251" s="41"/>
      <c r="AC251" s="41"/>
      <c r="AD251" s="41"/>
      <c r="AE251" s="5" t="str">
        <f t="shared" si="103"/>
        <v/>
      </c>
      <c r="AF251" s="41"/>
      <c r="AG251" s="41"/>
      <c r="AH251" s="41"/>
      <c r="AI251" s="41"/>
      <c r="AJ251" s="41"/>
      <c r="AK251" s="41"/>
      <c r="AL251" s="41"/>
      <c r="AM251" s="41"/>
      <c r="AN251" s="41">
        <f t="shared" si="111"/>
        <v>19.17808219178082</v>
      </c>
      <c r="AO251" s="41">
        <v>1095</v>
      </c>
      <c r="AP251" s="110" t="s">
        <v>103</v>
      </c>
      <c r="AQ251" s="111" t="s">
        <v>103</v>
      </c>
      <c r="AR251" s="126" t="str">
        <f t="shared" si="104"/>
        <v/>
      </c>
      <c r="AS251" s="126" t="str">
        <f t="shared" si="105"/>
        <v/>
      </c>
      <c r="AT251" s="127">
        <v>1136</v>
      </c>
      <c r="AU251" s="128">
        <v>2.3199999999999998</v>
      </c>
      <c r="AV251" s="129" t="s">
        <v>103</v>
      </c>
      <c r="AW251" s="126" t="str">
        <f t="shared" si="106"/>
        <v/>
      </c>
      <c r="AX251" s="126" t="str">
        <f t="shared" si="107"/>
        <v/>
      </c>
      <c r="AY251" s="143" t="str">
        <f t="shared" si="108"/>
        <v/>
      </c>
      <c r="AZ251" s="97">
        <v>82.11</v>
      </c>
      <c r="BA251" s="68"/>
      <c r="BB251" s="68"/>
      <c r="BC251" s="68"/>
      <c r="BD251" s="68"/>
      <c r="BE251" s="15"/>
      <c r="BF251" s="5">
        <f t="shared" si="109"/>
        <v>9352</v>
      </c>
      <c r="BG251" s="42">
        <v>3600</v>
      </c>
      <c r="BH251" s="42">
        <v>0</v>
      </c>
      <c r="BI251" s="42"/>
      <c r="BJ251" s="42"/>
      <c r="BK251" s="42">
        <v>5752</v>
      </c>
      <c r="BL251" s="42"/>
      <c r="BM251" s="15"/>
    </row>
    <row r="252" spans="1:65" outlineLevel="5" x14ac:dyDescent="0.3">
      <c r="A252" s="22">
        <f t="shared" si="112"/>
        <v>7</v>
      </c>
      <c r="B252" s="9">
        <f t="shared" si="110"/>
        <v>44772</v>
      </c>
      <c r="C252" s="51">
        <v>325598</v>
      </c>
      <c r="D252" s="64" t="str">
        <f t="shared" si="100"/>
        <v/>
      </c>
      <c r="E252" s="12"/>
      <c r="F252" s="12"/>
      <c r="G252" s="12"/>
      <c r="H252" s="12"/>
      <c r="I252" s="12"/>
      <c r="J252" s="12"/>
      <c r="K252" s="12"/>
      <c r="L252" s="12"/>
      <c r="M252" s="74" t="str">
        <f t="shared" si="101"/>
        <v/>
      </c>
      <c r="N252" s="83" t="s">
        <v>103</v>
      </c>
      <c r="O252" s="83" t="s">
        <v>103</v>
      </c>
      <c r="P252" s="83"/>
      <c r="Q252" s="83"/>
      <c r="R252" s="83"/>
      <c r="S252" s="83"/>
      <c r="T252" s="83"/>
      <c r="U252" s="83"/>
      <c r="V252" s="5" t="str">
        <f t="shared" si="102"/>
        <v/>
      </c>
      <c r="W252" s="41"/>
      <c r="X252" s="41"/>
      <c r="Y252" s="41"/>
      <c r="Z252" s="41"/>
      <c r="AA252" s="41"/>
      <c r="AB252" s="41"/>
      <c r="AC252" s="41"/>
      <c r="AD252" s="41"/>
      <c r="AE252" s="5" t="str">
        <f t="shared" si="103"/>
        <v/>
      </c>
      <c r="AF252" s="41"/>
      <c r="AG252" s="41"/>
      <c r="AH252" s="41"/>
      <c r="AI252" s="41"/>
      <c r="AJ252" s="41"/>
      <c r="AK252" s="41"/>
      <c r="AL252" s="41"/>
      <c r="AM252" s="41"/>
      <c r="AN252" s="41">
        <f t="shared" si="111"/>
        <v>19.480519480519479</v>
      </c>
      <c r="AO252" s="41">
        <v>1078</v>
      </c>
      <c r="AP252" s="110" t="s">
        <v>103</v>
      </c>
      <c r="AQ252" s="111" t="s">
        <v>103</v>
      </c>
      <c r="AR252" s="126" t="str">
        <f t="shared" si="104"/>
        <v/>
      </c>
      <c r="AS252" s="126" t="str">
        <f t="shared" si="105"/>
        <v/>
      </c>
      <c r="AT252" s="127">
        <v>1164</v>
      </c>
      <c r="AU252" s="128" t="s">
        <v>103</v>
      </c>
      <c r="AV252" s="129" t="s">
        <v>103</v>
      </c>
      <c r="AW252" s="126" t="str">
        <f t="shared" si="106"/>
        <v/>
      </c>
      <c r="AX252" s="126" t="str">
        <f t="shared" si="107"/>
        <v/>
      </c>
      <c r="AY252" s="143" t="str">
        <f t="shared" si="108"/>
        <v/>
      </c>
      <c r="AZ252" s="97" t="s">
        <v>103</v>
      </c>
      <c r="BA252" s="68"/>
      <c r="BB252" s="68"/>
      <c r="BC252" s="68"/>
      <c r="BD252" s="68"/>
      <c r="BE252" s="15"/>
      <c r="BF252" s="5">
        <f t="shared" si="109"/>
        <v>6679.8</v>
      </c>
      <c r="BG252" s="42">
        <v>1575</v>
      </c>
      <c r="BH252" s="42">
        <v>0</v>
      </c>
      <c r="BI252" s="42"/>
      <c r="BJ252" s="42"/>
      <c r="BK252" s="42">
        <v>5104.8</v>
      </c>
      <c r="BL252" s="42"/>
      <c r="BM252" s="15"/>
    </row>
    <row r="253" spans="1:65" ht="17.25" outlineLevel="5" thickBot="1" x14ac:dyDescent="0.35">
      <c r="A253" s="31">
        <f t="shared" si="112"/>
        <v>7</v>
      </c>
      <c r="B253" s="32">
        <f t="shared" si="110"/>
        <v>44773</v>
      </c>
      <c r="C253" s="51">
        <v>323748</v>
      </c>
      <c r="D253" s="64" t="str">
        <f t="shared" si="100"/>
        <v/>
      </c>
      <c r="E253" s="12"/>
      <c r="F253" s="12"/>
      <c r="G253" s="12"/>
      <c r="H253" s="12"/>
      <c r="I253" s="12"/>
      <c r="J253" s="12"/>
      <c r="K253" s="12"/>
      <c r="L253" s="12"/>
      <c r="M253" s="74" t="str">
        <f t="shared" si="101"/>
        <v/>
      </c>
      <c r="N253" s="83" t="s">
        <v>103</v>
      </c>
      <c r="O253" s="83" t="s">
        <v>103</v>
      </c>
      <c r="P253" s="83"/>
      <c r="Q253" s="83"/>
      <c r="R253" s="83"/>
      <c r="S253" s="83"/>
      <c r="T253" s="83"/>
      <c r="U253" s="83"/>
      <c r="V253" s="5" t="str">
        <f t="shared" si="102"/>
        <v/>
      </c>
      <c r="W253" s="41"/>
      <c r="X253" s="41"/>
      <c r="Y253" s="41"/>
      <c r="Z253" s="41"/>
      <c r="AA253" s="41"/>
      <c r="AB253" s="41"/>
      <c r="AC253" s="41"/>
      <c r="AD253" s="41"/>
      <c r="AE253" s="5" t="str">
        <f t="shared" si="103"/>
        <v/>
      </c>
      <c r="AF253" s="41"/>
      <c r="AG253" s="41"/>
      <c r="AH253" s="41"/>
      <c r="AI253" s="41"/>
      <c r="AJ253" s="41"/>
      <c r="AK253" s="41"/>
      <c r="AL253" s="41"/>
      <c r="AM253" s="41"/>
      <c r="AN253" s="41">
        <f t="shared" si="111"/>
        <v>18.633540372670808</v>
      </c>
      <c r="AO253" s="41">
        <v>1127</v>
      </c>
      <c r="AP253" s="110" t="s">
        <v>103</v>
      </c>
      <c r="AQ253" s="111" t="s">
        <v>103</v>
      </c>
      <c r="AR253" s="126" t="str">
        <f t="shared" si="104"/>
        <v/>
      </c>
      <c r="AS253" s="126" t="str">
        <f t="shared" si="105"/>
        <v/>
      </c>
      <c r="AT253" s="127">
        <v>1140</v>
      </c>
      <c r="AU253" s="128" t="s">
        <v>103</v>
      </c>
      <c r="AV253" s="129" t="s">
        <v>103</v>
      </c>
      <c r="AW253" s="126" t="str">
        <f t="shared" si="106"/>
        <v/>
      </c>
      <c r="AX253" s="126" t="str">
        <f t="shared" si="107"/>
        <v/>
      </c>
      <c r="AY253" s="143" t="str">
        <f t="shared" si="108"/>
        <v/>
      </c>
      <c r="AZ253" s="97" t="s">
        <v>103</v>
      </c>
      <c r="BA253" s="68"/>
      <c r="BB253" s="68"/>
      <c r="BC253" s="68"/>
      <c r="BD253" s="68"/>
      <c r="BE253" s="15"/>
      <c r="BF253" s="5">
        <f t="shared" si="109"/>
        <v>8992.4</v>
      </c>
      <c r="BG253" s="42">
        <v>3075</v>
      </c>
      <c r="BH253" s="42">
        <v>0</v>
      </c>
      <c r="BI253" s="42"/>
      <c r="BJ253" s="42"/>
      <c r="BK253" s="42">
        <v>5917.4</v>
      </c>
      <c r="BL253" s="42"/>
      <c r="BM253" s="15"/>
    </row>
    <row r="254" spans="1:65" outlineLevel="4" x14ac:dyDescent="0.3">
      <c r="A254" s="156" t="s">
        <v>41</v>
      </c>
      <c r="B254" s="157"/>
      <c r="C254" s="50">
        <f t="shared" ref="C254:BM254" si="113">SUBTOTAL(4,C223:C253)</f>
        <v>346230</v>
      </c>
      <c r="D254" s="60">
        <f t="shared" si="113"/>
        <v>0</v>
      </c>
      <c r="E254" s="28">
        <f t="shared" si="113"/>
        <v>0</v>
      </c>
      <c r="F254" s="28">
        <f t="shared" si="113"/>
        <v>0</v>
      </c>
      <c r="G254" s="28">
        <f t="shared" si="113"/>
        <v>0</v>
      </c>
      <c r="H254" s="28">
        <f t="shared" si="113"/>
        <v>0</v>
      </c>
      <c r="I254" s="28">
        <f t="shared" si="113"/>
        <v>0</v>
      </c>
      <c r="J254" s="28">
        <f t="shared" si="113"/>
        <v>0</v>
      </c>
      <c r="K254" s="28">
        <f t="shared" si="113"/>
        <v>0</v>
      </c>
      <c r="L254" s="28">
        <f t="shared" si="113"/>
        <v>0</v>
      </c>
      <c r="M254" s="71">
        <f t="shared" si="113"/>
        <v>7.2</v>
      </c>
      <c r="N254" s="82">
        <f t="shared" si="113"/>
        <v>7.13</v>
      </c>
      <c r="O254" s="82">
        <f t="shared" si="113"/>
        <v>7.19</v>
      </c>
      <c r="P254" s="82">
        <f t="shared" si="113"/>
        <v>0</v>
      </c>
      <c r="Q254" s="82">
        <f t="shared" si="113"/>
        <v>0</v>
      </c>
      <c r="R254" s="82">
        <f t="shared" si="113"/>
        <v>0</v>
      </c>
      <c r="S254" s="82">
        <f t="shared" si="113"/>
        <v>0</v>
      </c>
      <c r="T254" s="82">
        <f t="shared" si="113"/>
        <v>0</v>
      </c>
      <c r="U254" s="82">
        <f t="shared" si="113"/>
        <v>0</v>
      </c>
      <c r="V254" s="29">
        <f t="shared" si="113"/>
        <v>0</v>
      </c>
      <c r="W254" s="39">
        <f t="shared" si="113"/>
        <v>0</v>
      </c>
      <c r="X254" s="39">
        <f t="shared" si="113"/>
        <v>0</v>
      </c>
      <c r="Y254" s="39">
        <f t="shared" si="113"/>
        <v>0</v>
      </c>
      <c r="Z254" s="39">
        <f t="shared" si="113"/>
        <v>0</v>
      </c>
      <c r="AA254" s="39">
        <f t="shared" si="113"/>
        <v>0</v>
      </c>
      <c r="AB254" s="39">
        <f t="shared" si="113"/>
        <v>0</v>
      </c>
      <c r="AC254" s="39">
        <f t="shared" si="113"/>
        <v>0</v>
      </c>
      <c r="AD254" s="39">
        <f t="shared" si="113"/>
        <v>0</v>
      </c>
      <c r="AE254" s="29">
        <f t="shared" si="113"/>
        <v>0</v>
      </c>
      <c r="AF254" s="39">
        <f t="shared" si="113"/>
        <v>0</v>
      </c>
      <c r="AG254" s="39">
        <f t="shared" si="113"/>
        <v>0</v>
      </c>
      <c r="AH254" s="39">
        <f t="shared" si="113"/>
        <v>0</v>
      </c>
      <c r="AI254" s="39">
        <f t="shared" si="113"/>
        <v>0</v>
      </c>
      <c r="AJ254" s="39">
        <f t="shared" si="113"/>
        <v>0</v>
      </c>
      <c r="AK254" s="39">
        <f t="shared" si="113"/>
        <v>0</v>
      </c>
      <c r="AL254" s="39">
        <f t="shared" si="113"/>
        <v>0</v>
      </c>
      <c r="AM254" s="39">
        <f t="shared" si="113"/>
        <v>0</v>
      </c>
      <c r="AN254" s="39">
        <f t="shared" si="113"/>
        <v>29.957203994293867</v>
      </c>
      <c r="AO254" s="39">
        <f t="shared" si="113"/>
        <v>1246</v>
      </c>
      <c r="AP254" s="104">
        <f t="shared" si="113"/>
        <v>3.8</v>
      </c>
      <c r="AQ254" s="105">
        <f t="shared" si="113"/>
        <v>3</v>
      </c>
      <c r="AR254" s="106">
        <f t="shared" si="113"/>
        <v>79.037800687285213</v>
      </c>
      <c r="AS254" s="106">
        <f t="shared" si="113"/>
        <v>21.680216802168019</v>
      </c>
      <c r="AT254" s="107">
        <f t="shared" si="113"/>
        <v>1266</v>
      </c>
      <c r="AU254" s="108">
        <f t="shared" si="113"/>
        <v>2.4</v>
      </c>
      <c r="AV254" s="109">
        <f t="shared" si="113"/>
        <v>1.62</v>
      </c>
      <c r="AW254" s="106">
        <f t="shared" si="113"/>
        <v>68.067226890756302</v>
      </c>
      <c r="AX254" s="106">
        <f t="shared" si="113"/>
        <v>33.478260869565219</v>
      </c>
      <c r="AY254" s="60">
        <f t="shared" si="113"/>
        <v>46.956521739130388</v>
      </c>
      <c r="AZ254" s="96">
        <f t="shared" si="113"/>
        <v>82.92</v>
      </c>
      <c r="BA254" s="67">
        <f t="shared" si="113"/>
        <v>46.7</v>
      </c>
      <c r="BB254" s="67">
        <f t="shared" si="113"/>
        <v>34.700000000000003</v>
      </c>
      <c r="BC254" s="67">
        <f t="shared" si="113"/>
        <v>2754</v>
      </c>
      <c r="BD254" s="67">
        <f t="shared" si="113"/>
        <v>0</v>
      </c>
      <c r="BE254" s="27">
        <f t="shared" si="113"/>
        <v>0</v>
      </c>
      <c r="BF254" s="29">
        <f t="shared" si="113"/>
        <v>11359</v>
      </c>
      <c r="BG254" s="39">
        <f t="shared" si="113"/>
        <v>5380</v>
      </c>
      <c r="BH254" s="40">
        <f t="shared" si="113"/>
        <v>2140</v>
      </c>
      <c r="BI254" s="40">
        <f t="shared" si="113"/>
        <v>0</v>
      </c>
      <c r="BJ254" s="40">
        <f t="shared" si="113"/>
        <v>0</v>
      </c>
      <c r="BK254" s="40">
        <f t="shared" si="113"/>
        <v>6011.3</v>
      </c>
      <c r="BL254" s="40">
        <f t="shared" si="113"/>
        <v>0</v>
      </c>
      <c r="BM254" s="27">
        <f t="shared" si="113"/>
        <v>0</v>
      </c>
    </row>
    <row r="255" spans="1:65" outlineLevel="3" x14ac:dyDescent="0.3">
      <c r="A255" s="158" t="s">
        <v>30</v>
      </c>
      <c r="B255" s="159"/>
      <c r="C255" s="51">
        <f t="shared" ref="C255:BM255" si="114">SUBTOTAL(5,C223:C253)</f>
        <v>314301</v>
      </c>
      <c r="D255" s="61">
        <f t="shared" si="114"/>
        <v>0</v>
      </c>
      <c r="E255" s="12">
        <f t="shared" si="114"/>
        <v>0</v>
      </c>
      <c r="F255" s="12">
        <f t="shared" si="114"/>
        <v>0</v>
      </c>
      <c r="G255" s="12">
        <f t="shared" si="114"/>
        <v>0</v>
      </c>
      <c r="H255" s="12">
        <f t="shared" si="114"/>
        <v>0</v>
      </c>
      <c r="I255" s="12">
        <f t="shared" si="114"/>
        <v>0</v>
      </c>
      <c r="J255" s="12">
        <f t="shared" si="114"/>
        <v>0</v>
      </c>
      <c r="K255" s="12">
        <f t="shared" si="114"/>
        <v>0</v>
      </c>
      <c r="L255" s="12">
        <f t="shared" si="114"/>
        <v>0</v>
      </c>
      <c r="M255" s="72">
        <f t="shared" si="114"/>
        <v>7.1</v>
      </c>
      <c r="N255" s="83">
        <f t="shared" si="114"/>
        <v>7.11</v>
      </c>
      <c r="O255" s="83">
        <f t="shared" si="114"/>
        <v>7.08</v>
      </c>
      <c r="P255" s="83">
        <f t="shared" si="114"/>
        <v>0</v>
      </c>
      <c r="Q255" s="83">
        <f t="shared" si="114"/>
        <v>0</v>
      </c>
      <c r="R255" s="83">
        <f t="shared" si="114"/>
        <v>0</v>
      </c>
      <c r="S255" s="83">
        <f t="shared" si="114"/>
        <v>0</v>
      </c>
      <c r="T255" s="83">
        <f t="shared" si="114"/>
        <v>0</v>
      </c>
      <c r="U255" s="83">
        <f t="shared" si="114"/>
        <v>0</v>
      </c>
      <c r="V255" s="6">
        <f t="shared" si="114"/>
        <v>0</v>
      </c>
      <c r="W255" s="41">
        <f t="shared" si="114"/>
        <v>0</v>
      </c>
      <c r="X255" s="41">
        <f t="shared" si="114"/>
        <v>0</v>
      </c>
      <c r="Y255" s="41">
        <f t="shared" si="114"/>
        <v>0</v>
      </c>
      <c r="Z255" s="41">
        <f t="shared" si="114"/>
        <v>0</v>
      </c>
      <c r="AA255" s="41">
        <f t="shared" si="114"/>
        <v>0</v>
      </c>
      <c r="AB255" s="41">
        <f t="shared" si="114"/>
        <v>0</v>
      </c>
      <c r="AC255" s="41">
        <f t="shared" si="114"/>
        <v>0</v>
      </c>
      <c r="AD255" s="41">
        <f t="shared" si="114"/>
        <v>0</v>
      </c>
      <c r="AE255" s="6">
        <f t="shared" si="114"/>
        <v>0</v>
      </c>
      <c r="AF255" s="41">
        <f t="shared" si="114"/>
        <v>0</v>
      </c>
      <c r="AG255" s="41">
        <f t="shared" si="114"/>
        <v>0</v>
      </c>
      <c r="AH255" s="41">
        <f t="shared" si="114"/>
        <v>0</v>
      </c>
      <c r="AI255" s="41">
        <f t="shared" si="114"/>
        <v>0</v>
      </c>
      <c r="AJ255" s="41">
        <f t="shared" si="114"/>
        <v>0</v>
      </c>
      <c r="AK255" s="41">
        <f t="shared" si="114"/>
        <v>0</v>
      </c>
      <c r="AL255" s="41">
        <f t="shared" si="114"/>
        <v>0</v>
      </c>
      <c r="AM255" s="41">
        <f t="shared" si="114"/>
        <v>0</v>
      </c>
      <c r="AN255" s="41">
        <f t="shared" si="114"/>
        <v>16.853932584269664</v>
      </c>
      <c r="AO255" s="41">
        <f t="shared" si="114"/>
        <v>701</v>
      </c>
      <c r="AP255" s="110">
        <f t="shared" si="114"/>
        <v>2.82</v>
      </c>
      <c r="AQ255" s="111">
        <f t="shared" si="114"/>
        <v>2.2200000000000002</v>
      </c>
      <c r="AR255" s="112">
        <f t="shared" si="114"/>
        <v>78.319783197831981</v>
      </c>
      <c r="AS255" s="112">
        <f t="shared" si="114"/>
        <v>20.962199312714787</v>
      </c>
      <c r="AT255" s="113">
        <f t="shared" si="114"/>
        <v>832</v>
      </c>
      <c r="AU255" s="114">
        <f t="shared" si="114"/>
        <v>2.2999999999999998</v>
      </c>
      <c r="AV255" s="115">
        <f t="shared" si="114"/>
        <v>1.53</v>
      </c>
      <c r="AW255" s="112">
        <f t="shared" si="114"/>
        <v>66.521739130434781</v>
      </c>
      <c r="AX255" s="112">
        <f t="shared" si="114"/>
        <v>31.932773109243698</v>
      </c>
      <c r="AY255" s="61">
        <f t="shared" si="114"/>
        <v>41.760661483844871</v>
      </c>
      <c r="AZ255" s="97">
        <f t="shared" si="114"/>
        <v>81.67</v>
      </c>
      <c r="BA255" s="68">
        <f t="shared" si="114"/>
        <v>46.7</v>
      </c>
      <c r="BB255" s="68">
        <f t="shared" si="114"/>
        <v>34.700000000000003</v>
      </c>
      <c r="BC255" s="68">
        <f t="shared" si="114"/>
        <v>2754</v>
      </c>
      <c r="BD255" s="68">
        <f t="shared" si="114"/>
        <v>0</v>
      </c>
      <c r="BE255" s="15">
        <f t="shared" si="114"/>
        <v>0</v>
      </c>
      <c r="BF255" s="6">
        <f t="shared" si="114"/>
        <v>3087.7</v>
      </c>
      <c r="BG255" s="41">
        <f t="shared" si="114"/>
        <v>0</v>
      </c>
      <c r="BH255" s="42">
        <f t="shared" si="114"/>
        <v>0</v>
      </c>
      <c r="BI255" s="42">
        <f t="shared" si="114"/>
        <v>0</v>
      </c>
      <c r="BJ255" s="42">
        <f t="shared" si="114"/>
        <v>0</v>
      </c>
      <c r="BK255" s="42">
        <f t="shared" si="114"/>
        <v>991.7</v>
      </c>
      <c r="BL255" s="42">
        <f t="shared" si="114"/>
        <v>0</v>
      </c>
      <c r="BM255" s="15">
        <f t="shared" si="114"/>
        <v>0</v>
      </c>
    </row>
    <row r="256" spans="1:65" outlineLevel="2" x14ac:dyDescent="0.3">
      <c r="A256" s="158" t="s">
        <v>19</v>
      </c>
      <c r="B256" s="159"/>
      <c r="C256" s="51">
        <f>IFERROR(SUBTOTAL(1,C223:C253),"")</f>
        <v>325825.6451612903</v>
      </c>
      <c r="D256" s="61" t="str">
        <f t="shared" ref="D256:BM256" si="115">IFERROR(SUBTOTAL(1,D223:D253),"")</f>
        <v/>
      </c>
      <c r="E256" s="12" t="str">
        <f t="shared" si="115"/>
        <v/>
      </c>
      <c r="F256" s="12" t="str">
        <f t="shared" si="115"/>
        <v/>
      </c>
      <c r="G256" s="12" t="str">
        <f t="shared" si="115"/>
        <v/>
      </c>
      <c r="H256" s="12" t="str">
        <f t="shared" si="115"/>
        <v/>
      </c>
      <c r="I256" s="12" t="str">
        <f t="shared" si="115"/>
        <v/>
      </c>
      <c r="J256" s="12" t="str">
        <f t="shared" si="115"/>
        <v/>
      </c>
      <c r="K256" s="12" t="str">
        <f t="shared" si="115"/>
        <v/>
      </c>
      <c r="L256" s="12" t="str">
        <f t="shared" si="115"/>
        <v/>
      </c>
      <c r="M256" s="72">
        <f t="shared" si="115"/>
        <v>7.1499999999999995</v>
      </c>
      <c r="N256" s="83">
        <f t="shared" si="115"/>
        <v>7.1224999999999996</v>
      </c>
      <c r="O256" s="83">
        <f t="shared" si="115"/>
        <v>7.1449999999999996</v>
      </c>
      <c r="P256" s="83" t="str">
        <f t="shared" si="115"/>
        <v/>
      </c>
      <c r="Q256" s="83" t="str">
        <f t="shared" si="115"/>
        <v/>
      </c>
      <c r="R256" s="83" t="str">
        <f t="shared" si="115"/>
        <v/>
      </c>
      <c r="S256" s="83" t="str">
        <f t="shared" si="115"/>
        <v/>
      </c>
      <c r="T256" s="83" t="str">
        <f t="shared" si="115"/>
        <v/>
      </c>
      <c r="U256" s="83" t="str">
        <f t="shared" si="115"/>
        <v/>
      </c>
      <c r="V256" s="6" t="str">
        <f t="shared" si="115"/>
        <v/>
      </c>
      <c r="W256" s="41" t="str">
        <f t="shared" si="115"/>
        <v/>
      </c>
      <c r="X256" s="41" t="str">
        <f t="shared" si="115"/>
        <v/>
      </c>
      <c r="Y256" s="41" t="str">
        <f t="shared" si="115"/>
        <v/>
      </c>
      <c r="Z256" s="41" t="str">
        <f t="shared" si="115"/>
        <v/>
      </c>
      <c r="AA256" s="41" t="str">
        <f t="shared" si="115"/>
        <v/>
      </c>
      <c r="AB256" s="41" t="str">
        <f t="shared" si="115"/>
        <v/>
      </c>
      <c r="AC256" s="41" t="str">
        <f t="shared" si="115"/>
        <v/>
      </c>
      <c r="AD256" s="41" t="str">
        <f t="shared" si="115"/>
        <v/>
      </c>
      <c r="AE256" s="6" t="str">
        <f t="shared" si="115"/>
        <v/>
      </c>
      <c r="AF256" s="41" t="str">
        <f t="shared" si="115"/>
        <v/>
      </c>
      <c r="AG256" s="41" t="str">
        <f t="shared" si="115"/>
        <v/>
      </c>
      <c r="AH256" s="41" t="str">
        <f t="shared" si="115"/>
        <v/>
      </c>
      <c r="AI256" s="41" t="str">
        <f t="shared" si="115"/>
        <v/>
      </c>
      <c r="AJ256" s="41" t="str">
        <f t="shared" si="115"/>
        <v/>
      </c>
      <c r="AK256" s="41" t="str">
        <f t="shared" si="115"/>
        <v/>
      </c>
      <c r="AL256" s="41" t="str">
        <f t="shared" si="115"/>
        <v/>
      </c>
      <c r="AM256" s="41" t="str">
        <f t="shared" si="115"/>
        <v/>
      </c>
      <c r="AN256" s="41">
        <f t="shared" si="115"/>
        <v>20.450633286636648</v>
      </c>
      <c r="AO256" s="41">
        <f t="shared" si="115"/>
        <v>1045.0967741935483</v>
      </c>
      <c r="AP256" s="110">
        <f t="shared" si="115"/>
        <v>3.3050000000000002</v>
      </c>
      <c r="AQ256" s="111">
        <f t="shared" si="115"/>
        <v>2.6025000000000005</v>
      </c>
      <c r="AR256" s="112">
        <f t="shared" si="115"/>
        <v>78.757089140372244</v>
      </c>
      <c r="AS256" s="112">
        <f t="shared" si="115"/>
        <v>21.242910859627752</v>
      </c>
      <c r="AT256" s="113">
        <f t="shared" si="115"/>
        <v>1110.7096774193549</v>
      </c>
      <c r="AU256" s="114">
        <f t="shared" si="115"/>
        <v>2.3547619047619044</v>
      </c>
      <c r="AV256" s="115">
        <f t="shared" si="115"/>
        <v>1.5925</v>
      </c>
      <c r="AW256" s="112">
        <f t="shared" si="115"/>
        <v>67.259514866525109</v>
      </c>
      <c r="AX256" s="112">
        <f t="shared" si="115"/>
        <v>32.740485133474891</v>
      </c>
      <c r="AY256" s="61">
        <f t="shared" si="115"/>
        <v>44.543006064190926</v>
      </c>
      <c r="AZ256" s="97">
        <f t="shared" si="115"/>
        <v>82.15190476190476</v>
      </c>
      <c r="BA256" s="68">
        <f t="shared" si="115"/>
        <v>46.7</v>
      </c>
      <c r="BB256" s="68">
        <f t="shared" si="115"/>
        <v>34.700000000000003</v>
      </c>
      <c r="BC256" s="68">
        <f t="shared" si="115"/>
        <v>2754</v>
      </c>
      <c r="BD256" s="68" t="str">
        <f t="shared" si="115"/>
        <v/>
      </c>
      <c r="BE256" s="15" t="str">
        <f>IFERROR(SUBTOTAL(1,BE223:BE253),"")</f>
        <v/>
      </c>
      <c r="BF256" s="6">
        <f t="shared" si="115"/>
        <v>7029.1838709677422</v>
      </c>
      <c r="BG256" s="41">
        <f t="shared" si="115"/>
        <v>2385.9032258064517</v>
      </c>
      <c r="BH256" s="42">
        <f t="shared" si="115"/>
        <v>69.032258064516128</v>
      </c>
      <c r="BI256" s="42" t="str">
        <f t="shared" si="115"/>
        <v/>
      </c>
      <c r="BJ256" s="42" t="str">
        <f t="shared" si="115"/>
        <v/>
      </c>
      <c r="BK256" s="42">
        <f t="shared" si="115"/>
        <v>4574.2483870967735</v>
      </c>
      <c r="BL256" s="42" t="str">
        <f t="shared" si="115"/>
        <v/>
      </c>
      <c r="BM256" s="15" t="str">
        <f t="shared" si="115"/>
        <v/>
      </c>
    </row>
    <row r="257" spans="1:65" ht="17.25" outlineLevel="1" thickBot="1" x14ac:dyDescent="0.35">
      <c r="A257" s="160" t="s">
        <v>54</v>
      </c>
      <c r="B257" s="161"/>
      <c r="C257" s="52">
        <f>SUBTOTAL(9,C223:C253)</f>
        <v>10100595</v>
      </c>
      <c r="D257" s="62"/>
      <c r="E257" s="30"/>
      <c r="F257" s="30"/>
      <c r="G257" s="30"/>
      <c r="H257" s="30"/>
      <c r="I257" s="30"/>
      <c r="J257" s="30"/>
      <c r="K257" s="30"/>
      <c r="L257" s="30"/>
      <c r="M257" s="73"/>
      <c r="N257" s="84"/>
      <c r="O257" s="84"/>
      <c r="P257" s="84"/>
      <c r="Q257" s="84"/>
      <c r="R257" s="84"/>
      <c r="S257" s="84"/>
      <c r="T257" s="84"/>
      <c r="U257" s="84"/>
      <c r="V257" s="93"/>
      <c r="W257" s="94"/>
      <c r="X257" s="94"/>
      <c r="Y257" s="94"/>
      <c r="Z257" s="94"/>
      <c r="AA257" s="94"/>
      <c r="AB257" s="94"/>
      <c r="AC257" s="94"/>
      <c r="AD257" s="94"/>
      <c r="AE257" s="93"/>
      <c r="AF257" s="94"/>
      <c r="AG257" s="94"/>
      <c r="AH257" s="94"/>
      <c r="AI257" s="94"/>
      <c r="AJ257" s="94"/>
      <c r="AK257" s="94"/>
      <c r="AL257" s="94"/>
      <c r="AM257" s="94"/>
      <c r="AN257" s="94"/>
      <c r="AO257" s="43">
        <f>SUBTOTAL(9,AO223:AO253)</f>
        <v>32398</v>
      </c>
      <c r="AP257" s="116"/>
      <c r="AQ257" s="117"/>
      <c r="AR257" s="118"/>
      <c r="AS257" s="118"/>
      <c r="AT257" s="119">
        <f>SUBTOTAL(9,AT223:AT253)</f>
        <v>34432</v>
      </c>
      <c r="AU257" s="120"/>
      <c r="AV257" s="121"/>
      <c r="AW257" s="118"/>
      <c r="AX257" s="118"/>
      <c r="AY257" s="62"/>
      <c r="AZ257" s="98"/>
      <c r="BA257" s="69"/>
      <c r="BB257" s="69"/>
      <c r="BC257" s="69"/>
      <c r="BD257" s="69"/>
      <c r="BE257" s="16">
        <f>SUBTOTAL(9,BE223:BE253)</f>
        <v>0</v>
      </c>
      <c r="BF257" s="7">
        <f t="shared" ref="BF257:BM257" si="116">SUBTOTAL(9,BF223:BF253)</f>
        <v>217904.7</v>
      </c>
      <c r="BG257" s="43">
        <f t="shared" si="116"/>
        <v>73963</v>
      </c>
      <c r="BH257" s="44">
        <f t="shared" si="116"/>
        <v>2140</v>
      </c>
      <c r="BI257" s="44">
        <f t="shared" si="116"/>
        <v>0</v>
      </c>
      <c r="BJ257" s="44">
        <f t="shared" si="116"/>
        <v>0</v>
      </c>
      <c r="BK257" s="44">
        <f t="shared" si="116"/>
        <v>141801.69999999998</v>
      </c>
      <c r="BL257" s="44">
        <f t="shared" si="116"/>
        <v>0</v>
      </c>
      <c r="BM257" s="16">
        <f t="shared" si="116"/>
        <v>0</v>
      </c>
    </row>
    <row r="258" spans="1:65" outlineLevel="5" x14ac:dyDescent="0.3">
      <c r="A258" s="21">
        <f t="shared" si="112"/>
        <v>8</v>
      </c>
      <c r="B258" s="33">
        <f>B253+1</f>
        <v>44774</v>
      </c>
      <c r="C258" s="51">
        <v>320835</v>
      </c>
      <c r="D258" s="64" t="str">
        <f t="shared" ref="D258:D288" si="117">IFERROR(ROUND(AVERAGE(E258:L258),1),"")</f>
        <v/>
      </c>
      <c r="E258" s="12"/>
      <c r="F258" s="12"/>
      <c r="G258" s="12"/>
      <c r="H258" s="12"/>
      <c r="I258" s="12"/>
      <c r="J258" s="12"/>
      <c r="K258" s="12"/>
      <c r="L258" s="12"/>
      <c r="M258" s="74" t="str">
        <f t="shared" ref="M258:M288" si="118">IFERROR(ROUND(AVERAGE(N258:U258),1),"")</f>
        <v/>
      </c>
      <c r="N258" s="83" t="s">
        <v>103</v>
      </c>
      <c r="O258" s="83" t="s">
        <v>103</v>
      </c>
      <c r="P258" s="83"/>
      <c r="Q258" s="83"/>
      <c r="R258" s="83"/>
      <c r="S258" s="83"/>
      <c r="T258" s="83"/>
      <c r="U258" s="83"/>
      <c r="V258" s="5" t="str">
        <f t="shared" ref="V258:V288" si="119">IFERROR(ROUND(AVERAGE(W258:AD258),1),"")</f>
        <v/>
      </c>
      <c r="W258" s="41"/>
      <c r="X258" s="41"/>
      <c r="Y258" s="41"/>
      <c r="Z258" s="41"/>
      <c r="AA258" s="41"/>
      <c r="AB258" s="41"/>
      <c r="AC258" s="41"/>
      <c r="AD258" s="41"/>
      <c r="AE258" s="5" t="str">
        <f t="shared" ref="AE258:AE288" si="120">IFERROR(ROUND(AVERAGE(AF258:AM258),1),"")</f>
        <v/>
      </c>
      <c r="AF258" s="41"/>
      <c r="AG258" s="41"/>
      <c r="AH258" s="41"/>
      <c r="AI258" s="41"/>
      <c r="AJ258" s="41"/>
      <c r="AK258" s="41"/>
      <c r="AL258" s="41"/>
      <c r="AM258" s="41"/>
      <c r="AN258" s="41">
        <f>21000/AO258</f>
        <v>19.571295433364398</v>
      </c>
      <c r="AO258" s="41">
        <v>1073</v>
      </c>
      <c r="AP258" s="110" t="s">
        <v>103</v>
      </c>
      <c r="AQ258" s="111" t="s">
        <v>103</v>
      </c>
      <c r="AR258" s="126" t="str">
        <f t="shared" ref="AR258:AR288" si="121">IFERROR(AQ258/AP258*100,"")</f>
        <v/>
      </c>
      <c r="AS258" s="126" t="str">
        <f t="shared" ref="AS258:AS288" si="122">IFERROR(100-AR258,"")</f>
        <v/>
      </c>
      <c r="AT258" s="127">
        <v>1099</v>
      </c>
      <c r="AU258" s="128">
        <v>2.34</v>
      </c>
      <c r="AV258" s="129" t="s">
        <v>103</v>
      </c>
      <c r="AW258" s="126" t="str">
        <f t="shared" ref="AW258:AW288" si="123">IFERROR(AV258/AU258*100,"")</f>
        <v/>
      </c>
      <c r="AX258" s="126" t="str">
        <f t="shared" ref="AX258:AX288" si="124">IFERROR(100-AW258,"")</f>
        <v/>
      </c>
      <c r="AY258" s="64" t="str">
        <f t="shared" ref="AY258:AY288" si="125">IFERROR((1-((AW258*AS258)/(AX258*AR258)))*100,"")</f>
        <v/>
      </c>
      <c r="AZ258" s="97">
        <v>82.01</v>
      </c>
      <c r="BA258" s="68"/>
      <c r="BB258" s="68"/>
      <c r="BC258" s="68"/>
      <c r="BD258" s="68"/>
      <c r="BE258" s="15"/>
      <c r="BF258" s="5">
        <f t="shared" ref="BF258:BF288" si="126">IF(SUM(BG258:BM258)=0,"",SUM(BG258:BM258))</f>
        <v>9805</v>
      </c>
      <c r="BG258" s="42">
        <v>3600</v>
      </c>
      <c r="BH258" s="42">
        <v>0</v>
      </c>
      <c r="BI258" s="42"/>
      <c r="BJ258" s="42"/>
      <c r="BK258" s="42">
        <v>6205</v>
      </c>
      <c r="BL258" s="42"/>
      <c r="BM258" s="15"/>
    </row>
    <row r="259" spans="1:65" outlineLevel="5" x14ac:dyDescent="0.3">
      <c r="A259" s="22">
        <f t="shared" si="112"/>
        <v>8</v>
      </c>
      <c r="B259" s="9">
        <f t="shared" si="110"/>
        <v>44775</v>
      </c>
      <c r="C259" s="51">
        <v>324218</v>
      </c>
      <c r="D259" s="64" t="str">
        <f t="shared" si="117"/>
        <v/>
      </c>
      <c r="E259" s="12"/>
      <c r="F259" s="12"/>
      <c r="G259" s="12"/>
      <c r="H259" s="12"/>
      <c r="I259" s="12"/>
      <c r="J259" s="12"/>
      <c r="K259" s="12"/>
      <c r="L259" s="12"/>
      <c r="M259" s="74" t="str">
        <f t="shared" si="118"/>
        <v/>
      </c>
      <c r="N259" s="83" t="s">
        <v>103</v>
      </c>
      <c r="O259" s="83" t="s">
        <v>103</v>
      </c>
      <c r="P259" s="83"/>
      <c r="Q259" s="83"/>
      <c r="R259" s="83"/>
      <c r="S259" s="83"/>
      <c r="T259" s="83"/>
      <c r="U259" s="83"/>
      <c r="V259" s="5" t="str">
        <f t="shared" si="119"/>
        <v/>
      </c>
      <c r="W259" s="41"/>
      <c r="X259" s="41"/>
      <c r="Y259" s="41"/>
      <c r="Z259" s="41"/>
      <c r="AA259" s="41"/>
      <c r="AB259" s="41"/>
      <c r="AC259" s="41"/>
      <c r="AD259" s="41"/>
      <c r="AE259" s="5" t="str">
        <f t="shared" si="120"/>
        <v/>
      </c>
      <c r="AF259" s="41"/>
      <c r="AG259" s="41"/>
      <c r="AH259" s="41"/>
      <c r="AI259" s="41"/>
      <c r="AJ259" s="41"/>
      <c r="AK259" s="41"/>
      <c r="AL259" s="41"/>
      <c r="AM259" s="41"/>
      <c r="AN259" s="41">
        <f t="shared" ref="AN259:AN288" si="127">21000/AO259</f>
        <v>17.573221757322177</v>
      </c>
      <c r="AO259" s="41">
        <v>1195</v>
      </c>
      <c r="AP259" s="110" t="s">
        <v>103</v>
      </c>
      <c r="AQ259" s="111" t="s">
        <v>103</v>
      </c>
      <c r="AR259" s="126" t="str">
        <f t="shared" si="121"/>
        <v/>
      </c>
      <c r="AS259" s="126" t="str">
        <f t="shared" si="122"/>
        <v/>
      </c>
      <c r="AT259" s="127">
        <v>1219</v>
      </c>
      <c r="AU259" s="128">
        <v>2.31</v>
      </c>
      <c r="AV259" s="129" t="s">
        <v>103</v>
      </c>
      <c r="AW259" s="126" t="str">
        <f t="shared" si="123"/>
        <v/>
      </c>
      <c r="AX259" s="126" t="str">
        <f t="shared" si="124"/>
        <v/>
      </c>
      <c r="AY259" s="64" t="str">
        <f t="shared" si="125"/>
        <v/>
      </c>
      <c r="AZ259" s="97">
        <v>81.89</v>
      </c>
      <c r="BA259" s="68"/>
      <c r="BB259" s="68"/>
      <c r="BC259" s="68"/>
      <c r="BD259" s="68"/>
      <c r="BE259" s="15"/>
      <c r="BF259" s="5">
        <f t="shared" si="126"/>
        <v>9042</v>
      </c>
      <c r="BG259" s="42">
        <v>2850</v>
      </c>
      <c r="BH259" s="42">
        <v>0</v>
      </c>
      <c r="BI259" s="42"/>
      <c r="BJ259" s="42"/>
      <c r="BK259" s="42">
        <v>6192</v>
      </c>
      <c r="BL259" s="42"/>
      <c r="BM259" s="15"/>
    </row>
    <row r="260" spans="1:65" outlineLevel="5" x14ac:dyDescent="0.3">
      <c r="A260" s="22">
        <f t="shared" si="112"/>
        <v>8</v>
      </c>
      <c r="B260" s="9">
        <f t="shared" si="110"/>
        <v>44776</v>
      </c>
      <c r="C260" s="51">
        <v>323072</v>
      </c>
      <c r="D260" s="64" t="str">
        <f t="shared" si="117"/>
        <v/>
      </c>
      <c r="E260" s="12"/>
      <c r="F260" s="12"/>
      <c r="G260" s="12"/>
      <c r="H260" s="12"/>
      <c r="I260" s="12"/>
      <c r="J260" s="12"/>
      <c r="K260" s="12"/>
      <c r="L260" s="12"/>
      <c r="M260" s="74" t="str">
        <f t="shared" si="118"/>
        <v/>
      </c>
      <c r="N260" s="83" t="s">
        <v>103</v>
      </c>
      <c r="O260" s="83" t="s">
        <v>103</v>
      </c>
      <c r="P260" s="83"/>
      <c r="Q260" s="83"/>
      <c r="R260" s="83"/>
      <c r="S260" s="83"/>
      <c r="T260" s="83"/>
      <c r="U260" s="83"/>
      <c r="V260" s="5" t="str">
        <f t="shared" si="119"/>
        <v/>
      </c>
      <c r="W260" s="41"/>
      <c r="X260" s="41"/>
      <c r="Y260" s="41"/>
      <c r="Z260" s="41"/>
      <c r="AA260" s="41"/>
      <c r="AB260" s="41"/>
      <c r="AC260" s="41"/>
      <c r="AD260" s="41"/>
      <c r="AE260" s="5" t="str">
        <f t="shared" si="120"/>
        <v/>
      </c>
      <c r="AF260" s="41"/>
      <c r="AG260" s="41"/>
      <c r="AH260" s="41"/>
      <c r="AI260" s="41"/>
      <c r="AJ260" s="41"/>
      <c r="AK260" s="41"/>
      <c r="AL260" s="41"/>
      <c r="AM260" s="41"/>
      <c r="AN260" s="41">
        <f t="shared" si="127"/>
        <v>16.535433070866141</v>
      </c>
      <c r="AO260" s="41">
        <v>1270</v>
      </c>
      <c r="AP260" s="110" t="s">
        <v>103</v>
      </c>
      <c r="AQ260" s="111" t="s">
        <v>103</v>
      </c>
      <c r="AR260" s="126" t="str">
        <f t="shared" si="121"/>
        <v/>
      </c>
      <c r="AS260" s="126" t="str">
        <f t="shared" si="122"/>
        <v/>
      </c>
      <c r="AT260" s="127">
        <v>1257</v>
      </c>
      <c r="AU260" s="128">
        <v>2.2799999999999998</v>
      </c>
      <c r="AV260" s="129" t="s">
        <v>103</v>
      </c>
      <c r="AW260" s="126" t="str">
        <f t="shared" si="123"/>
        <v/>
      </c>
      <c r="AX260" s="126" t="str">
        <f t="shared" si="124"/>
        <v/>
      </c>
      <c r="AY260" s="64" t="str">
        <f t="shared" si="125"/>
        <v/>
      </c>
      <c r="AZ260" s="97">
        <v>82.42</v>
      </c>
      <c r="BA260" s="68"/>
      <c r="BB260" s="68"/>
      <c r="BC260" s="68"/>
      <c r="BD260" s="68"/>
      <c r="BE260" s="15"/>
      <c r="BF260" s="5">
        <f t="shared" si="126"/>
        <v>8247</v>
      </c>
      <c r="BG260" s="42">
        <v>2475</v>
      </c>
      <c r="BH260" s="42">
        <v>0</v>
      </c>
      <c r="BI260" s="42"/>
      <c r="BJ260" s="42"/>
      <c r="BK260" s="42">
        <v>5772</v>
      </c>
      <c r="BL260" s="42"/>
      <c r="BM260" s="15"/>
    </row>
    <row r="261" spans="1:65" outlineLevel="5" x14ac:dyDescent="0.3">
      <c r="A261" s="22">
        <f t="shared" si="112"/>
        <v>8</v>
      </c>
      <c r="B261" s="9">
        <f t="shared" si="110"/>
        <v>44777</v>
      </c>
      <c r="C261" s="51">
        <v>323118</v>
      </c>
      <c r="D261" s="64" t="str">
        <f t="shared" si="117"/>
        <v/>
      </c>
      <c r="E261" s="12"/>
      <c r="F261" s="12"/>
      <c r="G261" s="12"/>
      <c r="H261" s="12"/>
      <c r="I261" s="12"/>
      <c r="J261" s="12"/>
      <c r="K261" s="12"/>
      <c r="L261" s="12"/>
      <c r="M261" s="74">
        <f t="shared" si="118"/>
        <v>7.2</v>
      </c>
      <c r="N261" s="83">
        <v>7.15</v>
      </c>
      <c r="O261" s="83">
        <v>7.16</v>
      </c>
      <c r="P261" s="83"/>
      <c r="Q261" s="83"/>
      <c r="R261" s="83"/>
      <c r="S261" s="83"/>
      <c r="T261" s="83"/>
      <c r="U261" s="83"/>
      <c r="V261" s="5" t="str">
        <f t="shared" si="119"/>
        <v/>
      </c>
      <c r="W261" s="41"/>
      <c r="X261" s="41"/>
      <c r="Y261" s="41"/>
      <c r="Z261" s="41"/>
      <c r="AA261" s="41"/>
      <c r="AB261" s="41"/>
      <c r="AC261" s="41"/>
      <c r="AD261" s="41"/>
      <c r="AE261" s="5" t="str">
        <f t="shared" si="120"/>
        <v/>
      </c>
      <c r="AF261" s="41"/>
      <c r="AG261" s="41"/>
      <c r="AH261" s="41"/>
      <c r="AI261" s="41"/>
      <c r="AJ261" s="41"/>
      <c r="AK261" s="41"/>
      <c r="AL261" s="41"/>
      <c r="AM261" s="41"/>
      <c r="AN261" s="41">
        <f t="shared" si="127"/>
        <v>16.867469879518072</v>
      </c>
      <c r="AO261" s="41">
        <v>1245</v>
      </c>
      <c r="AP261" s="110">
        <v>3.03</v>
      </c>
      <c r="AQ261" s="111">
        <v>2.44</v>
      </c>
      <c r="AR261" s="126">
        <f t="shared" si="121"/>
        <v>80.528052805280538</v>
      </c>
      <c r="AS261" s="126">
        <f t="shared" si="122"/>
        <v>19.471947194719462</v>
      </c>
      <c r="AT261" s="127">
        <v>1256</v>
      </c>
      <c r="AU261" s="128">
        <v>2.25</v>
      </c>
      <c r="AV261" s="129">
        <v>1.52</v>
      </c>
      <c r="AW261" s="126">
        <f t="shared" si="123"/>
        <v>67.555555555555557</v>
      </c>
      <c r="AX261" s="126">
        <f t="shared" si="124"/>
        <v>32.444444444444443</v>
      </c>
      <c r="AY261" s="64">
        <f t="shared" si="125"/>
        <v>49.651920053896283</v>
      </c>
      <c r="AZ261" s="97">
        <v>82.92</v>
      </c>
      <c r="BA261" s="68"/>
      <c r="BB261" s="68"/>
      <c r="BC261" s="68"/>
      <c r="BD261" s="68"/>
      <c r="BE261" s="15"/>
      <c r="BF261" s="5">
        <f t="shared" si="126"/>
        <v>6061</v>
      </c>
      <c r="BG261" s="42">
        <v>0</v>
      </c>
      <c r="BH261" s="42">
        <v>0</v>
      </c>
      <c r="BI261" s="42"/>
      <c r="BJ261" s="42"/>
      <c r="BK261" s="42">
        <v>6061</v>
      </c>
      <c r="BL261" s="42"/>
      <c r="BM261" s="15"/>
    </row>
    <row r="262" spans="1:65" outlineLevel="5" x14ac:dyDescent="0.3">
      <c r="A262" s="22">
        <f t="shared" si="112"/>
        <v>8</v>
      </c>
      <c r="B262" s="9">
        <f t="shared" si="110"/>
        <v>44778</v>
      </c>
      <c r="C262" s="51">
        <v>322482</v>
      </c>
      <c r="D262" s="64" t="str">
        <f t="shared" si="117"/>
        <v/>
      </c>
      <c r="E262" s="12"/>
      <c r="F262" s="12"/>
      <c r="G262" s="12"/>
      <c r="H262" s="12"/>
      <c r="I262" s="12"/>
      <c r="J262" s="12"/>
      <c r="K262" s="12"/>
      <c r="L262" s="12"/>
      <c r="M262" s="74" t="str">
        <f t="shared" si="118"/>
        <v/>
      </c>
      <c r="N262" s="83" t="s">
        <v>103</v>
      </c>
      <c r="O262" s="83" t="s">
        <v>103</v>
      </c>
      <c r="P262" s="83"/>
      <c r="Q262" s="83"/>
      <c r="R262" s="83"/>
      <c r="S262" s="83"/>
      <c r="T262" s="83"/>
      <c r="U262" s="83"/>
      <c r="V262" s="5" t="str">
        <f t="shared" si="119"/>
        <v/>
      </c>
      <c r="W262" s="41"/>
      <c r="X262" s="41"/>
      <c r="Y262" s="41"/>
      <c r="Z262" s="41"/>
      <c r="AA262" s="41"/>
      <c r="AB262" s="41"/>
      <c r="AC262" s="41"/>
      <c r="AD262" s="41"/>
      <c r="AE262" s="5" t="str">
        <f t="shared" si="120"/>
        <v/>
      </c>
      <c r="AF262" s="41"/>
      <c r="AG262" s="41"/>
      <c r="AH262" s="41"/>
      <c r="AI262" s="41"/>
      <c r="AJ262" s="41"/>
      <c r="AK262" s="41"/>
      <c r="AL262" s="41"/>
      <c r="AM262" s="41"/>
      <c r="AN262" s="41">
        <f t="shared" si="127"/>
        <v>20.750988142292488</v>
      </c>
      <c r="AO262" s="41">
        <v>1012</v>
      </c>
      <c r="AP262" s="110" t="s">
        <v>103</v>
      </c>
      <c r="AQ262" s="111" t="s">
        <v>103</v>
      </c>
      <c r="AR262" s="126" t="str">
        <f t="shared" si="121"/>
        <v/>
      </c>
      <c r="AS262" s="126" t="str">
        <f t="shared" si="122"/>
        <v/>
      </c>
      <c r="AT262" s="127">
        <v>1121</v>
      </c>
      <c r="AU262" s="128">
        <v>2.27</v>
      </c>
      <c r="AV262" s="129" t="s">
        <v>103</v>
      </c>
      <c r="AW262" s="126" t="str">
        <f t="shared" si="123"/>
        <v/>
      </c>
      <c r="AX262" s="126" t="str">
        <f t="shared" si="124"/>
        <v/>
      </c>
      <c r="AY262" s="64" t="str">
        <f t="shared" si="125"/>
        <v/>
      </c>
      <c r="AZ262" s="97">
        <v>82.52</v>
      </c>
      <c r="BA262" s="68"/>
      <c r="BB262" s="68"/>
      <c r="BC262" s="68"/>
      <c r="BD262" s="68"/>
      <c r="BE262" s="15"/>
      <c r="BF262" s="5">
        <f t="shared" si="126"/>
        <v>6076</v>
      </c>
      <c r="BG262" s="42">
        <v>0</v>
      </c>
      <c r="BH262" s="42">
        <v>0</v>
      </c>
      <c r="BI262" s="42"/>
      <c r="BJ262" s="42"/>
      <c r="BK262" s="42">
        <v>6076</v>
      </c>
      <c r="BL262" s="42"/>
      <c r="BM262" s="15"/>
    </row>
    <row r="263" spans="1:65" outlineLevel="5" x14ac:dyDescent="0.3">
      <c r="A263" s="22">
        <f t="shared" si="112"/>
        <v>8</v>
      </c>
      <c r="B263" s="9">
        <f t="shared" si="110"/>
        <v>44779</v>
      </c>
      <c r="C263" s="51">
        <v>322083</v>
      </c>
      <c r="D263" s="64" t="str">
        <f t="shared" si="117"/>
        <v/>
      </c>
      <c r="E263" s="12"/>
      <c r="F263" s="12"/>
      <c r="G263" s="12"/>
      <c r="H263" s="12"/>
      <c r="I263" s="12"/>
      <c r="J263" s="12"/>
      <c r="K263" s="12"/>
      <c r="L263" s="12"/>
      <c r="M263" s="74" t="str">
        <f t="shared" si="118"/>
        <v/>
      </c>
      <c r="N263" s="83" t="s">
        <v>103</v>
      </c>
      <c r="O263" s="83" t="s">
        <v>103</v>
      </c>
      <c r="P263" s="83"/>
      <c r="Q263" s="83"/>
      <c r="R263" s="83"/>
      <c r="S263" s="83"/>
      <c r="T263" s="83"/>
      <c r="U263" s="83"/>
      <c r="V263" s="5" t="str">
        <f t="shared" si="119"/>
        <v/>
      </c>
      <c r="W263" s="41"/>
      <c r="X263" s="41"/>
      <c r="Y263" s="41"/>
      <c r="Z263" s="41"/>
      <c r="AA263" s="41"/>
      <c r="AB263" s="41"/>
      <c r="AC263" s="41"/>
      <c r="AD263" s="41"/>
      <c r="AE263" s="5" t="str">
        <f t="shared" si="120"/>
        <v/>
      </c>
      <c r="AF263" s="41"/>
      <c r="AG263" s="41"/>
      <c r="AH263" s="41"/>
      <c r="AI263" s="41"/>
      <c r="AJ263" s="41"/>
      <c r="AK263" s="41"/>
      <c r="AL263" s="41"/>
      <c r="AM263" s="41"/>
      <c r="AN263" s="41">
        <f t="shared" si="127"/>
        <v>22.105263157894736</v>
      </c>
      <c r="AO263" s="41">
        <v>950</v>
      </c>
      <c r="AP263" s="110" t="s">
        <v>103</v>
      </c>
      <c r="AQ263" s="111" t="s">
        <v>103</v>
      </c>
      <c r="AR263" s="126" t="str">
        <f t="shared" si="121"/>
        <v/>
      </c>
      <c r="AS263" s="126" t="str">
        <f t="shared" si="122"/>
        <v/>
      </c>
      <c r="AT263" s="127">
        <v>1019</v>
      </c>
      <c r="AU263" s="128" t="s">
        <v>103</v>
      </c>
      <c r="AV263" s="129" t="s">
        <v>103</v>
      </c>
      <c r="AW263" s="126" t="str">
        <f t="shared" si="123"/>
        <v/>
      </c>
      <c r="AX263" s="126" t="str">
        <f t="shared" si="124"/>
        <v/>
      </c>
      <c r="AY263" s="64" t="str">
        <f t="shared" si="125"/>
        <v/>
      </c>
      <c r="AZ263" s="97" t="s">
        <v>103</v>
      </c>
      <c r="BA263" s="68"/>
      <c r="BB263" s="68"/>
      <c r="BC263" s="68"/>
      <c r="BD263" s="68"/>
      <c r="BE263" s="15"/>
      <c r="BF263" s="5">
        <f t="shared" si="126"/>
        <v>2411</v>
      </c>
      <c r="BG263" s="42">
        <v>0</v>
      </c>
      <c r="BH263" s="42">
        <v>0</v>
      </c>
      <c r="BI263" s="42"/>
      <c r="BJ263" s="42"/>
      <c r="BK263" s="42">
        <v>2411</v>
      </c>
      <c r="BL263" s="42"/>
      <c r="BM263" s="15"/>
    </row>
    <row r="264" spans="1:65" outlineLevel="5" x14ac:dyDescent="0.3">
      <c r="A264" s="22">
        <f t="shared" si="112"/>
        <v>8</v>
      </c>
      <c r="B264" s="9">
        <f t="shared" si="110"/>
        <v>44780</v>
      </c>
      <c r="C264" s="51">
        <v>313227</v>
      </c>
      <c r="D264" s="64" t="str">
        <f t="shared" si="117"/>
        <v/>
      </c>
      <c r="E264" s="12"/>
      <c r="F264" s="12"/>
      <c r="G264" s="12"/>
      <c r="H264" s="12"/>
      <c r="I264" s="12"/>
      <c r="J264" s="12"/>
      <c r="K264" s="12"/>
      <c r="L264" s="12"/>
      <c r="M264" s="74" t="str">
        <f t="shared" si="118"/>
        <v/>
      </c>
      <c r="N264" s="83" t="s">
        <v>103</v>
      </c>
      <c r="O264" s="83" t="s">
        <v>103</v>
      </c>
      <c r="P264" s="83"/>
      <c r="Q264" s="83"/>
      <c r="R264" s="83"/>
      <c r="S264" s="83"/>
      <c r="T264" s="83"/>
      <c r="U264" s="83"/>
      <c r="V264" s="5" t="str">
        <f t="shared" si="119"/>
        <v/>
      </c>
      <c r="W264" s="41"/>
      <c r="X264" s="41"/>
      <c r="Y264" s="41"/>
      <c r="Z264" s="41"/>
      <c r="AA264" s="41"/>
      <c r="AB264" s="41"/>
      <c r="AC264" s="41"/>
      <c r="AD264" s="41"/>
      <c r="AE264" s="5" t="str">
        <f t="shared" si="120"/>
        <v/>
      </c>
      <c r="AF264" s="41"/>
      <c r="AG264" s="41"/>
      <c r="AH264" s="41"/>
      <c r="AI264" s="41"/>
      <c r="AJ264" s="41"/>
      <c r="AK264" s="41"/>
      <c r="AL264" s="41"/>
      <c r="AM264" s="41"/>
      <c r="AN264" s="41">
        <f t="shared" si="127"/>
        <v>23.622047244094489</v>
      </c>
      <c r="AO264" s="41">
        <v>889</v>
      </c>
      <c r="AP264" s="110" t="s">
        <v>103</v>
      </c>
      <c r="AQ264" s="111" t="s">
        <v>103</v>
      </c>
      <c r="AR264" s="126" t="str">
        <f t="shared" si="121"/>
        <v/>
      </c>
      <c r="AS264" s="126" t="str">
        <f t="shared" si="122"/>
        <v/>
      </c>
      <c r="AT264" s="127">
        <v>1059</v>
      </c>
      <c r="AU264" s="128" t="s">
        <v>103</v>
      </c>
      <c r="AV264" s="129" t="s">
        <v>103</v>
      </c>
      <c r="AW264" s="126" t="str">
        <f t="shared" si="123"/>
        <v/>
      </c>
      <c r="AX264" s="126" t="str">
        <f t="shared" si="124"/>
        <v/>
      </c>
      <c r="AY264" s="64" t="str">
        <f t="shared" si="125"/>
        <v/>
      </c>
      <c r="AZ264" s="97" t="s">
        <v>103</v>
      </c>
      <c r="BA264" s="68"/>
      <c r="BB264" s="68"/>
      <c r="BC264" s="68"/>
      <c r="BD264" s="68"/>
      <c r="BE264" s="15"/>
      <c r="BF264" s="5">
        <f t="shared" si="126"/>
        <v>5857</v>
      </c>
      <c r="BG264" s="42">
        <v>0</v>
      </c>
      <c r="BH264" s="42">
        <v>0</v>
      </c>
      <c r="BI264" s="42"/>
      <c r="BJ264" s="42"/>
      <c r="BK264" s="42">
        <v>5857</v>
      </c>
      <c r="BL264" s="42"/>
      <c r="BM264" s="15"/>
    </row>
    <row r="265" spans="1:65" outlineLevel="5" x14ac:dyDescent="0.3">
      <c r="A265" s="22">
        <f t="shared" si="112"/>
        <v>8</v>
      </c>
      <c r="B265" s="9">
        <f t="shared" si="110"/>
        <v>44781</v>
      </c>
      <c r="C265" s="51">
        <v>314394</v>
      </c>
      <c r="D265" s="64" t="str">
        <f t="shared" si="117"/>
        <v/>
      </c>
      <c r="E265" s="12"/>
      <c r="F265" s="12"/>
      <c r="G265" s="12"/>
      <c r="H265" s="12"/>
      <c r="I265" s="12"/>
      <c r="J265" s="12"/>
      <c r="K265" s="12"/>
      <c r="L265" s="12"/>
      <c r="M265" s="74">
        <f t="shared" si="118"/>
        <v>7.1</v>
      </c>
      <c r="N265" s="83">
        <v>7.11</v>
      </c>
      <c r="O265" s="83">
        <v>7.14</v>
      </c>
      <c r="P265" s="83"/>
      <c r="Q265" s="83"/>
      <c r="R265" s="83"/>
      <c r="S265" s="83"/>
      <c r="T265" s="83"/>
      <c r="U265" s="83"/>
      <c r="V265" s="5" t="str">
        <f t="shared" si="119"/>
        <v/>
      </c>
      <c r="W265" s="41"/>
      <c r="X265" s="41"/>
      <c r="Y265" s="41"/>
      <c r="Z265" s="41"/>
      <c r="AA265" s="41"/>
      <c r="AB265" s="41"/>
      <c r="AC265" s="41"/>
      <c r="AD265" s="41"/>
      <c r="AE265" s="5" t="str">
        <f t="shared" si="120"/>
        <v/>
      </c>
      <c r="AF265" s="41"/>
      <c r="AG265" s="41"/>
      <c r="AH265" s="41"/>
      <c r="AI265" s="41"/>
      <c r="AJ265" s="41"/>
      <c r="AK265" s="41"/>
      <c r="AL265" s="41"/>
      <c r="AM265" s="41"/>
      <c r="AN265" s="41">
        <f t="shared" si="127"/>
        <v>21.472392638036808</v>
      </c>
      <c r="AO265" s="41">
        <v>978</v>
      </c>
      <c r="AP265" s="110">
        <v>3.24</v>
      </c>
      <c r="AQ265" s="111">
        <v>2.6</v>
      </c>
      <c r="AR265" s="126">
        <f t="shared" si="121"/>
        <v>80.246913580246911</v>
      </c>
      <c r="AS265" s="126">
        <f t="shared" si="122"/>
        <v>19.753086419753089</v>
      </c>
      <c r="AT265" s="127">
        <v>1147</v>
      </c>
      <c r="AU265" s="128">
        <v>2.3199999999999998</v>
      </c>
      <c r="AV265" s="129">
        <v>1.58</v>
      </c>
      <c r="AW265" s="126">
        <f t="shared" si="123"/>
        <v>68.103448275862078</v>
      </c>
      <c r="AX265" s="126">
        <f t="shared" si="124"/>
        <v>31.896551724137922</v>
      </c>
      <c r="AY265" s="64">
        <f t="shared" si="125"/>
        <v>47.442827442827408</v>
      </c>
      <c r="AZ265" s="97">
        <v>81.23</v>
      </c>
      <c r="BA265" s="68"/>
      <c r="BB265" s="68"/>
      <c r="BC265" s="68"/>
      <c r="BD265" s="68"/>
      <c r="BE265" s="15"/>
      <c r="BF265" s="5">
        <f t="shared" si="126"/>
        <v>6976</v>
      </c>
      <c r="BG265" s="42">
        <v>1875</v>
      </c>
      <c r="BH265" s="42">
        <v>0</v>
      </c>
      <c r="BI265" s="42"/>
      <c r="BJ265" s="42"/>
      <c r="BK265" s="42">
        <v>5101</v>
      </c>
      <c r="BL265" s="42"/>
      <c r="BM265" s="15"/>
    </row>
    <row r="266" spans="1:65" outlineLevel="5" x14ac:dyDescent="0.3">
      <c r="A266" s="22">
        <f t="shared" si="112"/>
        <v>8</v>
      </c>
      <c r="B266" s="9">
        <f t="shared" si="110"/>
        <v>44782</v>
      </c>
      <c r="C266" s="51">
        <v>322913</v>
      </c>
      <c r="D266" s="64" t="str">
        <f t="shared" si="117"/>
        <v/>
      </c>
      <c r="E266" s="12"/>
      <c r="F266" s="12"/>
      <c r="G266" s="12"/>
      <c r="H266" s="12"/>
      <c r="I266" s="12"/>
      <c r="J266" s="12"/>
      <c r="K266" s="12"/>
      <c r="L266" s="12"/>
      <c r="M266" s="74" t="str">
        <f t="shared" si="118"/>
        <v/>
      </c>
      <c r="N266" s="83" t="s">
        <v>103</v>
      </c>
      <c r="O266" s="83" t="s">
        <v>103</v>
      </c>
      <c r="P266" s="83"/>
      <c r="Q266" s="83"/>
      <c r="R266" s="83"/>
      <c r="S266" s="83"/>
      <c r="T266" s="83"/>
      <c r="U266" s="83"/>
      <c r="V266" s="5" t="str">
        <f t="shared" si="119"/>
        <v/>
      </c>
      <c r="W266" s="41"/>
      <c r="X266" s="41"/>
      <c r="Y266" s="41"/>
      <c r="Z266" s="41"/>
      <c r="AA266" s="41"/>
      <c r="AB266" s="41"/>
      <c r="AC266" s="41"/>
      <c r="AD266" s="41"/>
      <c r="AE266" s="5" t="str">
        <f t="shared" si="120"/>
        <v/>
      </c>
      <c r="AF266" s="41"/>
      <c r="AG266" s="41"/>
      <c r="AH266" s="41"/>
      <c r="AI266" s="41"/>
      <c r="AJ266" s="41"/>
      <c r="AK266" s="41"/>
      <c r="AL266" s="41"/>
      <c r="AM266" s="41"/>
      <c r="AN266" s="41">
        <f t="shared" si="127"/>
        <v>19.23076923076923</v>
      </c>
      <c r="AO266" s="41">
        <v>1092</v>
      </c>
      <c r="AP266" s="110" t="s">
        <v>103</v>
      </c>
      <c r="AQ266" s="111" t="s">
        <v>103</v>
      </c>
      <c r="AR266" s="126" t="str">
        <f t="shared" si="121"/>
        <v/>
      </c>
      <c r="AS266" s="126" t="str">
        <f t="shared" si="122"/>
        <v/>
      </c>
      <c r="AT266" s="127">
        <v>1168</v>
      </c>
      <c r="AU266" s="128">
        <v>2.2999999999999998</v>
      </c>
      <c r="AV266" s="129" t="s">
        <v>103</v>
      </c>
      <c r="AW266" s="126" t="str">
        <f t="shared" si="123"/>
        <v/>
      </c>
      <c r="AX266" s="126" t="str">
        <f t="shared" si="124"/>
        <v/>
      </c>
      <c r="AY266" s="64" t="str">
        <f t="shared" si="125"/>
        <v/>
      </c>
      <c r="AZ266" s="97">
        <v>81.709999999999994</v>
      </c>
      <c r="BA266" s="68"/>
      <c r="BB266" s="68"/>
      <c r="BC266" s="68"/>
      <c r="BD266" s="68"/>
      <c r="BE266" s="15"/>
      <c r="BF266" s="5">
        <f t="shared" si="126"/>
        <v>9041</v>
      </c>
      <c r="BG266" s="42">
        <v>3150</v>
      </c>
      <c r="BH266" s="42">
        <v>0</v>
      </c>
      <c r="BI266" s="42"/>
      <c r="BJ266" s="42"/>
      <c r="BK266" s="42">
        <v>5891</v>
      </c>
      <c r="BL266" s="42"/>
      <c r="BM266" s="15"/>
    </row>
    <row r="267" spans="1:65" outlineLevel="5" x14ac:dyDescent="0.3">
      <c r="A267" s="22">
        <f t="shared" si="112"/>
        <v>8</v>
      </c>
      <c r="B267" s="9">
        <f t="shared" si="110"/>
        <v>44783</v>
      </c>
      <c r="C267" s="51">
        <v>319591</v>
      </c>
      <c r="D267" s="64" t="str">
        <f t="shared" si="117"/>
        <v/>
      </c>
      <c r="E267" s="12"/>
      <c r="F267" s="12"/>
      <c r="G267" s="12"/>
      <c r="H267" s="12"/>
      <c r="I267" s="12"/>
      <c r="J267" s="12"/>
      <c r="K267" s="12"/>
      <c r="L267" s="12"/>
      <c r="M267" s="74" t="str">
        <f t="shared" si="118"/>
        <v/>
      </c>
      <c r="N267" s="83" t="s">
        <v>103</v>
      </c>
      <c r="O267" s="83" t="s">
        <v>103</v>
      </c>
      <c r="P267" s="83"/>
      <c r="Q267" s="83"/>
      <c r="R267" s="83"/>
      <c r="S267" s="83"/>
      <c r="T267" s="83"/>
      <c r="U267" s="83"/>
      <c r="V267" s="5" t="str">
        <f t="shared" si="119"/>
        <v/>
      </c>
      <c r="W267" s="41"/>
      <c r="X267" s="41"/>
      <c r="Y267" s="41"/>
      <c r="Z267" s="41"/>
      <c r="AA267" s="41"/>
      <c r="AB267" s="41"/>
      <c r="AC267" s="41"/>
      <c r="AD267" s="41"/>
      <c r="AE267" s="5" t="str">
        <f t="shared" si="120"/>
        <v/>
      </c>
      <c r="AF267" s="41"/>
      <c r="AG267" s="41"/>
      <c r="AH267" s="41"/>
      <c r="AI267" s="41"/>
      <c r="AJ267" s="41"/>
      <c r="AK267" s="41"/>
      <c r="AL267" s="41"/>
      <c r="AM267" s="41"/>
      <c r="AN267" s="41">
        <f t="shared" si="127"/>
        <v>19.108280254777071</v>
      </c>
      <c r="AO267" s="41">
        <v>1099</v>
      </c>
      <c r="AP267" s="110" t="s">
        <v>103</v>
      </c>
      <c r="AQ267" s="111" t="s">
        <v>103</v>
      </c>
      <c r="AR267" s="126" t="str">
        <f t="shared" si="121"/>
        <v/>
      </c>
      <c r="AS267" s="126" t="str">
        <f t="shared" si="122"/>
        <v/>
      </c>
      <c r="AT267" s="127">
        <v>1166</v>
      </c>
      <c r="AU267" s="128">
        <v>2.29</v>
      </c>
      <c r="AV267" s="129" t="s">
        <v>103</v>
      </c>
      <c r="AW267" s="126" t="str">
        <f t="shared" si="123"/>
        <v/>
      </c>
      <c r="AX267" s="126" t="str">
        <f t="shared" si="124"/>
        <v/>
      </c>
      <c r="AY267" s="64" t="str">
        <f t="shared" si="125"/>
        <v/>
      </c>
      <c r="AZ267" s="97">
        <v>81.62</v>
      </c>
      <c r="BA267" s="68"/>
      <c r="BB267" s="68"/>
      <c r="BC267" s="68"/>
      <c r="BD267" s="68"/>
      <c r="BE267" s="15"/>
      <c r="BF267" s="5">
        <f t="shared" si="126"/>
        <v>6571</v>
      </c>
      <c r="BG267" s="42">
        <v>975</v>
      </c>
      <c r="BH267" s="42">
        <v>0</v>
      </c>
      <c r="BI267" s="42"/>
      <c r="BJ267" s="42"/>
      <c r="BK267" s="42">
        <v>5596</v>
      </c>
      <c r="BL267" s="42"/>
      <c r="BM267" s="15"/>
    </row>
    <row r="268" spans="1:65" outlineLevel="5" x14ac:dyDescent="0.3">
      <c r="A268" s="22">
        <f t="shared" si="112"/>
        <v>8</v>
      </c>
      <c r="B268" s="9">
        <f t="shared" si="110"/>
        <v>44784</v>
      </c>
      <c r="C268" s="51">
        <v>323119</v>
      </c>
      <c r="D268" s="64" t="str">
        <f t="shared" si="117"/>
        <v/>
      </c>
      <c r="E268" s="12"/>
      <c r="F268" s="12"/>
      <c r="G268" s="12"/>
      <c r="H268" s="12"/>
      <c r="I268" s="12"/>
      <c r="J268" s="12"/>
      <c r="K268" s="12"/>
      <c r="L268" s="12"/>
      <c r="M268" s="74" t="str">
        <f t="shared" si="118"/>
        <v/>
      </c>
      <c r="N268" s="83" t="s">
        <v>103</v>
      </c>
      <c r="O268" s="83" t="s">
        <v>103</v>
      </c>
      <c r="P268" s="83"/>
      <c r="Q268" s="83"/>
      <c r="R268" s="83"/>
      <c r="S268" s="83"/>
      <c r="T268" s="83"/>
      <c r="U268" s="83"/>
      <c r="V268" s="5" t="str">
        <f t="shared" si="119"/>
        <v/>
      </c>
      <c r="W268" s="41"/>
      <c r="X268" s="41"/>
      <c r="Y268" s="41"/>
      <c r="Z268" s="41"/>
      <c r="AA268" s="41"/>
      <c r="AB268" s="41"/>
      <c r="AC268" s="41"/>
      <c r="AD268" s="41"/>
      <c r="AE268" s="5" t="str">
        <f t="shared" si="120"/>
        <v/>
      </c>
      <c r="AF268" s="41"/>
      <c r="AG268" s="41"/>
      <c r="AH268" s="41"/>
      <c r="AI268" s="41"/>
      <c r="AJ268" s="41"/>
      <c r="AK268" s="41"/>
      <c r="AL268" s="41"/>
      <c r="AM268" s="41"/>
      <c r="AN268" s="41">
        <f t="shared" si="127"/>
        <v>20.27027027027027</v>
      </c>
      <c r="AO268" s="41">
        <v>1036</v>
      </c>
      <c r="AP268" s="110" t="s">
        <v>103</v>
      </c>
      <c r="AQ268" s="111" t="s">
        <v>103</v>
      </c>
      <c r="AR268" s="126" t="str">
        <f t="shared" si="121"/>
        <v/>
      </c>
      <c r="AS268" s="126" t="str">
        <f t="shared" si="122"/>
        <v/>
      </c>
      <c r="AT268" s="127">
        <v>1104</v>
      </c>
      <c r="AU268" s="128">
        <v>2.3199999999999998</v>
      </c>
      <c r="AV268" s="129" t="s">
        <v>103</v>
      </c>
      <c r="AW268" s="126" t="str">
        <f t="shared" si="123"/>
        <v/>
      </c>
      <c r="AX268" s="126" t="str">
        <f t="shared" si="124"/>
        <v/>
      </c>
      <c r="AY268" s="64" t="str">
        <f t="shared" si="125"/>
        <v/>
      </c>
      <c r="AZ268" s="97">
        <v>81.97</v>
      </c>
      <c r="BA268" s="68"/>
      <c r="BB268" s="68"/>
      <c r="BC268" s="68"/>
      <c r="BD268" s="68"/>
      <c r="BE268" s="15"/>
      <c r="BF268" s="5">
        <f t="shared" si="126"/>
        <v>7464</v>
      </c>
      <c r="BG268" s="42">
        <v>1508</v>
      </c>
      <c r="BH268" s="42">
        <v>0</v>
      </c>
      <c r="BI268" s="42"/>
      <c r="BJ268" s="42"/>
      <c r="BK268" s="42">
        <v>5956</v>
      </c>
      <c r="BL268" s="42"/>
      <c r="BM268" s="15"/>
    </row>
    <row r="269" spans="1:65" outlineLevel="5" x14ac:dyDescent="0.3">
      <c r="A269" s="22">
        <f t="shared" si="112"/>
        <v>8</v>
      </c>
      <c r="B269" s="9">
        <f t="shared" si="110"/>
        <v>44785</v>
      </c>
      <c r="C269" s="51">
        <v>322231</v>
      </c>
      <c r="D269" s="64" t="str">
        <f t="shared" si="117"/>
        <v/>
      </c>
      <c r="E269" s="12"/>
      <c r="F269" s="12"/>
      <c r="G269" s="12"/>
      <c r="H269" s="12"/>
      <c r="I269" s="12"/>
      <c r="J269" s="12"/>
      <c r="K269" s="12"/>
      <c r="L269" s="12"/>
      <c r="M269" s="74" t="str">
        <f t="shared" si="118"/>
        <v/>
      </c>
      <c r="N269" s="83" t="s">
        <v>103</v>
      </c>
      <c r="O269" s="83" t="s">
        <v>103</v>
      </c>
      <c r="P269" s="83"/>
      <c r="Q269" s="83"/>
      <c r="R269" s="83"/>
      <c r="S269" s="83"/>
      <c r="T269" s="83"/>
      <c r="U269" s="83"/>
      <c r="V269" s="5" t="str">
        <f t="shared" si="119"/>
        <v/>
      </c>
      <c r="W269" s="41"/>
      <c r="X269" s="41"/>
      <c r="Y269" s="41"/>
      <c r="Z269" s="41"/>
      <c r="AA269" s="41"/>
      <c r="AB269" s="41"/>
      <c r="AC269" s="41"/>
      <c r="AD269" s="41"/>
      <c r="AE269" s="5" t="str">
        <f t="shared" si="120"/>
        <v/>
      </c>
      <c r="AF269" s="41"/>
      <c r="AG269" s="41"/>
      <c r="AH269" s="41"/>
      <c r="AI269" s="41"/>
      <c r="AJ269" s="41"/>
      <c r="AK269" s="41"/>
      <c r="AL269" s="41"/>
      <c r="AM269" s="41"/>
      <c r="AN269" s="41">
        <f t="shared" si="127"/>
        <v>19.42645698427382</v>
      </c>
      <c r="AO269" s="41">
        <v>1081</v>
      </c>
      <c r="AP269" s="110" t="s">
        <v>103</v>
      </c>
      <c r="AQ269" s="111" t="s">
        <v>103</v>
      </c>
      <c r="AR269" s="126" t="str">
        <f t="shared" si="121"/>
        <v/>
      </c>
      <c r="AS269" s="126" t="str">
        <f t="shared" si="122"/>
        <v/>
      </c>
      <c r="AT269" s="127">
        <v>1161</v>
      </c>
      <c r="AU269" s="128">
        <v>2.34</v>
      </c>
      <c r="AV269" s="129" t="s">
        <v>103</v>
      </c>
      <c r="AW269" s="126" t="str">
        <f t="shared" si="123"/>
        <v/>
      </c>
      <c r="AX269" s="126" t="str">
        <f t="shared" si="124"/>
        <v/>
      </c>
      <c r="AY269" s="64" t="str">
        <f t="shared" si="125"/>
        <v/>
      </c>
      <c r="AZ269" s="97">
        <v>82.04</v>
      </c>
      <c r="BA269" s="68"/>
      <c r="BB269" s="68"/>
      <c r="BC269" s="68"/>
      <c r="BD269" s="68"/>
      <c r="BE269" s="15"/>
      <c r="BF269" s="5">
        <f t="shared" si="126"/>
        <v>8545</v>
      </c>
      <c r="BG269" s="42">
        <v>2483</v>
      </c>
      <c r="BH269" s="42">
        <v>0</v>
      </c>
      <c r="BI269" s="42"/>
      <c r="BJ269" s="42"/>
      <c r="BK269" s="42">
        <v>6062</v>
      </c>
      <c r="BL269" s="42"/>
      <c r="BM269" s="15"/>
    </row>
    <row r="270" spans="1:65" outlineLevel="5" x14ac:dyDescent="0.3">
      <c r="A270" s="22">
        <f t="shared" si="112"/>
        <v>8</v>
      </c>
      <c r="B270" s="9">
        <f t="shared" si="110"/>
        <v>44786</v>
      </c>
      <c r="C270" s="51">
        <v>323456</v>
      </c>
      <c r="D270" s="64" t="str">
        <f t="shared" si="117"/>
        <v/>
      </c>
      <c r="E270" s="12"/>
      <c r="F270" s="12"/>
      <c r="G270" s="12"/>
      <c r="H270" s="12"/>
      <c r="I270" s="12"/>
      <c r="J270" s="12"/>
      <c r="K270" s="12"/>
      <c r="L270" s="12"/>
      <c r="M270" s="74" t="str">
        <f t="shared" si="118"/>
        <v/>
      </c>
      <c r="N270" s="83" t="s">
        <v>103</v>
      </c>
      <c r="O270" s="83" t="s">
        <v>103</v>
      </c>
      <c r="P270" s="83"/>
      <c r="Q270" s="83"/>
      <c r="R270" s="83"/>
      <c r="S270" s="83"/>
      <c r="T270" s="83"/>
      <c r="U270" s="83"/>
      <c r="V270" s="5" t="str">
        <f t="shared" si="119"/>
        <v/>
      </c>
      <c r="W270" s="41"/>
      <c r="X270" s="41"/>
      <c r="Y270" s="41"/>
      <c r="Z270" s="41"/>
      <c r="AA270" s="41"/>
      <c r="AB270" s="41"/>
      <c r="AC270" s="41"/>
      <c r="AD270" s="41"/>
      <c r="AE270" s="5" t="str">
        <f t="shared" si="120"/>
        <v/>
      </c>
      <c r="AF270" s="41"/>
      <c r="AG270" s="41"/>
      <c r="AH270" s="41"/>
      <c r="AI270" s="41"/>
      <c r="AJ270" s="41"/>
      <c r="AK270" s="41"/>
      <c r="AL270" s="41"/>
      <c r="AM270" s="41"/>
      <c r="AN270" s="41">
        <f t="shared" si="127"/>
        <v>24.165707710011507</v>
      </c>
      <c r="AO270" s="41">
        <v>869</v>
      </c>
      <c r="AP270" s="110" t="s">
        <v>103</v>
      </c>
      <c r="AQ270" s="111" t="s">
        <v>103</v>
      </c>
      <c r="AR270" s="126" t="str">
        <f t="shared" si="121"/>
        <v/>
      </c>
      <c r="AS270" s="126" t="str">
        <f t="shared" si="122"/>
        <v/>
      </c>
      <c r="AT270" s="127">
        <v>1007</v>
      </c>
      <c r="AU270" s="128" t="s">
        <v>103</v>
      </c>
      <c r="AV270" s="129" t="s">
        <v>103</v>
      </c>
      <c r="AW270" s="126" t="str">
        <f t="shared" si="123"/>
        <v/>
      </c>
      <c r="AX270" s="126" t="str">
        <f t="shared" si="124"/>
        <v/>
      </c>
      <c r="AY270" s="64" t="str">
        <f t="shared" si="125"/>
        <v/>
      </c>
      <c r="AZ270" s="97" t="s">
        <v>103</v>
      </c>
      <c r="BA270" s="68"/>
      <c r="BB270" s="68"/>
      <c r="BC270" s="68"/>
      <c r="BD270" s="68"/>
      <c r="BE270" s="15"/>
      <c r="BF270" s="5">
        <f t="shared" si="126"/>
        <v>11082</v>
      </c>
      <c r="BG270" s="42">
        <v>5061</v>
      </c>
      <c r="BH270" s="42">
        <v>0</v>
      </c>
      <c r="BI270" s="42"/>
      <c r="BJ270" s="42"/>
      <c r="BK270" s="42">
        <v>6021</v>
      </c>
      <c r="BL270" s="42"/>
      <c r="BM270" s="15"/>
    </row>
    <row r="271" spans="1:65" outlineLevel="5" x14ac:dyDescent="0.3">
      <c r="A271" s="22">
        <f t="shared" si="112"/>
        <v>8</v>
      </c>
      <c r="B271" s="9">
        <f t="shared" si="110"/>
        <v>44787</v>
      </c>
      <c r="C271" s="51">
        <v>320395</v>
      </c>
      <c r="D271" s="64" t="str">
        <f t="shared" si="117"/>
        <v/>
      </c>
      <c r="E271" s="12"/>
      <c r="F271" s="12"/>
      <c r="G271" s="12"/>
      <c r="H271" s="12"/>
      <c r="I271" s="12"/>
      <c r="J271" s="12"/>
      <c r="K271" s="12"/>
      <c r="L271" s="12"/>
      <c r="M271" s="74" t="str">
        <f t="shared" si="118"/>
        <v/>
      </c>
      <c r="N271" s="83" t="s">
        <v>103</v>
      </c>
      <c r="O271" s="83" t="s">
        <v>103</v>
      </c>
      <c r="P271" s="83"/>
      <c r="Q271" s="83"/>
      <c r="R271" s="83"/>
      <c r="S271" s="83"/>
      <c r="T271" s="83"/>
      <c r="U271" s="83"/>
      <c r="V271" s="5" t="str">
        <f t="shared" si="119"/>
        <v/>
      </c>
      <c r="W271" s="41"/>
      <c r="X271" s="41"/>
      <c r="Y271" s="41"/>
      <c r="Z271" s="41"/>
      <c r="AA271" s="41"/>
      <c r="AB271" s="41"/>
      <c r="AC271" s="41"/>
      <c r="AD271" s="41"/>
      <c r="AE271" s="5" t="str">
        <f t="shared" si="120"/>
        <v/>
      </c>
      <c r="AF271" s="41"/>
      <c r="AG271" s="41"/>
      <c r="AH271" s="41"/>
      <c r="AI271" s="41"/>
      <c r="AJ271" s="41"/>
      <c r="AK271" s="41"/>
      <c r="AL271" s="41"/>
      <c r="AM271" s="41"/>
      <c r="AN271" s="41">
        <f t="shared" si="127"/>
        <v>24.305555555555557</v>
      </c>
      <c r="AO271" s="41">
        <v>864</v>
      </c>
      <c r="AP271" s="110" t="s">
        <v>103</v>
      </c>
      <c r="AQ271" s="111" t="s">
        <v>103</v>
      </c>
      <c r="AR271" s="126" t="str">
        <f t="shared" si="121"/>
        <v/>
      </c>
      <c r="AS271" s="126" t="str">
        <f t="shared" si="122"/>
        <v/>
      </c>
      <c r="AT271" s="127">
        <v>977</v>
      </c>
      <c r="AU271" s="128" t="s">
        <v>103</v>
      </c>
      <c r="AV271" s="129" t="s">
        <v>103</v>
      </c>
      <c r="AW271" s="126" t="str">
        <f t="shared" si="123"/>
        <v/>
      </c>
      <c r="AX271" s="126" t="str">
        <f t="shared" si="124"/>
        <v/>
      </c>
      <c r="AY271" s="64" t="str">
        <f t="shared" si="125"/>
        <v/>
      </c>
      <c r="AZ271" s="97" t="s">
        <v>103</v>
      </c>
      <c r="BA271" s="68"/>
      <c r="BB271" s="68"/>
      <c r="BC271" s="68"/>
      <c r="BD271" s="68"/>
      <c r="BE271" s="15"/>
      <c r="BF271" s="5">
        <f t="shared" si="126"/>
        <v>6155</v>
      </c>
      <c r="BG271" s="42">
        <v>0</v>
      </c>
      <c r="BH271" s="42">
        <v>0</v>
      </c>
      <c r="BI271" s="42"/>
      <c r="BJ271" s="42"/>
      <c r="BK271" s="42">
        <v>6155</v>
      </c>
      <c r="BL271" s="42"/>
      <c r="BM271" s="15"/>
    </row>
    <row r="272" spans="1:65" outlineLevel="5" x14ac:dyDescent="0.3">
      <c r="A272" s="22">
        <f t="shared" si="112"/>
        <v>8</v>
      </c>
      <c r="B272" s="9">
        <f t="shared" si="110"/>
        <v>44788</v>
      </c>
      <c r="C272" s="51">
        <v>318800</v>
      </c>
      <c r="D272" s="64" t="str">
        <f t="shared" si="117"/>
        <v/>
      </c>
      <c r="E272" s="12"/>
      <c r="F272" s="12"/>
      <c r="G272" s="12"/>
      <c r="H272" s="12"/>
      <c r="I272" s="12"/>
      <c r="J272" s="12"/>
      <c r="K272" s="12"/>
      <c r="L272" s="12"/>
      <c r="M272" s="74" t="str">
        <f t="shared" si="118"/>
        <v/>
      </c>
      <c r="N272" s="83" t="s">
        <v>103</v>
      </c>
      <c r="O272" s="83" t="s">
        <v>103</v>
      </c>
      <c r="P272" s="83"/>
      <c r="Q272" s="83"/>
      <c r="R272" s="83"/>
      <c r="S272" s="83"/>
      <c r="T272" s="83"/>
      <c r="U272" s="83"/>
      <c r="V272" s="5" t="str">
        <f t="shared" si="119"/>
        <v/>
      </c>
      <c r="W272" s="41"/>
      <c r="X272" s="41"/>
      <c r="Y272" s="41"/>
      <c r="Z272" s="41"/>
      <c r="AA272" s="41"/>
      <c r="AB272" s="41"/>
      <c r="AC272" s="41"/>
      <c r="AD272" s="41"/>
      <c r="AE272" s="5" t="str">
        <f t="shared" si="120"/>
        <v/>
      </c>
      <c r="AF272" s="41"/>
      <c r="AG272" s="41"/>
      <c r="AH272" s="41"/>
      <c r="AI272" s="41"/>
      <c r="AJ272" s="41"/>
      <c r="AK272" s="41"/>
      <c r="AL272" s="41"/>
      <c r="AM272" s="41"/>
      <c r="AN272" s="41">
        <f t="shared" si="127"/>
        <v>24.911032028469752</v>
      </c>
      <c r="AO272" s="41">
        <v>843</v>
      </c>
      <c r="AP272" s="110" t="s">
        <v>103</v>
      </c>
      <c r="AQ272" s="111" t="s">
        <v>103</v>
      </c>
      <c r="AR272" s="126" t="str">
        <f t="shared" si="121"/>
        <v/>
      </c>
      <c r="AS272" s="126" t="str">
        <f t="shared" si="122"/>
        <v/>
      </c>
      <c r="AT272" s="127">
        <v>966</v>
      </c>
      <c r="AU272" s="128" t="s">
        <v>103</v>
      </c>
      <c r="AV272" s="129" t="s">
        <v>103</v>
      </c>
      <c r="AW272" s="126" t="str">
        <f t="shared" si="123"/>
        <v/>
      </c>
      <c r="AX272" s="126" t="str">
        <f t="shared" si="124"/>
        <v/>
      </c>
      <c r="AY272" s="64" t="str">
        <f t="shared" si="125"/>
        <v/>
      </c>
      <c r="AZ272" s="97" t="s">
        <v>103</v>
      </c>
      <c r="BA272" s="68"/>
      <c r="BB272" s="68"/>
      <c r="BC272" s="68"/>
      <c r="BD272" s="68"/>
      <c r="BE272" s="15"/>
      <c r="BF272" s="5">
        <f t="shared" si="126"/>
        <v>7425</v>
      </c>
      <c r="BG272" s="42">
        <v>1300</v>
      </c>
      <c r="BH272" s="42">
        <v>0</v>
      </c>
      <c r="BI272" s="42"/>
      <c r="BJ272" s="42"/>
      <c r="BK272" s="42">
        <v>6125</v>
      </c>
      <c r="BL272" s="42"/>
      <c r="BM272" s="15"/>
    </row>
    <row r="273" spans="1:65" outlineLevel="5" x14ac:dyDescent="0.3">
      <c r="A273" s="22">
        <f t="shared" si="112"/>
        <v>8</v>
      </c>
      <c r="B273" s="9">
        <f t="shared" si="110"/>
        <v>44789</v>
      </c>
      <c r="C273" s="51">
        <v>319927</v>
      </c>
      <c r="D273" s="64" t="str">
        <f t="shared" si="117"/>
        <v/>
      </c>
      <c r="E273" s="12"/>
      <c r="F273" s="12"/>
      <c r="G273" s="12"/>
      <c r="H273" s="12"/>
      <c r="I273" s="12"/>
      <c r="J273" s="12"/>
      <c r="K273" s="12"/>
      <c r="L273" s="12"/>
      <c r="M273" s="74" t="str">
        <f t="shared" si="118"/>
        <v/>
      </c>
      <c r="N273" s="83" t="s">
        <v>103</v>
      </c>
      <c r="O273" s="83" t="s">
        <v>103</v>
      </c>
      <c r="P273" s="83"/>
      <c r="Q273" s="83"/>
      <c r="R273" s="83"/>
      <c r="S273" s="83"/>
      <c r="T273" s="83"/>
      <c r="U273" s="83"/>
      <c r="V273" s="5" t="str">
        <f t="shared" si="119"/>
        <v/>
      </c>
      <c r="W273" s="41"/>
      <c r="X273" s="41"/>
      <c r="Y273" s="41"/>
      <c r="Z273" s="41"/>
      <c r="AA273" s="41"/>
      <c r="AB273" s="41"/>
      <c r="AC273" s="41"/>
      <c r="AD273" s="41"/>
      <c r="AE273" s="5" t="str">
        <f t="shared" si="120"/>
        <v/>
      </c>
      <c r="AF273" s="41"/>
      <c r="AG273" s="41"/>
      <c r="AH273" s="41"/>
      <c r="AI273" s="41"/>
      <c r="AJ273" s="41"/>
      <c r="AK273" s="41"/>
      <c r="AL273" s="41"/>
      <c r="AM273" s="41"/>
      <c r="AN273" s="41">
        <f t="shared" si="127"/>
        <v>22.678185745140389</v>
      </c>
      <c r="AO273" s="41">
        <v>926</v>
      </c>
      <c r="AP273" s="110" t="s">
        <v>103</v>
      </c>
      <c r="AQ273" s="111" t="s">
        <v>103</v>
      </c>
      <c r="AR273" s="126" t="str">
        <f t="shared" si="121"/>
        <v/>
      </c>
      <c r="AS273" s="126" t="str">
        <f t="shared" si="122"/>
        <v/>
      </c>
      <c r="AT273" s="127">
        <v>1120</v>
      </c>
      <c r="AU273" s="128">
        <v>2.37</v>
      </c>
      <c r="AV273" s="129" t="s">
        <v>103</v>
      </c>
      <c r="AW273" s="126" t="str">
        <f t="shared" si="123"/>
        <v/>
      </c>
      <c r="AX273" s="126" t="str">
        <f t="shared" si="124"/>
        <v/>
      </c>
      <c r="AY273" s="64" t="str">
        <f t="shared" si="125"/>
        <v/>
      </c>
      <c r="AZ273" s="97">
        <v>82.04</v>
      </c>
      <c r="BA273" s="68"/>
      <c r="BB273" s="68"/>
      <c r="BC273" s="68"/>
      <c r="BD273" s="68"/>
      <c r="BE273" s="15"/>
      <c r="BF273" s="5">
        <f t="shared" si="126"/>
        <v>5932</v>
      </c>
      <c r="BG273" s="42">
        <v>0</v>
      </c>
      <c r="BH273" s="42">
        <v>0</v>
      </c>
      <c r="BI273" s="42"/>
      <c r="BJ273" s="42"/>
      <c r="BK273" s="42">
        <v>5932</v>
      </c>
      <c r="BL273" s="42"/>
      <c r="BM273" s="15"/>
    </row>
    <row r="274" spans="1:65" outlineLevel="5" x14ac:dyDescent="0.3">
      <c r="A274" s="22">
        <f t="shared" si="112"/>
        <v>8</v>
      </c>
      <c r="B274" s="9">
        <f t="shared" si="110"/>
        <v>44790</v>
      </c>
      <c r="C274" s="51">
        <v>326205</v>
      </c>
      <c r="D274" s="64" t="str">
        <f t="shared" si="117"/>
        <v/>
      </c>
      <c r="E274" s="12"/>
      <c r="F274" s="12"/>
      <c r="G274" s="12"/>
      <c r="H274" s="12"/>
      <c r="I274" s="12"/>
      <c r="J274" s="12"/>
      <c r="K274" s="12"/>
      <c r="L274" s="12"/>
      <c r="M274" s="74">
        <f t="shared" si="118"/>
        <v>7.1</v>
      </c>
      <c r="N274" s="83">
        <v>7.12</v>
      </c>
      <c r="O274" s="83">
        <v>7.14</v>
      </c>
      <c r="P274" s="83"/>
      <c r="Q274" s="83"/>
      <c r="R274" s="83"/>
      <c r="S274" s="83"/>
      <c r="T274" s="83"/>
      <c r="U274" s="83"/>
      <c r="V274" s="5" t="str">
        <f t="shared" si="119"/>
        <v/>
      </c>
      <c r="W274" s="41"/>
      <c r="X274" s="41"/>
      <c r="Y274" s="41"/>
      <c r="Z274" s="41"/>
      <c r="AA274" s="41"/>
      <c r="AB274" s="41"/>
      <c r="AC274" s="41"/>
      <c r="AD274" s="41"/>
      <c r="AE274" s="5" t="str">
        <f t="shared" si="120"/>
        <v/>
      </c>
      <c r="AF274" s="41"/>
      <c r="AG274" s="41"/>
      <c r="AH274" s="41"/>
      <c r="AI274" s="41"/>
      <c r="AJ274" s="41"/>
      <c r="AK274" s="41"/>
      <c r="AL274" s="41"/>
      <c r="AM274" s="41"/>
      <c r="AN274" s="41">
        <f>21000/AO274</f>
        <v>17.5</v>
      </c>
      <c r="AO274" s="41">
        <v>1200</v>
      </c>
      <c r="AP274" s="110">
        <v>2.85</v>
      </c>
      <c r="AQ274" s="111">
        <v>2.25</v>
      </c>
      <c r="AR274" s="126">
        <f t="shared" si="121"/>
        <v>78.94736842105263</v>
      </c>
      <c r="AS274" s="126">
        <f t="shared" si="122"/>
        <v>21.05263157894737</v>
      </c>
      <c r="AT274" s="127">
        <v>1259</v>
      </c>
      <c r="AU274" s="128">
        <v>2.41</v>
      </c>
      <c r="AV274" s="129">
        <v>1.67</v>
      </c>
      <c r="AW274" s="126">
        <f t="shared" si="123"/>
        <v>69.294605809128626</v>
      </c>
      <c r="AX274" s="126">
        <f t="shared" si="124"/>
        <v>30.705394190871374</v>
      </c>
      <c r="AY274" s="64">
        <f t="shared" si="125"/>
        <v>39.819819819819827</v>
      </c>
      <c r="AZ274" s="97">
        <v>82.13</v>
      </c>
      <c r="BA274" s="68"/>
      <c r="BB274" s="68"/>
      <c r="BC274" s="68"/>
      <c r="BD274" s="68"/>
      <c r="BE274" s="15"/>
      <c r="BF274" s="5">
        <f t="shared" si="126"/>
        <v>7412</v>
      </c>
      <c r="BG274" s="42">
        <v>1735</v>
      </c>
      <c r="BH274" s="42">
        <v>0</v>
      </c>
      <c r="BI274" s="42"/>
      <c r="BJ274" s="42"/>
      <c r="BK274" s="42">
        <v>5677</v>
      </c>
      <c r="BL274" s="42"/>
      <c r="BM274" s="15"/>
    </row>
    <row r="275" spans="1:65" outlineLevel="5" x14ac:dyDescent="0.3">
      <c r="A275" s="22">
        <f t="shared" si="112"/>
        <v>8</v>
      </c>
      <c r="B275" s="9">
        <f t="shared" si="110"/>
        <v>44791</v>
      </c>
      <c r="C275" s="51">
        <v>313506</v>
      </c>
      <c r="D275" s="64" t="str">
        <f t="shared" si="117"/>
        <v/>
      </c>
      <c r="E275" s="12"/>
      <c r="F275" s="12"/>
      <c r="G275" s="12"/>
      <c r="H275" s="12"/>
      <c r="I275" s="12"/>
      <c r="J275" s="12"/>
      <c r="K275" s="12"/>
      <c r="L275" s="12"/>
      <c r="M275" s="74" t="str">
        <f t="shared" si="118"/>
        <v/>
      </c>
      <c r="N275" s="83" t="s">
        <v>103</v>
      </c>
      <c r="O275" s="83" t="s">
        <v>103</v>
      </c>
      <c r="P275" s="83"/>
      <c r="Q275" s="83"/>
      <c r="R275" s="83"/>
      <c r="S275" s="83"/>
      <c r="T275" s="83"/>
      <c r="U275" s="83"/>
      <c r="V275" s="5" t="str">
        <f t="shared" si="119"/>
        <v/>
      </c>
      <c r="W275" s="41"/>
      <c r="X275" s="41"/>
      <c r="Y275" s="41"/>
      <c r="Z275" s="41"/>
      <c r="AA275" s="41"/>
      <c r="AB275" s="41"/>
      <c r="AC275" s="41"/>
      <c r="AD275" s="41"/>
      <c r="AE275" s="5" t="str">
        <f t="shared" si="120"/>
        <v/>
      </c>
      <c r="AF275" s="41"/>
      <c r="AG275" s="41"/>
      <c r="AH275" s="41"/>
      <c r="AI275" s="41"/>
      <c r="AJ275" s="41"/>
      <c r="AK275" s="41"/>
      <c r="AL275" s="41"/>
      <c r="AM275" s="41"/>
      <c r="AN275" s="41">
        <f t="shared" si="127"/>
        <v>21.98952879581152</v>
      </c>
      <c r="AO275" s="41">
        <v>955</v>
      </c>
      <c r="AP275" s="110" t="s">
        <v>103</v>
      </c>
      <c r="AQ275" s="111" t="s">
        <v>103</v>
      </c>
      <c r="AR275" s="126" t="str">
        <f t="shared" si="121"/>
        <v/>
      </c>
      <c r="AS275" s="126" t="str">
        <f t="shared" si="122"/>
        <v/>
      </c>
      <c r="AT275" s="127">
        <v>1065</v>
      </c>
      <c r="AU275" s="128">
        <v>2.48</v>
      </c>
      <c r="AV275" s="129" t="s">
        <v>103</v>
      </c>
      <c r="AW275" s="126" t="str">
        <f t="shared" si="123"/>
        <v/>
      </c>
      <c r="AX275" s="126" t="str">
        <f t="shared" si="124"/>
        <v/>
      </c>
      <c r="AY275" s="64" t="str">
        <f t="shared" si="125"/>
        <v/>
      </c>
      <c r="AZ275" s="97">
        <v>82.03</v>
      </c>
      <c r="BA275" s="68"/>
      <c r="BB275" s="68"/>
      <c r="BC275" s="68"/>
      <c r="BD275" s="68"/>
      <c r="BE275" s="15"/>
      <c r="BF275" s="5">
        <f t="shared" si="126"/>
        <v>8451</v>
      </c>
      <c r="BG275" s="42">
        <v>2640</v>
      </c>
      <c r="BH275" s="42">
        <v>0</v>
      </c>
      <c r="BI275" s="42"/>
      <c r="BJ275" s="42"/>
      <c r="BK275" s="42">
        <v>5811</v>
      </c>
      <c r="BL275" s="42"/>
      <c r="BM275" s="15"/>
    </row>
    <row r="276" spans="1:65" outlineLevel="5" x14ac:dyDescent="0.3">
      <c r="A276" s="22">
        <f t="shared" si="112"/>
        <v>8</v>
      </c>
      <c r="B276" s="9">
        <f t="shared" si="110"/>
        <v>44792</v>
      </c>
      <c r="C276" s="51">
        <v>331053</v>
      </c>
      <c r="D276" s="64" t="str">
        <f t="shared" si="117"/>
        <v/>
      </c>
      <c r="E276" s="12"/>
      <c r="F276" s="12"/>
      <c r="G276" s="12"/>
      <c r="H276" s="12"/>
      <c r="I276" s="12"/>
      <c r="J276" s="12"/>
      <c r="K276" s="12"/>
      <c r="L276" s="12"/>
      <c r="M276" s="74" t="str">
        <f t="shared" si="118"/>
        <v/>
      </c>
      <c r="N276" s="83" t="s">
        <v>103</v>
      </c>
      <c r="O276" s="83" t="s">
        <v>103</v>
      </c>
      <c r="P276" s="83"/>
      <c r="Q276" s="83"/>
      <c r="R276" s="83"/>
      <c r="S276" s="83"/>
      <c r="T276" s="83"/>
      <c r="U276" s="83"/>
      <c r="V276" s="5" t="str">
        <f t="shared" si="119"/>
        <v/>
      </c>
      <c r="W276" s="41"/>
      <c r="X276" s="41"/>
      <c r="Y276" s="41"/>
      <c r="Z276" s="41"/>
      <c r="AA276" s="41"/>
      <c r="AB276" s="41"/>
      <c r="AC276" s="41"/>
      <c r="AD276" s="41"/>
      <c r="AE276" s="5" t="str">
        <f t="shared" si="120"/>
        <v/>
      </c>
      <c r="AF276" s="41"/>
      <c r="AG276" s="41"/>
      <c r="AH276" s="41"/>
      <c r="AI276" s="41"/>
      <c r="AJ276" s="41"/>
      <c r="AK276" s="41"/>
      <c r="AL276" s="41"/>
      <c r="AM276" s="41"/>
      <c r="AN276" s="41">
        <f t="shared" si="127"/>
        <v>20.329138431752177</v>
      </c>
      <c r="AO276" s="41">
        <v>1033</v>
      </c>
      <c r="AP276" s="110" t="s">
        <v>103</v>
      </c>
      <c r="AQ276" s="111" t="s">
        <v>103</v>
      </c>
      <c r="AR276" s="126" t="str">
        <f t="shared" si="121"/>
        <v/>
      </c>
      <c r="AS276" s="126" t="str">
        <f t="shared" si="122"/>
        <v/>
      </c>
      <c r="AT276" s="127">
        <v>1168</v>
      </c>
      <c r="AU276" s="128">
        <v>2.4500000000000002</v>
      </c>
      <c r="AV276" s="129" t="s">
        <v>103</v>
      </c>
      <c r="AW276" s="126" t="str">
        <f t="shared" si="123"/>
        <v/>
      </c>
      <c r="AX276" s="126" t="str">
        <f t="shared" si="124"/>
        <v/>
      </c>
      <c r="AY276" s="64" t="str">
        <f t="shared" si="125"/>
        <v/>
      </c>
      <c r="AZ276" s="97">
        <v>81.95</v>
      </c>
      <c r="BA276" s="68"/>
      <c r="BB276" s="68"/>
      <c r="BC276" s="68"/>
      <c r="BD276" s="68"/>
      <c r="BE276" s="15"/>
      <c r="BF276" s="5">
        <f t="shared" si="126"/>
        <v>5884</v>
      </c>
      <c r="BG276" s="42">
        <v>0</v>
      </c>
      <c r="BH276" s="42">
        <v>0</v>
      </c>
      <c r="BI276" s="42"/>
      <c r="BJ276" s="42"/>
      <c r="BK276" s="42">
        <v>5884</v>
      </c>
      <c r="BL276" s="42"/>
      <c r="BM276" s="15"/>
    </row>
    <row r="277" spans="1:65" outlineLevel="5" x14ac:dyDescent="0.3">
      <c r="A277" s="22">
        <f t="shared" si="112"/>
        <v>8</v>
      </c>
      <c r="B277" s="9">
        <f t="shared" si="110"/>
        <v>44793</v>
      </c>
      <c r="C277" s="51">
        <v>341465</v>
      </c>
      <c r="D277" s="64" t="str">
        <f t="shared" si="117"/>
        <v/>
      </c>
      <c r="E277" s="12"/>
      <c r="F277" s="12"/>
      <c r="G277" s="12"/>
      <c r="H277" s="12"/>
      <c r="I277" s="12"/>
      <c r="J277" s="12"/>
      <c r="K277" s="12"/>
      <c r="L277" s="12"/>
      <c r="M277" s="74" t="str">
        <f t="shared" si="118"/>
        <v/>
      </c>
      <c r="N277" s="83" t="s">
        <v>103</v>
      </c>
      <c r="O277" s="83" t="s">
        <v>103</v>
      </c>
      <c r="P277" s="83"/>
      <c r="Q277" s="83"/>
      <c r="R277" s="83"/>
      <c r="S277" s="83"/>
      <c r="T277" s="83"/>
      <c r="U277" s="83"/>
      <c r="V277" s="5" t="str">
        <f t="shared" si="119"/>
        <v/>
      </c>
      <c r="W277" s="41"/>
      <c r="X277" s="41"/>
      <c r="Y277" s="41"/>
      <c r="Z277" s="41"/>
      <c r="AA277" s="41"/>
      <c r="AB277" s="41"/>
      <c r="AC277" s="41"/>
      <c r="AD277" s="41"/>
      <c r="AE277" s="5" t="str">
        <f t="shared" si="120"/>
        <v/>
      </c>
      <c r="AF277" s="41"/>
      <c r="AG277" s="41"/>
      <c r="AH277" s="41"/>
      <c r="AI277" s="41"/>
      <c r="AJ277" s="41"/>
      <c r="AK277" s="41"/>
      <c r="AL277" s="41"/>
      <c r="AM277" s="41"/>
      <c r="AN277" s="41">
        <f t="shared" si="127"/>
        <v>21.406727828746178</v>
      </c>
      <c r="AO277" s="41">
        <v>981</v>
      </c>
      <c r="AP277" s="110" t="s">
        <v>103</v>
      </c>
      <c r="AQ277" s="111" t="s">
        <v>103</v>
      </c>
      <c r="AR277" s="126" t="str">
        <f t="shared" si="121"/>
        <v/>
      </c>
      <c r="AS277" s="126" t="str">
        <f t="shared" si="122"/>
        <v/>
      </c>
      <c r="AT277" s="127">
        <v>1044</v>
      </c>
      <c r="AU277" s="128" t="s">
        <v>103</v>
      </c>
      <c r="AV277" s="129" t="s">
        <v>103</v>
      </c>
      <c r="AW277" s="126" t="str">
        <f t="shared" si="123"/>
        <v/>
      </c>
      <c r="AX277" s="126" t="str">
        <f t="shared" si="124"/>
        <v/>
      </c>
      <c r="AY277" s="64" t="str">
        <f t="shared" si="125"/>
        <v/>
      </c>
      <c r="AZ277" s="97" t="s">
        <v>103</v>
      </c>
      <c r="BA277" s="68"/>
      <c r="BB277" s="68"/>
      <c r="BC277" s="68"/>
      <c r="BD277" s="68"/>
      <c r="BE277" s="15"/>
      <c r="BF277" s="5">
        <f t="shared" si="126"/>
        <v>6076</v>
      </c>
      <c r="BG277" s="42">
        <v>240</v>
      </c>
      <c r="BH277" s="42">
        <v>0</v>
      </c>
      <c r="BI277" s="42"/>
      <c r="BJ277" s="42"/>
      <c r="BK277" s="42">
        <v>5836</v>
      </c>
      <c r="BL277" s="42"/>
      <c r="BM277" s="15"/>
    </row>
    <row r="278" spans="1:65" outlineLevel="5" x14ac:dyDescent="0.3">
      <c r="A278" s="22">
        <f t="shared" si="112"/>
        <v>8</v>
      </c>
      <c r="B278" s="9">
        <f t="shared" si="110"/>
        <v>44794</v>
      </c>
      <c r="C278" s="51">
        <v>339960</v>
      </c>
      <c r="D278" s="64" t="str">
        <f t="shared" si="117"/>
        <v/>
      </c>
      <c r="E278" s="12"/>
      <c r="F278" s="12"/>
      <c r="G278" s="12"/>
      <c r="H278" s="12"/>
      <c r="I278" s="12"/>
      <c r="J278" s="12"/>
      <c r="K278" s="12"/>
      <c r="L278" s="12"/>
      <c r="M278" s="74" t="str">
        <f t="shared" si="118"/>
        <v/>
      </c>
      <c r="N278" s="83" t="s">
        <v>103</v>
      </c>
      <c r="O278" s="83" t="s">
        <v>103</v>
      </c>
      <c r="P278" s="83"/>
      <c r="Q278" s="83"/>
      <c r="R278" s="83"/>
      <c r="S278" s="83"/>
      <c r="T278" s="83"/>
      <c r="U278" s="83"/>
      <c r="V278" s="5" t="str">
        <f t="shared" si="119"/>
        <v/>
      </c>
      <c r="W278" s="41"/>
      <c r="X278" s="41"/>
      <c r="Y278" s="41"/>
      <c r="Z278" s="41"/>
      <c r="AA278" s="41"/>
      <c r="AB278" s="41"/>
      <c r="AC278" s="41"/>
      <c r="AD278" s="41"/>
      <c r="AE278" s="5" t="str">
        <f t="shared" si="120"/>
        <v/>
      </c>
      <c r="AF278" s="41"/>
      <c r="AG278" s="41"/>
      <c r="AH278" s="41"/>
      <c r="AI278" s="41"/>
      <c r="AJ278" s="41"/>
      <c r="AK278" s="41"/>
      <c r="AL278" s="41"/>
      <c r="AM278" s="41"/>
      <c r="AN278" s="41">
        <f t="shared" si="127"/>
        <v>21</v>
      </c>
      <c r="AO278" s="41">
        <v>1000</v>
      </c>
      <c r="AP278" s="110" t="s">
        <v>103</v>
      </c>
      <c r="AQ278" s="111" t="s">
        <v>103</v>
      </c>
      <c r="AR278" s="126" t="str">
        <f t="shared" si="121"/>
        <v/>
      </c>
      <c r="AS278" s="126" t="str">
        <f t="shared" si="122"/>
        <v/>
      </c>
      <c r="AT278" s="127">
        <v>1141</v>
      </c>
      <c r="AU278" s="128" t="s">
        <v>103</v>
      </c>
      <c r="AV278" s="129" t="s">
        <v>103</v>
      </c>
      <c r="AW278" s="126" t="str">
        <f t="shared" si="123"/>
        <v/>
      </c>
      <c r="AX278" s="126" t="str">
        <f t="shared" si="124"/>
        <v/>
      </c>
      <c r="AY278" s="64" t="str">
        <f t="shared" si="125"/>
        <v/>
      </c>
      <c r="AZ278" s="97" t="s">
        <v>103</v>
      </c>
      <c r="BA278" s="68"/>
      <c r="BB278" s="68"/>
      <c r="BC278" s="68"/>
      <c r="BD278" s="68"/>
      <c r="BE278" s="15"/>
      <c r="BF278" s="5">
        <f t="shared" si="126"/>
        <v>8281</v>
      </c>
      <c r="BG278" s="42">
        <v>2468</v>
      </c>
      <c r="BH278" s="42">
        <v>0</v>
      </c>
      <c r="BI278" s="42"/>
      <c r="BJ278" s="42"/>
      <c r="BK278" s="42">
        <v>5813</v>
      </c>
      <c r="BL278" s="42"/>
      <c r="BM278" s="15"/>
    </row>
    <row r="279" spans="1:65" outlineLevel="5" x14ac:dyDescent="0.3">
      <c r="A279" s="22">
        <f t="shared" si="112"/>
        <v>8</v>
      </c>
      <c r="B279" s="9">
        <f t="shared" si="110"/>
        <v>44795</v>
      </c>
      <c r="C279" s="51">
        <v>339419</v>
      </c>
      <c r="D279" s="64" t="str">
        <f t="shared" si="117"/>
        <v/>
      </c>
      <c r="E279" s="12"/>
      <c r="F279" s="12"/>
      <c r="G279" s="12"/>
      <c r="H279" s="12"/>
      <c r="I279" s="12"/>
      <c r="J279" s="12"/>
      <c r="K279" s="12"/>
      <c r="L279" s="12"/>
      <c r="M279" s="74" t="str">
        <f t="shared" si="118"/>
        <v/>
      </c>
      <c r="N279" s="83" t="s">
        <v>103</v>
      </c>
      <c r="O279" s="83" t="s">
        <v>103</v>
      </c>
      <c r="P279" s="83"/>
      <c r="Q279" s="83"/>
      <c r="R279" s="83"/>
      <c r="S279" s="83"/>
      <c r="T279" s="83"/>
      <c r="U279" s="83"/>
      <c r="V279" s="5" t="str">
        <f t="shared" si="119"/>
        <v/>
      </c>
      <c r="W279" s="41"/>
      <c r="X279" s="41"/>
      <c r="Y279" s="41"/>
      <c r="Z279" s="41"/>
      <c r="AA279" s="41"/>
      <c r="AB279" s="41"/>
      <c r="AC279" s="41"/>
      <c r="AD279" s="41"/>
      <c r="AE279" s="5" t="str">
        <f t="shared" si="120"/>
        <v/>
      </c>
      <c r="AF279" s="41"/>
      <c r="AG279" s="41"/>
      <c r="AH279" s="41"/>
      <c r="AI279" s="41"/>
      <c r="AJ279" s="41"/>
      <c r="AK279" s="41"/>
      <c r="AL279" s="41"/>
      <c r="AM279" s="41"/>
      <c r="AN279" s="41">
        <f t="shared" si="127"/>
        <v>20.895522388059703</v>
      </c>
      <c r="AO279" s="41">
        <v>1005</v>
      </c>
      <c r="AP279" s="110" t="s">
        <v>103</v>
      </c>
      <c r="AQ279" s="111" t="s">
        <v>103</v>
      </c>
      <c r="AR279" s="126" t="str">
        <f t="shared" si="121"/>
        <v/>
      </c>
      <c r="AS279" s="126" t="str">
        <f t="shared" si="122"/>
        <v/>
      </c>
      <c r="AT279" s="127">
        <v>1135</v>
      </c>
      <c r="AU279" s="128">
        <v>2.35</v>
      </c>
      <c r="AV279" s="129" t="s">
        <v>103</v>
      </c>
      <c r="AW279" s="126" t="str">
        <f t="shared" si="123"/>
        <v/>
      </c>
      <c r="AX279" s="126" t="str">
        <f t="shared" si="124"/>
        <v/>
      </c>
      <c r="AY279" s="64" t="str">
        <f t="shared" si="125"/>
        <v/>
      </c>
      <c r="AZ279" s="97">
        <v>81.790000000000006</v>
      </c>
      <c r="BA279" s="68"/>
      <c r="BB279" s="68"/>
      <c r="BC279" s="68"/>
      <c r="BD279" s="68"/>
      <c r="BE279" s="15"/>
      <c r="BF279" s="5">
        <f t="shared" si="126"/>
        <v>6903</v>
      </c>
      <c r="BG279" s="42">
        <v>1071</v>
      </c>
      <c r="BH279" s="42">
        <v>0</v>
      </c>
      <c r="BI279" s="42"/>
      <c r="BJ279" s="42"/>
      <c r="BK279" s="42">
        <v>5832</v>
      </c>
      <c r="BL279" s="42"/>
      <c r="BM279" s="15"/>
    </row>
    <row r="280" spans="1:65" outlineLevel="5" x14ac:dyDescent="0.3">
      <c r="A280" s="22">
        <f t="shared" si="112"/>
        <v>8</v>
      </c>
      <c r="B280" s="9">
        <f t="shared" si="110"/>
        <v>44796</v>
      </c>
      <c r="C280" s="51">
        <v>337147</v>
      </c>
      <c r="D280" s="64" t="str">
        <f t="shared" si="117"/>
        <v/>
      </c>
      <c r="E280" s="12"/>
      <c r="F280" s="12"/>
      <c r="G280" s="12"/>
      <c r="H280" s="12"/>
      <c r="I280" s="12"/>
      <c r="J280" s="12"/>
      <c r="K280" s="12"/>
      <c r="L280" s="12"/>
      <c r="M280" s="74" t="str">
        <f t="shared" si="118"/>
        <v/>
      </c>
      <c r="N280" s="83" t="s">
        <v>103</v>
      </c>
      <c r="O280" s="83" t="s">
        <v>103</v>
      </c>
      <c r="P280" s="83"/>
      <c r="Q280" s="83"/>
      <c r="R280" s="83"/>
      <c r="S280" s="83"/>
      <c r="T280" s="83"/>
      <c r="U280" s="83"/>
      <c r="V280" s="5" t="str">
        <f t="shared" si="119"/>
        <v/>
      </c>
      <c r="W280" s="41"/>
      <c r="X280" s="41"/>
      <c r="Y280" s="41"/>
      <c r="Z280" s="41"/>
      <c r="AA280" s="41"/>
      <c r="AB280" s="41"/>
      <c r="AC280" s="41"/>
      <c r="AD280" s="41"/>
      <c r="AE280" s="5" t="str">
        <f t="shared" si="120"/>
        <v/>
      </c>
      <c r="AF280" s="41"/>
      <c r="AG280" s="41"/>
      <c r="AH280" s="41"/>
      <c r="AI280" s="41"/>
      <c r="AJ280" s="41"/>
      <c r="AK280" s="41"/>
      <c r="AL280" s="41"/>
      <c r="AM280" s="41"/>
      <c r="AN280" s="41">
        <f t="shared" si="127"/>
        <v>21.806853582554517</v>
      </c>
      <c r="AO280" s="41">
        <v>963</v>
      </c>
      <c r="AP280" s="110" t="s">
        <v>103</v>
      </c>
      <c r="AQ280" s="111" t="s">
        <v>103</v>
      </c>
      <c r="AR280" s="126" t="str">
        <f t="shared" si="121"/>
        <v/>
      </c>
      <c r="AS280" s="126" t="str">
        <f t="shared" si="122"/>
        <v/>
      </c>
      <c r="AT280" s="127">
        <v>1077</v>
      </c>
      <c r="AU280" s="128">
        <v>2.39</v>
      </c>
      <c r="AV280" s="129" t="s">
        <v>103</v>
      </c>
      <c r="AW280" s="126" t="str">
        <f t="shared" si="123"/>
        <v/>
      </c>
      <c r="AX280" s="126" t="str">
        <f t="shared" si="124"/>
        <v/>
      </c>
      <c r="AY280" s="64" t="str">
        <f t="shared" si="125"/>
        <v/>
      </c>
      <c r="AZ280" s="97">
        <v>81.88</v>
      </c>
      <c r="BA280" s="68"/>
      <c r="BB280" s="68"/>
      <c r="BC280" s="68"/>
      <c r="BD280" s="68"/>
      <c r="BE280" s="15"/>
      <c r="BF280" s="5">
        <f t="shared" si="126"/>
        <v>3386</v>
      </c>
      <c r="BG280" s="42">
        <v>0</v>
      </c>
      <c r="BH280" s="42">
        <v>0</v>
      </c>
      <c r="BI280" s="42"/>
      <c r="BJ280" s="42"/>
      <c r="BK280" s="42">
        <v>3386</v>
      </c>
      <c r="BL280" s="42"/>
      <c r="BM280" s="15"/>
    </row>
    <row r="281" spans="1:65" outlineLevel="5" x14ac:dyDescent="0.3">
      <c r="A281" s="22">
        <f t="shared" si="112"/>
        <v>8</v>
      </c>
      <c r="B281" s="9">
        <f t="shared" si="110"/>
        <v>44797</v>
      </c>
      <c r="C281" s="51">
        <v>349564</v>
      </c>
      <c r="D281" s="64" t="str">
        <f t="shared" si="117"/>
        <v/>
      </c>
      <c r="E281" s="12"/>
      <c r="F281" s="12"/>
      <c r="G281" s="12"/>
      <c r="H281" s="12"/>
      <c r="I281" s="12"/>
      <c r="J281" s="12"/>
      <c r="K281" s="12"/>
      <c r="L281" s="12"/>
      <c r="M281" s="74" t="str">
        <f t="shared" si="118"/>
        <v/>
      </c>
      <c r="N281" s="83" t="s">
        <v>103</v>
      </c>
      <c r="O281" s="83" t="s">
        <v>103</v>
      </c>
      <c r="P281" s="83"/>
      <c r="Q281" s="83"/>
      <c r="R281" s="83"/>
      <c r="S281" s="83"/>
      <c r="T281" s="83"/>
      <c r="U281" s="83"/>
      <c r="V281" s="5" t="str">
        <f t="shared" si="119"/>
        <v/>
      </c>
      <c r="W281" s="41"/>
      <c r="X281" s="41"/>
      <c r="Y281" s="41"/>
      <c r="Z281" s="41"/>
      <c r="AA281" s="41"/>
      <c r="AB281" s="41"/>
      <c r="AC281" s="41"/>
      <c r="AD281" s="41"/>
      <c r="AE281" s="5" t="str">
        <f t="shared" si="120"/>
        <v/>
      </c>
      <c r="AF281" s="41"/>
      <c r="AG281" s="41"/>
      <c r="AH281" s="41"/>
      <c r="AI281" s="41"/>
      <c r="AJ281" s="41"/>
      <c r="AK281" s="41"/>
      <c r="AL281" s="41"/>
      <c r="AM281" s="41"/>
      <c r="AN281" s="41">
        <f t="shared" si="127"/>
        <v>17.751479289940828</v>
      </c>
      <c r="AO281" s="41">
        <v>1183</v>
      </c>
      <c r="AP281" s="110" t="s">
        <v>103</v>
      </c>
      <c r="AQ281" s="111" t="s">
        <v>103</v>
      </c>
      <c r="AR281" s="126" t="str">
        <f t="shared" si="121"/>
        <v/>
      </c>
      <c r="AS281" s="126" t="str">
        <f t="shared" si="122"/>
        <v/>
      </c>
      <c r="AT281" s="127">
        <v>1289</v>
      </c>
      <c r="AU281" s="128">
        <v>2.41</v>
      </c>
      <c r="AV281" s="129" t="s">
        <v>103</v>
      </c>
      <c r="AW281" s="126" t="str">
        <f t="shared" si="123"/>
        <v/>
      </c>
      <c r="AX281" s="126" t="str">
        <f t="shared" si="124"/>
        <v/>
      </c>
      <c r="AY281" s="64" t="str">
        <f t="shared" si="125"/>
        <v/>
      </c>
      <c r="AZ281" s="97">
        <v>82.06</v>
      </c>
      <c r="BA281" s="68"/>
      <c r="BB281" s="68"/>
      <c r="BC281" s="68"/>
      <c r="BD281" s="68"/>
      <c r="BE281" s="15"/>
      <c r="BF281" s="5">
        <f t="shared" si="126"/>
        <v>5665</v>
      </c>
      <c r="BG281" s="42">
        <v>268</v>
      </c>
      <c r="BH281" s="42">
        <v>0</v>
      </c>
      <c r="BI281" s="42"/>
      <c r="BJ281" s="42"/>
      <c r="BK281" s="42">
        <v>5397</v>
      </c>
      <c r="BL281" s="42"/>
      <c r="BM281" s="15"/>
    </row>
    <row r="282" spans="1:65" outlineLevel="5" x14ac:dyDescent="0.3">
      <c r="A282" s="22">
        <f t="shared" si="112"/>
        <v>8</v>
      </c>
      <c r="B282" s="9">
        <f t="shared" si="110"/>
        <v>44798</v>
      </c>
      <c r="C282" s="51">
        <v>338522</v>
      </c>
      <c r="D282" s="64" t="str">
        <f t="shared" si="117"/>
        <v/>
      </c>
      <c r="E282" s="12"/>
      <c r="F282" s="12"/>
      <c r="G282" s="12"/>
      <c r="H282" s="12"/>
      <c r="I282" s="12"/>
      <c r="J282" s="12"/>
      <c r="K282" s="12"/>
      <c r="L282" s="12"/>
      <c r="M282" s="74">
        <f t="shared" si="118"/>
        <v>7</v>
      </c>
      <c r="N282" s="83">
        <v>6.99</v>
      </c>
      <c r="O282" s="83">
        <v>7.01</v>
      </c>
      <c r="P282" s="83"/>
      <c r="Q282" s="83"/>
      <c r="R282" s="83"/>
      <c r="S282" s="83"/>
      <c r="T282" s="83"/>
      <c r="U282" s="83"/>
      <c r="V282" s="5" t="str">
        <f t="shared" si="119"/>
        <v/>
      </c>
      <c r="W282" s="41"/>
      <c r="X282" s="41"/>
      <c r="Y282" s="41"/>
      <c r="Z282" s="41"/>
      <c r="AA282" s="41"/>
      <c r="AB282" s="41"/>
      <c r="AC282" s="41"/>
      <c r="AD282" s="41"/>
      <c r="AE282" s="5" t="str">
        <f t="shared" si="120"/>
        <v/>
      </c>
      <c r="AF282" s="41"/>
      <c r="AG282" s="41"/>
      <c r="AH282" s="41"/>
      <c r="AI282" s="41"/>
      <c r="AJ282" s="41"/>
      <c r="AK282" s="41"/>
      <c r="AL282" s="41"/>
      <c r="AM282" s="41"/>
      <c r="AN282" s="41">
        <f t="shared" si="127"/>
        <v>17.617449664429529</v>
      </c>
      <c r="AO282" s="41">
        <v>1192</v>
      </c>
      <c r="AP282" s="110">
        <v>3.28</v>
      </c>
      <c r="AQ282" s="111">
        <v>2.56</v>
      </c>
      <c r="AR282" s="126">
        <f t="shared" si="121"/>
        <v>78.048780487804876</v>
      </c>
      <c r="AS282" s="126">
        <f t="shared" si="122"/>
        <v>21.951219512195124</v>
      </c>
      <c r="AT282" s="127">
        <v>1293</v>
      </c>
      <c r="AU282" s="128">
        <v>2.44</v>
      </c>
      <c r="AV282" s="129">
        <v>1.67</v>
      </c>
      <c r="AW282" s="126">
        <f t="shared" si="123"/>
        <v>68.442622950819683</v>
      </c>
      <c r="AX282" s="126">
        <f t="shared" si="124"/>
        <v>31.557377049180317</v>
      </c>
      <c r="AY282" s="64">
        <f t="shared" si="125"/>
        <v>39.001623376623343</v>
      </c>
      <c r="AZ282" s="97">
        <v>81.95</v>
      </c>
      <c r="BA282" s="68"/>
      <c r="BB282" s="68"/>
      <c r="BC282" s="68"/>
      <c r="BD282" s="68"/>
      <c r="BE282" s="15"/>
      <c r="BF282" s="5">
        <f t="shared" si="126"/>
        <v>6590</v>
      </c>
      <c r="BG282" s="42">
        <v>1252</v>
      </c>
      <c r="BH282" s="42">
        <v>0</v>
      </c>
      <c r="BI282" s="42"/>
      <c r="BJ282" s="42"/>
      <c r="BK282" s="42">
        <v>5338</v>
      </c>
      <c r="BL282" s="42"/>
      <c r="BM282" s="15"/>
    </row>
    <row r="283" spans="1:65" outlineLevel="5" x14ac:dyDescent="0.3">
      <c r="A283" s="22">
        <f t="shared" si="112"/>
        <v>8</v>
      </c>
      <c r="B283" s="9">
        <f t="shared" si="110"/>
        <v>44799</v>
      </c>
      <c r="C283" s="51">
        <v>334168</v>
      </c>
      <c r="D283" s="64" t="str">
        <f t="shared" si="117"/>
        <v/>
      </c>
      <c r="E283" s="12"/>
      <c r="F283" s="12"/>
      <c r="G283" s="12"/>
      <c r="H283" s="12"/>
      <c r="I283" s="12"/>
      <c r="J283" s="12"/>
      <c r="K283" s="12"/>
      <c r="L283" s="12"/>
      <c r="M283" s="74" t="str">
        <f t="shared" si="118"/>
        <v/>
      </c>
      <c r="N283" s="83" t="s">
        <v>103</v>
      </c>
      <c r="O283" s="83" t="s">
        <v>103</v>
      </c>
      <c r="P283" s="83"/>
      <c r="Q283" s="83"/>
      <c r="R283" s="83"/>
      <c r="S283" s="83"/>
      <c r="T283" s="83"/>
      <c r="U283" s="83"/>
      <c r="V283" s="5" t="str">
        <f t="shared" si="119"/>
        <v/>
      </c>
      <c r="W283" s="41"/>
      <c r="X283" s="41"/>
      <c r="Y283" s="41"/>
      <c r="Z283" s="41"/>
      <c r="AA283" s="41"/>
      <c r="AB283" s="41"/>
      <c r="AC283" s="41"/>
      <c r="AD283" s="41"/>
      <c r="AE283" s="5" t="str">
        <f t="shared" si="120"/>
        <v/>
      </c>
      <c r="AF283" s="41"/>
      <c r="AG283" s="41"/>
      <c r="AH283" s="41"/>
      <c r="AI283" s="41"/>
      <c r="AJ283" s="41"/>
      <c r="AK283" s="41"/>
      <c r="AL283" s="41"/>
      <c r="AM283" s="41"/>
      <c r="AN283" s="41">
        <f t="shared" si="127"/>
        <v>17.255546425636812</v>
      </c>
      <c r="AO283" s="41">
        <v>1217</v>
      </c>
      <c r="AP283" s="110" t="s">
        <v>103</v>
      </c>
      <c r="AQ283" s="111" t="s">
        <v>103</v>
      </c>
      <c r="AR283" s="126" t="str">
        <f t="shared" si="121"/>
        <v/>
      </c>
      <c r="AS283" s="126" t="str">
        <f t="shared" si="122"/>
        <v/>
      </c>
      <c r="AT283" s="127">
        <v>1310</v>
      </c>
      <c r="AU283" s="128">
        <v>2.41</v>
      </c>
      <c r="AV283" s="129" t="s">
        <v>103</v>
      </c>
      <c r="AW283" s="126" t="str">
        <f t="shared" si="123"/>
        <v/>
      </c>
      <c r="AX283" s="126" t="str">
        <f t="shared" si="124"/>
        <v/>
      </c>
      <c r="AY283" s="64" t="str">
        <f t="shared" si="125"/>
        <v/>
      </c>
      <c r="AZ283" s="97">
        <v>81.83</v>
      </c>
      <c r="BA283" s="68"/>
      <c r="BB283" s="68"/>
      <c r="BC283" s="68"/>
      <c r="BD283" s="68"/>
      <c r="BE283" s="15"/>
      <c r="BF283" s="5">
        <f t="shared" si="126"/>
        <v>6156</v>
      </c>
      <c r="BG283" s="42">
        <v>317</v>
      </c>
      <c r="BH283" s="42">
        <v>0</v>
      </c>
      <c r="BI283" s="42"/>
      <c r="BJ283" s="42"/>
      <c r="BK283" s="42">
        <v>5839</v>
      </c>
      <c r="BL283" s="42"/>
      <c r="BM283" s="15"/>
    </row>
    <row r="284" spans="1:65" outlineLevel="5" x14ac:dyDescent="0.3">
      <c r="A284" s="22">
        <f t="shared" si="112"/>
        <v>8</v>
      </c>
      <c r="B284" s="9">
        <f t="shared" si="110"/>
        <v>44800</v>
      </c>
      <c r="C284" s="51">
        <v>332240</v>
      </c>
      <c r="D284" s="64" t="str">
        <f t="shared" si="117"/>
        <v/>
      </c>
      <c r="E284" s="12"/>
      <c r="F284" s="12"/>
      <c r="G284" s="12"/>
      <c r="H284" s="12"/>
      <c r="I284" s="12"/>
      <c r="J284" s="12"/>
      <c r="K284" s="12"/>
      <c r="L284" s="12"/>
      <c r="M284" s="74" t="str">
        <f t="shared" si="118"/>
        <v/>
      </c>
      <c r="N284" s="83" t="s">
        <v>103</v>
      </c>
      <c r="O284" s="83" t="s">
        <v>103</v>
      </c>
      <c r="P284" s="83"/>
      <c r="Q284" s="83"/>
      <c r="R284" s="83"/>
      <c r="S284" s="83"/>
      <c r="T284" s="83"/>
      <c r="U284" s="83"/>
      <c r="V284" s="5" t="str">
        <f t="shared" si="119"/>
        <v/>
      </c>
      <c r="W284" s="41"/>
      <c r="X284" s="41"/>
      <c r="Y284" s="41"/>
      <c r="Z284" s="41"/>
      <c r="AA284" s="41"/>
      <c r="AB284" s="41"/>
      <c r="AC284" s="41"/>
      <c r="AD284" s="41"/>
      <c r="AE284" s="5" t="str">
        <f t="shared" si="120"/>
        <v/>
      </c>
      <c r="AF284" s="41"/>
      <c r="AG284" s="41"/>
      <c r="AH284" s="41"/>
      <c r="AI284" s="41"/>
      <c r="AJ284" s="41"/>
      <c r="AK284" s="41"/>
      <c r="AL284" s="41"/>
      <c r="AM284" s="41"/>
      <c r="AN284" s="41">
        <f t="shared" si="127"/>
        <v>16.962843295638127</v>
      </c>
      <c r="AO284" s="41">
        <v>1238</v>
      </c>
      <c r="AP284" s="110" t="s">
        <v>103</v>
      </c>
      <c r="AQ284" s="111" t="s">
        <v>103</v>
      </c>
      <c r="AR284" s="126" t="str">
        <f t="shared" si="121"/>
        <v/>
      </c>
      <c r="AS284" s="126" t="str">
        <f t="shared" si="122"/>
        <v/>
      </c>
      <c r="AT284" s="127">
        <v>1315</v>
      </c>
      <c r="AU284" s="128" t="s">
        <v>103</v>
      </c>
      <c r="AV284" s="129" t="s">
        <v>103</v>
      </c>
      <c r="AW284" s="126" t="str">
        <f t="shared" si="123"/>
        <v/>
      </c>
      <c r="AX284" s="126" t="str">
        <f t="shared" si="124"/>
        <v/>
      </c>
      <c r="AY284" s="64" t="str">
        <f t="shared" si="125"/>
        <v/>
      </c>
      <c r="AZ284" s="97" t="s">
        <v>103</v>
      </c>
      <c r="BA284" s="68"/>
      <c r="BB284" s="68"/>
      <c r="BC284" s="68"/>
      <c r="BD284" s="68"/>
      <c r="BE284" s="15"/>
      <c r="BF284" s="5">
        <f t="shared" si="126"/>
        <v>7009</v>
      </c>
      <c r="BG284" s="42">
        <v>1545</v>
      </c>
      <c r="BH284" s="42">
        <v>0</v>
      </c>
      <c r="BI284" s="42"/>
      <c r="BJ284" s="42"/>
      <c r="BK284" s="42">
        <v>5464</v>
      </c>
      <c r="BL284" s="42"/>
      <c r="BM284" s="15"/>
    </row>
    <row r="285" spans="1:65" outlineLevel="5" x14ac:dyDescent="0.3">
      <c r="A285" s="22">
        <f t="shared" si="112"/>
        <v>8</v>
      </c>
      <c r="B285" s="9">
        <f t="shared" si="110"/>
        <v>44801</v>
      </c>
      <c r="C285" s="51">
        <v>339412</v>
      </c>
      <c r="D285" s="64" t="str">
        <f t="shared" si="117"/>
        <v/>
      </c>
      <c r="E285" s="12"/>
      <c r="F285" s="12"/>
      <c r="G285" s="12"/>
      <c r="H285" s="12"/>
      <c r="I285" s="12"/>
      <c r="J285" s="12"/>
      <c r="K285" s="12"/>
      <c r="L285" s="12"/>
      <c r="M285" s="74" t="str">
        <f t="shared" si="118"/>
        <v/>
      </c>
      <c r="N285" s="83" t="s">
        <v>103</v>
      </c>
      <c r="O285" s="83" t="s">
        <v>103</v>
      </c>
      <c r="P285" s="83"/>
      <c r="Q285" s="83"/>
      <c r="R285" s="83"/>
      <c r="S285" s="83"/>
      <c r="T285" s="83"/>
      <c r="U285" s="83"/>
      <c r="V285" s="5" t="str">
        <f t="shared" si="119"/>
        <v/>
      </c>
      <c r="W285" s="41"/>
      <c r="X285" s="41"/>
      <c r="Y285" s="41"/>
      <c r="Z285" s="41"/>
      <c r="AA285" s="41"/>
      <c r="AB285" s="41"/>
      <c r="AC285" s="41"/>
      <c r="AD285" s="41"/>
      <c r="AE285" s="5" t="str">
        <f t="shared" si="120"/>
        <v/>
      </c>
      <c r="AF285" s="41"/>
      <c r="AG285" s="41"/>
      <c r="AH285" s="41"/>
      <c r="AI285" s="41"/>
      <c r="AJ285" s="41"/>
      <c r="AK285" s="41"/>
      <c r="AL285" s="41"/>
      <c r="AM285" s="41"/>
      <c r="AN285" s="41">
        <f t="shared" si="127"/>
        <v>17.199017199017199</v>
      </c>
      <c r="AO285" s="41">
        <v>1221</v>
      </c>
      <c r="AP285" s="110" t="s">
        <v>103</v>
      </c>
      <c r="AQ285" s="111" t="s">
        <v>103</v>
      </c>
      <c r="AR285" s="126" t="str">
        <f t="shared" si="121"/>
        <v/>
      </c>
      <c r="AS285" s="126" t="str">
        <f t="shared" si="122"/>
        <v/>
      </c>
      <c r="AT285" s="127">
        <v>1309</v>
      </c>
      <c r="AU285" s="128" t="s">
        <v>103</v>
      </c>
      <c r="AV285" s="129" t="s">
        <v>103</v>
      </c>
      <c r="AW285" s="126" t="str">
        <f t="shared" si="123"/>
        <v/>
      </c>
      <c r="AX285" s="126" t="str">
        <f t="shared" si="124"/>
        <v/>
      </c>
      <c r="AY285" s="64" t="str">
        <f t="shared" si="125"/>
        <v/>
      </c>
      <c r="AZ285" s="97" t="s">
        <v>103</v>
      </c>
      <c r="BA285" s="68"/>
      <c r="BB285" s="68"/>
      <c r="BC285" s="68"/>
      <c r="BD285" s="68"/>
      <c r="BE285" s="15"/>
      <c r="BF285" s="5">
        <f t="shared" si="126"/>
        <v>7016</v>
      </c>
      <c r="BG285" s="42">
        <v>1331</v>
      </c>
      <c r="BH285" s="42">
        <v>0</v>
      </c>
      <c r="BI285" s="42"/>
      <c r="BJ285" s="42"/>
      <c r="BK285" s="42">
        <v>5685</v>
      </c>
      <c r="BL285" s="42"/>
      <c r="BM285" s="15"/>
    </row>
    <row r="286" spans="1:65" outlineLevel="5" x14ac:dyDescent="0.3">
      <c r="A286" s="22">
        <f t="shared" si="112"/>
        <v>8</v>
      </c>
      <c r="B286" s="9">
        <f t="shared" si="110"/>
        <v>44802</v>
      </c>
      <c r="C286" s="51">
        <v>336419</v>
      </c>
      <c r="D286" s="64" t="str">
        <f t="shared" si="117"/>
        <v/>
      </c>
      <c r="E286" s="12"/>
      <c r="F286" s="12"/>
      <c r="G286" s="12"/>
      <c r="H286" s="12"/>
      <c r="I286" s="12"/>
      <c r="J286" s="12"/>
      <c r="K286" s="12"/>
      <c r="L286" s="12"/>
      <c r="M286" s="74" t="str">
        <f t="shared" si="118"/>
        <v/>
      </c>
      <c r="N286" s="83" t="s">
        <v>103</v>
      </c>
      <c r="O286" s="83" t="s">
        <v>103</v>
      </c>
      <c r="P286" s="83"/>
      <c r="Q286" s="83"/>
      <c r="R286" s="83"/>
      <c r="S286" s="83"/>
      <c r="T286" s="83"/>
      <c r="U286" s="83"/>
      <c r="V286" s="5" t="str">
        <f t="shared" si="119"/>
        <v/>
      </c>
      <c r="W286" s="41"/>
      <c r="X286" s="41"/>
      <c r="Y286" s="41"/>
      <c r="Z286" s="41"/>
      <c r="AA286" s="41"/>
      <c r="AB286" s="41"/>
      <c r="AC286" s="41"/>
      <c r="AD286" s="41"/>
      <c r="AE286" s="5" t="str">
        <f t="shared" si="120"/>
        <v/>
      </c>
      <c r="AF286" s="41"/>
      <c r="AG286" s="41"/>
      <c r="AH286" s="41"/>
      <c r="AI286" s="41"/>
      <c r="AJ286" s="41"/>
      <c r="AK286" s="41"/>
      <c r="AL286" s="41"/>
      <c r="AM286" s="41"/>
      <c r="AN286" s="41">
        <f t="shared" si="127"/>
        <v>17.004048582995953</v>
      </c>
      <c r="AO286" s="41">
        <v>1235</v>
      </c>
      <c r="AP286" s="110" t="s">
        <v>103</v>
      </c>
      <c r="AQ286" s="111" t="s">
        <v>103</v>
      </c>
      <c r="AR286" s="126" t="str">
        <f t="shared" si="121"/>
        <v/>
      </c>
      <c r="AS286" s="126" t="str">
        <f t="shared" si="122"/>
        <v/>
      </c>
      <c r="AT286" s="127">
        <v>1317</v>
      </c>
      <c r="AU286" s="128">
        <v>2.35</v>
      </c>
      <c r="AV286" s="129" t="s">
        <v>103</v>
      </c>
      <c r="AW286" s="126" t="str">
        <f t="shared" si="123"/>
        <v/>
      </c>
      <c r="AX286" s="126" t="str">
        <f t="shared" si="124"/>
        <v/>
      </c>
      <c r="AY286" s="64" t="str">
        <f t="shared" si="125"/>
        <v/>
      </c>
      <c r="AZ286" s="97">
        <v>82.08</v>
      </c>
      <c r="BA286" s="68"/>
      <c r="BB286" s="68"/>
      <c r="BC286" s="68"/>
      <c r="BD286" s="68"/>
      <c r="BE286" s="15"/>
      <c r="BF286" s="5">
        <f t="shared" si="126"/>
        <v>8388</v>
      </c>
      <c r="BG286" s="42">
        <v>2609</v>
      </c>
      <c r="BH286" s="42">
        <v>0</v>
      </c>
      <c r="BI286" s="42"/>
      <c r="BJ286" s="42"/>
      <c r="BK286" s="42">
        <v>5779</v>
      </c>
      <c r="BL286" s="42"/>
      <c r="BM286" s="15"/>
    </row>
    <row r="287" spans="1:65" outlineLevel="5" x14ac:dyDescent="0.3">
      <c r="A287" s="22">
        <f t="shared" si="112"/>
        <v>8</v>
      </c>
      <c r="B287" s="9">
        <f t="shared" si="110"/>
        <v>44803</v>
      </c>
      <c r="C287" s="51">
        <v>333552</v>
      </c>
      <c r="D287" s="64" t="str">
        <f t="shared" si="117"/>
        <v/>
      </c>
      <c r="E287" s="12"/>
      <c r="F287" s="12"/>
      <c r="G287" s="12"/>
      <c r="H287" s="12"/>
      <c r="I287" s="12"/>
      <c r="J287" s="12"/>
      <c r="K287" s="12"/>
      <c r="L287" s="12"/>
      <c r="M287" s="74">
        <f t="shared" si="118"/>
        <v>7.1</v>
      </c>
      <c r="N287" s="83">
        <v>7.09</v>
      </c>
      <c r="O287" s="83">
        <v>7.06</v>
      </c>
      <c r="P287" s="83"/>
      <c r="Q287" s="83"/>
      <c r="R287" s="83"/>
      <c r="S287" s="83"/>
      <c r="T287" s="83"/>
      <c r="U287" s="83"/>
      <c r="V287" s="5" t="str">
        <f t="shared" si="119"/>
        <v/>
      </c>
      <c r="W287" s="41"/>
      <c r="X287" s="41"/>
      <c r="Y287" s="41"/>
      <c r="Z287" s="41"/>
      <c r="AA287" s="41"/>
      <c r="AB287" s="41"/>
      <c r="AC287" s="41"/>
      <c r="AD287" s="41"/>
      <c r="AE287" s="5" t="str">
        <f t="shared" si="120"/>
        <v/>
      </c>
      <c r="AF287" s="41"/>
      <c r="AG287" s="41"/>
      <c r="AH287" s="41"/>
      <c r="AI287" s="41"/>
      <c r="AJ287" s="41"/>
      <c r="AK287" s="41"/>
      <c r="AL287" s="41"/>
      <c r="AM287" s="41"/>
      <c r="AN287" s="41">
        <f t="shared" si="127"/>
        <v>17.573221757322177</v>
      </c>
      <c r="AO287" s="41">
        <v>1195</v>
      </c>
      <c r="AP287" s="110">
        <v>3.41</v>
      </c>
      <c r="AQ287" s="111">
        <v>2.65</v>
      </c>
      <c r="AR287" s="126">
        <f t="shared" si="121"/>
        <v>77.712609970674478</v>
      </c>
      <c r="AS287" s="126">
        <f t="shared" si="122"/>
        <v>22.287390029325522</v>
      </c>
      <c r="AT287" s="127">
        <v>1294</v>
      </c>
      <c r="AU287" s="128">
        <v>2.31</v>
      </c>
      <c r="AV287" s="129">
        <v>1.57</v>
      </c>
      <c r="AW287" s="126">
        <f t="shared" si="123"/>
        <v>67.96536796536796</v>
      </c>
      <c r="AX287" s="126">
        <f t="shared" si="124"/>
        <v>32.03463203463204</v>
      </c>
      <c r="AY287" s="64">
        <f t="shared" si="125"/>
        <v>39.153493115757257</v>
      </c>
      <c r="AZ287" s="97">
        <v>82.18</v>
      </c>
      <c r="BA287" s="68"/>
      <c r="BB287" s="68"/>
      <c r="BC287" s="68"/>
      <c r="BD287" s="68"/>
      <c r="BE287" s="15"/>
      <c r="BF287" s="5">
        <f t="shared" si="126"/>
        <v>7196</v>
      </c>
      <c r="BG287" s="42">
        <v>1486</v>
      </c>
      <c r="BH287" s="42">
        <v>0</v>
      </c>
      <c r="BI287" s="42"/>
      <c r="BJ287" s="42"/>
      <c r="BK287" s="42">
        <v>5710</v>
      </c>
      <c r="BL287" s="42"/>
      <c r="BM287" s="15"/>
    </row>
    <row r="288" spans="1:65" ht="17.25" outlineLevel="5" thickBot="1" x14ac:dyDescent="0.35">
      <c r="A288" s="31">
        <f t="shared" si="112"/>
        <v>8</v>
      </c>
      <c r="B288" s="32">
        <f t="shared" ref="B288:B351" si="128">B287+1</f>
        <v>44804</v>
      </c>
      <c r="C288" s="51">
        <v>346676</v>
      </c>
      <c r="D288" s="64" t="str">
        <f t="shared" si="117"/>
        <v/>
      </c>
      <c r="E288" s="12"/>
      <c r="F288" s="12"/>
      <c r="G288" s="12"/>
      <c r="H288" s="12"/>
      <c r="I288" s="12"/>
      <c r="J288" s="12"/>
      <c r="K288" s="12"/>
      <c r="L288" s="12"/>
      <c r="M288" s="74" t="str">
        <f t="shared" si="118"/>
        <v/>
      </c>
      <c r="N288" s="83" t="s">
        <v>103</v>
      </c>
      <c r="O288" s="83" t="s">
        <v>103</v>
      </c>
      <c r="P288" s="83"/>
      <c r="Q288" s="83"/>
      <c r="R288" s="83"/>
      <c r="S288" s="83"/>
      <c r="T288" s="83"/>
      <c r="U288" s="83"/>
      <c r="V288" s="5" t="str">
        <f t="shared" si="119"/>
        <v/>
      </c>
      <c r="W288" s="41"/>
      <c r="X288" s="41"/>
      <c r="Y288" s="41"/>
      <c r="Z288" s="41"/>
      <c r="AA288" s="41"/>
      <c r="AB288" s="41"/>
      <c r="AC288" s="41"/>
      <c r="AD288" s="41"/>
      <c r="AE288" s="5" t="str">
        <f t="shared" si="120"/>
        <v/>
      </c>
      <c r="AF288" s="41"/>
      <c r="AG288" s="41"/>
      <c r="AH288" s="41"/>
      <c r="AI288" s="41"/>
      <c r="AJ288" s="41"/>
      <c r="AK288" s="41"/>
      <c r="AL288" s="41"/>
      <c r="AM288" s="41"/>
      <c r="AN288" s="41">
        <f t="shared" si="127"/>
        <v>18.953068592057761</v>
      </c>
      <c r="AO288" s="41">
        <v>1108</v>
      </c>
      <c r="AP288" s="110" t="s">
        <v>103</v>
      </c>
      <c r="AQ288" s="111" t="s">
        <v>103</v>
      </c>
      <c r="AR288" s="126" t="str">
        <f t="shared" si="121"/>
        <v/>
      </c>
      <c r="AS288" s="126" t="str">
        <f t="shared" si="122"/>
        <v/>
      </c>
      <c r="AT288" s="127">
        <v>1207</v>
      </c>
      <c r="AU288" s="128">
        <v>2.33</v>
      </c>
      <c r="AV288" s="129" t="s">
        <v>103</v>
      </c>
      <c r="AW288" s="126" t="str">
        <f t="shared" si="123"/>
        <v/>
      </c>
      <c r="AX288" s="126" t="str">
        <f t="shared" si="124"/>
        <v/>
      </c>
      <c r="AY288" s="64" t="str">
        <f t="shared" si="125"/>
        <v/>
      </c>
      <c r="AZ288" s="97">
        <v>82.07</v>
      </c>
      <c r="BA288" s="68">
        <v>62.3</v>
      </c>
      <c r="BB288" s="68">
        <v>35.700000000000003</v>
      </c>
      <c r="BC288" s="68">
        <v>3634</v>
      </c>
      <c r="BD288" s="68"/>
      <c r="BE288" s="15"/>
      <c r="BF288" s="5">
        <f t="shared" si="126"/>
        <v>6360</v>
      </c>
      <c r="BG288" s="42">
        <v>784</v>
      </c>
      <c r="BH288" s="42">
        <v>0</v>
      </c>
      <c r="BI288" s="42"/>
      <c r="BJ288" s="42"/>
      <c r="BK288" s="42">
        <v>5576</v>
      </c>
      <c r="BL288" s="42"/>
      <c r="BM288" s="15"/>
    </row>
    <row r="289" spans="1:65" outlineLevel="4" x14ac:dyDescent="0.3">
      <c r="A289" s="156" t="s">
        <v>42</v>
      </c>
      <c r="B289" s="157"/>
      <c r="C289" s="50">
        <f t="shared" ref="C289:BM289" si="129">SUBTOTAL(4,C258:C288)</f>
        <v>349564</v>
      </c>
      <c r="D289" s="60">
        <f t="shared" si="129"/>
        <v>0</v>
      </c>
      <c r="E289" s="28">
        <f t="shared" si="129"/>
        <v>0</v>
      </c>
      <c r="F289" s="28">
        <f t="shared" si="129"/>
        <v>0</v>
      </c>
      <c r="G289" s="28">
        <f t="shared" si="129"/>
        <v>0</v>
      </c>
      <c r="H289" s="28">
        <f t="shared" si="129"/>
        <v>0</v>
      </c>
      <c r="I289" s="28">
        <f t="shared" si="129"/>
        <v>0</v>
      </c>
      <c r="J289" s="28">
        <f t="shared" si="129"/>
        <v>0</v>
      </c>
      <c r="K289" s="28">
        <f t="shared" si="129"/>
        <v>0</v>
      </c>
      <c r="L289" s="28">
        <f t="shared" si="129"/>
        <v>0</v>
      </c>
      <c r="M289" s="71">
        <f t="shared" si="129"/>
        <v>7.2</v>
      </c>
      <c r="N289" s="82">
        <f t="shared" si="129"/>
        <v>7.15</v>
      </c>
      <c r="O289" s="82">
        <f t="shared" si="129"/>
        <v>7.16</v>
      </c>
      <c r="P289" s="82">
        <f t="shared" si="129"/>
        <v>0</v>
      </c>
      <c r="Q289" s="82">
        <f t="shared" si="129"/>
        <v>0</v>
      </c>
      <c r="R289" s="82">
        <f t="shared" si="129"/>
        <v>0</v>
      </c>
      <c r="S289" s="82">
        <f t="shared" si="129"/>
        <v>0</v>
      </c>
      <c r="T289" s="82">
        <f t="shared" si="129"/>
        <v>0</v>
      </c>
      <c r="U289" s="82">
        <f t="shared" si="129"/>
        <v>0</v>
      </c>
      <c r="V289" s="29">
        <f t="shared" si="129"/>
        <v>0</v>
      </c>
      <c r="W289" s="39">
        <f t="shared" si="129"/>
        <v>0</v>
      </c>
      <c r="X289" s="39">
        <f t="shared" si="129"/>
        <v>0</v>
      </c>
      <c r="Y289" s="39">
        <f t="shared" si="129"/>
        <v>0</v>
      </c>
      <c r="Z289" s="39">
        <f t="shared" si="129"/>
        <v>0</v>
      </c>
      <c r="AA289" s="39">
        <f t="shared" si="129"/>
        <v>0</v>
      </c>
      <c r="AB289" s="39">
        <f t="shared" si="129"/>
        <v>0</v>
      </c>
      <c r="AC289" s="39">
        <f t="shared" si="129"/>
        <v>0</v>
      </c>
      <c r="AD289" s="39">
        <f t="shared" si="129"/>
        <v>0</v>
      </c>
      <c r="AE289" s="29">
        <f t="shared" si="129"/>
        <v>0</v>
      </c>
      <c r="AF289" s="39">
        <f t="shared" si="129"/>
        <v>0</v>
      </c>
      <c r="AG289" s="39">
        <f t="shared" si="129"/>
        <v>0</v>
      </c>
      <c r="AH289" s="39">
        <f t="shared" si="129"/>
        <v>0</v>
      </c>
      <c r="AI289" s="39">
        <f t="shared" si="129"/>
        <v>0</v>
      </c>
      <c r="AJ289" s="39">
        <f t="shared" si="129"/>
        <v>0</v>
      </c>
      <c r="AK289" s="39">
        <f t="shared" si="129"/>
        <v>0</v>
      </c>
      <c r="AL289" s="39">
        <f t="shared" si="129"/>
        <v>0</v>
      </c>
      <c r="AM289" s="39">
        <f t="shared" si="129"/>
        <v>0</v>
      </c>
      <c r="AN289" s="39">
        <f t="shared" si="129"/>
        <v>24.911032028469752</v>
      </c>
      <c r="AO289" s="39">
        <f t="shared" si="129"/>
        <v>1270</v>
      </c>
      <c r="AP289" s="104">
        <f t="shared" si="129"/>
        <v>3.41</v>
      </c>
      <c r="AQ289" s="105">
        <f t="shared" si="129"/>
        <v>2.65</v>
      </c>
      <c r="AR289" s="106">
        <f t="shared" si="129"/>
        <v>80.528052805280538</v>
      </c>
      <c r="AS289" s="106">
        <f t="shared" si="129"/>
        <v>22.287390029325522</v>
      </c>
      <c r="AT289" s="107">
        <f t="shared" si="129"/>
        <v>1317</v>
      </c>
      <c r="AU289" s="108">
        <f t="shared" si="129"/>
        <v>2.48</v>
      </c>
      <c r="AV289" s="109">
        <f t="shared" si="129"/>
        <v>1.67</v>
      </c>
      <c r="AW289" s="106">
        <f t="shared" si="129"/>
        <v>69.294605809128626</v>
      </c>
      <c r="AX289" s="106">
        <f t="shared" si="129"/>
        <v>32.444444444444443</v>
      </c>
      <c r="AY289" s="60">
        <f t="shared" si="129"/>
        <v>49.651920053896283</v>
      </c>
      <c r="AZ289" s="96">
        <f t="shared" si="129"/>
        <v>82.92</v>
      </c>
      <c r="BA289" s="67">
        <f t="shared" si="129"/>
        <v>62.3</v>
      </c>
      <c r="BB289" s="67">
        <f t="shared" si="129"/>
        <v>35.700000000000003</v>
      </c>
      <c r="BC289" s="67">
        <f t="shared" si="129"/>
        <v>3634</v>
      </c>
      <c r="BD289" s="67">
        <f t="shared" si="129"/>
        <v>0</v>
      </c>
      <c r="BE289" s="27">
        <f t="shared" si="129"/>
        <v>0</v>
      </c>
      <c r="BF289" s="29">
        <f t="shared" si="129"/>
        <v>11082</v>
      </c>
      <c r="BG289" s="39">
        <f t="shared" si="129"/>
        <v>5061</v>
      </c>
      <c r="BH289" s="40">
        <f t="shared" si="129"/>
        <v>0</v>
      </c>
      <c r="BI289" s="40">
        <f t="shared" si="129"/>
        <v>0</v>
      </c>
      <c r="BJ289" s="40">
        <f t="shared" si="129"/>
        <v>0</v>
      </c>
      <c r="BK289" s="40">
        <f t="shared" si="129"/>
        <v>6205</v>
      </c>
      <c r="BL289" s="40">
        <f t="shared" si="129"/>
        <v>0</v>
      </c>
      <c r="BM289" s="27">
        <f t="shared" si="129"/>
        <v>0</v>
      </c>
    </row>
    <row r="290" spans="1:65" outlineLevel="3" x14ac:dyDescent="0.3">
      <c r="A290" s="158" t="s">
        <v>31</v>
      </c>
      <c r="B290" s="159"/>
      <c r="C290" s="51">
        <f t="shared" ref="C290:BM290" si="130">SUBTOTAL(5,C258:C288)</f>
        <v>313227</v>
      </c>
      <c r="D290" s="61">
        <f t="shared" si="130"/>
        <v>0</v>
      </c>
      <c r="E290" s="12">
        <f t="shared" si="130"/>
        <v>0</v>
      </c>
      <c r="F290" s="12">
        <f t="shared" si="130"/>
        <v>0</v>
      </c>
      <c r="G290" s="12">
        <f t="shared" si="130"/>
        <v>0</v>
      </c>
      <c r="H290" s="12">
        <f t="shared" si="130"/>
        <v>0</v>
      </c>
      <c r="I290" s="12">
        <f t="shared" si="130"/>
        <v>0</v>
      </c>
      <c r="J290" s="12">
        <f t="shared" si="130"/>
        <v>0</v>
      </c>
      <c r="K290" s="12">
        <f t="shared" si="130"/>
        <v>0</v>
      </c>
      <c r="L290" s="12">
        <f t="shared" si="130"/>
        <v>0</v>
      </c>
      <c r="M290" s="72">
        <f t="shared" si="130"/>
        <v>7</v>
      </c>
      <c r="N290" s="83">
        <f t="shared" si="130"/>
        <v>6.99</v>
      </c>
      <c r="O290" s="83">
        <f t="shared" si="130"/>
        <v>7.01</v>
      </c>
      <c r="P290" s="83">
        <f t="shared" si="130"/>
        <v>0</v>
      </c>
      <c r="Q290" s="83">
        <f t="shared" si="130"/>
        <v>0</v>
      </c>
      <c r="R290" s="83">
        <f t="shared" si="130"/>
        <v>0</v>
      </c>
      <c r="S290" s="83">
        <f t="shared" si="130"/>
        <v>0</v>
      </c>
      <c r="T290" s="83">
        <f t="shared" si="130"/>
        <v>0</v>
      </c>
      <c r="U290" s="83">
        <f t="shared" si="130"/>
        <v>0</v>
      </c>
      <c r="V290" s="6">
        <f t="shared" si="130"/>
        <v>0</v>
      </c>
      <c r="W290" s="41">
        <f t="shared" si="130"/>
        <v>0</v>
      </c>
      <c r="X290" s="41">
        <f t="shared" si="130"/>
        <v>0</v>
      </c>
      <c r="Y290" s="41">
        <f t="shared" si="130"/>
        <v>0</v>
      </c>
      <c r="Z290" s="41">
        <f t="shared" si="130"/>
        <v>0</v>
      </c>
      <c r="AA290" s="41">
        <f t="shared" si="130"/>
        <v>0</v>
      </c>
      <c r="AB290" s="41">
        <f t="shared" si="130"/>
        <v>0</v>
      </c>
      <c r="AC290" s="41">
        <f t="shared" si="130"/>
        <v>0</v>
      </c>
      <c r="AD290" s="41">
        <f t="shared" si="130"/>
        <v>0</v>
      </c>
      <c r="AE290" s="6">
        <f t="shared" si="130"/>
        <v>0</v>
      </c>
      <c r="AF290" s="41">
        <f t="shared" si="130"/>
        <v>0</v>
      </c>
      <c r="AG290" s="41">
        <f t="shared" si="130"/>
        <v>0</v>
      </c>
      <c r="AH290" s="41">
        <f t="shared" si="130"/>
        <v>0</v>
      </c>
      <c r="AI290" s="41">
        <f t="shared" si="130"/>
        <v>0</v>
      </c>
      <c r="AJ290" s="41">
        <f t="shared" si="130"/>
        <v>0</v>
      </c>
      <c r="AK290" s="41">
        <f t="shared" si="130"/>
        <v>0</v>
      </c>
      <c r="AL290" s="41">
        <f t="shared" si="130"/>
        <v>0</v>
      </c>
      <c r="AM290" s="41">
        <f t="shared" si="130"/>
        <v>0</v>
      </c>
      <c r="AN290" s="41">
        <f t="shared" si="130"/>
        <v>16.535433070866141</v>
      </c>
      <c r="AO290" s="41">
        <f t="shared" si="130"/>
        <v>843</v>
      </c>
      <c r="AP290" s="110">
        <f t="shared" si="130"/>
        <v>2.85</v>
      </c>
      <c r="AQ290" s="111">
        <f t="shared" si="130"/>
        <v>2.25</v>
      </c>
      <c r="AR290" s="112">
        <f t="shared" si="130"/>
        <v>77.712609970674478</v>
      </c>
      <c r="AS290" s="112">
        <f t="shared" si="130"/>
        <v>19.471947194719462</v>
      </c>
      <c r="AT290" s="113">
        <f t="shared" si="130"/>
        <v>966</v>
      </c>
      <c r="AU290" s="114">
        <f t="shared" si="130"/>
        <v>2.25</v>
      </c>
      <c r="AV290" s="115">
        <f t="shared" si="130"/>
        <v>1.52</v>
      </c>
      <c r="AW290" s="112">
        <f t="shared" si="130"/>
        <v>67.555555555555557</v>
      </c>
      <c r="AX290" s="112">
        <f t="shared" si="130"/>
        <v>30.705394190871374</v>
      </c>
      <c r="AY290" s="61">
        <f t="shared" si="130"/>
        <v>39.001623376623343</v>
      </c>
      <c r="AZ290" s="97">
        <f t="shared" si="130"/>
        <v>81.23</v>
      </c>
      <c r="BA290" s="68">
        <f t="shared" si="130"/>
        <v>62.3</v>
      </c>
      <c r="BB290" s="68">
        <f t="shared" si="130"/>
        <v>35.700000000000003</v>
      </c>
      <c r="BC290" s="68">
        <f t="shared" si="130"/>
        <v>3634</v>
      </c>
      <c r="BD290" s="68">
        <f t="shared" si="130"/>
        <v>0</v>
      </c>
      <c r="BE290" s="15">
        <f t="shared" si="130"/>
        <v>0</v>
      </c>
      <c r="BF290" s="6">
        <f t="shared" si="130"/>
        <v>2411</v>
      </c>
      <c r="BG290" s="41">
        <f t="shared" si="130"/>
        <v>0</v>
      </c>
      <c r="BH290" s="42">
        <f t="shared" si="130"/>
        <v>0</v>
      </c>
      <c r="BI290" s="42">
        <f t="shared" si="130"/>
        <v>0</v>
      </c>
      <c r="BJ290" s="42">
        <f t="shared" si="130"/>
        <v>0</v>
      </c>
      <c r="BK290" s="42">
        <f t="shared" si="130"/>
        <v>2411</v>
      </c>
      <c r="BL290" s="42">
        <f t="shared" si="130"/>
        <v>0</v>
      </c>
      <c r="BM290" s="15">
        <f t="shared" si="130"/>
        <v>0</v>
      </c>
    </row>
    <row r="291" spans="1:65" outlineLevel="2" x14ac:dyDescent="0.3">
      <c r="A291" s="158" t="s">
        <v>20</v>
      </c>
      <c r="B291" s="159"/>
      <c r="C291" s="51">
        <f>IFERROR(SUBTOTAL(1,C258:C288),"")</f>
        <v>328166.74193548388</v>
      </c>
      <c r="D291" s="61" t="str">
        <f t="shared" ref="D291:BM291" si="131">IFERROR(SUBTOTAL(1,D258:D288),"")</f>
        <v/>
      </c>
      <c r="E291" s="12" t="str">
        <f t="shared" si="131"/>
        <v/>
      </c>
      <c r="F291" s="12" t="str">
        <f t="shared" si="131"/>
        <v/>
      </c>
      <c r="G291" s="12" t="str">
        <f t="shared" si="131"/>
        <v/>
      </c>
      <c r="H291" s="12" t="str">
        <f t="shared" si="131"/>
        <v/>
      </c>
      <c r="I291" s="12" t="str">
        <f t="shared" si="131"/>
        <v/>
      </c>
      <c r="J291" s="12" t="str">
        <f t="shared" si="131"/>
        <v/>
      </c>
      <c r="K291" s="12" t="str">
        <f t="shared" si="131"/>
        <v/>
      </c>
      <c r="L291" s="12" t="str">
        <f t="shared" si="131"/>
        <v/>
      </c>
      <c r="M291" s="72">
        <f t="shared" si="131"/>
        <v>7.1</v>
      </c>
      <c r="N291" s="83">
        <f t="shared" si="131"/>
        <v>7.0920000000000014</v>
      </c>
      <c r="O291" s="83">
        <f t="shared" si="131"/>
        <v>7.1020000000000012</v>
      </c>
      <c r="P291" s="83" t="str">
        <f t="shared" si="131"/>
        <v/>
      </c>
      <c r="Q291" s="83" t="str">
        <f t="shared" si="131"/>
        <v/>
      </c>
      <c r="R291" s="83" t="str">
        <f t="shared" si="131"/>
        <v/>
      </c>
      <c r="S291" s="83" t="str">
        <f t="shared" si="131"/>
        <v/>
      </c>
      <c r="T291" s="83" t="str">
        <f t="shared" si="131"/>
        <v/>
      </c>
      <c r="U291" s="83" t="str">
        <f t="shared" si="131"/>
        <v/>
      </c>
      <c r="V291" s="6" t="str">
        <f t="shared" si="131"/>
        <v/>
      </c>
      <c r="W291" s="41" t="str">
        <f t="shared" si="131"/>
        <v/>
      </c>
      <c r="X291" s="41" t="str">
        <f t="shared" si="131"/>
        <v/>
      </c>
      <c r="Y291" s="41" t="str">
        <f t="shared" si="131"/>
        <v/>
      </c>
      <c r="Z291" s="41" t="str">
        <f t="shared" si="131"/>
        <v/>
      </c>
      <c r="AA291" s="41" t="str">
        <f t="shared" si="131"/>
        <v/>
      </c>
      <c r="AB291" s="41" t="str">
        <f t="shared" si="131"/>
        <v/>
      </c>
      <c r="AC291" s="41" t="str">
        <f t="shared" si="131"/>
        <v/>
      </c>
      <c r="AD291" s="41" t="str">
        <f t="shared" si="131"/>
        <v/>
      </c>
      <c r="AE291" s="6" t="str">
        <f t="shared" si="131"/>
        <v/>
      </c>
      <c r="AF291" s="41" t="str">
        <f t="shared" si="131"/>
        <v/>
      </c>
      <c r="AG291" s="41" t="str">
        <f t="shared" si="131"/>
        <v/>
      </c>
      <c r="AH291" s="41" t="str">
        <f t="shared" si="131"/>
        <v/>
      </c>
      <c r="AI291" s="41" t="str">
        <f t="shared" si="131"/>
        <v/>
      </c>
      <c r="AJ291" s="41" t="str">
        <f t="shared" si="131"/>
        <v/>
      </c>
      <c r="AK291" s="41" t="str">
        <f t="shared" si="131"/>
        <v/>
      </c>
      <c r="AL291" s="41" t="str">
        <f t="shared" si="131"/>
        <v/>
      </c>
      <c r="AM291" s="41" t="str">
        <f t="shared" si="131"/>
        <v/>
      </c>
      <c r="AN291" s="41">
        <f t="shared" si="131"/>
        <v>19.930284352794175</v>
      </c>
      <c r="AO291" s="41">
        <f t="shared" si="131"/>
        <v>1069.2903225806451</v>
      </c>
      <c r="AP291" s="110">
        <f t="shared" si="131"/>
        <v>3.1619999999999999</v>
      </c>
      <c r="AQ291" s="111">
        <f t="shared" si="131"/>
        <v>2.5</v>
      </c>
      <c r="AR291" s="112">
        <f t="shared" si="131"/>
        <v>79.096745053011887</v>
      </c>
      <c r="AS291" s="112">
        <f t="shared" si="131"/>
        <v>20.903254946988113</v>
      </c>
      <c r="AT291" s="113">
        <f t="shared" si="131"/>
        <v>1163.516129032258</v>
      </c>
      <c r="AU291" s="114">
        <f t="shared" si="131"/>
        <v>2.3509090909090911</v>
      </c>
      <c r="AV291" s="115">
        <f t="shared" si="131"/>
        <v>1.6019999999999999</v>
      </c>
      <c r="AW291" s="112">
        <f t="shared" si="131"/>
        <v>68.272320111346787</v>
      </c>
      <c r="AX291" s="112">
        <f t="shared" si="131"/>
        <v>31.727679888653221</v>
      </c>
      <c r="AY291" s="61">
        <f t="shared" si="131"/>
        <v>43.013936761784827</v>
      </c>
      <c r="AZ291" s="97">
        <f t="shared" si="131"/>
        <v>82.014545454545456</v>
      </c>
      <c r="BA291" s="68">
        <f t="shared" si="131"/>
        <v>62.3</v>
      </c>
      <c r="BB291" s="68">
        <f t="shared" si="131"/>
        <v>35.700000000000003</v>
      </c>
      <c r="BC291" s="68">
        <f t="shared" si="131"/>
        <v>3634</v>
      </c>
      <c r="BD291" s="68" t="str">
        <f t="shared" si="131"/>
        <v/>
      </c>
      <c r="BE291" s="15" t="str">
        <f>IFERROR(SUBTOTAL(1,BE258:BE288),"")</f>
        <v/>
      </c>
      <c r="BF291" s="6">
        <f t="shared" si="131"/>
        <v>7014.9354838709678</v>
      </c>
      <c r="BG291" s="41">
        <f t="shared" si="131"/>
        <v>1387.8387096774193</v>
      </c>
      <c r="BH291" s="42">
        <f t="shared" si="131"/>
        <v>0</v>
      </c>
      <c r="BI291" s="42" t="str">
        <f t="shared" si="131"/>
        <v/>
      </c>
      <c r="BJ291" s="42" t="str">
        <f t="shared" si="131"/>
        <v/>
      </c>
      <c r="BK291" s="42">
        <f t="shared" si="131"/>
        <v>5627.0967741935483</v>
      </c>
      <c r="BL291" s="42" t="str">
        <f t="shared" si="131"/>
        <v/>
      </c>
      <c r="BM291" s="15" t="str">
        <f t="shared" si="131"/>
        <v/>
      </c>
    </row>
    <row r="292" spans="1:65" ht="17.25" outlineLevel="1" thickBot="1" x14ac:dyDescent="0.35">
      <c r="A292" s="160" t="s">
        <v>53</v>
      </c>
      <c r="B292" s="161"/>
      <c r="C292" s="52">
        <f>SUBTOTAL(9,C258:C288)</f>
        <v>10173169</v>
      </c>
      <c r="D292" s="62"/>
      <c r="E292" s="30"/>
      <c r="F292" s="30"/>
      <c r="G292" s="30"/>
      <c r="H292" s="30"/>
      <c r="I292" s="30"/>
      <c r="J292" s="30"/>
      <c r="K292" s="30"/>
      <c r="L292" s="30"/>
      <c r="M292" s="73"/>
      <c r="N292" s="84"/>
      <c r="O292" s="84"/>
      <c r="P292" s="84"/>
      <c r="Q292" s="84"/>
      <c r="R292" s="84"/>
      <c r="S292" s="84"/>
      <c r="T292" s="84"/>
      <c r="U292" s="84"/>
      <c r="V292" s="93"/>
      <c r="W292" s="94"/>
      <c r="X292" s="94"/>
      <c r="Y292" s="94"/>
      <c r="Z292" s="94"/>
      <c r="AA292" s="94"/>
      <c r="AB292" s="94"/>
      <c r="AC292" s="94"/>
      <c r="AD292" s="94"/>
      <c r="AE292" s="93"/>
      <c r="AF292" s="94"/>
      <c r="AG292" s="94"/>
      <c r="AH292" s="94"/>
      <c r="AI292" s="94"/>
      <c r="AJ292" s="94"/>
      <c r="AK292" s="94"/>
      <c r="AL292" s="94"/>
      <c r="AM292" s="94"/>
      <c r="AN292" s="94"/>
      <c r="AO292" s="43">
        <f>SUBTOTAL(9,AO258:AO288)</f>
        <v>33148</v>
      </c>
      <c r="AP292" s="116"/>
      <c r="AQ292" s="117"/>
      <c r="AR292" s="118"/>
      <c r="AS292" s="118"/>
      <c r="AT292" s="119">
        <f>SUBTOTAL(9,AT258:AT288)</f>
        <v>36069</v>
      </c>
      <c r="AU292" s="120"/>
      <c r="AV292" s="121"/>
      <c r="AW292" s="118"/>
      <c r="AX292" s="118"/>
      <c r="AY292" s="62"/>
      <c r="AZ292" s="98"/>
      <c r="BA292" s="69"/>
      <c r="BB292" s="69"/>
      <c r="BC292" s="69"/>
      <c r="BD292" s="69"/>
      <c r="BE292" s="16">
        <f>SUBTOTAL(9,BE258:BE288)</f>
        <v>0</v>
      </c>
      <c r="BF292" s="7">
        <f t="shared" ref="BF292:BM292" si="132">SUBTOTAL(9,BF258:BF288)</f>
        <v>217463</v>
      </c>
      <c r="BG292" s="43">
        <f t="shared" si="132"/>
        <v>43023</v>
      </c>
      <c r="BH292" s="44">
        <f t="shared" si="132"/>
        <v>0</v>
      </c>
      <c r="BI292" s="44">
        <f t="shared" si="132"/>
        <v>0</v>
      </c>
      <c r="BJ292" s="44">
        <f t="shared" si="132"/>
        <v>0</v>
      </c>
      <c r="BK292" s="44">
        <f t="shared" si="132"/>
        <v>174440</v>
      </c>
      <c r="BL292" s="44">
        <f t="shared" si="132"/>
        <v>0</v>
      </c>
      <c r="BM292" s="16">
        <f t="shared" si="132"/>
        <v>0</v>
      </c>
    </row>
    <row r="293" spans="1:65" outlineLevel="5" x14ac:dyDescent="0.3">
      <c r="A293" s="21">
        <f t="shared" si="112"/>
        <v>9</v>
      </c>
      <c r="B293" s="33">
        <f>B288+1</f>
        <v>44805</v>
      </c>
      <c r="C293" s="51">
        <v>348511</v>
      </c>
      <c r="D293" s="64" t="str">
        <f t="shared" ref="D293:D322" si="133">IFERROR(ROUND(AVERAGE(E293:L293),1),"")</f>
        <v/>
      </c>
      <c r="E293" s="12"/>
      <c r="F293" s="12"/>
      <c r="G293" s="12"/>
      <c r="H293" s="12"/>
      <c r="I293" s="12"/>
      <c r="J293" s="12"/>
      <c r="K293" s="12"/>
      <c r="L293" s="12"/>
      <c r="M293" s="74" t="str">
        <f t="shared" ref="M293:M322" si="134">IFERROR(ROUND(AVERAGE(N293:U293),1),"")</f>
        <v/>
      </c>
      <c r="N293" s="83" t="s">
        <v>103</v>
      </c>
      <c r="O293" s="83" t="s">
        <v>103</v>
      </c>
      <c r="P293" s="83"/>
      <c r="Q293" s="83"/>
      <c r="R293" s="83"/>
      <c r="S293" s="83"/>
      <c r="T293" s="83"/>
      <c r="U293" s="83"/>
      <c r="V293" s="5" t="str">
        <f t="shared" ref="V293:V322" si="135">IFERROR(ROUND(AVERAGE(W293:AD293),1),"")</f>
        <v/>
      </c>
      <c r="W293" s="41"/>
      <c r="X293" s="41"/>
      <c r="Y293" s="41"/>
      <c r="Z293" s="41"/>
      <c r="AA293" s="41"/>
      <c r="AB293" s="41"/>
      <c r="AC293" s="41"/>
      <c r="AD293" s="41"/>
      <c r="AE293" s="5" t="str">
        <f t="shared" ref="AE293:AE322" si="136">IFERROR(ROUND(AVERAGE(AF293:AM293),1),"")</f>
        <v/>
      </c>
      <c r="AF293" s="41"/>
      <c r="AG293" s="41"/>
      <c r="AH293" s="41"/>
      <c r="AI293" s="41"/>
      <c r="AJ293" s="41"/>
      <c r="AK293" s="41"/>
      <c r="AL293" s="41"/>
      <c r="AM293" s="41"/>
      <c r="AN293" s="41">
        <f>21000/AO293</f>
        <v>17.979452054794521</v>
      </c>
      <c r="AO293" s="41">
        <v>1168</v>
      </c>
      <c r="AP293" s="110" t="s">
        <v>103</v>
      </c>
      <c r="AQ293" s="111" t="s">
        <v>103</v>
      </c>
      <c r="AR293" s="126" t="str">
        <f t="shared" ref="AR293:AR322" si="137">IFERROR(AQ293/AP293*100,"")</f>
        <v/>
      </c>
      <c r="AS293" s="126" t="str">
        <f t="shared" ref="AS293:AS322" si="138">IFERROR(100-AR293,"")</f>
        <v/>
      </c>
      <c r="AT293" s="127">
        <v>1278</v>
      </c>
      <c r="AU293" s="128">
        <v>2.31</v>
      </c>
      <c r="AV293" s="129" t="s">
        <v>103</v>
      </c>
      <c r="AW293" s="126" t="str">
        <f t="shared" ref="AW293:AW322" si="139">IFERROR(AV293/AU293*100,"")</f>
        <v/>
      </c>
      <c r="AX293" s="126" t="str">
        <f t="shared" ref="AX293:AX322" si="140">IFERROR(100-AW293,"")</f>
        <v/>
      </c>
      <c r="AY293" s="64" t="str">
        <f t="shared" ref="AY293:AY322" si="141">IFERROR((1-((AW293*AS293)/(AX293*AR293)))*100,"")</f>
        <v/>
      </c>
      <c r="AZ293" s="97">
        <v>82.01</v>
      </c>
      <c r="BA293" s="68"/>
      <c r="BB293" s="68"/>
      <c r="BC293" s="68"/>
      <c r="BD293" s="68"/>
      <c r="BE293" s="15"/>
      <c r="BF293" s="5">
        <f t="shared" ref="BF293:BF322" si="142">IF(SUM(BG293:BM293)=0,"",SUM(BG293:BM293))</f>
        <v>6623</v>
      </c>
      <c r="BG293" s="42">
        <v>967</v>
      </c>
      <c r="BH293" s="42">
        <v>0</v>
      </c>
      <c r="BI293" s="42"/>
      <c r="BJ293" s="42"/>
      <c r="BK293" s="42">
        <v>5656</v>
      </c>
      <c r="BL293" s="42"/>
      <c r="BM293" s="15"/>
    </row>
    <row r="294" spans="1:65" outlineLevel="5" x14ac:dyDescent="0.3">
      <c r="A294" s="22">
        <f t="shared" si="112"/>
        <v>9</v>
      </c>
      <c r="B294" s="9">
        <f t="shared" si="128"/>
        <v>44806</v>
      </c>
      <c r="C294" s="51">
        <v>343623</v>
      </c>
      <c r="D294" s="64" t="str">
        <f t="shared" si="133"/>
        <v/>
      </c>
      <c r="E294" s="12"/>
      <c r="F294" s="12"/>
      <c r="G294" s="12"/>
      <c r="H294" s="12"/>
      <c r="I294" s="12"/>
      <c r="J294" s="12"/>
      <c r="K294" s="12"/>
      <c r="L294" s="12"/>
      <c r="M294" s="74" t="str">
        <f t="shared" si="134"/>
        <v/>
      </c>
      <c r="N294" s="83" t="s">
        <v>103</v>
      </c>
      <c r="O294" s="83" t="s">
        <v>103</v>
      </c>
      <c r="P294" s="83"/>
      <c r="Q294" s="83"/>
      <c r="R294" s="83"/>
      <c r="S294" s="83"/>
      <c r="T294" s="83"/>
      <c r="U294" s="83"/>
      <c r="V294" s="5" t="str">
        <f t="shared" si="135"/>
        <v/>
      </c>
      <c r="W294" s="41"/>
      <c r="X294" s="41"/>
      <c r="Y294" s="41"/>
      <c r="Z294" s="41"/>
      <c r="AA294" s="41"/>
      <c r="AB294" s="41"/>
      <c r="AC294" s="41"/>
      <c r="AD294" s="41"/>
      <c r="AE294" s="5" t="str">
        <f t="shared" si="136"/>
        <v/>
      </c>
      <c r="AF294" s="41"/>
      <c r="AG294" s="41"/>
      <c r="AH294" s="41"/>
      <c r="AI294" s="41"/>
      <c r="AJ294" s="41"/>
      <c r="AK294" s="41"/>
      <c r="AL294" s="41"/>
      <c r="AM294" s="41"/>
      <c r="AN294" s="41">
        <f t="shared" ref="AN294:AN322" si="143">21000/AO294</f>
        <v>17.514595496246873</v>
      </c>
      <c r="AO294" s="41">
        <v>1199</v>
      </c>
      <c r="AP294" s="110" t="s">
        <v>103</v>
      </c>
      <c r="AQ294" s="111" t="s">
        <v>103</v>
      </c>
      <c r="AR294" s="126" t="str">
        <f t="shared" si="137"/>
        <v/>
      </c>
      <c r="AS294" s="126" t="str">
        <f t="shared" si="138"/>
        <v/>
      </c>
      <c r="AT294" s="127">
        <v>1289</v>
      </c>
      <c r="AU294" s="128">
        <v>2.35</v>
      </c>
      <c r="AV294" s="129" t="s">
        <v>103</v>
      </c>
      <c r="AW294" s="126" t="str">
        <f t="shared" si="139"/>
        <v/>
      </c>
      <c r="AX294" s="126" t="str">
        <f t="shared" si="140"/>
        <v/>
      </c>
      <c r="AY294" s="64" t="str">
        <f t="shared" si="141"/>
        <v/>
      </c>
      <c r="AZ294" s="97">
        <v>81.849999999999994</v>
      </c>
      <c r="BA294" s="68"/>
      <c r="BB294" s="68"/>
      <c r="BC294" s="68"/>
      <c r="BD294" s="68"/>
      <c r="BE294" s="15"/>
      <c r="BF294" s="5">
        <f t="shared" si="142"/>
        <v>8094</v>
      </c>
      <c r="BG294" s="42">
        <v>2487</v>
      </c>
      <c r="BH294" s="42">
        <v>0</v>
      </c>
      <c r="BI294" s="42"/>
      <c r="BJ294" s="42"/>
      <c r="BK294" s="42">
        <v>5607</v>
      </c>
      <c r="BL294" s="42"/>
      <c r="BM294" s="15"/>
    </row>
    <row r="295" spans="1:65" outlineLevel="5" x14ac:dyDescent="0.3">
      <c r="A295" s="22">
        <f t="shared" si="112"/>
        <v>9</v>
      </c>
      <c r="B295" s="9">
        <f t="shared" si="128"/>
        <v>44807</v>
      </c>
      <c r="C295" s="51">
        <v>351885</v>
      </c>
      <c r="D295" s="64" t="str">
        <f t="shared" si="133"/>
        <v/>
      </c>
      <c r="E295" s="12"/>
      <c r="F295" s="12"/>
      <c r="G295" s="12"/>
      <c r="H295" s="12"/>
      <c r="I295" s="12"/>
      <c r="J295" s="12"/>
      <c r="K295" s="12"/>
      <c r="L295" s="12"/>
      <c r="M295" s="74" t="str">
        <f t="shared" si="134"/>
        <v/>
      </c>
      <c r="N295" s="83" t="s">
        <v>103</v>
      </c>
      <c r="O295" s="83" t="s">
        <v>103</v>
      </c>
      <c r="P295" s="83"/>
      <c r="Q295" s="83"/>
      <c r="R295" s="83"/>
      <c r="S295" s="83"/>
      <c r="T295" s="83"/>
      <c r="U295" s="83"/>
      <c r="V295" s="5" t="str">
        <f t="shared" si="135"/>
        <v/>
      </c>
      <c r="W295" s="41"/>
      <c r="X295" s="41"/>
      <c r="Y295" s="41"/>
      <c r="Z295" s="41"/>
      <c r="AA295" s="41"/>
      <c r="AB295" s="41"/>
      <c r="AC295" s="41"/>
      <c r="AD295" s="41"/>
      <c r="AE295" s="5" t="str">
        <f t="shared" si="136"/>
        <v/>
      </c>
      <c r="AF295" s="41"/>
      <c r="AG295" s="41"/>
      <c r="AH295" s="41"/>
      <c r="AI295" s="41"/>
      <c r="AJ295" s="41"/>
      <c r="AK295" s="41"/>
      <c r="AL295" s="41"/>
      <c r="AM295" s="41"/>
      <c r="AN295" s="41">
        <f t="shared" si="143"/>
        <v>17.647058823529413</v>
      </c>
      <c r="AO295" s="41">
        <v>1190</v>
      </c>
      <c r="AP295" s="110" t="s">
        <v>103</v>
      </c>
      <c r="AQ295" s="111" t="s">
        <v>103</v>
      </c>
      <c r="AR295" s="126" t="str">
        <f t="shared" si="137"/>
        <v/>
      </c>
      <c r="AS295" s="126" t="str">
        <f t="shared" si="138"/>
        <v/>
      </c>
      <c r="AT295" s="127">
        <v>1288</v>
      </c>
      <c r="AU295" s="128" t="s">
        <v>103</v>
      </c>
      <c r="AV295" s="129" t="s">
        <v>103</v>
      </c>
      <c r="AW295" s="126" t="str">
        <f t="shared" si="139"/>
        <v/>
      </c>
      <c r="AX295" s="126" t="str">
        <f t="shared" si="140"/>
        <v/>
      </c>
      <c r="AY295" s="64" t="str">
        <f t="shared" si="141"/>
        <v/>
      </c>
      <c r="AZ295" s="97" t="s">
        <v>103</v>
      </c>
      <c r="BA295" s="68"/>
      <c r="BB295" s="68"/>
      <c r="BC295" s="68"/>
      <c r="BD295" s="68"/>
      <c r="BE295" s="15"/>
      <c r="BF295" s="5">
        <f t="shared" si="142"/>
        <v>7921</v>
      </c>
      <c r="BG295" s="42">
        <v>2255</v>
      </c>
      <c r="BH295" s="42">
        <v>0</v>
      </c>
      <c r="BI295" s="42"/>
      <c r="BJ295" s="42"/>
      <c r="BK295" s="42">
        <v>5666</v>
      </c>
      <c r="BL295" s="42"/>
      <c r="BM295" s="15"/>
    </row>
    <row r="296" spans="1:65" outlineLevel="5" x14ac:dyDescent="0.3">
      <c r="A296" s="22">
        <f t="shared" si="112"/>
        <v>9</v>
      </c>
      <c r="B296" s="9">
        <f t="shared" si="128"/>
        <v>44808</v>
      </c>
      <c r="C296" s="51">
        <v>347310</v>
      </c>
      <c r="D296" s="64" t="str">
        <f t="shared" si="133"/>
        <v/>
      </c>
      <c r="E296" s="12"/>
      <c r="F296" s="12"/>
      <c r="G296" s="12"/>
      <c r="H296" s="12"/>
      <c r="I296" s="12"/>
      <c r="J296" s="12"/>
      <c r="K296" s="12"/>
      <c r="L296" s="12"/>
      <c r="M296" s="74" t="str">
        <f t="shared" si="134"/>
        <v/>
      </c>
      <c r="N296" s="83" t="s">
        <v>103</v>
      </c>
      <c r="O296" s="83" t="s">
        <v>103</v>
      </c>
      <c r="P296" s="83"/>
      <c r="Q296" s="83"/>
      <c r="R296" s="83"/>
      <c r="S296" s="83"/>
      <c r="T296" s="83"/>
      <c r="U296" s="83"/>
      <c r="V296" s="5" t="str">
        <f t="shared" si="135"/>
        <v/>
      </c>
      <c r="W296" s="41"/>
      <c r="X296" s="41"/>
      <c r="Y296" s="41"/>
      <c r="Z296" s="41"/>
      <c r="AA296" s="41"/>
      <c r="AB296" s="41"/>
      <c r="AC296" s="41"/>
      <c r="AD296" s="41"/>
      <c r="AE296" s="5" t="str">
        <f t="shared" si="136"/>
        <v/>
      </c>
      <c r="AF296" s="41"/>
      <c r="AG296" s="41"/>
      <c r="AH296" s="41"/>
      <c r="AI296" s="41"/>
      <c r="AJ296" s="41"/>
      <c r="AK296" s="41"/>
      <c r="AL296" s="41"/>
      <c r="AM296" s="41"/>
      <c r="AN296" s="41">
        <f t="shared" si="143"/>
        <v>16.746411483253588</v>
      </c>
      <c r="AO296" s="41">
        <v>1254</v>
      </c>
      <c r="AP296" s="110" t="s">
        <v>103</v>
      </c>
      <c r="AQ296" s="111" t="s">
        <v>103</v>
      </c>
      <c r="AR296" s="126" t="str">
        <f t="shared" si="137"/>
        <v/>
      </c>
      <c r="AS296" s="126" t="str">
        <f t="shared" si="138"/>
        <v/>
      </c>
      <c r="AT296" s="127">
        <v>1302</v>
      </c>
      <c r="AU296" s="128" t="s">
        <v>103</v>
      </c>
      <c r="AV296" s="129" t="s">
        <v>103</v>
      </c>
      <c r="AW296" s="126" t="str">
        <f t="shared" si="139"/>
        <v/>
      </c>
      <c r="AX296" s="126" t="str">
        <f t="shared" si="140"/>
        <v/>
      </c>
      <c r="AY296" s="64" t="str">
        <f t="shared" si="141"/>
        <v/>
      </c>
      <c r="AZ296" s="97" t="s">
        <v>103</v>
      </c>
      <c r="BA296" s="68"/>
      <c r="BB296" s="68"/>
      <c r="BC296" s="68"/>
      <c r="BD296" s="68"/>
      <c r="BE296" s="15"/>
      <c r="BF296" s="5">
        <f t="shared" si="142"/>
        <v>6443</v>
      </c>
      <c r="BG296" s="42">
        <v>833</v>
      </c>
      <c r="BH296" s="42">
        <v>0</v>
      </c>
      <c r="BI296" s="42"/>
      <c r="BJ296" s="42"/>
      <c r="BK296" s="42">
        <v>5610</v>
      </c>
      <c r="BL296" s="42"/>
      <c r="BM296" s="15"/>
    </row>
    <row r="297" spans="1:65" outlineLevel="5" x14ac:dyDescent="0.3">
      <c r="A297" s="22">
        <f t="shared" si="112"/>
        <v>9</v>
      </c>
      <c r="B297" s="9">
        <f t="shared" si="128"/>
        <v>44809</v>
      </c>
      <c r="C297" s="51">
        <v>341726</v>
      </c>
      <c r="D297" s="64" t="str">
        <f t="shared" si="133"/>
        <v/>
      </c>
      <c r="E297" s="12"/>
      <c r="F297" s="12"/>
      <c r="G297" s="12"/>
      <c r="H297" s="12"/>
      <c r="I297" s="12"/>
      <c r="J297" s="12"/>
      <c r="K297" s="12"/>
      <c r="L297" s="12"/>
      <c r="M297" s="74" t="str">
        <f t="shared" si="134"/>
        <v/>
      </c>
      <c r="N297" s="83" t="s">
        <v>103</v>
      </c>
      <c r="O297" s="83" t="s">
        <v>103</v>
      </c>
      <c r="P297" s="83"/>
      <c r="Q297" s="83"/>
      <c r="R297" s="83"/>
      <c r="S297" s="83"/>
      <c r="T297" s="83"/>
      <c r="U297" s="83"/>
      <c r="V297" s="5" t="str">
        <f t="shared" si="135"/>
        <v/>
      </c>
      <c r="W297" s="41"/>
      <c r="X297" s="41"/>
      <c r="Y297" s="41"/>
      <c r="Z297" s="41"/>
      <c r="AA297" s="41"/>
      <c r="AB297" s="41"/>
      <c r="AC297" s="41"/>
      <c r="AD297" s="41"/>
      <c r="AE297" s="5" t="str">
        <f t="shared" si="136"/>
        <v/>
      </c>
      <c r="AF297" s="41"/>
      <c r="AG297" s="41"/>
      <c r="AH297" s="41"/>
      <c r="AI297" s="41"/>
      <c r="AJ297" s="41"/>
      <c r="AK297" s="41"/>
      <c r="AL297" s="41"/>
      <c r="AM297" s="41"/>
      <c r="AN297" s="41">
        <f t="shared" si="143"/>
        <v>19.886363636363637</v>
      </c>
      <c r="AO297" s="41">
        <v>1056</v>
      </c>
      <c r="AP297" s="110" t="s">
        <v>103</v>
      </c>
      <c r="AQ297" s="111" t="s">
        <v>103</v>
      </c>
      <c r="AR297" s="126" t="str">
        <f t="shared" si="137"/>
        <v/>
      </c>
      <c r="AS297" s="126" t="str">
        <f t="shared" si="138"/>
        <v/>
      </c>
      <c r="AT297" s="127">
        <v>1137</v>
      </c>
      <c r="AU297" s="128">
        <v>2.2999999999999998</v>
      </c>
      <c r="AV297" s="129" t="s">
        <v>103</v>
      </c>
      <c r="AW297" s="126" t="str">
        <f t="shared" si="139"/>
        <v/>
      </c>
      <c r="AX297" s="126" t="str">
        <f t="shared" si="140"/>
        <v/>
      </c>
      <c r="AY297" s="64" t="str">
        <f t="shared" si="141"/>
        <v/>
      </c>
      <c r="AZ297" s="97">
        <v>81.709999999999994</v>
      </c>
      <c r="BA297" s="68"/>
      <c r="BB297" s="68"/>
      <c r="BC297" s="68"/>
      <c r="BD297" s="68"/>
      <c r="BE297" s="15"/>
      <c r="BF297" s="5">
        <f t="shared" si="142"/>
        <v>7645</v>
      </c>
      <c r="BG297" s="42">
        <v>2108</v>
      </c>
      <c r="BH297" s="42">
        <v>0</v>
      </c>
      <c r="BI297" s="42"/>
      <c r="BJ297" s="42"/>
      <c r="BK297" s="42">
        <v>5537</v>
      </c>
      <c r="BL297" s="42"/>
      <c r="BM297" s="15"/>
    </row>
    <row r="298" spans="1:65" outlineLevel="5" x14ac:dyDescent="0.3">
      <c r="A298" s="22">
        <f t="shared" si="112"/>
        <v>9</v>
      </c>
      <c r="B298" s="9">
        <f t="shared" si="128"/>
        <v>44810</v>
      </c>
      <c r="C298" s="51">
        <v>345064</v>
      </c>
      <c r="D298" s="64" t="str">
        <f t="shared" si="133"/>
        <v/>
      </c>
      <c r="E298" s="12"/>
      <c r="F298" s="12"/>
      <c r="G298" s="12"/>
      <c r="H298" s="12"/>
      <c r="I298" s="12"/>
      <c r="J298" s="12"/>
      <c r="K298" s="12"/>
      <c r="L298" s="12"/>
      <c r="M298" s="74">
        <f t="shared" si="134"/>
        <v>7.1</v>
      </c>
      <c r="N298" s="83">
        <v>7.07</v>
      </c>
      <c r="O298" s="83">
        <v>7.16</v>
      </c>
      <c r="P298" s="83"/>
      <c r="Q298" s="83"/>
      <c r="R298" s="83"/>
      <c r="S298" s="83"/>
      <c r="T298" s="83"/>
      <c r="U298" s="83"/>
      <c r="V298" s="5" t="str">
        <f t="shared" si="135"/>
        <v/>
      </c>
      <c r="W298" s="41"/>
      <c r="X298" s="41"/>
      <c r="Y298" s="41"/>
      <c r="Z298" s="41"/>
      <c r="AA298" s="41"/>
      <c r="AB298" s="41"/>
      <c r="AC298" s="41"/>
      <c r="AD298" s="41"/>
      <c r="AE298" s="5" t="str">
        <f t="shared" si="136"/>
        <v/>
      </c>
      <c r="AF298" s="41"/>
      <c r="AG298" s="41"/>
      <c r="AH298" s="41"/>
      <c r="AI298" s="41"/>
      <c r="AJ298" s="41"/>
      <c r="AK298" s="41"/>
      <c r="AL298" s="41"/>
      <c r="AM298" s="41"/>
      <c r="AN298" s="41">
        <f t="shared" si="143"/>
        <v>18.469656992084431</v>
      </c>
      <c r="AO298" s="41">
        <v>1137</v>
      </c>
      <c r="AP298" s="110">
        <v>2.85</v>
      </c>
      <c r="AQ298" s="111">
        <v>2.2599999999999998</v>
      </c>
      <c r="AR298" s="126">
        <f t="shared" si="137"/>
        <v>79.298245614035082</v>
      </c>
      <c r="AS298" s="126">
        <f t="shared" si="138"/>
        <v>20.701754385964918</v>
      </c>
      <c r="AT298" s="127">
        <v>1236</v>
      </c>
      <c r="AU298" s="128">
        <v>2.27</v>
      </c>
      <c r="AV298" s="129">
        <v>1.55</v>
      </c>
      <c r="AW298" s="126">
        <f t="shared" si="139"/>
        <v>68.281938325991192</v>
      </c>
      <c r="AX298" s="126">
        <f t="shared" si="140"/>
        <v>31.718061674008808</v>
      </c>
      <c r="AY298" s="64">
        <f t="shared" si="141"/>
        <v>43.799164208456219</v>
      </c>
      <c r="AZ298" s="97">
        <v>81.180000000000007</v>
      </c>
      <c r="BA298" s="68"/>
      <c r="BB298" s="68"/>
      <c r="BC298" s="68"/>
      <c r="BD298" s="68"/>
      <c r="BE298" s="15"/>
      <c r="BF298" s="5">
        <f t="shared" si="142"/>
        <v>7888</v>
      </c>
      <c r="BG298" s="42">
        <v>2306</v>
      </c>
      <c r="BH298" s="42">
        <v>0</v>
      </c>
      <c r="BI298" s="42"/>
      <c r="BJ298" s="42"/>
      <c r="BK298" s="42">
        <v>5582</v>
      </c>
      <c r="BL298" s="42"/>
      <c r="BM298" s="15"/>
    </row>
    <row r="299" spans="1:65" outlineLevel="5" x14ac:dyDescent="0.3">
      <c r="A299" s="22">
        <f t="shared" si="112"/>
        <v>9</v>
      </c>
      <c r="B299" s="9">
        <f t="shared" si="128"/>
        <v>44811</v>
      </c>
      <c r="C299" s="51">
        <v>337650</v>
      </c>
      <c r="D299" s="64" t="str">
        <f t="shared" si="133"/>
        <v/>
      </c>
      <c r="E299" s="12"/>
      <c r="F299" s="12"/>
      <c r="G299" s="12"/>
      <c r="H299" s="12"/>
      <c r="I299" s="12"/>
      <c r="J299" s="12"/>
      <c r="K299" s="12"/>
      <c r="L299" s="12"/>
      <c r="M299" s="74" t="str">
        <f t="shared" si="134"/>
        <v/>
      </c>
      <c r="N299" s="83" t="s">
        <v>103</v>
      </c>
      <c r="O299" s="83" t="s">
        <v>103</v>
      </c>
      <c r="P299" s="83"/>
      <c r="Q299" s="83"/>
      <c r="R299" s="83"/>
      <c r="S299" s="83"/>
      <c r="T299" s="83"/>
      <c r="U299" s="83"/>
      <c r="V299" s="5" t="str">
        <f t="shared" si="135"/>
        <v/>
      </c>
      <c r="W299" s="41"/>
      <c r="X299" s="41"/>
      <c r="Y299" s="41"/>
      <c r="Z299" s="41"/>
      <c r="AA299" s="41"/>
      <c r="AB299" s="41"/>
      <c r="AC299" s="41"/>
      <c r="AD299" s="41"/>
      <c r="AE299" s="5" t="str">
        <f t="shared" si="136"/>
        <v/>
      </c>
      <c r="AF299" s="41"/>
      <c r="AG299" s="41"/>
      <c r="AH299" s="41"/>
      <c r="AI299" s="41"/>
      <c r="AJ299" s="41"/>
      <c r="AK299" s="41"/>
      <c r="AL299" s="41"/>
      <c r="AM299" s="41"/>
      <c r="AN299" s="41">
        <f t="shared" si="143"/>
        <v>17.902813299232736</v>
      </c>
      <c r="AO299" s="41">
        <v>1173</v>
      </c>
      <c r="AP299" s="110" t="s">
        <v>103</v>
      </c>
      <c r="AQ299" s="111" t="s">
        <v>103</v>
      </c>
      <c r="AR299" s="126" t="str">
        <f t="shared" si="137"/>
        <v/>
      </c>
      <c r="AS299" s="126" t="str">
        <f t="shared" si="138"/>
        <v/>
      </c>
      <c r="AT299" s="127">
        <v>1267</v>
      </c>
      <c r="AU299" s="128">
        <v>2.2999999999999998</v>
      </c>
      <c r="AV299" s="129" t="s">
        <v>103</v>
      </c>
      <c r="AW299" s="126" t="str">
        <f t="shared" si="139"/>
        <v/>
      </c>
      <c r="AX299" s="126" t="str">
        <f t="shared" si="140"/>
        <v/>
      </c>
      <c r="AY299" s="64" t="str">
        <f t="shared" si="141"/>
        <v/>
      </c>
      <c r="AZ299" s="97">
        <v>81.459999999999994</v>
      </c>
      <c r="BA299" s="68"/>
      <c r="BB299" s="68"/>
      <c r="BC299" s="68"/>
      <c r="BD299" s="68"/>
      <c r="BE299" s="15"/>
      <c r="BF299" s="5">
        <f t="shared" si="142"/>
        <v>7501</v>
      </c>
      <c r="BG299" s="42">
        <v>1933</v>
      </c>
      <c r="BH299" s="42">
        <v>0</v>
      </c>
      <c r="BI299" s="42"/>
      <c r="BJ299" s="42"/>
      <c r="BK299" s="42">
        <v>5568</v>
      </c>
      <c r="BL299" s="42"/>
      <c r="BM299" s="15"/>
    </row>
    <row r="300" spans="1:65" outlineLevel="5" x14ac:dyDescent="0.3">
      <c r="A300" s="22">
        <f t="shared" si="112"/>
        <v>9</v>
      </c>
      <c r="B300" s="9">
        <f t="shared" si="128"/>
        <v>44812</v>
      </c>
      <c r="C300" s="51">
        <v>342275</v>
      </c>
      <c r="D300" s="64" t="str">
        <f t="shared" si="133"/>
        <v/>
      </c>
      <c r="E300" s="12"/>
      <c r="F300" s="12"/>
      <c r="G300" s="12"/>
      <c r="H300" s="12"/>
      <c r="I300" s="12"/>
      <c r="J300" s="12"/>
      <c r="K300" s="12"/>
      <c r="L300" s="12"/>
      <c r="M300" s="74" t="str">
        <f t="shared" si="134"/>
        <v/>
      </c>
      <c r="N300" s="83" t="s">
        <v>103</v>
      </c>
      <c r="O300" s="83" t="s">
        <v>103</v>
      </c>
      <c r="P300" s="83"/>
      <c r="Q300" s="83"/>
      <c r="R300" s="83"/>
      <c r="S300" s="83"/>
      <c r="T300" s="83"/>
      <c r="U300" s="83"/>
      <c r="V300" s="5" t="str">
        <f t="shared" si="135"/>
        <v/>
      </c>
      <c r="W300" s="41"/>
      <c r="X300" s="41"/>
      <c r="Y300" s="41"/>
      <c r="Z300" s="41"/>
      <c r="AA300" s="41"/>
      <c r="AB300" s="41"/>
      <c r="AC300" s="41"/>
      <c r="AD300" s="41"/>
      <c r="AE300" s="5" t="str">
        <f t="shared" si="136"/>
        <v/>
      </c>
      <c r="AF300" s="41"/>
      <c r="AG300" s="41"/>
      <c r="AH300" s="41"/>
      <c r="AI300" s="41"/>
      <c r="AJ300" s="41"/>
      <c r="AK300" s="41"/>
      <c r="AL300" s="41"/>
      <c r="AM300" s="41"/>
      <c r="AN300" s="41">
        <f t="shared" si="143"/>
        <v>18.75</v>
      </c>
      <c r="AO300" s="41">
        <v>1120</v>
      </c>
      <c r="AP300" s="110" t="s">
        <v>103</v>
      </c>
      <c r="AQ300" s="111" t="s">
        <v>103</v>
      </c>
      <c r="AR300" s="126" t="str">
        <f t="shared" si="137"/>
        <v/>
      </c>
      <c r="AS300" s="126" t="str">
        <f t="shared" si="138"/>
        <v/>
      </c>
      <c r="AT300" s="127">
        <v>1240</v>
      </c>
      <c r="AU300" s="128">
        <v>2.2799999999999998</v>
      </c>
      <c r="AV300" s="129" t="s">
        <v>103</v>
      </c>
      <c r="AW300" s="126" t="str">
        <f t="shared" si="139"/>
        <v/>
      </c>
      <c r="AX300" s="126" t="str">
        <f t="shared" si="140"/>
        <v/>
      </c>
      <c r="AY300" s="64" t="str">
        <f t="shared" si="141"/>
        <v/>
      </c>
      <c r="AZ300" s="97">
        <v>81.94</v>
      </c>
      <c r="BA300" s="68"/>
      <c r="BB300" s="68"/>
      <c r="BC300" s="68"/>
      <c r="BD300" s="68"/>
      <c r="BE300" s="15"/>
      <c r="BF300" s="5">
        <f t="shared" si="142"/>
        <v>6927</v>
      </c>
      <c r="BG300" s="42">
        <v>1380</v>
      </c>
      <c r="BH300" s="42">
        <v>0</v>
      </c>
      <c r="BI300" s="42"/>
      <c r="BJ300" s="42"/>
      <c r="BK300" s="42">
        <v>5547</v>
      </c>
      <c r="BL300" s="42"/>
      <c r="BM300" s="15"/>
    </row>
    <row r="301" spans="1:65" outlineLevel="5" x14ac:dyDescent="0.3">
      <c r="A301" s="22">
        <f t="shared" si="112"/>
        <v>9</v>
      </c>
      <c r="B301" s="9">
        <f t="shared" si="128"/>
        <v>44813</v>
      </c>
      <c r="C301" s="51">
        <v>344627</v>
      </c>
      <c r="D301" s="64" t="str">
        <f t="shared" si="133"/>
        <v/>
      </c>
      <c r="E301" s="12"/>
      <c r="F301" s="12"/>
      <c r="G301" s="12"/>
      <c r="H301" s="12"/>
      <c r="I301" s="12"/>
      <c r="J301" s="12"/>
      <c r="K301" s="12"/>
      <c r="L301" s="12"/>
      <c r="M301" s="74" t="str">
        <f t="shared" si="134"/>
        <v/>
      </c>
      <c r="N301" s="83" t="s">
        <v>103</v>
      </c>
      <c r="O301" s="83" t="s">
        <v>103</v>
      </c>
      <c r="P301" s="83"/>
      <c r="Q301" s="83"/>
      <c r="R301" s="83"/>
      <c r="S301" s="83"/>
      <c r="T301" s="83"/>
      <c r="U301" s="83"/>
      <c r="V301" s="5" t="str">
        <f t="shared" si="135"/>
        <v/>
      </c>
      <c r="W301" s="41"/>
      <c r="X301" s="41"/>
      <c r="Y301" s="41"/>
      <c r="Z301" s="41"/>
      <c r="AA301" s="41"/>
      <c r="AB301" s="41"/>
      <c r="AC301" s="41"/>
      <c r="AD301" s="41"/>
      <c r="AE301" s="5" t="str">
        <f t="shared" si="136"/>
        <v/>
      </c>
      <c r="AF301" s="41"/>
      <c r="AG301" s="41"/>
      <c r="AH301" s="41"/>
      <c r="AI301" s="41"/>
      <c r="AJ301" s="41"/>
      <c r="AK301" s="41"/>
      <c r="AL301" s="41"/>
      <c r="AM301" s="41"/>
      <c r="AN301" s="41">
        <f t="shared" si="143"/>
        <v>18.534863195057369</v>
      </c>
      <c r="AO301" s="41">
        <v>1133</v>
      </c>
      <c r="AP301" s="110" t="s">
        <v>103</v>
      </c>
      <c r="AQ301" s="111" t="s">
        <v>103</v>
      </c>
      <c r="AR301" s="126" t="str">
        <f t="shared" si="137"/>
        <v/>
      </c>
      <c r="AS301" s="126" t="str">
        <f t="shared" si="138"/>
        <v/>
      </c>
      <c r="AT301" s="127">
        <v>1219</v>
      </c>
      <c r="AU301" s="128" t="s">
        <v>103</v>
      </c>
      <c r="AV301" s="129" t="s">
        <v>103</v>
      </c>
      <c r="AW301" s="126" t="str">
        <f t="shared" si="139"/>
        <v/>
      </c>
      <c r="AX301" s="126" t="str">
        <f t="shared" si="140"/>
        <v/>
      </c>
      <c r="AY301" s="64" t="str">
        <f t="shared" si="141"/>
        <v/>
      </c>
      <c r="AZ301" s="97" t="s">
        <v>103</v>
      </c>
      <c r="BA301" s="68"/>
      <c r="BB301" s="68"/>
      <c r="BC301" s="68"/>
      <c r="BD301" s="68"/>
      <c r="BE301" s="15"/>
      <c r="BF301" s="5">
        <f t="shared" si="142"/>
        <v>5918</v>
      </c>
      <c r="BG301" s="42">
        <v>207</v>
      </c>
      <c r="BH301" s="42">
        <v>0</v>
      </c>
      <c r="BI301" s="42"/>
      <c r="BJ301" s="42"/>
      <c r="BK301" s="42">
        <v>5711</v>
      </c>
      <c r="BL301" s="42"/>
      <c r="BM301" s="15"/>
    </row>
    <row r="302" spans="1:65" outlineLevel="5" x14ac:dyDescent="0.3">
      <c r="A302" s="22">
        <f t="shared" si="112"/>
        <v>9</v>
      </c>
      <c r="B302" s="9">
        <f t="shared" si="128"/>
        <v>44814</v>
      </c>
      <c r="C302" s="51">
        <v>342280</v>
      </c>
      <c r="D302" s="64" t="str">
        <f t="shared" si="133"/>
        <v/>
      </c>
      <c r="E302" s="12"/>
      <c r="F302" s="12"/>
      <c r="G302" s="12"/>
      <c r="H302" s="12"/>
      <c r="I302" s="12"/>
      <c r="J302" s="12"/>
      <c r="K302" s="12"/>
      <c r="L302" s="12"/>
      <c r="M302" s="74" t="str">
        <f t="shared" si="134"/>
        <v/>
      </c>
      <c r="N302" s="83" t="s">
        <v>103</v>
      </c>
      <c r="O302" s="83" t="s">
        <v>103</v>
      </c>
      <c r="P302" s="83"/>
      <c r="Q302" s="83"/>
      <c r="R302" s="83"/>
      <c r="S302" s="83"/>
      <c r="T302" s="83"/>
      <c r="U302" s="83"/>
      <c r="V302" s="5" t="str">
        <f t="shared" si="135"/>
        <v/>
      </c>
      <c r="W302" s="41"/>
      <c r="X302" s="41"/>
      <c r="Y302" s="41"/>
      <c r="Z302" s="41"/>
      <c r="AA302" s="41"/>
      <c r="AB302" s="41"/>
      <c r="AC302" s="41"/>
      <c r="AD302" s="41"/>
      <c r="AE302" s="5" t="str">
        <f t="shared" si="136"/>
        <v/>
      </c>
      <c r="AF302" s="41"/>
      <c r="AG302" s="41"/>
      <c r="AH302" s="41"/>
      <c r="AI302" s="41"/>
      <c r="AJ302" s="41"/>
      <c r="AK302" s="41"/>
      <c r="AL302" s="41"/>
      <c r="AM302" s="41"/>
      <c r="AN302" s="41">
        <f t="shared" si="143"/>
        <v>22.435897435897434</v>
      </c>
      <c r="AO302" s="41">
        <v>936</v>
      </c>
      <c r="AP302" s="110" t="s">
        <v>103</v>
      </c>
      <c r="AQ302" s="111" t="s">
        <v>103</v>
      </c>
      <c r="AR302" s="126" t="str">
        <f t="shared" si="137"/>
        <v/>
      </c>
      <c r="AS302" s="126" t="str">
        <f t="shared" si="138"/>
        <v/>
      </c>
      <c r="AT302" s="127">
        <v>1026</v>
      </c>
      <c r="AU302" s="128" t="s">
        <v>103</v>
      </c>
      <c r="AV302" s="129" t="s">
        <v>103</v>
      </c>
      <c r="AW302" s="126" t="str">
        <f t="shared" si="139"/>
        <v/>
      </c>
      <c r="AX302" s="126" t="str">
        <f t="shared" si="140"/>
        <v/>
      </c>
      <c r="AY302" s="64" t="str">
        <f t="shared" si="141"/>
        <v/>
      </c>
      <c r="AZ302" s="97" t="s">
        <v>103</v>
      </c>
      <c r="BA302" s="68"/>
      <c r="BB302" s="68"/>
      <c r="BC302" s="68"/>
      <c r="BD302" s="68"/>
      <c r="BE302" s="15"/>
      <c r="BF302" s="5">
        <f t="shared" si="142"/>
        <v>7251</v>
      </c>
      <c r="BG302" s="42">
        <v>2101</v>
      </c>
      <c r="BH302" s="42">
        <v>0</v>
      </c>
      <c r="BI302" s="42"/>
      <c r="BJ302" s="42"/>
      <c r="BK302" s="42">
        <v>5150</v>
      </c>
      <c r="BL302" s="42"/>
      <c r="BM302" s="15"/>
    </row>
    <row r="303" spans="1:65" outlineLevel="5" x14ac:dyDescent="0.3">
      <c r="A303" s="22">
        <f t="shared" si="112"/>
        <v>9</v>
      </c>
      <c r="B303" s="9">
        <f t="shared" si="128"/>
        <v>44815</v>
      </c>
      <c r="C303" s="51">
        <v>337137</v>
      </c>
      <c r="D303" s="64" t="str">
        <f t="shared" si="133"/>
        <v/>
      </c>
      <c r="E303" s="12"/>
      <c r="F303" s="12"/>
      <c r="G303" s="12"/>
      <c r="H303" s="12"/>
      <c r="I303" s="12"/>
      <c r="J303" s="12"/>
      <c r="K303" s="12"/>
      <c r="L303" s="12"/>
      <c r="M303" s="74" t="str">
        <f t="shared" si="134"/>
        <v/>
      </c>
      <c r="N303" s="83" t="s">
        <v>103</v>
      </c>
      <c r="O303" s="83" t="s">
        <v>103</v>
      </c>
      <c r="P303" s="83"/>
      <c r="Q303" s="83"/>
      <c r="R303" s="83"/>
      <c r="S303" s="83"/>
      <c r="T303" s="83"/>
      <c r="U303" s="83"/>
      <c r="V303" s="5" t="str">
        <f t="shared" si="135"/>
        <v/>
      </c>
      <c r="W303" s="41"/>
      <c r="X303" s="41"/>
      <c r="Y303" s="41"/>
      <c r="Z303" s="41"/>
      <c r="AA303" s="41"/>
      <c r="AB303" s="41"/>
      <c r="AC303" s="41"/>
      <c r="AD303" s="41"/>
      <c r="AE303" s="5" t="str">
        <f t="shared" si="136"/>
        <v/>
      </c>
      <c r="AF303" s="41"/>
      <c r="AG303" s="41"/>
      <c r="AH303" s="41"/>
      <c r="AI303" s="41"/>
      <c r="AJ303" s="41"/>
      <c r="AK303" s="41"/>
      <c r="AL303" s="41"/>
      <c r="AM303" s="41"/>
      <c r="AN303" s="41">
        <f t="shared" si="143"/>
        <v>18.834080717488789</v>
      </c>
      <c r="AO303" s="41">
        <v>1115</v>
      </c>
      <c r="AP303" s="110" t="s">
        <v>103</v>
      </c>
      <c r="AQ303" s="111" t="s">
        <v>103</v>
      </c>
      <c r="AR303" s="126" t="str">
        <f t="shared" si="137"/>
        <v/>
      </c>
      <c r="AS303" s="126" t="str">
        <f t="shared" si="138"/>
        <v/>
      </c>
      <c r="AT303" s="127">
        <v>1220</v>
      </c>
      <c r="AU303" s="128" t="s">
        <v>103</v>
      </c>
      <c r="AV303" s="129" t="s">
        <v>103</v>
      </c>
      <c r="AW303" s="126" t="str">
        <f t="shared" si="139"/>
        <v/>
      </c>
      <c r="AX303" s="126" t="str">
        <f t="shared" si="140"/>
        <v/>
      </c>
      <c r="AY303" s="64" t="str">
        <f t="shared" si="141"/>
        <v/>
      </c>
      <c r="AZ303" s="97" t="s">
        <v>103</v>
      </c>
      <c r="BA303" s="68"/>
      <c r="BB303" s="68"/>
      <c r="BC303" s="68"/>
      <c r="BD303" s="68"/>
      <c r="BE303" s="15"/>
      <c r="BF303" s="5">
        <f t="shared" si="142"/>
        <v>6542</v>
      </c>
      <c r="BG303" s="42">
        <v>2500</v>
      </c>
      <c r="BH303" s="42">
        <v>0</v>
      </c>
      <c r="BI303" s="42"/>
      <c r="BJ303" s="42"/>
      <c r="BK303" s="42">
        <v>4042</v>
      </c>
      <c r="BL303" s="42"/>
      <c r="BM303" s="15"/>
    </row>
    <row r="304" spans="1:65" outlineLevel="5" x14ac:dyDescent="0.3">
      <c r="A304" s="22">
        <f t="shared" si="112"/>
        <v>9</v>
      </c>
      <c r="B304" s="9">
        <f t="shared" si="128"/>
        <v>44816</v>
      </c>
      <c r="C304" s="51">
        <v>336452</v>
      </c>
      <c r="D304" s="64" t="str">
        <f t="shared" si="133"/>
        <v/>
      </c>
      <c r="E304" s="12"/>
      <c r="F304" s="12"/>
      <c r="G304" s="12"/>
      <c r="H304" s="12"/>
      <c r="I304" s="12"/>
      <c r="J304" s="12"/>
      <c r="K304" s="12"/>
      <c r="L304" s="12"/>
      <c r="M304" s="74" t="str">
        <f t="shared" si="134"/>
        <v/>
      </c>
      <c r="N304" s="83" t="s">
        <v>103</v>
      </c>
      <c r="O304" s="83" t="s">
        <v>103</v>
      </c>
      <c r="P304" s="83"/>
      <c r="Q304" s="83"/>
      <c r="R304" s="83"/>
      <c r="S304" s="83"/>
      <c r="T304" s="83"/>
      <c r="U304" s="83"/>
      <c r="V304" s="5" t="str">
        <f t="shared" si="135"/>
        <v/>
      </c>
      <c r="W304" s="41"/>
      <c r="X304" s="41"/>
      <c r="Y304" s="41"/>
      <c r="Z304" s="41"/>
      <c r="AA304" s="41"/>
      <c r="AB304" s="41"/>
      <c r="AC304" s="41"/>
      <c r="AD304" s="41"/>
      <c r="AE304" s="5" t="str">
        <f t="shared" si="136"/>
        <v/>
      </c>
      <c r="AF304" s="41"/>
      <c r="AG304" s="41"/>
      <c r="AH304" s="41"/>
      <c r="AI304" s="41"/>
      <c r="AJ304" s="41"/>
      <c r="AK304" s="41"/>
      <c r="AL304" s="41"/>
      <c r="AM304" s="41"/>
      <c r="AN304" s="41">
        <f t="shared" si="143"/>
        <v>22.435897435897434</v>
      </c>
      <c r="AO304" s="41">
        <v>936</v>
      </c>
      <c r="AP304" s="110" t="s">
        <v>103</v>
      </c>
      <c r="AQ304" s="111" t="s">
        <v>103</v>
      </c>
      <c r="AR304" s="126" t="str">
        <f t="shared" si="137"/>
        <v/>
      </c>
      <c r="AS304" s="126" t="str">
        <f t="shared" si="138"/>
        <v/>
      </c>
      <c r="AT304" s="127">
        <v>1057</v>
      </c>
      <c r="AU304" s="128" t="s">
        <v>103</v>
      </c>
      <c r="AV304" s="129" t="s">
        <v>103</v>
      </c>
      <c r="AW304" s="126" t="str">
        <f t="shared" si="139"/>
        <v/>
      </c>
      <c r="AX304" s="126" t="str">
        <f t="shared" si="140"/>
        <v/>
      </c>
      <c r="AY304" s="64" t="str">
        <f t="shared" si="141"/>
        <v/>
      </c>
      <c r="AZ304" s="97" t="s">
        <v>103</v>
      </c>
      <c r="BA304" s="68"/>
      <c r="BB304" s="68"/>
      <c r="BC304" s="68"/>
      <c r="BD304" s="68"/>
      <c r="BE304" s="15"/>
      <c r="BF304" s="5">
        <f t="shared" si="142"/>
        <v>4024</v>
      </c>
      <c r="BG304" s="42">
        <v>270</v>
      </c>
      <c r="BH304" s="42">
        <v>0</v>
      </c>
      <c r="BI304" s="42"/>
      <c r="BJ304" s="42"/>
      <c r="BK304" s="42">
        <v>3754</v>
      </c>
      <c r="BL304" s="42"/>
      <c r="BM304" s="15"/>
    </row>
    <row r="305" spans="1:65" outlineLevel="5" x14ac:dyDescent="0.3">
      <c r="A305" s="22">
        <f t="shared" si="112"/>
        <v>9</v>
      </c>
      <c r="B305" s="9">
        <f t="shared" si="128"/>
        <v>44817</v>
      </c>
      <c r="C305" s="51">
        <v>337625</v>
      </c>
      <c r="D305" s="64" t="str">
        <f t="shared" si="133"/>
        <v/>
      </c>
      <c r="E305" s="12"/>
      <c r="F305" s="12"/>
      <c r="G305" s="12"/>
      <c r="H305" s="12"/>
      <c r="I305" s="12"/>
      <c r="J305" s="12"/>
      <c r="K305" s="12"/>
      <c r="L305" s="12"/>
      <c r="M305" s="74" t="str">
        <f t="shared" si="134"/>
        <v/>
      </c>
      <c r="N305" s="83" t="s">
        <v>103</v>
      </c>
      <c r="O305" s="83" t="s">
        <v>103</v>
      </c>
      <c r="P305" s="83"/>
      <c r="Q305" s="83"/>
      <c r="R305" s="83"/>
      <c r="S305" s="83"/>
      <c r="T305" s="83"/>
      <c r="U305" s="83"/>
      <c r="V305" s="5" t="str">
        <f t="shared" si="135"/>
        <v/>
      </c>
      <c r="W305" s="41"/>
      <c r="X305" s="41"/>
      <c r="Y305" s="41"/>
      <c r="Z305" s="41"/>
      <c r="AA305" s="41"/>
      <c r="AB305" s="41"/>
      <c r="AC305" s="41"/>
      <c r="AD305" s="41"/>
      <c r="AE305" s="5" t="str">
        <f t="shared" si="136"/>
        <v/>
      </c>
      <c r="AF305" s="41"/>
      <c r="AG305" s="41"/>
      <c r="AH305" s="41"/>
      <c r="AI305" s="41"/>
      <c r="AJ305" s="41"/>
      <c r="AK305" s="41"/>
      <c r="AL305" s="41"/>
      <c r="AM305" s="41"/>
      <c r="AN305" s="41">
        <f t="shared" si="143"/>
        <v>18.437225636523266</v>
      </c>
      <c r="AO305" s="41">
        <v>1139</v>
      </c>
      <c r="AP305" s="110" t="s">
        <v>103</v>
      </c>
      <c r="AQ305" s="111" t="s">
        <v>103</v>
      </c>
      <c r="AR305" s="126" t="str">
        <f t="shared" si="137"/>
        <v/>
      </c>
      <c r="AS305" s="126" t="str">
        <f t="shared" si="138"/>
        <v/>
      </c>
      <c r="AT305" s="127">
        <v>1228</v>
      </c>
      <c r="AU305" s="128">
        <v>2.31</v>
      </c>
      <c r="AV305" s="129" t="s">
        <v>103</v>
      </c>
      <c r="AW305" s="126" t="str">
        <f t="shared" si="139"/>
        <v/>
      </c>
      <c r="AX305" s="126" t="str">
        <f t="shared" si="140"/>
        <v/>
      </c>
      <c r="AY305" s="64" t="str">
        <f t="shared" si="141"/>
        <v/>
      </c>
      <c r="AZ305" s="97">
        <v>82.26</v>
      </c>
      <c r="BA305" s="68"/>
      <c r="BB305" s="68"/>
      <c r="BC305" s="68"/>
      <c r="BD305" s="68"/>
      <c r="BE305" s="15"/>
      <c r="BF305" s="5">
        <f t="shared" si="142"/>
        <v>6670</v>
      </c>
      <c r="BG305" s="42">
        <v>2188</v>
      </c>
      <c r="BH305" s="42">
        <v>0</v>
      </c>
      <c r="BI305" s="42"/>
      <c r="BJ305" s="42"/>
      <c r="BK305" s="42">
        <v>4482</v>
      </c>
      <c r="BL305" s="42"/>
      <c r="BM305" s="15"/>
    </row>
    <row r="306" spans="1:65" outlineLevel="5" x14ac:dyDescent="0.3">
      <c r="A306" s="22">
        <f t="shared" si="112"/>
        <v>9</v>
      </c>
      <c r="B306" s="9">
        <f t="shared" si="128"/>
        <v>44818</v>
      </c>
      <c r="C306" s="51">
        <v>315855</v>
      </c>
      <c r="D306" s="64" t="str">
        <f t="shared" si="133"/>
        <v/>
      </c>
      <c r="E306" s="12"/>
      <c r="F306" s="12"/>
      <c r="G306" s="12"/>
      <c r="H306" s="12"/>
      <c r="I306" s="12"/>
      <c r="J306" s="12"/>
      <c r="K306" s="12"/>
      <c r="L306" s="12"/>
      <c r="M306" s="74">
        <f t="shared" si="134"/>
        <v>7.1</v>
      </c>
      <c r="N306" s="83">
        <v>7.13</v>
      </c>
      <c r="O306" s="83">
        <v>7.06</v>
      </c>
      <c r="P306" s="83"/>
      <c r="Q306" s="83"/>
      <c r="R306" s="83"/>
      <c r="S306" s="83"/>
      <c r="T306" s="83"/>
      <c r="U306" s="83"/>
      <c r="V306" s="5" t="str">
        <f t="shared" si="135"/>
        <v/>
      </c>
      <c r="W306" s="41"/>
      <c r="X306" s="41"/>
      <c r="Y306" s="41"/>
      <c r="Z306" s="41"/>
      <c r="AA306" s="41"/>
      <c r="AB306" s="41"/>
      <c r="AC306" s="41"/>
      <c r="AD306" s="41"/>
      <c r="AE306" s="5" t="str">
        <f t="shared" si="136"/>
        <v/>
      </c>
      <c r="AF306" s="41"/>
      <c r="AG306" s="41"/>
      <c r="AH306" s="41"/>
      <c r="AI306" s="41"/>
      <c r="AJ306" s="41"/>
      <c r="AK306" s="41"/>
      <c r="AL306" s="41"/>
      <c r="AM306" s="41"/>
      <c r="AN306" s="41">
        <f t="shared" si="143"/>
        <v>18.633540372670808</v>
      </c>
      <c r="AO306" s="41">
        <v>1127</v>
      </c>
      <c r="AP306" s="110">
        <v>2.89</v>
      </c>
      <c r="AQ306" s="111">
        <v>2.33</v>
      </c>
      <c r="AR306" s="126">
        <f t="shared" si="137"/>
        <v>80.622837370242223</v>
      </c>
      <c r="AS306" s="126">
        <f t="shared" si="138"/>
        <v>19.377162629757777</v>
      </c>
      <c r="AT306" s="127">
        <v>1228</v>
      </c>
      <c r="AU306" s="128">
        <v>2.2599999999999998</v>
      </c>
      <c r="AV306" s="129">
        <v>1.51</v>
      </c>
      <c r="AW306" s="126">
        <f t="shared" si="139"/>
        <v>66.814159292035399</v>
      </c>
      <c r="AX306" s="126">
        <f t="shared" si="140"/>
        <v>33.185840707964601</v>
      </c>
      <c r="AY306" s="64">
        <f t="shared" si="141"/>
        <v>51.610872675250377</v>
      </c>
      <c r="AZ306" s="97">
        <v>82.67</v>
      </c>
      <c r="BA306" s="68">
        <v>64.5</v>
      </c>
      <c r="BB306" s="68">
        <v>35.1</v>
      </c>
      <c r="BC306" s="68">
        <v>3212</v>
      </c>
      <c r="BD306" s="68"/>
      <c r="BE306" s="15"/>
      <c r="BF306" s="5">
        <f t="shared" si="142"/>
        <v>8147</v>
      </c>
      <c r="BG306" s="42">
        <v>2349</v>
      </c>
      <c r="BH306" s="42">
        <v>0</v>
      </c>
      <c r="BI306" s="42"/>
      <c r="BJ306" s="42"/>
      <c r="BK306" s="42">
        <v>5798</v>
      </c>
      <c r="BL306" s="42"/>
      <c r="BM306" s="15"/>
    </row>
    <row r="307" spans="1:65" outlineLevel="5" x14ac:dyDescent="0.3">
      <c r="A307" s="22">
        <f t="shared" ref="A307:A378" si="144">MONTH(B307)</f>
        <v>9</v>
      </c>
      <c r="B307" s="9">
        <f t="shared" si="128"/>
        <v>44819</v>
      </c>
      <c r="C307" s="51">
        <v>331783</v>
      </c>
      <c r="D307" s="64" t="str">
        <f t="shared" si="133"/>
        <v/>
      </c>
      <c r="E307" s="12"/>
      <c r="F307" s="12"/>
      <c r="G307" s="12"/>
      <c r="H307" s="12"/>
      <c r="I307" s="12"/>
      <c r="J307" s="12"/>
      <c r="K307" s="12"/>
      <c r="L307" s="12"/>
      <c r="M307" s="74" t="str">
        <f t="shared" si="134"/>
        <v/>
      </c>
      <c r="N307" s="83" t="s">
        <v>103</v>
      </c>
      <c r="O307" s="83" t="s">
        <v>103</v>
      </c>
      <c r="P307" s="83"/>
      <c r="Q307" s="83"/>
      <c r="R307" s="83"/>
      <c r="S307" s="83"/>
      <c r="T307" s="83"/>
      <c r="U307" s="83"/>
      <c r="V307" s="5" t="str">
        <f t="shared" si="135"/>
        <v/>
      </c>
      <c r="W307" s="41"/>
      <c r="X307" s="41"/>
      <c r="Y307" s="41"/>
      <c r="Z307" s="41"/>
      <c r="AA307" s="41"/>
      <c r="AB307" s="41"/>
      <c r="AC307" s="41"/>
      <c r="AD307" s="41"/>
      <c r="AE307" s="5" t="str">
        <f t="shared" si="136"/>
        <v/>
      </c>
      <c r="AF307" s="41"/>
      <c r="AG307" s="41"/>
      <c r="AH307" s="41"/>
      <c r="AI307" s="41"/>
      <c r="AJ307" s="41"/>
      <c r="AK307" s="41"/>
      <c r="AL307" s="41"/>
      <c r="AM307" s="41"/>
      <c r="AN307" s="41">
        <f t="shared" si="143"/>
        <v>19.213174748398902</v>
      </c>
      <c r="AO307" s="41">
        <v>1093</v>
      </c>
      <c r="AP307" s="110" t="s">
        <v>103</v>
      </c>
      <c r="AQ307" s="111" t="s">
        <v>103</v>
      </c>
      <c r="AR307" s="126" t="str">
        <f t="shared" si="137"/>
        <v/>
      </c>
      <c r="AS307" s="126" t="str">
        <f t="shared" si="138"/>
        <v/>
      </c>
      <c r="AT307" s="127">
        <v>1240</v>
      </c>
      <c r="AU307" s="128">
        <v>2.17</v>
      </c>
      <c r="AV307" s="129" t="s">
        <v>103</v>
      </c>
      <c r="AW307" s="126" t="str">
        <f t="shared" si="139"/>
        <v/>
      </c>
      <c r="AX307" s="126" t="str">
        <f t="shared" si="140"/>
        <v/>
      </c>
      <c r="AY307" s="64" t="str">
        <f t="shared" si="141"/>
        <v/>
      </c>
      <c r="AZ307" s="97">
        <v>81.08</v>
      </c>
      <c r="BA307" s="68"/>
      <c r="BB307" s="68"/>
      <c r="BC307" s="68"/>
      <c r="BD307" s="68"/>
      <c r="BE307" s="15"/>
      <c r="BF307" s="5">
        <f t="shared" si="142"/>
        <v>6636</v>
      </c>
      <c r="BG307" s="42">
        <v>1153</v>
      </c>
      <c r="BH307" s="42">
        <v>0</v>
      </c>
      <c r="BI307" s="42"/>
      <c r="BJ307" s="42"/>
      <c r="BK307" s="42">
        <v>5483</v>
      </c>
      <c r="BL307" s="42"/>
      <c r="BM307" s="15"/>
    </row>
    <row r="308" spans="1:65" outlineLevel="5" x14ac:dyDescent="0.3">
      <c r="A308" s="22">
        <f t="shared" si="144"/>
        <v>9</v>
      </c>
      <c r="B308" s="9">
        <f t="shared" si="128"/>
        <v>44820</v>
      </c>
      <c r="C308" s="51">
        <v>333849</v>
      </c>
      <c r="D308" s="64" t="str">
        <f t="shared" si="133"/>
        <v/>
      </c>
      <c r="E308" s="12"/>
      <c r="F308" s="12"/>
      <c r="G308" s="12"/>
      <c r="H308" s="12"/>
      <c r="I308" s="12"/>
      <c r="J308" s="12"/>
      <c r="K308" s="12"/>
      <c r="L308" s="12"/>
      <c r="M308" s="74" t="str">
        <f t="shared" si="134"/>
        <v/>
      </c>
      <c r="N308" s="83" t="s">
        <v>103</v>
      </c>
      <c r="O308" s="83" t="s">
        <v>103</v>
      </c>
      <c r="P308" s="83"/>
      <c r="Q308" s="83"/>
      <c r="R308" s="83"/>
      <c r="S308" s="83"/>
      <c r="T308" s="83"/>
      <c r="U308" s="83"/>
      <c r="V308" s="5" t="str">
        <f t="shared" si="135"/>
        <v/>
      </c>
      <c r="W308" s="41"/>
      <c r="X308" s="41"/>
      <c r="Y308" s="41"/>
      <c r="Z308" s="41"/>
      <c r="AA308" s="41"/>
      <c r="AB308" s="41"/>
      <c r="AC308" s="41"/>
      <c r="AD308" s="41"/>
      <c r="AE308" s="5" t="str">
        <f t="shared" si="136"/>
        <v/>
      </c>
      <c r="AF308" s="41"/>
      <c r="AG308" s="41"/>
      <c r="AH308" s="41"/>
      <c r="AI308" s="41"/>
      <c r="AJ308" s="41"/>
      <c r="AK308" s="41"/>
      <c r="AL308" s="41"/>
      <c r="AM308" s="41"/>
      <c r="AN308" s="41">
        <f t="shared" si="143"/>
        <v>21.276595744680851</v>
      </c>
      <c r="AO308" s="41">
        <v>987</v>
      </c>
      <c r="AP308" s="110" t="s">
        <v>103</v>
      </c>
      <c r="AQ308" s="111" t="s">
        <v>103</v>
      </c>
      <c r="AR308" s="126" t="str">
        <f t="shared" si="137"/>
        <v/>
      </c>
      <c r="AS308" s="126" t="str">
        <f t="shared" si="138"/>
        <v/>
      </c>
      <c r="AT308" s="127">
        <v>1104</v>
      </c>
      <c r="AU308" s="128">
        <v>2.2200000000000002</v>
      </c>
      <c r="AV308" s="129" t="s">
        <v>103</v>
      </c>
      <c r="AW308" s="126" t="str">
        <f t="shared" si="139"/>
        <v/>
      </c>
      <c r="AX308" s="126" t="str">
        <f t="shared" si="140"/>
        <v/>
      </c>
      <c r="AY308" s="64" t="str">
        <f t="shared" si="141"/>
        <v/>
      </c>
      <c r="AZ308" s="97">
        <v>81.58</v>
      </c>
      <c r="BA308" s="68"/>
      <c r="BB308" s="68"/>
      <c r="BC308" s="68"/>
      <c r="BD308" s="68"/>
      <c r="BE308" s="15"/>
      <c r="BF308" s="5">
        <f t="shared" si="142"/>
        <v>8836</v>
      </c>
      <c r="BG308" s="42">
        <v>3560</v>
      </c>
      <c r="BH308" s="42">
        <v>0</v>
      </c>
      <c r="BI308" s="42"/>
      <c r="BJ308" s="42"/>
      <c r="BK308" s="42">
        <v>5276</v>
      </c>
      <c r="BL308" s="42"/>
      <c r="BM308" s="15"/>
    </row>
    <row r="309" spans="1:65" outlineLevel="5" x14ac:dyDescent="0.3">
      <c r="A309" s="22">
        <f t="shared" si="144"/>
        <v>9</v>
      </c>
      <c r="B309" s="9">
        <f t="shared" si="128"/>
        <v>44821</v>
      </c>
      <c r="C309" s="51">
        <v>333465</v>
      </c>
      <c r="D309" s="64" t="str">
        <f t="shared" si="133"/>
        <v/>
      </c>
      <c r="E309" s="12"/>
      <c r="F309" s="12"/>
      <c r="G309" s="12"/>
      <c r="H309" s="12"/>
      <c r="I309" s="12"/>
      <c r="J309" s="12"/>
      <c r="K309" s="12"/>
      <c r="L309" s="12"/>
      <c r="M309" s="74" t="str">
        <f t="shared" si="134"/>
        <v/>
      </c>
      <c r="N309" s="83" t="s">
        <v>103</v>
      </c>
      <c r="O309" s="83" t="s">
        <v>103</v>
      </c>
      <c r="P309" s="83"/>
      <c r="Q309" s="83"/>
      <c r="R309" s="83"/>
      <c r="S309" s="83"/>
      <c r="T309" s="83"/>
      <c r="U309" s="83"/>
      <c r="V309" s="5" t="str">
        <f t="shared" si="135"/>
        <v/>
      </c>
      <c r="W309" s="41"/>
      <c r="X309" s="41"/>
      <c r="Y309" s="41"/>
      <c r="Z309" s="41"/>
      <c r="AA309" s="41"/>
      <c r="AB309" s="41"/>
      <c r="AC309" s="41"/>
      <c r="AD309" s="41"/>
      <c r="AE309" s="5" t="str">
        <f t="shared" si="136"/>
        <v/>
      </c>
      <c r="AF309" s="41"/>
      <c r="AG309" s="41"/>
      <c r="AH309" s="41"/>
      <c r="AI309" s="41"/>
      <c r="AJ309" s="41"/>
      <c r="AK309" s="41"/>
      <c r="AL309" s="41"/>
      <c r="AM309" s="41"/>
      <c r="AN309" s="41">
        <f t="shared" si="143"/>
        <v>21.560574948665298</v>
      </c>
      <c r="AO309" s="41">
        <v>974</v>
      </c>
      <c r="AP309" s="110" t="s">
        <v>103</v>
      </c>
      <c r="AQ309" s="111" t="s">
        <v>103</v>
      </c>
      <c r="AR309" s="126" t="str">
        <f t="shared" si="137"/>
        <v/>
      </c>
      <c r="AS309" s="126" t="str">
        <f t="shared" si="138"/>
        <v/>
      </c>
      <c r="AT309" s="127">
        <v>1053</v>
      </c>
      <c r="AU309" s="128" t="s">
        <v>103</v>
      </c>
      <c r="AV309" s="129" t="s">
        <v>103</v>
      </c>
      <c r="AW309" s="126" t="str">
        <f t="shared" si="139"/>
        <v/>
      </c>
      <c r="AX309" s="126" t="str">
        <f t="shared" si="140"/>
        <v/>
      </c>
      <c r="AY309" s="64" t="str">
        <f t="shared" si="141"/>
        <v/>
      </c>
      <c r="AZ309" s="97" t="s">
        <v>103</v>
      </c>
      <c r="BA309" s="68"/>
      <c r="BB309" s="68"/>
      <c r="BC309" s="68"/>
      <c r="BD309" s="68"/>
      <c r="BE309" s="15"/>
      <c r="BF309" s="5">
        <f t="shared" si="142"/>
        <v>5347</v>
      </c>
      <c r="BG309" s="42">
        <v>0</v>
      </c>
      <c r="BH309" s="42">
        <v>0</v>
      </c>
      <c r="BI309" s="42"/>
      <c r="BJ309" s="42"/>
      <c r="BK309" s="42">
        <v>5347</v>
      </c>
      <c r="BL309" s="42"/>
      <c r="BM309" s="15"/>
    </row>
    <row r="310" spans="1:65" outlineLevel="5" x14ac:dyDescent="0.3">
      <c r="A310" s="22">
        <f t="shared" si="144"/>
        <v>9</v>
      </c>
      <c r="B310" s="9">
        <f t="shared" si="128"/>
        <v>44822</v>
      </c>
      <c r="C310" s="51">
        <v>343882</v>
      </c>
      <c r="D310" s="64" t="str">
        <f t="shared" si="133"/>
        <v/>
      </c>
      <c r="E310" s="12"/>
      <c r="F310" s="12"/>
      <c r="G310" s="12"/>
      <c r="H310" s="12"/>
      <c r="I310" s="12"/>
      <c r="J310" s="12"/>
      <c r="K310" s="12"/>
      <c r="L310" s="12"/>
      <c r="M310" s="74" t="str">
        <f t="shared" si="134"/>
        <v/>
      </c>
      <c r="N310" s="83" t="s">
        <v>103</v>
      </c>
      <c r="O310" s="83" t="s">
        <v>103</v>
      </c>
      <c r="P310" s="83"/>
      <c r="Q310" s="83"/>
      <c r="R310" s="83"/>
      <c r="S310" s="83"/>
      <c r="T310" s="83"/>
      <c r="U310" s="83"/>
      <c r="V310" s="5" t="str">
        <f t="shared" si="135"/>
        <v/>
      </c>
      <c r="W310" s="41"/>
      <c r="X310" s="41"/>
      <c r="Y310" s="41"/>
      <c r="Z310" s="41"/>
      <c r="AA310" s="41"/>
      <c r="AB310" s="41"/>
      <c r="AC310" s="41"/>
      <c r="AD310" s="41"/>
      <c r="AE310" s="5" t="str">
        <f t="shared" si="136"/>
        <v/>
      </c>
      <c r="AF310" s="41"/>
      <c r="AG310" s="41"/>
      <c r="AH310" s="41"/>
      <c r="AI310" s="41"/>
      <c r="AJ310" s="41"/>
      <c r="AK310" s="41"/>
      <c r="AL310" s="41"/>
      <c r="AM310" s="41"/>
      <c r="AN310" s="41">
        <f t="shared" si="143"/>
        <v>21.12676056338028</v>
      </c>
      <c r="AO310" s="41">
        <v>994</v>
      </c>
      <c r="AP310" s="110" t="s">
        <v>103</v>
      </c>
      <c r="AQ310" s="111" t="s">
        <v>103</v>
      </c>
      <c r="AR310" s="126" t="str">
        <f t="shared" si="137"/>
        <v/>
      </c>
      <c r="AS310" s="126" t="str">
        <f t="shared" si="138"/>
        <v/>
      </c>
      <c r="AT310" s="127">
        <v>1064</v>
      </c>
      <c r="AU310" s="128" t="s">
        <v>103</v>
      </c>
      <c r="AV310" s="129" t="s">
        <v>103</v>
      </c>
      <c r="AW310" s="126" t="str">
        <f t="shared" si="139"/>
        <v/>
      </c>
      <c r="AX310" s="126" t="str">
        <f t="shared" si="140"/>
        <v/>
      </c>
      <c r="AY310" s="64" t="str">
        <f t="shared" si="141"/>
        <v/>
      </c>
      <c r="AZ310" s="97" t="s">
        <v>103</v>
      </c>
      <c r="BA310" s="68"/>
      <c r="BB310" s="68"/>
      <c r="BC310" s="68"/>
      <c r="BD310" s="68"/>
      <c r="BE310" s="15"/>
      <c r="BF310" s="5">
        <f t="shared" si="142"/>
        <v>7026</v>
      </c>
      <c r="BG310" s="42">
        <v>1362</v>
      </c>
      <c r="BH310" s="42">
        <v>0</v>
      </c>
      <c r="BI310" s="42"/>
      <c r="BJ310" s="42"/>
      <c r="BK310" s="42">
        <v>5664</v>
      </c>
      <c r="BL310" s="42"/>
      <c r="BM310" s="15"/>
    </row>
    <row r="311" spans="1:65" outlineLevel="5" x14ac:dyDescent="0.3">
      <c r="A311" s="22">
        <f t="shared" si="144"/>
        <v>9</v>
      </c>
      <c r="B311" s="9">
        <f t="shared" si="128"/>
        <v>44823</v>
      </c>
      <c r="C311" s="51">
        <v>353476</v>
      </c>
      <c r="D311" s="64" t="str">
        <f t="shared" si="133"/>
        <v/>
      </c>
      <c r="E311" s="12"/>
      <c r="F311" s="12"/>
      <c r="G311" s="12"/>
      <c r="H311" s="12"/>
      <c r="I311" s="12"/>
      <c r="J311" s="12"/>
      <c r="K311" s="12"/>
      <c r="L311" s="12"/>
      <c r="M311" s="74" t="str">
        <f t="shared" si="134"/>
        <v/>
      </c>
      <c r="N311" s="83" t="s">
        <v>103</v>
      </c>
      <c r="O311" s="83" t="s">
        <v>103</v>
      </c>
      <c r="P311" s="83"/>
      <c r="Q311" s="83"/>
      <c r="R311" s="83"/>
      <c r="S311" s="83"/>
      <c r="T311" s="83"/>
      <c r="U311" s="83"/>
      <c r="V311" s="5" t="str">
        <f t="shared" si="135"/>
        <v/>
      </c>
      <c r="W311" s="41"/>
      <c r="X311" s="41"/>
      <c r="Y311" s="41"/>
      <c r="Z311" s="41"/>
      <c r="AA311" s="41"/>
      <c r="AB311" s="41"/>
      <c r="AC311" s="41"/>
      <c r="AD311" s="41"/>
      <c r="AE311" s="5" t="str">
        <f t="shared" si="136"/>
        <v/>
      </c>
      <c r="AF311" s="41"/>
      <c r="AG311" s="41"/>
      <c r="AH311" s="41"/>
      <c r="AI311" s="41"/>
      <c r="AJ311" s="41"/>
      <c r="AK311" s="41"/>
      <c r="AL311" s="41"/>
      <c r="AM311" s="41"/>
      <c r="AN311" s="41">
        <f t="shared" si="143"/>
        <v>21.042084168336672</v>
      </c>
      <c r="AO311" s="41">
        <v>998</v>
      </c>
      <c r="AP311" s="110" t="s">
        <v>103</v>
      </c>
      <c r="AQ311" s="111" t="s">
        <v>103</v>
      </c>
      <c r="AR311" s="126" t="str">
        <f t="shared" si="137"/>
        <v/>
      </c>
      <c r="AS311" s="126" t="str">
        <f t="shared" si="138"/>
        <v/>
      </c>
      <c r="AT311" s="127">
        <v>1054</v>
      </c>
      <c r="AU311" s="128">
        <v>2.08</v>
      </c>
      <c r="AV311" s="129" t="s">
        <v>103</v>
      </c>
      <c r="AW311" s="126" t="str">
        <f t="shared" si="139"/>
        <v/>
      </c>
      <c r="AX311" s="126" t="str">
        <f t="shared" si="140"/>
        <v/>
      </c>
      <c r="AY311" s="64" t="str">
        <f t="shared" si="141"/>
        <v/>
      </c>
      <c r="AZ311" s="97">
        <v>81.99</v>
      </c>
      <c r="BA311" s="68"/>
      <c r="BB311" s="68"/>
      <c r="BC311" s="68"/>
      <c r="BD311" s="68"/>
      <c r="BE311" s="15"/>
      <c r="BF311" s="5">
        <f t="shared" si="142"/>
        <v>10730</v>
      </c>
      <c r="BG311" s="42">
        <v>5364</v>
      </c>
      <c r="BH311" s="42">
        <v>0</v>
      </c>
      <c r="BI311" s="42"/>
      <c r="BJ311" s="42"/>
      <c r="BK311" s="42">
        <v>5366</v>
      </c>
      <c r="BL311" s="42"/>
      <c r="BM311" s="15"/>
    </row>
    <row r="312" spans="1:65" outlineLevel="5" x14ac:dyDescent="0.3">
      <c r="A312" s="22">
        <f t="shared" si="144"/>
        <v>9</v>
      </c>
      <c r="B312" s="9">
        <f t="shared" si="128"/>
        <v>44824</v>
      </c>
      <c r="C312" s="51">
        <v>333821</v>
      </c>
      <c r="D312" s="64" t="str">
        <f t="shared" si="133"/>
        <v/>
      </c>
      <c r="E312" s="12"/>
      <c r="F312" s="12"/>
      <c r="G312" s="12"/>
      <c r="H312" s="12"/>
      <c r="I312" s="12"/>
      <c r="J312" s="12"/>
      <c r="K312" s="12"/>
      <c r="L312" s="12"/>
      <c r="M312" s="74" t="str">
        <f t="shared" si="134"/>
        <v/>
      </c>
      <c r="N312" s="83" t="s">
        <v>103</v>
      </c>
      <c r="O312" s="83" t="s">
        <v>103</v>
      </c>
      <c r="P312" s="83"/>
      <c r="Q312" s="83"/>
      <c r="R312" s="83"/>
      <c r="S312" s="83"/>
      <c r="T312" s="83"/>
      <c r="U312" s="83"/>
      <c r="V312" s="5" t="str">
        <f t="shared" si="135"/>
        <v/>
      </c>
      <c r="W312" s="41"/>
      <c r="X312" s="41"/>
      <c r="Y312" s="41"/>
      <c r="Z312" s="41"/>
      <c r="AA312" s="41"/>
      <c r="AB312" s="41"/>
      <c r="AC312" s="41"/>
      <c r="AD312" s="41"/>
      <c r="AE312" s="5" t="str">
        <f t="shared" si="136"/>
        <v/>
      </c>
      <c r="AF312" s="41"/>
      <c r="AG312" s="41"/>
      <c r="AH312" s="41"/>
      <c r="AI312" s="41"/>
      <c r="AJ312" s="41"/>
      <c r="AK312" s="41"/>
      <c r="AL312" s="41"/>
      <c r="AM312" s="41"/>
      <c r="AN312" s="41">
        <f t="shared" si="143"/>
        <v>19.004524886877828</v>
      </c>
      <c r="AO312" s="41">
        <v>1105</v>
      </c>
      <c r="AP312" s="110" t="s">
        <v>103</v>
      </c>
      <c r="AQ312" s="111" t="s">
        <v>103</v>
      </c>
      <c r="AR312" s="126" t="str">
        <f t="shared" si="137"/>
        <v/>
      </c>
      <c r="AS312" s="126" t="str">
        <f t="shared" si="138"/>
        <v/>
      </c>
      <c r="AT312" s="127">
        <v>1087</v>
      </c>
      <c r="AU312" s="128">
        <v>2.02</v>
      </c>
      <c r="AV312" s="129" t="s">
        <v>103</v>
      </c>
      <c r="AW312" s="126" t="str">
        <f t="shared" si="139"/>
        <v/>
      </c>
      <c r="AX312" s="126" t="str">
        <f t="shared" si="140"/>
        <v/>
      </c>
      <c r="AY312" s="64" t="str">
        <f t="shared" si="141"/>
        <v/>
      </c>
      <c r="AZ312" s="97">
        <v>82.37</v>
      </c>
      <c r="BA312" s="68"/>
      <c r="BB312" s="68"/>
      <c r="BC312" s="68"/>
      <c r="BD312" s="68"/>
      <c r="BE312" s="15"/>
      <c r="BF312" s="5">
        <f t="shared" si="142"/>
        <v>9569</v>
      </c>
      <c r="BG312" s="42">
        <v>4021</v>
      </c>
      <c r="BH312" s="42">
        <v>0</v>
      </c>
      <c r="BI312" s="42"/>
      <c r="BJ312" s="42"/>
      <c r="BK312" s="42">
        <v>5548</v>
      </c>
      <c r="BL312" s="42"/>
      <c r="BM312" s="15"/>
    </row>
    <row r="313" spans="1:65" outlineLevel="5" x14ac:dyDescent="0.3">
      <c r="A313" s="22">
        <f t="shared" si="144"/>
        <v>9</v>
      </c>
      <c r="B313" s="9">
        <f t="shared" si="128"/>
        <v>44825</v>
      </c>
      <c r="C313" s="51">
        <v>336833</v>
      </c>
      <c r="D313" s="64" t="str">
        <f t="shared" si="133"/>
        <v/>
      </c>
      <c r="E313" s="12"/>
      <c r="F313" s="12"/>
      <c r="G313" s="12"/>
      <c r="H313" s="12"/>
      <c r="I313" s="12"/>
      <c r="J313" s="12"/>
      <c r="K313" s="12"/>
      <c r="L313" s="12"/>
      <c r="M313" s="74">
        <f t="shared" si="134"/>
        <v>7.1</v>
      </c>
      <c r="N313" s="83">
        <v>7.12</v>
      </c>
      <c r="O313" s="83">
        <v>7.07</v>
      </c>
      <c r="P313" s="83"/>
      <c r="Q313" s="83"/>
      <c r="R313" s="83"/>
      <c r="S313" s="83"/>
      <c r="T313" s="83"/>
      <c r="U313" s="83"/>
      <c r="V313" s="5" t="str">
        <f t="shared" si="135"/>
        <v/>
      </c>
      <c r="W313" s="41"/>
      <c r="X313" s="41"/>
      <c r="Y313" s="41"/>
      <c r="Z313" s="41"/>
      <c r="AA313" s="41"/>
      <c r="AB313" s="41"/>
      <c r="AC313" s="41"/>
      <c r="AD313" s="41"/>
      <c r="AE313" s="5" t="str">
        <f t="shared" si="136"/>
        <v/>
      </c>
      <c r="AF313" s="41"/>
      <c r="AG313" s="41"/>
      <c r="AH313" s="41"/>
      <c r="AI313" s="41"/>
      <c r="AJ313" s="41"/>
      <c r="AK313" s="41"/>
      <c r="AL313" s="41"/>
      <c r="AM313" s="41"/>
      <c r="AN313" s="41">
        <f t="shared" si="143"/>
        <v>21</v>
      </c>
      <c r="AO313" s="41">
        <v>1000</v>
      </c>
      <c r="AP313" s="110">
        <v>2.89</v>
      </c>
      <c r="AQ313" s="111">
        <v>2.2999999999999998</v>
      </c>
      <c r="AR313" s="126">
        <f t="shared" si="137"/>
        <v>79.584775086505175</v>
      </c>
      <c r="AS313" s="126">
        <f t="shared" si="138"/>
        <v>20.415224913494825</v>
      </c>
      <c r="AT313" s="127">
        <v>1029</v>
      </c>
      <c r="AU313" s="128">
        <v>2.02</v>
      </c>
      <c r="AV313" s="129">
        <v>1.36</v>
      </c>
      <c r="AW313" s="126">
        <f t="shared" si="139"/>
        <v>67.32673267326733</v>
      </c>
      <c r="AX313" s="126">
        <f t="shared" si="140"/>
        <v>32.67326732673267</v>
      </c>
      <c r="AY313" s="64">
        <f t="shared" si="141"/>
        <v>47.140974967061865</v>
      </c>
      <c r="AZ313" s="97">
        <v>82.68</v>
      </c>
      <c r="BA313" s="68"/>
      <c r="BB313" s="68"/>
      <c r="BC313" s="68"/>
      <c r="BD313" s="68"/>
      <c r="BE313" s="15"/>
      <c r="BF313" s="5">
        <f t="shared" si="142"/>
        <v>7339</v>
      </c>
      <c r="BG313" s="42">
        <v>1850</v>
      </c>
      <c r="BH313" s="42">
        <v>0</v>
      </c>
      <c r="BI313" s="42"/>
      <c r="BJ313" s="42"/>
      <c r="BK313" s="42">
        <v>5489</v>
      </c>
      <c r="BL313" s="42"/>
      <c r="BM313" s="15"/>
    </row>
    <row r="314" spans="1:65" outlineLevel="5" x14ac:dyDescent="0.3">
      <c r="A314" s="22">
        <f t="shared" si="144"/>
        <v>9</v>
      </c>
      <c r="B314" s="9">
        <f t="shared" si="128"/>
        <v>44826</v>
      </c>
      <c r="C314" s="51">
        <v>332579</v>
      </c>
      <c r="D314" s="64" t="str">
        <f t="shared" si="133"/>
        <v/>
      </c>
      <c r="E314" s="12"/>
      <c r="F314" s="12"/>
      <c r="G314" s="12"/>
      <c r="H314" s="12"/>
      <c r="I314" s="12"/>
      <c r="J314" s="12"/>
      <c r="K314" s="12"/>
      <c r="L314" s="12"/>
      <c r="M314" s="74" t="str">
        <f t="shared" si="134"/>
        <v/>
      </c>
      <c r="N314" s="83" t="s">
        <v>103</v>
      </c>
      <c r="O314" s="83" t="s">
        <v>103</v>
      </c>
      <c r="P314" s="83"/>
      <c r="Q314" s="83"/>
      <c r="R314" s="83"/>
      <c r="S314" s="83"/>
      <c r="T314" s="83"/>
      <c r="U314" s="83"/>
      <c r="V314" s="5" t="str">
        <f t="shared" si="135"/>
        <v/>
      </c>
      <c r="W314" s="41"/>
      <c r="X314" s="41"/>
      <c r="Y314" s="41"/>
      <c r="Z314" s="41"/>
      <c r="AA314" s="41"/>
      <c r="AB314" s="41"/>
      <c r="AC314" s="41"/>
      <c r="AD314" s="41"/>
      <c r="AE314" s="5" t="str">
        <f t="shared" si="136"/>
        <v/>
      </c>
      <c r="AF314" s="41"/>
      <c r="AG314" s="41"/>
      <c r="AH314" s="41"/>
      <c r="AI314" s="41"/>
      <c r="AJ314" s="41"/>
      <c r="AK314" s="41"/>
      <c r="AL314" s="41"/>
      <c r="AM314" s="41"/>
      <c r="AN314" s="41">
        <f t="shared" si="143"/>
        <v>23.178807947019866</v>
      </c>
      <c r="AO314" s="41">
        <v>906</v>
      </c>
      <c r="AP314" s="110" t="s">
        <v>103</v>
      </c>
      <c r="AQ314" s="111" t="s">
        <v>103</v>
      </c>
      <c r="AR314" s="126" t="str">
        <f t="shared" si="137"/>
        <v/>
      </c>
      <c r="AS314" s="126" t="str">
        <f t="shared" si="138"/>
        <v/>
      </c>
      <c r="AT314" s="127">
        <v>963</v>
      </c>
      <c r="AU314" s="128">
        <v>2.02</v>
      </c>
      <c r="AV314" s="129" t="s">
        <v>103</v>
      </c>
      <c r="AW314" s="126" t="str">
        <f t="shared" si="139"/>
        <v/>
      </c>
      <c r="AX314" s="126" t="str">
        <f t="shared" si="140"/>
        <v/>
      </c>
      <c r="AY314" s="64" t="str">
        <f t="shared" si="141"/>
        <v/>
      </c>
      <c r="AZ314" s="97">
        <v>82.16</v>
      </c>
      <c r="BA314" s="68"/>
      <c r="BB314" s="68"/>
      <c r="BC314" s="68"/>
      <c r="BD314" s="68"/>
      <c r="BE314" s="15"/>
      <c r="BF314" s="5">
        <f t="shared" si="142"/>
        <v>10464</v>
      </c>
      <c r="BG314" s="42">
        <v>5227</v>
      </c>
      <c r="BH314" s="42">
        <v>0</v>
      </c>
      <c r="BI314" s="42"/>
      <c r="BJ314" s="42"/>
      <c r="BK314" s="42">
        <v>5237</v>
      </c>
      <c r="BL314" s="42"/>
      <c r="BM314" s="15"/>
    </row>
    <row r="315" spans="1:65" outlineLevel="5" x14ac:dyDescent="0.3">
      <c r="A315" s="22">
        <f t="shared" si="144"/>
        <v>9</v>
      </c>
      <c r="B315" s="9">
        <f t="shared" si="128"/>
        <v>44827</v>
      </c>
      <c r="C315" s="51">
        <v>329771</v>
      </c>
      <c r="D315" s="64" t="str">
        <f t="shared" si="133"/>
        <v/>
      </c>
      <c r="E315" s="12"/>
      <c r="F315" s="12"/>
      <c r="G315" s="12"/>
      <c r="H315" s="12"/>
      <c r="I315" s="12"/>
      <c r="J315" s="12"/>
      <c r="K315" s="12"/>
      <c r="L315" s="12"/>
      <c r="M315" s="74" t="str">
        <f t="shared" si="134"/>
        <v/>
      </c>
      <c r="N315" s="83" t="s">
        <v>103</v>
      </c>
      <c r="O315" s="83" t="s">
        <v>103</v>
      </c>
      <c r="P315" s="83"/>
      <c r="Q315" s="83"/>
      <c r="R315" s="83"/>
      <c r="S315" s="83"/>
      <c r="T315" s="83"/>
      <c r="U315" s="83"/>
      <c r="V315" s="5" t="str">
        <f t="shared" si="135"/>
        <v/>
      </c>
      <c r="W315" s="41"/>
      <c r="X315" s="41"/>
      <c r="Y315" s="41"/>
      <c r="Z315" s="41"/>
      <c r="AA315" s="41"/>
      <c r="AB315" s="41"/>
      <c r="AC315" s="41"/>
      <c r="AD315" s="41"/>
      <c r="AE315" s="5" t="str">
        <f t="shared" si="136"/>
        <v/>
      </c>
      <c r="AF315" s="41"/>
      <c r="AG315" s="41"/>
      <c r="AH315" s="41"/>
      <c r="AI315" s="41"/>
      <c r="AJ315" s="41"/>
      <c r="AK315" s="41"/>
      <c r="AL315" s="41"/>
      <c r="AM315" s="41"/>
      <c r="AN315" s="41">
        <f>21000/AO315</f>
        <v>23.411371237458194</v>
      </c>
      <c r="AO315" s="41">
        <v>897</v>
      </c>
      <c r="AP315" s="110" t="s">
        <v>103</v>
      </c>
      <c r="AQ315" s="111" t="s">
        <v>103</v>
      </c>
      <c r="AR315" s="126" t="str">
        <f t="shared" si="137"/>
        <v/>
      </c>
      <c r="AS315" s="126" t="str">
        <f t="shared" si="138"/>
        <v/>
      </c>
      <c r="AT315" s="127">
        <v>935</v>
      </c>
      <c r="AU315" s="128">
        <v>2.06</v>
      </c>
      <c r="AV315" s="129" t="s">
        <v>103</v>
      </c>
      <c r="AW315" s="126" t="str">
        <f t="shared" si="139"/>
        <v/>
      </c>
      <c r="AX315" s="126" t="str">
        <f t="shared" si="140"/>
        <v/>
      </c>
      <c r="AY315" s="64" t="str">
        <f t="shared" si="141"/>
        <v/>
      </c>
      <c r="AZ315" s="97">
        <v>82.41</v>
      </c>
      <c r="BA315" s="68"/>
      <c r="BB315" s="68"/>
      <c r="BC315" s="68"/>
      <c r="BD315" s="68"/>
      <c r="BE315" s="15"/>
      <c r="BF315" s="5">
        <f t="shared" si="142"/>
        <v>8961.2999999999993</v>
      </c>
      <c r="BG315" s="42">
        <v>3616</v>
      </c>
      <c r="BH315" s="42">
        <v>0</v>
      </c>
      <c r="BI315" s="42"/>
      <c r="BJ315" s="42"/>
      <c r="BK315" s="42">
        <v>5345.3</v>
      </c>
      <c r="BL315" s="42"/>
      <c r="BM315" s="15"/>
    </row>
    <row r="316" spans="1:65" outlineLevel="5" x14ac:dyDescent="0.3">
      <c r="A316" s="22">
        <f t="shared" si="144"/>
        <v>9</v>
      </c>
      <c r="B316" s="9">
        <f t="shared" si="128"/>
        <v>44828</v>
      </c>
      <c r="C316" s="51">
        <v>331513</v>
      </c>
      <c r="D316" s="64" t="str">
        <f t="shared" si="133"/>
        <v/>
      </c>
      <c r="E316" s="12"/>
      <c r="F316" s="12"/>
      <c r="G316" s="12"/>
      <c r="H316" s="12"/>
      <c r="I316" s="12"/>
      <c r="J316" s="12"/>
      <c r="K316" s="12"/>
      <c r="L316" s="12"/>
      <c r="M316" s="74" t="str">
        <f t="shared" si="134"/>
        <v/>
      </c>
      <c r="N316" s="83" t="s">
        <v>103</v>
      </c>
      <c r="O316" s="83" t="s">
        <v>103</v>
      </c>
      <c r="P316" s="83"/>
      <c r="Q316" s="83"/>
      <c r="R316" s="83"/>
      <c r="S316" s="83"/>
      <c r="T316" s="83"/>
      <c r="U316" s="83"/>
      <c r="V316" s="5" t="str">
        <f t="shared" si="135"/>
        <v/>
      </c>
      <c r="W316" s="41"/>
      <c r="X316" s="41"/>
      <c r="Y316" s="41"/>
      <c r="Z316" s="41"/>
      <c r="AA316" s="41"/>
      <c r="AB316" s="41"/>
      <c r="AC316" s="41"/>
      <c r="AD316" s="41"/>
      <c r="AE316" s="5" t="str">
        <f t="shared" si="136"/>
        <v/>
      </c>
      <c r="AF316" s="41"/>
      <c r="AG316" s="41"/>
      <c r="AH316" s="41"/>
      <c r="AI316" s="41"/>
      <c r="AJ316" s="41"/>
      <c r="AK316" s="41"/>
      <c r="AL316" s="41"/>
      <c r="AM316" s="41"/>
      <c r="AN316" s="41">
        <f t="shared" si="143"/>
        <v>22.222222222222221</v>
      </c>
      <c r="AO316" s="41">
        <v>945</v>
      </c>
      <c r="AP316" s="110" t="s">
        <v>103</v>
      </c>
      <c r="AQ316" s="111" t="s">
        <v>103</v>
      </c>
      <c r="AR316" s="126" t="str">
        <f t="shared" si="137"/>
        <v/>
      </c>
      <c r="AS316" s="126" t="str">
        <f t="shared" si="138"/>
        <v/>
      </c>
      <c r="AT316" s="127">
        <v>974</v>
      </c>
      <c r="AU316" s="128" t="s">
        <v>103</v>
      </c>
      <c r="AV316" s="129" t="s">
        <v>103</v>
      </c>
      <c r="AW316" s="126" t="str">
        <f t="shared" si="139"/>
        <v/>
      </c>
      <c r="AX316" s="126" t="str">
        <f t="shared" si="140"/>
        <v/>
      </c>
      <c r="AY316" s="64" t="str">
        <f t="shared" si="141"/>
        <v/>
      </c>
      <c r="AZ316" s="97" t="s">
        <v>103</v>
      </c>
      <c r="BA316" s="68"/>
      <c r="BB316" s="68"/>
      <c r="BC316" s="68"/>
      <c r="BD316" s="68"/>
      <c r="BE316" s="15"/>
      <c r="BF316" s="5">
        <f t="shared" si="142"/>
        <v>5474</v>
      </c>
      <c r="BG316" s="42">
        <v>0</v>
      </c>
      <c r="BH316" s="42">
        <v>0</v>
      </c>
      <c r="BI316" s="42"/>
      <c r="BJ316" s="42"/>
      <c r="BK316" s="42">
        <v>5474</v>
      </c>
      <c r="BL316" s="42"/>
      <c r="BM316" s="15"/>
    </row>
    <row r="317" spans="1:65" outlineLevel="5" x14ac:dyDescent="0.3">
      <c r="A317" s="22">
        <f t="shared" si="144"/>
        <v>9</v>
      </c>
      <c r="B317" s="9">
        <f t="shared" si="128"/>
        <v>44829</v>
      </c>
      <c r="C317" s="51">
        <v>333618</v>
      </c>
      <c r="D317" s="64" t="str">
        <f t="shared" si="133"/>
        <v/>
      </c>
      <c r="E317" s="12"/>
      <c r="F317" s="12"/>
      <c r="G317" s="12"/>
      <c r="H317" s="12"/>
      <c r="I317" s="12"/>
      <c r="J317" s="12"/>
      <c r="K317" s="12"/>
      <c r="L317" s="12"/>
      <c r="M317" s="74" t="str">
        <f t="shared" si="134"/>
        <v/>
      </c>
      <c r="N317" s="83" t="s">
        <v>103</v>
      </c>
      <c r="O317" s="83" t="s">
        <v>103</v>
      </c>
      <c r="P317" s="83"/>
      <c r="Q317" s="83"/>
      <c r="R317" s="83"/>
      <c r="S317" s="83"/>
      <c r="T317" s="83"/>
      <c r="U317" s="83"/>
      <c r="V317" s="5" t="str">
        <f t="shared" si="135"/>
        <v/>
      </c>
      <c r="W317" s="41"/>
      <c r="X317" s="41"/>
      <c r="Y317" s="41"/>
      <c r="Z317" s="41"/>
      <c r="AA317" s="41"/>
      <c r="AB317" s="41"/>
      <c r="AC317" s="41"/>
      <c r="AD317" s="41"/>
      <c r="AE317" s="5" t="str">
        <f t="shared" si="136"/>
        <v/>
      </c>
      <c r="AF317" s="41"/>
      <c r="AG317" s="41"/>
      <c r="AH317" s="41"/>
      <c r="AI317" s="41"/>
      <c r="AJ317" s="41"/>
      <c r="AK317" s="41"/>
      <c r="AL317" s="41"/>
      <c r="AM317" s="41"/>
      <c r="AN317" s="41">
        <f t="shared" si="143"/>
        <v>22.388059701492537</v>
      </c>
      <c r="AO317" s="41">
        <v>938</v>
      </c>
      <c r="AP317" s="110" t="s">
        <v>103</v>
      </c>
      <c r="AQ317" s="111" t="s">
        <v>103</v>
      </c>
      <c r="AR317" s="126" t="str">
        <f t="shared" si="137"/>
        <v/>
      </c>
      <c r="AS317" s="126" t="str">
        <f t="shared" si="138"/>
        <v/>
      </c>
      <c r="AT317" s="127">
        <v>999</v>
      </c>
      <c r="AU317" s="128" t="s">
        <v>103</v>
      </c>
      <c r="AV317" s="129" t="s">
        <v>103</v>
      </c>
      <c r="AW317" s="126" t="str">
        <f t="shared" si="139"/>
        <v/>
      </c>
      <c r="AX317" s="126" t="str">
        <f t="shared" si="140"/>
        <v/>
      </c>
      <c r="AY317" s="64" t="str">
        <f t="shared" si="141"/>
        <v/>
      </c>
      <c r="AZ317" s="97" t="s">
        <v>103</v>
      </c>
      <c r="BA317" s="68"/>
      <c r="BB317" s="68"/>
      <c r="BC317" s="68"/>
      <c r="BD317" s="68"/>
      <c r="BE317" s="15"/>
      <c r="BF317" s="5">
        <f t="shared" si="142"/>
        <v>8275</v>
      </c>
      <c r="BG317" s="42">
        <v>2725</v>
      </c>
      <c r="BH317" s="42">
        <v>0</v>
      </c>
      <c r="BI317" s="42"/>
      <c r="BJ317" s="42"/>
      <c r="BK317" s="42">
        <v>5550</v>
      </c>
      <c r="BL317" s="42"/>
      <c r="BM317" s="15"/>
    </row>
    <row r="318" spans="1:65" outlineLevel="5" x14ac:dyDescent="0.3">
      <c r="A318" s="22">
        <f t="shared" si="144"/>
        <v>9</v>
      </c>
      <c r="B318" s="9">
        <f t="shared" si="128"/>
        <v>44830</v>
      </c>
      <c r="C318" s="51">
        <v>341706</v>
      </c>
      <c r="D318" s="64" t="str">
        <f t="shared" si="133"/>
        <v/>
      </c>
      <c r="E318" s="12"/>
      <c r="F318" s="12"/>
      <c r="G318" s="12"/>
      <c r="H318" s="12"/>
      <c r="I318" s="12"/>
      <c r="J318" s="12"/>
      <c r="K318" s="12"/>
      <c r="L318" s="12"/>
      <c r="M318" s="74">
        <f t="shared" si="134"/>
        <v>7.1</v>
      </c>
      <c r="N318" s="83">
        <v>7.15</v>
      </c>
      <c r="O318" s="83">
        <v>7.14</v>
      </c>
      <c r="P318" s="83"/>
      <c r="Q318" s="83"/>
      <c r="R318" s="83"/>
      <c r="S318" s="83"/>
      <c r="T318" s="83"/>
      <c r="U318" s="83"/>
      <c r="V318" s="5" t="str">
        <f t="shared" si="135"/>
        <v/>
      </c>
      <c r="W318" s="41"/>
      <c r="X318" s="41"/>
      <c r="Y318" s="41"/>
      <c r="Z318" s="41"/>
      <c r="AA318" s="41"/>
      <c r="AB318" s="41"/>
      <c r="AC318" s="41"/>
      <c r="AD318" s="41"/>
      <c r="AE318" s="5" t="str">
        <f t="shared" si="136"/>
        <v/>
      </c>
      <c r="AF318" s="41"/>
      <c r="AG318" s="41"/>
      <c r="AH318" s="41"/>
      <c r="AI318" s="41"/>
      <c r="AJ318" s="41"/>
      <c r="AK318" s="41"/>
      <c r="AL318" s="41"/>
      <c r="AM318" s="41"/>
      <c r="AN318" s="41">
        <f t="shared" si="143"/>
        <v>27.486910994764397</v>
      </c>
      <c r="AO318" s="41">
        <v>764</v>
      </c>
      <c r="AP318" s="110">
        <v>3.55</v>
      </c>
      <c r="AQ318" s="111">
        <v>2.86</v>
      </c>
      <c r="AR318" s="126">
        <f t="shared" si="137"/>
        <v>80.563380281690144</v>
      </c>
      <c r="AS318" s="126">
        <f t="shared" si="138"/>
        <v>19.436619718309856</v>
      </c>
      <c r="AT318" s="127">
        <v>886</v>
      </c>
      <c r="AU318" s="128">
        <v>2.06</v>
      </c>
      <c r="AV318" s="129">
        <v>1.4</v>
      </c>
      <c r="AW318" s="126">
        <f t="shared" si="139"/>
        <v>67.961165048543677</v>
      </c>
      <c r="AX318" s="126">
        <f t="shared" si="140"/>
        <v>32.038834951456323</v>
      </c>
      <c r="AY318" s="64">
        <f t="shared" si="141"/>
        <v>48.823903369357957</v>
      </c>
      <c r="AZ318" s="97">
        <v>82.23</v>
      </c>
      <c r="BA318" s="68"/>
      <c r="BB318" s="68"/>
      <c r="BC318" s="68"/>
      <c r="BD318" s="68"/>
      <c r="BE318" s="15"/>
      <c r="BF318" s="5">
        <f t="shared" si="142"/>
        <v>9182</v>
      </c>
      <c r="BG318" s="42">
        <v>4195</v>
      </c>
      <c r="BH318" s="42">
        <v>0</v>
      </c>
      <c r="BI318" s="42"/>
      <c r="BJ318" s="42"/>
      <c r="BK318" s="42">
        <v>4987</v>
      </c>
      <c r="BL318" s="42"/>
      <c r="BM318" s="15"/>
    </row>
    <row r="319" spans="1:65" outlineLevel="5" x14ac:dyDescent="0.3">
      <c r="A319" s="22">
        <f t="shared" si="144"/>
        <v>9</v>
      </c>
      <c r="B319" s="9">
        <f t="shared" si="128"/>
        <v>44831</v>
      </c>
      <c r="C319" s="51">
        <v>289530</v>
      </c>
      <c r="D319" s="64" t="str">
        <f t="shared" si="133"/>
        <v/>
      </c>
      <c r="E319" s="12"/>
      <c r="F319" s="12"/>
      <c r="G319" s="12"/>
      <c r="H319" s="12"/>
      <c r="I319" s="12"/>
      <c r="J319" s="12"/>
      <c r="K319" s="12"/>
      <c r="L319" s="12"/>
      <c r="M319" s="74" t="str">
        <f t="shared" si="134"/>
        <v/>
      </c>
      <c r="N319" s="83" t="s">
        <v>103</v>
      </c>
      <c r="O319" s="83" t="s">
        <v>103</v>
      </c>
      <c r="P319" s="83"/>
      <c r="Q319" s="83"/>
      <c r="R319" s="83"/>
      <c r="S319" s="83"/>
      <c r="T319" s="83"/>
      <c r="U319" s="83"/>
      <c r="V319" s="5" t="str">
        <f t="shared" si="135"/>
        <v/>
      </c>
      <c r="W319" s="41"/>
      <c r="X319" s="41"/>
      <c r="Y319" s="41"/>
      <c r="Z319" s="41"/>
      <c r="AA319" s="41"/>
      <c r="AB319" s="41"/>
      <c r="AC319" s="41"/>
      <c r="AD319" s="41"/>
      <c r="AE319" s="5" t="str">
        <f t="shared" si="136"/>
        <v/>
      </c>
      <c r="AF319" s="41"/>
      <c r="AG319" s="41"/>
      <c r="AH319" s="41"/>
      <c r="AI319" s="41"/>
      <c r="AJ319" s="41"/>
      <c r="AK319" s="41"/>
      <c r="AL319" s="41"/>
      <c r="AM319" s="41"/>
      <c r="AN319" s="41">
        <f t="shared" si="143"/>
        <v>18.901890189018903</v>
      </c>
      <c r="AO319" s="41">
        <v>1111</v>
      </c>
      <c r="AP319" s="110" t="s">
        <v>103</v>
      </c>
      <c r="AQ319" s="111" t="s">
        <v>103</v>
      </c>
      <c r="AR319" s="126" t="str">
        <f t="shared" si="137"/>
        <v/>
      </c>
      <c r="AS319" s="126" t="str">
        <f t="shared" si="138"/>
        <v/>
      </c>
      <c r="AT319" s="127">
        <v>996</v>
      </c>
      <c r="AU319" s="128">
        <v>2.09</v>
      </c>
      <c r="AV319" s="129" t="s">
        <v>103</v>
      </c>
      <c r="AW319" s="126" t="str">
        <f t="shared" si="139"/>
        <v/>
      </c>
      <c r="AX319" s="126" t="str">
        <f t="shared" si="140"/>
        <v/>
      </c>
      <c r="AY319" s="64" t="str">
        <f t="shared" si="141"/>
        <v/>
      </c>
      <c r="AZ319" s="97">
        <v>82.37</v>
      </c>
      <c r="BA319" s="68"/>
      <c r="BB319" s="68"/>
      <c r="BC319" s="68"/>
      <c r="BD319" s="68"/>
      <c r="BE319" s="15"/>
      <c r="BF319" s="5">
        <f t="shared" si="142"/>
        <v>3349</v>
      </c>
      <c r="BG319" s="42">
        <v>0</v>
      </c>
      <c r="BH319" s="42">
        <v>0</v>
      </c>
      <c r="BI319" s="42"/>
      <c r="BJ319" s="42"/>
      <c r="BK319" s="42">
        <v>3349</v>
      </c>
      <c r="BL319" s="42"/>
      <c r="BM319" s="15"/>
    </row>
    <row r="320" spans="1:65" outlineLevel="5" x14ac:dyDescent="0.3">
      <c r="A320" s="22">
        <f t="shared" si="144"/>
        <v>9</v>
      </c>
      <c r="B320" s="9">
        <f t="shared" si="128"/>
        <v>44832</v>
      </c>
      <c r="C320" s="51">
        <v>330505</v>
      </c>
      <c r="D320" s="64" t="str">
        <f t="shared" si="133"/>
        <v/>
      </c>
      <c r="E320" s="12"/>
      <c r="F320" s="12"/>
      <c r="G320" s="12"/>
      <c r="H320" s="12"/>
      <c r="I320" s="12"/>
      <c r="J320" s="12"/>
      <c r="K320" s="12"/>
      <c r="L320" s="12"/>
      <c r="M320" s="74" t="str">
        <f t="shared" si="134"/>
        <v/>
      </c>
      <c r="N320" s="83" t="s">
        <v>103</v>
      </c>
      <c r="O320" s="83" t="s">
        <v>103</v>
      </c>
      <c r="P320" s="83"/>
      <c r="Q320" s="83"/>
      <c r="R320" s="83"/>
      <c r="S320" s="83"/>
      <c r="T320" s="83"/>
      <c r="U320" s="83"/>
      <c r="V320" s="5" t="str">
        <f t="shared" si="135"/>
        <v/>
      </c>
      <c r="W320" s="41"/>
      <c r="X320" s="41"/>
      <c r="Y320" s="41"/>
      <c r="Z320" s="41"/>
      <c r="AA320" s="41"/>
      <c r="AB320" s="41"/>
      <c r="AC320" s="41"/>
      <c r="AD320" s="41"/>
      <c r="AE320" s="5" t="str">
        <f t="shared" si="136"/>
        <v/>
      </c>
      <c r="AF320" s="41"/>
      <c r="AG320" s="41"/>
      <c r="AH320" s="41"/>
      <c r="AI320" s="41"/>
      <c r="AJ320" s="41"/>
      <c r="AK320" s="41"/>
      <c r="AL320" s="41"/>
      <c r="AM320" s="41"/>
      <c r="AN320" s="41">
        <f t="shared" si="143"/>
        <v>22.801302931596091</v>
      </c>
      <c r="AO320" s="41">
        <v>921</v>
      </c>
      <c r="AP320" s="110" t="s">
        <v>103</v>
      </c>
      <c r="AQ320" s="111" t="s">
        <v>103</v>
      </c>
      <c r="AR320" s="126" t="str">
        <f t="shared" si="137"/>
        <v/>
      </c>
      <c r="AS320" s="126" t="str">
        <f t="shared" si="138"/>
        <v/>
      </c>
      <c r="AT320" s="127">
        <v>1073</v>
      </c>
      <c r="AU320" s="128">
        <v>2.12</v>
      </c>
      <c r="AV320" s="129" t="s">
        <v>103</v>
      </c>
      <c r="AW320" s="126" t="str">
        <f t="shared" si="139"/>
        <v/>
      </c>
      <c r="AX320" s="126" t="str">
        <f t="shared" si="140"/>
        <v/>
      </c>
      <c r="AY320" s="64" t="str">
        <f t="shared" si="141"/>
        <v/>
      </c>
      <c r="AZ320" s="97">
        <v>82.26</v>
      </c>
      <c r="BA320" s="68"/>
      <c r="BB320" s="68"/>
      <c r="BC320" s="68"/>
      <c r="BD320" s="68"/>
      <c r="BE320" s="15"/>
      <c r="BF320" s="5">
        <f t="shared" si="142"/>
        <v>8960</v>
      </c>
      <c r="BG320" s="42">
        <v>3210</v>
      </c>
      <c r="BH320" s="42">
        <v>0</v>
      </c>
      <c r="BI320" s="42"/>
      <c r="BJ320" s="42"/>
      <c r="BK320" s="42">
        <v>5750</v>
      </c>
      <c r="BL320" s="42"/>
      <c r="BM320" s="15"/>
    </row>
    <row r="321" spans="1:65" outlineLevel="5" x14ac:dyDescent="0.3">
      <c r="A321" s="22">
        <f t="shared" si="144"/>
        <v>9</v>
      </c>
      <c r="B321" s="9">
        <f t="shared" si="128"/>
        <v>44833</v>
      </c>
      <c r="C321" s="51">
        <v>330632</v>
      </c>
      <c r="D321" s="64" t="str">
        <f t="shared" si="133"/>
        <v/>
      </c>
      <c r="E321" s="12"/>
      <c r="F321" s="12"/>
      <c r="G321" s="12"/>
      <c r="H321" s="12"/>
      <c r="I321" s="12"/>
      <c r="J321" s="12"/>
      <c r="K321" s="12"/>
      <c r="L321" s="12"/>
      <c r="M321" s="74" t="str">
        <f t="shared" si="134"/>
        <v/>
      </c>
      <c r="N321" s="83" t="s">
        <v>103</v>
      </c>
      <c r="O321" s="83" t="s">
        <v>103</v>
      </c>
      <c r="P321" s="83"/>
      <c r="Q321" s="83"/>
      <c r="R321" s="83"/>
      <c r="S321" s="83"/>
      <c r="T321" s="83"/>
      <c r="U321" s="83"/>
      <c r="V321" s="5" t="str">
        <f t="shared" si="135"/>
        <v/>
      </c>
      <c r="W321" s="41"/>
      <c r="X321" s="41"/>
      <c r="Y321" s="41"/>
      <c r="Z321" s="41"/>
      <c r="AA321" s="41"/>
      <c r="AB321" s="41"/>
      <c r="AC321" s="41"/>
      <c r="AD321" s="41"/>
      <c r="AE321" s="5" t="str">
        <f t="shared" si="136"/>
        <v/>
      </c>
      <c r="AF321" s="41"/>
      <c r="AG321" s="41"/>
      <c r="AH321" s="41"/>
      <c r="AI321" s="41"/>
      <c r="AJ321" s="41"/>
      <c r="AK321" s="41"/>
      <c r="AL321" s="41"/>
      <c r="AM321" s="41"/>
      <c r="AN321" s="41">
        <f t="shared" si="143"/>
        <v>19.004524886877828</v>
      </c>
      <c r="AO321" s="41">
        <v>1105</v>
      </c>
      <c r="AP321" s="110" t="s">
        <v>103</v>
      </c>
      <c r="AQ321" s="111" t="s">
        <v>103</v>
      </c>
      <c r="AR321" s="126" t="str">
        <f t="shared" si="137"/>
        <v/>
      </c>
      <c r="AS321" s="126" t="str">
        <f t="shared" si="138"/>
        <v/>
      </c>
      <c r="AT321" s="127">
        <v>1143</v>
      </c>
      <c r="AU321" s="128">
        <v>2.09</v>
      </c>
      <c r="AV321" s="129" t="s">
        <v>103</v>
      </c>
      <c r="AW321" s="126" t="str">
        <f t="shared" si="139"/>
        <v/>
      </c>
      <c r="AX321" s="126" t="str">
        <f t="shared" si="140"/>
        <v/>
      </c>
      <c r="AY321" s="64" t="str">
        <f t="shared" si="141"/>
        <v/>
      </c>
      <c r="AZ321" s="97">
        <v>82.38</v>
      </c>
      <c r="BA321" s="68"/>
      <c r="BB321" s="68"/>
      <c r="BC321" s="68"/>
      <c r="BD321" s="68"/>
      <c r="BE321" s="15"/>
      <c r="BF321" s="5">
        <f t="shared" si="142"/>
        <v>8556</v>
      </c>
      <c r="BG321" s="42">
        <v>2478</v>
      </c>
      <c r="BH321" s="42">
        <v>411</v>
      </c>
      <c r="BI321" s="42"/>
      <c r="BJ321" s="42"/>
      <c r="BK321" s="42">
        <v>5667</v>
      </c>
      <c r="BL321" s="42"/>
      <c r="BM321" s="15"/>
    </row>
    <row r="322" spans="1:65" ht="17.25" outlineLevel="5" thickBot="1" x14ac:dyDescent="0.35">
      <c r="A322" s="31">
        <f t="shared" si="144"/>
        <v>9</v>
      </c>
      <c r="B322" s="32">
        <f t="shared" si="128"/>
        <v>44834</v>
      </c>
      <c r="C322" s="51">
        <v>325807</v>
      </c>
      <c r="D322" s="64" t="str">
        <f t="shared" si="133"/>
        <v/>
      </c>
      <c r="E322" s="12"/>
      <c r="F322" s="12"/>
      <c r="G322" s="12"/>
      <c r="H322" s="12"/>
      <c r="I322" s="12"/>
      <c r="J322" s="12"/>
      <c r="K322" s="12"/>
      <c r="L322" s="12"/>
      <c r="M322" s="74" t="str">
        <f t="shared" si="134"/>
        <v/>
      </c>
      <c r="N322" s="83" t="s">
        <v>103</v>
      </c>
      <c r="O322" s="83" t="s">
        <v>103</v>
      </c>
      <c r="P322" s="83"/>
      <c r="Q322" s="83"/>
      <c r="R322" s="83"/>
      <c r="S322" s="83"/>
      <c r="T322" s="83"/>
      <c r="U322" s="83"/>
      <c r="V322" s="5" t="str">
        <f t="shared" si="135"/>
        <v/>
      </c>
      <c r="W322" s="41"/>
      <c r="X322" s="41"/>
      <c r="Y322" s="41"/>
      <c r="Z322" s="41"/>
      <c r="AA322" s="41"/>
      <c r="AB322" s="41"/>
      <c r="AC322" s="41"/>
      <c r="AD322" s="41"/>
      <c r="AE322" s="5" t="str">
        <f t="shared" si="136"/>
        <v/>
      </c>
      <c r="AF322" s="41"/>
      <c r="AG322" s="41"/>
      <c r="AH322" s="41"/>
      <c r="AI322" s="41"/>
      <c r="AJ322" s="41"/>
      <c r="AK322" s="41"/>
      <c r="AL322" s="41"/>
      <c r="AM322" s="41"/>
      <c r="AN322" s="41">
        <f t="shared" si="143"/>
        <v>35.653650254668932</v>
      </c>
      <c r="AO322" s="41">
        <v>589</v>
      </c>
      <c r="AP322" s="110" t="s">
        <v>103</v>
      </c>
      <c r="AQ322" s="111" t="s">
        <v>103</v>
      </c>
      <c r="AR322" s="126" t="str">
        <f t="shared" si="137"/>
        <v/>
      </c>
      <c r="AS322" s="126" t="str">
        <f t="shared" si="138"/>
        <v/>
      </c>
      <c r="AT322" s="127">
        <v>602</v>
      </c>
      <c r="AU322" s="128">
        <v>2.1</v>
      </c>
      <c r="AV322" s="129" t="s">
        <v>103</v>
      </c>
      <c r="AW322" s="126" t="str">
        <f t="shared" si="139"/>
        <v/>
      </c>
      <c r="AX322" s="126" t="str">
        <f t="shared" si="140"/>
        <v/>
      </c>
      <c r="AY322" s="64" t="str">
        <f t="shared" si="141"/>
        <v/>
      </c>
      <c r="AZ322" s="97">
        <v>82.1</v>
      </c>
      <c r="BA322" s="68"/>
      <c r="BB322" s="68"/>
      <c r="BC322" s="68"/>
      <c r="BD322" s="68"/>
      <c r="BE322" s="15"/>
      <c r="BF322" s="5">
        <f t="shared" si="142"/>
        <v>8579.7000000000007</v>
      </c>
      <c r="BG322" s="42">
        <v>5380</v>
      </c>
      <c r="BH322" s="42">
        <v>0</v>
      </c>
      <c r="BI322" s="42"/>
      <c r="BJ322" s="42"/>
      <c r="BK322" s="42">
        <v>3199.7</v>
      </c>
      <c r="BL322" s="42"/>
      <c r="BM322" s="15"/>
    </row>
    <row r="323" spans="1:65" outlineLevel="4" x14ac:dyDescent="0.3">
      <c r="A323" s="156" t="s">
        <v>43</v>
      </c>
      <c r="B323" s="157"/>
      <c r="C323" s="50">
        <f t="shared" ref="C323:BM323" si="145">SUBTOTAL(4,C293:C322)</f>
        <v>353476</v>
      </c>
      <c r="D323" s="60">
        <f t="shared" si="145"/>
        <v>0</v>
      </c>
      <c r="E323" s="28">
        <f t="shared" si="145"/>
        <v>0</v>
      </c>
      <c r="F323" s="28">
        <f t="shared" si="145"/>
        <v>0</v>
      </c>
      <c r="G323" s="28">
        <f t="shared" si="145"/>
        <v>0</v>
      </c>
      <c r="H323" s="28">
        <f t="shared" si="145"/>
        <v>0</v>
      </c>
      <c r="I323" s="28">
        <f t="shared" si="145"/>
        <v>0</v>
      </c>
      <c r="J323" s="28">
        <f t="shared" si="145"/>
        <v>0</v>
      </c>
      <c r="K323" s="28">
        <f t="shared" si="145"/>
        <v>0</v>
      </c>
      <c r="L323" s="28">
        <f t="shared" si="145"/>
        <v>0</v>
      </c>
      <c r="M323" s="71">
        <f t="shared" si="145"/>
        <v>7.1</v>
      </c>
      <c r="N323" s="82">
        <f t="shared" si="145"/>
        <v>7.15</v>
      </c>
      <c r="O323" s="82">
        <f t="shared" si="145"/>
        <v>7.16</v>
      </c>
      <c r="P323" s="82">
        <f t="shared" si="145"/>
        <v>0</v>
      </c>
      <c r="Q323" s="82">
        <f t="shared" si="145"/>
        <v>0</v>
      </c>
      <c r="R323" s="82">
        <f t="shared" si="145"/>
        <v>0</v>
      </c>
      <c r="S323" s="82">
        <f t="shared" si="145"/>
        <v>0</v>
      </c>
      <c r="T323" s="82">
        <f t="shared" si="145"/>
        <v>0</v>
      </c>
      <c r="U323" s="82">
        <f t="shared" si="145"/>
        <v>0</v>
      </c>
      <c r="V323" s="29">
        <f t="shared" si="145"/>
        <v>0</v>
      </c>
      <c r="W323" s="39">
        <f t="shared" si="145"/>
        <v>0</v>
      </c>
      <c r="X323" s="39">
        <f t="shared" si="145"/>
        <v>0</v>
      </c>
      <c r="Y323" s="39">
        <f t="shared" si="145"/>
        <v>0</v>
      </c>
      <c r="Z323" s="39">
        <f t="shared" si="145"/>
        <v>0</v>
      </c>
      <c r="AA323" s="39">
        <f t="shared" si="145"/>
        <v>0</v>
      </c>
      <c r="AB323" s="39">
        <f t="shared" si="145"/>
        <v>0</v>
      </c>
      <c r="AC323" s="39">
        <f t="shared" si="145"/>
        <v>0</v>
      </c>
      <c r="AD323" s="39">
        <f t="shared" si="145"/>
        <v>0</v>
      </c>
      <c r="AE323" s="29">
        <f t="shared" si="145"/>
        <v>0</v>
      </c>
      <c r="AF323" s="39">
        <f t="shared" si="145"/>
        <v>0</v>
      </c>
      <c r="AG323" s="39">
        <f t="shared" si="145"/>
        <v>0</v>
      </c>
      <c r="AH323" s="39">
        <f t="shared" si="145"/>
        <v>0</v>
      </c>
      <c r="AI323" s="39">
        <f t="shared" si="145"/>
        <v>0</v>
      </c>
      <c r="AJ323" s="39">
        <f t="shared" si="145"/>
        <v>0</v>
      </c>
      <c r="AK323" s="39">
        <f t="shared" si="145"/>
        <v>0</v>
      </c>
      <c r="AL323" s="39">
        <f t="shared" si="145"/>
        <v>0</v>
      </c>
      <c r="AM323" s="39">
        <f t="shared" si="145"/>
        <v>0</v>
      </c>
      <c r="AN323" s="39">
        <f>SUBTOTAL(4,AN293:AN322)</f>
        <v>35.653650254668932</v>
      </c>
      <c r="AO323" s="39">
        <f t="shared" ref="AO323:AX323" si="146">SUBTOTAL(4,AO293:AO322)</f>
        <v>1254</v>
      </c>
      <c r="AP323" s="104">
        <f t="shared" si="146"/>
        <v>3.55</v>
      </c>
      <c r="AQ323" s="105">
        <f t="shared" si="146"/>
        <v>2.86</v>
      </c>
      <c r="AR323" s="106">
        <f t="shared" si="146"/>
        <v>80.622837370242223</v>
      </c>
      <c r="AS323" s="106">
        <f t="shared" si="146"/>
        <v>20.701754385964918</v>
      </c>
      <c r="AT323" s="107">
        <f t="shared" si="146"/>
        <v>1302</v>
      </c>
      <c r="AU323" s="108">
        <f t="shared" si="146"/>
        <v>2.35</v>
      </c>
      <c r="AV323" s="109">
        <f t="shared" si="146"/>
        <v>1.55</v>
      </c>
      <c r="AW323" s="106">
        <f t="shared" si="146"/>
        <v>68.281938325991192</v>
      </c>
      <c r="AX323" s="106">
        <f t="shared" si="146"/>
        <v>33.185840707964601</v>
      </c>
      <c r="AY323" s="60">
        <f t="shared" si="145"/>
        <v>51.610872675250377</v>
      </c>
      <c r="AZ323" s="96">
        <f t="shared" si="145"/>
        <v>82.68</v>
      </c>
      <c r="BA323" s="67">
        <f t="shared" si="145"/>
        <v>64.5</v>
      </c>
      <c r="BB323" s="67">
        <f t="shared" si="145"/>
        <v>35.1</v>
      </c>
      <c r="BC323" s="67">
        <f t="shared" si="145"/>
        <v>3212</v>
      </c>
      <c r="BD323" s="67">
        <f t="shared" si="145"/>
        <v>0</v>
      </c>
      <c r="BE323" s="27">
        <f t="shared" si="145"/>
        <v>0</v>
      </c>
      <c r="BF323" s="29">
        <f t="shared" si="145"/>
        <v>10730</v>
      </c>
      <c r="BG323" s="39">
        <f t="shared" si="145"/>
        <v>5380</v>
      </c>
      <c r="BH323" s="40">
        <f t="shared" si="145"/>
        <v>411</v>
      </c>
      <c r="BI323" s="40">
        <f t="shared" si="145"/>
        <v>0</v>
      </c>
      <c r="BJ323" s="40">
        <f t="shared" si="145"/>
        <v>0</v>
      </c>
      <c r="BK323" s="40">
        <f t="shared" si="145"/>
        <v>5798</v>
      </c>
      <c r="BL323" s="40">
        <f t="shared" si="145"/>
        <v>0</v>
      </c>
      <c r="BM323" s="27">
        <f t="shared" si="145"/>
        <v>0</v>
      </c>
    </row>
    <row r="324" spans="1:65" outlineLevel="3" x14ac:dyDescent="0.3">
      <c r="A324" s="158" t="s">
        <v>32</v>
      </c>
      <c r="B324" s="159"/>
      <c r="C324" s="51">
        <f t="shared" ref="C324:BM324" si="147">SUBTOTAL(5,C293:C322)</f>
        <v>289530</v>
      </c>
      <c r="D324" s="61">
        <f t="shared" si="147"/>
        <v>0</v>
      </c>
      <c r="E324" s="12">
        <f t="shared" si="147"/>
        <v>0</v>
      </c>
      <c r="F324" s="12">
        <f t="shared" si="147"/>
        <v>0</v>
      </c>
      <c r="G324" s="12">
        <f t="shared" si="147"/>
        <v>0</v>
      </c>
      <c r="H324" s="12">
        <f t="shared" si="147"/>
        <v>0</v>
      </c>
      <c r="I324" s="12">
        <f t="shared" si="147"/>
        <v>0</v>
      </c>
      <c r="J324" s="12">
        <f t="shared" si="147"/>
        <v>0</v>
      </c>
      <c r="K324" s="12">
        <f t="shared" si="147"/>
        <v>0</v>
      </c>
      <c r="L324" s="12">
        <f t="shared" si="147"/>
        <v>0</v>
      </c>
      <c r="M324" s="72">
        <f t="shared" si="147"/>
        <v>7.1</v>
      </c>
      <c r="N324" s="83">
        <f t="shared" si="147"/>
        <v>7.07</v>
      </c>
      <c r="O324" s="83">
        <f t="shared" si="147"/>
        <v>7.06</v>
      </c>
      <c r="P324" s="83">
        <f t="shared" si="147"/>
        <v>0</v>
      </c>
      <c r="Q324" s="83">
        <f t="shared" si="147"/>
        <v>0</v>
      </c>
      <c r="R324" s="83">
        <f t="shared" si="147"/>
        <v>0</v>
      </c>
      <c r="S324" s="83">
        <f t="shared" si="147"/>
        <v>0</v>
      </c>
      <c r="T324" s="83">
        <f t="shared" si="147"/>
        <v>0</v>
      </c>
      <c r="U324" s="83">
        <f t="shared" si="147"/>
        <v>0</v>
      </c>
      <c r="V324" s="6">
        <f t="shared" si="147"/>
        <v>0</v>
      </c>
      <c r="W324" s="41">
        <f t="shared" si="147"/>
        <v>0</v>
      </c>
      <c r="X324" s="41">
        <f t="shared" si="147"/>
        <v>0</v>
      </c>
      <c r="Y324" s="41">
        <f t="shared" si="147"/>
        <v>0</v>
      </c>
      <c r="Z324" s="41">
        <f t="shared" si="147"/>
        <v>0</v>
      </c>
      <c r="AA324" s="41">
        <f t="shared" si="147"/>
        <v>0</v>
      </c>
      <c r="AB324" s="41">
        <f t="shared" si="147"/>
        <v>0</v>
      </c>
      <c r="AC324" s="41">
        <f t="shared" si="147"/>
        <v>0</v>
      </c>
      <c r="AD324" s="41">
        <f t="shared" si="147"/>
        <v>0</v>
      </c>
      <c r="AE324" s="6">
        <f t="shared" si="147"/>
        <v>0</v>
      </c>
      <c r="AF324" s="41">
        <f t="shared" si="147"/>
        <v>0</v>
      </c>
      <c r="AG324" s="41">
        <f t="shared" si="147"/>
        <v>0</v>
      </c>
      <c r="AH324" s="41">
        <f t="shared" si="147"/>
        <v>0</v>
      </c>
      <c r="AI324" s="41">
        <f t="shared" si="147"/>
        <v>0</v>
      </c>
      <c r="AJ324" s="41">
        <f t="shared" si="147"/>
        <v>0</v>
      </c>
      <c r="AK324" s="41">
        <f t="shared" si="147"/>
        <v>0</v>
      </c>
      <c r="AL324" s="41">
        <f t="shared" si="147"/>
        <v>0</v>
      </c>
      <c r="AM324" s="41">
        <f t="shared" si="147"/>
        <v>0</v>
      </c>
      <c r="AN324" s="41">
        <f>SUBTOTAL(5,AN293:AN322)</f>
        <v>16.746411483253588</v>
      </c>
      <c r="AO324" s="41">
        <f t="shared" ref="AO324:AX324" si="148">SUBTOTAL(5,AO293:AO322)</f>
        <v>589</v>
      </c>
      <c r="AP324" s="110">
        <f t="shared" si="148"/>
        <v>2.85</v>
      </c>
      <c r="AQ324" s="111">
        <f t="shared" si="148"/>
        <v>2.2599999999999998</v>
      </c>
      <c r="AR324" s="112">
        <f t="shared" si="148"/>
        <v>79.298245614035082</v>
      </c>
      <c r="AS324" s="112">
        <f t="shared" si="148"/>
        <v>19.377162629757777</v>
      </c>
      <c r="AT324" s="113">
        <f t="shared" si="148"/>
        <v>602</v>
      </c>
      <c r="AU324" s="114">
        <f t="shared" si="148"/>
        <v>2.02</v>
      </c>
      <c r="AV324" s="115">
        <f t="shared" si="148"/>
        <v>1.36</v>
      </c>
      <c r="AW324" s="112">
        <f t="shared" si="148"/>
        <v>66.814159292035399</v>
      </c>
      <c r="AX324" s="112">
        <f t="shared" si="148"/>
        <v>31.718061674008808</v>
      </c>
      <c r="AY324" s="61">
        <f t="shared" si="147"/>
        <v>43.799164208456219</v>
      </c>
      <c r="AZ324" s="97">
        <f t="shared" si="147"/>
        <v>81.08</v>
      </c>
      <c r="BA324" s="68">
        <f t="shared" si="147"/>
        <v>64.5</v>
      </c>
      <c r="BB324" s="68">
        <f t="shared" si="147"/>
        <v>35.1</v>
      </c>
      <c r="BC324" s="68">
        <f t="shared" si="147"/>
        <v>3212</v>
      </c>
      <c r="BD324" s="68">
        <f t="shared" si="147"/>
        <v>0</v>
      </c>
      <c r="BE324" s="15">
        <f t="shared" si="147"/>
        <v>0</v>
      </c>
      <c r="BF324" s="6">
        <f t="shared" si="147"/>
        <v>3349</v>
      </c>
      <c r="BG324" s="41">
        <f t="shared" si="147"/>
        <v>0</v>
      </c>
      <c r="BH324" s="42">
        <f t="shared" si="147"/>
        <v>0</v>
      </c>
      <c r="BI324" s="42">
        <f t="shared" si="147"/>
        <v>0</v>
      </c>
      <c r="BJ324" s="42">
        <f t="shared" si="147"/>
        <v>0</v>
      </c>
      <c r="BK324" s="42">
        <f t="shared" si="147"/>
        <v>3199.7</v>
      </c>
      <c r="BL324" s="42">
        <f t="shared" si="147"/>
        <v>0</v>
      </c>
      <c r="BM324" s="15">
        <f t="shared" si="147"/>
        <v>0</v>
      </c>
    </row>
    <row r="325" spans="1:65" outlineLevel="2" x14ac:dyDescent="0.3">
      <c r="A325" s="158" t="s">
        <v>21</v>
      </c>
      <c r="B325" s="159"/>
      <c r="C325" s="51">
        <f>IFERROR(SUBTOTAL(1,C293:C322),"")</f>
        <v>336159.66666666669</v>
      </c>
      <c r="D325" s="61" t="str">
        <f t="shared" ref="D325:BM325" si="149">IFERROR(SUBTOTAL(1,D293:D322),"")</f>
        <v/>
      </c>
      <c r="E325" s="12" t="str">
        <f t="shared" si="149"/>
        <v/>
      </c>
      <c r="F325" s="12" t="str">
        <f t="shared" si="149"/>
        <v/>
      </c>
      <c r="G325" s="12" t="str">
        <f t="shared" si="149"/>
        <v/>
      </c>
      <c r="H325" s="12" t="str">
        <f t="shared" si="149"/>
        <v/>
      </c>
      <c r="I325" s="12" t="str">
        <f t="shared" si="149"/>
        <v/>
      </c>
      <c r="J325" s="12" t="str">
        <f t="shared" si="149"/>
        <v/>
      </c>
      <c r="K325" s="12" t="str">
        <f t="shared" si="149"/>
        <v/>
      </c>
      <c r="L325" s="12" t="str">
        <f t="shared" si="149"/>
        <v/>
      </c>
      <c r="M325" s="72">
        <f t="shared" si="149"/>
        <v>7.1</v>
      </c>
      <c r="N325" s="83">
        <f t="shared" si="149"/>
        <v>7.1174999999999997</v>
      </c>
      <c r="O325" s="83">
        <f t="shared" si="149"/>
        <v>7.1074999999999999</v>
      </c>
      <c r="P325" s="83" t="str">
        <f t="shared" si="149"/>
        <v/>
      </c>
      <c r="Q325" s="83" t="str">
        <f t="shared" si="149"/>
        <v/>
      </c>
      <c r="R325" s="83" t="str">
        <f t="shared" si="149"/>
        <v/>
      </c>
      <c r="S325" s="83" t="str">
        <f t="shared" si="149"/>
        <v/>
      </c>
      <c r="T325" s="83" t="str">
        <f t="shared" si="149"/>
        <v/>
      </c>
      <c r="U325" s="83" t="str">
        <f t="shared" si="149"/>
        <v/>
      </c>
      <c r="V325" s="6" t="str">
        <f t="shared" si="149"/>
        <v/>
      </c>
      <c r="W325" s="41" t="str">
        <f t="shared" si="149"/>
        <v/>
      </c>
      <c r="X325" s="41" t="str">
        <f t="shared" si="149"/>
        <v/>
      </c>
      <c r="Y325" s="41" t="str">
        <f t="shared" si="149"/>
        <v/>
      </c>
      <c r="Z325" s="41" t="str">
        <f t="shared" si="149"/>
        <v/>
      </c>
      <c r="AA325" s="41" t="str">
        <f t="shared" si="149"/>
        <v/>
      </c>
      <c r="AB325" s="41" t="str">
        <f t="shared" si="149"/>
        <v/>
      </c>
      <c r="AC325" s="41" t="str">
        <f t="shared" si="149"/>
        <v/>
      </c>
      <c r="AD325" s="41" t="str">
        <f t="shared" si="149"/>
        <v/>
      </c>
      <c r="AE325" s="6" t="str">
        <f t="shared" si="149"/>
        <v/>
      </c>
      <c r="AF325" s="41" t="str">
        <f t="shared" si="149"/>
        <v/>
      </c>
      <c r="AG325" s="41" t="str">
        <f t="shared" si="149"/>
        <v/>
      </c>
      <c r="AH325" s="41" t="str">
        <f t="shared" si="149"/>
        <v/>
      </c>
      <c r="AI325" s="41" t="str">
        <f t="shared" si="149"/>
        <v/>
      </c>
      <c r="AJ325" s="41" t="str">
        <f t="shared" si="149"/>
        <v/>
      </c>
      <c r="AK325" s="41" t="str">
        <f t="shared" si="149"/>
        <v/>
      </c>
      <c r="AL325" s="41" t="str">
        <f t="shared" si="149"/>
        <v/>
      </c>
      <c r="AM325" s="41" t="str">
        <f t="shared" si="149"/>
        <v/>
      </c>
      <c r="AN325" s="41">
        <f>IFERROR(SUBTOTAL(1,AN293:AN322),"")</f>
        <v>20.782677066816632</v>
      </c>
      <c r="AO325" s="41">
        <f t="shared" si="149"/>
        <v>1033.6666666666667</v>
      </c>
      <c r="AP325" s="110">
        <f t="shared" si="149"/>
        <v>3.0449999999999999</v>
      </c>
      <c r="AQ325" s="111">
        <f t="shared" si="149"/>
        <v>2.4375</v>
      </c>
      <c r="AR325" s="112">
        <f t="shared" si="149"/>
        <v>80.017309588118152</v>
      </c>
      <c r="AS325" s="112">
        <f t="shared" si="149"/>
        <v>19.982690411881844</v>
      </c>
      <c r="AT325" s="113">
        <f t="shared" si="149"/>
        <v>1107.2333333333333</v>
      </c>
      <c r="AU325" s="114">
        <f t="shared" si="149"/>
        <v>2.1715</v>
      </c>
      <c r="AV325" s="115">
        <f t="shared" si="149"/>
        <v>1.4550000000000001</v>
      </c>
      <c r="AW325" s="112">
        <f t="shared" si="149"/>
        <v>67.595998834959403</v>
      </c>
      <c r="AX325" s="112">
        <f t="shared" si="149"/>
        <v>32.404001165040597</v>
      </c>
      <c r="AY325" s="61">
        <f t="shared" si="149"/>
        <v>47.84372880503161</v>
      </c>
      <c r="AZ325" s="97">
        <f t="shared" si="149"/>
        <v>82.034500000000008</v>
      </c>
      <c r="BA325" s="68">
        <f t="shared" si="149"/>
        <v>64.5</v>
      </c>
      <c r="BB325" s="68">
        <f t="shared" si="149"/>
        <v>35.1</v>
      </c>
      <c r="BC325" s="68">
        <f t="shared" si="149"/>
        <v>3212</v>
      </c>
      <c r="BD325" s="68" t="str">
        <f t="shared" si="149"/>
        <v/>
      </c>
      <c r="BE325" s="15" t="str">
        <f>IFERROR(SUBTOTAL(1,BE293:BE322),"")</f>
        <v/>
      </c>
      <c r="BF325" s="6">
        <f t="shared" si="149"/>
        <v>7495.9333333333334</v>
      </c>
      <c r="BG325" s="41">
        <f t="shared" si="149"/>
        <v>2267.5</v>
      </c>
      <c r="BH325" s="42">
        <f t="shared" si="149"/>
        <v>13.7</v>
      </c>
      <c r="BI325" s="42" t="str">
        <f t="shared" si="149"/>
        <v/>
      </c>
      <c r="BJ325" s="42" t="str">
        <f t="shared" si="149"/>
        <v/>
      </c>
      <c r="BK325" s="42">
        <f t="shared" si="149"/>
        <v>5214.7333333333336</v>
      </c>
      <c r="BL325" s="42" t="str">
        <f t="shared" si="149"/>
        <v/>
      </c>
      <c r="BM325" s="15" t="str">
        <f t="shared" si="149"/>
        <v/>
      </c>
    </row>
    <row r="326" spans="1:65" ht="17.25" outlineLevel="1" thickBot="1" x14ac:dyDescent="0.35">
      <c r="A326" s="160" t="s">
        <v>52</v>
      </c>
      <c r="B326" s="161"/>
      <c r="C326" s="52">
        <f>SUBTOTAL(9,C293:C322)</f>
        <v>10084790</v>
      </c>
      <c r="D326" s="62"/>
      <c r="E326" s="30"/>
      <c r="F326" s="30"/>
      <c r="G326" s="30"/>
      <c r="H326" s="30"/>
      <c r="I326" s="30"/>
      <c r="J326" s="30"/>
      <c r="K326" s="30"/>
      <c r="L326" s="30"/>
      <c r="M326" s="73"/>
      <c r="N326" s="84"/>
      <c r="O326" s="84"/>
      <c r="P326" s="84"/>
      <c r="Q326" s="84"/>
      <c r="R326" s="84"/>
      <c r="S326" s="84"/>
      <c r="T326" s="84"/>
      <c r="U326" s="84"/>
      <c r="V326" s="93"/>
      <c r="W326" s="94"/>
      <c r="X326" s="94"/>
      <c r="Y326" s="94"/>
      <c r="Z326" s="94"/>
      <c r="AA326" s="94"/>
      <c r="AB326" s="94"/>
      <c r="AC326" s="94"/>
      <c r="AD326" s="94"/>
      <c r="AE326" s="93"/>
      <c r="AF326" s="94"/>
      <c r="AG326" s="94"/>
      <c r="AH326" s="94"/>
      <c r="AI326" s="94"/>
      <c r="AJ326" s="94"/>
      <c r="AK326" s="94"/>
      <c r="AL326" s="94"/>
      <c r="AM326" s="94"/>
      <c r="AN326" s="94"/>
      <c r="AO326" s="43">
        <f>SUBTOTAL(9,AO293:AO322)</f>
        <v>31010</v>
      </c>
      <c r="AP326" s="116"/>
      <c r="AQ326" s="117"/>
      <c r="AR326" s="118"/>
      <c r="AS326" s="118"/>
      <c r="AT326" s="119">
        <f>SUBTOTAL(9,AT293:AT322)</f>
        <v>33217</v>
      </c>
      <c r="AU326" s="120"/>
      <c r="AV326" s="121"/>
      <c r="AW326" s="118"/>
      <c r="AX326" s="118"/>
      <c r="AY326" s="62"/>
      <c r="AZ326" s="98"/>
      <c r="BA326" s="69"/>
      <c r="BB326" s="69"/>
      <c r="BC326" s="69"/>
      <c r="BD326" s="69"/>
      <c r="BE326" s="16">
        <f>SUBTOTAL(9,BE293:BE322)</f>
        <v>0</v>
      </c>
      <c r="BF326" s="7">
        <f t="shared" ref="BF326:BM326" si="150">SUBTOTAL(9,BF293:BF322)</f>
        <v>224878</v>
      </c>
      <c r="BG326" s="43">
        <f t="shared" si="150"/>
        <v>68025</v>
      </c>
      <c r="BH326" s="44">
        <f t="shared" si="150"/>
        <v>411</v>
      </c>
      <c r="BI326" s="44">
        <f t="shared" si="150"/>
        <v>0</v>
      </c>
      <c r="BJ326" s="44">
        <f t="shared" si="150"/>
        <v>0</v>
      </c>
      <c r="BK326" s="44">
        <f t="shared" si="150"/>
        <v>156442</v>
      </c>
      <c r="BL326" s="44">
        <f t="shared" si="150"/>
        <v>0</v>
      </c>
      <c r="BM326" s="16">
        <f t="shared" si="150"/>
        <v>0</v>
      </c>
    </row>
    <row r="327" spans="1:65" outlineLevel="5" x14ac:dyDescent="0.3">
      <c r="A327" s="21">
        <f t="shared" si="144"/>
        <v>10</v>
      </c>
      <c r="B327" s="33">
        <f>B322+1</f>
        <v>44835</v>
      </c>
      <c r="C327" s="51">
        <v>318559</v>
      </c>
      <c r="D327" s="64" t="str">
        <f t="shared" ref="D327:D357" si="151">IFERROR(ROUND(AVERAGE(E327:L327),1),"")</f>
        <v/>
      </c>
      <c r="E327" s="12"/>
      <c r="F327" s="12"/>
      <c r="G327" s="12"/>
      <c r="H327" s="12"/>
      <c r="I327" s="12"/>
      <c r="J327" s="12"/>
      <c r="K327" s="12"/>
      <c r="L327" s="12"/>
      <c r="M327" s="74" t="str">
        <f t="shared" ref="M327:M357" si="152">IFERROR(ROUND(AVERAGE(N327:U327),1),"")</f>
        <v/>
      </c>
      <c r="N327" s="83" t="s">
        <v>103</v>
      </c>
      <c r="O327" s="83" t="s">
        <v>103</v>
      </c>
      <c r="P327" s="83"/>
      <c r="Q327" s="83"/>
      <c r="R327" s="83"/>
      <c r="S327" s="83"/>
      <c r="T327" s="83"/>
      <c r="U327" s="83"/>
      <c r="V327" s="5" t="str">
        <f t="shared" ref="V327:V357" si="153">IFERROR(ROUND(AVERAGE(W327:AD327),1),"")</f>
        <v/>
      </c>
      <c r="W327" s="41"/>
      <c r="X327" s="41"/>
      <c r="Y327" s="41"/>
      <c r="Z327" s="41"/>
      <c r="AA327" s="41"/>
      <c r="AB327" s="41"/>
      <c r="AC327" s="41"/>
      <c r="AD327" s="41"/>
      <c r="AE327" s="5" t="str">
        <f t="shared" ref="AE327:AE357" si="154">IFERROR(ROUND(AVERAGE(AF327:AM327),1),"")</f>
        <v/>
      </c>
      <c r="AF327" s="41"/>
      <c r="AG327" s="41"/>
      <c r="AH327" s="41"/>
      <c r="AI327" s="41"/>
      <c r="AJ327" s="41"/>
      <c r="AK327" s="41"/>
      <c r="AL327" s="41"/>
      <c r="AM327" s="41"/>
      <c r="AN327" s="41">
        <f>21000/AO327</f>
        <v>19.073569482288828</v>
      </c>
      <c r="AO327" s="41">
        <v>1101</v>
      </c>
      <c r="AP327" s="110" t="s">
        <v>103</v>
      </c>
      <c r="AQ327" s="111" t="s">
        <v>103</v>
      </c>
      <c r="AR327" s="126" t="str">
        <f t="shared" ref="AR327:AR357" si="155">IFERROR(AQ327/AP327*100,"")</f>
        <v/>
      </c>
      <c r="AS327" s="126" t="str">
        <f t="shared" ref="AS327:AS357" si="156">IFERROR(100-AR327,"")</f>
        <v/>
      </c>
      <c r="AT327" s="127">
        <v>1228</v>
      </c>
      <c r="AU327" s="128" t="s">
        <v>103</v>
      </c>
      <c r="AV327" s="129" t="s">
        <v>103</v>
      </c>
      <c r="AW327" s="126" t="str">
        <f t="shared" ref="AW327:AW357" si="157">IFERROR(AV327/AU327*100,"")</f>
        <v/>
      </c>
      <c r="AX327" s="126" t="str">
        <f t="shared" ref="AX327:AX357" si="158">IFERROR(100-AW327,"")</f>
        <v/>
      </c>
      <c r="AY327" s="64" t="str">
        <f t="shared" ref="AY327:AY357" si="159">IFERROR((1-((AW327*AS327)/(AX327*AR327)))*100,"")</f>
        <v/>
      </c>
      <c r="AZ327" s="97" t="s">
        <v>103</v>
      </c>
      <c r="BA327" s="68"/>
      <c r="BB327" s="68"/>
      <c r="BC327" s="68"/>
      <c r="BD327" s="68"/>
      <c r="BE327" s="15"/>
      <c r="BF327" s="5">
        <f t="shared" ref="BF327:BF357" si="160">IF(SUM(BG327:BM327)=0,"",SUM(BG327:BM327))</f>
        <v>10238</v>
      </c>
      <c r="BG327" s="41">
        <v>4229</v>
      </c>
      <c r="BH327" s="42">
        <v>707</v>
      </c>
      <c r="BI327" s="42"/>
      <c r="BJ327" s="42"/>
      <c r="BK327" s="42">
        <v>5302</v>
      </c>
      <c r="BL327" s="42"/>
      <c r="BM327" s="15"/>
    </row>
    <row r="328" spans="1:65" outlineLevel="5" x14ac:dyDescent="0.3">
      <c r="A328" s="22">
        <f t="shared" si="144"/>
        <v>10</v>
      </c>
      <c r="B328" s="9">
        <f t="shared" si="128"/>
        <v>44836</v>
      </c>
      <c r="C328" s="51">
        <v>295765</v>
      </c>
      <c r="D328" s="64" t="str">
        <f t="shared" si="151"/>
        <v/>
      </c>
      <c r="E328" s="12"/>
      <c r="F328" s="12"/>
      <c r="G328" s="12"/>
      <c r="H328" s="12"/>
      <c r="I328" s="12"/>
      <c r="J328" s="12"/>
      <c r="K328" s="12"/>
      <c r="L328" s="12"/>
      <c r="M328" s="74" t="str">
        <f t="shared" si="152"/>
        <v/>
      </c>
      <c r="N328" s="83" t="s">
        <v>103</v>
      </c>
      <c r="O328" s="83" t="s">
        <v>103</v>
      </c>
      <c r="P328" s="83"/>
      <c r="Q328" s="83"/>
      <c r="R328" s="83"/>
      <c r="S328" s="83"/>
      <c r="T328" s="83"/>
      <c r="U328" s="83"/>
      <c r="V328" s="5" t="str">
        <f t="shared" si="153"/>
        <v/>
      </c>
      <c r="W328" s="41"/>
      <c r="X328" s="41"/>
      <c r="Y328" s="41"/>
      <c r="Z328" s="41"/>
      <c r="AA328" s="41"/>
      <c r="AB328" s="41"/>
      <c r="AC328" s="41"/>
      <c r="AD328" s="41"/>
      <c r="AE328" s="5" t="str">
        <f t="shared" si="154"/>
        <v/>
      </c>
      <c r="AF328" s="41"/>
      <c r="AG328" s="41"/>
      <c r="AH328" s="41"/>
      <c r="AI328" s="41"/>
      <c r="AJ328" s="41"/>
      <c r="AK328" s="41"/>
      <c r="AL328" s="41"/>
      <c r="AM328" s="41"/>
      <c r="AN328" s="41">
        <f t="shared" ref="AN328:AN357" si="161">21000/AO328</f>
        <v>19.736842105263158</v>
      </c>
      <c r="AO328" s="41">
        <v>1064</v>
      </c>
      <c r="AP328" s="110" t="s">
        <v>103</v>
      </c>
      <c r="AQ328" s="111" t="s">
        <v>103</v>
      </c>
      <c r="AR328" s="126" t="str">
        <f t="shared" si="155"/>
        <v/>
      </c>
      <c r="AS328" s="126" t="str">
        <f t="shared" si="156"/>
        <v/>
      </c>
      <c r="AT328" s="127">
        <v>1087</v>
      </c>
      <c r="AU328" s="128" t="s">
        <v>103</v>
      </c>
      <c r="AV328" s="129" t="s">
        <v>103</v>
      </c>
      <c r="AW328" s="126" t="str">
        <f t="shared" si="157"/>
        <v/>
      </c>
      <c r="AX328" s="126" t="str">
        <f t="shared" si="158"/>
        <v/>
      </c>
      <c r="AY328" s="64" t="str">
        <f t="shared" si="159"/>
        <v/>
      </c>
      <c r="AZ328" s="97" t="s">
        <v>103</v>
      </c>
      <c r="BA328" s="68"/>
      <c r="BB328" s="68"/>
      <c r="BC328" s="68"/>
      <c r="BD328" s="68"/>
      <c r="BE328" s="15"/>
      <c r="BF328" s="5">
        <f t="shared" si="160"/>
        <v>9756</v>
      </c>
      <c r="BG328" s="41">
        <v>1894</v>
      </c>
      <c r="BH328" s="42">
        <v>2146</v>
      </c>
      <c r="BI328" s="42"/>
      <c r="BJ328" s="42"/>
      <c r="BK328" s="42">
        <v>5716</v>
      </c>
      <c r="BL328" s="42"/>
      <c r="BM328" s="15"/>
    </row>
    <row r="329" spans="1:65" outlineLevel="5" x14ac:dyDescent="0.3">
      <c r="A329" s="22">
        <f t="shared" si="144"/>
        <v>10</v>
      </c>
      <c r="B329" s="9">
        <f t="shared" si="128"/>
        <v>44837</v>
      </c>
      <c r="C329" s="51">
        <v>326974</v>
      </c>
      <c r="D329" s="64" t="str">
        <f t="shared" si="151"/>
        <v/>
      </c>
      <c r="E329" s="12"/>
      <c r="F329" s="12"/>
      <c r="G329" s="12"/>
      <c r="H329" s="12"/>
      <c r="I329" s="12"/>
      <c r="J329" s="12"/>
      <c r="K329" s="12"/>
      <c r="L329" s="12"/>
      <c r="M329" s="74" t="str">
        <f t="shared" si="152"/>
        <v/>
      </c>
      <c r="N329" s="83" t="s">
        <v>103</v>
      </c>
      <c r="O329" s="83" t="s">
        <v>103</v>
      </c>
      <c r="P329" s="83"/>
      <c r="Q329" s="83"/>
      <c r="R329" s="83"/>
      <c r="S329" s="83"/>
      <c r="T329" s="83"/>
      <c r="U329" s="83"/>
      <c r="V329" s="5" t="str">
        <f t="shared" si="153"/>
        <v/>
      </c>
      <c r="W329" s="41"/>
      <c r="X329" s="41"/>
      <c r="Y329" s="41"/>
      <c r="Z329" s="41"/>
      <c r="AA329" s="41"/>
      <c r="AB329" s="41"/>
      <c r="AC329" s="41"/>
      <c r="AD329" s="41"/>
      <c r="AE329" s="5" t="str">
        <f t="shared" si="154"/>
        <v/>
      </c>
      <c r="AF329" s="41"/>
      <c r="AG329" s="41"/>
      <c r="AH329" s="41"/>
      <c r="AI329" s="41"/>
      <c r="AJ329" s="41"/>
      <c r="AK329" s="41"/>
      <c r="AL329" s="41"/>
      <c r="AM329" s="41"/>
      <c r="AN329" s="41">
        <f t="shared" si="161"/>
        <v>18.292682926829269</v>
      </c>
      <c r="AO329" s="41">
        <v>1148</v>
      </c>
      <c r="AP329" s="110" t="s">
        <v>103</v>
      </c>
      <c r="AQ329" s="111" t="s">
        <v>103</v>
      </c>
      <c r="AR329" s="126" t="str">
        <f t="shared" si="155"/>
        <v/>
      </c>
      <c r="AS329" s="126" t="str">
        <f t="shared" si="156"/>
        <v/>
      </c>
      <c r="AT329" s="127">
        <v>1225</v>
      </c>
      <c r="AU329" s="128" t="s">
        <v>103</v>
      </c>
      <c r="AV329" s="129" t="s">
        <v>103</v>
      </c>
      <c r="AW329" s="126" t="str">
        <f t="shared" si="157"/>
        <v/>
      </c>
      <c r="AX329" s="126" t="str">
        <f t="shared" si="158"/>
        <v/>
      </c>
      <c r="AY329" s="64" t="str">
        <f t="shared" si="159"/>
        <v/>
      </c>
      <c r="AZ329" s="97" t="s">
        <v>103</v>
      </c>
      <c r="BA329" s="68"/>
      <c r="BB329" s="68"/>
      <c r="BC329" s="68"/>
      <c r="BD329" s="68"/>
      <c r="BE329" s="15"/>
      <c r="BF329" s="5">
        <f t="shared" si="160"/>
        <v>7207</v>
      </c>
      <c r="BG329" s="41">
        <v>0</v>
      </c>
      <c r="BH329" s="42">
        <v>1454</v>
      </c>
      <c r="BI329" s="42"/>
      <c r="BJ329" s="42"/>
      <c r="BK329" s="42">
        <v>5753</v>
      </c>
      <c r="BL329" s="42"/>
      <c r="BM329" s="15"/>
    </row>
    <row r="330" spans="1:65" outlineLevel="5" x14ac:dyDescent="0.3">
      <c r="A330" s="22">
        <f t="shared" si="144"/>
        <v>10</v>
      </c>
      <c r="B330" s="9">
        <f t="shared" si="128"/>
        <v>44838</v>
      </c>
      <c r="C330" s="51">
        <v>336674</v>
      </c>
      <c r="D330" s="64" t="str">
        <f t="shared" si="151"/>
        <v/>
      </c>
      <c r="E330" s="12"/>
      <c r="F330" s="12"/>
      <c r="G330" s="12"/>
      <c r="H330" s="12"/>
      <c r="I330" s="12"/>
      <c r="J330" s="12"/>
      <c r="K330" s="12"/>
      <c r="L330" s="12"/>
      <c r="M330" s="74" t="str">
        <f t="shared" si="152"/>
        <v/>
      </c>
      <c r="N330" s="83" t="s">
        <v>103</v>
      </c>
      <c r="O330" s="83" t="s">
        <v>103</v>
      </c>
      <c r="P330" s="83"/>
      <c r="Q330" s="83"/>
      <c r="R330" s="83"/>
      <c r="S330" s="83"/>
      <c r="T330" s="83"/>
      <c r="U330" s="83"/>
      <c r="V330" s="5" t="str">
        <f t="shared" si="153"/>
        <v/>
      </c>
      <c r="W330" s="41"/>
      <c r="X330" s="41"/>
      <c r="Y330" s="41"/>
      <c r="Z330" s="41"/>
      <c r="AA330" s="41"/>
      <c r="AB330" s="41"/>
      <c r="AC330" s="41"/>
      <c r="AD330" s="41"/>
      <c r="AE330" s="5" t="str">
        <f t="shared" si="154"/>
        <v/>
      </c>
      <c r="AF330" s="41"/>
      <c r="AG330" s="41"/>
      <c r="AH330" s="41"/>
      <c r="AI330" s="41"/>
      <c r="AJ330" s="41"/>
      <c r="AK330" s="41"/>
      <c r="AL330" s="41"/>
      <c r="AM330" s="41"/>
      <c r="AN330" s="41">
        <f t="shared" si="161"/>
        <v>21.739130434782609</v>
      </c>
      <c r="AO330" s="41">
        <v>966</v>
      </c>
      <c r="AP330" s="110" t="s">
        <v>103</v>
      </c>
      <c r="AQ330" s="111" t="s">
        <v>103</v>
      </c>
      <c r="AR330" s="126" t="str">
        <f t="shared" si="155"/>
        <v/>
      </c>
      <c r="AS330" s="126" t="str">
        <f t="shared" si="156"/>
        <v/>
      </c>
      <c r="AT330" s="127">
        <v>1130</v>
      </c>
      <c r="AU330" s="128">
        <v>2.2599999999999998</v>
      </c>
      <c r="AV330" s="129" t="s">
        <v>103</v>
      </c>
      <c r="AW330" s="126" t="str">
        <f t="shared" si="157"/>
        <v/>
      </c>
      <c r="AX330" s="126" t="str">
        <f t="shared" si="158"/>
        <v/>
      </c>
      <c r="AY330" s="64" t="str">
        <f t="shared" si="159"/>
        <v/>
      </c>
      <c r="AZ330" s="97">
        <v>82.14</v>
      </c>
      <c r="BA330" s="68"/>
      <c r="BB330" s="68"/>
      <c r="BC330" s="68"/>
      <c r="BD330" s="68"/>
      <c r="BE330" s="15"/>
      <c r="BF330" s="5">
        <f t="shared" si="160"/>
        <v>8853</v>
      </c>
      <c r="BG330" s="41">
        <v>1752</v>
      </c>
      <c r="BH330" s="42">
        <v>1598</v>
      </c>
      <c r="BI330" s="42"/>
      <c r="BJ330" s="42"/>
      <c r="BK330" s="42">
        <v>5503</v>
      </c>
      <c r="BL330" s="42"/>
      <c r="BM330" s="15"/>
    </row>
    <row r="331" spans="1:65" outlineLevel="5" x14ac:dyDescent="0.3">
      <c r="A331" s="22">
        <f t="shared" si="144"/>
        <v>10</v>
      </c>
      <c r="B331" s="9">
        <f t="shared" si="128"/>
        <v>44839</v>
      </c>
      <c r="C331" s="51">
        <v>293360</v>
      </c>
      <c r="D331" s="64" t="str">
        <f t="shared" si="151"/>
        <v/>
      </c>
      <c r="E331" s="12"/>
      <c r="F331" s="12"/>
      <c r="G331" s="12"/>
      <c r="H331" s="12"/>
      <c r="I331" s="12"/>
      <c r="J331" s="12"/>
      <c r="K331" s="12"/>
      <c r="L331" s="12"/>
      <c r="M331" s="74" t="str">
        <f t="shared" si="152"/>
        <v/>
      </c>
      <c r="N331" s="83" t="s">
        <v>103</v>
      </c>
      <c r="O331" s="83" t="s">
        <v>103</v>
      </c>
      <c r="P331" s="83"/>
      <c r="Q331" s="83"/>
      <c r="R331" s="83"/>
      <c r="S331" s="83"/>
      <c r="T331" s="83"/>
      <c r="U331" s="83"/>
      <c r="V331" s="5" t="str">
        <f t="shared" si="153"/>
        <v/>
      </c>
      <c r="W331" s="41"/>
      <c r="X331" s="41"/>
      <c r="Y331" s="41"/>
      <c r="Z331" s="41"/>
      <c r="AA331" s="41"/>
      <c r="AB331" s="41"/>
      <c r="AC331" s="41"/>
      <c r="AD331" s="41"/>
      <c r="AE331" s="5" t="str">
        <f t="shared" si="154"/>
        <v/>
      </c>
      <c r="AF331" s="41"/>
      <c r="AG331" s="41"/>
      <c r="AH331" s="41"/>
      <c r="AI331" s="41"/>
      <c r="AJ331" s="41"/>
      <c r="AK331" s="41"/>
      <c r="AL331" s="41"/>
      <c r="AM331" s="41"/>
      <c r="AN331" s="41">
        <f t="shared" si="161"/>
        <v>18.800358102059086</v>
      </c>
      <c r="AO331" s="41">
        <v>1117</v>
      </c>
      <c r="AP331" s="110" t="s">
        <v>103</v>
      </c>
      <c r="AQ331" s="111" t="s">
        <v>103</v>
      </c>
      <c r="AR331" s="126" t="str">
        <f t="shared" si="155"/>
        <v/>
      </c>
      <c r="AS331" s="126" t="str">
        <f t="shared" si="156"/>
        <v/>
      </c>
      <c r="AT331" s="127">
        <v>1104</v>
      </c>
      <c r="AU331" s="128">
        <v>2.25</v>
      </c>
      <c r="AV331" s="129" t="s">
        <v>103</v>
      </c>
      <c r="AW331" s="126" t="str">
        <f t="shared" si="157"/>
        <v/>
      </c>
      <c r="AX331" s="126" t="str">
        <f t="shared" si="158"/>
        <v/>
      </c>
      <c r="AY331" s="64" t="str">
        <f t="shared" si="159"/>
        <v/>
      </c>
      <c r="AZ331" s="97">
        <v>82.61</v>
      </c>
      <c r="BA331" s="68"/>
      <c r="BB331" s="68"/>
      <c r="BC331" s="68"/>
      <c r="BD331" s="68"/>
      <c r="BE331" s="15"/>
      <c r="BF331" s="5">
        <f t="shared" si="160"/>
        <v>8084</v>
      </c>
      <c r="BG331" s="41">
        <v>3570</v>
      </c>
      <c r="BH331" s="42">
        <v>1600</v>
      </c>
      <c r="BI331" s="42"/>
      <c r="BJ331" s="42"/>
      <c r="BK331" s="42">
        <v>2914</v>
      </c>
      <c r="BL331" s="42"/>
      <c r="BM331" s="15"/>
    </row>
    <row r="332" spans="1:65" outlineLevel="5" x14ac:dyDescent="0.3">
      <c r="A332" s="22">
        <f t="shared" si="144"/>
        <v>10</v>
      </c>
      <c r="B332" s="9">
        <f t="shared" si="128"/>
        <v>44840</v>
      </c>
      <c r="C332" s="51">
        <v>314773</v>
      </c>
      <c r="D332" s="64" t="str">
        <f t="shared" si="151"/>
        <v/>
      </c>
      <c r="E332" s="12"/>
      <c r="F332" s="12"/>
      <c r="G332" s="12"/>
      <c r="H332" s="12"/>
      <c r="I332" s="12"/>
      <c r="J332" s="12"/>
      <c r="K332" s="12"/>
      <c r="L332" s="12"/>
      <c r="M332" s="74">
        <f t="shared" si="152"/>
        <v>7</v>
      </c>
      <c r="N332" s="83">
        <v>7.02</v>
      </c>
      <c r="O332" s="83">
        <v>7</v>
      </c>
      <c r="P332" s="83"/>
      <c r="Q332" s="83"/>
      <c r="R332" s="83"/>
      <c r="S332" s="83"/>
      <c r="T332" s="83"/>
      <c r="U332" s="83"/>
      <c r="V332" s="5" t="str">
        <f t="shared" si="153"/>
        <v/>
      </c>
      <c r="W332" s="41"/>
      <c r="X332" s="41"/>
      <c r="Y332" s="41"/>
      <c r="Z332" s="41"/>
      <c r="AA332" s="41"/>
      <c r="AB332" s="41"/>
      <c r="AC332" s="41"/>
      <c r="AD332" s="41"/>
      <c r="AE332" s="5" t="str">
        <f t="shared" si="154"/>
        <v/>
      </c>
      <c r="AF332" s="41"/>
      <c r="AG332" s="41"/>
      <c r="AH332" s="41"/>
      <c r="AI332" s="41"/>
      <c r="AJ332" s="41"/>
      <c r="AK332" s="41"/>
      <c r="AL332" s="41"/>
      <c r="AM332" s="41"/>
      <c r="AN332" s="41">
        <f t="shared" si="161"/>
        <v>17.736486486486488</v>
      </c>
      <c r="AO332" s="41">
        <v>1184</v>
      </c>
      <c r="AP332" s="110">
        <v>2.89</v>
      </c>
      <c r="AQ332" s="111">
        <v>2.31</v>
      </c>
      <c r="AR332" s="126">
        <f t="shared" si="155"/>
        <v>79.930795847750872</v>
      </c>
      <c r="AS332" s="126">
        <f t="shared" si="156"/>
        <v>20.069204152249128</v>
      </c>
      <c r="AT332" s="127">
        <v>1204</v>
      </c>
      <c r="AU332" s="128">
        <v>2.29</v>
      </c>
      <c r="AV332" s="129">
        <v>1.56</v>
      </c>
      <c r="AW332" s="126">
        <f t="shared" si="157"/>
        <v>68.122270742358083</v>
      </c>
      <c r="AX332" s="126">
        <f t="shared" si="158"/>
        <v>31.877729257641917</v>
      </c>
      <c r="AY332" s="64">
        <f t="shared" si="159"/>
        <v>46.344066892012115</v>
      </c>
      <c r="AZ332" s="97">
        <v>82.75</v>
      </c>
      <c r="BA332" s="68"/>
      <c r="BB332" s="68"/>
      <c r="BC332" s="68"/>
      <c r="BD332" s="68"/>
      <c r="BE332" s="15"/>
      <c r="BF332" s="5">
        <f t="shared" si="160"/>
        <v>10049</v>
      </c>
      <c r="BG332" s="41">
        <v>4332</v>
      </c>
      <c r="BH332" s="42">
        <v>301</v>
      </c>
      <c r="BI332" s="42"/>
      <c r="BJ332" s="42"/>
      <c r="BK332" s="42">
        <v>5416</v>
      </c>
      <c r="BL332" s="42"/>
      <c r="BM332" s="15"/>
    </row>
    <row r="333" spans="1:65" outlineLevel="5" x14ac:dyDescent="0.3">
      <c r="A333" s="22">
        <f t="shared" si="144"/>
        <v>10</v>
      </c>
      <c r="B333" s="9">
        <f t="shared" si="128"/>
        <v>44841</v>
      </c>
      <c r="C333" s="51">
        <v>319371</v>
      </c>
      <c r="D333" s="64" t="str">
        <f t="shared" si="151"/>
        <v/>
      </c>
      <c r="E333" s="12"/>
      <c r="F333" s="12"/>
      <c r="G333" s="12"/>
      <c r="H333" s="12"/>
      <c r="I333" s="12"/>
      <c r="J333" s="12"/>
      <c r="K333" s="12"/>
      <c r="L333" s="12"/>
      <c r="M333" s="74" t="str">
        <f t="shared" si="152"/>
        <v/>
      </c>
      <c r="N333" s="83" t="s">
        <v>103</v>
      </c>
      <c r="O333" s="83" t="s">
        <v>103</v>
      </c>
      <c r="P333" s="83"/>
      <c r="Q333" s="83"/>
      <c r="R333" s="83"/>
      <c r="S333" s="83"/>
      <c r="T333" s="83"/>
      <c r="U333" s="83"/>
      <c r="V333" s="5" t="str">
        <f t="shared" si="153"/>
        <v/>
      </c>
      <c r="W333" s="41"/>
      <c r="X333" s="41"/>
      <c r="Y333" s="41"/>
      <c r="Z333" s="41"/>
      <c r="AA333" s="41"/>
      <c r="AB333" s="41"/>
      <c r="AC333" s="41"/>
      <c r="AD333" s="41"/>
      <c r="AE333" s="5" t="str">
        <f t="shared" si="154"/>
        <v/>
      </c>
      <c r="AF333" s="41"/>
      <c r="AG333" s="41"/>
      <c r="AH333" s="41"/>
      <c r="AI333" s="41"/>
      <c r="AJ333" s="41"/>
      <c r="AK333" s="41"/>
      <c r="AL333" s="41"/>
      <c r="AM333" s="41"/>
      <c r="AN333" s="41">
        <f t="shared" si="161"/>
        <v>20.172910662824208</v>
      </c>
      <c r="AO333" s="41">
        <v>1041</v>
      </c>
      <c r="AP333" s="110" t="s">
        <v>103</v>
      </c>
      <c r="AQ333" s="111" t="s">
        <v>103</v>
      </c>
      <c r="AR333" s="126" t="str">
        <f t="shared" si="155"/>
        <v/>
      </c>
      <c r="AS333" s="126" t="str">
        <f t="shared" si="156"/>
        <v/>
      </c>
      <c r="AT333" s="127">
        <v>1131</v>
      </c>
      <c r="AU333" s="128">
        <v>2.27</v>
      </c>
      <c r="AV333" s="129" t="s">
        <v>103</v>
      </c>
      <c r="AW333" s="126" t="str">
        <f t="shared" si="157"/>
        <v/>
      </c>
      <c r="AX333" s="126" t="str">
        <f t="shared" si="158"/>
        <v/>
      </c>
      <c r="AY333" s="64" t="str">
        <f t="shared" si="159"/>
        <v/>
      </c>
      <c r="AZ333" s="97">
        <v>82.51</v>
      </c>
      <c r="BA333" s="68"/>
      <c r="BB333" s="68"/>
      <c r="BC333" s="68"/>
      <c r="BD333" s="68"/>
      <c r="BE333" s="15"/>
      <c r="BF333" s="5">
        <f t="shared" si="160"/>
        <v>9056</v>
      </c>
      <c r="BG333" s="41">
        <v>4053</v>
      </c>
      <c r="BH333" s="42">
        <v>0</v>
      </c>
      <c r="BI333" s="42"/>
      <c r="BJ333" s="42"/>
      <c r="BK333" s="42">
        <v>5003</v>
      </c>
      <c r="BL333" s="42"/>
      <c r="BM333" s="15"/>
    </row>
    <row r="334" spans="1:65" outlineLevel="5" x14ac:dyDescent="0.3">
      <c r="A334" s="22">
        <f t="shared" si="144"/>
        <v>10</v>
      </c>
      <c r="B334" s="9">
        <f t="shared" si="128"/>
        <v>44842</v>
      </c>
      <c r="C334" s="51">
        <v>320323</v>
      </c>
      <c r="D334" s="64" t="str">
        <f t="shared" si="151"/>
        <v/>
      </c>
      <c r="E334" s="12"/>
      <c r="F334" s="12"/>
      <c r="G334" s="12"/>
      <c r="H334" s="12"/>
      <c r="I334" s="12"/>
      <c r="J334" s="12"/>
      <c r="K334" s="12"/>
      <c r="L334" s="12"/>
      <c r="M334" s="74" t="str">
        <f t="shared" si="152"/>
        <v/>
      </c>
      <c r="N334" s="83" t="s">
        <v>103</v>
      </c>
      <c r="O334" s="83" t="s">
        <v>103</v>
      </c>
      <c r="P334" s="83"/>
      <c r="Q334" s="83"/>
      <c r="R334" s="83"/>
      <c r="S334" s="83"/>
      <c r="T334" s="83"/>
      <c r="U334" s="83"/>
      <c r="V334" s="5" t="str">
        <f t="shared" si="153"/>
        <v/>
      </c>
      <c r="W334" s="41"/>
      <c r="X334" s="41"/>
      <c r="Y334" s="41"/>
      <c r="Z334" s="41"/>
      <c r="AA334" s="41"/>
      <c r="AB334" s="41"/>
      <c r="AC334" s="41"/>
      <c r="AD334" s="41"/>
      <c r="AE334" s="5" t="str">
        <f t="shared" si="154"/>
        <v/>
      </c>
      <c r="AF334" s="41"/>
      <c r="AG334" s="41"/>
      <c r="AH334" s="41"/>
      <c r="AI334" s="41"/>
      <c r="AJ334" s="41"/>
      <c r="AK334" s="41"/>
      <c r="AL334" s="41"/>
      <c r="AM334" s="41"/>
      <c r="AN334" s="41">
        <f t="shared" si="161"/>
        <v>19.980970504281636</v>
      </c>
      <c r="AO334" s="41">
        <v>1051</v>
      </c>
      <c r="AP334" s="110" t="s">
        <v>103</v>
      </c>
      <c r="AQ334" s="111" t="s">
        <v>103</v>
      </c>
      <c r="AR334" s="126" t="str">
        <f t="shared" si="155"/>
        <v/>
      </c>
      <c r="AS334" s="126" t="str">
        <f t="shared" si="156"/>
        <v/>
      </c>
      <c r="AT334" s="127">
        <v>1132</v>
      </c>
      <c r="AU334" s="128" t="s">
        <v>103</v>
      </c>
      <c r="AV334" s="129" t="s">
        <v>103</v>
      </c>
      <c r="AW334" s="126" t="str">
        <f t="shared" si="157"/>
        <v/>
      </c>
      <c r="AX334" s="126" t="str">
        <f t="shared" si="158"/>
        <v/>
      </c>
      <c r="AY334" s="64" t="str">
        <f t="shared" si="159"/>
        <v/>
      </c>
      <c r="AZ334" s="97" t="s">
        <v>103</v>
      </c>
      <c r="BA334" s="68"/>
      <c r="BB334" s="68"/>
      <c r="BC334" s="68"/>
      <c r="BD334" s="68"/>
      <c r="BE334" s="15"/>
      <c r="BF334" s="5">
        <f t="shared" si="160"/>
        <v>11816</v>
      </c>
      <c r="BG334" s="41">
        <v>5539</v>
      </c>
      <c r="BH334" s="42">
        <v>865</v>
      </c>
      <c r="BI334" s="42"/>
      <c r="BJ334" s="42"/>
      <c r="BK334" s="42">
        <v>5412</v>
      </c>
      <c r="BL334" s="42"/>
      <c r="BM334" s="15"/>
    </row>
    <row r="335" spans="1:65" outlineLevel="5" x14ac:dyDescent="0.3">
      <c r="A335" s="22">
        <f t="shared" si="144"/>
        <v>10</v>
      </c>
      <c r="B335" s="9">
        <f t="shared" si="128"/>
        <v>44843</v>
      </c>
      <c r="C335" s="51">
        <v>312347</v>
      </c>
      <c r="D335" s="64" t="str">
        <f t="shared" si="151"/>
        <v/>
      </c>
      <c r="E335" s="12"/>
      <c r="F335" s="12"/>
      <c r="G335" s="12"/>
      <c r="H335" s="12"/>
      <c r="I335" s="12"/>
      <c r="J335" s="12"/>
      <c r="K335" s="12"/>
      <c r="L335" s="12"/>
      <c r="M335" s="74" t="str">
        <f t="shared" si="152"/>
        <v/>
      </c>
      <c r="N335" s="83" t="s">
        <v>103</v>
      </c>
      <c r="O335" s="83" t="s">
        <v>103</v>
      </c>
      <c r="P335" s="83"/>
      <c r="Q335" s="83"/>
      <c r="R335" s="83"/>
      <c r="S335" s="83"/>
      <c r="T335" s="83"/>
      <c r="U335" s="83"/>
      <c r="V335" s="5" t="str">
        <f t="shared" si="153"/>
        <v/>
      </c>
      <c r="W335" s="41"/>
      <c r="X335" s="41"/>
      <c r="Y335" s="41"/>
      <c r="Z335" s="41"/>
      <c r="AA335" s="41"/>
      <c r="AB335" s="41"/>
      <c r="AC335" s="41"/>
      <c r="AD335" s="41"/>
      <c r="AE335" s="5" t="str">
        <f t="shared" si="154"/>
        <v/>
      </c>
      <c r="AF335" s="41"/>
      <c r="AG335" s="41"/>
      <c r="AH335" s="41"/>
      <c r="AI335" s="41"/>
      <c r="AJ335" s="41"/>
      <c r="AK335" s="41"/>
      <c r="AL335" s="41"/>
      <c r="AM335" s="41"/>
      <c r="AN335" s="41">
        <f t="shared" si="161"/>
        <v>19.301470588235293</v>
      </c>
      <c r="AO335" s="41">
        <v>1088</v>
      </c>
      <c r="AP335" s="110" t="s">
        <v>103</v>
      </c>
      <c r="AQ335" s="111" t="s">
        <v>103</v>
      </c>
      <c r="AR335" s="126" t="str">
        <f t="shared" si="155"/>
        <v/>
      </c>
      <c r="AS335" s="126" t="str">
        <f t="shared" si="156"/>
        <v/>
      </c>
      <c r="AT335" s="127">
        <v>1149</v>
      </c>
      <c r="AU335" s="128" t="s">
        <v>103</v>
      </c>
      <c r="AV335" s="129" t="s">
        <v>103</v>
      </c>
      <c r="AW335" s="126" t="str">
        <f t="shared" si="157"/>
        <v/>
      </c>
      <c r="AX335" s="126" t="str">
        <f t="shared" si="158"/>
        <v/>
      </c>
      <c r="AY335" s="64" t="str">
        <f t="shared" si="159"/>
        <v/>
      </c>
      <c r="AZ335" s="97" t="s">
        <v>103</v>
      </c>
      <c r="BA335" s="68"/>
      <c r="BB335" s="68"/>
      <c r="BC335" s="68"/>
      <c r="BD335" s="68"/>
      <c r="BE335" s="15"/>
      <c r="BF335" s="5">
        <f t="shared" si="160"/>
        <v>10996</v>
      </c>
      <c r="BG335" s="41">
        <v>4533</v>
      </c>
      <c r="BH335" s="42">
        <v>1046</v>
      </c>
      <c r="BI335" s="42"/>
      <c r="BJ335" s="42"/>
      <c r="BK335" s="42">
        <v>5417</v>
      </c>
      <c r="BL335" s="42"/>
      <c r="BM335" s="15"/>
    </row>
    <row r="336" spans="1:65" outlineLevel="5" x14ac:dyDescent="0.3">
      <c r="A336" s="22">
        <f t="shared" si="144"/>
        <v>10</v>
      </c>
      <c r="B336" s="9">
        <f t="shared" si="128"/>
        <v>44844</v>
      </c>
      <c r="C336" s="51">
        <v>322329</v>
      </c>
      <c r="D336" s="64" t="str">
        <f t="shared" si="151"/>
        <v/>
      </c>
      <c r="E336" s="12"/>
      <c r="F336" s="12"/>
      <c r="G336" s="12"/>
      <c r="H336" s="12"/>
      <c r="I336" s="12"/>
      <c r="J336" s="12"/>
      <c r="K336" s="12"/>
      <c r="L336" s="12"/>
      <c r="M336" s="74" t="str">
        <f t="shared" si="152"/>
        <v/>
      </c>
      <c r="N336" s="83" t="s">
        <v>103</v>
      </c>
      <c r="O336" s="83" t="s">
        <v>103</v>
      </c>
      <c r="P336" s="83"/>
      <c r="Q336" s="83"/>
      <c r="R336" s="83"/>
      <c r="S336" s="83"/>
      <c r="T336" s="83"/>
      <c r="U336" s="83"/>
      <c r="V336" s="5" t="str">
        <f t="shared" si="153"/>
        <v/>
      </c>
      <c r="W336" s="41"/>
      <c r="X336" s="41"/>
      <c r="Y336" s="41"/>
      <c r="Z336" s="41"/>
      <c r="AA336" s="41"/>
      <c r="AB336" s="41"/>
      <c r="AC336" s="41"/>
      <c r="AD336" s="41"/>
      <c r="AE336" s="5" t="str">
        <f t="shared" si="154"/>
        <v/>
      </c>
      <c r="AF336" s="41"/>
      <c r="AG336" s="41"/>
      <c r="AH336" s="41"/>
      <c r="AI336" s="41"/>
      <c r="AJ336" s="41"/>
      <c r="AK336" s="41"/>
      <c r="AL336" s="41"/>
      <c r="AM336" s="41"/>
      <c r="AN336" s="41">
        <f t="shared" si="161"/>
        <v>21.406727828746178</v>
      </c>
      <c r="AO336" s="41">
        <v>981</v>
      </c>
      <c r="AP336" s="110" t="s">
        <v>103</v>
      </c>
      <c r="AQ336" s="111" t="s">
        <v>103</v>
      </c>
      <c r="AR336" s="126" t="str">
        <f t="shared" si="155"/>
        <v/>
      </c>
      <c r="AS336" s="126" t="str">
        <f t="shared" si="156"/>
        <v/>
      </c>
      <c r="AT336" s="127">
        <v>1018</v>
      </c>
      <c r="AU336" s="128" t="s">
        <v>103</v>
      </c>
      <c r="AV336" s="129" t="s">
        <v>103</v>
      </c>
      <c r="AW336" s="126" t="str">
        <f t="shared" si="157"/>
        <v/>
      </c>
      <c r="AX336" s="126" t="str">
        <f t="shared" si="158"/>
        <v/>
      </c>
      <c r="AY336" s="64" t="str">
        <f t="shared" si="159"/>
        <v/>
      </c>
      <c r="AZ336" s="97" t="s">
        <v>103</v>
      </c>
      <c r="BA336" s="68"/>
      <c r="BB336" s="68"/>
      <c r="BC336" s="68"/>
      <c r="BD336" s="68"/>
      <c r="BE336" s="15"/>
      <c r="BF336" s="5">
        <f t="shared" si="160"/>
        <v>8476</v>
      </c>
      <c r="BG336" s="41">
        <v>2195</v>
      </c>
      <c r="BH336" s="42">
        <v>918</v>
      </c>
      <c r="BI336" s="42"/>
      <c r="BJ336" s="42"/>
      <c r="BK336" s="42">
        <v>5363</v>
      </c>
      <c r="BL336" s="42"/>
      <c r="BM336" s="15"/>
    </row>
    <row r="337" spans="1:65" outlineLevel="5" x14ac:dyDescent="0.3">
      <c r="A337" s="22">
        <f t="shared" si="144"/>
        <v>10</v>
      </c>
      <c r="B337" s="9">
        <f t="shared" si="128"/>
        <v>44845</v>
      </c>
      <c r="C337" s="51">
        <v>325994</v>
      </c>
      <c r="D337" s="64" t="str">
        <f t="shared" si="151"/>
        <v/>
      </c>
      <c r="E337" s="12"/>
      <c r="F337" s="12"/>
      <c r="G337" s="12"/>
      <c r="H337" s="12"/>
      <c r="I337" s="12"/>
      <c r="J337" s="12"/>
      <c r="K337" s="12"/>
      <c r="L337" s="12"/>
      <c r="M337" s="74" t="str">
        <f t="shared" si="152"/>
        <v/>
      </c>
      <c r="N337" s="83" t="s">
        <v>103</v>
      </c>
      <c r="O337" s="83" t="s">
        <v>103</v>
      </c>
      <c r="P337" s="83"/>
      <c r="Q337" s="83"/>
      <c r="R337" s="83"/>
      <c r="S337" s="83"/>
      <c r="T337" s="83"/>
      <c r="U337" s="83"/>
      <c r="V337" s="5" t="str">
        <f t="shared" si="153"/>
        <v/>
      </c>
      <c r="W337" s="41"/>
      <c r="X337" s="41"/>
      <c r="Y337" s="41"/>
      <c r="Z337" s="41"/>
      <c r="AA337" s="41"/>
      <c r="AB337" s="41"/>
      <c r="AC337" s="41"/>
      <c r="AD337" s="41"/>
      <c r="AE337" s="5" t="str">
        <f t="shared" si="154"/>
        <v/>
      </c>
      <c r="AF337" s="41"/>
      <c r="AG337" s="41"/>
      <c r="AH337" s="41"/>
      <c r="AI337" s="41"/>
      <c r="AJ337" s="41"/>
      <c r="AK337" s="41"/>
      <c r="AL337" s="41"/>
      <c r="AM337" s="41"/>
      <c r="AN337" s="41">
        <f t="shared" si="161"/>
        <v>27.888446215139442</v>
      </c>
      <c r="AO337" s="41">
        <v>753</v>
      </c>
      <c r="AP337" s="110" t="s">
        <v>103</v>
      </c>
      <c r="AQ337" s="111" t="s">
        <v>103</v>
      </c>
      <c r="AR337" s="126" t="str">
        <f t="shared" si="155"/>
        <v/>
      </c>
      <c r="AS337" s="126" t="str">
        <f t="shared" si="156"/>
        <v/>
      </c>
      <c r="AT337" s="127">
        <v>834</v>
      </c>
      <c r="AU337" s="128">
        <v>2.16</v>
      </c>
      <c r="AV337" s="129" t="s">
        <v>103</v>
      </c>
      <c r="AW337" s="126" t="str">
        <f t="shared" si="157"/>
        <v/>
      </c>
      <c r="AX337" s="126" t="str">
        <f t="shared" si="158"/>
        <v/>
      </c>
      <c r="AY337" s="64" t="str">
        <f t="shared" si="159"/>
        <v/>
      </c>
      <c r="AZ337" s="97">
        <v>82.44</v>
      </c>
      <c r="BA337" s="68"/>
      <c r="BB337" s="68"/>
      <c r="BC337" s="68"/>
      <c r="BD337" s="68"/>
      <c r="BE337" s="15"/>
      <c r="BF337" s="5">
        <f t="shared" si="160"/>
        <v>9172</v>
      </c>
      <c r="BG337" s="41">
        <v>3966</v>
      </c>
      <c r="BH337" s="42">
        <v>0</v>
      </c>
      <c r="BI337" s="42"/>
      <c r="BJ337" s="42"/>
      <c r="BK337" s="42">
        <v>5206</v>
      </c>
      <c r="BL337" s="42"/>
      <c r="BM337" s="15"/>
    </row>
    <row r="338" spans="1:65" outlineLevel="5" x14ac:dyDescent="0.3">
      <c r="A338" s="22">
        <f t="shared" si="144"/>
        <v>10</v>
      </c>
      <c r="B338" s="9">
        <f t="shared" si="128"/>
        <v>44846</v>
      </c>
      <c r="C338" s="51">
        <v>304527</v>
      </c>
      <c r="D338" s="64" t="str">
        <f t="shared" si="151"/>
        <v/>
      </c>
      <c r="E338" s="12"/>
      <c r="F338" s="12"/>
      <c r="G338" s="12"/>
      <c r="H338" s="12"/>
      <c r="I338" s="12"/>
      <c r="J338" s="12"/>
      <c r="K338" s="12"/>
      <c r="L338" s="12"/>
      <c r="M338" s="74" t="str">
        <f t="shared" si="152"/>
        <v/>
      </c>
      <c r="N338" s="83" t="s">
        <v>103</v>
      </c>
      <c r="O338" s="83" t="s">
        <v>103</v>
      </c>
      <c r="P338" s="83"/>
      <c r="Q338" s="83"/>
      <c r="R338" s="83"/>
      <c r="S338" s="83"/>
      <c r="T338" s="83"/>
      <c r="U338" s="83"/>
      <c r="V338" s="5" t="str">
        <f t="shared" si="153"/>
        <v/>
      </c>
      <c r="W338" s="41"/>
      <c r="X338" s="41"/>
      <c r="Y338" s="41"/>
      <c r="Z338" s="41"/>
      <c r="AA338" s="41"/>
      <c r="AB338" s="41"/>
      <c r="AC338" s="41"/>
      <c r="AD338" s="41"/>
      <c r="AE338" s="5" t="str">
        <f t="shared" si="154"/>
        <v/>
      </c>
      <c r="AF338" s="41"/>
      <c r="AG338" s="41"/>
      <c r="AH338" s="41"/>
      <c r="AI338" s="41"/>
      <c r="AJ338" s="41"/>
      <c r="AK338" s="41"/>
      <c r="AL338" s="41"/>
      <c r="AM338" s="41"/>
      <c r="AN338" s="41">
        <f t="shared" si="161"/>
        <v>20.27027027027027</v>
      </c>
      <c r="AO338" s="41">
        <v>1036</v>
      </c>
      <c r="AP338" s="110" t="s">
        <v>103</v>
      </c>
      <c r="AQ338" s="111" t="s">
        <v>103</v>
      </c>
      <c r="AR338" s="126" t="str">
        <f t="shared" si="155"/>
        <v/>
      </c>
      <c r="AS338" s="126" t="str">
        <f t="shared" si="156"/>
        <v/>
      </c>
      <c r="AT338" s="127">
        <v>1125</v>
      </c>
      <c r="AU338" s="128">
        <v>2.1</v>
      </c>
      <c r="AV338" s="129" t="s">
        <v>103</v>
      </c>
      <c r="AW338" s="126" t="str">
        <f t="shared" si="157"/>
        <v/>
      </c>
      <c r="AX338" s="126" t="str">
        <f t="shared" si="158"/>
        <v/>
      </c>
      <c r="AY338" s="64" t="str">
        <f t="shared" si="159"/>
        <v/>
      </c>
      <c r="AZ338" s="97">
        <v>82.28</v>
      </c>
      <c r="BA338" s="68"/>
      <c r="BB338" s="68"/>
      <c r="BC338" s="68"/>
      <c r="BD338" s="68"/>
      <c r="BE338" s="15"/>
      <c r="BF338" s="5">
        <f t="shared" si="160"/>
        <v>9571</v>
      </c>
      <c r="BG338" s="41">
        <v>5546</v>
      </c>
      <c r="BH338" s="42">
        <v>0</v>
      </c>
      <c r="BI338" s="42"/>
      <c r="BJ338" s="42"/>
      <c r="BK338" s="42">
        <v>4025</v>
      </c>
      <c r="BL338" s="42"/>
      <c r="BM338" s="15"/>
    </row>
    <row r="339" spans="1:65" outlineLevel="5" x14ac:dyDescent="0.3">
      <c r="A339" s="22">
        <f t="shared" si="144"/>
        <v>10</v>
      </c>
      <c r="B339" s="9">
        <f t="shared" si="128"/>
        <v>44847</v>
      </c>
      <c r="C339" s="51">
        <v>303508</v>
      </c>
      <c r="D339" s="64" t="str">
        <f t="shared" si="151"/>
        <v/>
      </c>
      <c r="E339" s="12"/>
      <c r="F339" s="12"/>
      <c r="G339" s="12"/>
      <c r="H339" s="12"/>
      <c r="I339" s="12"/>
      <c r="J339" s="12"/>
      <c r="K339" s="12"/>
      <c r="L339" s="12"/>
      <c r="M339" s="74">
        <f t="shared" si="152"/>
        <v>7</v>
      </c>
      <c r="N339" s="83">
        <v>7.04</v>
      </c>
      <c r="O339" s="83">
        <v>7.01</v>
      </c>
      <c r="P339" s="83"/>
      <c r="Q339" s="83"/>
      <c r="R339" s="83"/>
      <c r="S339" s="83"/>
      <c r="T339" s="83"/>
      <c r="U339" s="83"/>
      <c r="V339" s="5" t="str">
        <f t="shared" si="153"/>
        <v/>
      </c>
      <c r="W339" s="41"/>
      <c r="X339" s="41"/>
      <c r="Y339" s="41"/>
      <c r="Z339" s="41"/>
      <c r="AA339" s="41"/>
      <c r="AB339" s="41"/>
      <c r="AC339" s="41"/>
      <c r="AD339" s="41"/>
      <c r="AE339" s="5" t="str">
        <f t="shared" si="154"/>
        <v/>
      </c>
      <c r="AF339" s="41"/>
      <c r="AG339" s="41"/>
      <c r="AH339" s="41"/>
      <c r="AI339" s="41"/>
      <c r="AJ339" s="41"/>
      <c r="AK339" s="41"/>
      <c r="AL339" s="41"/>
      <c r="AM339" s="41"/>
      <c r="AN339" s="41">
        <f t="shared" si="161"/>
        <v>17.369727047146402</v>
      </c>
      <c r="AO339" s="41">
        <v>1209</v>
      </c>
      <c r="AP339" s="110">
        <v>3.23</v>
      </c>
      <c r="AQ339" s="111">
        <v>2.6</v>
      </c>
      <c r="AR339" s="126">
        <f t="shared" si="155"/>
        <v>80.495356037151709</v>
      </c>
      <c r="AS339" s="126">
        <f t="shared" si="156"/>
        <v>19.504643962848291</v>
      </c>
      <c r="AT339" s="127">
        <v>1273</v>
      </c>
      <c r="AU339" s="128">
        <v>2.06</v>
      </c>
      <c r="AV339" s="129">
        <v>1.41</v>
      </c>
      <c r="AW339" s="126">
        <f t="shared" si="157"/>
        <v>68.446601941747559</v>
      </c>
      <c r="AX339" s="126">
        <f t="shared" si="158"/>
        <v>31.553398058252441</v>
      </c>
      <c r="AY339" s="64">
        <f t="shared" si="159"/>
        <v>47.437869822485254</v>
      </c>
      <c r="AZ339" s="97">
        <v>82.61</v>
      </c>
      <c r="BA339" s="68"/>
      <c r="BB339" s="68"/>
      <c r="BC339" s="68"/>
      <c r="BD339" s="68"/>
      <c r="BE339" s="15"/>
      <c r="BF339" s="5">
        <f t="shared" si="160"/>
        <v>11860</v>
      </c>
      <c r="BG339" s="41">
        <v>5519</v>
      </c>
      <c r="BH339" s="42">
        <v>843</v>
      </c>
      <c r="BI339" s="42"/>
      <c r="BJ339" s="42"/>
      <c r="BK339" s="42">
        <v>5498</v>
      </c>
      <c r="BL339" s="42"/>
      <c r="BM339" s="15"/>
    </row>
    <row r="340" spans="1:65" outlineLevel="5" x14ac:dyDescent="0.3">
      <c r="A340" s="22">
        <f t="shared" si="144"/>
        <v>10</v>
      </c>
      <c r="B340" s="9">
        <f t="shared" si="128"/>
        <v>44848</v>
      </c>
      <c r="C340" s="51">
        <v>302626</v>
      </c>
      <c r="D340" s="64" t="str">
        <f t="shared" si="151"/>
        <v/>
      </c>
      <c r="E340" s="12"/>
      <c r="F340" s="12"/>
      <c r="G340" s="12"/>
      <c r="H340" s="12"/>
      <c r="I340" s="12"/>
      <c r="J340" s="12"/>
      <c r="K340" s="12"/>
      <c r="L340" s="12"/>
      <c r="M340" s="74" t="str">
        <f t="shared" si="152"/>
        <v/>
      </c>
      <c r="N340" s="83" t="s">
        <v>103</v>
      </c>
      <c r="O340" s="83" t="s">
        <v>103</v>
      </c>
      <c r="P340" s="83"/>
      <c r="Q340" s="83"/>
      <c r="R340" s="83"/>
      <c r="S340" s="83"/>
      <c r="T340" s="83"/>
      <c r="U340" s="83"/>
      <c r="V340" s="5" t="str">
        <f t="shared" si="153"/>
        <v/>
      </c>
      <c r="W340" s="41"/>
      <c r="X340" s="41"/>
      <c r="Y340" s="41"/>
      <c r="Z340" s="41"/>
      <c r="AA340" s="41"/>
      <c r="AB340" s="41"/>
      <c r="AC340" s="41"/>
      <c r="AD340" s="41"/>
      <c r="AE340" s="5" t="str">
        <f t="shared" si="154"/>
        <v/>
      </c>
      <c r="AF340" s="41"/>
      <c r="AG340" s="41"/>
      <c r="AH340" s="41"/>
      <c r="AI340" s="41"/>
      <c r="AJ340" s="41"/>
      <c r="AK340" s="41"/>
      <c r="AL340" s="41"/>
      <c r="AM340" s="41"/>
      <c r="AN340" s="41">
        <f t="shared" si="161"/>
        <v>16.600790513833992</v>
      </c>
      <c r="AO340" s="41">
        <v>1265</v>
      </c>
      <c r="AP340" s="110" t="s">
        <v>103</v>
      </c>
      <c r="AQ340" s="111" t="s">
        <v>103</v>
      </c>
      <c r="AR340" s="126" t="str">
        <f t="shared" si="155"/>
        <v/>
      </c>
      <c r="AS340" s="126" t="str">
        <f t="shared" si="156"/>
        <v/>
      </c>
      <c r="AT340" s="127">
        <v>1305</v>
      </c>
      <c r="AU340" s="128">
        <v>2.09</v>
      </c>
      <c r="AV340" s="129" t="s">
        <v>103</v>
      </c>
      <c r="AW340" s="126" t="str">
        <f t="shared" si="157"/>
        <v/>
      </c>
      <c r="AX340" s="126" t="str">
        <f t="shared" si="158"/>
        <v/>
      </c>
      <c r="AY340" s="64" t="str">
        <f t="shared" si="159"/>
        <v/>
      </c>
      <c r="AZ340" s="97">
        <v>82.42</v>
      </c>
      <c r="BA340" s="68"/>
      <c r="BB340" s="68"/>
      <c r="BC340" s="68"/>
      <c r="BD340" s="68"/>
      <c r="BE340" s="15"/>
      <c r="BF340" s="5">
        <f t="shared" si="160"/>
        <v>8750</v>
      </c>
      <c r="BG340" s="41">
        <v>1196</v>
      </c>
      <c r="BH340" s="42">
        <v>2095</v>
      </c>
      <c r="BI340" s="42"/>
      <c r="BJ340" s="42"/>
      <c r="BK340" s="42">
        <v>5459</v>
      </c>
      <c r="BL340" s="42"/>
      <c r="BM340" s="15"/>
    </row>
    <row r="341" spans="1:65" outlineLevel="5" x14ac:dyDescent="0.3">
      <c r="A341" s="22">
        <f t="shared" si="144"/>
        <v>10</v>
      </c>
      <c r="B341" s="9">
        <f t="shared" si="128"/>
        <v>44849</v>
      </c>
      <c r="C341" s="51">
        <v>313687</v>
      </c>
      <c r="D341" s="64" t="str">
        <f t="shared" si="151"/>
        <v/>
      </c>
      <c r="E341" s="12"/>
      <c r="F341" s="12"/>
      <c r="G341" s="12"/>
      <c r="H341" s="12"/>
      <c r="I341" s="12"/>
      <c r="J341" s="12"/>
      <c r="K341" s="12"/>
      <c r="L341" s="12"/>
      <c r="M341" s="74" t="str">
        <f t="shared" si="152"/>
        <v/>
      </c>
      <c r="N341" s="83" t="s">
        <v>103</v>
      </c>
      <c r="O341" s="83" t="s">
        <v>103</v>
      </c>
      <c r="P341" s="83"/>
      <c r="Q341" s="83"/>
      <c r="R341" s="83"/>
      <c r="S341" s="83"/>
      <c r="T341" s="83"/>
      <c r="U341" s="83"/>
      <c r="V341" s="5" t="str">
        <f t="shared" si="153"/>
        <v/>
      </c>
      <c r="W341" s="41"/>
      <c r="X341" s="41"/>
      <c r="Y341" s="41"/>
      <c r="Z341" s="41"/>
      <c r="AA341" s="41"/>
      <c r="AB341" s="41"/>
      <c r="AC341" s="41"/>
      <c r="AD341" s="41"/>
      <c r="AE341" s="5" t="str">
        <f t="shared" si="154"/>
        <v/>
      </c>
      <c r="AF341" s="41"/>
      <c r="AG341" s="41"/>
      <c r="AH341" s="41"/>
      <c r="AI341" s="41"/>
      <c r="AJ341" s="41"/>
      <c r="AK341" s="41"/>
      <c r="AL341" s="41"/>
      <c r="AM341" s="41"/>
      <c r="AN341" s="41">
        <f t="shared" si="161"/>
        <v>17.661900756938604</v>
      </c>
      <c r="AO341" s="41">
        <v>1189</v>
      </c>
      <c r="AP341" s="110" t="s">
        <v>103</v>
      </c>
      <c r="AQ341" s="111" t="s">
        <v>103</v>
      </c>
      <c r="AR341" s="126" t="str">
        <f t="shared" si="155"/>
        <v/>
      </c>
      <c r="AS341" s="126" t="str">
        <f t="shared" si="156"/>
        <v/>
      </c>
      <c r="AT341" s="127">
        <v>1263</v>
      </c>
      <c r="AU341" s="128" t="s">
        <v>103</v>
      </c>
      <c r="AV341" s="129" t="s">
        <v>103</v>
      </c>
      <c r="AW341" s="126" t="str">
        <f t="shared" si="157"/>
        <v/>
      </c>
      <c r="AX341" s="126" t="str">
        <f t="shared" si="158"/>
        <v/>
      </c>
      <c r="AY341" s="64" t="str">
        <f t="shared" si="159"/>
        <v/>
      </c>
      <c r="AZ341" s="97" t="s">
        <v>103</v>
      </c>
      <c r="BA341" s="68"/>
      <c r="BB341" s="68"/>
      <c r="BC341" s="68"/>
      <c r="BD341" s="68"/>
      <c r="BE341" s="15"/>
      <c r="BF341" s="5">
        <f t="shared" si="160"/>
        <v>10084</v>
      </c>
      <c r="BG341" s="41">
        <v>4935</v>
      </c>
      <c r="BH341" s="42">
        <v>558</v>
      </c>
      <c r="BI341" s="42"/>
      <c r="BJ341" s="42"/>
      <c r="BK341" s="42">
        <v>4591</v>
      </c>
      <c r="BL341" s="42"/>
      <c r="BM341" s="15"/>
    </row>
    <row r="342" spans="1:65" outlineLevel="5" x14ac:dyDescent="0.3">
      <c r="A342" s="22">
        <f t="shared" si="144"/>
        <v>10</v>
      </c>
      <c r="B342" s="9">
        <f t="shared" si="128"/>
        <v>44850</v>
      </c>
      <c r="C342" s="51">
        <v>303259</v>
      </c>
      <c r="D342" s="64" t="str">
        <f t="shared" si="151"/>
        <v/>
      </c>
      <c r="E342" s="12"/>
      <c r="F342" s="12"/>
      <c r="G342" s="12"/>
      <c r="H342" s="12"/>
      <c r="I342" s="12"/>
      <c r="J342" s="12"/>
      <c r="K342" s="12"/>
      <c r="L342" s="12"/>
      <c r="M342" s="74" t="str">
        <f t="shared" si="152"/>
        <v/>
      </c>
      <c r="N342" s="83" t="s">
        <v>103</v>
      </c>
      <c r="O342" s="83" t="s">
        <v>103</v>
      </c>
      <c r="P342" s="83"/>
      <c r="Q342" s="83"/>
      <c r="R342" s="83"/>
      <c r="S342" s="83"/>
      <c r="T342" s="83"/>
      <c r="U342" s="83"/>
      <c r="V342" s="5" t="str">
        <f t="shared" si="153"/>
        <v/>
      </c>
      <c r="W342" s="41"/>
      <c r="X342" s="41"/>
      <c r="Y342" s="41"/>
      <c r="Z342" s="41"/>
      <c r="AA342" s="41"/>
      <c r="AB342" s="41"/>
      <c r="AC342" s="41"/>
      <c r="AD342" s="41"/>
      <c r="AE342" s="5" t="str">
        <f t="shared" si="154"/>
        <v/>
      </c>
      <c r="AF342" s="41"/>
      <c r="AG342" s="41"/>
      <c r="AH342" s="41"/>
      <c r="AI342" s="41"/>
      <c r="AJ342" s="41"/>
      <c r="AK342" s="41"/>
      <c r="AL342" s="41"/>
      <c r="AM342" s="41"/>
      <c r="AN342" s="41">
        <f t="shared" si="161"/>
        <v>18.166089965397923</v>
      </c>
      <c r="AO342" s="41">
        <v>1156</v>
      </c>
      <c r="AP342" s="110" t="s">
        <v>103</v>
      </c>
      <c r="AQ342" s="111" t="s">
        <v>103</v>
      </c>
      <c r="AR342" s="126" t="str">
        <f t="shared" si="155"/>
        <v/>
      </c>
      <c r="AS342" s="126" t="str">
        <f t="shared" si="156"/>
        <v/>
      </c>
      <c r="AT342" s="127">
        <v>1245</v>
      </c>
      <c r="AU342" s="128" t="s">
        <v>103</v>
      </c>
      <c r="AV342" s="129" t="s">
        <v>103</v>
      </c>
      <c r="AW342" s="126" t="str">
        <f t="shared" si="157"/>
        <v/>
      </c>
      <c r="AX342" s="126" t="str">
        <f t="shared" si="158"/>
        <v/>
      </c>
      <c r="AY342" s="64" t="str">
        <f t="shared" si="159"/>
        <v/>
      </c>
      <c r="AZ342" s="97" t="s">
        <v>103</v>
      </c>
      <c r="BA342" s="68"/>
      <c r="BB342" s="68"/>
      <c r="BC342" s="68"/>
      <c r="BD342" s="68"/>
      <c r="BE342" s="15"/>
      <c r="BF342" s="5">
        <f t="shared" si="160"/>
        <v>11461</v>
      </c>
      <c r="BG342" s="41">
        <v>5464</v>
      </c>
      <c r="BH342" s="42">
        <v>445</v>
      </c>
      <c r="BI342" s="42"/>
      <c r="BJ342" s="42"/>
      <c r="BK342" s="42">
        <v>5552</v>
      </c>
      <c r="BL342" s="42"/>
      <c r="BM342" s="15"/>
    </row>
    <row r="343" spans="1:65" outlineLevel="5" x14ac:dyDescent="0.3">
      <c r="A343" s="22">
        <f t="shared" si="144"/>
        <v>10</v>
      </c>
      <c r="B343" s="9">
        <f t="shared" si="128"/>
        <v>44851</v>
      </c>
      <c r="C343" s="51">
        <v>304344</v>
      </c>
      <c r="D343" s="64" t="str">
        <f t="shared" si="151"/>
        <v/>
      </c>
      <c r="E343" s="12"/>
      <c r="F343" s="12"/>
      <c r="G343" s="12"/>
      <c r="H343" s="12"/>
      <c r="I343" s="12"/>
      <c r="J343" s="12"/>
      <c r="K343" s="12"/>
      <c r="L343" s="12"/>
      <c r="M343" s="74" t="str">
        <f t="shared" si="152"/>
        <v/>
      </c>
      <c r="N343" s="83" t="s">
        <v>103</v>
      </c>
      <c r="O343" s="83" t="s">
        <v>103</v>
      </c>
      <c r="P343" s="83"/>
      <c r="Q343" s="83"/>
      <c r="R343" s="83"/>
      <c r="S343" s="83"/>
      <c r="T343" s="83"/>
      <c r="U343" s="83"/>
      <c r="V343" s="5" t="str">
        <f t="shared" si="153"/>
        <v/>
      </c>
      <c r="W343" s="41"/>
      <c r="X343" s="41"/>
      <c r="Y343" s="41"/>
      <c r="Z343" s="41"/>
      <c r="AA343" s="41"/>
      <c r="AB343" s="41"/>
      <c r="AC343" s="41"/>
      <c r="AD343" s="41"/>
      <c r="AE343" s="5" t="str">
        <f t="shared" si="154"/>
        <v/>
      </c>
      <c r="AF343" s="41"/>
      <c r="AG343" s="41"/>
      <c r="AH343" s="41"/>
      <c r="AI343" s="41"/>
      <c r="AJ343" s="41"/>
      <c r="AK343" s="41"/>
      <c r="AL343" s="41"/>
      <c r="AM343" s="41"/>
      <c r="AN343" s="41">
        <f t="shared" si="161"/>
        <v>16.894609814963797</v>
      </c>
      <c r="AO343" s="41">
        <v>1243</v>
      </c>
      <c r="AP343" s="110" t="s">
        <v>103</v>
      </c>
      <c r="AQ343" s="111" t="s">
        <v>103</v>
      </c>
      <c r="AR343" s="126" t="str">
        <f t="shared" si="155"/>
        <v/>
      </c>
      <c r="AS343" s="126" t="str">
        <f t="shared" si="156"/>
        <v/>
      </c>
      <c r="AT343" s="127">
        <v>1293</v>
      </c>
      <c r="AU343" s="128">
        <v>2.15</v>
      </c>
      <c r="AV343" s="129" t="s">
        <v>103</v>
      </c>
      <c r="AW343" s="126" t="str">
        <f t="shared" si="157"/>
        <v/>
      </c>
      <c r="AX343" s="126" t="str">
        <f t="shared" si="158"/>
        <v/>
      </c>
      <c r="AY343" s="64" t="str">
        <f t="shared" si="159"/>
        <v/>
      </c>
      <c r="AZ343" s="97">
        <v>81.99</v>
      </c>
      <c r="BA343" s="68"/>
      <c r="BB343" s="68"/>
      <c r="BC343" s="68"/>
      <c r="BD343" s="68"/>
      <c r="BE343" s="15"/>
      <c r="BF343" s="5">
        <f t="shared" si="160"/>
        <v>11654</v>
      </c>
      <c r="BG343" s="41">
        <v>4649</v>
      </c>
      <c r="BH343" s="42">
        <v>1503</v>
      </c>
      <c r="BI343" s="42"/>
      <c r="BJ343" s="42"/>
      <c r="BK343" s="42">
        <v>5502</v>
      </c>
      <c r="BL343" s="42"/>
      <c r="BM343" s="15"/>
    </row>
    <row r="344" spans="1:65" outlineLevel="5" x14ac:dyDescent="0.3">
      <c r="A344" s="22">
        <f t="shared" si="144"/>
        <v>10</v>
      </c>
      <c r="B344" s="9">
        <f t="shared" si="128"/>
        <v>44852</v>
      </c>
      <c r="C344" s="51">
        <v>299013</v>
      </c>
      <c r="D344" s="64" t="str">
        <f t="shared" si="151"/>
        <v/>
      </c>
      <c r="E344" s="12"/>
      <c r="F344" s="12"/>
      <c r="G344" s="12"/>
      <c r="H344" s="12"/>
      <c r="I344" s="12"/>
      <c r="J344" s="12"/>
      <c r="K344" s="12"/>
      <c r="L344" s="12"/>
      <c r="M344" s="74" t="str">
        <f t="shared" si="152"/>
        <v/>
      </c>
      <c r="N344" s="83" t="s">
        <v>103</v>
      </c>
      <c r="O344" s="83" t="s">
        <v>103</v>
      </c>
      <c r="P344" s="83"/>
      <c r="Q344" s="83"/>
      <c r="R344" s="83"/>
      <c r="S344" s="83"/>
      <c r="T344" s="83"/>
      <c r="U344" s="83"/>
      <c r="V344" s="5" t="str">
        <f t="shared" si="153"/>
        <v/>
      </c>
      <c r="W344" s="41"/>
      <c r="X344" s="41"/>
      <c r="Y344" s="41"/>
      <c r="Z344" s="41"/>
      <c r="AA344" s="41"/>
      <c r="AB344" s="41"/>
      <c r="AC344" s="41"/>
      <c r="AD344" s="41"/>
      <c r="AE344" s="5" t="str">
        <f t="shared" si="154"/>
        <v/>
      </c>
      <c r="AF344" s="41"/>
      <c r="AG344" s="41"/>
      <c r="AH344" s="41"/>
      <c r="AI344" s="41"/>
      <c r="AJ344" s="41"/>
      <c r="AK344" s="41"/>
      <c r="AL344" s="41"/>
      <c r="AM344" s="41"/>
      <c r="AN344" s="41">
        <f t="shared" si="161"/>
        <v>17.948717948717949</v>
      </c>
      <c r="AO344" s="41">
        <v>1170</v>
      </c>
      <c r="AP344" s="110" t="s">
        <v>103</v>
      </c>
      <c r="AQ344" s="111" t="s">
        <v>103</v>
      </c>
      <c r="AR344" s="126" t="str">
        <f t="shared" si="155"/>
        <v/>
      </c>
      <c r="AS344" s="126" t="str">
        <f t="shared" si="156"/>
        <v/>
      </c>
      <c r="AT344" s="127">
        <v>1253</v>
      </c>
      <c r="AU344" s="128">
        <v>2.14</v>
      </c>
      <c r="AV344" s="129" t="s">
        <v>103</v>
      </c>
      <c r="AW344" s="126" t="str">
        <f t="shared" si="157"/>
        <v/>
      </c>
      <c r="AX344" s="126" t="str">
        <f t="shared" si="158"/>
        <v/>
      </c>
      <c r="AY344" s="64" t="str">
        <f t="shared" si="159"/>
        <v/>
      </c>
      <c r="AZ344" s="97">
        <v>82.18</v>
      </c>
      <c r="BA344" s="68"/>
      <c r="BB344" s="68"/>
      <c r="BC344" s="68"/>
      <c r="BD344" s="68"/>
      <c r="BE344" s="15"/>
      <c r="BF344" s="5">
        <f t="shared" si="160"/>
        <v>8959</v>
      </c>
      <c r="BG344" s="41">
        <v>1777</v>
      </c>
      <c r="BH344" s="42">
        <v>1901</v>
      </c>
      <c r="BI344" s="42"/>
      <c r="BJ344" s="42"/>
      <c r="BK344" s="42">
        <v>5281</v>
      </c>
      <c r="BL344" s="42"/>
      <c r="BM344" s="15"/>
    </row>
    <row r="345" spans="1:65" outlineLevel="5" x14ac:dyDescent="0.3">
      <c r="A345" s="22">
        <f t="shared" si="144"/>
        <v>10</v>
      </c>
      <c r="B345" s="9">
        <f t="shared" si="128"/>
        <v>44853</v>
      </c>
      <c r="C345" s="51">
        <v>288497</v>
      </c>
      <c r="D345" s="64" t="str">
        <f t="shared" si="151"/>
        <v/>
      </c>
      <c r="E345" s="12"/>
      <c r="F345" s="12"/>
      <c r="G345" s="12"/>
      <c r="H345" s="12"/>
      <c r="I345" s="12"/>
      <c r="J345" s="12"/>
      <c r="K345" s="12"/>
      <c r="L345" s="12"/>
      <c r="M345" s="74" t="str">
        <f t="shared" si="152"/>
        <v/>
      </c>
      <c r="N345" s="83" t="s">
        <v>103</v>
      </c>
      <c r="O345" s="83" t="s">
        <v>103</v>
      </c>
      <c r="P345" s="83"/>
      <c r="Q345" s="83"/>
      <c r="R345" s="83"/>
      <c r="S345" s="83"/>
      <c r="T345" s="83"/>
      <c r="U345" s="83"/>
      <c r="V345" s="5" t="str">
        <f t="shared" si="153"/>
        <v/>
      </c>
      <c r="W345" s="41"/>
      <c r="X345" s="41"/>
      <c r="Y345" s="41"/>
      <c r="Z345" s="41"/>
      <c r="AA345" s="41"/>
      <c r="AB345" s="41"/>
      <c r="AC345" s="41"/>
      <c r="AD345" s="41"/>
      <c r="AE345" s="5" t="str">
        <f t="shared" si="154"/>
        <v/>
      </c>
      <c r="AF345" s="41"/>
      <c r="AG345" s="41"/>
      <c r="AH345" s="41"/>
      <c r="AI345" s="41"/>
      <c r="AJ345" s="41"/>
      <c r="AK345" s="41"/>
      <c r="AL345" s="41"/>
      <c r="AM345" s="41"/>
      <c r="AN345" s="41">
        <f t="shared" si="161"/>
        <v>17.647058823529413</v>
      </c>
      <c r="AO345" s="41">
        <v>1190</v>
      </c>
      <c r="AP345" s="110" t="s">
        <v>103</v>
      </c>
      <c r="AQ345" s="111" t="s">
        <v>103</v>
      </c>
      <c r="AR345" s="126" t="str">
        <f t="shared" si="155"/>
        <v/>
      </c>
      <c r="AS345" s="126" t="str">
        <f t="shared" si="156"/>
        <v/>
      </c>
      <c r="AT345" s="127">
        <v>1255</v>
      </c>
      <c r="AU345" s="128">
        <v>2.13</v>
      </c>
      <c r="AV345" s="129" t="s">
        <v>103</v>
      </c>
      <c r="AW345" s="126" t="str">
        <f t="shared" si="157"/>
        <v/>
      </c>
      <c r="AX345" s="126" t="str">
        <f t="shared" si="158"/>
        <v/>
      </c>
      <c r="AY345" s="64" t="str">
        <f t="shared" si="159"/>
        <v/>
      </c>
      <c r="AZ345" s="97">
        <v>82.33</v>
      </c>
      <c r="BA345" s="68"/>
      <c r="BB345" s="68"/>
      <c r="BC345" s="68"/>
      <c r="BD345" s="68"/>
      <c r="BE345" s="15"/>
      <c r="BF345" s="5">
        <f t="shared" si="160"/>
        <v>10778</v>
      </c>
      <c r="BG345" s="41">
        <v>5535</v>
      </c>
      <c r="BH345" s="42">
        <v>0</v>
      </c>
      <c r="BI345" s="42"/>
      <c r="BJ345" s="42"/>
      <c r="BK345" s="42">
        <v>5243</v>
      </c>
      <c r="BL345" s="42"/>
      <c r="BM345" s="15"/>
    </row>
    <row r="346" spans="1:65" outlineLevel="5" x14ac:dyDescent="0.3">
      <c r="A346" s="22">
        <f t="shared" si="144"/>
        <v>10</v>
      </c>
      <c r="B346" s="9">
        <f t="shared" si="128"/>
        <v>44854</v>
      </c>
      <c r="C346" s="51">
        <v>307248</v>
      </c>
      <c r="D346" s="64" t="str">
        <f t="shared" si="151"/>
        <v/>
      </c>
      <c r="E346" s="12"/>
      <c r="F346" s="12"/>
      <c r="G346" s="12"/>
      <c r="H346" s="12"/>
      <c r="I346" s="12"/>
      <c r="J346" s="12"/>
      <c r="K346" s="12"/>
      <c r="L346" s="12"/>
      <c r="M346" s="74">
        <f t="shared" si="152"/>
        <v>7</v>
      </c>
      <c r="N346" s="83">
        <v>7.01</v>
      </c>
      <c r="O346" s="83">
        <v>7.02</v>
      </c>
      <c r="P346" s="83"/>
      <c r="Q346" s="83"/>
      <c r="R346" s="83"/>
      <c r="S346" s="83"/>
      <c r="T346" s="83"/>
      <c r="U346" s="83"/>
      <c r="V346" s="5" t="str">
        <f t="shared" si="153"/>
        <v/>
      </c>
      <c r="W346" s="41"/>
      <c r="X346" s="41"/>
      <c r="Y346" s="41"/>
      <c r="Z346" s="41"/>
      <c r="AA346" s="41"/>
      <c r="AB346" s="41"/>
      <c r="AC346" s="41"/>
      <c r="AD346" s="41"/>
      <c r="AE346" s="5" t="str">
        <f t="shared" si="154"/>
        <v/>
      </c>
      <c r="AF346" s="41"/>
      <c r="AG346" s="41"/>
      <c r="AH346" s="41"/>
      <c r="AI346" s="41"/>
      <c r="AJ346" s="41"/>
      <c r="AK346" s="41"/>
      <c r="AL346" s="41"/>
      <c r="AM346" s="41"/>
      <c r="AN346" s="41">
        <f t="shared" si="161"/>
        <v>17.948717948717949</v>
      </c>
      <c r="AO346" s="41">
        <v>1170</v>
      </c>
      <c r="AP346" s="110">
        <v>3.29</v>
      </c>
      <c r="AQ346" s="111">
        <v>2.67</v>
      </c>
      <c r="AR346" s="126">
        <f t="shared" si="155"/>
        <v>81.155015197568375</v>
      </c>
      <c r="AS346" s="126">
        <f t="shared" si="156"/>
        <v>18.844984802431625</v>
      </c>
      <c r="AT346" s="127">
        <v>1243</v>
      </c>
      <c r="AU346" s="128">
        <v>2.16</v>
      </c>
      <c r="AV346" s="129">
        <v>1.49</v>
      </c>
      <c r="AW346" s="126">
        <f t="shared" si="157"/>
        <v>68.981481481481481</v>
      </c>
      <c r="AX346" s="126">
        <f t="shared" si="158"/>
        <v>31.018518518518519</v>
      </c>
      <c r="AY346" s="64">
        <f t="shared" si="159"/>
        <v>48.359326960702056</v>
      </c>
      <c r="AZ346" s="97">
        <v>82.49</v>
      </c>
      <c r="BA346" s="68"/>
      <c r="BB346" s="68"/>
      <c r="BC346" s="68"/>
      <c r="BD346" s="68"/>
      <c r="BE346" s="15"/>
      <c r="BF346" s="5">
        <f t="shared" si="160"/>
        <v>11353</v>
      </c>
      <c r="BG346" s="41">
        <v>5596</v>
      </c>
      <c r="BH346" s="42">
        <v>466</v>
      </c>
      <c r="BI346" s="42"/>
      <c r="BJ346" s="42"/>
      <c r="BK346" s="42">
        <v>5291</v>
      </c>
      <c r="BL346" s="42"/>
      <c r="BM346" s="15"/>
    </row>
    <row r="347" spans="1:65" outlineLevel="5" x14ac:dyDescent="0.3">
      <c r="A347" s="22">
        <f t="shared" si="144"/>
        <v>10</v>
      </c>
      <c r="B347" s="9">
        <f t="shared" si="128"/>
        <v>44855</v>
      </c>
      <c r="C347" s="51">
        <v>292609</v>
      </c>
      <c r="D347" s="64" t="str">
        <f t="shared" si="151"/>
        <v/>
      </c>
      <c r="E347" s="12"/>
      <c r="F347" s="12"/>
      <c r="G347" s="12"/>
      <c r="H347" s="12"/>
      <c r="I347" s="12"/>
      <c r="J347" s="12"/>
      <c r="K347" s="12"/>
      <c r="L347" s="12"/>
      <c r="M347" s="74" t="str">
        <f t="shared" si="152"/>
        <v/>
      </c>
      <c r="N347" s="83" t="s">
        <v>103</v>
      </c>
      <c r="O347" s="83" t="s">
        <v>103</v>
      </c>
      <c r="P347" s="83"/>
      <c r="Q347" s="83"/>
      <c r="R347" s="83"/>
      <c r="S347" s="83"/>
      <c r="T347" s="83"/>
      <c r="U347" s="83"/>
      <c r="V347" s="5" t="str">
        <f t="shared" si="153"/>
        <v/>
      </c>
      <c r="W347" s="41"/>
      <c r="X347" s="41"/>
      <c r="Y347" s="41"/>
      <c r="Z347" s="41"/>
      <c r="AA347" s="41"/>
      <c r="AB347" s="41"/>
      <c r="AC347" s="41"/>
      <c r="AD347" s="41"/>
      <c r="AE347" s="5" t="str">
        <f t="shared" si="154"/>
        <v/>
      </c>
      <c r="AF347" s="41"/>
      <c r="AG347" s="41"/>
      <c r="AH347" s="41"/>
      <c r="AI347" s="41"/>
      <c r="AJ347" s="41"/>
      <c r="AK347" s="41"/>
      <c r="AL347" s="41"/>
      <c r="AM347" s="41"/>
      <c r="AN347" s="41">
        <f t="shared" si="161"/>
        <v>19.75540921919097</v>
      </c>
      <c r="AO347" s="41">
        <v>1063</v>
      </c>
      <c r="AP347" s="110" t="s">
        <v>103</v>
      </c>
      <c r="AQ347" s="111" t="s">
        <v>103</v>
      </c>
      <c r="AR347" s="126" t="str">
        <f t="shared" si="155"/>
        <v/>
      </c>
      <c r="AS347" s="126" t="str">
        <f t="shared" si="156"/>
        <v/>
      </c>
      <c r="AT347" s="127">
        <v>1114</v>
      </c>
      <c r="AU347" s="128">
        <v>2.13</v>
      </c>
      <c r="AV347" s="129" t="s">
        <v>103</v>
      </c>
      <c r="AW347" s="126" t="str">
        <f t="shared" si="157"/>
        <v/>
      </c>
      <c r="AX347" s="126" t="str">
        <f t="shared" si="158"/>
        <v/>
      </c>
      <c r="AY347" s="64" t="str">
        <f t="shared" si="159"/>
        <v/>
      </c>
      <c r="AZ347" s="97">
        <v>82.21</v>
      </c>
      <c r="BA347" s="68"/>
      <c r="BB347" s="68"/>
      <c r="BC347" s="68"/>
      <c r="BD347" s="68"/>
      <c r="BE347" s="15"/>
      <c r="BF347" s="5">
        <f t="shared" si="160"/>
        <v>11663</v>
      </c>
      <c r="BG347" s="41">
        <v>5617</v>
      </c>
      <c r="BH347" s="42">
        <v>660</v>
      </c>
      <c r="BI347" s="42"/>
      <c r="BJ347" s="42"/>
      <c r="BK347" s="42">
        <v>5386</v>
      </c>
      <c r="BL347" s="42"/>
      <c r="BM347" s="15"/>
    </row>
    <row r="348" spans="1:65" outlineLevel="5" x14ac:dyDescent="0.3">
      <c r="A348" s="22">
        <f t="shared" si="144"/>
        <v>10</v>
      </c>
      <c r="B348" s="9">
        <f t="shared" si="128"/>
        <v>44856</v>
      </c>
      <c r="C348" s="51">
        <v>306830</v>
      </c>
      <c r="D348" s="64" t="str">
        <f t="shared" si="151"/>
        <v/>
      </c>
      <c r="E348" s="12"/>
      <c r="F348" s="12"/>
      <c r="G348" s="12"/>
      <c r="H348" s="12"/>
      <c r="I348" s="12"/>
      <c r="J348" s="12"/>
      <c r="K348" s="12"/>
      <c r="L348" s="12"/>
      <c r="M348" s="74" t="str">
        <f t="shared" si="152"/>
        <v/>
      </c>
      <c r="N348" s="83" t="s">
        <v>103</v>
      </c>
      <c r="O348" s="83" t="s">
        <v>103</v>
      </c>
      <c r="P348" s="83"/>
      <c r="Q348" s="83"/>
      <c r="R348" s="83"/>
      <c r="S348" s="83"/>
      <c r="T348" s="83"/>
      <c r="U348" s="83"/>
      <c r="V348" s="5" t="str">
        <f t="shared" si="153"/>
        <v/>
      </c>
      <c r="W348" s="41"/>
      <c r="X348" s="41"/>
      <c r="Y348" s="41"/>
      <c r="Z348" s="41"/>
      <c r="AA348" s="41"/>
      <c r="AB348" s="41"/>
      <c r="AC348" s="41"/>
      <c r="AD348" s="41"/>
      <c r="AE348" s="5" t="str">
        <f t="shared" si="154"/>
        <v/>
      </c>
      <c r="AF348" s="41"/>
      <c r="AG348" s="41"/>
      <c r="AH348" s="41"/>
      <c r="AI348" s="41"/>
      <c r="AJ348" s="41"/>
      <c r="AK348" s="41"/>
      <c r="AL348" s="41"/>
      <c r="AM348" s="41"/>
      <c r="AN348" s="41">
        <f t="shared" si="161"/>
        <v>19.038984587488667</v>
      </c>
      <c r="AO348" s="41">
        <v>1103</v>
      </c>
      <c r="AP348" s="110" t="s">
        <v>103</v>
      </c>
      <c r="AQ348" s="111" t="s">
        <v>103</v>
      </c>
      <c r="AR348" s="126" t="str">
        <f t="shared" si="155"/>
        <v/>
      </c>
      <c r="AS348" s="126" t="str">
        <f t="shared" si="156"/>
        <v/>
      </c>
      <c r="AT348" s="127">
        <v>1140</v>
      </c>
      <c r="AU348" s="128" t="s">
        <v>103</v>
      </c>
      <c r="AV348" s="129" t="s">
        <v>103</v>
      </c>
      <c r="AW348" s="126" t="str">
        <f t="shared" si="157"/>
        <v/>
      </c>
      <c r="AX348" s="126" t="str">
        <f t="shared" si="158"/>
        <v/>
      </c>
      <c r="AY348" s="64" t="str">
        <f t="shared" si="159"/>
        <v/>
      </c>
      <c r="AZ348" s="97" t="s">
        <v>103</v>
      </c>
      <c r="BA348" s="68"/>
      <c r="BB348" s="68"/>
      <c r="BC348" s="68"/>
      <c r="BD348" s="68"/>
      <c r="BE348" s="15"/>
      <c r="BF348" s="5">
        <f t="shared" si="160"/>
        <v>9415</v>
      </c>
      <c r="BG348" s="41">
        <v>2479</v>
      </c>
      <c r="BH348" s="42">
        <v>1426</v>
      </c>
      <c r="BI348" s="42"/>
      <c r="BJ348" s="42"/>
      <c r="BK348" s="42">
        <v>5510</v>
      </c>
      <c r="BL348" s="42"/>
      <c r="BM348" s="15"/>
    </row>
    <row r="349" spans="1:65" outlineLevel="5" x14ac:dyDescent="0.3">
      <c r="A349" s="22">
        <f t="shared" si="144"/>
        <v>10</v>
      </c>
      <c r="B349" s="9">
        <f t="shared" si="128"/>
        <v>44857</v>
      </c>
      <c r="C349" s="51">
        <v>316694</v>
      </c>
      <c r="D349" s="64" t="str">
        <f t="shared" si="151"/>
        <v/>
      </c>
      <c r="E349" s="12"/>
      <c r="F349" s="12"/>
      <c r="G349" s="12"/>
      <c r="H349" s="12"/>
      <c r="I349" s="12"/>
      <c r="J349" s="12"/>
      <c r="K349" s="12"/>
      <c r="L349" s="12"/>
      <c r="M349" s="74" t="str">
        <f t="shared" si="152"/>
        <v/>
      </c>
      <c r="N349" s="83" t="s">
        <v>103</v>
      </c>
      <c r="O349" s="83" t="s">
        <v>103</v>
      </c>
      <c r="P349" s="83"/>
      <c r="Q349" s="83"/>
      <c r="R349" s="83"/>
      <c r="S349" s="83"/>
      <c r="T349" s="83"/>
      <c r="U349" s="83"/>
      <c r="V349" s="5" t="str">
        <f t="shared" si="153"/>
        <v/>
      </c>
      <c r="W349" s="41"/>
      <c r="X349" s="41"/>
      <c r="Y349" s="41"/>
      <c r="Z349" s="41"/>
      <c r="AA349" s="41"/>
      <c r="AB349" s="41"/>
      <c r="AC349" s="41"/>
      <c r="AD349" s="41"/>
      <c r="AE349" s="5" t="str">
        <f t="shared" si="154"/>
        <v/>
      </c>
      <c r="AF349" s="41"/>
      <c r="AG349" s="41"/>
      <c r="AH349" s="41"/>
      <c r="AI349" s="41"/>
      <c r="AJ349" s="41"/>
      <c r="AK349" s="41"/>
      <c r="AL349" s="41"/>
      <c r="AM349" s="41"/>
      <c r="AN349" s="41">
        <f t="shared" si="161"/>
        <v>19.75540921919097</v>
      </c>
      <c r="AO349" s="41">
        <v>1063</v>
      </c>
      <c r="AP349" s="110" t="s">
        <v>103</v>
      </c>
      <c r="AQ349" s="111" t="s">
        <v>103</v>
      </c>
      <c r="AR349" s="126" t="str">
        <f t="shared" si="155"/>
        <v/>
      </c>
      <c r="AS349" s="126" t="str">
        <f t="shared" si="156"/>
        <v/>
      </c>
      <c r="AT349" s="127">
        <v>1128</v>
      </c>
      <c r="AU349" s="128" t="s">
        <v>103</v>
      </c>
      <c r="AV349" s="129" t="s">
        <v>103</v>
      </c>
      <c r="AW349" s="126" t="str">
        <f t="shared" si="157"/>
        <v/>
      </c>
      <c r="AX349" s="126" t="str">
        <f t="shared" si="158"/>
        <v/>
      </c>
      <c r="AY349" s="64" t="str">
        <f t="shared" si="159"/>
        <v/>
      </c>
      <c r="AZ349" s="97" t="s">
        <v>103</v>
      </c>
      <c r="BA349" s="68"/>
      <c r="BB349" s="68"/>
      <c r="BC349" s="68"/>
      <c r="BD349" s="68"/>
      <c r="BE349" s="15"/>
      <c r="BF349" s="5">
        <f t="shared" si="160"/>
        <v>8208</v>
      </c>
      <c r="BG349" s="41">
        <v>1858</v>
      </c>
      <c r="BH349" s="42">
        <v>1069</v>
      </c>
      <c r="BI349" s="42"/>
      <c r="BJ349" s="42"/>
      <c r="BK349" s="42">
        <v>5281</v>
      </c>
      <c r="BL349" s="42"/>
      <c r="BM349" s="15"/>
    </row>
    <row r="350" spans="1:65" outlineLevel="5" x14ac:dyDescent="0.3">
      <c r="A350" s="22">
        <f t="shared" si="144"/>
        <v>10</v>
      </c>
      <c r="B350" s="9">
        <f t="shared" si="128"/>
        <v>44858</v>
      </c>
      <c r="C350" s="51">
        <v>305948</v>
      </c>
      <c r="D350" s="64" t="str">
        <f t="shared" si="151"/>
        <v/>
      </c>
      <c r="E350" s="12"/>
      <c r="F350" s="12"/>
      <c r="G350" s="12"/>
      <c r="H350" s="12"/>
      <c r="I350" s="12"/>
      <c r="J350" s="12"/>
      <c r="K350" s="12"/>
      <c r="L350" s="12"/>
      <c r="M350" s="74" t="str">
        <f t="shared" si="152"/>
        <v/>
      </c>
      <c r="N350" s="83" t="s">
        <v>103</v>
      </c>
      <c r="O350" s="83" t="s">
        <v>103</v>
      </c>
      <c r="P350" s="83"/>
      <c r="Q350" s="83"/>
      <c r="R350" s="83"/>
      <c r="S350" s="83"/>
      <c r="T350" s="83"/>
      <c r="U350" s="83"/>
      <c r="V350" s="5" t="str">
        <f t="shared" si="153"/>
        <v/>
      </c>
      <c r="W350" s="41"/>
      <c r="X350" s="41"/>
      <c r="Y350" s="41"/>
      <c r="Z350" s="41"/>
      <c r="AA350" s="41"/>
      <c r="AB350" s="41"/>
      <c r="AC350" s="41"/>
      <c r="AD350" s="41"/>
      <c r="AE350" s="5" t="str">
        <f t="shared" si="154"/>
        <v/>
      </c>
      <c r="AF350" s="41"/>
      <c r="AG350" s="41"/>
      <c r="AH350" s="41"/>
      <c r="AI350" s="41"/>
      <c r="AJ350" s="41"/>
      <c r="AK350" s="41"/>
      <c r="AL350" s="41"/>
      <c r="AM350" s="41"/>
      <c r="AN350" s="41">
        <f t="shared" si="161"/>
        <v>18.534863195057369</v>
      </c>
      <c r="AO350" s="41">
        <v>1133</v>
      </c>
      <c r="AP350" s="110" t="s">
        <v>103</v>
      </c>
      <c r="AQ350" s="111" t="s">
        <v>103</v>
      </c>
      <c r="AR350" s="126" t="str">
        <f t="shared" si="155"/>
        <v/>
      </c>
      <c r="AS350" s="126" t="str">
        <f t="shared" si="156"/>
        <v/>
      </c>
      <c r="AT350" s="127">
        <v>1234</v>
      </c>
      <c r="AU350" s="128">
        <v>2.14</v>
      </c>
      <c r="AV350" s="129" t="s">
        <v>103</v>
      </c>
      <c r="AW350" s="126" t="str">
        <f t="shared" si="157"/>
        <v/>
      </c>
      <c r="AX350" s="126" t="str">
        <f t="shared" si="158"/>
        <v/>
      </c>
      <c r="AY350" s="64" t="str">
        <f t="shared" si="159"/>
        <v/>
      </c>
      <c r="AZ350" s="97">
        <v>82.31</v>
      </c>
      <c r="BA350" s="68"/>
      <c r="BB350" s="68"/>
      <c r="BC350" s="68"/>
      <c r="BD350" s="68"/>
      <c r="BE350" s="15"/>
      <c r="BF350" s="5">
        <f t="shared" si="160"/>
        <v>10917</v>
      </c>
      <c r="BG350" s="41">
        <v>5068</v>
      </c>
      <c r="BH350" s="42">
        <v>568</v>
      </c>
      <c r="BI350" s="42"/>
      <c r="BJ350" s="42"/>
      <c r="BK350" s="42">
        <v>5281</v>
      </c>
      <c r="BL350" s="42"/>
      <c r="BM350" s="15"/>
    </row>
    <row r="351" spans="1:65" outlineLevel="5" x14ac:dyDescent="0.3">
      <c r="A351" s="22">
        <f t="shared" si="144"/>
        <v>10</v>
      </c>
      <c r="B351" s="9">
        <f t="shared" si="128"/>
        <v>44859</v>
      </c>
      <c r="C351" s="51">
        <v>297578</v>
      </c>
      <c r="D351" s="64" t="str">
        <f t="shared" si="151"/>
        <v/>
      </c>
      <c r="E351" s="12"/>
      <c r="F351" s="12"/>
      <c r="G351" s="12"/>
      <c r="H351" s="12"/>
      <c r="I351" s="12"/>
      <c r="J351" s="12"/>
      <c r="K351" s="12"/>
      <c r="L351" s="12"/>
      <c r="M351" s="74">
        <f t="shared" si="152"/>
        <v>7</v>
      </c>
      <c r="N351" s="83">
        <v>7.04</v>
      </c>
      <c r="O351" s="83">
        <v>7.01</v>
      </c>
      <c r="P351" s="83"/>
      <c r="Q351" s="83"/>
      <c r="R351" s="83"/>
      <c r="S351" s="83"/>
      <c r="T351" s="83"/>
      <c r="U351" s="83"/>
      <c r="V351" s="5" t="str">
        <f t="shared" si="153"/>
        <v/>
      </c>
      <c r="W351" s="41"/>
      <c r="X351" s="41"/>
      <c r="Y351" s="41"/>
      <c r="Z351" s="41"/>
      <c r="AA351" s="41"/>
      <c r="AB351" s="41"/>
      <c r="AC351" s="41"/>
      <c r="AD351" s="41"/>
      <c r="AE351" s="5" t="str">
        <f t="shared" si="154"/>
        <v/>
      </c>
      <c r="AF351" s="41"/>
      <c r="AG351" s="41"/>
      <c r="AH351" s="41"/>
      <c r="AI351" s="41"/>
      <c r="AJ351" s="41"/>
      <c r="AK351" s="41"/>
      <c r="AL351" s="41"/>
      <c r="AM351" s="41"/>
      <c r="AN351" s="41">
        <f>21000/AO351</f>
        <v>17.341040462427745</v>
      </c>
      <c r="AO351" s="41">
        <v>1211</v>
      </c>
      <c r="AP351" s="110">
        <v>3.13</v>
      </c>
      <c r="AQ351" s="111">
        <v>2.5299999999999998</v>
      </c>
      <c r="AR351" s="126">
        <f t="shared" si="155"/>
        <v>80.83067092651757</v>
      </c>
      <c r="AS351" s="126">
        <f t="shared" si="156"/>
        <v>19.16932907348243</v>
      </c>
      <c r="AT351" s="127">
        <v>1276</v>
      </c>
      <c r="AU351" s="128">
        <v>2.15</v>
      </c>
      <c r="AV351" s="129">
        <v>1.48</v>
      </c>
      <c r="AW351" s="126">
        <f t="shared" si="157"/>
        <v>68.83720930232559</v>
      </c>
      <c r="AX351" s="126">
        <f t="shared" si="158"/>
        <v>31.16279069767441</v>
      </c>
      <c r="AY351" s="64">
        <f t="shared" si="159"/>
        <v>47.61371010559845</v>
      </c>
      <c r="AZ351" s="97">
        <v>82.42</v>
      </c>
      <c r="BA351" s="68"/>
      <c r="BB351" s="68"/>
      <c r="BC351" s="68"/>
      <c r="BD351" s="68"/>
      <c r="BE351" s="15"/>
      <c r="BF351" s="5">
        <f t="shared" si="160"/>
        <v>12109</v>
      </c>
      <c r="BG351" s="41">
        <v>5917</v>
      </c>
      <c r="BH351" s="42">
        <v>992</v>
      </c>
      <c r="BI351" s="42"/>
      <c r="BJ351" s="42"/>
      <c r="BK351" s="42">
        <v>5200</v>
      </c>
      <c r="BL351" s="42"/>
      <c r="BM351" s="15"/>
    </row>
    <row r="352" spans="1:65" outlineLevel="5" x14ac:dyDescent="0.3">
      <c r="A352" s="22">
        <f t="shared" si="144"/>
        <v>10</v>
      </c>
      <c r="B352" s="9">
        <f t="shared" ref="B352:B415" si="162">B351+1</f>
        <v>44860</v>
      </c>
      <c r="C352" s="51">
        <v>294349</v>
      </c>
      <c r="D352" s="64" t="str">
        <f t="shared" si="151"/>
        <v/>
      </c>
      <c r="E352" s="12"/>
      <c r="F352" s="12"/>
      <c r="G352" s="12"/>
      <c r="H352" s="12"/>
      <c r="I352" s="12"/>
      <c r="J352" s="12"/>
      <c r="K352" s="12"/>
      <c r="L352" s="12"/>
      <c r="M352" s="74" t="str">
        <f t="shared" si="152"/>
        <v/>
      </c>
      <c r="N352" s="83" t="s">
        <v>103</v>
      </c>
      <c r="O352" s="83" t="s">
        <v>103</v>
      </c>
      <c r="P352" s="83"/>
      <c r="Q352" s="83"/>
      <c r="R352" s="83"/>
      <c r="S352" s="83"/>
      <c r="T352" s="83"/>
      <c r="U352" s="83"/>
      <c r="V352" s="5" t="str">
        <f t="shared" si="153"/>
        <v/>
      </c>
      <c r="W352" s="41"/>
      <c r="X352" s="41"/>
      <c r="Y352" s="41"/>
      <c r="Z352" s="41"/>
      <c r="AA352" s="41"/>
      <c r="AB352" s="41"/>
      <c r="AC352" s="41"/>
      <c r="AD352" s="41"/>
      <c r="AE352" s="5" t="str">
        <f t="shared" si="154"/>
        <v/>
      </c>
      <c r="AF352" s="41"/>
      <c r="AG352" s="41"/>
      <c r="AH352" s="41"/>
      <c r="AI352" s="41"/>
      <c r="AJ352" s="41"/>
      <c r="AK352" s="41"/>
      <c r="AL352" s="41"/>
      <c r="AM352" s="41"/>
      <c r="AN352" s="41">
        <f t="shared" si="161"/>
        <v>17.10097719869707</v>
      </c>
      <c r="AO352" s="41">
        <v>1228</v>
      </c>
      <c r="AP352" s="110" t="s">
        <v>103</v>
      </c>
      <c r="AQ352" s="111" t="s">
        <v>103</v>
      </c>
      <c r="AR352" s="126" t="str">
        <f t="shared" si="155"/>
        <v/>
      </c>
      <c r="AS352" s="126" t="str">
        <f t="shared" si="156"/>
        <v/>
      </c>
      <c r="AT352" s="127">
        <v>1286</v>
      </c>
      <c r="AU352" s="128">
        <v>2.11</v>
      </c>
      <c r="AV352" s="129" t="s">
        <v>103</v>
      </c>
      <c r="AW352" s="126" t="str">
        <f t="shared" si="157"/>
        <v/>
      </c>
      <c r="AX352" s="126" t="str">
        <f t="shared" si="158"/>
        <v/>
      </c>
      <c r="AY352" s="64" t="str">
        <f t="shared" si="159"/>
        <v/>
      </c>
      <c r="AZ352" s="97">
        <v>82.59</v>
      </c>
      <c r="BA352" s="68">
        <v>64.099999999999994</v>
      </c>
      <c r="BB352" s="68">
        <v>34.6</v>
      </c>
      <c r="BC352" s="68">
        <v>4599</v>
      </c>
      <c r="BD352" s="68"/>
      <c r="BE352" s="15"/>
      <c r="BF352" s="5">
        <f t="shared" si="160"/>
        <v>11585</v>
      </c>
      <c r="BG352" s="41">
        <v>5668</v>
      </c>
      <c r="BH352" s="42">
        <v>1052</v>
      </c>
      <c r="BI352" s="42"/>
      <c r="BJ352" s="42"/>
      <c r="BK352" s="42">
        <v>4865</v>
      </c>
      <c r="BL352" s="42"/>
      <c r="BM352" s="15"/>
    </row>
    <row r="353" spans="1:65" outlineLevel="5" x14ac:dyDescent="0.3">
      <c r="A353" s="22">
        <f t="shared" si="144"/>
        <v>10</v>
      </c>
      <c r="B353" s="9">
        <f t="shared" si="162"/>
        <v>44861</v>
      </c>
      <c r="C353" s="51">
        <v>298264</v>
      </c>
      <c r="D353" s="64" t="str">
        <f t="shared" si="151"/>
        <v/>
      </c>
      <c r="E353" s="12"/>
      <c r="F353" s="12"/>
      <c r="G353" s="12"/>
      <c r="H353" s="12"/>
      <c r="I353" s="12"/>
      <c r="J353" s="12"/>
      <c r="K353" s="12"/>
      <c r="L353" s="12"/>
      <c r="M353" s="74" t="str">
        <f t="shared" si="152"/>
        <v/>
      </c>
      <c r="N353" s="83" t="s">
        <v>103</v>
      </c>
      <c r="O353" s="83" t="s">
        <v>103</v>
      </c>
      <c r="P353" s="83"/>
      <c r="Q353" s="83"/>
      <c r="R353" s="83"/>
      <c r="S353" s="83"/>
      <c r="T353" s="83"/>
      <c r="U353" s="83"/>
      <c r="V353" s="5" t="str">
        <f t="shared" si="153"/>
        <v/>
      </c>
      <c r="W353" s="41"/>
      <c r="X353" s="41"/>
      <c r="Y353" s="41"/>
      <c r="Z353" s="41"/>
      <c r="AA353" s="41"/>
      <c r="AB353" s="41"/>
      <c r="AC353" s="41"/>
      <c r="AD353" s="41"/>
      <c r="AE353" s="5" t="str">
        <f t="shared" si="154"/>
        <v/>
      </c>
      <c r="AF353" s="41"/>
      <c r="AG353" s="41"/>
      <c r="AH353" s="41"/>
      <c r="AI353" s="41"/>
      <c r="AJ353" s="41"/>
      <c r="AK353" s="41"/>
      <c r="AL353" s="41"/>
      <c r="AM353" s="41"/>
      <c r="AN353" s="41">
        <f t="shared" si="161"/>
        <v>18.34061135371179</v>
      </c>
      <c r="AO353" s="41">
        <v>1145</v>
      </c>
      <c r="AP353" s="110" t="s">
        <v>103</v>
      </c>
      <c r="AQ353" s="111" t="s">
        <v>103</v>
      </c>
      <c r="AR353" s="126" t="str">
        <f t="shared" si="155"/>
        <v/>
      </c>
      <c r="AS353" s="126" t="str">
        <f t="shared" si="156"/>
        <v/>
      </c>
      <c r="AT353" s="127">
        <v>1237</v>
      </c>
      <c r="AU353" s="128">
        <v>2.13</v>
      </c>
      <c r="AV353" s="129" t="s">
        <v>103</v>
      </c>
      <c r="AW353" s="126" t="str">
        <f t="shared" si="157"/>
        <v/>
      </c>
      <c r="AX353" s="126" t="str">
        <f t="shared" si="158"/>
        <v/>
      </c>
      <c r="AY353" s="64" t="str">
        <f t="shared" si="159"/>
        <v/>
      </c>
      <c r="AZ353" s="97">
        <v>82.61</v>
      </c>
      <c r="BA353" s="68"/>
      <c r="BB353" s="68"/>
      <c r="BC353" s="68"/>
      <c r="BD353" s="68"/>
      <c r="BE353" s="15"/>
      <c r="BF353" s="5">
        <f t="shared" si="160"/>
        <v>11699</v>
      </c>
      <c r="BG353" s="41">
        <v>5546</v>
      </c>
      <c r="BH353" s="42">
        <v>909</v>
      </c>
      <c r="BI353" s="42"/>
      <c r="BJ353" s="42"/>
      <c r="BK353" s="42">
        <v>5244</v>
      </c>
      <c r="BL353" s="42"/>
      <c r="BM353" s="15"/>
    </row>
    <row r="354" spans="1:65" outlineLevel="5" x14ac:dyDescent="0.3">
      <c r="A354" s="22">
        <f t="shared" si="144"/>
        <v>10</v>
      </c>
      <c r="B354" s="9">
        <f t="shared" si="162"/>
        <v>44862</v>
      </c>
      <c r="C354" s="51">
        <v>308928</v>
      </c>
      <c r="D354" s="64" t="str">
        <f t="shared" si="151"/>
        <v/>
      </c>
      <c r="E354" s="12"/>
      <c r="F354" s="12"/>
      <c r="G354" s="12"/>
      <c r="H354" s="12"/>
      <c r="I354" s="12"/>
      <c r="J354" s="12"/>
      <c r="K354" s="12"/>
      <c r="L354" s="12"/>
      <c r="M354" s="74" t="str">
        <f t="shared" si="152"/>
        <v/>
      </c>
      <c r="N354" s="83" t="s">
        <v>103</v>
      </c>
      <c r="O354" s="83" t="s">
        <v>103</v>
      </c>
      <c r="P354" s="83"/>
      <c r="Q354" s="83"/>
      <c r="R354" s="83"/>
      <c r="S354" s="83"/>
      <c r="T354" s="83"/>
      <c r="U354" s="83"/>
      <c r="V354" s="5" t="str">
        <f t="shared" si="153"/>
        <v/>
      </c>
      <c r="W354" s="41"/>
      <c r="X354" s="41"/>
      <c r="Y354" s="41"/>
      <c r="Z354" s="41"/>
      <c r="AA354" s="41"/>
      <c r="AB354" s="41"/>
      <c r="AC354" s="41"/>
      <c r="AD354" s="41"/>
      <c r="AE354" s="5" t="str">
        <f t="shared" si="154"/>
        <v/>
      </c>
      <c r="AF354" s="41"/>
      <c r="AG354" s="41"/>
      <c r="AH354" s="41"/>
      <c r="AI354" s="41"/>
      <c r="AJ354" s="41"/>
      <c r="AK354" s="41"/>
      <c r="AL354" s="41"/>
      <c r="AM354" s="41"/>
      <c r="AN354" s="41">
        <f t="shared" si="161"/>
        <v>21.384928716904277</v>
      </c>
      <c r="AO354" s="41">
        <v>982</v>
      </c>
      <c r="AP354" s="110" t="s">
        <v>103</v>
      </c>
      <c r="AQ354" s="111" t="s">
        <v>103</v>
      </c>
      <c r="AR354" s="126" t="str">
        <f t="shared" si="155"/>
        <v/>
      </c>
      <c r="AS354" s="126" t="str">
        <f t="shared" si="156"/>
        <v/>
      </c>
      <c r="AT354" s="127">
        <v>1158</v>
      </c>
      <c r="AU354" s="128">
        <v>2.16</v>
      </c>
      <c r="AV354" s="129" t="s">
        <v>103</v>
      </c>
      <c r="AW354" s="126" t="str">
        <f t="shared" si="157"/>
        <v/>
      </c>
      <c r="AX354" s="126" t="str">
        <f t="shared" si="158"/>
        <v/>
      </c>
      <c r="AY354" s="64" t="str">
        <f t="shared" si="159"/>
        <v/>
      </c>
      <c r="AZ354" s="97">
        <v>82.37</v>
      </c>
      <c r="BA354" s="68"/>
      <c r="BB354" s="68"/>
      <c r="BC354" s="68"/>
      <c r="BD354" s="68"/>
      <c r="BE354" s="15"/>
      <c r="BF354" s="5">
        <f t="shared" si="160"/>
        <v>10188</v>
      </c>
      <c r="BG354" s="41">
        <v>4905</v>
      </c>
      <c r="BH354" s="42">
        <v>0</v>
      </c>
      <c r="BI354" s="42"/>
      <c r="BJ354" s="42"/>
      <c r="BK354" s="42">
        <v>5283</v>
      </c>
      <c r="BL354" s="42"/>
      <c r="BM354" s="15"/>
    </row>
    <row r="355" spans="1:65" outlineLevel="5" x14ac:dyDescent="0.3">
      <c r="A355" s="22">
        <f t="shared" si="144"/>
        <v>10</v>
      </c>
      <c r="B355" s="9">
        <f t="shared" si="162"/>
        <v>44863</v>
      </c>
      <c r="C355" s="51">
        <v>294930</v>
      </c>
      <c r="D355" s="64" t="str">
        <f t="shared" si="151"/>
        <v/>
      </c>
      <c r="E355" s="12"/>
      <c r="F355" s="12"/>
      <c r="G355" s="12"/>
      <c r="H355" s="12"/>
      <c r="I355" s="12"/>
      <c r="J355" s="12"/>
      <c r="K355" s="12"/>
      <c r="L355" s="12"/>
      <c r="M355" s="74" t="str">
        <f t="shared" si="152"/>
        <v/>
      </c>
      <c r="N355" s="83" t="s">
        <v>103</v>
      </c>
      <c r="O355" s="83" t="s">
        <v>103</v>
      </c>
      <c r="P355" s="83"/>
      <c r="Q355" s="83"/>
      <c r="R355" s="83"/>
      <c r="S355" s="83"/>
      <c r="T355" s="83"/>
      <c r="U355" s="83"/>
      <c r="V355" s="5" t="str">
        <f t="shared" si="153"/>
        <v/>
      </c>
      <c r="W355" s="41"/>
      <c r="X355" s="41"/>
      <c r="Y355" s="41"/>
      <c r="Z355" s="41"/>
      <c r="AA355" s="41"/>
      <c r="AB355" s="41"/>
      <c r="AC355" s="41"/>
      <c r="AD355" s="41"/>
      <c r="AE355" s="5" t="str">
        <f t="shared" si="154"/>
        <v/>
      </c>
      <c r="AF355" s="41"/>
      <c r="AG355" s="41"/>
      <c r="AH355" s="41"/>
      <c r="AI355" s="41"/>
      <c r="AJ355" s="41"/>
      <c r="AK355" s="41"/>
      <c r="AL355" s="41"/>
      <c r="AM355" s="41"/>
      <c r="AN355" s="41">
        <f t="shared" si="161"/>
        <v>28.263795423956932</v>
      </c>
      <c r="AO355" s="41">
        <v>743</v>
      </c>
      <c r="AP355" s="110" t="s">
        <v>103</v>
      </c>
      <c r="AQ355" s="111" t="s">
        <v>103</v>
      </c>
      <c r="AR355" s="126" t="str">
        <f t="shared" si="155"/>
        <v/>
      </c>
      <c r="AS355" s="126" t="str">
        <f t="shared" si="156"/>
        <v/>
      </c>
      <c r="AT355" s="127">
        <v>859</v>
      </c>
      <c r="AU355" s="128" t="s">
        <v>103</v>
      </c>
      <c r="AV355" s="129" t="s">
        <v>103</v>
      </c>
      <c r="AW355" s="126" t="str">
        <f t="shared" si="157"/>
        <v/>
      </c>
      <c r="AX355" s="126" t="str">
        <f t="shared" si="158"/>
        <v/>
      </c>
      <c r="AY355" s="64" t="str">
        <f t="shared" si="159"/>
        <v/>
      </c>
      <c r="AZ355" s="97" t="s">
        <v>103</v>
      </c>
      <c r="BA355" s="68"/>
      <c r="BB355" s="68"/>
      <c r="BC355" s="68"/>
      <c r="BD355" s="68"/>
      <c r="BE355" s="15"/>
      <c r="BF355" s="5">
        <f t="shared" si="160"/>
        <v>10671</v>
      </c>
      <c r="BG355" s="41">
        <v>5616</v>
      </c>
      <c r="BH355" s="42">
        <v>379</v>
      </c>
      <c r="BI355" s="42"/>
      <c r="BJ355" s="42"/>
      <c r="BK355" s="42">
        <v>4676</v>
      </c>
      <c r="BL355" s="42"/>
      <c r="BM355" s="15"/>
    </row>
    <row r="356" spans="1:65" outlineLevel="5" x14ac:dyDescent="0.3">
      <c r="A356" s="22">
        <f t="shared" si="144"/>
        <v>10</v>
      </c>
      <c r="B356" s="9">
        <f t="shared" si="162"/>
        <v>44864</v>
      </c>
      <c r="C356" s="51">
        <v>295936</v>
      </c>
      <c r="D356" s="64" t="str">
        <f t="shared" si="151"/>
        <v/>
      </c>
      <c r="E356" s="12"/>
      <c r="F356" s="12"/>
      <c r="G356" s="12"/>
      <c r="H356" s="12"/>
      <c r="I356" s="12"/>
      <c r="J356" s="12"/>
      <c r="K356" s="12"/>
      <c r="L356" s="12"/>
      <c r="M356" s="74" t="str">
        <f t="shared" si="152"/>
        <v/>
      </c>
      <c r="N356" s="83" t="s">
        <v>103</v>
      </c>
      <c r="O356" s="83" t="s">
        <v>103</v>
      </c>
      <c r="P356" s="83"/>
      <c r="Q356" s="83"/>
      <c r="R356" s="83"/>
      <c r="S356" s="83"/>
      <c r="T356" s="83"/>
      <c r="U356" s="83"/>
      <c r="V356" s="5" t="str">
        <f t="shared" si="153"/>
        <v/>
      </c>
      <c r="W356" s="41"/>
      <c r="X356" s="41"/>
      <c r="Y356" s="41"/>
      <c r="Z356" s="41"/>
      <c r="AA356" s="41"/>
      <c r="AB356" s="41"/>
      <c r="AC356" s="41"/>
      <c r="AD356" s="41"/>
      <c r="AE356" s="5" t="str">
        <f t="shared" si="154"/>
        <v/>
      </c>
      <c r="AF356" s="41"/>
      <c r="AG356" s="41"/>
      <c r="AH356" s="41"/>
      <c r="AI356" s="41"/>
      <c r="AJ356" s="41"/>
      <c r="AK356" s="41"/>
      <c r="AL356" s="41"/>
      <c r="AM356" s="41"/>
      <c r="AN356" s="41">
        <f t="shared" si="161"/>
        <v>26.615969581749049</v>
      </c>
      <c r="AO356" s="41">
        <v>789</v>
      </c>
      <c r="AP356" s="110" t="s">
        <v>103</v>
      </c>
      <c r="AQ356" s="111" t="s">
        <v>103</v>
      </c>
      <c r="AR356" s="126" t="str">
        <f t="shared" si="155"/>
        <v/>
      </c>
      <c r="AS356" s="126" t="str">
        <f t="shared" si="156"/>
        <v/>
      </c>
      <c r="AT356" s="127">
        <v>935</v>
      </c>
      <c r="AU356" s="128" t="s">
        <v>103</v>
      </c>
      <c r="AV356" s="129" t="s">
        <v>103</v>
      </c>
      <c r="AW356" s="126" t="str">
        <f t="shared" si="157"/>
        <v/>
      </c>
      <c r="AX356" s="126" t="str">
        <f t="shared" si="158"/>
        <v/>
      </c>
      <c r="AY356" s="64" t="str">
        <f t="shared" si="159"/>
        <v/>
      </c>
      <c r="AZ356" s="97" t="s">
        <v>103</v>
      </c>
      <c r="BA356" s="68"/>
      <c r="BB356" s="68"/>
      <c r="BC356" s="68"/>
      <c r="BD356" s="68"/>
      <c r="BE356" s="15"/>
      <c r="BF356" s="5">
        <f t="shared" si="160"/>
        <v>7262</v>
      </c>
      <c r="BG356" s="41">
        <v>0</v>
      </c>
      <c r="BH356" s="42">
        <v>1977</v>
      </c>
      <c r="BI356" s="42"/>
      <c r="BJ356" s="42"/>
      <c r="BK356" s="42">
        <v>5285</v>
      </c>
      <c r="BL356" s="42"/>
      <c r="BM356" s="15"/>
    </row>
    <row r="357" spans="1:65" ht="17.25" outlineLevel="5" thickBot="1" x14ac:dyDescent="0.35">
      <c r="A357" s="31">
        <f t="shared" si="144"/>
        <v>10</v>
      </c>
      <c r="B357" s="32">
        <f t="shared" si="162"/>
        <v>44865</v>
      </c>
      <c r="C357" s="51">
        <v>302198</v>
      </c>
      <c r="D357" s="64" t="str">
        <f t="shared" si="151"/>
        <v/>
      </c>
      <c r="E357" s="12"/>
      <c r="F357" s="12"/>
      <c r="G357" s="12"/>
      <c r="H357" s="12"/>
      <c r="I357" s="12"/>
      <c r="J357" s="12"/>
      <c r="K357" s="12"/>
      <c r="L357" s="12"/>
      <c r="M357" s="74" t="str">
        <f t="shared" si="152"/>
        <v/>
      </c>
      <c r="N357" s="83" t="s">
        <v>103</v>
      </c>
      <c r="O357" s="83" t="s">
        <v>103</v>
      </c>
      <c r="P357" s="83"/>
      <c r="Q357" s="83"/>
      <c r="R357" s="83"/>
      <c r="S357" s="83"/>
      <c r="T357" s="83"/>
      <c r="U357" s="83"/>
      <c r="V357" s="5" t="str">
        <f t="shared" si="153"/>
        <v/>
      </c>
      <c r="W357" s="41"/>
      <c r="X357" s="41"/>
      <c r="Y357" s="41"/>
      <c r="Z357" s="41"/>
      <c r="AA357" s="41"/>
      <c r="AB357" s="41"/>
      <c r="AC357" s="41"/>
      <c r="AD357" s="41"/>
      <c r="AE357" s="5" t="str">
        <f t="shared" si="154"/>
        <v/>
      </c>
      <c r="AF357" s="41"/>
      <c r="AG357" s="41"/>
      <c r="AH357" s="41"/>
      <c r="AI357" s="41"/>
      <c r="AJ357" s="41"/>
      <c r="AK357" s="41"/>
      <c r="AL357" s="41"/>
      <c r="AM357" s="41"/>
      <c r="AN357" s="41">
        <f t="shared" si="161"/>
        <v>24.793388429752067</v>
      </c>
      <c r="AO357" s="41">
        <v>847</v>
      </c>
      <c r="AP357" s="110" t="s">
        <v>103</v>
      </c>
      <c r="AQ357" s="111" t="s">
        <v>103</v>
      </c>
      <c r="AR357" s="126" t="str">
        <f t="shared" si="155"/>
        <v/>
      </c>
      <c r="AS357" s="126" t="str">
        <f t="shared" si="156"/>
        <v/>
      </c>
      <c r="AT357" s="127">
        <v>1040</v>
      </c>
      <c r="AU357" s="128">
        <v>2.12</v>
      </c>
      <c r="AV357" s="129" t="s">
        <v>103</v>
      </c>
      <c r="AW357" s="126" t="str">
        <f t="shared" si="157"/>
        <v/>
      </c>
      <c r="AX357" s="126" t="str">
        <f t="shared" si="158"/>
        <v/>
      </c>
      <c r="AY357" s="64" t="str">
        <f t="shared" si="159"/>
        <v/>
      </c>
      <c r="AZ357" s="97">
        <v>82.46</v>
      </c>
      <c r="BA357" s="68"/>
      <c r="BB357" s="68"/>
      <c r="BC357" s="68"/>
      <c r="BD357" s="68"/>
      <c r="BE357" s="15"/>
      <c r="BF357" s="5">
        <f t="shared" si="160"/>
        <v>9846</v>
      </c>
      <c r="BG357" s="41">
        <v>4257</v>
      </c>
      <c r="BH357" s="42">
        <v>538</v>
      </c>
      <c r="BI357" s="42"/>
      <c r="BJ357" s="42"/>
      <c r="BK357" s="42">
        <v>5051</v>
      </c>
      <c r="BL357" s="42"/>
      <c r="BM357" s="15"/>
    </row>
    <row r="358" spans="1:65" outlineLevel="4" x14ac:dyDescent="0.3">
      <c r="A358" s="156" t="s">
        <v>48</v>
      </c>
      <c r="B358" s="157"/>
      <c r="C358" s="50">
        <f t="shared" ref="C358:BM358" si="163">SUBTOTAL(4,C327:C357)</f>
        <v>336674</v>
      </c>
      <c r="D358" s="60">
        <f t="shared" si="163"/>
        <v>0</v>
      </c>
      <c r="E358" s="28">
        <f t="shared" si="163"/>
        <v>0</v>
      </c>
      <c r="F358" s="28">
        <f t="shared" si="163"/>
        <v>0</v>
      </c>
      <c r="G358" s="28">
        <f t="shared" si="163"/>
        <v>0</v>
      </c>
      <c r="H358" s="28">
        <f t="shared" si="163"/>
        <v>0</v>
      </c>
      <c r="I358" s="28">
        <f t="shared" si="163"/>
        <v>0</v>
      </c>
      <c r="J358" s="28">
        <f t="shared" si="163"/>
        <v>0</v>
      </c>
      <c r="K358" s="28">
        <f t="shared" si="163"/>
        <v>0</v>
      </c>
      <c r="L358" s="28">
        <f t="shared" si="163"/>
        <v>0</v>
      </c>
      <c r="M358" s="71">
        <f t="shared" si="163"/>
        <v>7</v>
      </c>
      <c r="N358" s="82">
        <f t="shared" si="163"/>
        <v>7.04</v>
      </c>
      <c r="O358" s="82">
        <f t="shared" si="163"/>
        <v>7.02</v>
      </c>
      <c r="P358" s="82">
        <f t="shared" si="163"/>
        <v>0</v>
      </c>
      <c r="Q358" s="82">
        <f t="shared" si="163"/>
        <v>0</v>
      </c>
      <c r="R358" s="82">
        <f t="shared" si="163"/>
        <v>0</v>
      </c>
      <c r="S358" s="82">
        <f t="shared" si="163"/>
        <v>0</v>
      </c>
      <c r="T358" s="82">
        <f t="shared" si="163"/>
        <v>0</v>
      </c>
      <c r="U358" s="82">
        <f t="shared" si="163"/>
        <v>0</v>
      </c>
      <c r="V358" s="29">
        <f t="shared" si="163"/>
        <v>0</v>
      </c>
      <c r="W358" s="39">
        <f t="shared" si="163"/>
        <v>0</v>
      </c>
      <c r="X358" s="39">
        <f t="shared" si="163"/>
        <v>0</v>
      </c>
      <c r="Y358" s="39">
        <f t="shared" si="163"/>
        <v>0</v>
      </c>
      <c r="Z358" s="39">
        <f t="shared" si="163"/>
        <v>0</v>
      </c>
      <c r="AA358" s="39">
        <f t="shared" si="163"/>
        <v>0</v>
      </c>
      <c r="AB358" s="39">
        <f t="shared" si="163"/>
        <v>0</v>
      </c>
      <c r="AC358" s="39">
        <f t="shared" si="163"/>
        <v>0</v>
      </c>
      <c r="AD358" s="39">
        <f t="shared" si="163"/>
        <v>0</v>
      </c>
      <c r="AE358" s="29">
        <f t="shared" si="163"/>
        <v>0</v>
      </c>
      <c r="AF358" s="39">
        <f t="shared" si="163"/>
        <v>0</v>
      </c>
      <c r="AG358" s="39">
        <f t="shared" si="163"/>
        <v>0</v>
      </c>
      <c r="AH358" s="39">
        <f t="shared" si="163"/>
        <v>0</v>
      </c>
      <c r="AI358" s="39">
        <f t="shared" si="163"/>
        <v>0</v>
      </c>
      <c r="AJ358" s="39">
        <f t="shared" si="163"/>
        <v>0</v>
      </c>
      <c r="AK358" s="39">
        <f t="shared" si="163"/>
        <v>0</v>
      </c>
      <c r="AL358" s="39">
        <f t="shared" si="163"/>
        <v>0</v>
      </c>
      <c r="AM358" s="39">
        <f t="shared" si="163"/>
        <v>0</v>
      </c>
      <c r="AN358" s="39">
        <f t="shared" si="163"/>
        <v>28.263795423956932</v>
      </c>
      <c r="AO358" s="39">
        <f t="shared" si="163"/>
        <v>1265</v>
      </c>
      <c r="AP358" s="104">
        <f t="shared" si="163"/>
        <v>3.29</v>
      </c>
      <c r="AQ358" s="105">
        <f t="shared" si="163"/>
        <v>2.67</v>
      </c>
      <c r="AR358" s="106">
        <f t="shared" si="163"/>
        <v>81.155015197568375</v>
      </c>
      <c r="AS358" s="106">
        <f t="shared" si="163"/>
        <v>20.069204152249128</v>
      </c>
      <c r="AT358" s="107">
        <f t="shared" si="163"/>
        <v>1305</v>
      </c>
      <c r="AU358" s="108">
        <f t="shared" si="163"/>
        <v>2.29</v>
      </c>
      <c r="AV358" s="109">
        <f t="shared" si="163"/>
        <v>1.56</v>
      </c>
      <c r="AW358" s="106">
        <f t="shared" si="163"/>
        <v>68.981481481481481</v>
      </c>
      <c r="AX358" s="106">
        <f t="shared" si="163"/>
        <v>31.877729257641917</v>
      </c>
      <c r="AY358" s="60">
        <f t="shared" si="163"/>
        <v>48.359326960702056</v>
      </c>
      <c r="AZ358" s="96">
        <f t="shared" si="163"/>
        <v>82.75</v>
      </c>
      <c r="BA358" s="67">
        <f t="shared" si="163"/>
        <v>64.099999999999994</v>
      </c>
      <c r="BB358" s="67">
        <f t="shared" si="163"/>
        <v>34.6</v>
      </c>
      <c r="BC358" s="67">
        <f t="shared" si="163"/>
        <v>4599</v>
      </c>
      <c r="BD358" s="67">
        <f t="shared" si="163"/>
        <v>0</v>
      </c>
      <c r="BE358" s="27">
        <f t="shared" si="163"/>
        <v>0</v>
      </c>
      <c r="BF358" s="29">
        <f t="shared" si="163"/>
        <v>12109</v>
      </c>
      <c r="BG358" s="39">
        <f t="shared" si="163"/>
        <v>5917</v>
      </c>
      <c r="BH358" s="40">
        <f t="shared" si="163"/>
        <v>2146</v>
      </c>
      <c r="BI358" s="40">
        <f t="shared" si="163"/>
        <v>0</v>
      </c>
      <c r="BJ358" s="40">
        <f t="shared" si="163"/>
        <v>0</v>
      </c>
      <c r="BK358" s="40">
        <f t="shared" si="163"/>
        <v>5753</v>
      </c>
      <c r="BL358" s="40">
        <f t="shared" si="163"/>
        <v>0</v>
      </c>
      <c r="BM358" s="27">
        <f t="shared" si="163"/>
        <v>0</v>
      </c>
    </row>
    <row r="359" spans="1:65" outlineLevel="3" x14ac:dyDescent="0.3">
      <c r="A359" s="158" t="s">
        <v>49</v>
      </c>
      <c r="B359" s="159"/>
      <c r="C359" s="51">
        <f t="shared" ref="C359:BM359" si="164">SUBTOTAL(5,C327:C357)</f>
        <v>288497</v>
      </c>
      <c r="D359" s="61">
        <f t="shared" si="164"/>
        <v>0</v>
      </c>
      <c r="E359" s="12">
        <f t="shared" si="164"/>
        <v>0</v>
      </c>
      <c r="F359" s="12">
        <f t="shared" si="164"/>
        <v>0</v>
      </c>
      <c r="G359" s="12">
        <f t="shared" si="164"/>
        <v>0</v>
      </c>
      <c r="H359" s="12">
        <f t="shared" si="164"/>
        <v>0</v>
      </c>
      <c r="I359" s="12">
        <f t="shared" si="164"/>
        <v>0</v>
      </c>
      <c r="J359" s="12">
        <f t="shared" si="164"/>
        <v>0</v>
      </c>
      <c r="K359" s="12">
        <f t="shared" si="164"/>
        <v>0</v>
      </c>
      <c r="L359" s="12">
        <f t="shared" si="164"/>
        <v>0</v>
      </c>
      <c r="M359" s="72">
        <f t="shared" si="164"/>
        <v>7</v>
      </c>
      <c r="N359" s="83">
        <f t="shared" si="164"/>
        <v>7.01</v>
      </c>
      <c r="O359" s="83">
        <f t="shared" si="164"/>
        <v>7</v>
      </c>
      <c r="P359" s="83">
        <f t="shared" si="164"/>
        <v>0</v>
      </c>
      <c r="Q359" s="83">
        <f t="shared" si="164"/>
        <v>0</v>
      </c>
      <c r="R359" s="83">
        <f t="shared" si="164"/>
        <v>0</v>
      </c>
      <c r="S359" s="83">
        <f t="shared" si="164"/>
        <v>0</v>
      </c>
      <c r="T359" s="83">
        <f t="shared" si="164"/>
        <v>0</v>
      </c>
      <c r="U359" s="83">
        <f t="shared" si="164"/>
        <v>0</v>
      </c>
      <c r="V359" s="6">
        <f t="shared" si="164"/>
        <v>0</v>
      </c>
      <c r="W359" s="41">
        <f t="shared" si="164"/>
        <v>0</v>
      </c>
      <c r="X359" s="41">
        <f t="shared" si="164"/>
        <v>0</v>
      </c>
      <c r="Y359" s="41">
        <f t="shared" si="164"/>
        <v>0</v>
      </c>
      <c r="Z359" s="41">
        <f t="shared" si="164"/>
        <v>0</v>
      </c>
      <c r="AA359" s="41">
        <f t="shared" si="164"/>
        <v>0</v>
      </c>
      <c r="AB359" s="41">
        <f t="shared" si="164"/>
        <v>0</v>
      </c>
      <c r="AC359" s="41">
        <f t="shared" si="164"/>
        <v>0</v>
      </c>
      <c r="AD359" s="41">
        <f t="shared" si="164"/>
        <v>0</v>
      </c>
      <c r="AE359" s="6">
        <f t="shared" si="164"/>
        <v>0</v>
      </c>
      <c r="AF359" s="41">
        <f t="shared" si="164"/>
        <v>0</v>
      </c>
      <c r="AG359" s="41">
        <f t="shared" si="164"/>
        <v>0</v>
      </c>
      <c r="AH359" s="41">
        <f t="shared" si="164"/>
        <v>0</v>
      </c>
      <c r="AI359" s="41">
        <f t="shared" si="164"/>
        <v>0</v>
      </c>
      <c r="AJ359" s="41">
        <f t="shared" si="164"/>
        <v>0</v>
      </c>
      <c r="AK359" s="41">
        <f t="shared" si="164"/>
        <v>0</v>
      </c>
      <c r="AL359" s="41">
        <f t="shared" si="164"/>
        <v>0</v>
      </c>
      <c r="AM359" s="41">
        <f t="shared" si="164"/>
        <v>0</v>
      </c>
      <c r="AN359" s="41">
        <f t="shared" si="164"/>
        <v>16.600790513833992</v>
      </c>
      <c r="AO359" s="41">
        <f t="shared" si="164"/>
        <v>743</v>
      </c>
      <c r="AP359" s="110">
        <f t="shared" si="164"/>
        <v>2.89</v>
      </c>
      <c r="AQ359" s="111">
        <f t="shared" si="164"/>
        <v>2.31</v>
      </c>
      <c r="AR359" s="112">
        <f t="shared" si="164"/>
        <v>79.930795847750872</v>
      </c>
      <c r="AS359" s="112">
        <f t="shared" si="164"/>
        <v>18.844984802431625</v>
      </c>
      <c r="AT359" s="113">
        <f t="shared" si="164"/>
        <v>834</v>
      </c>
      <c r="AU359" s="114">
        <f t="shared" si="164"/>
        <v>2.06</v>
      </c>
      <c r="AV359" s="115">
        <f t="shared" si="164"/>
        <v>1.41</v>
      </c>
      <c r="AW359" s="112">
        <f t="shared" si="164"/>
        <v>68.122270742358083</v>
      </c>
      <c r="AX359" s="112">
        <f t="shared" si="164"/>
        <v>31.018518518518519</v>
      </c>
      <c r="AY359" s="61">
        <f t="shared" si="164"/>
        <v>46.344066892012115</v>
      </c>
      <c r="AZ359" s="97">
        <f t="shared" si="164"/>
        <v>81.99</v>
      </c>
      <c r="BA359" s="68">
        <f t="shared" si="164"/>
        <v>64.099999999999994</v>
      </c>
      <c r="BB359" s="68">
        <f t="shared" si="164"/>
        <v>34.6</v>
      </c>
      <c r="BC359" s="68">
        <f t="shared" si="164"/>
        <v>4599</v>
      </c>
      <c r="BD359" s="68">
        <f t="shared" si="164"/>
        <v>0</v>
      </c>
      <c r="BE359" s="15">
        <f t="shared" si="164"/>
        <v>0</v>
      </c>
      <c r="BF359" s="6">
        <f t="shared" si="164"/>
        <v>7207</v>
      </c>
      <c r="BG359" s="41">
        <f t="shared" si="164"/>
        <v>0</v>
      </c>
      <c r="BH359" s="42">
        <f t="shared" si="164"/>
        <v>0</v>
      </c>
      <c r="BI359" s="42">
        <f t="shared" si="164"/>
        <v>0</v>
      </c>
      <c r="BJ359" s="42">
        <f t="shared" si="164"/>
        <v>0</v>
      </c>
      <c r="BK359" s="42">
        <f t="shared" si="164"/>
        <v>2914</v>
      </c>
      <c r="BL359" s="42">
        <f t="shared" si="164"/>
        <v>0</v>
      </c>
      <c r="BM359" s="15">
        <f t="shared" si="164"/>
        <v>0</v>
      </c>
    </row>
    <row r="360" spans="1:65" outlineLevel="2" x14ac:dyDescent="0.3">
      <c r="A360" s="158" t="s">
        <v>50</v>
      </c>
      <c r="B360" s="159"/>
      <c r="C360" s="51">
        <f>IFERROR(SUBTOTAL(1,C327:C357),"")</f>
        <v>307336.83870967739</v>
      </c>
      <c r="D360" s="61" t="str">
        <f t="shared" ref="D360:BM360" si="165">IFERROR(SUBTOTAL(1,D327:D357),"")</f>
        <v/>
      </c>
      <c r="E360" s="12" t="str">
        <f t="shared" si="165"/>
        <v/>
      </c>
      <c r="F360" s="12" t="str">
        <f t="shared" si="165"/>
        <v/>
      </c>
      <c r="G360" s="12" t="str">
        <f t="shared" si="165"/>
        <v/>
      </c>
      <c r="H360" s="12" t="str">
        <f t="shared" si="165"/>
        <v/>
      </c>
      <c r="I360" s="12" t="str">
        <f t="shared" si="165"/>
        <v/>
      </c>
      <c r="J360" s="12" t="str">
        <f t="shared" si="165"/>
        <v/>
      </c>
      <c r="K360" s="12" t="str">
        <f t="shared" si="165"/>
        <v/>
      </c>
      <c r="L360" s="12" t="str">
        <f t="shared" si="165"/>
        <v/>
      </c>
      <c r="M360" s="72">
        <f t="shared" si="165"/>
        <v>7</v>
      </c>
      <c r="N360" s="83">
        <f t="shared" si="165"/>
        <v>7.0274999999999999</v>
      </c>
      <c r="O360" s="83">
        <f t="shared" si="165"/>
        <v>7.01</v>
      </c>
      <c r="P360" s="83" t="str">
        <f t="shared" si="165"/>
        <v/>
      </c>
      <c r="Q360" s="83" t="str">
        <f t="shared" si="165"/>
        <v/>
      </c>
      <c r="R360" s="83" t="str">
        <f t="shared" si="165"/>
        <v/>
      </c>
      <c r="S360" s="83" t="str">
        <f t="shared" si="165"/>
        <v/>
      </c>
      <c r="T360" s="83" t="str">
        <f t="shared" si="165"/>
        <v/>
      </c>
      <c r="U360" s="83" t="str">
        <f t="shared" si="165"/>
        <v/>
      </c>
      <c r="V360" s="6" t="str">
        <f t="shared" si="165"/>
        <v/>
      </c>
      <c r="W360" s="41" t="str">
        <f t="shared" si="165"/>
        <v/>
      </c>
      <c r="X360" s="41" t="str">
        <f t="shared" si="165"/>
        <v/>
      </c>
      <c r="Y360" s="41" t="str">
        <f t="shared" si="165"/>
        <v/>
      </c>
      <c r="Z360" s="41" t="str">
        <f t="shared" si="165"/>
        <v/>
      </c>
      <c r="AA360" s="41" t="str">
        <f t="shared" si="165"/>
        <v/>
      </c>
      <c r="AB360" s="41" t="str">
        <f t="shared" si="165"/>
        <v/>
      </c>
      <c r="AC360" s="41" t="str">
        <f t="shared" si="165"/>
        <v/>
      </c>
      <c r="AD360" s="41" t="str">
        <f t="shared" si="165"/>
        <v/>
      </c>
      <c r="AE360" s="6" t="str">
        <f t="shared" si="165"/>
        <v/>
      </c>
      <c r="AF360" s="41" t="str">
        <f t="shared" si="165"/>
        <v/>
      </c>
      <c r="AG360" s="41" t="str">
        <f t="shared" si="165"/>
        <v/>
      </c>
      <c r="AH360" s="41" t="str">
        <f t="shared" si="165"/>
        <v/>
      </c>
      <c r="AI360" s="41" t="str">
        <f t="shared" si="165"/>
        <v/>
      </c>
      <c r="AJ360" s="41" t="str">
        <f t="shared" si="165"/>
        <v/>
      </c>
      <c r="AK360" s="41" t="str">
        <f t="shared" si="165"/>
        <v/>
      </c>
      <c r="AL360" s="41" t="str">
        <f t="shared" si="165"/>
        <v/>
      </c>
      <c r="AM360" s="41" t="str">
        <f t="shared" si="165"/>
        <v/>
      </c>
      <c r="AN360" s="41">
        <f t="shared" si="165"/>
        <v>19.856866316599341</v>
      </c>
      <c r="AO360" s="41">
        <f t="shared" si="165"/>
        <v>1078.3548387096773</v>
      </c>
      <c r="AP360" s="110">
        <f t="shared" si="165"/>
        <v>3.1349999999999998</v>
      </c>
      <c r="AQ360" s="111">
        <f t="shared" si="165"/>
        <v>2.5274999999999999</v>
      </c>
      <c r="AR360" s="112">
        <f t="shared" si="165"/>
        <v>80.602959502247131</v>
      </c>
      <c r="AS360" s="112">
        <f t="shared" si="165"/>
        <v>19.397040497752869</v>
      </c>
      <c r="AT360" s="113">
        <f t="shared" si="165"/>
        <v>1158.1935483870968</v>
      </c>
      <c r="AU360" s="114">
        <f t="shared" si="165"/>
        <v>2.1578947368421049</v>
      </c>
      <c r="AV360" s="115">
        <f t="shared" si="165"/>
        <v>1.4849999999999999</v>
      </c>
      <c r="AW360" s="112">
        <f t="shared" si="165"/>
        <v>68.596890866978185</v>
      </c>
      <c r="AX360" s="112">
        <f t="shared" si="165"/>
        <v>31.403109133021822</v>
      </c>
      <c r="AY360" s="61">
        <f t="shared" si="165"/>
        <v>47.438743445199464</v>
      </c>
      <c r="AZ360" s="97">
        <f t="shared" si="165"/>
        <v>82.40631578947368</v>
      </c>
      <c r="BA360" s="68">
        <f t="shared" si="165"/>
        <v>64.099999999999994</v>
      </c>
      <c r="BB360" s="68">
        <f t="shared" si="165"/>
        <v>34.6</v>
      </c>
      <c r="BC360" s="68">
        <f t="shared" si="165"/>
        <v>4599</v>
      </c>
      <c r="BD360" s="68" t="str">
        <f t="shared" si="165"/>
        <v/>
      </c>
      <c r="BE360" s="15" t="str">
        <f>IFERROR(SUBTOTAL(1,BE327:BE357),"")</f>
        <v/>
      </c>
      <c r="BF360" s="6">
        <f t="shared" si="165"/>
        <v>10056</v>
      </c>
      <c r="BG360" s="41">
        <f t="shared" si="165"/>
        <v>3974.5483870967741</v>
      </c>
      <c r="BH360" s="42">
        <f t="shared" si="165"/>
        <v>903.74193548387098</v>
      </c>
      <c r="BI360" s="42" t="str">
        <f t="shared" si="165"/>
        <v/>
      </c>
      <c r="BJ360" s="42" t="str">
        <f t="shared" si="165"/>
        <v/>
      </c>
      <c r="BK360" s="42">
        <f t="shared" si="165"/>
        <v>5177.7096774193551</v>
      </c>
      <c r="BL360" s="42" t="str">
        <f t="shared" si="165"/>
        <v/>
      </c>
      <c r="BM360" s="15" t="str">
        <f t="shared" si="165"/>
        <v/>
      </c>
    </row>
    <row r="361" spans="1:65" ht="17.25" outlineLevel="1" thickBot="1" x14ac:dyDescent="0.35">
      <c r="A361" s="160" t="s">
        <v>51</v>
      </c>
      <c r="B361" s="161"/>
      <c r="C361" s="52">
        <f>SUBTOTAL(9,C327:C357)</f>
        <v>9527442</v>
      </c>
      <c r="D361" s="62"/>
      <c r="E361" s="30"/>
      <c r="F361" s="30"/>
      <c r="G361" s="30"/>
      <c r="H361" s="30"/>
      <c r="I361" s="30"/>
      <c r="J361" s="30"/>
      <c r="K361" s="30"/>
      <c r="L361" s="30"/>
      <c r="M361" s="73"/>
      <c r="N361" s="84"/>
      <c r="O361" s="84"/>
      <c r="P361" s="84"/>
      <c r="Q361" s="84"/>
      <c r="R361" s="84"/>
      <c r="S361" s="84"/>
      <c r="T361" s="84"/>
      <c r="U361" s="84"/>
      <c r="V361" s="93"/>
      <c r="W361" s="94"/>
      <c r="X361" s="94"/>
      <c r="Y361" s="94"/>
      <c r="Z361" s="94"/>
      <c r="AA361" s="94"/>
      <c r="AB361" s="94"/>
      <c r="AC361" s="94"/>
      <c r="AD361" s="94"/>
      <c r="AE361" s="93"/>
      <c r="AF361" s="94"/>
      <c r="AG361" s="94"/>
      <c r="AH361" s="94"/>
      <c r="AI361" s="94"/>
      <c r="AJ361" s="94"/>
      <c r="AK361" s="94"/>
      <c r="AL361" s="94"/>
      <c r="AM361" s="94"/>
      <c r="AN361" s="94"/>
      <c r="AO361" s="43">
        <f>SUBTOTAL(9,AO327:AO357)</f>
        <v>33429</v>
      </c>
      <c r="AP361" s="116"/>
      <c r="AQ361" s="117"/>
      <c r="AR361" s="118"/>
      <c r="AS361" s="118"/>
      <c r="AT361" s="119">
        <f>SUBTOTAL(9,AT327:AT357)</f>
        <v>35904</v>
      </c>
      <c r="AU361" s="120"/>
      <c r="AV361" s="121"/>
      <c r="AW361" s="118"/>
      <c r="AX361" s="118"/>
      <c r="AY361" s="62"/>
      <c r="AZ361" s="98"/>
      <c r="BA361" s="69"/>
      <c r="BB361" s="69"/>
      <c r="BC361" s="69"/>
      <c r="BD361" s="69"/>
      <c r="BE361" s="16">
        <f>SUBTOTAL(9,BE327:BE357)</f>
        <v>0</v>
      </c>
      <c r="BF361" s="7">
        <f t="shared" ref="BF361:BM361" si="166">SUBTOTAL(9,BF327:BF357)</f>
        <v>311736</v>
      </c>
      <c r="BG361" s="43">
        <f t="shared" si="166"/>
        <v>123211</v>
      </c>
      <c r="BH361" s="44">
        <f t="shared" si="166"/>
        <v>28016</v>
      </c>
      <c r="BI361" s="44">
        <f t="shared" si="166"/>
        <v>0</v>
      </c>
      <c r="BJ361" s="44">
        <f t="shared" si="166"/>
        <v>0</v>
      </c>
      <c r="BK361" s="44">
        <f t="shared" si="166"/>
        <v>160509</v>
      </c>
      <c r="BL361" s="44">
        <f t="shared" si="166"/>
        <v>0</v>
      </c>
      <c r="BM361" s="16">
        <f t="shared" si="166"/>
        <v>0</v>
      </c>
    </row>
    <row r="362" spans="1:65" outlineLevel="5" x14ac:dyDescent="0.3">
      <c r="A362" s="21">
        <f t="shared" si="144"/>
        <v>11</v>
      </c>
      <c r="B362" s="33">
        <f>B357+1</f>
        <v>44866</v>
      </c>
      <c r="C362" s="51">
        <v>293416</v>
      </c>
      <c r="D362" s="64" t="str">
        <f t="shared" ref="D362:D391" si="167">IFERROR(ROUND(AVERAGE(E362:L362),1),"")</f>
        <v/>
      </c>
      <c r="E362" s="12"/>
      <c r="F362" s="12"/>
      <c r="G362" s="12"/>
      <c r="H362" s="12"/>
      <c r="I362" s="12"/>
      <c r="J362" s="12"/>
      <c r="K362" s="12"/>
      <c r="L362" s="12"/>
      <c r="M362" s="74" t="str">
        <f t="shared" ref="M362:M391" si="168">IFERROR(ROUND(AVERAGE(N362:U362),1),"")</f>
        <v/>
      </c>
      <c r="N362" s="83" t="s">
        <v>103</v>
      </c>
      <c r="O362" s="83" t="s">
        <v>103</v>
      </c>
      <c r="P362" s="83"/>
      <c r="Q362" s="83"/>
      <c r="R362" s="83"/>
      <c r="S362" s="83"/>
      <c r="T362" s="83"/>
      <c r="U362" s="83"/>
      <c r="V362" s="5" t="str">
        <f t="shared" ref="V362:V391" si="169">IFERROR(ROUND(AVERAGE(W362:AD362),1),"")</f>
        <v/>
      </c>
      <c r="W362" s="41"/>
      <c r="X362" s="41"/>
      <c r="Y362" s="41"/>
      <c r="Z362" s="41"/>
      <c r="AA362" s="41"/>
      <c r="AB362" s="41"/>
      <c r="AC362" s="41"/>
      <c r="AD362" s="41"/>
      <c r="AE362" s="5" t="str">
        <f t="shared" ref="AE362:AE391" si="170">IFERROR(ROUND(AVERAGE(AF362:AM362),1),"")</f>
        <v/>
      </c>
      <c r="AF362" s="41"/>
      <c r="AG362" s="41"/>
      <c r="AH362" s="41"/>
      <c r="AI362" s="41"/>
      <c r="AJ362" s="41"/>
      <c r="AK362" s="41"/>
      <c r="AL362" s="41"/>
      <c r="AM362" s="41"/>
      <c r="AN362" s="41">
        <f>21000/AO362</f>
        <v>20.588235294117649</v>
      </c>
      <c r="AO362" s="41">
        <v>1020</v>
      </c>
      <c r="AP362" s="110" t="s">
        <v>103</v>
      </c>
      <c r="AQ362" s="111" t="s">
        <v>103</v>
      </c>
      <c r="AR362" s="126" t="str">
        <f t="shared" ref="AR362:AR391" si="171">IFERROR(AQ362/AP362*100,"")</f>
        <v/>
      </c>
      <c r="AS362" s="126" t="str">
        <f t="shared" ref="AS362:AS391" si="172">IFERROR(100-AR362,"")</f>
        <v/>
      </c>
      <c r="AT362" s="127">
        <v>1194</v>
      </c>
      <c r="AU362" s="128">
        <v>2.14</v>
      </c>
      <c r="AV362" s="129" t="s">
        <v>103</v>
      </c>
      <c r="AW362" s="126" t="str">
        <f t="shared" ref="AW362:AW391" si="173">IFERROR(AV362/AU362*100,"")</f>
        <v/>
      </c>
      <c r="AX362" s="126" t="str">
        <f t="shared" ref="AX362:AX391" si="174">IFERROR(100-AW362,"")</f>
        <v/>
      </c>
      <c r="AY362" s="64" t="str">
        <f t="shared" ref="AY362:AY391" si="175">IFERROR((1-((AW362*AS362)/(AX362*AR362)))*100,"")</f>
        <v/>
      </c>
      <c r="AZ362" s="97">
        <v>82.34</v>
      </c>
      <c r="BA362" s="68"/>
      <c r="BB362" s="68"/>
      <c r="BC362" s="68"/>
      <c r="BD362" s="68"/>
      <c r="BE362" s="15"/>
      <c r="BF362" s="5">
        <f t="shared" ref="BF362:BF391" si="176">IF(SUM(BG362:BM362)=0,"",SUM(BG362:BM362))</f>
        <v>9786</v>
      </c>
      <c r="BG362" s="41">
        <v>4708</v>
      </c>
      <c r="BH362" s="42">
        <v>0</v>
      </c>
      <c r="BI362" s="42"/>
      <c r="BJ362" s="42"/>
      <c r="BK362" s="42">
        <v>5078</v>
      </c>
      <c r="BL362" s="42"/>
      <c r="BM362" s="15"/>
    </row>
    <row r="363" spans="1:65" outlineLevel="5" x14ac:dyDescent="0.3">
      <c r="A363" s="22">
        <f t="shared" si="144"/>
        <v>11</v>
      </c>
      <c r="B363" s="9">
        <f t="shared" si="162"/>
        <v>44867</v>
      </c>
      <c r="C363" s="51">
        <v>294352</v>
      </c>
      <c r="D363" s="64" t="str">
        <f t="shared" si="167"/>
        <v/>
      </c>
      <c r="E363" s="12"/>
      <c r="F363" s="12"/>
      <c r="G363" s="12"/>
      <c r="H363" s="12"/>
      <c r="I363" s="12"/>
      <c r="J363" s="12"/>
      <c r="K363" s="12"/>
      <c r="L363" s="12"/>
      <c r="M363" s="74" t="str">
        <f t="shared" si="168"/>
        <v/>
      </c>
      <c r="N363" s="83" t="s">
        <v>103</v>
      </c>
      <c r="O363" s="83" t="s">
        <v>103</v>
      </c>
      <c r="P363" s="83"/>
      <c r="Q363" s="83"/>
      <c r="R363" s="83"/>
      <c r="S363" s="83"/>
      <c r="T363" s="83"/>
      <c r="U363" s="83"/>
      <c r="V363" s="5" t="str">
        <f t="shared" si="169"/>
        <v/>
      </c>
      <c r="W363" s="41"/>
      <c r="X363" s="41"/>
      <c r="Y363" s="41"/>
      <c r="Z363" s="41"/>
      <c r="AA363" s="41"/>
      <c r="AB363" s="41"/>
      <c r="AC363" s="41"/>
      <c r="AD363" s="41"/>
      <c r="AE363" s="5" t="str">
        <f t="shared" si="170"/>
        <v/>
      </c>
      <c r="AF363" s="41"/>
      <c r="AG363" s="41"/>
      <c r="AH363" s="41"/>
      <c r="AI363" s="41"/>
      <c r="AJ363" s="41"/>
      <c r="AK363" s="41"/>
      <c r="AL363" s="41"/>
      <c r="AM363" s="41"/>
      <c r="AN363" s="41">
        <f t="shared" ref="AN363:AN391" si="177">21000/AO363</f>
        <v>18.650088809946713</v>
      </c>
      <c r="AO363" s="41">
        <v>1126</v>
      </c>
      <c r="AP363" s="110" t="s">
        <v>103</v>
      </c>
      <c r="AQ363" s="111" t="s">
        <v>103</v>
      </c>
      <c r="AR363" s="126" t="str">
        <f t="shared" si="171"/>
        <v/>
      </c>
      <c r="AS363" s="126" t="str">
        <f t="shared" si="172"/>
        <v/>
      </c>
      <c r="AT363" s="127">
        <v>1251</v>
      </c>
      <c r="AU363" s="128">
        <v>2.1800000000000002</v>
      </c>
      <c r="AV363" s="129" t="s">
        <v>103</v>
      </c>
      <c r="AW363" s="126" t="str">
        <f t="shared" si="173"/>
        <v/>
      </c>
      <c r="AX363" s="126" t="str">
        <f t="shared" si="174"/>
        <v/>
      </c>
      <c r="AY363" s="64" t="str">
        <f t="shared" si="175"/>
        <v/>
      </c>
      <c r="AZ363" s="97">
        <v>82.81</v>
      </c>
      <c r="BA363" s="68"/>
      <c r="BB363" s="68"/>
      <c r="BC363" s="68"/>
      <c r="BD363" s="68"/>
      <c r="BE363" s="15"/>
      <c r="BF363" s="5">
        <f t="shared" si="176"/>
        <v>10893</v>
      </c>
      <c r="BG363" s="41">
        <v>4365</v>
      </c>
      <c r="BH363" s="42">
        <v>826</v>
      </c>
      <c r="BI363" s="42"/>
      <c r="BJ363" s="42"/>
      <c r="BK363" s="42">
        <v>5702</v>
      </c>
      <c r="BL363" s="42"/>
      <c r="BM363" s="15"/>
    </row>
    <row r="364" spans="1:65" outlineLevel="5" x14ac:dyDescent="0.3">
      <c r="A364" s="22">
        <f t="shared" si="144"/>
        <v>11</v>
      </c>
      <c r="B364" s="9">
        <f t="shared" si="162"/>
        <v>44868</v>
      </c>
      <c r="C364" s="51">
        <v>289474</v>
      </c>
      <c r="D364" s="64" t="str">
        <f t="shared" si="167"/>
        <v/>
      </c>
      <c r="E364" s="12"/>
      <c r="F364" s="12"/>
      <c r="G364" s="12"/>
      <c r="H364" s="12"/>
      <c r="I364" s="12"/>
      <c r="J364" s="12"/>
      <c r="K364" s="12"/>
      <c r="L364" s="12"/>
      <c r="M364" s="74">
        <f t="shared" si="168"/>
        <v>7.1</v>
      </c>
      <c r="N364" s="83">
        <v>7.04</v>
      </c>
      <c r="O364" s="83">
        <v>7.1</v>
      </c>
      <c r="P364" s="83"/>
      <c r="Q364" s="83"/>
      <c r="R364" s="83"/>
      <c r="S364" s="83"/>
      <c r="T364" s="83"/>
      <c r="U364" s="83"/>
      <c r="V364" s="5" t="str">
        <f t="shared" si="169"/>
        <v/>
      </c>
      <c r="W364" s="41"/>
      <c r="X364" s="41"/>
      <c r="Y364" s="41"/>
      <c r="Z364" s="41"/>
      <c r="AA364" s="41"/>
      <c r="AB364" s="41"/>
      <c r="AC364" s="41"/>
      <c r="AD364" s="41"/>
      <c r="AE364" s="5" t="str">
        <f t="shared" si="170"/>
        <v/>
      </c>
      <c r="AF364" s="41"/>
      <c r="AG364" s="41"/>
      <c r="AH364" s="41"/>
      <c r="AI364" s="41"/>
      <c r="AJ364" s="41"/>
      <c r="AK364" s="41"/>
      <c r="AL364" s="41"/>
      <c r="AM364" s="41"/>
      <c r="AN364" s="41">
        <f t="shared" si="177"/>
        <v>20.05730659025788</v>
      </c>
      <c r="AO364" s="41">
        <v>1047</v>
      </c>
      <c r="AP364" s="110">
        <v>2.5499999999999998</v>
      </c>
      <c r="AQ364" s="111">
        <v>2.08</v>
      </c>
      <c r="AR364" s="126">
        <f t="shared" si="171"/>
        <v>81.568627450980401</v>
      </c>
      <c r="AS364" s="126">
        <f t="shared" si="172"/>
        <v>18.431372549019599</v>
      </c>
      <c r="AT364" s="127">
        <v>1232</v>
      </c>
      <c r="AU364" s="128">
        <v>2.11</v>
      </c>
      <c r="AV364" s="129">
        <v>1.45</v>
      </c>
      <c r="AW364" s="126">
        <f t="shared" si="173"/>
        <v>68.720379146919427</v>
      </c>
      <c r="AX364" s="126">
        <f t="shared" si="174"/>
        <v>31.279620853080573</v>
      </c>
      <c r="AY364" s="64">
        <f t="shared" si="175"/>
        <v>50.356934731934764</v>
      </c>
      <c r="AZ364" s="97">
        <v>83.46</v>
      </c>
      <c r="BA364" s="68"/>
      <c r="BB364" s="68"/>
      <c r="BC364" s="68"/>
      <c r="BD364" s="68"/>
      <c r="BE364" s="15"/>
      <c r="BF364" s="5">
        <f t="shared" si="176"/>
        <v>10702</v>
      </c>
      <c r="BG364" s="41">
        <v>3515</v>
      </c>
      <c r="BH364" s="42">
        <v>1449</v>
      </c>
      <c r="BI364" s="42"/>
      <c r="BJ364" s="42"/>
      <c r="BK364" s="42">
        <v>5738</v>
      </c>
      <c r="BL364" s="42"/>
      <c r="BM364" s="15"/>
    </row>
    <row r="365" spans="1:65" outlineLevel="5" x14ac:dyDescent="0.3">
      <c r="A365" s="22">
        <f t="shared" si="144"/>
        <v>11</v>
      </c>
      <c r="B365" s="9">
        <f t="shared" si="162"/>
        <v>44869</v>
      </c>
      <c r="C365" s="51">
        <v>288973</v>
      </c>
      <c r="D365" s="64" t="str">
        <f t="shared" si="167"/>
        <v/>
      </c>
      <c r="E365" s="12"/>
      <c r="F365" s="12"/>
      <c r="G365" s="12"/>
      <c r="H365" s="12"/>
      <c r="I365" s="12"/>
      <c r="J365" s="12"/>
      <c r="K365" s="12"/>
      <c r="L365" s="12"/>
      <c r="M365" s="74" t="str">
        <f t="shared" si="168"/>
        <v/>
      </c>
      <c r="N365" s="83" t="s">
        <v>103</v>
      </c>
      <c r="O365" s="83" t="s">
        <v>103</v>
      </c>
      <c r="P365" s="83"/>
      <c r="Q365" s="83"/>
      <c r="R365" s="83"/>
      <c r="S365" s="83"/>
      <c r="T365" s="83"/>
      <c r="U365" s="83"/>
      <c r="V365" s="5" t="str">
        <f t="shared" si="169"/>
        <v/>
      </c>
      <c r="W365" s="41"/>
      <c r="X365" s="41"/>
      <c r="Y365" s="41"/>
      <c r="Z365" s="41"/>
      <c r="AA365" s="41"/>
      <c r="AB365" s="41"/>
      <c r="AC365" s="41"/>
      <c r="AD365" s="41"/>
      <c r="AE365" s="5" t="str">
        <f t="shared" si="170"/>
        <v/>
      </c>
      <c r="AF365" s="41"/>
      <c r="AG365" s="41"/>
      <c r="AH365" s="41"/>
      <c r="AI365" s="41"/>
      <c r="AJ365" s="41"/>
      <c r="AK365" s="41"/>
      <c r="AL365" s="41"/>
      <c r="AM365" s="41"/>
      <c r="AN365" s="41">
        <f t="shared" si="177"/>
        <v>20.895522388059703</v>
      </c>
      <c r="AO365" s="41">
        <v>1005</v>
      </c>
      <c r="AP365" s="110" t="s">
        <v>103</v>
      </c>
      <c r="AQ365" s="111" t="s">
        <v>103</v>
      </c>
      <c r="AR365" s="126" t="str">
        <f t="shared" si="171"/>
        <v/>
      </c>
      <c r="AS365" s="126" t="str">
        <f t="shared" si="172"/>
        <v/>
      </c>
      <c r="AT365" s="127">
        <v>1200</v>
      </c>
      <c r="AU365" s="128">
        <v>2.14</v>
      </c>
      <c r="AV365" s="129" t="s">
        <v>103</v>
      </c>
      <c r="AW365" s="126" t="str">
        <f t="shared" si="173"/>
        <v/>
      </c>
      <c r="AX365" s="126" t="str">
        <f t="shared" si="174"/>
        <v/>
      </c>
      <c r="AY365" s="64" t="str">
        <f t="shared" si="175"/>
        <v/>
      </c>
      <c r="AZ365" s="97">
        <v>83.18</v>
      </c>
      <c r="BA365" s="68"/>
      <c r="BB365" s="68"/>
      <c r="BC365" s="68"/>
      <c r="BD365" s="68"/>
      <c r="BE365" s="15"/>
      <c r="BF365" s="5">
        <f t="shared" si="176"/>
        <v>10460</v>
      </c>
      <c r="BG365" s="41">
        <v>5203</v>
      </c>
      <c r="BH365" s="42">
        <v>0</v>
      </c>
      <c r="BI365" s="42"/>
      <c r="BJ365" s="42"/>
      <c r="BK365" s="42">
        <v>5257</v>
      </c>
      <c r="BL365" s="42"/>
      <c r="BM365" s="15"/>
    </row>
    <row r="366" spans="1:65" outlineLevel="5" x14ac:dyDescent="0.3">
      <c r="A366" s="22">
        <f t="shared" si="144"/>
        <v>11</v>
      </c>
      <c r="B366" s="9">
        <f t="shared" si="162"/>
        <v>44870</v>
      </c>
      <c r="C366" s="51">
        <v>297545</v>
      </c>
      <c r="D366" s="64" t="str">
        <f t="shared" si="167"/>
        <v/>
      </c>
      <c r="E366" s="12"/>
      <c r="F366" s="12"/>
      <c r="G366" s="12"/>
      <c r="H366" s="12"/>
      <c r="I366" s="12"/>
      <c r="J366" s="12"/>
      <c r="K366" s="12"/>
      <c r="L366" s="12"/>
      <c r="M366" s="74" t="str">
        <f t="shared" si="168"/>
        <v/>
      </c>
      <c r="N366" s="83" t="s">
        <v>103</v>
      </c>
      <c r="O366" s="83" t="s">
        <v>103</v>
      </c>
      <c r="P366" s="83"/>
      <c r="Q366" s="83"/>
      <c r="R366" s="83"/>
      <c r="S366" s="83"/>
      <c r="T366" s="83"/>
      <c r="U366" s="83"/>
      <c r="V366" s="5" t="str">
        <f t="shared" si="169"/>
        <v/>
      </c>
      <c r="W366" s="41"/>
      <c r="X366" s="41"/>
      <c r="Y366" s="41"/>
      <c r="Z366" s="41"/>
      <c r="AA366" s="41"/>
      <c r="AB366" s="41"/>
      <c r="AC366" s="41"/>
      <c r="AD366" s="41"/>
      <c r="AE366" s="5" t="str">
        <f t="shared" si="170"/>
        <v/>
      </c>
      <c r="AF366" s="41"/>
      <c r="AG366" s="41"/>
      <c r="AH366" s="41"/>
      <c r="AI366" s="41"/>
      <c r="AJ366" s="41"/>
      <c r="AK366" s="41"/>
      <c r="AL366" s="41"/>
      <c r="AM366" s="41"/>
      <c r="AN366" s="41">
        <f t="shared" si="177"/>
        <v>20.895522388059703</v>
      </c>
      <c r="AO366" s="41">
        <v>1005</v>
      </c>
      <c r="AP366" s="110" t="s">
        <v>103</v>
      </c>
      <c r="AQ366" s="111" t="s">
        <v>103</v>
      </c>
      <c r="AR366" s="126" t="str">
        <f t="shared" si="171"/>
        <v/>
      </c>
      <c r="AS366" s="126" t="str">
        <f t="shared" si="172"/>
        <v/>
      </c>
      <c r="AT366" s="127">
        <v>1270</v>
      </c>
      <c r="AU366" s="128" t="s">
        <v>103</v>
      </c>
      <c r="AV366" s="129" t="s">
        <v>103</v>
      </c>
      <c r="AW366" s="126" t="str">
        <f t="shared" si="173"/>
        <v/>
      </c>
      <c r="AX366" s="126" t="str">
        <f t="shared" si="174"/>
        <v/>
      </c>
      <c r="AY366" s="64" t="str">
        <f t="shared" si="175"/>
        <v/>
      </c>
      <c r="AZ366" s="97" t="s">
        <v>103</v>
      </c>
      <c r="BA366" s="68"/>
      <c r="BB366" s="68"/>
      <c r="BC366" s="68"/>
      <c r="BD366" s="68"/>
      <c r="BE366" s="15"/>
      <c r="BF366" s="5">
        <f t="shared" si="176"/>
        <v>11500</v>
      </c>
      <c r="BG366" s="41">
        <v>5612</v>
      </c>
      <c r="BH366" s="42">
        <v>0</v>
      </c>
      <c r="BI366" s="42"/>
      <c r="BJ366" s="42"/>
      <c r="BK366" s="42">
        <v>5888</v>
      </c>
      <c r="BL366" s="42"/>
      <c r="BM366" s="15"/>
    </row>
    <row r="367" spans="1:65" outlineLevel="5" x14ac:dyDescent="0.3">
      <c r="A367" s="22">
        <f t="shared" si="144"/>
        <v>11</v>
      </c>
      <c r="B367" s="9">
        <f t="shared" si="162"/>
        <v>44871</v>
      </c>
      <c r="C367" s="51">
        <v>291918</v>
      </c>
      <c r="D367" s="64" t="str">
        <f t="shared" si="167"/>
        <v/>
      </c>
      <c r="E367" s="12"/>
      <c r="F367" s="12"/>
      <c r="G367" s="12"/>
      <c r="H367" s="12"/>
      <c r="I367" s="12"/>
      <c r="J367" s="12"/>
      <c r="K367" s="12"/>
      <c r="L367" s="12"/>
      <c r="M367" s="74" t="str">
        <f t="shared" si="168"/>
        <v/>
      </c>
      <c r="N367" s="83" t="s">
        <v>103</v>
      </c>
      <c r="O367" s="83" t="s">
        <v>103</v>
      </c>
      <c r="P367" s="83"/>
      <c r="Q367" s="83"/>
      <c r="R367" s="83"/>
      <c r="S367" s="83"/>
      <c r="T367" s="83"/>
      <c r="U367" s="83"/>
      <c r="V367" s="5" t="str">
        <f t="shared" si="169"/>
        <v/>
      </c>
      <c r="W367" s="41"/>
      <c r="X367" s="41"/>
      <c r="Y367" s="41"/>
      <c r="Z367" s="41"/>
      <c r="AA367" s="41"/>
      <c r="AB367" s="41"/>
      <c r="AC367" s="41"/>
      <c r="AD367" s="41"/>
      <c r="AE367" s="5" t="str">
        <f t="shared" si="170"/>
        <v/>
      </c>
      <c r="AF367" s="41"/>
      <c r="AG367" s="41"/>
      <c r="AH367" s="41"/>
      <c r="AI367" s="41"/>
      <c r="AJ367" s="41"/>
      <c r="AK367" s="41"/>
      <c r="AL367" s="41"/>
      <c r="AM367" s="41"/>
      <c r="AN367" s="41">
        <f t="shared" si="177"/>
        <v>21.784232365145229</v>
      </c>
      <c r="AO367" s="41">
        <v>964</v>
      </c>
      <c r="AP367" s="110" t="s">
        <v>103</v>
      </c>
      <c r="AQ367" s="111" t="s">
        <v>103</v>
      </c>
      <c r="AR367" s="126" t="str">
        <f t="shared" si="171"/>
        <v/>
      </c>
      <c r="AS367" s="126" t="str">
        <f t="shared" si="172"/>
        <v/>
      </c>
      <c r="AT367" s="127">
        <v>1188</v>
      </c>
      <c r="AU367" s="128" t="s">
        <v>103</v>
      </c>
      <c r="AV367" s="129" t="s">
        <v>103</v>
      </c>
      <c r="AW367" s="126" t="str">
        <f t="shared" si="173"/>
        <v/>
      </c>
      <c r="AX367" s="126" t="str">
        <f t="shared" si="174"/>
        <v/>
      </c>
      <c r="AY367" s="64" t="str">
        <f t="shared" si="175"/>
        <v/>
      </c>
      <c r="AZ367" s="97" t="s">
        <v>103</v>
      </c>
      <c r="BA367" s="68"/>
      <c r="BB367" s="68"/>
      <c r="BC367" s="68"/>
      <c r="BD367" s="68"/>
      <c r="BE367" s="15"/>
      <c r="BF367" s="5">
        <f t="shared" si="176"/>
        <v>11240</v>
      </c>
      <c r="BG367" s="41">
        <v>5628</v>
      </c>
      <c r="BH367" s="42">
        <v>0</v>
      </c>
      <c r="BI367" s="42"/>
      <c r="BJ367" s="42"/>
      <c r="BK367" s="42">
        <v>5612</v>
      </c>
      <c r="BL367" s="42"/>
      <c r="BM367" s="15"/>
    </row>
    <row r="368" spans="1:65" outlineLevel="5" x14ac:dyDescent="0.3">
      <c r="A368" s="22">
        <f t="shared" si="144"/>
        <v>11</v>
      </c>
      <c r="B368" s="9">
        <f t="shared" si="162"/>
        <v>44872</v>
      </c>
      <c r="C368" s="51">
        <v>294420</v>
      </c>
      <c r="D368" s="64" t="str">
        <f t="shared" si="167"/>
        <v/>
      </c>
      <c r="E368" s="12"/>
      <c r="F368" s="12"/>
      <c r="G368" s="12"/>
      <c r="H368" s="12"/>
      <c r="I368" s="12"/>
      <c r="J368" s="12"/>
      <c r="K368" s="12"/>
      <c r="L368" s="12"/>
      <c r="M368" s="74" t="str">
        <f t="shared" si="168"/>
        <v/>
      </c>
      <c r="N368" s="83" t="s">
        <v>103</v>
      </c>
      <c r="O368" s="83" t="s">
        <v>103</v>
      </c>
      <c r="P368" s="83"/>
      <c r="Q368" s="83"/>
      <c r="R368" s="83"/>
      <c r="S368" s="83"/>
      <c r="T368" s="83"/>
      <c r="U368" s="83"/>
      <c r="V368" s="5" t="str">
        <f t="shared" si="169"/>
        <v/>
      </c>
      <c r="W368" s="41"/>
      <c r="X368" s="41"/>
      <c r="Y368" s="41"/>
      <c r="Z368" s="41"/>
      <c r="AA368" s="41"/>
      <c r="AB368" s="41"/>
      <c r="AC368" s="41"/>
      <c r="AD368" s="41"/>
      <c r="AE368" s="5" t="str">
        <f t="shared" si="170"/>
        <v/>
      </c>
      <c r="AF368" s="41"/>
      <c r="AG368" s="41"/>
      <c r="AH368" s="41"/>
      <c r="AI368" s="41"/>
      <c r="AJ368" s="41"/>
      <c r="AK368" s="41"/>
      <c r="AL368" s="41"/>
      <c r="AM368" s="41"/>
      <c r="AN368" s="41">
        <f t="shared" si="177"/>
        <v>18.666666666666668</v>
      </c>
      <c r="AO368" s="41">
        <v>1125</v>
      </c>
      <c r="AP368" s="110" t="s">
        <v>103</v>
      </c>
      <c r="AQ368" s="111" t="s">
        <v>103</v>
      </c>
      <c r="AR368" s="126" t="str">
        <f t="shared" si="171"/>
        <v/>
      </c>
      <c r="AS368" s="126" t="str">
        <f t="shared" si="172"/>
        <v/>
      </c>
      <c r="AT368" s="127">
        <v>1208</v>
      </c>
      <c r="AU368" s="128">
        <v>2.12</v>
      </c>
      <c r="AV368" s="129" t="s">
        <v>103</v>
      </c>
      <c r="AW368" s="126" t="str">
        <f t="shared" si="173"/>
        <v/>
      </c>
      <c r="AX368" s="126" t="str">
        <f t="shared" si="174"/>
        <v/>
      </c>
      <c r="AY368" s="64" t="str">
        <f t="shared" si="175"/>
        <v/>
      </c>
      <c r="AZ368" s="97">
        <v>83.05</v>
      </c>
      <c r="BA368" s="68"/>
      <c r="BB368" s="68"/>
      <c r="BC368" s="68"/>
      <c r="BD368" s="68"/>
      <c r="BE368" s="15"/>
      <c r="BF368" s="5">
        <f t="shared" si="176"/>
        <v>9565</v>
      </c>
      <c r="BG368" s="41">
        <v>1815</v>
      </c>
      <c r="BH368" s="42">
        <v>1158</v>
      </c>
      <c r="BI368" s="42"/>
      <c r="BJ368" s="42"/>
      <c r="BK368" s="42">
        <v>6592</v>
      </c>
      <c r="BL368" s="42"/>
      <c r="BM368" s="15"/>
    </row>
    <row r="369" spans="1:65" outlineLevel="5" x14ac:dyDescent="0.3">
      <c r="A369" s="22">
        <f t="shared" si="144"/>
        <v>11</v>
      </c>
      <c r="B369" s="9">
        <f t="shared" si="162"/>
        <v>44873</v>
      </c>
      <c r="C369" s="51">
        <v>303611</v>
      </c>
      <c r="D369" s="64" t="str">
        <f t="shared" si="167"/>
        <v/>
      </c>
      <c r="E369" s="12"/>
      <c r="F369" s="12"/>
      <c r="G369" s="12"/>
      <c r="H369" s="12"/>
      <c r="I369" s="12"/>
      <c r="J369" s="12"/>
      <c r="K369" s="12"/>
      <c r="L369" s="12"/>
      <c r="M369" s="74" t="str">
        <f t="shared" si="168"/>
        <v/>
      </c>
      <c r="N369" s="83" t="s">
        <v>103</v>
      </c>
      <c r="O369" s="83" t="s">
        <v>103</v>
      </c>
      <c r="P369" s="83"/>
      <c r="Q369" s="83"/>
      <c r="R369" s="83"/>
      <c r="S369" s="83"/>
      <c r="T369" s="83"/>
      <c r="U369" s="83"/>
      <c r="V369" s="5" t="str">
        <f t="shared" si="169"/>
        <v/>
      </c>
      <c r="W369" s="41"/>
      <c r="X369" s="41"/>
      <c r="Y369" s="41"/>
      <c r="Z369" s="41"/>
      <c r="AA369" s="41"/>
      <c r="AB369" s="41"/>
      <c r="AC369" s="41"/>
      <c r="AD369" s="41"/>
      <c r="AE369" s="5" t="str">
        <f t="shared" si="170"/>
        <v/>
      </c>
      <c r="AF369" s="41"/>
      <c r="AG369" s="41"/>
      <c r="AH369" s="41"/>
      <c r="AI369" s="41"/>
      <c r="AJ369" s="41"/>
      <c r="AK369" s="41"/>
      <c r="AL369" s="41"/>
      <c r="AM369" s="41"/>
      <c r="AN369" s="41">
        <f t="shared" si="177"/>
        <v>25.893958076448829</v>
      </c>
      <c r="AO369" s="41">
        <v>811</v>
      </c>
      <c r="AP369" s="110" t="s">
        <v>103</v>
      </c>
      <c r="AQ369" s="111" t="s">
        <v>103</v>
      </c>
      <c r="AR369" s="126" t="str">
        <f t="shared" si="171"/>
        <v/>
      </c>
      <c r="AS369" s="126" t="str">
        <f t="shared" si="172"/>
        <v/>
      </c>
      <c r="AT369" s="127">
        <v>1000</v>
      </c>
      <c r="AU369" s="128">
        <v>2.08</v>
      </c>
      <c r="AV369" s="129" t="s">
        <v>103</v>
      </c>
      <c r="AW369" s="126" t="str">
        <f t="shared" si="173"/>
        <v/>
      </c>
      <c r="AX369" s="126" t="str">
        <f t="shared" si="174"/>
        <v/>
      </c>
      <c r="AY369" s="64" t="str">
        <f t="shared" si="175"/>
        <v/>
      </c>
      <c r="AZ369" s="97">
        <v>83.19</v>
      </c>
      <c r="BA369" s="68"/>
      <c r="BB369" s="68"/>
      <c r="BC369" s="68"/>
      <c r="BD369" s="68"/>
      <c r="BE369" s="15"/>
      <c r="BF369" s="5">
        <f t="shared" si="176"/>
        <v>8439</v>
      </c>
      <c r="BG369" s="41">
        <v>2382</v>
      </c>
      <c r="BH369" s="42">
        <v>0</v>
      </c>
      <c r="BI369" s="42"/>
      <c r="BJ369" s="42"/>
      <c r="BK369" s="42">
        <v>6057</v>
      </c>
      <c r="BL369" s="42"/>
      <c r="BM369" s="15"/>
    </row>
    <row r="370" spans="1:65" outlineLevel="5" x14ac:dyDescent="0.3">
      <c r="A370" s="22">
        <f t="shared" si="144"/>
        <v>11</v>
      </c>
      <c r="B370" s="9">
        <f t="shared" si="162"/>
        <v>44874</v>
      </c>
      <c r="C370" s="51">
        <v>302789</v>
      </c>
      <c r="D370" s="64" t="str">
        <f t="shared" si="167"/>
        <v/>
      </c>
      <c r="E370" s="12"/>
      <c r="F370" s="12"/>
      <c r="G370" s="12"/>
      <c r="H370" s="12"/>
      <c r="I370" s="12"/>
      <c r="J370" s="12"/>
      <c r="K370" s="12"/>
      <c r="L370" s="12"/>
      <c r="M370" s="74" t="str">
        <f t="shared" si="168"/>
        <v/>
      </c>
      <c r="N370" s="83" t="s">
        <v>103</v>
      </c>
      <c r="O370" s="83" t="s">
        <v>103</v>
      </c>
      <c r="P370" s="83"/>
      <c r="Q370" s="83"/>
      <c r="R370" s="83"/>
      <c r="S370" s="83"/>
      <c r="T370" s="83"/>
      <c r="U370" s="83"/>
      <c r="V370" s="5" t="str">
        <f t="shared" si="169"/>
        <v/>
      </c>
      <c r="W370" s="41"/>
      <c r="X370" s="41"/>
      <c r="Y370" s="41"/>
      <c r="Z370" s="41"/>
      <c r="AA370" s="41"/>
      <c r="AB370" s="41"/>
      <c r="AC370" s="41"/>
      <c r="AD370" s="41"/>
      <c r="AE370" s="5" t="str">
        <f t="shared" si="170"/>
        <v/>
      </c>
      <c r="AF370" s="41"/>
      <c r="AG370" s="41"/>
      <c r="AH370" s="41"/>
      <c r="AI370" s="41"/>
      <c r="AJ370" s="41"/>
      <c r="AK370" s="41"/>
      <c r="AL370" s="41"/>
      <c r="AM370" s="41"/>
      <c r="AN370" s="41">
        <f t="shared" si="177"/>
        <v>23.411371237458194</v>
      </c>
      <c r="AO370" s="41">
        <v>897</v>
      </c>
      <c r="AP370" s="110" t="s">
        <v>103</v>
      </c>
      <c r="AQ370" s="111" t="s">
        <v>103</v>
      </c>
      <c r="AR370" s="126" t="str">
        <f t="shared" si="171"/>
        <v/>
      </c>
      <c r="AS370" s="126" t="str">
        <f t="shared" si="172"/>
        <v/>
      </c>
      <c r="AT370" s="127">
        <v>1126</v>
      </c>
      <c r="AU370" s="128">
        <v>2.0699999999999998</v>
      </c>
      <c r="AV370" s="129" t="s">
        <v>103</v>
      </c>
      <c r="AW370" s="126" t="str">
        <f t="shared" si="173"/>
        <v/>
      </c>
      <c r="AX370" s="126" t="str">
        <f t="shared" si="174"/>
        <v/>
      </c>
      <c r="AY370" s="64" t="str">
        <f t="shared" si="175"/>
        <v/>
      </c>
      <c r="AZ370" s="97">
        <v>83.49</v>
      </c>
      <c r="BA370" s="68"/>
      <c r="BB370" s="68"/>
      <c r="BC370" s="68"/>
      <c r="BD370" s="68"/>
      <c r="BE370" s="15"/>
      <c r="BF370" s="5">
        <f t="shared" si="176"/>
        <v>8130</v>
      </c>
      <c r="BG370" s="41">
        <v>4511</v>
      </c>
      <c r="BH370" s="42">
        <v>0</v>
      </c>
      <c r="BI370" s="42"/>
      <c r="BJ370" s="42"/>
      <c r="BK370" s="42">
        <v>3619</v>
      </c>
      <c r="BL370" s="42"/>
      <c r="BM370" s="15"/>
    </row>
    <row r="371" spans="1:65" outlineLevel="5" x14ac:dyDescent="0.3">
      <c r="A371" s="22">
        <f t="shared" si="144"/>
        <v>11</v>
      </c>
      <c r="B371" s="9">
        <f t="shared" si="162"/>
        <v>44875</v>
      </c>
      <c r="C371" s="51">
        <v>274159</v>
      </c>
      <c r="D371" s="64" t="str">
        <f t="shared" si="167"/>
        <v/>
      </c>
      <c r="E371" s="12"/>
      <c r="F371" s="12"/>
      <c r="G371" s="12"/>
      <c r="H371" s="12"/>
      <c r="I371" s="12"/>
      <c r="J371" s="12"/>
      <c r="K371" s="12"/>
      <c r="L371" s="12"/>
      <c r="M371" s="74" t="str">
        <f t="shared" si="168"/>
        <v/>
      </c>
      <c r="N371" s="83" t="s">
        <v>103</v>
      </c>
      <c r="O371" s="83" t="s">
        <v>103</v>
      </c>
      <c r="P371" s="83"/>
      <c r="Q371" s="83"/>
      <c r="R371" s="83"/>
      <c r="S371" s="83"/>
      <c r="T371" s="83"/>
      <c r="U371" s="83"/>
      <c r="V371" s="5" t="str">
        <f t="shared" si="169"/>
        <v/>
      </c>
      <c r="W371" s="41"/>
      <c r="X371" s="41"/>
      <c r="Y371" s="41"/>
      <c r="Z371" s="41"/>
      <c r="AA371" s="41"/>
      <c r="AB371" s="41"/>
      <c r="AC371" s="41"/>
      <c r="AD371" s="41"/>
      <c r="AE371" s="5" t="str">
        <f t="shared" si="170"/>
        <v/>
      </c>
      <c r="AF371" s="41"/>
      <c r="AG371" s="41"/>
      <c r="AH371" s="41"/>
      <c r="AI371" s="41"/>
      <c r="AJ371" s="41"/>
      <c r="AK371" s="41"/>
      <c r="AL371" s="41"/>
      <c r="AM371" s="41"/>
      <c r="AN371" s="41">
        <f t="shared" si="177"/>
        <v>23.516237402015676</v>
      </c>
      <c r="AO371" s="41">
        <v>893</v>
      </c>
      <c r="AP371" s="110" t="s">
        <v>103</v>
      </c>
      <c r="AQ371" s="111" t="s">
        <v>103</v>
      </c>
      <c r="AR371" s="126" t="str">
        <f t="shared" si="171"/>
        <v/>
      </c>
      <c r="AS371" s="126" t="str">
        <f t="shared" si="172"/>
        <v/>
      </c>
      <c r="AT371" s="127">
        <v>1053</v>
      </c>
      <c r="AU371" s="128">
        <v>2.0699999999999998</v>
      </c>
      <c r="AV371" s="129" t="s">
        <v>103</v>
      </c>
      <c r="AW371" s="126" t="str">
        <f t="shared" si="173"/>
        <v/>
      </c>
      <c r="AX371" s="126" t="str">
        <f t="shared" si="174"/>
        <v/>
      </c>
      <c r="AY371" s="64" t="str">
        <f t="shared" si="175"/>
        <v/>
      </c>
      <c r="AZ371" s="97">
        <v>83.09</v>
      </c>
      <c r="BA371" s="68"/>
      <c r="BB371" s="68"/>
      <c r="BC371" s="68"/>
      <c r="BD371" s="68"/>
      <c r="BE371" s="15"/>
      <c r="BF371" s="5">
        <f t="shared" si="176"/>
        <v>9040</v>
      </c>
      <c r="BG371" s="41">
        <v>4163</v>
      </c>
      <c r="BH371" s="42">
        <v>0</v>
      </c>
      <c r="BI371" s="42"/>
      <c r="BJ371" s="42"/>
      <c r="BK371" s="42">
        <v>4877</v>
      </c>
      <c r="BL371" s="42"/>
      <c r="BM371" s="15"/>
    </row>
    <row r="372" spans="1:65" outlineLevel="5" x14ac:dyDescent="0.3">
      <c r="A372" s="22">
        <f t="shared" si="144"/>
        <v>11</v>
      </c>
      <c r="B372" s="9">
        <f t="shared" si="162"/>
        <v>44876</v>
      </c>
      <c r="C372" s="51">
        <v>297626</v>
      </c>
      <c r="D372" s="64" t="str">
        <f t="shared" si="167"/>
        <v/>
      </c>
      <c r="E372" s="12"/>
      <c r="F372" s="12"/>
      <c r="G372" s="12"/>
      <c r="H372" s="12"/>
      <c r="I372" s="12"/>
      <c r="J372" s="12"/>
      <c r="K372" s="12"/>
      <c r="L372" s="12"/>
      <c r="M372" s="74">
        <f t="shared" si="168"/>
        <v>7.1</v>
      </c>
      <c r="N372" s="83">
        <v>7.07</v>
      </c>
      <c r="O372" s="83">
        <v>7.11</v>
      </c>
      <c r="P372" s="83"/>
      <c r="Q372" s="83"/>
      <c r="R372" s="83"/>
      <c r="S372" s="83"/>
      <c r="T372" s="83"/>
      <c r="U372" s="83"/>
      <c r="V372" s="5" t="str">
        <f t="shared" si="169"/>
        <v/>
      </c>
      <c r="W372" s="41"/>
      <c r="X372" s="41"/>
      <c r="Y372" s="41"/>
      <c r="Z372" s="41"/>
      <c r="AA372" s="41"/>
      <c r="AB372" s="41"/>
      <c r="AC372" s="41"/>
      <c r="AD372" s="41"/>
      <c r="AE372" s="5" t="str">
        <f t="shared" si="170"/>
        <v/>
      </c>
      <c r="AF372" s="41"/>
      <c r="AG372" s="41"/>
      <c r="AH372" s="41"/>
      <c r="AI372" s="41"/>
      <c r="AJ372" s="41"/>
      <c r="AK372" s="41"/>
      <c r="AL372" s="41"/>
      <c r="AM372" s="41"/>
      <c r="AN372" s="41">
        <f t="shared" si="177"/>
        <v>20.153550863723609</v>
      </c>
      <c r="AO372" s="41">
        <v>1042</v>
      </c>
      <c r="AP372" s="110">
        <v>3.03</v>
      </c>
      <c r="AQ372" s="111">
        <v>2.44</v>
      </c>
      <c r="AR372" s="126">
        <f t="shared" si="171"/>
        <v>80.528052805280538</v>
      </c>
      <c r="AS372" s="126">
        <f t="shared" si="172"/>
        <v>19.471947194719462</v>
      </c>
      <c r="AT372" s="127">
        <v>1238</v>
      </c>
      <c r="AU372" s="128">
        <v>2.0499999999999998</v>
      </c>
      <c r="AV372" s="129">
        <v>1.43</v>
      </c>
      <c r="AW372" s="126">
        <f t="shared" si="173"/>
        <v>69.756097560975618</v>
      </c>
      <c r="AX372" s="126">
        <f t="shared" si="174"/>
        <v>30.243902439024382</v>
      </c>
      <c r="AY372" s="64">
        <f t="shared" si="175"/>
        <v>44.229243786356442</v>
      </c>
      <c r="AZ372" s="97">
        <v>83.34</v>
      </c>
      <c r="BA372" s="68"/>
      <c r="BB372" s="68"/>
      <c r="BC372" s="68"/>
      <c r="BD372" s="68"/>
      <c r="BE372" s="15"/>
      <c r="BF372" s="5">
        <f t="shared" si="176"/>
        <v>8821</v>
      </c>
      <c r="BG372" s="41">
        <v>2445</v>
      </c>
      <c r="BH372" s="42">
        <v>0</v>
      </c>
      <c r="BI372" s="42"/>
      <c r="BJ372" s="42"/>
      <c r="BK372" s="42">
        <v>6376</v>
      </c>
      <c r="BL372" s="42"/>
      <c r="BM372" s="15"/>
    </row>
    <row r="373" spans="1:65" outlineLevel="5" x14ac:dyDescent="0.3">
      <c r="A373" s="22">
        <f t="shared" si="144"/>
        <v>11</v>
      </c>
      <c r="B373" s="9">
        <f t="shared" si="162"/>
        <v>44877</v>
      </c>
      <c r="C373" s="51">
        <v>295118</v>
      </c>
      <c r="D373" s="64" t="str">
        <f t="shared" si="167"/>
        <v/>
      </c>
      <c r="E373" s="12"/>
      <c r="F373" s="12"/>
      <c r="G373" s="12"/>
      <c r="H373" s="12"/>
      <c r="I373" s="12"/>
      <c r="J373" s="12"/>
      <c r="K373" s="12"/>
      <c r="L373" s="12"/>
      <c r="M373" s="74" t="str">
        <f t="shared" si="168"/>
        <v/>
      </c>
      <c r="N373" s="83" t="s">
        <v>103</v>
      </c>
      <c r="O373" s="83" t="s">
        <v>103</v>
      </c>
      <c r="P373" s="83"/>
      <c r="Q373" s="83"/>
      <c r="R373" s="83"/>
      <c r="S373" s="83"/>
      <c r="T373" s="83"/>
      <c r="U373" s="83"/>
      <c r="V373" s="5" t="str">
        <f t="shared" si="169"/>
        <v/>
      </c>
      <c r="W373" s="41"/>
      <c r="X373" s="41"/>
      <c r="Y373" s="41"/>
      <c r="Z373" s="41"/>
      <c r="AA373" s="41"/>
      <c r="AB373" s="41"/>
      <c r="AC373" s="41"/>
      <c r="AD373" s="41"/>
      <c r="AE373" s="5" t="str">
        <f t="shared" si="170"/>
        <v/>
      </c>
      <c r="AF373" s="41"/>
      <c r="AG373" s="41"/>
      <c r="AH373" s="41"/>
      <c r="AI373" s="41"/>
      <c r="AJ373" s="41"/>
      <c r="AK373" s="41"/>
      <c r="AL373" s="41"/>
      <c r="AM373" s="41"/>
      <c r="AN373" s="41">
        <f t="shared" si="177"/>
        <v>19.662921348314608</v>
      </c>
      <c r="AO373" s="41">
        <v>1068</v>
      </c>
      <c r="AP373" s="110" t="s">
        <v>103</v>
      </c>
      <c r="AQ373" s="111" t="s">
        <v>103</v>
      </c>
      <c r="AR373" s="126" t="str">
        <f t="shared" si="171"/>
        <v/>
      </c>
      <c r="AS373" s="126" t="str">
        <f t="shared" si="172"/>
        <v/>
      </c>
      <c r="AT373" s="127">
        <v>1227</v>
      </c>
      <c r="AU373" s="128" t="s">
        <v>103</v>
      </c>
      <c r="AV373" s="129" t="s">
        <v>103</v>
      </c>
      <c r="AW373" s="126" t="str">
        <f t="shared" si="173"/>
        <v/>
      </c>
      <c r="AX373" s="126" t="str">
        <f t="shared" si="174"/>
        <v/>
      </c>
      <c r="AY373" s="64" t="str">
        <f t="shared" si="175"/>
        <v/>
      </c>
      <c r="AZ373" s="97" t="s">
        <v>103</v>
      </c>
      <c r="BA373" s="68"/>
      <c r="BB373" s="68"/>
      <c r="BC373" s="68"/>
      <c r="BD373" s="68"/>
      <c r="BE373" s="15"/>
      <c r="BF373" s="5">
        <f t="shared" si="176"/>
        <v>9384</v>
      </c>
      <c r="BG373" s="41">
        <v>4361</v>
      </c>
      <c r="BH373" s="42">
        <v>0</v>
      </c>
      <c r="BI373" s="42"/>
      <c r="BJ373" s="42"/>
      <c r="BK373" s="42">
        <v>5023</v>
      </c>
      <c r="BL373" s="42"/>
      <c r="BM373" s="15"/>
    </row>
    <row r="374" spans="1:65" outlineLevel="5" x14ac:dyDescent="0.3">
      <c r="A374" s="22">
        <f t="shared" si="144"/>
        <v>11</v>
      </c>
      <c r="B374" s="9">
        <f t="shared" si="162"/>
        <v>44878</v>
      </c>
      <c r="C374" s="51">
        <v>346562</v>
      </c>
      <c r="D374" s="64" t="str">
        <f t="shared" si="167"/>
        <v/>
      </c>
      <c r="E374" s="12"/>
      <c r="F374" s="12"/>
      <c r="G374" s="12"/>
      <c r="H374" s="12"/>
      <c r="I374" s="12"/>
      <c r="J374" s="12"/>
      <c r="K374" s="12"/>
      <c r="L374" s="12"/>
      <c r="M374" s="74" t="str">
        <f t="shared" si="168"/>
        <v/>
      </c>
      <c r="N374" s="83" t="s">
        <v>103</v>
      </c>
      <c r="O374" s="83" t="s">
        <v>103</v>
      </c>
      <c r="P374" s="83"/>
      <c r="Q374" s="83"/>
      <c r="R374" s="83"/>
      <c r="S374" s="83"/>
      <c r="T374" s="83"/>
      <c r="U374" s="83"/>
      <c r="V374" s="5" t="str">
        <f t="shared" si="169"/>
        <v/>
      </c>
      <c r="W374" s="41"/>
      <c r="X374" s="41"/>
      <c r="Y374" s="41"/>
      <c r="Z374" s="41"/>
      <c r="AA374" s="41"/>
      <c r="AB374" s="41"/>
      <c r="AC374" s="41"/>
      <c r="AD374" s="41"/>
      <c r="AE374" s="5" t="str">
        <f t="shared" si="170"/>
        <v/>
      </c>
      <c r="AF374" s="41"/>
      <c r="AG374" s="41"/>
      <c r="AH374" s="41"/>
      <c r="AI374" s="41"/>
      <c r="AJ374" s="41"/>
      <c r="AK374" s="41"/>
      <c r="AL374" s="41"/>
      <c r="AM374" s="41"/>
      <c r="AN374" s="41">
        <f t="shared" si="177"/>
        <v>20.628683693516699</v>
      </c>
      <c r="AO374" s="41">
        <v>1018</v>
      </c>
      <c r="AP374" s="110" t="s">
        <v>103</v>
      </c>
      <c r="AQ374" s="111" t="s">
        <v>103</v>
      </c>
      <c r="AR374" s="126" t="str">
        <f t="shared" si="171"/>
        <v/>
      </c>
      <c r="AS374" s="126" t="str">
        <f t="shared" si="172"/>
        <v/>
      </c>
      <c r="AT374" s="127">
        <v>1217</v>
      </c>
      <c r="AU374" s="128" t="s">
        <v>103</v>
      </c>
      <c r="AV374" s="129" t="s">
        <v>103</v>
      </c>
      <c r="AW374" s="126" t="str">
        <f t="shared" si="173"/>
        <v/>
      </c>
      <c r="AX374" s="126" t="str">
        <f t="shared" si="174"/>
        <v/>
      </c>
      <c r="AY374" s="64" t="str">
        <f t="shared" si="175"/>
        <v/>
      </c>
      <c r="AZ374" s="97" t="s">
        <v>103</v>
      </c>
      <c r="BA374" s="68"/>
      <c r="BB374" s="68"/>
      <c r="BC374" s="68"/>
      <c r="BD374" s="68"/>
      <c r="BE374" s="15"/>
      <c r="BF374" s="5">
        <f t="shared" si="176"/>
        <v>8770</v>
      </c>
      <c r="BG374" s="41">
        <v>2292</v>
      </c>
      <c r="BH374" s="42">
        <v>894</v>
      </c>
      <c r="BI374" s="42"/>
      <c r="BJ374" s="42"/>
      <c r="BK374" s="42">
        <v>5584</v>
      </c>
      <c r="BL374" s="42"/>
      <c r="BM374" s="15"/>
    </row>
    <row r="375" spans="1:65" outlineLevel="5" x14ac:dyDescent="0.3">
      <c r="A375" s="22">
        <f t="shared" si="144"/>
        <v>11</v>
      </c>
      <c r="B375" s="9">
        <f t="shared" si="162"/>
        <v>44879</v>
      </c>
      <c r="C375" s="51">
        <v>298222</v>
      </c>
      <c r="D375" s="64" t="str">
        <f t="shared" si="167"/>
        <v/>
      </c>
      <c r="E375" s="12"/>
      <c r="F375" s="12"/>
      <c r="G375" s="12"/>
      <c r="H375" s="12"/>
      <c r="I375" s="12"/>
      <c r="J375" s="12"/>
      <c r="K375" s="12"/>
      <c r="L375" s="12"/>
      <c r="M375" s="74" t="str">
        <f t="shared" si="168"/>
        <v/>
      </c>
      <c r="N375" s="83" t="s">
        <v>103</v>
      </c>
      <c r="O375" s="83" t="s">
        <v>103</v>
      </c>
      <c r="P375" s="83"/>
      <c r="Q375" s="83"/>
      <c r="R375" s="83"/>
      <c r="S375" s="83"/>
      <c r="T375" s="83"/>
      <c r="U375" s="83"/>
      <c r="V375" s="5" t="str">
        <f t="shared" si="169"/>
        <v/>
      </c>
      <c r="W375" s="41"/>
      <c r="X375" s="41"/>
      <c r="Y375" s="41"/>
      <c r="Z375" s="41"/>
      <c r="AA375" s="41"/>
      <c r="AB375" s="41"/>
      <c r="AC375" s="41"/>
      <c r="AD375" s="41"/>
      <c r="AE375" s="5" t="str">
        <f t="shared" si="170"/>
        <v/>
      </c>
      <c r="AF375" s="41"/>
      <c r="AG375" s="41"/>
      <c r="AH375" s="41"/>
      <c r="AI375" s="41"/>
      <c r="AJ375" s="41"/>
      <c r="AK375" s="41"/>
      <c r="AL375" s="41"/>
      <c r="AM375" s="41"/>
      <c r="AN375" s="41">
        <f t="shared" si="177"/>
        <v>19.681349578256796</v>
      </c>
      <c r="AO375" s="41">
        <v>1067</v>
      </c>
      <c r="AP375" s="110" t="s">
        <v>103</v>
      </c>
      <c r="AQ375" s="111" t="s">
        <v>103</v>
      </c>
      <c r="AR375" s="126" t="str">
        <f t="shared" si="171"/>
        <v/>
      </c>
      <c r="AS375" s="126" t="str">
        <f t="shared" si="172"/>
        <v/>
      </c>
      <c r="AT375" s="127">
        <v>1253</v>
      </c>
      <c r="AU375" s="128">
        <v>2.08</v>
      </c>
      <c r="AV375" s="129" t="s">
        <v>103</v>
      </c>
      <c r="AW375" s="126" t="str">
        <f t="shared" si="173"/>
        <v/>
      </c>
      <c r="AX375" s="126" t="str">
        <f t="shared" si="174"/>
        <v/>
      </c>
      <c r="AY375" s="64" t="str">
        <f t="shared" si="175"/>
        <v/>
      </c>
      <c r="AZ375" s="97">
        <v>82.98</v>
      </c>
      <c r="BA375" s="68"/>
      <c r="BB375" s="68"/>
      <c r="BC375" s="68"/>
      <c r="BD375" s="68"/>
      <c r="BE375" s="15"/>
      <c r="BF375" s="5">
        <f t="shared" si="176"/>
        <v>9461</v>
      </c>
      <c r="BG375" s="41">
        <v>4267</v>
      </c>
      <c r="BH375" s="42">
        <v>0</v>
      </c>
      <c r="BI375" s="42"/>
      <c r="BJ375" s="42"/>
      <c r="BK375" s="42">
        <v>5194</v>
      </c>
      <c r="BL375" s="42"/>
      <c r="BM375" s="15"/>
    </row>
    <row r="376" spans="1:65" outlineLevel="5" x14ac:dyDescent="0.3">
      <c r="A376" s="22">
        <f t="shared" si="144"/>
        <v>11</v>
      </c>
      <c r="B376" s="9">
        <f t="shared" si="162"/>
        <v>44880</v>
      </c>
      <c r="C376" s="51">
        <v>285278</v>
      </c>
      <c r="D376" s="64" t="str">
        <f t="shared" si="167"/>
        <v/>
      </c>
      <c r="E376" s="12"/>
      <c r="F376" s="12"/>
      <c r="G376" s="12"/>
      <c r="H376" s="12"/>
      <c r="I376" s="12"/>
      <c r="J376" s="12"/>
      <c r="K376" s="12"/>
      <c r="L376" s="12"/>
      <c r="M376" s="74" t="str">
        <f t="shared" si="168"/>
        <v/>
      </c>
      <c r="N376" s="83" t="s">
        <v>103</v>
      </c>
      <c r="O376" s="83" t="s">
        <v>103</v>
      </c>
      <c r="P376" s="83"/>
      <c r="Q376" s="83"/>
      <c r="R376" s="83"/>
      <c r="S376" s="83"/>
      <c r="T376" s="83"/>
      <c r="U376" s="83"/>
      <c r="V376" s="5" t="str">
        <f t="shared" si="169"/>
        <v/>
      </c>
      <c r="W376" s="41"/>
      <c r="X376" s="41"/>
      <c r="Y376" s="41"/>
      <c r="Z376" s="41"/>
      <c r="AA376" s="41"/>
      <c r="AB376" s="41"/>
      <c r="AC376" s="41"/>
      <c r="AD376" s="41"/>
      <c r="AE376" s="5" t="str">
        <f t="shared" si="170"/>
        <v/>
      </c>
      <c r="AF376" s="41"/>
      <c r="AG376" s="41"/>
      <c r="AH376" s="41"/>
      <c r="AI376" s="41"/>
      <c r="AJ376" s="41"/>
      <c r="AK376" s="41"/>
      <c r="AL376" s="41"/>
      <c r="AM376" s="41"/>
      <c r="AN376" s="41">
        <f t="shared" si="177"/>
        <v>18.783542039355993</v>
      </c>
      <c r="AO376" s="41">
        <v>1118</v>
      </c>
      <c r="AP376" s="110" t="s">
        <v>103</v>
      </c>
      <c r="AQ376" s="111" t="s">
        <v>103</v>
      </c>
      <c r="AR376" s="126" t="str">
        <f t="shared" si="171"/>
        <v/>
      </c>
      <c r="AS376" s="126" t="str">
        <f t="shared" si="172"/>
        <v/>
      </c>
      <c r="AT376" s="127">
        <v>1271</v>
      </c>
      <c r="AU376" s="128">
        <v>2.11</v>
      </c>
      <c r="AV376" s="129" t="s">
        <v>103</v>
      </c>
      <c r="AW376" s="126" t="str">
        <f t="shared" si="173"/>
        <v/>
      </c>
      <c r="AX376" s="126" t="str">
        <f t="shared" si="174"/>
        <v/>
      </c>
      <c r="AY376" s="64" t="str">
        <f t="shared" si="175"/>
        <v/>
      </c>
      <c r="AZ376" s="97">
        <v>82.73</v>
      </c>
      <c r="BA376" s="68"/>
      <c r="BB376" s="68"/>
      <c r="BC376" s="68"/>
      <c r="BD376" s="68"/>
      <c r="BE376" s="15"/>
      <c r="BF376" s="5">
        <f t="shared" si="176"/>
        <v>8732</v>
      </c>
      <c r="BG376" s="41">
        <v>2449</v>
      </c>
      <c r="BH376" s="42">
        <v>811</v>
      </c>
      <c r="BI376" s="42"/>
      <c r="BJ376" s="42"/>
      <c r="BK376" s="42">
        <v>5472</v>
      </c>
      <c r="BL376" s="42"/>
      <c r="BM376" s="15"/>
    </row>
    <row r="377" spans="1:65" outlineLevel="5" x14ac:dyDescent="0.3">
      <c r="A377" s="22">
        <f t="shared" si="144"/>
        <v>11</v>
      </c>
      <c r="B377" s="9">
        <f t="shared" si="162"/>
        <v>44881</v>
      </c>
      <c r="C377" s="51">
        <v>293518</v>
      </c>
      <c r="D377" s="64" t="str">
        <f t="shared" si="167"/>
        <v/>
      </c>
      <c r="E377" s="12"/>
      <c r="F377" s="12"/>
      <c r="G377" s="12"/>
      <c r="H377" s="12"/>
      <c r="I377" s="12"/>
      <c r="J377" s="12"/>
      <c r="K377" s="12"/>
      <c r="L377" s="12"/>
      <c r="M377" s="74">
        <f t="shared" si="168"/>
        <v>7.2</v>
      </c>
      <c r="N377" s="83">
        <v>7.14</v>
      </c>
      <c r="O377" s="83">
        <v>7.19</v>
      </c>
      <c r="P377" s="83"/>
      <c r="Q377" s="83"/>
      <c r="R377" s="83"/>
      <c r="S377" s="83"/>
      <c r="T377" s="83"/>
      <c r="U377" s="83"/>
      <c r="V377" s="5" t="str">
        <f t="shared" si="169"/>
        <v/>
      </c>
      <c r="W377" s="41"/>
      <c r="X377" s="41"/>
      <c r="Y377" s="41"/>
      <c r="Z377" s="41"/>
      <c r="AA377" s="41"/>
      <c r="AB377" s="41"/>
      <c r="AC377" s="41"/>
      <c r="AD377" s="41"/>
      <c r="AE377" s="5" t="str">
        <f t="shared" si="170"/>
        <v/>
      </c>
      <c r="AF377" s="41"/>
      <c r="AG377" s="41"/>
      <c r="AH377" s="41"/>
      <c r="AI377" s="41"/>
      <c r="AJ377" s="41"/>
      <c r="AK377" s="41"/>
      <c r="AL377" s="41"/>
      <c r="AM377" s="41"/>
      <c r="AN377" s="41">
        <f t="shared" si="177"/>
        <v>21.406727828746178</v>
      </c>
      <c r="AO377" s="41">
        <v>981</v>
      </c>
      <c r="AP377" s="110">
        <v>2.84</v>
      </c>
      <c r="AQ377" s="111">
        <v>2.2599999999999998</v>
      </c>
      <c r="AR377" s="126">
        <f t="shared" si="171"/>
        <v>79.577464788732385</v>
      </c>
      <c r="AS377" s="126">
        <f t="shared" si="172"/>
        <v>20.422535211267615</v>
      </c>
      <c r="AT377" s="127">
        <v>1042</v>
      </c>
      <c r="AU377" s="128">
        <v>2.11</v>
      </c>
      <c r="AV377" s="129">
        <v>1.47</v>
      </c>
      <c r="AW377" s="126">
        <f t="shared" si="173"/>
        <v>69.66824644549763</v>
      </c>
      <c r="AX377" s="126">
        <f t="shared" si="174"/>
        <v>30.33175355450237</v>
      </c>
      <c r="AY377" s="64">
        <f t="shared" si="175"/>
        <v>41.053650442477853</v>
      </c>
      <c r="AZ377" s="97">
        <v>82.91</v>
      </c>
      <c r="BA377" s="68"/>
      <c r="BB377" s="68"/>
      <c r="BC377" s="68"/>
      <c r="BD377" s="68"/>
      <c r="BE377" s="15"/>
      <c r="BF377" s="5">
        <f t="shared" si="176"/>
        <v>8319</v>
      </c>
      <c r="BG377" s="41">
        <v>1760</v>
      </c>
      <c r="BH377" s="42">
        <v>1452</v>
      </c>
      <c r="BI377" s="42"/>
      <c r="BJ377" s="42"/>
      <c r="BK377" s="42">
        <v>5107</v>
      </c>
      <c r="BL377" s="42"/>
      <c r="BM377" s="15"/>
    </row>
    <row r="378" spans="1:65" outlineLevel="5" x14ac:dyDescent="0.3">
      <c r="A378" s="22">
        <f t="shared" si="144"/>
        <v>11</v>
      </c>
      <c r="B378" s="9">
        <f t="shared" si="162"/>
        <v>44882</v>
      </c>
      <c r="C378" s="51">
        <v>290714</v>
      </c>
      <c r="D378" s="64" t="str">
        <f t="shared" si="167"/>
        <v/>
      </c>
      <c r="E378" s="12"/>
      <c r="F378" s="12"/>
      <c r="G378" s="12"/>
      <c r="H378" s="12"/>
      <c r="I378" s="12"/>
      <c r="J378" s="12"/>
      <c r="K378" s="12"/>
      <c r="L378" s="12"/>
      <c r="M378" s="74" t="str">
        <f t="shared" si="168"/>
        <v/>
      </c>
      <c r="N378" s="83" t="s">
        <v>103</v>
      </c>
      <c r="O378" s="83" t="s">
        <v>103</v>
      </c>
      <c r="P378" s="83"/>
      <c r="Q378" s="83"/>
      <c r="R378" s="83"/>
      <c r="S378" s="83"/>
      <c r="T378" s="83"/>
      <c r="U378" s="83"/>
      <c r="V378" s="5" t="str">
        <f t="shared" si="169"/>
        <v/>
      </c>
      <c r="W378" s="41"/>
      <c r="X378" s="41"/>
      <c r="Y378" s="41"/>
      <c r="Z378" s="41"/>
      <c r="AA378" s="41"/>
      <c r="AB378" s="41"/>
      <c r="AC378" s="41"/>
      <c r="AD378" s="41"/>
      <c r="AE378" s="5" t="str">
        <f t="shared" si="170"/>
        <v/>
      </c>
      <c r="AF378" s="41"/>
      <c r="AG378" s="41"/>
      <c r="AH378" s="41"/>
      <c r="AI378" s="41"/>
      <c r="AJ378" s="41"/>
      <c r="AK378" s="41"/>
      <c r="AL378" s="41"/>
      <c r="AM378" s="41"/>
      <c r="AN378" s="41">
        <f t="shared" si="177"/>
        <v>24.970273483947683</v>
      </c>
      <c r="AO378" s="41">
        <v>841</v>
      </c>
      <c r="AP378" s="110" t="s">
        <v>103</v>
      </c>
      <c r="AQ378" s="111" t="s">
        <v>103</v>
      </c>
      <c r="AR378" s="126" t="str">
        <f t="shared" si="171"/>
        <v/>
      </c>
      <c r="AS378" s="126" t="str">
        <f t="shared" si="172"/>
        <v/>
      </c>
      <c r="AT378" s="127">
        <v>1126</v>
      </c>
      <c r="AU378" s="128">
        <v>2.13</v>
      </c>
      <c r="AV378" s="129" t="s">
        <v>103</v>
      </c>
      <c r="AW378" s="126" t="str">
        <f t="shared" si="173"/>
        <v/>
      </c>
      <c r="AX378" s="126" t="str">
        <f t="shared" si="174"/>
        <v/>
      </c>
      <c r="AY378" s="64" t="str">
        <f t="shared" si="175"/>
        <v/>
      </c>
      <c r="AZ378" s="97">
        <v>82.7</v>
      </c>
      <c r="BA378" s="68"/>
      <c r="BB378" s="68"/>
      <c r="BC378" s="68"/>
      <c r="BD378" s="68"/>
      <c r="BE378" s="15"/>
      <c r="BF378" s="5">
        <f t="shared" si="176"/>
        <v>8247</v>
      </c>
      <c r="BG378" s="41">
        <v>3917</v>
      </c>
      <c r="BH378" s="42">
        <v>0</v>
      </c>
      <c r="BI378" s="42"/>
      <c r="BJ378" s="42"/>
      <c r="BK378" s="42">
        <v>4330</v>
      </c>
      <c r="BL378" s="42"/>
      <c r="BM378" s="15"/>
    </row>
    <row r="379" spans="1:65" outlineLevel="5" x14ac:dyDescent="0.3">
      <c r="A379" s="22">
        <f t="shared" ref="A379:A426" si="178">MONTH(B379)</f>
        <v>11</v>
      </c>
      <c r="B379" s="9">
        <f t="shared" si="162"/>
        <v>44883</v>
      </c>
      <c r="C379" s="51">
        <v>285845</v>
      </c>
      <c r="D379" s="64" t="str">
        <f t="shared" si="167"/>
        <v/>
      </c>
      <c r="E379" s="12"/>
      <c r="F379" s="12"/>
      <c r="G379" s="12"/>
      <c r="H379" s="12"/>
      <c r="I379" s="12"/>
      <c r="J379" s="12"/>
      <c r="K379" s="12"/>
      <c r="L379" s="12"/>
      <c r="M379" s="74" t="str">
        <f t="shared" si="168"/>
        <v/>
      </c>
      <c r="N379" s="83" t="s">
        <v>103</v>
      </c>
      <c r="O379" s="83" t="s">
        <v>103</v>
      </c>
      <c r="P379" s="83"/>
      <c r="Q379" s="83"/>
      <c r="R379" s="83"/>
      <c r="S379" s="83"/>
      <c r="T379" s="83"/>
      <c r="U379" s="83"/>
      <c r="V379" s="5" t="str">
        <f t="shared" si="169"/>
        <v/>
      </c>
      <c r="W379" s="41"/>
      <c r="X379" s="41"/>
      <c r="Y379" s="41"/>
      <c r="Z379" s="41"/>
      <c r="AA379" s="41"/>
      <c r="AB379" s="41"/>
      <c r="AC379" s="41"/>
      <c r="AD379" s="41"/>
      <c r="AE379" s="5" t="str">
        <f t="shared" si="170"/>
        <v/>
      </c>
      <c r="AF379" s="41"/>
      <c r="AG379" s="41"/>
      <c r="AH379" s="41"/>
      <c r="AI379" s="41"/>
      <c r="AJ379" s="41"/>
      <c r="AK379" s="41"/>
      <c r="AL379" s="41"/>
      <c r="AM379" s="41"/>
      <c r="AN379" s="41">
        <f t="shared" si="177"/>
        <v>20.730503455083909</v>
      </c>
      <c r="AO379" s="41">
        <v>1013</v>
      </c>
      <c r="AP379" s="110" t="s">
        <v>103</v>
      </c>
      <c r="AQ379" s="111" t="s">
        <v>103</v>
      </c>
      <c r="AR379" s="126" t="str">
        <f t="shared" si="171"/>
        <v/>
      </c>
      <c r="AS379" s="126" t="str">
        <f t="shared" si="172"/>
        <v/>
      </c>
      <c r="AT379" s="127">
        <v>1215</v>
      </c>
      <c r="AU379" s="128">
        <v>2.1</v>
      </c>
      <c r="AV379" s="129" t="s">
        <v>103</v>
      </c>
      <c r="AW379" s="126" t="str">
        <f t="shared" si="173"/>
        <v/>
      </c>
      <c r="AX379" s="126" t="str">
        <f t="shared" si="174"/>
        <v/>
      </c>
      <c r="AY379" s="64" t="str">
        <f t="shared" si="175"/>
        <v/>
      </c>
      <c r="AZ379" s="97">
        <v>83.06</v>
      </c>
      <c r="BA379" s="68"/>
      <c r="BB379" s="68"/>
      <c r="BC379" s="68"/>
      <c r="BD379" s="68"/>
      <c r="BE379" s="15"/>
      <c r="BF379" s="5">
        <f t="shared" si="176"/>
        <v>9838</v>
      </c>
      <c r="BG379" s="41">
        <v>3926</v>
      </c>
      <c r="BH379" s="42">
        <v>2064</v>
      </c>
      <c r="BI379" s="42"/>
      <c r="BJ379" s="42"/>
      <c r="BK379" s="42">
        <v>3848</v>
      </c>
      <c r="BL379" s="42"/>
      <c r="BM379" s="15"/>
    </row>
    <row r="380" spans="1:65" outlineLevel="5" x14ac:dyDescent="0.3">
      <c r="A380" s="22">
        <f t="shared" si="178"/>
        <v>11</v>
      </c>
      <c r="B380" s="9">
        <f t="shared" si="162"/>
        <v>44884</v>
      </c>
      <c r="C380" s="51">
        <v>295158</v>
      </c>
      <c r="D380" s="64" t="str">
        <f t="shared" si="167"/>
        <v/>
      </c>
      <c r="E380" s="12"/>
      <c r="F380" s="12"/>
      <c r="G380" s="12"/>
      <c r="H380" s="12"/>
      <c r="I380" s="12"/>
      <c r="J380" s="12"/>
      <c r="K380" s="12"/>
      <c r="L380" s="12"/>
      <c r="M380" s="74" t="str">
        <f t="shared" si="168"/>
        <v/>
      </c>
      <c r="N380" s="83" t="s">
        <v>103</v>
      </c>
      <c r="O380" s="83" t="s">
        <v>103</v>
      </c>
      <c r="P380" s="83"/>
      <c r="Q380" s="83"/>
      <c r="R380" s="83"/>
      <c r="S380" s="83"/>
      <c r="T380" s="83"/>
      <c r="U380" s="83"/>
      <c r="V380" s="5" t="str">
        <f t="shared" si="169"/>
        <v/>
      </c>
      <c r="W380" s="41"/>
      <c r="X380" s="41"/>
      <c r="Y380" s="41"/>
      <c r="Z380" s="41"/>
      <c r="AA380" s="41"/>
      <c r="AB380" s="41"/>
      <c r="AC380" s="41"/>
      <c r="AD380" s="41"/>
      <c r="AE380" s="5" t="str">
        <f t="shared" si="170"/>
        <v/>
      </c>
      <c r="AF380" s="41"/>
      <c r="AG380" s="41"/>
      <c r="AH380" s="41"/>
      <c r="AI380" s="41"/>
      <c r="AJ380" s="41"/>
      <c r="AK380" s="41"/>
      <c r="AL380" s="41"/>
      <c r="AM380" s="41"/>
      <c r="AN380" s="41">
        <f t="shared" si="177"/>
        <v>21.739130434782609</v>
      </c>
      <c r="AO380" s="41">
        <v>966</v>
      </c>
      <c r="AP380" s="110" t="s">
        <v>103</v>
      </c>
      <c r="AQ380" s="111" t="s">
        <v>103</v>
      </c>
      <c r="AR380" s="126" t="str">
        <f t="shared" si="171"/>
        <v/>
      </c>
      <c r="AS380" s="126" t="str">
        <f t="shared" si="172"/>
        <v/>
      </c>
      <c r="AT380" s="127">
        <v>1195</v>
      </c>
      <c r="AU380" s="128" t="s">
        <v>103</v>
      </c>
      <c r="AV380" s="129" t="s">
        <v>103</v>
      </c>
      <c r="AW380" s="126" t="str">
        <f t="shared" si="173"/>
        <v/>
      </c>
      <c r="AX380" s="126" t="str">
        <f t="shared" si="174"/>
        <v/>
      </c>
      <c r="AY380" s="64" t="str">
        <f t="shared" si="175"/>
        <v/>
      </c>
      <c r="AZ380" s="97" t="s">
        <v>103</v>
      </c>
      <c r="BA380" s="68"/>
      <c r="BB380" s="68"/>
      <c r="BC380" s="68"/>
      <c r="BD380" s="68"/>
      <c r="BE380" s="15"/>
      <c r="BF380" s="5">
        <f t="shared" si="176"/>
        <v>7709</v>
      </c>
      <c r="BG380" s="41">
        <v>1070</v>
      </c>
      <c r="BH380" s="42">
        <v>1653</v>
      </c>
      <c r="BI380" s="42"/>
      <c r="BJ380" s="42"/>
      <c r="BK380" s="42">
        <v>4986</v>
      </c>
      <c r="BL380" s="42"/>
      <c r="BM380" s="15"/>
    </row>
    <row r="381" spans="1:65" outlineLevel="5" x14ac:dyDescent="0.3">
      <c r="A381" s="22">
        <f t="shared" si="178"/>
        <v>11</v>
      </c>
      <c r="B381" s="9">
        <f t="shared" si="162"/>
        <v>44885</v>
      </c>
      <c r="C381" s="51">
        <v>290699</v>
      </c>
      <c r="D381" s="64" t="str">
        <f t="shared" si="167"/>
        <v/>
      </c>
      <c r="E381" s="12"/>
      <c r="F381" s="12"/>
      <c r="G381" s="12"/>
      <c r="H381" s="12"/>
      <c r="I381" s="12"/>
      <c r="J381" s="12"/>
      <c r="K381" s="12"/>
      <c r="L381" s="12"/>
      <c r="M381" s="74" t="str">
        <f t="shared" si="168"/>
        <v/>
      </c>
      <c r="N381" s="83" t="s">
        <v>103</v>
      </c>
      <c r="O381" s="83" t="s">
        <v>103</v>
      </c>
      <c r="P381" s="83"/>
      <c r="Q381" s="83"/>
      <c r="R381" s="83"/>
      <c r="S381" s="83"/>
      <c r="T381" s="83"/>
      <c r="U381" s="83"/>
      <c r="V381" s="5" t="str">
        <f t="shared" si="169"/>
        <v/>
      </c>
      <c r="W381" s="41"/>
      <c r="X381" s="41"/>
      <c r="Y381" s="41"/>
      <c r="Z381" s="41"/>
      <c r="AA381" s="41"/>
      <c r="AB381" s="41"/>
      <c r="AC381" s="41"/>
      <c r="AD381" s="41"/>
      <c r="AE381" s="5" t="str">
        <f t="shared" si="170"/>
        <v/>
      </c>
      <c r="AF381" s="41"/>
      <c r="AG381" s="41"/>
      <c r="AH381" s="41"/>
      <c r="AI381" s="41"/>
      <c r="AJ381" s="41"/>
      <c r="AK381" s="41"/>
      <c r="AL381" s="41"/>
      <c r="AM381" s="41"/>
      <c r="AN381" s="41">
        <f t="shared" si="177"/>
        <v>22.975929978118163</v>
      </c>
      <c r="AO381" s="41">
        <v>914</v>
      </c>
      <c r="AP381" s="110" t="s">
        <v>103</v>
      </c>
      <c r="AQ381" s="111" t="s">
        <v>103</v>
      </c>
      <c r="AR381" s="126" t="str">
        <f t="shared" si="171"/>
        <v/>
      </c>
      <c r="AS381" s="126" t="str">
        <f t="shared" si="172"/>
        <v/>
      </c>
      <c r="AT381" s="127">
        <v>1163</v>
      </c>
      <c r="AU381" s="128" t="s">
        <v>103</v>
      </c>
      <c r="AV381" s="129" t="s">
        <v>103</v>
      </c>
      <c r="AW381" s="126" t="str">
        <f t="shared" si="173"/>
        <v/>
      </c>
      <c r="AX381" s="126" t="str">
        <f t="shared" si="174"/>
        <v/>
      </c>
      <c r="AY381" s="64" t="str">
        <f t="shared" si="175"/>
        <v/>
      </c>
      <c r="AZ381" s="97" t="s">
        <v>103</v>
      </c>
      <c r="BA381" s="68"/>
      <c r="BB381" s="68"/>
      <c r="BC381" s="68"/>
      <c r="BD381" s="68"/>
      <c r="BE381" s="15"/>
      <c r="BF381" s="5">
        <f t="shared" si="176"/>
        <v>8231</v>
      </c>
      <c r="BG381" s="41">
        <v>4288</v>
      </c>
      <c r="BH381" s="42">
        <v>0</v>
      </c>
      <c r="BI381" s="42"/>
      <c r="BJ381" s="42"/>
      <c r="BK381" s="42">
        <v>3943</v>
      </c>
      <c r="BL381" s="42"/>
      <c r="BM381" s="15"/>
    </row>
    <row r="382" spans="1:65" outlineLevel="5" x14ac:dyDescent="0.3">
      <c r="A382" s="22">
        <f t="shared" si="178"/>
        <v>11</v>
      </c>
      <c r="B382" s="9">
        <f t="shared" si="162"/>
        <v>44886</v>
      </c>
      <c r="C382" s="51">
        <v>295437</v>
      </c>
      <c r="D382" s="64" t="str">
        <f t="shared" si="167"/>
        <v/>
      </c>
      <c r="E382" s="12"/>
      <c r="F382" s="12"/>
      <c r="G382" s="12"/>
      <c r="H382" s="12"/>
      <c r="I382" s="12"/>
      <c r="J382" s="12"/>
      <c r="K382" s="12"/>
      <c r="L382" s="12"/>
      <c r="M382" s="74" t="str">
        <f t="shared" si="168"/>
        <v/>
      </c>
      <c r="N382" s="83" t="s">
        <v>103</v>
      </c>
      <c r="O382" s="83" t="s">
        <v>103</v>
      </c>
      <c r="P382" s="83"/>
      <c r="Q382" s="83"/>
      <c r="R382" s="83"/>
      <c r="S382" s="83"/>
      <c r="T382" s="83"/>
      <c r="U382" s="83"/>
      <c r="V382" s="5" t="str">
        <f t="shared" si="169"/>
        <v/>
      </c>
      <c r="W382" s="41"/>
      <c r="X382" s="41"/>
      <c r="Y382" s="41"/>
      <c r="Z382" s="41"/>
      <c r="AA382" s="41"/>
      <c r="AB382" s="41"/>
      <c r="AC382" s="41"/>
      <c r="AD382" s="41"/>
      <c r="AE382" s="5" t="str">
        <f t="shared" si="170"/>
        <v/>
      </c>
      <c r="AF382" s="41"/>
      <c r="AG382" s="41"/>
      <c r="AH382" s="41"/>
      <c r="AI382" s="41"/>
      <c r="AJ382" s="41"/>
      <c r="AK382" s="41"/>
      <c r="AL382" s="41"/>
      <c r="AM382" s="41"/>
      <c r="AN382" s="41">
        <f t="shared" si="177"/>
        <v>22.058823529411764</v>
      </c>
      <c r="AO382" s="41">
        <v>952</v>
      </c>
      <c r="AP382" s="110" t="s">
        <v>103</v>
      </c>
      <c r="AQ382" s="111" t="s">
        <v>103</v>
      </c>
      <c r="AR382" s="126" t="str">
        <f t="shared" si="171"/>
        <v/>
      </c>
      <c r="AS382" s="126" t="str">
        <f t="shared" si="172"/>
        <v/>
      </c>
      <c r="AT382" s="127">
        <v>1188</v>
      </c>
      <c r="AU382" s="128">
        <v>2.16</v>
      </c>
      <c r="AV382" s="129" t="s">
        <v>103</v>
      </c>
      <c r="AW382" s="126" t="str">
        <f t="shared" si="173"/>
        <v/>
      </c>
      <c r="AX382" s="126" t="str">
        <f t="shared" si="174"/>
        <v/>
      </c>
      <c r="AY382" s="64" t="str">
        <f t="shared" si="175"/>
        <v/>
      </c>
      <c r="AZ382" s="97">
        <v>82.37</v>
      </c>
      <c r="BA382" s="68"/>
      <c r="BB382" s="68"/>
      <c r="BC382" s="68"/>
      <c r="BD382" s="68"/>
      <c r="BE382" s="15"/>
      <c r="BF382" s="5">
        <f t="shared" si="176"/>
        <v>8477</v>
      </c>
      <c r="BG382" s="41">
        <v>4094</v>
      </c>
      <c r="BH382" s="42">
        <v>0</v>
      </c>
      <c r="BI382" s="42"/>
      <c r="BJ382" s="42"/>
      <c r="BK382" s="42">
        <v>4383</v>
      </c>
      <c r="BL382" s="42"/>
      <c r="BM382" s="15"/>
    </row>
    <row r="383" spans="1:65" outlineLevel="5" x14ac:dyDescent="0.3">
      <c r="A383" s="22">
        <f t="shared" si="178"/>
        <v>11</v>
      </c>
      <c r="B383" s="9">
        <f t="shared" si="162"/>
        <v>44887</v>
      </c>
      <c r="C383" s="51">
        <v>298119</v>
      </c>
      <c r="D383" s="64" t="str">
        <f t="shared" si="167"/>
        <v/>
      </c>
      <c r="E383" s="12"/>
      <c r="F383" s="12"/>
      <c r="G383" s="12"/>
      <c r="H383" s="12"/>
      <c r="I383" s="12"/>
      <c r="J383" s="12"/>
      <c r="K383" s="12"/>
      <c r="L383" s="12"/>
      <c r="M383" s="74" t="str">
        <f t="shared" si="168"/>
        <v/>
      </c>
      <c r="N383" s="83" t="s">
        <v>103</v>
      </c>
      <c r="O383" s="83" t="s">
        <v>103</v>
      </c>
      <c r="P383" s="83"/>
      <c r="Q383" s="83"/>
      <c r="R383" s="83"/>
      <c r="S383" s="83"/>
      <c r="T383" s="83"/>
      <c r="U383" s="83"/>
      <c r="V383" s="5" t="str">
        <f t="shared" si="169"/>
        <v/>
      </c>
      <c r="W383" s="41"/>
      <c r="X383" s="41"/>
      <c r="Y383" s="41"/>
      <c r="Z383" s="41"/>
      <c r="AA383" s="41"/>
      <c r="AB383" s="41"/>
      <c r="AC383" s="41"/>
      <c r="AD383" s="41"/>
      <c r="AE383" s="5" t="str">
        <f t="shared" si="170"/>
        <v/>
      </c>
      <c r="AF383" s="41"/>
      <c r="AG383" s="41"/>
      <c r="AH383" s="41"/>
      <c r="AI383" s="41"/>
      <c r="AJ383" s="41"/>
      <c r="AK383" s="41"/>
      <c r="AL383" s="41"/>
      <c r="AM383" s="41"/>
      <c r="AN383" s="41">
        <f t="shared" si="177"/>
        <v>20.669291338582678</v>
      </c>
      <c r="AO383" s="41">
        <v>1016</v>
      </c>
      <c r="AP383" s="110" t="s">
        <v>103</v>
      </c>
      <c r="AQ383" s="111" t="s">
        <v>103</v>
      </c>
      <c r="AR383" s="126" t="str">
        <f t="shared" si="171"/>
        <v/>
      </c>
      <c r="AS383" s="126" t="str">
        <f t="shared" si="172"/>
        <v/>
      </c>
      <c r="AT383" s="127">
        <v>1229</v>
      </c>
      <c r="AU383" s="128">
        <v>2.17</v>
      </c>
      <c r="AV383" s="129" t="s">
        <v>103</v>
      </c>
      <c r="AW383" s="126" t="str">
        <f t="shared" si="173"/>
        <v/>
      </c>
      <c r="AX383" s="126" t="str">
        <f t="shared" si="174"/>
        <v/>
      </c>
      <c r="AY383" s="64" t="str">
        <f t="shared" si="175"/>
        <v/>
      </c>
      <c r="AZ383" s="97">
        <v>82.73</v>
      </c>
      <c r="BA383" s="68"/>
      <c r="BB383" s="68"/>
      <c r="BC383" s="68"/>
      <c r="BD383" s="68"/>
      <c r="BE383" s="15"/>
      <c r="BF383" s="5">
        <f t="shared" si="176"/>
        <v>9492</v>
      </c>
      <c r="BG383" s="41">
        <v>4330</v>
      </c>
      <c r="BH383" s="42">
        <v>324</v>
      </c>
      <c r="BI383" s="42"/>
      <c r="BJ383" s="42"/>
      <c r="BK383" s="42">
        <v>4838</v>
      </c>
      <c r="BL383" s="42"/>
      <c r="BM383" s="15"/>
    </row>
    <row r="384" spans="1:65" outlineLevel="5" x14ac:dyDescent="0.3">
      <c r="A384" s="22">
        <f t="shared" si="178"/>
        <v>11</v>
      </c>
      <c r="B384" s="9">
        <f t="shared" si="162"/>
        <v>44888</v>
      </c>
      <c r="C384" s="51">
        <v>311227</v>
      </c>
      <c r="D384" s="64" t="str">
        <f t="shared" si="167"/>
        <v/>
      </c>
      <c r="E384" s="12"/>
      <c r="F384" s="12"/>
      <c r="G384" s="12"/>
      <c r="H384" s="12"/>
      <c r="I384" s="12"/>
      <c r="J384" s="12"/>
      <c r="K384" s="12"/>
      <c r="L384" s="12"/>
      <c r="M384" s="74">
        <f t="shared" si="168"/>
        <v>7.2</v>
      </c>
      <c r="N384" s="83">
        <v>7.13</v>
      </c>
      <c r="O384" s="83">
        <v>7.17</v>
      </c>
      <c r="P384" s="83"/>
      <c r="Q384" s="83"/>
      <c r="R384" s="83"/>
      <c r="S384" s="83"/>
      <c r="T384" s="83"/>
      <c r="U384" s="83"/>
      <c r="V384" s="5" t="str">
        <f t="shared" si="169"/>
        <v/>
      </c>
      <c r="W384" s="41"/>
      <c r="X384" s="41"/>
      <c r="Y384" s="41"/>
      <c r="Z384" s="41"/>
      <c r="AA384" s="41"/>
      <c r="AB384" s="41"/>
      <c r="AC384" s="41"/>
      <c r="AD384" s="41"/>
      <c r="AE384" s="5" t="str">
        <f t="shared" si="170"/>
        <v/>
      </c>
      <c r="AF384" s="41"/>
      <c r="AG384" s="41"/>
      <c r="AH384" s="41"/>
      <c r="AI384" s="41"/>
      <c r="AJ384" s="41"/>
      <c r="AK384" s="41"/>
      <c r="AL384" s="41"/>
      <c r="AM384" s="41"/>
      <c r="AN384" s="41">
        <f t="shared" si="177"/>
        <v>20.408163265306122</v>
      </c>
      <c r="AO384" s="41">
        <v>1029</v>
      </c>
      <c r="AP384" s="110">
        <v>2.95</v>
      </c>
      <c r="AQ384" s="111">
        <v>2.35</v>
      </c>
      <c r="AR384" s="126">
        <f t="shared" si="171"/>
        <v>79.66101694915254</v>
      </c>
      <c r="AS384" s="126">
        <f t="shared" si="172"/>
        <v>20.33898305084746</v>
      </c>
      <c r="AT384" s="127">
        <v>1223</v>
      </c>
      <c r="AU384" s="128">
        <v>2.2000000000000002</v>
      </c>
      <c r="AV384" s="129">
        <v>1.57</v>
      </c>
      <c r="AW384" s="126">
        <f t="shared" si="173"/>
        <v>71.36363636363636</v>
      </c>
      <c r="AX384" s="126">
        <f t="shared" si="174"/>
        <v>28.63636363636364</v>
      </c>
      <c r="AY384" s="64">
        <f t="shared" si="175"/>
        <v>36.372847011144884</v>
      </c>
      <c r="AZ384" s="97">
        <v>82.56</v>
      </c>
      <c r="BA384" s="68"/>
      <c r="BB384" s="68"/>
      <c r="BC384" s="68"/>
      <c r="BD384" s="68"/>
      <c r="BE384" s="15"/>
      <c r="BF384" s="5">
        <f t="shared" si="176"/>
        <v>7337</v>
      </c>
      <c r="BG384" s="41" t="s">
        <v>103</v>
      </c>
      <c r="BH384" s="42">
        <v>2065</v>
      </c>
      <c r="BI384" s="42"/>
      <c r="BJ384" s="42"/>
      <c r="BK384" s="42">
        <v>5272</v>
      </c>
      <c r="BL384" s="42"/>
      <c r="BM384" s="15"/>
    </row>
    <row r="385" spans="1:65" outlineLevel="5" x14ac:dyDescent="0.3">
      <c r="A385" s="22">
        <f t="shared" si="178"/>
        <v>11</v>
      </c>
      <c r="B385" s="9">
        <f t="shared" si="162"/>
        <v>44889</v>
      </c>
      <c r="C385" s="51">
        <v>301876</v>
      </c>
      <c r="D385" s="64" t="str">
        <f t="shared" si="167"/>
        <v/>
      </c>
      <c r="E385" s="12"/>
      <c r="F385" s="12"/>
      <c r="G385" s="12"/>
      <c r="H385" s="12"/>
      <c r="I385" s="12"/>
      <c r="J385" s="12"/>
      <c r="K385" s="12"/>
      <c r="L385" s="12"/>
      <c r="M385" s="74" t="str">
        <f t="shared" si="168"/>
        <v/>
      </c>
      <c r="N385" s="83" t="s">
        <v>103</v>
      </c>
      <c r="O385" s="83" t="s">
        <v>103</v>
      </c>
      <c r="P385" s="83"/>
      <c r="Q385" s="83"/>
      <c r="R385" s="83"/>
      <c r="S385" s="83"/>
      <c r="T385" s="83"/>
      <c r="U385" s="83"/>
      <c r="V385" s="5" t="str">
        <f t="shared" si="169"/>
        <v/>
      </c>
      <c r="W385" s="41"/>
      <c r="X385" s="41"/>
      <c r="Y385" s="41"/>
      <c r="Z385" s="41"/>
      <c r="AA385" s="41"/>
      <c r="AB385" s="41"/>
      <c r="AC385" s="41"/>
      <c r="AD385" s="41"/>
      <c r="AE385" s="5" t="str">
        <f t="shared" si="170"/>
        <v/>
      </c>
      <c r="AF385" s="41"/>
      <c r="AG385" s="41"/>
      <c r="AH385" s="41"/>
      <c r="AI385" s="41"/>
      <c r="AJ385" s="41"/>
      <c r="AK385" s="41"/>
      <c r="AL385" s="41"/>
      <c r="AM385" s="41"/>
      <c r="AN385" s="41">
        <f>21000/AO385</f>
        <v>20.97902097902098</v>
      </c>
      <c r="AO385" s="41">
        <v>1001</v>
      </c>
      <c r="AP385" s="110" t="s">
        <v>103</v>
      </c>
      <c r="AQ385" s="111" t="s">
        <v>103</v>
      </c>
      <c r="AR385" s="126" t="str">
        <f t="shared" si="171"/>
        <v/>
      </c>
      <c r="AS385" s="126" t="str">
        <f t="shared" si="172"/>
        <v/>
      </c>
      <c r="AT385" s="127">
        <v>1196</v>
      </c>
      <c r="AU385" s="128">
        <v>2.1800000000000002</v>
      </c>
      <c r="AV385" s="129" t="s">
        <v>103</v>
      </c>
      <c r="AW385" s="126" t="str">
        <f t="shared" si="173"/>
        <v/>
      </c>
      <c r="AX385" s="126" t="str">
        <f t="shared" si="174"/>
        <v/>
      </c>
      <c r="AY385" s="64" t="str">
        <f t="shared" si="175"/>
        <v/>
      </c>
      <c r="AZ385" s="97">
        <v>82.18</v>
      </c>
      <c r="BA385" s="68"/>
      <c r="BB385" s="68"/>
      <c r="BC385" s="68"/>
      <c r="BD385" s="68"/>
      <c r="BE385" s="15"/>
      <c r="BF385" s="5">
        <f t="shared" si="176"/>
        <v>9758</v>
      </c>
      <c r="BG385" s="41">
        <v>4299</v>
      </c>
      <c r="BH385" s="42">
        <v>571</v>
      </c>
      <c r="BI385" s="42"/>
      <c r="BJ385" s="42"/>
      <c r="BK385" s="42">
        <v>4888</v>
      </c>
      <c r="BL385" s="42"/>
      <c r="BM385" s="15"/>
    </row>
    <row r="386" spans="1:65" outlineLevel="5" x14ac:dyDescent="0.3">
      <c r="A386" s="22">
        <f t="shared" si="178"/>
        <v>11</v>
      </c>
      <c r="B386" s="9">
        <f t="shared" si="162"/>
        <v>44890</v>
      </c>
      <c r="C386" s="51">
        <v>295837</v>
      </c>
      <c r="D386" s="64" t="str">
        <f t="shared" si="167"/>
        <v/>
      </c>
      <c r="E386" s="12"/>
      <c r="F386" s="12"/>
      <c r="G386" s="12"/>
      <c r="H386" s="12"/>
      <c r="I386" s="12"/>
      <c r="J386" s="12"/>
      <c r="K386" s="12"/>
      <c r="L386" s="12"/>
      <c r="M386" s="74" t="str">
        <f t="shared" si="168"/>
        <v/>
      </c>
      <c r="N386" s="83" t="s">
        <v>103</v>
      </c>
      <c r="O386" s="83" t="s">
        <v>103</v>
      </c>
      <c r="P386" s="83"/>
      <c r="Q386" s="83"/>
      <c r="R386" s="83"/>
      <c r="S386" s="83"/>
      <c r="T386" s="83"/>
      <c r="U386" s="83"/>
      <c r="V386" s="5" t="str">
        <f t="shared" si="169"/>
        <v/>
      </c>
      <c r="W386" s="41"/>
      <c r="X386" s="41"/>
      <c r="Y386" s="41"/>
      <c r="Z386" s="41"/>
      <c r="AA386" s="41"/>
      <c r="AB386" s="41"/>
      <c r="AC386" s="41"/>
      <c r="AD386" s="41"/>
      <c r="AE386" s="5" t="str">
        <f t="shared" si="170"/>
        <v/>
      </c>
      <c r="AF386" s="41"/>
      <c r="AG386" s="41"/>
      <c r="AH386" s="41"/>
      <c r="AI386" s="41"/>
      <c r="AJ386" s="41"/>
      <c r="AK386" s="41"/>
      <c r="AL386" s="41"/>
      <c r="AM386" s="41"/>
      <c r="AN386" s="41">
        <f t="shared" si="177"/>
        <v>21.829521829521831</v>
      </c>
      <c r="AO386" s="41">
        <v>962</v>
      </c>
      <c r="AP386" s="110" t="s">
        <v>103</v>
      </c>
      <c r="AQ386" s="111" t="s">
        <v>103</v>
      </c>
      <c r="AR386" s="126" t="str">
        <f t="shared" si="171"/>
        <v/>
      </c>
      <c r="AS386" s="126" t="str">
        <f t="shared" si="172"/>
        <v/>
      </c>
      <c r="AT386" s="127">
        <v>1168</v>
      </c>
      <c r="AU386" s="128">
        <v>2.17</v>
      </c>
      <c r="AV386" s="129" t="s">
        <v>103</v>
      </c>
      <c r="AW386" s="126" t="str">
        <f t="shared" si="173"/>
        <v/>
      </c>
      <c r="AX386" s="126" t="str">
        <f t="shared" si="174"/>
        <v/>
      </c>
      <c r="AY386" s="64" t="str">
        <f t="shared" si="175"/>
        <v/>
      </c>
      <c r="AZ386" s="97">
        <v>82.84</v>
      </c>
      <c r="BA386" s="68"/>
      <c r="BB386" s="68"/>
      <c r="BC386" s="68"/>
      <c r="BD386" s="68"/>
      <c r="BE386" s="15"/>
      <c r="BF386" s="5">
        <f t="shared" si="176"/>
        <v>10841</v>
      </c>
      <c r="BG386" s="41">
        <v>4087</v>
      </c>
      <c r="BH386" s="42">
        <v>1520</v>
      </c>
      <c r="BI386" s="42"/>
      <c r="BJ386" s="42"/>
      <c r="BK386" s="42">
        <v>5234</v>
      </c>
      <c r="BL386" s="42"/>
      <c r="BM386" s="15"/>
    </row>
    <row r="387" spans="1:65" outlineLevel="5" x14ac:dyDescent="0.3">
      <c r="A387" s="22">
        <f t="shared" si="178"/>
        <v>11</v>
      </c>
      <c r="B387" s="9">
        <f t="shared" si="162"/>
        <v>44891</v>
      </c>
      <c r="C387" s="51">
        <v>296547</v>
      </c>
      <c r="D387" s="64" t="str">
        <f t="shared" si="167"/>
        <v/>
      </c>
      <c r="E387" s="12"/>
      <c r="F387" s="12"/>
      <c r="G387" s="12"/>
      <c r="H387" s="12"/>
      <c r="I387" s="12"/>
      <c r="J387" s="12"/>
      <c r="K387" s="12"/>
      <c r="L387" s="12"/>
      <c r="M387" s="74" t="str">
        <f t="shared" si="168"/>
        <v/>
      </c>
      <c r="N387" s="83" t="s">
        <v>103</v>
      </c>
      <c r="O387" s="83" t="s">
        <v>103</v>
      </c>
      <c r="P387" s="83"/>
      <c r="Q387" s="83"/>
      <c r="R387" s="83"/>
      <c r="S387" s="83"/>
      <c r="T387" s="83"/>
      <c r="U387" s="83"/>
      <c r="V387" s="5" t="str">
        <f t="shared" si="169"/>
        <v/>
      </c>
      <c r="W387" s="41"/>
      <c r="X387" s="41"/>
      <c r="Y387" s="41"/>
      <c r="Z387" s="41"/>
      <c r="AA387" s="41"/>
      <c r="AB387" s="41"/>
      <c r="AC387" s="41"/>
      <c r="AD387" s="41"/>
      <c r="AE387" s="5" t="str">
        <f t="shared" si="170"/>
        <v/>
      </c>
      <c r="AF387" s="41"/>
      <c r="AG387" s="41"/>
      <c r="AH387" s="41"/>
      <c r="AI387" s="41"/>
      <c r="AJ387" s="41"/>
      <c r="AK387" s="41"/>
      <c r="AL387" s="41"/>
      <c r="AM387" s="41"/>
      <c r="AN387" s="41">
        <f t="shared" si="177"/>
        <v>22.435897435897434</v>
      </c>
      <c r="AO387" s="41">
        <v>936</v>
      </c>
      <c r="AP387" s="110" t="s">
        <v>103</v>
      </c>
      <c r="AQ387" s="111" t="s">
        <v>103</v>
      </c>
      <c r="AR387" s="126" t="str">
        <f t="shared" si="171"/>
        <v/>
      </c>
      <c r="AS387" s="126" t="str">
        <f t="shared" si="172"/>
        <v/>
      </c>
      <c r="AT387" s="127">
        <v>1181</v>
      </c>
      <c r="AU387" s="128" t="s">
        <v>103</v>
      </c>
      <c r="AV387" s="129" t="s">
        <v>103</v>
      </c>
      <c r="AW387" s="126" t="str">
        <f t="shared" si="173"/>
        <v/>
      </c>
      <c r="AX387" s="126" t="str">
        <f t="shared" si="174"/>
        <v/>
      </c>
      <c r="AY387" s="64" t="str">
        <f t="shared" si="175"/>
        <v/>
      </c>
      <c r="AZ387" s="97" t="s">
        <v>103</v>
      </c>
      <c r="BA387" s="68"/>
      <c r="BB387" s="68"/>
      <c r="BC387" s="68"/>
      <c r="BD387" s="68"/>
      <c r="BE387" s="15"/>
      <c r="BF387" s="5">
        <f t="shared" si="176"/>
        <v>11266</v>
      </c>
      <c r="BG387" s="41">
        <v>3537</v>
      </c>
      <c r="BH387" s="42">
        <v>2352</v>
      </c>
      <c r="BI387" s="42"/>
      <c r="BJ387" s="42"/>
      <c r="BK387" s="42">
        <v>5377</v>
      </c>
      <c r="BL387" s="42"/>
      <c r="BM387" s="15"/>
    </row>
    <row r="388" spans="1:65" outlineLevel="5" x14ac:dyDescent="0.3">
      <c r="A388" s="22">
        <f t="shared" si="178"/>
        <v>11</v>
      </c>
      <c r="B388" s="9">
        <f t="shared" si="162"/>
        <v>44892</v>
      </c>
      <c r="C388" s="51">
        <v>296417</v>
      </c>
      <c r="D388" s="64" t="str">
        <f t="shared" si="167"/>
        <v/>
      </c>
      <c r="E388" s="12"/>
      <c r="F388" s="12"/>
      <c r="G388" s="12"/>
      <c r="H388" s="12"/>
      <c r="I388" s="12"/>
      <c r="J388" s="12"/>
      <c r="K388" s="12"/>
      <c r="L388" s="12"/>
      <c r="M388" s="74" t="str">
        <f t="shared" si="168"/>
        <v/>
      </c>
      <c r="N388" s="83" t="s">
        <v>103</v>
      </c>
      <c r="O388" s="83" t="s">
        <v>103</v>
      </c>
      <c r="P388" s="83"/>
      <c r="Q388" s="83"/>
      <c r="R388" s="83"/>
      <c r="S388" s="83"/>
      <c r="T388" s="83"/>
      <c r="U388" s="83"/>
      <c r="V388" s="5" t="str">
        <f t="shared" si="169"/>
        <v/>
      </c>
      <c r="W388" s="41"/>
      <c r="X388" s="41"/>
      <c r="Y388" s="41"/>
      <c r="Z388" s="41"/>
      <c r="AA388" s="41"/>
      <c r="AB388" s="41"/>
      <c r="AC388" s="41"/>
      <c r="AD388" s="41"/>
      <c r="AE388" s="5" t="str">
        <f t="shared" si="170"/>
        <v/>
      </c>
      <c r="AF388" s="41"/>
      <c r="AG388" s="41"/>
      <c r="AH388" s="41"/>
      <c r="AI388" s="41"/>
      <c r="AJ388" s="41"/>
      <c r="AK388" s="41"/>
      <c r="AL388" s="41"/>
      <c r="AM388" s="41"/>
      <c r="AN388" s="41">
        <f t="shared" si="177"/>
        <v>20.487804878048781</v>
      </c>
      <c r="AO388" s="41">
        <v>1025</v>
      </c>
      <c r="AP388" s="110" t="s">
        <v>103</v>
      </c>
      <c r="AQ388" s="111" t="s">
        <v>103</v>
      </c>
      <c r="AR388" s="126" t="str">
        <f t="shared" si="171"/>
        <v/>
      </c>
      <c r="AS388" s="126" t="str">
        <f t="shared" si="172"/>
        <v/>
      </c>
      <c r="AT388" s="127">
        <v>1220</v>
      </c>
      <c r="AU388" s="128" t="s">
        <v>103</v>
      </c>
      <c r="AV388" s="129" t="s">
        <v>103</v>
      </c>
      <c r="AW388" s="126" t="str">
        <f t="shared" si="173"/>
        <v/>
      </c>
      <c r="AX388" s="126" t="str">
        <f t="shared" si="174"/>
        <v/>
      </c>
      <c r="AY388" s="64" t="str">
        <f t="shared" si="175"/>
        <v/>
      </c>
      <c r="AZ388" s="97" t="s">
        <v>103</v>
      </c>
      <c r="BA388" s="68"/>
      <c r="BB388" s="68"/>
      <c r="BC388" s="68"/>
      <c r="BD388" s="68"/>
      <c r="BE388" s="15"/>
      <c r="BF388" s="5">
        <f t="shared" si="176"/>
        <v>10834</v>
      </c>
      <c r="BG388" s="41">
        <v>3223</v>
      </c>
      <c r="BH388" s="42">
        <v>2350</v>
      </c>
      <c r="BI388" s="42"/>
      <c r="BJ388" s="42"/>
      <c r="BK388" s="42">
        <v>5261</v>
      </c>
      <c r="BL388" s="42"/>
      <c r="BM388" s="15"/>
    </row>
    <row r="389" spans="1:65" outlineLevel="5" x14ac:dyDescent="0.3">
      <c r="A389" s="22">
        <f t="shared" si="178"/>
        <v>11</v>
      </c>
      <c r="B389" s="9">
        <f t="shared" si="162"/>
        <v>44893</v>
      </c>
      <c r="C389" s="51">
        <v>300874</v>
      </c>
      <c r="D389" s="64" t="str">
        <f t="shared" si="167"/>
        <v/>
      </c>
      <c r="E389" s="12"/>
      <c r="F389" s="12"/>
      <c r="G389" s="12"/>
      <c r="H389" s="12"/>
      <c r="I389" s="12"/>
      <c r="J389" s="12"/>
      <c r="K389" s="12"/>
      <c r="L389" s="12"/>
      <c r="M389" s="74" t="str">
        <f t="shared" si="168"/>
        <v/>
      </c>
      <c r="N389" s="83" t="s">
        <v>103</v>
      </c>
      <c r="O389" s="83" t="s">
        <v>103</v>
      </c>
      <c r="P389" s="83"/>
      <c r="Q389" s="83"/>
      <c r="R389" s="83"/>
      <c r="S389" s="83"/>
      <c r="T389" s="83"/>
      <c r="U389" s="83"/>
      <c r="V389" s="5" t="str">
        <f t="shared" si="169"/>
        <v/>
      </c>
      <c r="W389" s="41"/>
      <c r="X389" s="41"/>
      <c r="Y389" s="41"/>
      <c r="Z389" s="41"/>
      <c r="AA389" s="41"/>
      <c r="AB389" s="41"/>
      <c r="AC389" s="41"/>
      <c r="AD389" s="41"/>
      <c r="AE389" s="5" t="str">
        <f t="shared" si="170"/>
        <v/>
      </c>
      <c r="AF389" s="41"/>
      <c r="AG389" s="41"/>
      <c r="AH389" s="41"/>
      <c r="AI389" s="41"/>
      <c r="AJ389" s="41"/>
      <c r="AK389" s="41"/>
      <c r="AL389" s="41"/>
      <c r="AM389" s="41"/>
      <c r="AN389" s="41">
        <f t="shared" si="177"/>
        <v>21.852237252861602</v>
      </c>
      <c r="AO389" s="41">
        <v>961</v>
      </c>
      <c r="AP389" s="110" t="s">
        <v>103</v>
      </c>
      <c r="AQ389" s="111" t="s">
        <v>103</v>
      </c>
      <c r="AR389" s="126" t="str">
        <f t="shared" si="171"/>
        <v/>
      </c>
      <c r="AS389" s="126" t="str">
        <f t="shared" si="172"/>
        <v/>
      </c>
      <c r="AT389" s="127">
        <v>1141</v>
      </c>
      <c r="AU389" s="128">
        <v>2.2000000000000002</v>
      </c>
      <c r="AV389" s="129" t="s">
        <v>103</v>
      </c>
      <c r="AW389" s="126" t="str">
        <f t="shared" si="173"/>
        <v/>
      </c>
      <c r="AX389" s="126" t="str">
        <f t="shared" si="174"/>
        <v/>
      </c>
      <c r="AY389" s="64" t="str">
        <f t="shared" si="175"/>
        <v/>
      </c>
      <c r="AZ389" s="97">
        <v>82.44</v>
      </c>
      <c r="BA389" s="68"/>
      <c r="BB389" s="68"/>
      <c r="BC389" s="68"/>
      <c r="BD389" s="68"/>
      <c r="BE389" s="15"/>
      <c r="BF389" s="5">
        <f t="shared" si="176"/>
        <v>10545</v>
      </c>
      <c r="BG389" s="41">
        <v>2716</v>
      </c>
      <c r="BH389" s="42">
        <v>2350</v>
      </c>
      <c r="BI389" s="42"/>
      <c r="BJ389" s="42"/>
      <c r="BK389" s="42">
        <v>5479</v>
      </c>
      <c r="BL389" s="42"/>
      <c r="BM389" s="15"/>
    </row>
    <row r="390" spans="1:65" outlineLevel="5" x14ac:dyDescent="0.3">
      <c r="A390" s="22">
        <f t="shared" si="178"/>
        <v>11</v>
      </c>
      <c r="B390" s="9">
        <f t="shared" si="162"/>
        <v>44894</v>
      </c>
      <c r="C390" s="51">
        <v>344651</v>
      </c>
      <c r="D390" s="64" t="str">
        <f t="shared" si="167"/>
        <v/>
      </c>
      <c r="E390" s="12"/>
      <c r="F390" s="12"/>
      <c r="G390" s="12"/>
      <c r="H390" s="12"/>
      <c r="I390" s="12"/>
      <c r="J390" s="12"/>
      <c r="K390" s="12"/>
      <c r="L390" s="12"/>
      <c r="M390" s="74" t="str">
        <f t="shared" si="168"/>
        <v/>
      </c>
      <c r="N390" s="83" t="s">
        <v>103</v>
      </c>
      <c r="O390" s="83" t="s">
        <v>103</v>
      </c>
      <c r="P390" s="83"/>
      <c r="Q390" s="83"/>
      <c r="R390" s="83"/>
      <c r="S390" s="83"/>
      <c r="T390" s="83"/>
      <c r="U390" s="83"/>
      <c r="V390" s="5" t="str">
        <f t="shared" si="169"/>
        <v/>
      </c>
      <c r="W390" s="41"/>
      <c r="X390" s="41"/>
      <c r="Y390" s="41"/>
      <c r="Z390" s="41"/>
      <c r="AA390" s="41"/>
      <c r="AB390" s="41"/>
      <c r="AC390" s="41"/>
      <c r="AD390" s="41"/>
      <c r="AE390" s="5" t="str">
        <f t="shared" si="170"/>
        <v/>
      </c>
      <c r="AF390" s="41"/>
      <c r="AG390" s="41"/>
      <c r="AH390" s="41"/>
      <c r="AI390" s="41"/>
      <c r="AJ390" s="41"/>
      <c r="AK390" s="41"/>
      <c r="AL390" s="41"/>
      <c r="AM390" s="41"/>
      <c r="AN390" s="41">
        <f t="shared" si="177"/>
        <v>23.307436182019977</v>
      </c>
      <c r="AO390" s="41">
        <v>901</v>
      </c>
      <c r="AP390" s="110" t="s">
        <v>103</v>
      </c>
      <c r="AQ390" s="111" t="s">
        <v>103</v>
      </c>
      <c r="AR390" s="126" t="str">
        <f t="shared" si="171"/>
        <v/>
      </c>
      <c r="AS390" s="126" t="str">
        <f t="shared" si="172"/>
        <v/>
      </c>
      <c r="AT390" s="127">
        <v>1108</v>
      </c>
      <c r="AU390" s="128">
        <v>2.2200000000000002</v>
      </c>
      <c r="AV390" s="129" t="s">
        <v>103</v>
      </c>
      <c r="AW390" s="126" t="str">
        <f t="shared" si="173"/>
        <v/>
      </c>
      <c r="AX390" s="126" t="str">
        <f t="shared" si="174"/>
        <v/>
      </c>
      <c r="AY390" s="64" t="str">
        <f t="shared" si="175"/>
        <v/>
      </c>
      <c r="AZ390" s="97">
        <v>82.75</v>
      </c>
      <c r="BA390" s="68"/>
      <c r="BB390" s="68"/>
      <c r="BC390" s="68"/>
      <c r="BD390" s="68"/>
      <c r="BE390" s="15"/>
      <c r="BF390" s="5">
        <f t="shared" si="176"/>
        <v>10098</v>
      </c>
      <c r="BG390" s="41">
        <v>2298</v>
      </c>
      <c r="BH390" s="42">
        <v>2348</v>
      </c>
      <c r="BI390" s="42"/>
      <c r="BJ390" s="42"/>
      <c r="BK390" s="42">
        <v>5452</v>
      </c>
      <c r="BL390" s="42"/>
      <c r="BM390" s="15"/>
    </row>
    <row r="391" spans="1:65" ht="17.25" outlineLevel="5" thickBot="1" x14ac:dyDescent="0.35">
      <c r="A391" s="31">
        <f t="shared" si="178"/>
        <v>11</v>
      </c>
      <c r="B391" s="32">
        <f t="shared" si="162"/>
        <v>44895</v>
      </c>
      <c r="C391" s="51">
        <v>303987</v>
      </c>
      <c r="D391" s="64" t="str">
        <f t="shared" si="167"/>
        <v/>
      </c>
      <c r="E391" s="12"/>
      <c r="F391" s="12"/>
      <c r="G391" s="12"/>
      <c r="H391" s="12"/>
      <c r="I391" s="12"/>
      <c r="J391" s="12"/>
      <c r="K391" s="12"/>
      <c r="L391" s="12"/>
      <c r="M391" s="74" t="str">
        <f t="shared" si="168"/>
        <v/>
      </c>
      <c r="N391" s="83" t="s">
        <v>103</v>
      </c>
      <c r="O391" s="83" t="s">
        <v>103</v>
      </c>
      <c r="P391" s="83"/>
      <c r="Q391" s="83"/>
      <c r="R391" s="83"/>
      <c r="S391" s="83"/>
      <c r="T391" s="83"/>
      <c r="U391" s="83"/>
      <c r="V391" s="5" t="str">
        <f t="shared" si="169"/>
        <v/>
      </c>
      <c r="W391" s="41"/>
      <c r="X391" s="41"/>
      <c r="Y391" s="41"/>
      <c r="Z391" s="41"/>
      <c r="AA391" s="41"/>
      <c r="AB391" s="41"/>
      <c r="AC391" s="41"/>
      <c r="AD391" s="41"/>
      <c r="AE391" s="5" t="str">
        <f t="shared" si="170"/>
        <v/>
      </c>
      <c r="AF391" s="41"/>
      <c r="AG391" s="41"/>
      <c r="AH391" s="41"/>
      <c r="AI391" s="41"/>
      <c r="AJ391" s="41"/>
      <c r="AK391" s="41"/>
      <c r="AL391" s="41"/>
      <c r="AM391" s="41"/>
      <c r="AN391" s="41">
        <f t="shared" si="177"/>
        <v>20.608439646712462</v>
      </c>
      <c r="AO391" s="41">
        <v>1019</v>
      </c>
      <c r="AP391" s="110" t="s">
        <v>103</v>
      </c>
      <c r="AQ391" s="111" t="s">
        <v>103</v>
      </c>
      <c r="AR391" s="126" t="str">
        <f t="shared" si="171"/>
        <v/>
      </c>
      <c r="AS391" s="126" t="str">
        <f t="shared" si="172"/>
        <v/>
      </c>
      <c r="AT391" s="127">
        <v>1177</v>
      </c>
      <c r="AU391" s="128">
        <v>2.21</v>
      </c>
      <c r="AV391" s="129" t="s">
        <v>103</v>
      </c>
      <c r="AW391" s="126" t="str">
        <f t="shared" si="173"/>
        <v/>
      </c>
      <c r="AX391" s="126" t="str">
        <f t="shared" si="174"/>
        <v/>
      </c>
      <c r="AY391" s="64" t="str">
        <f t="shared" si="175"/>
        <v/>
      </c>
      <c r="AZ391" s="97">
        <v>82.18</v>
      </c>
      <c r="BA391" s="68">
        <v>63.9</v>
      </c>
      <c r="BB391" s="68">
        <v>35.4</v>
      </c>
      <c r="BC391" s="68">
        <v>4436</v>
      </c>
      <c r="BD391" s="68"/>
      <c r="BE391" s="15"/>
      <c r="BF391" s="5">
        <f t="shared" si="176"/>
        <v>11601</v>
      </c>
      <c r="BG391" s="41">
        <v>4281</v>
      </c>
      <c r="BH391" s="42">
        <v>2328</v>
      </c>
      <c r="BI391" s="42"/>
      <c r="BJ391" s="42"/>
      <c r="BK391" s="42">
        <v>4992</v>
      </c>
      <c r="BL391" s="42"/>
      <c r="BM391" s="15"/>
    </row>
    <row r="392" spans="1:65" outlineLevel="4" x14ac:dyDescent="0.3">
      <c r="A392" s="156" t="s">
        <v>44</v>
      </c>
      <c r="B392" s="157"/>
      <c r="C392" s="50">
        <f t="shared" ref="C392:BM392" si="179">SUBTOTAL(4,C362:C391)</f>
        <v>346562</v>
      </c>
      <c r="D392" s="60">
        <f t="shared" si="179"/>
        <v>0</v>
      </c>
      <c r="E392" s="28">
        <f t="shared" si="179"/>
        <v>0</v>
      </c>
      <c r="F392" s="28">
        <f t="shared" si="179"/>
        <v>0</v>
      </c>
      <c r="G392" s="28">
        <f t="shared" si="179"/>
        <v>0</v>
      </c>
      <c r="H392" s="28">
        <f t="shared" si="179"/>
        <v>0</v>
      </c>
      <c r="I392" s="28">
        <f t="shared" si="179"/>
        <v>0</v>
      </c>
      <c r="J392" s="28">
        <f t="shared" si="179"/>
        <v>0</v>
      </c>
      <c r="K392" s="28">
        <f t="shared" si="179"/>
        <v>0</v>
      </c>
      <c r="L392" s="28">
        <f t="shared" si="179"/>
        <v>0</v>
      </c>
      <c r="M392" s="71">
        <f t="shared" si="179"/>
        <v>7.2</v>
      </c>
      <c r="N392" s="82">
        <f t="shared" si="179"/>
        <v>7.14</v>
      </c>
      <c r="O392" s="82">
        <f t="shared" si="179"/>
        <v>7.19</v>
      </c>
      <c r="P392" s="82">
        <f t="shared" si="179"/>
        <v>0</v>
      </c>
      <c r="Q392" s="82">
        <f t="shared" si="179"/>
        <v>0</v>
      </c>
      <c r="R392" s="82">
        <f t="shared" si="179"/>
        <v>0</v>
      </c>
      <c r="S392" s="82">
        <f t="shared" si="179"/>
        <v>0</v>
      </c>
      <c r="T392" s="82">
        <f t="shared" si="179"/>
        <v>0</v>
      </c>
      <c r="U392" s="82">
        <f t="shared" si="179"/>
        <v>0</v>
      </c>
      <c r="V392" s="29">
        <f t="shared" si="179"/>
        <v>0</v>
      </c>
      <c r="W392" s="39">
        <f t="shared" si="179"/>
        <v>0</v>
      </c>
      <c r="X392" s="39">
        <f t="shared" si="179"/>
        <v>0</v>
      </c>
      <c r="Y392" s="39">
        <f t="shared" si="179"/>
        <v>0</v>
      </c>
      <c r="Z392" s="39">
        <f t="shared" si="179"/>
        <v>0</v>
      </c>
      <c r="AA392" s="39">
        <f t="shared" si="179"/>
        <v>0</v>
      </c>
      <c r="AB392" s="39">
        <f t="shared" si="179"/>
        <v>0</v>
      </c>
      <c r="AC392" s="39">
        <f t="shared" si="179"/>
        <v>0</v>
      </c>
      <c r="AD392" s="39">
        <f t="shared" si="179"/>
        <v>0</v>
      </c>
      <c r="AE392" s="29">
        <f t="shared" si="179"/>
        <v>0</v>
      </c>
      <c r="AF392" s="39">
        <f t="shared" si="179"/>
        <v>0</v>
      </c>
      <c r="AG392" s="39">
        <f t="shared" si="179"/>
        <v>0</v>
      </c>
      <c r="AH392" s="39">
        <f t="shared" si="179"/>
        <v>0</v>
      </c>
      <c r="AI392" s="39">
        <f t="shared" si="179"/>
        <v>0</v>
      </c>
      <c r="AJ392" s="39">
        <f t="shared" si="179"/>
        <v>0</v>
      </c>
      <c r="AK392" s="39">
        <f t="shared" si="179"/>
        <v>0</v>
      </c>
      <c r="AL392" s="39">
        <f t="shared" si="179"/>
        <v>0</v>
      </c>
      <c r="AM392" s="39">
        <f t="shared" si="179"/>
        <v>0</v>
      </c>
      <c r="AN392" s="39">
        <f t="shared" si="179"/>
        <v>25.893958076448829</v>
      </c>
      <c r="AO392" s="39">
        <f t="shared" si="179"/>
        <v>1126</v>
      </c>
      <c r="AP392" s="104">
        <f t="shared" si="179"/>
        <v>3.03</v>
      </c>
      <c r="AQ392" s="105">
        <f t="shared" si="179"/>
        <v>2.44</v>
      </c>
      <c r="AR392" s="106">
        <f t="shared" si="179"/>
        <v>81.568627450980401</v>
      </c>
      <c r="AS392" s="106">
        <f t="shared" si="179"/>
        <v>20.422535211267615</v>
      </c>
      <c r="AT392" s="107">
        <f t="shared" si="179"/>
        <v>1271</v>
      </c>
      <c r="AU392" s="108">
        <f t="shared" si="179"/>
        <v>2.2200000000000002</v>
      </c>
      <c r="AV392" s="109">
        <f t="shared" si="179"/>
        <v>1.57</v>
      </c>
      <c r="AW392" s="106">
        <f t="shared" si="179"/>
        <v>71.36363636363636</v>
      </c>
      <c r="AX392" s="106">
        <f t="shared" si="179"/>
        <v>31.279620853080573</v>
      </c>
      <c r="AY392" s="60">
        <f t="shared" si="179"/>
        <v>50.356934731934764</v>
      </c>
      <c r="AZ392" s="96">
        <f t="shared" si="179"/>
        <v>83.49</v>
      </c>
      <c r="BA392" s="67">
        <f t="shared" si="179"/>
        <v>63.9</v>
      </c>
      <c r="BB392" s="67">
        <f t="shared" si="179"/>
        <v>35.4</v>
      </c>
      <c r="BC392" s="67">
        <f t="shared" si="179"/>
        <v>4436</v>
      </c>
      <c r="BD392" s="67">
        <f t="shared" si="179"/>
        <v>0</v>
      </c>
      <c r="BE392" s="27">
        <f t="shared" si="179"/>
        <v>0</v>
      </c>
      <c r="BF392" s="29">
        <f t="shared" si="179"/>
        <v>11601</v>
      </c>
      <c r="BG392" s="39">
        <f t="shared" si="179"/>
        <v>5628</v>
      </c>
      <c r="BH392" s="40">
        <f t="shared" si="179"/>
        <v>2352</v>
      </c>
      <c r="BI392" s="40">
        <f t="shared" si="179"/>
        <v>0</v>
      </c>
      <c r="BJ392" s="40">
        <f t="shared" si="179"/>
        <v>0</v>
      </c>
      <c r="BK392" s="40">
        <f t="shared" si="179"/>
        <v>6592</v>
      </c>
      <c r="BL392" s="40">
        <f t="shared" si="179"/>
        <v>0</v>
      </c>
      <c r="BM392" s="27">
        <f t="shared" si="179"/>
        <v>0</v>
      </c>
    </row>
    <row r="393" spans="1:65" outlineLevel="3" x14ac:dyDescent="0.3">
      <c r="A393" s="158" t="s">
        <v>33</v>
      </c>
      <c r="B393" s="159"/>
      <c r="C393" s="51">
        <f t="shared" ref="C393:BM393" si="180">SUBTOTAL(5,C362:C391)</f>
        <v>274159</v>
      </c>
      <c r="D393" s="61">
        <f t="shared" si="180"/>
        <v>0</v>
      </c>
      <c r="E393" s="12">
        <f t="shared" si="180"/>
        <v>0</v>
      </c>
      <c r="F393" s="12">
        <f t="shared" si="180"/>
        <v>0</v>
      </c>
      <c r="G393" s="12">
        <f t="shared" si="180"/>
        <v>0</v>
      </c>
      <c r="H393" s="12">
        <f t="shared" si="180"/>
        <v>0</v>
      </c>
      <c r="I393" s="12">
        <f t="shared" si="180"/>
        <v>0</v>
      </c>
      <c r="J393" s="12">
        <f t="shared" si="180"/>
        <v>0</v>
      </c>
      <c r="K393" s="12">
        <f t="shared" si="180"/>
        <v>0</v>
      </c>
      <c r="L393" s="12">
        <f t="shared" si="180"/>
        <v>0</v>
      </c>
      <c r="M393" s="72">
        <f t="shared" si="180"/>
        <v>7.1</v>
      </c>
      <c r="N393" s="83">
        <f t="shared" si="180"/>
        <v>7.04</v>
      </c>
      <c r="O393" s="83">
        <f t="shared" si="180"/>
        <v>7.1</v>
      </c>
      <c r="P393" s="83">
        <f t="shared" si="180"/>
        <v>0</v>
      </c>
      <c r="Q393" s="83">
        <f t="shared" si="180"/>
        <v>0</v>
      </c>
      <c r="R393" s="83">
        <f t="shared" si="180"/>
        <v>0</v>
      </c>
      <c r="S393" s="83">
        <f t="shared" si="180"/>
        <v>0</v>
      </c>
      <c r="T393" s="83">
        <f t="shared" si="180"/>
        <v>0</v>
      </c>
      <c r="U393" s="83">
        <f t="shared" si="180"/>
        <v>0</v>
      </c>
      <c r="V393" s="6">
        <f t="shared" si="180"/>
        <v>0</v>
      </c>
      <c r="W393" s="41">
        <f t="shared" si="180"/>
        <v>0</v>
      </c>
      <c r="X393" s="41">
        <f t="shared" si="180"/>
        <v>0</v>
      </c>
      <c r="Y393" s="41">
        <f t="shared" si="180"/>
        <v>0</v>
      </c>
      <c r="Z393" s="41">
        <f t="shared" si="180"/>
        <v>0</v>
      </c>
      <c r="AA393" s="41">
        <f t="shared" si="180"/>
        <v>0</v>
      </c>
      <c r="AB393" s="41">
        <f t="shared" si="180"/>
        <v>0</v>
      </c>
      <c r="AC393" s="41">
        <f t="shared" si="180"/>
        <v>0</v>
      </c>
      <c r="AD393" s="41">
        <f t="shared" si="180"/>
        <v>0</v>
      </c>
      <c r="AE393" s="6">
        <f t="shared" si="180"/>
        <v>0</v>
      </c>
      <c r="AF393" s="41">
        <f t="shared" si="180"/>
        <v>0</v>
      </c>
      <c r="AG393" s="41">
        <f t="shared" si="180"/>
        <v>0</v>
      </c>
      <c r="AH393" s="41">
        <f t="shared" si="180"/>
        <v>0</v>
      </c>
      <c r="AI393" s="41">
        <f t="shared" si="180"/>
        <v>0</v>
      </c>
      <c r="AJ393" s="41">
        <f t="shared" si="180"/>
        <v>0</v>
      </c>
      <c r="AK393" s="41">
        <f t="shared" si="180"/>
        <v>0</v>
      </c>
      <c r="AL393" s="41">
        <f t="shared" si="180"/>
        <v>0</v>
      </c>
      <c r="AM393" s="41">
        <f t="shared" si="180"/>
        <v>0</v>
      </c>
      <c r="AN393" s="41">
        <f t="shared" si="180"/>
        <v>18.650088809946713</v>
      </c>
      <c r="AO393" s="41">
        <f t="shared" si="180"/>
        <v>811</v>
      </c>
      <c r="AP393" s="110">
        <f t="shared" si="180"/>
        <v>2.5499999999999998</v>
      </c>
      <c r="AQ393" s="111">
        <f t="shared" si="180"/>
        <v>2.08</v>
      </c>
      <c r="AR393" s="112">
        <f t="shared" si="180"/>
        <v>79.577464788732385</v>
      </c>
      <c r="AS393" s="112">
        <f t="shared" si="180"/>
        <v>18.431372549019599</v>
      </c>
      <c r="AT393" s="113">
        <f t="shared" si="180"/>
        <v>1000</v>
      </c>
      <c r="AU393" s="114">
        <f t="shared" si="180"/>
        <v>2.0499999999999998</v>
      </c>
      <c r="AV393" s="115">
        <f t="shared" si="180"/>
        <v>1.43</v>
      </c>
      <c r="AW393" s="112">
        <f t="shared" si="180"/>
        <v>68.720379146919427</v>
      </c>
      <c r="AX393" s="112">
        <f t="shared" si="180"/>
        <v>28.63636363636364</v>
      </c>
      <c r="AY393" s="61">
        <f t="shared" si="180"/>
        <v>36.372847011144884</v>
      </c>
      <c r="AZ393" s="97">
        <f t="shared" si="180"/>
        <v>82.18</v>
      </c>
      <c r="BA393" s="68">
        <f t="shared" si="180"/>
        <v>63.9</v>
      </c>
      <c r="BB393" s="68">
        <f t="shared" si="180"/>
        <v>35.4</v>
      </c>
      <c r="BC393" s="68">
        <f t="shared" si="180"/>
        <v>4436</v>
      </c>
      <c r="BD393" s="68">
        <f t="shared" si="180"/>
        <v>0</v>
      </c>
      <c r="BE393" s="15">
        <f t="shared" si="180"/>
        <v>0</v>
      </c>
      <c r="BF393" s="6">
        <f t="shared" si="180"/>
        <v>7337</v>
      </c>
      <c r="BG393" s="41">
        <f t="shared" si="180"/>
        <v>1070</v>
      </c>
      <c r="BH393" s="42">
        <f t="shared" si="180"/>
        <v>0</v>
      </c>
      <c r="BI393" s="42">
        <f t="shared" si="180"/>
        <v>0</v>
      </c>
      <c r="BJ393" s="42">
        <f t="shared" si="180"/>
        <v>0</v>
      </c>
      <c r="BK393" s="42">
        <f t="shared" si="180"/>
        <v>3619</v>
      </c>
      <c r="BL393" s="42">
        <f t="shared" si="180"/>
        <v>0</v>
      </c>
      <c r="BM393" s="15">
        <f t="shared" si="180"/>
        <v>0</v>
      </c>
    </row>
    <row r="394" spans="1:65" outlineLevel="2" x14ac:dyDescent="0.3">
      <c r="A394" s="158" t="s">
        <v>22</v>
      </c>
      <c r="B394" s="159"/>
      <c r="C394" s="51">
        <f>IFERROR(SUBTOTAL(1,C362:C391),"")</f>
        <v>298478.96666666667</v>
      </c>
      <c r="D394" s="61" t="str">
        <f t="shared" ref="D394:BM394" si="181">IFERROR(SUBTOTAL(1,D362:D391),"")</f>
        <v/>
      </c>
      <c r="E394" s="12" t="str">
        <f t="shared" si="181"/>
        <v/>
      </c>
      <c r="F394" s="12" t="str">
        <f t="shared" si="181"/>
        <v/>
      </c>
      <c r="G394" s="12" t="str">
        <f t="shared" si="181"/>
        <v/>
      </c>
      <c r="H394" s="12" t="str">
        <f t="shared" si="181"/>
        <v/>
      </c>
      <c r="I394" s="12" t="str">
        <f t="shared" si="181"/>
        <v/>
      </c>
      <c r="J394" s="12" t="str">
        <f t="shared" si="181"/>
        <v/>
      </c>
      <c r="K394" s="12" t="str">
        <f t="shared" si="181"/>
        <v/>
      </c>
      <c r="L394" s="12" t="str">
        <f t="shared" si="181"/>
        <v/>
      </c>
      <c r="M394" s="72">
        <f t="shared" si="181"/>
        <v>7.1499999999999995</v>
      </c>
      <c r="N394" s="83">
        <f t="shared" si="181"/>
        <v>7.0949999999999998</v>
      </c>
      <c r="O394" s="83">
        <f t="shared" si="181"/>
        <v>7.1425000000000001</v>
      </c>
      <c r="P394" s="83" t="str">
        <f t="shared" si="181"/>
        <v/>
      </c>
      <c r="Q394" s="83" t="str">
        <f t="shared" si="181"/>
        <v/>
      </c>
      <c r="R394" s="83" t="str">
        <f t="shared" si="181"/>
        <v/>
      </c>
      <c r="S394" s="83" t="str">
        <f t="shared" si="181"/>
        <v/>
      </c>
      <c r="T394" s="83" t="str">
        <f t="shared" si="181"/>
        <v/>
      </c>
      <c r="U394" s="83" t="str">
        <f t="shared" si="181"/>
        <v/>
      </c>
      <c r="V394" s="6" t="str">
        <f t="shared" si="181"/>
        <v/>
      </c>
      <c r="W394" s="41" t="str">
        <f t="shared" si="181"/>
        <v/>
      </c>
      <c r="X394" s="41" t="str">
        <f t="shared" si="181"/>
        <v/>
      </c>
      <c r="Y394" s="41" t="str">
        <f t="shared" si="181"/>
        <v/>
      </c>
      <c r="Z394" s="41" t="str">
        <f t="shared" si="181"/>
        <v/>
      </c>
      <c r="AA394" s="41" t="str">
        <f t="shared" si="181"/>
        <v/>
      </c>
      <c r="AB394" s="41" t="str">
        <f t="shared" si="181"/>
        <v/>
      </c>
      <c r="AC394" s="41" t="str">
        <f t="shared" si="181"/>
        <v/>
      </c>
      <c r="AD394" s="41" t="str">
        <f t="shared" si="181"/>
        <v/>
      </c>
      <c r="AE394" s="6" t="str">
        <f t="shared" si="181"/>
        <v/>
      </c>
      <c r="AF394" s="41" t="str">
        <f t="shared" si="181"/>
        <v/>
      </c>
      <c r="AG394" s="41" t="str">
        <f t="shared" si="181"/>
        <v/>
      </c>
      <c r="AH394" s="41" t="str">
        <f t="shared" si="181"/>
        <v/>
      </c>
      <c r="AI394" s="41" t="str">
        <f t="shared" si="181"/>
        <v/>
      </c>
      <c r="AJ394" s="41" t="str">
        <f t="shared" si="181"/>
        <v/>
      </c>
      <c r="AK394" s="41" t="str">
        <f t="shared" si="181"/>
        <v/>
      </c>
      <c r="AL394" s="41" t="str">
        <f t="shared" si="181"/>
        <v/>
      </c>
      <c r="AM394" s="41" t="str">
        <f t="shared" si="181"/>
        <v/>
      </c>
      <c r="AN394" s="41">
        <f t="shared" si="181"/>
        <v>21.324279675313541</v>
      </c>
      <c r="AO394" s="41">
        <f t="shared" si="181"/>
        <v>990.76666666666665</v>
      </c>
      <c r="AP394" s="110">
        <f t="shared" si="181"/>
        <v>2.8425000000000002</v>
      </c>
      <c r="AQ394" s="111">
        <f t="shared" si="181"/>
        <v>2.2824999999999998</v>
      </c>
      <c r="AR394" s="112">
        <f t="shared" si="181"/>
        <v>80.333790498536459</v>
      </c>
      <c r="AS394" s="112">
        <f t="shared" si="181"/>
        <v>19.666209501463534</v>
      </c>
      <c r="AT394" s="113">
        <f t="shared" si="181"/>
        <v>1183.3333333333333</v>
      </c>
      <c r="AU394" s="114">
        <f t="shared" si="181"/>
        <v>2.1363636363636367</v>
      </c>
      <c r="AV394" s="115">
        <f t="shared" si="181"/>
        <v>1.48</v>
      </c>
      <c r="AW394" s="112">
        <f t="shared" si="181"/>
        <v>69.877089879257255</v>
      </c>
      <c r="AX394" s="112">
        <f t="shared" si="181"/>
        <v>30.122910120742741</v>
      </c>
      <c r="AY394" s="61">
        <f t="shared" si="181"/>
        <v>43.003168992978487</v>
      </c>
      <c r="AZ394" s="97">
        <f t="shared" si="181"/>
        <v>82.835454545454539</v>
      </c>
      <c r="BA394" s="68">
        <f t="shared" si="181"/>
        <v>63.9</v>
      </c>
      <c r="BB394" s="68">
        <f t="shared" si="181"/>
        <v>35.4</v>
      </c>
      <c r="BC394" s="68">
        <f t="shared" si="181"/>
        <v>4436</v>
      </c>
      <c r="BD394" s="68" t="str">
        <f t="shared" si="181"/>
        <v/>
      </c>
      <c r="BE394" s="15" t="str">
        <f>IFERROR(SUBTOTAL(1,BE362:BE391),"")</f>
        <v/>
      </c>
      <c r="BF394" s="6">
        <f t="shared" si="181"/>
        <v>9583.8666666666668</v>
      </c>
      <c r="BG394" s="41">
        <f t="shared" si="181"/>
        <v>3639.3793103448274</v>
      </c>
      <c r="BH394" s="42">
        <f t="shared" si="181"/>
        <v>883.83333333333337</v>
      </c>
      <c r="BI394" s="42" t="str">
        <f t="shared" si="181"/>
        <v/>
      </c>
      <c r="BJ394" s="42" t="str">
        <f t="shared" si="181"/>
        <v/>
      </c>
      <c r="BK394" s="42">
        <f t="shared" si="181"/>
        <v>5181.9666666666662</v>
      </c>
      <c r="BL394" s="42" t="str">
        <f t="shared" si="181"/>
        <v/>
      </c>
      <c r="BM394" s="15" t="str">
        <f t="shared" si="181"/>
        <v/>
      </c>
    </row>
    <row r="395" spans="1:65" ht="17.25" outlineLevel="1" thickBot="1" x14ac:dyDescent="0.35">
      <c r="A395" s="160" t="s">
        <v>47</v>
      </c>
      <c r="B395" s="161"/>
      <c r="C395" s="52">
        <f>SUBTOTAL(9,C362:C391)</f>
        <v>8954369</v>
      </c>
      <c r="D395" s="62"/>
      <c r="E395" s="30"/>
      <c r="F395" s="30"/>
      <c r="G395" s="30"/>
      <c r="H395" s="30"/>
      <c r="I395" s="30"/>
      <c r="J395" s="30"/>
      <c r="K395" s="30"/>
      <c r="L395" s="30"/>
      <c r="M395" s="73"/>
      <c r="N395" s="84"/>
      <c r="O395" s="84"/>
      <c r="P395" s="84"/>
      <c r="Q395" s="84"/>
      <c r="R395" s="84"/>
      <c r="S395" s="84"/>
      <c r="T395" s="84"/>
      <c r="U395" s="84"/>
      <c r="V395" s="93"/>
      <c r="W395" s="94"/>
      <c r="X395" s="94"/>
      <c r="Y395" s="94"/>
      <c r="Z395" s="94"/>
      <c r="AA395" s="94"/>
      <c r="AB395" s="94"/>
      <c r="AC395" s="94"/>
      <c r="AD395" s="94"/>
      <c r="AE395" s="93"/>
      <c r="AF395" s="94"/>
      <c r="AG395" s="94"/>
      <c r="AH395" s="94"/>
      <c r="AI395" s="94"/>
      <c r="AJ395" s="94"/>
      <c r="AK395" s="94"/>
      <c r="AL395" s="94"/>
      <c r="AM395" s="94"/>
      <c r="AN395" s="94"/>
      <c r="AO395" s="43">
        <f>SUBTOTAL(9,AO362:AO391)</f>
        <v>29723</v>
      </c>
      <c r="AP395" s="116"/>
      <c r="AQ395" s="117"/>
      <c r="AR395" s="118"/>
      <c r="AS395" s="118"/>
      <c r="AT395" s="119">
        <f>SUBTOTAL(9,AT362:AT391)</f>
        <v>35500</v>
      </c>
      <c r="AU395" s="120"/>
      <c r="AV395" s="121"/>
      <c r="AW395" s="118"/>
      <c r="AX395" s="118"/>
      <c r="AY395" s="62"/>
      <c r="AZ395" s="98"/>
      <c r="BA395" s="69"/>
      <c r="BB395" s="69"/>
      <c r="BC395" s="69"/>
      <c r="BD395" s="69"/>
      <c r="BE395" s="16">
        <f>SUBTOTAL(9,BE362:BE391)</f>
        <v>0</v>
      </c>
      <c r="BF395" s="7">
        <f t="shared" ref="BF395:BM395" si="182">SUBTOTAL(9,BF362:BF391)</f>
        <v>287516</v>
      </c>
      <c r="BG395" s="43">
        <f t="shared" si="182"/>
        <v>105542</v>
      </c>
      <c r="BH395" s="44">
        <f t="shared" si="182"/>
        <v>26515</v>
      </c>
      <c r="BI395" s="44">
        <f t="shared" si="182"/>
        <v>0</v>
      </c>
      <c r="BJ395" s="44">
        <f t="shared" si="182"/>
        <v>0</v>
      </c>
      <c r="BK395" s="44">
        <f t="shared" si="182"/>
        <v>155459</v>
      </c>
      <c r="BL395" s="44">
        <f t="shared" si="182"/>
        <v>0</v>
      </c>
      <c r="BM395" s="16">
        <f t="shared" si="182"/>
        <v>0</v>
      </c>
    </row>
    <row r="396" spans="1:65" outlineLevel="5" x14ac:dyDescent="0.3">
      <c r="A396" s="21">
        <f t="shared" si="178"/>
        <v>12</v>
      </c>
      <c r="B396" s="33">
        <f>B391+1</f>
        <v>44896</v>
      </c>
      <c r="C396" s="51">
        <v>290217</v>
      </c>
      <c r="D396" s="64" t="str">
        <f t="shared" ref="D396:D426" si="183">IFERROR(ROUND(AVERAGE(E396:L396),1),"")</f>
        <v/>
      </c>
      <c r="E396" s="12"/>
      <c r="F396" s="12"/>
      <c r="G396" s="12"/>
      <c r="H396" s="12"/>
      <c r="I396" s="12"/>
      <c r="J396" s="12"/>
      <c r="K396" s="12"/>
      <c r="L396" s="12"/>
      <c r="M396" s="74">
        <f t="shared" ref="M396:M426" si="184">IFERROR(ROUND(AVERAGE(N396:U396),1),"")</f>
        <v>7.1</v>
      </c>
      <c r="N396" s="83">
        <v>7.01</v>
      </c>
      <c r="O396" s="83">
        <v>7.17</v>
      </c>
      <c r="P396" s="83"/>
      <c r="Q396" s="83"/>
      <c r="R396" s="83"/>
      <c r="S396" s="83"/>
      <c r="T396" s="83"/>
      <c r="U396" s="83"/>
      <c r="V396" s="5" t="str">
        <f t="shared" ref="V396:V426" si="185">IFERROR(ROUND(AVERAGE(W396:AD396),1),"")</f>
        <v/>
      </c>
      <c r="W396" s="41"/>
      <c r="X396" s="41"/>
      <c r="Y396" s="41"/>
      <c r="Z396" s="41"/>
      <c r="AA396" s="41"/>
      <c r="AB396" s="41"/>
      <c r="AC396" s="41"/>
      <c r="AD396" s="41"/>
      <c r="AE396" s="5" t="str">
        <f t="shared" ref="AE396:AE426" si="186">IFERROR(ROUND(AVERAGE(AF396:AM396),1),"")</f>
        <v/>
      </c>
      <c r="AF396" s="41"/>
      <c r="AG396" s="41"/>
      <c r="AH396" s="41"/>
      <c r="AI396" s="41"/>
      <c r="AJ396" s="41"/>
      <c r="AK396" s="41"/>
      <c r="AL396" s="41"/>
      <c r="AM396" s="41"/>
      <c r="AN396" s="41">
        <f>21000/AO396</f>
        <v>19.004524886877828</v>
      </c>
      <c r="AO396" s="41">
        <v>1105</v>
      </c>
      <c r="AP396" s="110">
        <v>4.17</v>
      </c>
      <c r="AQ396" s="111">
        <v>3.37</v>
      </c>
      <c r="AR396" s="126">
        <f t="shared" ref="AR396:AR426" si="187">IFERROR(AQ396/AP396*100,"")</f>
        <v>80.815347721822548</v>
      </c>
      <c r="AS396" s="126">
        <f t="shared" ref="AS396:AS426" si="188">IFERROR(100-AR396,"")</f>
        <v>19.184652278177452</v>
      </c>
      <c r="AT396" s="127">
        <v>1216</v>
      </c>
      <c r="AU396" s="128">
        <v>2.2200000000000002</v>
      </c>
      <c r="AV396" s="129">
        <v>1.54</v>
      </c>
      <c r="AW396" s="126">
        <f t="shared" ref="AW396:AW426" si="189">IFERROR(AV396/AU396*100,"")</f>
        <v>69.369369369369366</v>
      </c>
      <c r="AX396" s="126">
        <f t="shared" ref="AX396:AX426" si="190">IFERROR(100-AW396,"")</f>
        <v>30.630630630630634</v>
      </c>
      <c r="AY396" s="64">
        <f t="shared" ref="AY396:AY426" si="191">IFERROR((1-((AW396*AS396)/(AX396*AR396)))*100,"")</f>
        <v>46.238436027229909</v>
      </c>
      <c r="AZ396" s="97">
        <v>82.68</v>
      </c>
      <c r="BA396" s="68"/>
      <c r="BB396" s="68"/>
      <c r="BC396" s="68"/>
      <c r="BD396" s="68"/>
      <c r="BE396" s="15"/>
      <c r="BF396" s="5">
        <f t="shared" ref="BF396:BF426" si="192">IF(SUM(BG396:BM396)=0,"",SUM(BG396:BM396))</f>
        <v>11383</v>
      </c>
      <c r="BG396" s="41">
        <v>4250</v>
      </c>
      <c r="BH396" s="42">
        <v>2306</v>
      </c>
      <c r="BI396" s="42"/>
      <c r="BJ396" s="42"/>
      <c r="BK396" s="42">
        <v>4827</v>
      </c>
      <c r="BL396" s="42"/>
      <c r="BM396" s="15"/>
    </row>
    <row r="397" spans="1:65" outlineLevel="5" x14ac:dyDescent="0.3">
      <c r="A397" s="22">
        <f t="shared" si="178"/>
        <v>12</v>
      </c>
      <c r="B397" s="9">
        <f t="shared" si="162"/>
        <v>44897</v>
      </c>
      <c r="C397" s="51">
        <v>293725</v>
      </c>
      <c r="D397" s="64" t="str">
        <f t="shared" si="183"/>
        <v/>
      </c>
      <c r="E397" s="12"/>
      <c r="F397" s="12"/>
      <c r="G397" s="12"/>
      <c r="H397" s="12"/>
      <c r="I397" s="12"/>
      <c r="J397" s="12"/>
      <c r="K397" s="12"/>
      <c r="L397" s="12"/>
      <c r="M397" s="74" t="str">
        <f t="shared" si="184"/>
        <v/>
      </c>
      <c r="N397" s="83" t="s">
        <v>103</v>
      </c>
      <c r="O397" s="83" t="s">
        <v>103</v>
      </c>
      <c r="P397" s="83"/>
      <c r="Q397" s="83"/>
      <c r="R397" s="83"/>
      <c r="S397" s="83"/>
      <c r="T397" s="83"/>
      <c r="U397" s="83"/>
      <c r="V397" s="5" t="str">
        <f t="shared" si="185"/>
        <v/>
      </c>
      <c r="W397" s="41"/>
      <c r="X397" s="41"/>
      <c r="Y397" s="41"/>
      <c r="Z397" s="41"/>
      <c r="AA397" s="41"/>
      <c r="AB397" s="41"/>
      <c r="AC397" s="41"/>
      <c r="AD397" s="41"/>
      <c r="AE397" s="5" t="str">
        <f t="shared" si="186"/>
        <v/>
      </c>
      <c r="AF397" s="41"/>
      <c r="AG397" s="41"/>
      <c r="AH397" s="41"/>
      <c r="AI397" s="41"/>
      <c r="AJ397" s="41"/>
      <c r="AK397" s="41"/>
      <c r="AL397" s="41"/>
      <c r="AM397" s="41"/>
      <c r="AN397" s="41">
        <f t="shared" ref="AN397:AN426" si="193">21000/AO397</f>
        <v>24.027459954233411</v>
      </c>
      <c r="AO397" s="41">
        <v>874</v>
      </c>
      <c r="AP397" s="110" t="s">
        <v>103</v>
      </c>
      <c r="AQ397" s="111" t="s">
        <v>103</v>
      </c>
      <c r="AR397" s="126" t="str">
        <f t="shared" si="187"/>
        <v/>
      </c>
      <c r="AS397" s="126" t="str">
        <f t="shared" si="188"/>
        <v/>
      </c>
      <c r="AT397" s="127">
        <v>988</v>
      </c>
      <c r="AU397" s="128">
        <v>2.2200000000000002</v>
      </c>
      <c r="AV397" s="129" t="s">
        <v>103</v>
      </c>
      <c r="AW397" s="126" t="str">
        <f t="shared" si="189"/>
        <v/>
      </c>
      <c r="AX397" s="126" t="str">
        <f t="shared" si="190"/>
        <v/>
      </c>
      <c r="AY397" s="64" t="str">
        <f t="shared" si="191"/>
        <v/>
      </c>
      <c r="AZ397" s="97">
        <v>82.79</v>
      </c>
      <c r="BA397" s="68"/>
      <c r="BB397" s="68"/>
      <c r="BC397" s="68"/>
      <c r="BD397" s="68"/>
      <c r="BE397" s="15"/>
      <c r="BF397" s="5">
        <f t="shared" si="192"/>
        <v>11779</v>
      </c>
      <c r="BG397" s="41">
        <v>4495</v>
      </c>
      <c r="BH397" s="42">
        <v>2350</v>
      </c>
      <c r="BI397" s="42"/>
      <c r="BJ397" s="42"/>
      <c r="BK397" s="42">
        <v>4934</v>
      </c>
      <c r="BL397" s="42"/>
      <c r="BM397" s="15"/>
    </row>
    <row r="398" spans="1:65" outlineLevel="5" x14ac:dyDescent="0.3">
      <c r="A398" s="22">
        <f t="shared" si="178"/>
        <v>12</v>
      </c>
      <c r="B398" s="9">
        <f t="shared" si="162"/>
        <v>44898</v>
      </c>
      <c r="C398" s="51">
        <v>296699</v>
      </c>
      <c r="D398" s="64" t="str">
        <f t="shared" si="183"/>
        <v/>
      </c>
      <c r="E398" s="12"/>
      <c r="F398" s="12"/>
      <c r="G398" s="12"/>
      <c r="H398" s="12"/>
      <c r="I398" s="12"/>
      <c r="J398" s="12"/>
      <c r="K398" s="12"/>
      <c r="L398" s="12"/>
      <c r="M398" s="74" t="str">
        <f t="shared" si="184"/>
        <v/>
      </c>
      <c r="N398" s="83" t="s">
        <v>103</v>
      </c>
      <c r="O398" s="83" t="s">
        <v>103</v>
      </c>
      <c r="P398" s="83"/>
      <c r="Q398" s="83"/>
      <c r="R398" s="83"/>
      <c r="S398" s="83"/>
      <c r="T398" s="83"/>
      <c r="U398" s="83"/>
      <c r="V398" s="5" t="str">
        <f t="shared" si="185"/>
        <v/>
      </c>
      <c r="W398" s="41"/>
      <c r="X398" s="41"/>
      <c r="Y398" s="41"/>
      <c r="Z398" s="41"/>
      <c r="AA398" s="41"/>
      <c r="AB398" s="41"/>
      <c r="AC398" s="41"/>
      <c r="AD398" s="41"/>
      <c r="AE398" s="5" t="str">
        <f t="shared" si="186"/>
        <v/>
      </c>
      <c r="AF398" s="41"/>
      <c r="AG398" s="41"/>
      <c r="AH398" s="41"/>
      <c r="AI398" s="41"/>
      <c r="AJ398" s="41"/>
      <c r="AK398" s="41"/>
      <c r="AL398" s="41"/>
      <c r="AM398" s="41"/>
      <c r="AN398" s="41">
        <f t="shared" si="193"/>
        <v>29.49438202247191</v>
      </c>
      <c r="AO398" s="41">
        <v>712</v>
      </c>
      <c r="AP398" s="110" t="s">
        <v>103</v>
      </c>
      <c r="AQ398" s="111" t="s">
        <v>103</v>
      </c>
      <c r="AR398" s="126" t="str">
        <f t="shared" si="187"/>
        <v/>
      </c>
      <c r="AS398" s="126" t="str">
        <f t="shared" si="188"/>
        <v/>
      </c>
      <c r="AT398" s="127">
        <v>840</v>
      </c>
      <c r="AU398" s="128" t="s">
        <v>103</v>
      </c>
      <c r="AV398" s="129" t="s">
        <v>103</v>
      </c>
      <c r="AW398" s="126" t="str">
        <f t="shared" si="189"/>
        <v/>
      </c>
      <c r="AX398" s="126" t="str">
        <f t="shared" si="190"/>
        <v/>
      </c>
      <c r="AY398" s="64" t="str">
        <f t="shared" si="191"/>
        <v/>
      </c>
      <c r="AZ398" s="97" t="s">
        <v>103</v>
      </c>
      <c r="BA398" s="68"/>
      <c r="BB398" s="68"/>
      <c r="BC398" s="68"/>
      <c r="BD398" s="68"/>
      <c r="BE398" s="15"/>
      <c r="BF398" s="5">
        <f t="shared" si="192"/>
        <v>12509</v>
      </c>
      <c r="BG398" s="41">
        <v>5583</v>
      </c>
      <c r="BH398" s="42">
        <v>1966</v>
      </c>
      <c r="BI398" s="42"/>
      <c r="BJ398" s="42"/>
      <c r="BK398" s="42">
        <v>4960</v>
      </c>
      <c r="BL398" s="42"/>
      <c r="BM398" s="15"/>
    </row>
    <row r="399" spans="1:65" outlineLevel="5" x14ac:dyDescent="0.3">
      <c r="A399" s="22">
        <f t="shared" si="178"/>
        <v>12</v>
      </c>
      <c r="B399" s="9">
        <f t="shared" si="162"/>
        <v>44899</v>
      </c>
      <c r="C399" s="51">
        <v>287244</v>
      </c>
      <c r="D399" s="64" t="str">
        <f t="shared" si="183"/>
        <v/>
      </c>
      <c r="E399" s="12"/>
      <c r="F399" s="12"/>
      <c r="G399" s="12"/>
      <c r="H399" s="12"/>
      <c r="I399" s="12"/>
      <c r="J399" s="12"/>
      <c r="K399" s="12"/>
      <c r="L399" s="12"/>
      <c r="M399" s="74" t="str">
        <f t="shared" si="184"/>
        <v/>
      </c>
      <c r="N399" s="83" t="s">
        <v>103</v>
      </c>
      <c r="O399" s="83" t="s">
        <v>103</v>
      </c>
      <c r="P399" s="83"/>
      <c r="Q399" s="83"/>
      <c r="R399" s="83"/>
      <c r="S399" s="83"/>
      <c r="T399" s="83"/>
      <c r="U399" s="83"/>
      <c r="V399" s="5" t="str">
        <f t="shared" si="185"/>
        <v/>
      </c>
      <c r="W399" s="41"/>
      <c r="X399" s="41"/>
      <c r="Y399" s="41"/>
      <c r="Z399" s="41"/>
      <c r="AA399" s="41"/>
      <c r="AB399" s="41"/>
      <c r="AC399" s="41"/>
      <c r="AD399" s="41"/>
      <c r="AE399" s="5" t="str">
        <f t="shared" si="186"/>
        <v/>
      </c>
      <c r="AF399" s="41"/>
      <c r="AG399" s="41"/>
      <c r="AH399" s="41"/>
      <c r="AI399" s="41"/>
      <c r="AJ399" s="41"/>
      <c r="AK399" s="41"/>
      <c r="AL399" s="41"/>
      <c r="AM399" s="41"/>
      <c r="AN399" s="41">
        <f t="shared" si="193"/>
        <v>29.661016949152543</v>
      </c>
      <c r="AO399" s="41">
        <v>708</v>
      </c>
      <c r="AP399" s="110" t="s">
        <v>103</v>
      </c>
      <c r="AQ399" s="111" t="s">
        <v>103</v>
      </c>
      <c r="AR399" s="126" t="str">
        <f t="shared" si="187"/>
        <v/>
      </c>
      <c r="AS399" s="126" t="str">
        <f t="shared" si="188"/>
        <v/>
      </c>
      <c r="AT399" s="127">
        <v>816</v>
      </c>
      <c r="AU399" s="128" t="s">
        <v>103</v>
      </c>
      <c r="AV399" s="129" t="s">
        <v>103</v>
      </c>
      <c r="AW399" s="126" t="str">
        <f t="shared" si="189"/>
        <v/>
      </c>
      <c r="AX399" s="126" t="str">
        <f t="shared" si="190"/>
        <v/>
      </c>
      <c r="AY399" s="64" t="str">
        <f t="shared" si="191"/>
        <v/>
      </c>
      <c r="AZ399" s="97" t="s">
        <v>103</v>
      </c>
      <c r="BA399" s="68"/>
      <c r="BB399" s="68"/>
      <c r="BC399" s="68"/>
      <c r="BD399" s="68"/>
      <c r="BE399" s="15"/>
      <c r="BF399" s="5">
        <f t="shared" si="192"/>
        <v>12004</v>
      </c>
      <c r="BG399" s="41">
        <v>5417</v>
      </c>
      <c r="BH399" s="42">
        <v>1522</v>
      </c>
      <c r="BI399" s="42"/>
      <c r="BJ399" s="42"/>
      <c r="BK399" s="42">
        <v>5065</v>
      </c>
      <c r="BL399" s="42"/>
      <c r="BM399" s="15"/>
    </row>
    <row r="400" spans="1:65" outlineLevel="5" x14ac:dyDescent="0.3">
      <c r="A400" s="22">
        <f t="shared" si="178"/>
        <v>12</v>
      </c>
      <c r="B400" s="9">
        <f t="shared" si="162"/>
        <v>44900</v>
      </c>
      <c r="C400" s="51">
        <v>293273</v>
      </c>
      <c r="D400" s="64" t="str">
        <f t="shared" si="183"/>
        <v/>
      </c>
      <c r="E400" s="12"/>
      <c r="F400" s="12"/>
      <c r="G400" s="12"/>
      <c r="H400" s="12"/>
      <c r="I400" s="12"/>
      <c r="J400" s="12"/>
      <c r="K400" s="12"/>
      <c r="L400" s="12"/>
      <c r="M400" s="74" t="str">
        <f t="shared" si="184"/>
        <v/>
      </c>
      <c r="N400" s="83" t="s">
        <v>103</v>
      </c>
      <c r="O400" s="83" t="s">
        <v>103</v>
      </c>
      <c r="P400" s="83"/>
      <c r="Q400" s="83"/>
      <c r="R400" s="83"/>
      <c r="S400" s="83"/>
      <c r="T400" s="83"/>
      <c r="U400" s="83"/>
      <c r="V400" s="5" t="str">
        <f t="shared" si="185"/>
        <v/>
      </c>
      <c r="W400" s="41"/>
      <c r="X400" s="41"/>
      <c r="Y400" s="41"/>
      <c r="Z400" s="41"/>
      <c r="AA400" s="41"/>
      <c r="AB400" s="41"/>
      <c r="AC400" s="41"/>
      <c r="AD400" s="41"/>
      <c r="AE400" s="5" t="str">
        <f t="shared" si="186"/>
        <v/>
      </c>
      <c r="AF400" s="41"/>
      <c r="AG400" s="41"/>
      <c r="AH400" s="41"/>
      <c r="AI400" s="41"/>
      <c r="AJ400" s="41"/>
      <c r="AK400" s="41"/>
      <c r="AL400" s="41"/>
      <c r="AM400" s="41"/>
      <c r="AN400" s="41">
        <f t="shared" si="193"/>
        <v>24.082568807339449</v>
      </c>
      <c r="AO400" s="41">
        <v>872</v>
      </c>
      <c r="AP400" s="110" t="s">
        <v>103</v>
      </c>
      <c r="AQ400" s="111" t="s">
        <v>103</v>
      </c>
      <c r="AR400" s="126" t="str">
        <f t="shared" si="187"/>
        <v/>
      </c>
      <c r="AS400" s="126" t="str">
        <f t="shared" si="188"/>
        <v/>
      </c>
      <c r="AT400" s="127">
        <v>1024</v>
      </c>
      <c r="AU400" s="128">
        <v>2.21</v>
      </c>
      <c r="AV400" s="129" t="s">
        <v>103</v>
      </c>
      <c r="AW400" s="126" t="str">
        <f t="shared" si="189"/>
        <v/>
      </c>
      <c r="AX400" s="126" t="str">
        <f t="shared" si="190"/>
        <v/>
      </c>
      <c r="AY400" s="64" t="str">
        <f t="shared" si="191"/>
        <v/>
      </c>
      <c r="AZ400" s="97">
        <v>82.35</v>
      </c>
      <c r="BA400" s="68"/>
      <c r="BB400" s="68"/>
      <c r="BC400" s="68"/>
      <c r="BD400" s="68"/>
      <c r="BE400" s="15"/>
      <c r="BF400" s="5">
        <f t="shared" si="192"/>
        <v>9739</v>
      </c>
      <c r="BG400" s="41">
        <v>3719</v>
      </c>
      <c r="BH400" s="42">
        <v>1067</v>
      </c>
      <c r="BI400" s="42"/>
      <c r="BJ400" s="42"/>
      <c r="BK400" s="42">
        <v>4953</v>
      </c>
      <c r="BL400" s="42"/>
      <c r="BM400" s="15"/>
    </row>
    <row r="401" spans="1:65" outlineLevel="5" x14ac:dyDescent="0.3">
      <c r="A401" s="22">
        <f t="shared" si="178"/>
        <v>12</v>
      </c>
      <c r="B401" s="9">
        <f t="shared" si="162"/>
        <v>44901</v>
      </c>
      <c r="C401" s="51">
        <v>274568</v>
      </c>
      <c r="D401" s="64" t="str">
        <f t="shared" si="183"/>
        <v/>
      </c>
      <c r="E401" s="12"/>
      <c r="F401" s="12"/>
      <c r="G401" s="12"/>
      <c r="H401" s="12"/>
      <c r="I401" s="12"/>
      <c r="J401" s="12"/>
      <c r="K401" s="12"/>
      <c r="L401" s="12"/>
      <c r="M401" s="74">
        <f t="shared" si="184"/>
        <v>7.2</v>
      </c>
      <c r="N401" s="83">
        <v>7.15</v>
      </c>
      <c r="O401" s="83">
        <v>7.19</v>
      </c>
      <c r="P401" s="83"/>
      <c r="Q401" s="83"/>
      <c r="R401" s="83"/>
      <c r="S401" s="83"/>
      <c r="T401" s="83"/>
      <c r="U401" s="83"/>
      <c r="V401" s="5" t="str">
        <f t="shared" si="185"/>
        <v/>
      </c>
      <c r="W401" s="41"/>
      <c r="X401" s="41"/>
      <c r="Y401" s="41"/>
      <c r="Z401" s="41"/>
      <c r="AA401" s="41"/>
      <c r="AB401" s="41"/>
      <c r="AC401" s="41"/>
      <c r="AD401" s="41"/>
      <c r="AE401" s="5" t="str">
        <f t="shared" si="186"/>
        <v/>
      </c>
      <c r="AF401" s="41"/>
      <c r="AG401" s="41"/>
      <c r="AH401" s="41"/>
      <c r="AI401" s="41"/>
      <c r="AJ401" s="41"/>
      <c r="AK401" s="41"/>
      <c r="AL401" s="41"/>
      <c r="AM401" s="41"/>
      <c r="AN401" s="41">
        <f t="shared" si="193"/>
        <v>19.444444444444443</v>
      </c>
      <c r="AO401" s="41">
        <v>1080</v>
      </c>
      <c r="AP401" s="110">
        <v>4.3</v>
      </c>
      <c r="AQ401" s="111">
        <v>3.57</v>
      </c>
      <c r="AR401" s="126">
        <f t="shared" si="187"/>
        <v>83.023255813953483</v>
      </c>
      <c r="AS401" s="126">
        <f t="shared" si="188"/>
        <v>16.976744186046517</v>
      </c>
      <c r="AT401" s="127">
        <v>1153</v>
      </c>
      <c r="AU401" s="128">
        <v>2.37</v>
      </c>
      <c r="AV401" s="129">
        <v>1.67</v>
      </c>
      <c r="AW401" s="126">
        <f t="shared" si="189"/>
        <v>70.464135021097036</v>
      </c>
      <c r="AX401" s="126">
        <f t="shared" si="190"/>
        <v>29.535864978902964</v>
      </c>
      <c r="AY401" s="64">
        <f t="shared" si="191"/>
        <v>51.216486594637864</v>
      </c>
      <c r="AZ401" s="97">
        <v>82.28</v>
      </c>
      <c r="BA401" s="68"/>
      <c r="BB401" s="68"/>
      <c r="BC401" s="68"/>
      <c r="BD401" s="68"/>
      <c r="BE401" s="15"/>
      <c r="BF401" s="5">
        <f t="shared" si="192"/>
        <v>12395</v>
      </c>
      <c r="BG401" s="41">
        <v>5592</v>
      </c>
      <c r="BH401" s="42">
        <v>1890</v>
      </c>
      <c r="BI401" s="42"/>
      <c r="BJ401" s="42"/>
      <c r="BK401" s="42">
        <v>4913</v>
      </c>
      <c r="BL401" s="42"/>
      <c r="BM401" s="15"/>
    </row>
    <row r="402" spans="1:65" outlineLevel="5" x14ac:dyDescent="0.3">
      <c r="A402" s="22">
        <f t="shared" si="178"/>
        <v>12</v>
      </c>
      <c r="B402" s="9">
        <f t="shared" si="162"/>
        <v>44902</v>
      </c>
      <c r="C402" s="51">
        <v>288341</v>
      </c>
      <c r="D402" s="64" t="str">
        <f t="shared" si="183"/>
        <v/>
      </c>
      <c r="E402" s="12"/>
      <c r="F402" s="12"/>
      <c r="G402" s="12"/>
      <c r="H402" s="12"/>
      <c r="I402" s="12"/>
      <c r="J402" s="12"/>
      <c r="K402" s="12"/>
      <c r="L402" s="12"/>
      <c r="M402" s="74" t="str">
        <f t="shared" si="184"/>
        <v/>
      </c>
      <c r="N402" s="83" t="s">
        <v>103</v>
      </c>
      <c r="O402" s="83" t="s">
        <v>103</v>
      </c>
      <c r="P402" s="83"/>
      <c r="Q402" s="83"/>
      <c r="R402" s="83"/>
      <c r="S402" s="83"/>
      <c r="T402" s="83"/>
      <c r="U402" s="83"/>
      <c r="V402" s="5" t="str">
        <f t="shared" si="185"/>
        <v/>
      </c>
      <c r="W402" s="41"/>
      <c r="X402" s="41"/>
      <c r="Y402" s="41"/>
      <c r="Z402" s="41"/>
      <c r="AA402" s="41"/>
      <c r="AB402" s="41"/>
      <c r="AC402" s="41"/>
      <c r="AD402" s="41"/>
      <c r="AE402" s="5" t="str">
        <f t="shared" si="186"/>
        <v/>
      </c>
      <c r="AF402" s="41"/>
      <c r="AG402" s="41"/>
      <c r="AH402" s="41"/>
      <c r="AI402" s="41"/>
      <c r="AJ402" s="41"/>
      <c r="AK402" s="41"/>
      <c r="AL402" s="41"/>
      <c r="AM402" s="41"/>
      <c r="AN402" s="41">
        <f t="shared" si="193"/>
        <v>27.34375</v>
      </c>
      <c r="AO402" s="41">
        <v>768</v>
      </c>
      <c r="AP402" s="110" t="s">
        <v>103</v>
      </c>
      <c r="AQ402" s="111" t="s">
        <v>103</v>
      </c>
      <c r="AR402" s="126" t="str">
        <f t="shared" si="187"/>
        <v/>
      </c>
      <c r="AS402" s="126" t="str">
        <f t="shared" si="188"/>
        <v/>
      </c>
      <c r="AT402" s="127">
        <v>831</v>
      </c>
      <c r="AU402" s="128">
        <v>2.3199999999999998</v>
      </c>
      <c r="AV402" s="129" t="s">
        <v>103</v>
      </c>
      <c r="AW402" s="126" t="str">
        <f t="shared" si="189"/>
        <v/>
      </c>
      <c r="AX402" s="126" t="str">
        <f t="shared" si="190"/>
        <v/>
      </c>
      <c r="AY402" s="64" t="str">
        <f t="shared" si="191"/>
        <v/>
      </c>
      <c r="AZ402" s="97">
        <v>82.46</v>
      </c>
      <c r="BA402" s="68"/>
      <c r="BB402" s="68"/>
      <c r="BC402" s="68"/>
      <c r="BD402" s="68"/>
      <c r="BE402" s="15"/>
      <c r="BF402" s="5">
        <f t="shared" si="192"/>
        <v>10393</v>
      </c>
      <c r="BG402" s="41">
        <v>5583</v>
      </c>
      <c r="BH402" s="42">
        <v>0</v>
      </c>
      <c r="BI402" s="42"/>
      <c r="BJ402" s="42"/>
      <c r="BK402" s="42">
        <v>4810</v>
      </c>
      <c r="BL402" s="42"/>
      <c r="BM402" s="15"/>
    </row>
    <row r="403" spans="1:65" outlineLevel="5" x14ac:dyDescent="0.3">
      <c r="A403" s="22">
        <f t="shared" si="178"/>
        <v>12</v>
      </c>
      <c r="B403" s="9">
        <f t="shared" si="162"/>
        <v>44903</v>
      </c>
      <c r="C403" s="51">
        <v>289057</v>
      </c>
      <c r="D403" s="64" t="str">
        <f t="shared" si="183"/>
        <v/>
      </c>
      <c r="E403" s="12"/>
      <c r="F403" s="12"/>
      <c r="G403" s="12"/>
      <c r="H403" s="12"/>
      <c r="I403" s="12"/>
      <c r="J403" s="12"/>
      <c r="K403" s="12"/>
      <c r="L403" s="12"/>
      <c r="M403" s="74" t="str">
        <f t="shared" si="184"/>
        <v/>
      </c>
      <c r="N403" s="83" t="s">
        <v>103</v>
      </c>
      <c r="O403" s="83" t="s">
        <v>103</v>
      </c>
      <c r="P403" s="83"/>
      <c r="Q403" s="83"/>
      <c r="R403" s="83"/>
      <c r="S403" s="83"/>
      <c r="T403" s="83"/>
      <c r="U403" s="83"/>
      <c r="V403" s="5" t="str">
        <f t="shared" si="185"/>
        <v/>
      </c>
      <c r="W403" s="41"/>
      <c r="X403" s="41"/>
      <c r="Y403" s="41"/>
      <c r="Z403" s="41"/>
      <c r="AA403" s="41"/>
      <c r="AB403" s="41"/>
      <c r="AC403" s="41"/>
      <c r="AD403" s="41"/>
      <c r="AE403" s="5" t="str">
        <f t="shared" si="186"/>
        <v/>
      </c>
      <c r="AF403" s="41"/>
      <c r="AG403" s="41"/>
      <c r="AH403" s="41"/>
      <c r="AI403" s="41"/>
      <c r="AJ403" s="41"/>
      <c r="AK403" s="41"/>
      <c r="AL403" s="41"/>
      <c r="AM403" s="41"/>
      <c r="AN403" s="41">
        <f t="shared" si="193"/>
        <v>29.126213592233011</v>
      </c>
      <c r="AO403" s="41">
        <v>721</v>
      </c>
      <c r="AP403" s="110" t="s">
        <v>103</v>
      </c>
      <c r="AQ403" s="111" t="s">
        <v>103</v>
      </c>
      <c r="AR403" s="126" t="str">
        <f t="shared" si="187"/>
        <v/>
      </c>
      <c r="AS403" s="126" t="str">
        <f t="shared" si="188"/>
        <v/>
      </c>
      <c r="AT403" s="127">
        <v>745</v>
      </c>
      <c r="AU403" s="128">
        <v>2.2999999999999998</v>
      </c>
      <c r="AV403" s="129" t="s">
        <v>103</v>
      </c>
      <c r="AW403" s="126" t="str">
        <f t="shared" si="189"/>
        <v/>
      </c>
      <c r="AX403" s="126" t="str">
        <f t="shared" si="190"/>
        <v/>
      </c>
      <c r="AY403" s="64" t="str">
        <f t="shared" si="191"/>
        <v/>
      </c>
      <c r="AZ403" s="97">
        <v>82.55</v>
      </c>
      <c r="BA403" s="68"/>
      <c r="BB403" s="68"/>
      <c r="BC403" s="68"/>
      <c r="BD403" s="68"/>
      <c r="BE403" s="15"/>
      <c r="BF403" s="5">
        <f t="shared" si="192"/>
        <v>10200</v>
      </c>
      <c r="BG403" s="41">
        <v>5639</v>
      </c>
      <c r="BH403" s="42">
        <v>0</v>
      </c>
      <c r="BI403" s="42"/>
      <c r="BJ403" s="42"/>
      <c r="BK403" s="42">
        <v>4561</v>
      </c>
      <c r="BL403" s="42"/>
      <c r="BM403" s="15"/>
    </row>
    <row r="404" spans="1:65" outlineLevel="5" x14ac:dyDescent="0.3">
      <c r="A404" s="22">
        <f t="shared" si="178"/>
        <v>12</v>
      </c>
      <c r="B404" s="9">
        <f t="shared" si="162"/>
        <v>44904</v>
      </c>
      <c r="C404" s="51">
        <v>285658</v>
      </c>
      <c r="D404" s="64" t="str">
        <f t="shared" si="183"/>
        <v/>
      </c>
      <c r="E404" s="12"/>
      <c r="F404" s="12"/>
      <c r="G404" s="12"/>
      <c r="H404" s="12"/>
      <c r="I404" s="12"/>
      <c r="J404" s="12"/>
      <c r="K404" s="12"/>
      <c r="L404" s="12"/>
      <c r="M404" s="74" t="str">
        <f t="shared" si="184"/>
        <v/>
      </c>
      <c r="N404" s="83" t="s">
        <v>103</v>
      </c>
      <c r="O404" s="83" t="s">
        <v>103</v>
      </c>
      <c r="P404" s="83"/>
      <c r="Q404" s="83"/>
      <c r="R404" s="83"/>
      <c r="S404" s="83"/>
      <c r="T404" s="83"/>
      <c r="U404" s="83"/>
      <c r="V404" s="5" t="str">
        <f t="shared" si="185"/>
        <v/>
      </c>
      <c r="W404" s="41"/>
      <c r="X404" s="41"/>
      <c r="Y404" s="41"/>
      <c r="Z404" s="41"/>
      <c r="AA404" s="41"/>
      <c r="AB404" s="41"/>
      <c r="AC404" s="41"/>
      <c r="AD404" s="41"/>
      <c r="AE404" s="5" t="str">
        <f t="shared" si="186"/>
        <v/>
      </c>
      <c r="AF404" s="41"/>
      <c r="AG404" s="41"/>
      <c r="AH404" s="41"/>
      <c r="AI404" s="41"/>
      <c r="AJ404" s="41"/>
      <c r="AK404" s="41"/>
      <c r="AL404" s="41"/>
      <c r="AM404" s="41"/>
      <c r="AN404" s="41">
        <f t="shared" si="193"/>
        <v>26.582278481012658</v>
      </c>
      <c r="AO404" s="41">
        <v>790</v>
      </c>
      <c r="AP404" s="110" t="s">
        <v>103</v>
      </c>
      <c r="AQ404" s="111" t="s">
        <v>103</v>
      </c>
      <c r="AR404" s="126" t="str">
        <f t="shared" si="187"/>
        <v/>
      </c>
      <c r="AS404" s="126" t="str">
        <f t="shared" si="188"/>
        <v/>
      </c>
      <c r="AT404" s="127">
        <v>879</v>
      </c>
      <c r="AU404" s="128">
        <v>2.27</v>
      </c>
      <c r="AV404" s="129" t="s">
        <v>103</v>
      </c>
      <c r="AW404" s="126" t="str">
        <f t="shared" si="189"/>
        <v/>
      </c>
      <c r="AX404" s="126" t="str">
        <f t="shared" si="190"/>
        <v/>
      </c>
      <c r="AY404" s="64" t="str">
        <f t="shared" si="191"/>
        <v/>
      </c>
      <c r="AZ404" s="97">
        <v>82.84</v>
      </c>
      <c r="BA404" s="68"/>
      <c r="BB404" s="68"/>
      <c r="BC404" s="68"/>
      <c r="BD404" s="68"/>
      <c r="BE404" s="15"/>
      <c r="BF404" s="5">
        <f t="shared" si="192"/>
        <v>8703</v>
      </c>
      <c r="BG404" s="41">
        <v>1804</v>
      </c>
      <c r="BH404" s="42">
        <v>1829</v>
      </c>
      <c r="BI404" s="42"/>
      <c r="BJ404" s="42"/>
      <c r="BK404" s="42">
        <v>5070</v>
      </c>
      <c r="BL404" s="42"/>
      <c r="BM404" s="15"/>
    </row>
    <row r="405" spans="1:65" outlineLevel="5" x14ac:dyDescent="0.3">
      <c r="A405" s="22">
        <f t="shared" si="178"/>
        <v>12</v>
      </c>
      <c r="B405" s="9">
        <f t="shared" si="162"/>
        <v>44905</v>
      </c>
      <c r="C405" s="51">
        <v>282878</v>
      </c>
      <c r="D405" s="64" t="str">
        <f t="shared" si="183"/>
        <v/>
      </c>
      <c r="E405" s="12"/>
      <c r="F405" s="12"/>
      <c r="G405" s="12"/>
      <c r="H405" s="12"/>
      <c r="I405" s="12"/>
      <c r="J405" s="12"/>
      <c r="K405" s="12"/>
      <c r="L405" s="12"/>
      <c r="M405" s="74" t="str">
        <f t="shared" si="184"/>
        <v/>
      </c>
      <c r="N405" s="83" t="s">
        <v>103</v>
      </c>
      <c r="O405" s="83" t="s">
        <v>103</v>
      </c>
      <c r="P405" s="83"/>
      <c r="Q405" s="83"/>
      <c r="R405" s="83"/>
      <c r="S405" s="83"/>
      <c r="T405" s="83"/>
      <c r="U405" s="83"/>
      <c r="V405" s="5" t="str">
        <f t="shared" si="185"/>
        <v/>
      </c>
      <c r="W405" s="41"/>
      <c r="X405" s="41"/>
      <c r="Y405" s="41"/>
      <c r="Z405" s="41"/>
      <c r="AA405" s="41"/>
      <c r="AB405" s="41"/>
      <c r="AC405" s="41"/>
      <c r="AD405" s="41"/>
      <c r="AE405" s="5" t="str">
        <f t="shared" si="186"/>
        <v/>
      </c>
      <c r="AF405" s="41"/>
      <c r="AG405" s="41"/>
      <c r="AH405" s="41"/>
      <c r="AI405" s="41"/>
      <c r="AJ405" s="41"/>
      <c r="AK405" s="41"/>
      <c r="AL405" s="41"/>
      <c r="AM405" s="41"/>
      <c r="AN405" s="41">
        <f t="shared" si="193"/>
        <v>17.031630170316301</v>
      </c>
      <c r="AO405" s="41">
        <v>1233</v>
      </c>
      <c r="AP405" s="110" t="s">
        <v>103</v>
      </c>
      <c r="AQ405" s="111" t="s">
        <v>103</v>
      </c>
      <c r="AR405" s="126" t="str">
        <f t="shared" si="187"/>
        <v/>
      </c>
      <c r="AS405" s="126" t="str">
        <f t="shared" si="188"/>
        <v/>
      </c>
      <c r="AT405" s="127">
        <v>1230</v>
      </c>
      <c r="AU405" s="128" t="s">
        <v>103</v>
      </c>
      <c r="AV405" s="129" t="s">
        <v>103</v>
      </c>
      <c r="AW405" s="126" t="str">
        <f t="shared" si="189"/>
        <v/>
      </c>
      <c r="AX405" s="126" t="str">
        <f t="shared" si="190"/>
        <v/>
      </c>
      <c r="AY405" s="64" t="str">
        <f t="shared" si="191"/>
        <v/>
      </c>
      <c r="AZ405" s="97" t="s">
        <v>103</v>
      </c>
      <c r="BA405" s="68"/>
      <c r="BB405" s="68"/>
      <c r="BC405" s="68"/>
      <c r="BD405" s="68"/>
      <c r="BE405" s="15"/>
      <c r="BF405" s="5">
        <f t="shared" si="192"/>
        <v>11083</v>
      </c>
      <c r="BG405" s="41">
        <v>3834</v>
      </c>
      <c r="BH405" s="42">
        <v>2189</v>
      </c>
      <c r="BI405" s="42"/>
      <c r="BJ405" s="42"/>
      <c r="BK405" s="42">
        <v>5060</v>
      </c>
      <c r="BL405" s="42"/>
      <c r="BM405" s="15"/>
    </row>
    <row r="406" spans="1:65" outlineLevel="5" x14ac:dyDescent="0.3">
      <c r="A406" s="22">
        <f t="shared" si="178"/>
        <v>12</v>
      </c>
      <c r="B406" s="9">
        <f t="shared" si="162"/>
        <v>44906</v>
      </c>
      <c r="C406" s="51">
        <v>269958</v>
      </c>
      <c r="D406" s="64" t="str">
        <f t="shared" si="183"/>
        <v/>
      </c>
      <c r="E406" s="12"/>
      <c r="F406" s="12"/>
      <c r="G406" s="12"/>
      <c r="H406" s="12"/>
      <c r="I406" s="12"/>
      <c r="J406" s="12"/>
      <c r="K406" s="12"/>
      <c r="L406" s="12"/>
      <c r="M406" s="74" t="str">
        <f t="shared" si="184"/>
        <v/>
      </c>
      <c r="N406" s="83" t="s">
        <v>103</v>
      </c>
      <c r="O406" s="83" t="s">
        <v>103</v>
      </c>
      <c r="P406" s="83"/>
      <c r="Q406" s="83"/>
      <c r="R406" s="83"/>
      <c r="S406" s="83"/>
      <c r="T406" s="83"/>
      <c r="U406" s="83"/>
      <c r="V406" s="5" t="str">
        <f t="shared" si="185"/>
        <v/>
      </c>
      <c r="W406" s="41"/>
      <c r="X406" s="41"/>
      <c r="Y406" s="41"/>
      <c r="Z406" s="41"/>
      <c r="AA406" s="41"/>
      <c r="AB406" s="41"/>
      <c r="AC406" s="41"/>
      <c r="AD406" s="41"/>
      <c r="AE406" s="5" t="str">
        <f t="shared" si="186"/>
        <v/>
      </c>
      <c r="AF406" s="41"/>
      <c r="AG406" s="41"/>
      <c r="AH406" s="41"/>
      <c r="AI406" s="41"/>
      <c r="AJ406" s="41"/>
      <c r="AK406" s="41"/>
      <c r="AL406" s="41"/>
      <c r="AM406" s="41"/>
      <c r="AN406" s="41">
        <f t="shared" si="193"/>
        <v>21.276595744680851</v>
      </c>
      <c r="AO406" s="41">
        <v>987</v>
      </c>
      <c r="AP406" s="110" t="s">
        <v>103</v>
      </c>
      <c r="AQ406" s="111" t="s">
        <v>103</v>
      </c>
      <c r="AR406" s="126" t="str">
        <f t="shared" si="187"/>
        <v/>
      </c>
      <c r="AS406" s="126" t="str">
        <f t="shared" si="188"/>
        <v/>
      </c>
      <c r="AT406" s="127">
        <v>977</v>
      </c>
      <c r="AU406" s="128" t="s">
        <v>103</v>
      </c>
      <c r="AV406" s="129" t="s">
        <v>103</v>
      </c>
      <c r="AW406" s="126" t="str">
        <f t="shared" si="189"/>
        <v/>
      </c>
      <c r="AX406" s="126" t="str">
        <f t="shared" si="190"/>
        <v/>
      </c>
      <c r="AY406" s="64" t="str">
        <f t="shared" si="191"/>
        <v/>
      </c>
      <c r="AZ406" s="97" t="s">
        <v>103</v>
      </c>
      <c r="BA406" s="68"/>
      <c r="BB406" s="68"/>
      <c r="BC406" s="68"/>
      <c r="BD406" s="68"/>
      <c r="BE406" s="15"/>
      <c r="BF406" s="5">
        <f t="shared" si="192"/>
        <v>11047</v>
      </c>
      <c r="BG406" s="41">
        <v>5582</v>
      </c>
      <c r="BH406" s="42">
        <v>500</v>
      </c>
      <c r="BI406" s="42"/>
      <c r="BJ406" s="42"/>
      <c r="BK406" s="42">
        <v>4965</v>
      </c>
      <c r="BL406" s="42"/>
      <c r="BM406" s="15"/>
    </row>
    <row r="407" spans="1:65" outlineLevel="5" x14ac:dyDescent="0.3">
      <c r="A407" s="22">
        <f t="shared" si="178"/>
        <v>12</v>
      </c>
      <c r="B407" s="9">
        <f t="shared" si="162"/>
        <v>44907</v>
      </c>
      <c r="C407" s="51">
        <v>283969</v>
      </c>
      <c r="D407" s="64" t="str">
        <f t="shared" si="183"/>
        <v/>
      </c>
      <c r="E407" s="12"/>
      <c r="F407" s="12"/>
      <c r="G407" s="12"/>
      <c r="H407" s="12"/>
      <c r="I407" s="12"/>
      <c r="J407" s="12"/>
      <c r="K407" s="12"/>
      <c r="L407" s="12"/>
      <c r="M407" s="74" t="str">
        <f t="shared" si="184"/>
        <v/>
      </c>
      <c r="N407" s="83" t="s">
        <v>103</v>
      </c>
      <c r="O407" s="83" t="s">
        <v>103</v>
      </c>
      <c r="P407" s="83"/>
      <c r="Q407" s="83"/>
      <c r="R407" s="83"/>
      <c r="S407" s="83"/>
      <c r="T407" s="83"/>
      <c r="U407" s="83"/>
      <c r="V407" s="5" t="str">
        <f t="shared" si="185"/>
        <v/>
      </c>
      <c r="W407" s="41"/>
      <c r="X407" s="41"/>
      <c r="Y407" s="41"/>
      <c r="Z407" s="41"/>
      <c r="AA407" s="41"/>
      <c r="AB407" s="41"/>
      <c r="AC407" s="41"/>
      <c r="AD407" s="41"/>
      <c r="AE407" s="5" t="str">
        <f t="shared" si="186"/>
        <v/>
      </c>
      <c r="AF407" s="41"/>
      <c r="AG407" s="41"/>
      <c r="AH407" s="41"/>
      <c r="AI407" s="41"/>
      <c r="AJ407" s="41"/>
      <c r="AK407" s="41"/>
      <c r="AL407" s="41"/>
      <c r="AM407" s="41"/>
      <c r="AN407" s="41">
        <f t="shared" si="193"/>
        <v>27.34375</v>
      </c>
      <c r="AO407" s="41">
        <v>768</v>
      </c>
      <c r="AP407" s="110" t="s">
        <v>103</v>
      </c>
      <c r="AQ407" s="111" t="s">
        <v>103</v>
      </c>
      <c r="AR407" s="126" t="str">
        <f t="shared" si="187"/>
        <v/>
      </c>
      <c r="AS407" s="126" t="str">
        <f t="shared" si="188"/>
        <v/>
      </c>
      <c r="AT407" s="127">
        <v>833</v>
      </c>
      <c r="AU407" s="128">
        <v>2.2599999999999998</v>
      </c>
      <c r="AV407" s="129" t="s">
        <v>103</v>
      </c>
      <c r="AW407" s="126" t="str">
        <f t="shared" si="189"/>
        <v/>
      </c>
      <c r="AX407" s="126" t="str">
        <f t="shared" si="190"/>
        <v/>
      </c>
      <c r="AY407" s="64" t="str">
        <f t="shared" si="191"/>
        <v/>
      </c>
      <c r="AZ407" s="97">
        <v>83.28</v>
      </c>
      <c r="BA407" s="68"/>
      <c r="BB407" s="68"/>
      <c r="BC407" s="68"/>
      <c r="BD407" s="68"/>
      <c r="BE407" s="15"/>
      <c r="BF407" s="5">
        <f t="shared" si="192"/>
        <v>10533.1</v>
      </c>
      <c r="BG407" s="41">
        <v>5524</v>
      </c>
      <c r="BH407" s="42">
        <v>0</v>
      </c>
      <c r="BI407" s="42"/>
      <c r="BJ407" s="42"/>
      <c r="BK407" s="42">
        <v>5009.1000000000004</v>
      </c>
      <c r="BL407" s="42"/>
      <c r="BM407" s="15"/>
    </row>
    <row r="408" spans="1:65" outlineLevel="5" x14ac:dyDescent="0.3">
      <c r="A408" s="22">
        <f t="shared" si="178"/>
        <v>12</v>
      </c>
      <c r="B408" s="9">
        <f t="shared" si="162"/>
        <v>44908</v>
      </c>
      <c r="C408" s="51">
        <v>285660</v>
      </c>
      <c r="D408" s="64" t="str">
        <f t="shared" si="183"/>
        <v/>
      </c>
      <c r="E408" s="12"/>
      <c r="F408" s="12"/>
      <c r="G408" s="12"/>
      <c r="H408" s="12"/>
      <c r="I408" s="12"/>
      <c r="J408" s="12"/>
      <c r="K408" s="12"/>
      <c r="L408" s="12"/>
      <c r="M408" s="74" t="str">
        <f t="shared" si="184"/>
        <v/>
      </c>
      <c r="N408" s="83" t="s">
        <v>103</v>
      </c>
      <c r="O408" s="83" t="s">
        <v>103</v>
      </c>
      <c r="P408" s="83"/>
      <c r="Q408" s="83"/>
      <c r="R408" s="83"/>
      <c r="S408" s="83"/>
      <c r="T408" s="83"/>
      <c r="U408" s="83"/>
      <c r="V408" s="5" t="str">
        <f t="shared" si="185"/>
        <v/>
      </c>
      <c r="W408" s="41"/>
      <c r="X408" s="41"/>
      <c r="Y408" s="41"/>
      <c r="Z408" s="41"/>
      <c r="AA408" s="41"/>
      <c r="AB408" s="41"/>
      <c r="AC408" s="41"/>
      <c r="AD408" s="41"/>
      <c r="AE408" s="5" t="str">
        <f t="shared" si="186"/>
        <v/>
      </c>
      <c r="AF408" s="41"/>
      <c r="AG408" s="41"/>
      <c r="AH408" s="41"/>
      <c r="AI408" s="41"/>
      <c r="AJ408" s="41"/>
      <c r="AK408" s="41"/>
      <c r="AL408" s="41"/>
      <c r="AM408" s="41"/>
      <c r="AN408" s="41">
        <f t="shared" si="193"/>
        <v>23.385300668151448</v>
      </c>
      <c r="AO408" s="41">
        <v>898</v>
      </c>
      <c r="AP408" s="110" t="s">
        <v>103</v>
      </c>
      <c r="AQ408" s="111" t="s">
        <v>103</v>
      </c>
      <c r="AR408" s="126" t="str">
        <f t="shared" si="187"/>
        <v/>
      </c>
      <c r="AS408" s="126" t="str">
        <f t="shared" si="188"/>
        <v/>
      </c>
      <c r="AT408" s="127">
        <v>989</v>
      </c>
      <c r="AU408" s="128">
        <v>2.3199999999999998</v>
      </c>
      <c r="AV408" s="129" t="s">
        <v>103</v>
      </c>
      <c r="AW408" s="126" t="str">
        <f t="shared" si="189"/>
        <v/>
      </c>
      <c r="AX408" s="126" t="str">
        <f t="shared" si="190"/>
        <v/>
      </c>
      <c r="AY408" s="64" t="str">
        <f t="shared" si="191"/>
        <v/>
      </c>
      <c r="AZ408" s="97">
        <v>83.12</v>
      </c>
      <c r="BA408" s="68"/>
      <c r="BB408" s="68"/>
      <c r="BC408" s="68"/>
      <c r="BD408" s="68"/>
      <c r="BE408" s="15"/>
      <c r="BF408" s="5">
        <f t="shared" si="192"/>
        <v>10101</v>
      </c>
      <c r="BG408" s="41">
        <v>5161</v>
      </c>
      <c r="BH408" s="42">
        <v>0</v>
      </c>
      <c r="BI408" s="42"/>
      <c r="BJ408" s="42"/>
      <c r="BK408" s="42">
        <v>4940</v>
      </c>
      <c r="BL408" s="42"/>
      <c r="BM408" s="15"/>
    </row>
    <row r="409" spans="1:65" outlineLevel="5" x14ac:dyDescent="0.3">
      <c r="A409" s="22">
        <f t="shared" si="178"/>
        <v>12</v>
      </c>
      <c r="B409" s="9">
        <f t="shared" si="162"/>
        <v>44909</v>
      </c>
      <c r="C409" s="51">
        <v>286726</v>
      </c>
      <c r="D409" s="64" t="str">
        <f t="shared" si="183"/>
        <v/>
      </c>
      <c r="E409" s="12"/>
      <c r="F409" s="12"/>
      <c r="G409" s="12"/>
      <c r="H409" s="12"/>
      <c r="I409" s="12"/>
      <c r="J409" s="12"/>
      <c r="K409" s="12"/>
      <c r="L409" s="12"/>
      <c r="M409" s="74" t="str">
        <f t="shared" si="184"/>
        <v/>
      </c>
      <c r="N409" s="83" t="s">
        <v>103</v>
      </c>
      <c r="O409" s="83" t="s">
        <v>103</v>
      </c>
      <c r="P409" s="83"/>
      <c r="Q409" s="83"/>
      <c r="R409" s="83"/>
      <c r="S409" s="83"/>
      <c r="T409" s="83"/>
      <c r="U409" s="83"/>
      <c r="V409" s="5" t="str">
        <f t="shared" si="185"/>
        <v/>
      </c>
      <c r="W409" s="41"/>
      <c r="X409" s="41"/>
      <c r="Y409" s="41"/>
      <c r="Z409" s="41"/>
      <c r="AA409" s="41"/>
      <c r="AB409" s="41"/>
      <c r="AC409" s="41"/>
      <c r="AD409" s="41"/>
      <c r="AE409" s="5" t="str">
        <f t="shared" si="186"/>
        <v/>
      </c>
      <c r="AF409" s="41"/>
      <c r="AG409" s="41"/>
      <c r="AH409" s="41"/>
      <c r="AI409" s="41"/>
      <c r="AJ409" s="41"/>
      <c r="AK409" s="41"/>
      <c r="AL409" s="41"/>
      <c r="AM409" s="41"/>
      <c r="AN409" s="41">
        <f t="shared" si="193"/>
        <v>27.741083223249671</v>
      </c>
      <c r="AO409" s="41">
        <v>757</v>
      </c>
      <c r="AP409" s="110" t="s">
        <v>103</v>
      </c>
      <c r="AQ409" s="111" t="s">
        <v>103</v>
      </c>
      <c r="AR409" s="126" t="str">
        <f t="shared" si="187"/>
        <v/>
      </c>
      <c r="AS409" s="126" t="str">
        <f t="shared" si="188"/>
        <v/>
      </c>
      <c r="AT409" s="127">
        <v>786</v>
      </c>
      <c r="AU409" s="128">
        <v>2.38</v>
      </c>
      <c r="AV409" s="129" t="s">
        <v>103</v>
      </c>
      <c r="AW409" s="126" t="str">
        <f t="shared" si="189"/>
        <v/>
      </c>
      <c r="AX409" s="126" t="str">
        <f t="shared" si="190"/>
        <v/>
      </c>
      <c r="AY409" s="64" t="str">
        <f t="shared" si="191"/>
        <v/>
      </c>
      <c r="AZ409" s="97">
        <v>83.34</v>
      </c>
      <c r="BA409" s="68"/>
      <c r="BB409" s="68"/>
      <c r="BC409" s="68"/>
      <c r="BD409" s="68"/>
      <c r="BE409" s="15"/>
      <c r="BF409" s="5">
        <f t="shared" si="192"/>
        <v>10502</v>
      </c>
      <c r="BG409" s="41">
        <v>5371</v>
      </c>
      <c r="BH409" s="42">
        <v>512</v>
      </c>
      <c r="BI409" s="42"/>
      <c r="BJ409" s="42"/>
      <c r="BK409" s="42">
        <v>4619</v>
      </c>
      <c r="BL409" s="42"/>
      <c r="BM409" s="15"/>
    </row>
    <row r="410" spans="1:65" outlineLevel="5" x14ac:dyDescent="0.3">
      <c r="A410" s="22">
        <f t="shared" si="178"/>
        <v>12</v>
      </c>
      <c r="B410" s="9">
        <f t="shared" si="162"/>
        <v>44910</v>
      </c>
      <c r="C410" s="51">
        <v>286328</v>
      </c>
      <c r="D410" s="64" t="str">
        <f t="shared" si="183"/>
        <v/>
      </c>
      <c r="E410" s="12"/>
      <c r="F410" s="12"/>
      <c r="G410" s="12"/>
      <c r="H410" s="12"/>
      <c r="I410" s="12"/>
      <c r="J410" s="12"/>
      <c r="K410" s="12"/>
      <c r="L410" s="12"/>
      <c r="M410" s="74">
        <f t="shared" si="184"/>
        <v>7.2</v>
      </c>
      <c r="N410" s="83">
        <v>7.14</v>
      </c>
      <c r="O410" s="83">
        <v>7.22</v>
      </c>
      <c r="P410" s="83"/>
      <c r="Q410" s="83"/>
      <c r="R410" s="83"/>
      <c r="S410" s="83"/>
      <c r="T410" s="83"/>
      <c r="U410" s="83"/>
      <c r="V410" s="5" t="str">
        <f t="shared" si="185"/>
        <v/>
      </c>
      <c r="W410" s="41"/>
      <c r="X410" s="41"/>
      <c r="Y410" s="41"/>
      <c r="Z410" s="41"/>
      <c r="AA410" s="41"/>
      <c r="AB410" s="41"/>
      <c r="AC410" s="41"/>
      <c r="AD410" s="41"/>
      <c r="AE410" s="5" t="str">
        <f t="shared" si="186"/>
        <v/>
      </c>
      <c r="AF410" s="41"/>
      <c r="AG410" s="41"/>
      <c r="AH410" s="41"/>
      <c r="AI410" s="41"/>
      <c r="AJ410" s="41"/>
      <c r="AK410" s="41"/>
      <c r="AL410" s="41"/>
      <c r="AM410" s="41"/>
      <c r="AN410" s="41">
        <f t="shared" si="193"/>
        <v>28.925619834710744</v>
      </c>
      <c r="AO410" s="41">
        <v>726</v>
      </c>
      <c r="AP410" s="110">
        <v>4.21</v>
      </c>
      <c r="AQ410" s="111">
        <v>3.51</v>
      </c>
      <c r="AR410" s="126">
        <f t="shared" si="187"/>
        <v>83.372921615201903</v>
      </c>
      <c r="AS410" s="126">
        <f t="shared" si="188"/>
        <v>16.627078384798097</v>
      </c>
      <c r="AT410" s="127">
        <v>837</v>
      </c>
      <c r="AU410" s="128">
        <v>2.33</v>
      </c>
      <c r="AV410" s="129">
        <v>1.63</v>
      </c>
      <c r="AW410" s="126">
        <f t="shared" si="189"/>
        <v>69.957081545064369</v>
      </c>
      <c r="AX410" s="126">
        <f t="shared" si="190"/>
        <v>30.042918454935631</v>
      </c>
      <c r="AY410" s="64">
        <f t="shared" si="191"/>
        <v>53.561253561253586</v>
      </c>
      <c r="AZ410" s="97">
        <v>83.16</v>
      </c>
      <c r="BA410" s="68"/>
      <c r="BB410" s="68"/>
      <c r="BC410" s="68"/>
      <c r="BD410" s="68"/>
      <c r="BE410" s="15"/>
      <c r="BF410" s="5">
        <f t="shared" si="192"/>
        <v>12621</v>
      </c>
      <c r="BG410" s="41">
        <v>5524</v>
      </c>
      <c r="BH410" s="42">
        <v>2354</v>
      </c>
      <c r="BI410" s="42"/>
      <c r="BJ410" s="42"/>
      <c r="BK410" s="42">
        <v>4743</v>
      </c>
      <c r="BL410" s="42"/>
      <c r="BM410" s="15"/>
    </row>
    <row r="411" spans="1:65" outlineLevel="5" x14ac:dyDescent="0.3">
      <c r="A411" s="22">
        <f t="shared" si="178"/>
        <v>12</v>
      </c>
      <c r="B411" s="9">
        <f t="shared" si="162"/>
        <v>44911</v>
      </c>
      <c r="C411" s="51">
        <v>298525</v>
      </c>
      <c r="D411" s="64" t="str">
        <f t="shared" si="183"/>
        <v/>
      </c>
      <c r="E411" s="12"/>
      <c r="F411" s="12"/>
      <c r="G411" s="12"/>
      <c r="H411" s="12"/>
      <c r="I411" s="12"/>
      <c r="J411" s="12"/>
      <c r="K411" s="12"/>
      <c r="L411" s="12"/>
      <c r="M411" s="74" t="str">
        <f t="shared" si="184"/>
        <v/>
      </c>
      <c r="N411" s="83" t="s">
        <v>103</v>
      </c>
      <c r="O411" s="83" t="s">
        <v>103</v>
      </c>
      <c r="P411" s="83"/>
      <c r="Q411" s="83"/>
      <c r="R411" s="83"/>
      <c r="S411" s="83"/>
      <c r="T411" s="83"/>
      <c r="U411" s="83"/>
      <c r="V411" s="5" t="str">
        <f t="shared" si="185"/>
        <v/>
      </c>
      <c r="W411" s="41"/>
      <c r="X411" s="41"/>
      <c r="Y411" s="41"/>
      <c r="Z411" s="41"/>
      <c r="AA411" s="41"/>
      <c r="AB411" s="41"/>
      <c r="AC411" s="41"/>
      <c r="AD411" s="41"/>
      <c r="AE411" s="5" t="str">
        <f t="shared" si="186"/>
        <v/>
      </c>
      <c r="AF411" s="41"/>
      <c r="AG411" s="41"/>
      <c r="AH411" s="41"/>
      <c r="AI411" s="41"/>
      <c r="AJ411" s="41"/>
      <c r="AK411" s="41"/>
      <c r="AL411" s="41"/>
      <c r="AM411" s="41"/>
      <c r="AN411" s="41">
        <f t="shared" si="193"/>
        <v>27.741083223249671</v>
      </c>
      <c r="AO411" s="41">
        <v>757</v>
      </c>
      <c r="AP411" s="110" t="s">
        <v>103</v>
      </c>
      <c r="AQ411" s="111" t="s">
        <v>103</v>
      </c>
      <c r="AR411" s="126" t="str">
        <f t="shared" si="187"/>
        <v/>
      </c>
      <c r="AS411" s="126" t="str">
        <f t="shared" si="188"/>
        <v/>
      </c>
      <c r="AT411" s="127">
        <v>855</v>
      </c>
      <c r="AU411" s="128">
        <v>2.35</v>
      </c>
      <c r="AV411" s="129" t="s">
        <v>103</v>
      </c>
      <c r="AW411" s="126" t="str">
        <f t="shared" si="189"/>
        <v/>
      </c>
      <c r="AX411" s="126" t="str">
        <f t="shared" si="190"/>
        <v/>
      </c>
      <c r="AY411" s="64" t="str">
        <f t="shared" si="191"/>
        <v/>
      </c>
      <c r="AZ411" s="97">
        <v>82.99</v>
      </c>
      <c r="BA411" s="68"/>
      <c r="BB411" s="68"/>
      <c r="BC411" s="68"/>
      <c r="BD411" s="68"/>
      <c r="BE411" s="15"/>
      <c r="BF411" s="5">
        <f t="shared" si="192"/>
        <v>11668</v>
      </c>
      <c r="BG411" s="41">
        <v>4847</v>
      </c>
      <c r="BH411" s="42">
        <v>2350</v>
      </c>
      <c r="BI411" s="42"/>
      <c r="BJ411" s="42"/>
      <c r="BK411" s="42">
        <v>4471</v>
      </c>
      <c r="BL411" s="42"/>
      <c r="BM411" s="15"/>
    </row>
    <row r="412" spans="1:65" outlineLevel="5" x14ac:dyDescent="0.3">
      <c r="A412" s="22">
        <f t="shared" si="178"/>
        <v>12</v>
      </c>
      <c r="B412" s="9">
        <f t="shared" si="162"/>
        <v>44912</v>
      </c>
      <c r="C412" s="51">
        <v>285007</v>
      </c>
      <c r="D412" s="64" t="str">
        <f t="shared" si="183"/>
        <v/>
      </c>
      <c r="E412" s="12"/>
      <c r="F412" s="12"/>
      <c r="G412" s="12"/>
      <c r="H412" s="12"/>
      <c r="I412" s="12"/>
      <c r="J412" s="12"/>
      <c r="K412" s="12"/>
      <c r="L412" s="12"/>
      <c r="M412" s="74" t="str">
        <f t="shared" si="184"/>
        <v/>
      </c>
      <c r="N412" s="83" t="s">
        <v>103</v>
      </c>
      <c r="O412" s="83" t="s">
        <v>103</v>
      </c>
      <c r="P412" s="83"/>
      <c r="Q412" s="83"/>
      <c r="R412" s="83"/>
      <c r="S412" s="83"/>
      <c r="T412" s="83"/>
      <c r="U412" s="83"/>
      <c r="V412" s="5" t="str">
        <f t="shared" si="185"/>
        <v/>
      </c>
      <c r="W412" s="41"/>
      <c r="X412" s="41"/>
      <c r="Y412" s="41"/>
      <c r="Z412" s="41"/>
      <c r="AA412" s="41"/>
      <c r="AB412" s="41"/>
      <c r="AC412" s="41"/>
      <c r="AD412" s="41"/>
      <c r="AE412" s="5" t="str">
        <f t="shared" si="186"/>
        <v/>
      </c>
      <c r="AF412" s="41"/>
      <c r="AG412" s="41"/>
      <c r="AH412" s="41"/>
      <c r="AI412" s="41"/>
      <c r="AJ412" s="41"/>
      <c r="AK412" s="41"/>
      <c r="AL412" s="41"/>
      <c r="AM412" s="41"/>
      <c r="AN412" s="41">
        <f t="shared" si="193"/>
        <v>23.917995444191344</v>
      </c>
      <c r="AO412" s="41">
        <v>878</v>
      </c>
      <c r="AP412" s="110" t="s">
        <v>103</v>
      </c>
      <c r="AQ412" s="111" t="s">
        <v>103</v>
      </c>
      <c r="AR412" s="126" t="str">
        <f t="shared" si="187"/>
        <v/>
      </c>
      <c r="AS412" s="126" t="str">
        <f t="shared" si="188"/>
        <v/>
      </c>
      <c r="AT412" s="127">
        <v>909</v>
      </c>
      <c r="AU412" s="128" t="s">
        <v>103</v>
      </c>
      <c r="AV412" s="129" t="s">
        <v>103</v>
      </c>
      <c r="AW412" s="126" t="str">
        <f t="shared" si="189"/>
        <v/>
      </c>
      <c r="AX412" s="126" t="str">
        <f t="shared" si="190"/>
        <v/>
      </c>
      <c r="AY412" s="64" t="str">
        <f t="shared" si="191"/>
        <v/>
      </c>
      <c r="AZ412" s="97" t="s">
        <v>103</v>
      </c>
      <c r="BA412" s="68"/>
      <c r="BB412" s="68"/>
      <c r="BC412" s="68"/>
      <c r="BD412" s="68"/>
      <c r="BE412" s="15"/>
      <c r="BF412" s="5">
        <f t="shared" si="192"/>
        <v>11814</v>
      </c>
      <c r="BG412" s="41">
        <v>4638</v>
      </c>
      <c r="BH412" s="42">
        <v>2328</v>
      </c>
      <c r="BI412" s="42"/>
      <c r="BJ412" s="42"/>
      <c r="BK412" s="42">
        <v>4848</v>
      </c>
      <c r="BL412" s="42"/>
      <c r="BM412" s="15"/>
    </row>
    <row r="413" spans="1:65" outlineLevel="5" x14ac:dyDescent="0.3">
      <c r="A413" s="22">
        <f t="shared" si="178"/>
        <v>12</v>
      </c>
      <c r="B413" s="9">
        <f t="shared" si="162"/>
        <v>44913</v>
      </c>
      <c r="C413" s="51">
        <v>270806</v>
      </c>
      <c r="D413" s="64" t="str">
        <f t="shared" si="183"/>
        <v/>
      </c>
      <c r="E413" s="12"/>
      <c r="F413" s="12"/>
      <c r="G413" s="12"/>
      <c r="H413" s="12"/>
      <c r="I413" s="12"/>
      <c r="J413" s="12"/>
      <c r="K413" s="12"/>
      <c r="L413" s="12"/>
      <c r="M413" s="74" t="str">
        <f t="shared" si="184"/>
        <v/>
      </c>
      <c r="N413" s="83" t="s">
        <v>103</v>
      </c>
      <c r="O413" s="83" t="s">
        <v>103</v>
      </c>
      <c r="P413" s="83"/>
      <c r="Q413" s="83"/>
      <c r="R413" s="83"/>
      <c r="S413" s="83"/>
      <c r="T413" s="83"/>
      <c r="U413" s="83"/>
      <c r="V413" s="5" t="str">
        <f t="shared" si="185"/>
        <v/>
      </c>
      <c r="W413" s="41"/>
      <c r="X413" s="41"/>
      <c r="Y413" s="41"/>
      <c r="Z413" s="41"/>
      <c r="AA413" s="41"/>
      <c r="AB413" s="41"/>
      <c r="AC413" s="41"/>
      <c r="AD413" s="41"/>
      <c r="AE413" s="5" t="str">
        <f t="shared" si="186"/>
        <v/>
      </c>
      <c r="AF413" s="41"/>
      <c r="AG413" s="41"/>
      <c r="AH413" s="41"/>
      <c r="AI413" s="41"/>
      <c r="AJ413" s="41"/>
      <c r="AK413" s="41"/>
      <c r="AL413" s="41"/>
      <c r="AM413" s="41"/>
      <c r="AN413" s="41">
        <f t="shared" si="193"/>
        <v>28.112449799196789</v>
      </c>
      <c r="AO413" s="41">
        <v>747</v>
      </c>
      <c r="AP413" s="110" t="s">
        <v>103</v>
      </c>
      <c r="AQ413" s="111" t="s">
        <v>103</v>
      </c>
      <c r="AR413" s="126" t="str">
        <f t="shared" si="187"/>
        <v/>
      </c>
      <c r="AS413" s="126" t="str">
        <f t="shared" si="188"/>
        <v/>
      </c>
      <c r="AT413" s="127">
        <v>828</v>
      </c>
      <c r="AU413" s="128" t="s">
        <v>103</v>
      </c>
      <c r="AV413" s="129" t="s">
        <v>103</v>
      </c>
      <c r="AW413" s="126" t="str">
        <f t="shared" si="189"/>
        <v/>
      </c>
      <c r="AX413" s="126" t="str">
        <f t="shared" si="190"/>
        <v/>
      </c>
      <c r="AY413" s="64" t="str">
        <f t="shared" si="191"/>
        <v/>
      </c>
      <c r="AZ413" s="97" t="s">
        <v>103</v>
      </c>
      <c r="BA413" s="68"/>
      <c r="BB413" s="68"/>
      <c r="BC413" s="68"/>
      <c r="BD413" s="68"/>
      <c r="BE413" s="15"/>
      <c r="BF413" s="5">
        <f t="shared" si="192"/>
        <v>12315</v>
      </c>
      <c r="BG413" s="41">
        <v>5261</v>
      </c>
      <c r="BH413" s="42">
        <v>2350</v>
      </c>
      <c r="BI413" s="42"/>
      <c r="BJ413" s="42"/>
      <c r="BK413" s="42">
        <v>4704</v>
      </c>
      <c r="BL413" s="42"/>
      <c r="BM413" s="15"/>
    </row>
    <row r="414" spans="1:65" outlineLevel="5" x14ac:dyDescent="0.3">
      <c r="A414" s="22">
        <f t="shared" si="178"/>
        <v>12</v>
      </c>
      <c r="B414" s="9">
        <f t="shared" si="162"/>
        <v>44914</v>
      </c>
      <c r="C414" s="51">
        <v>274297</v>
      </c>
      <c r="D414" s="64" t="str">
        <f t="shared" si="183"/>
        <v/>
      </c>
      <c r="E414" s="12"/>
      <c r="F414" s="12"/>
      <c r="G414" s="12"/>
      <c r="H414" s="12"/>
      <c r="I414" s="12"/>
      <c r="J414" s="12"/>
      <c r="K414" s="12"/>
      <c r="L414" s="12"/>
      <c r="M414" s="74" t="str">
        <f t="shared" si="184"/>
        <v/>
      </c>
      <c r="N414" s="83" t="s">
        <v>103</v>
      </c>
      <c r="O414" s="83" t="s">
        <v>103</v>
      </c>
      <c r="P414" s="83"/>
      <c r="Q414" s="83"/>
      <c r="R414" s="83"/>
      <c r="S414" s="83"/>
      <c r="T414" s="83"/>
      <c r="U414" s="83"/>
      <c r="V414" s="5" t="str">
        <f t="shared" si="185"/>
        <v/>
      </c>
      <c r="W414" s="41"/>
      <c r="X414" s="41"/>
      <c r="Y414" s="41"/>
      <c r="Z414" s="41"/>
      <c r="AA414" s="41"/>
      <c r="AB414" s="41"/>
      <c r="AC414" s="41"/>
      <c r="AD414" s="41"/>
      <c r="AE414" s="5" t="str">
        <f t="shared" si="186"/>
        <v/>
      </c>
      <c r="AF414" s="41"/>
      <c r="AG414" s="41"/>
      <c r="AH414" s="41"/>
      <c r="AI414" s="41"/>
      <c r="AJ414" s="41"/>
      <c r="AK414" s="41"/>
      <c r="AL414" s="41"/>
      <c r="AM414" s="41"/>
      <c r="AN414" s="41">
        <f t="shared" si="193"/>
        <v>33.018867924528301</v>
      </c>
      <c r="AO414" s="41">
        <v>636</v>
      </c>
      <c r="AP414" s="110" t="s">
        <v>103</v>
      </c>
      <c r="AQ414" s="111" t="s">
        <v>103</v>
      </c>
      <c r="AR414" s="126" t="str">
        <f t="shared" si="187"/>
        <v/>
      </c>
      <c r="AS414" s="126" t="str">
        <f t="shared" si="188"/>
        <v/>
      </c>
      <c r="AT414" s="127">
        <v>757</v>
      </c>
      <c r="AU414" s="128">
        <v>2.2799999999999998</v>
      </c>
      <c r="AV414" s="129" t="s">
        <v>103</v>
      </c>
      <c r="AW414" s="126" t="str">
        <f t="shared" si="189"/>
        <v/>
      </c>
      <c r="AX414" s="126" t="str">
        <f t="shared" si="190"/>
        <v/>
      </c>
      <c r="AY414" s="64" t="str">
        <f t="shared" si="191"/>
        <v/>
      </c>
      <c r="AZ414" s="97">
        <v>83.16</v>
      </c>
      <c r="BA414" s="68"/>
      <c r="BB414" s="68"/>
      <c r="BC414" s="68"/>
      <c r="BD414" s="68"/>
      <c r="BE414" s="15"/>
      <c r="BF414" s="5">
        <f t="shared" si="192"/>
        <v>12351</v>
      </c>
      <c r="BG414" s="41">
        <v>5257</v>
      </c>
      <c r="BH414" s="42">
        <v>2350</v>
      </c>
      <c r="BI414" s="42"/>
      <c r="BJ414" s="42"/>
      <c r="BK414" s="42">
        <v>4744</v>
      </c>
      <c r="BL414" s="42"/>
      <c r="BM414" s="15"/>
    </row>
    <row r="415" spans="1:65" outlineLevel="5" x14ac:dyDescent="0.3">
      <c r="A415" s="22">
        <f t="shared" si="178"/>
        <v>12</v>
      </c>
      <c r="B415" s="9">
        <f t="shared" si="162"/>
        <v>44915</v>
      </c>
      <c r="C415" s="51">
        <v>294834</v>
      </c>
      <c r="D415" s="64" t="str">
        <f t="shared" si="183"/>
        <v/>
      </c>
      <c r="E415" s="12"/>
      <c r="F415" s="12"/>
      <c r="G415" s="12"/>
      <c r="H415" s="12"/>
      <c r="I415" s="12"/>
      <c r="J415" s="12"/>
      <c r="K415" s="12"/>
      <c r="L415" s="12"/>
      <c r="M415" s="74" t="str">
        <f t="shared" si="184"/>
        <v/>
      </c>
      <c r="N415" s="83" t="s">
        <v>103</v>
      </c>
      <c r="O415" s="83" t="s">
        <v>103</v>
      </c>
      <c r="P415" s="83"/>
      <c r="Q415" s="83"/>
      <c r="R415" s="83"/>
      <c r="S415" s="83"/>
      <c r="T415" s="83"/>
      <c r="U415" s="83"/>
      <c r="V415" s="5" t="str">
        <f t="shared" si="185"/>
        <v/>
      </c>
      <c r="W415" s="41"/>
      <c r="X415" s="41"/>
      <c r="Y415" s="41"/>
      <c r="Z415" s="41"/>
      <c r="AA415" s="41"/>
      <c r="AB415" s="41"/>
      <c r="AC415" s="41"/>
      <c r="AD415" s="41"/>
      <c r="AE415" s="5" t="str">
        <f t="shared" si="186"/>
        <v/>
      </c>
      <c r="AF415" s="41"/>
      <c r="AG415" s="41"/>
      <c r="AH415" s="41"/>
      <c r="AI415" s="41"/>
      <c r="AJ415" s="41"/>
      <c r="AK415" s="41"/>
      <c r="AL415" s="41"/>
      <c r="AM415" s="41"/>
      <c r="AN415" s="41">
        <f t="shared" si="193"/>
        <v>27.096774193548388</v>
      </c>
      <c r="AO415" s="41">
        <v>775</v>
      </c>
      <c r="AP415" s="110" t="s">
        <v>103</v>
      </c>
      <c r="AQ415" s="111" t="s">
        <v>103</v>
      </c>
      <c r="AR415" s="126" t="str">
        <f t="shared" si="187"/>
        <v/>
      </c>
      <c r="AS415" s="126" t="str">
        <f t="shared" si="188"/>
        <v/>
      </c>
      <c r="AT415" s="127">
        <v>826</v>
      </c>
      <c r="AU415" s="128">
        <v>2.33</v>
      </c>
      <c r="AV415" s="129" t="s">
        <v>103</v>
      </c>
      <c r="AW415" s="126" t="str">
        <f t="shared" si="189"/>
        <v/>
      </c>
      <c r="AX415" s="126" t="str">
        <f t="shared" si="190"/>
        <v/>
      </c>
      <c r="AY415" s="64" t="str">
        <f t="shared" si="191"/>
        <v/>
      </c>
      <c r="AZ415" s="97">
        <v>82.9</v>
      </c>
      <c r="BA415" s="68"/>
      <c r="BB415" s="68"/>
      <c r="BC415" s="68"/>
      <c r="BD415" s="68"/>
      <c r="BE415" s="15"/>
      <c r="BF415" s="5">
        <f t="shared" si="192"/>
        <v>13011</v>
      </c>
      <c r="BG415" s="41">
        <v>5950</v>
      </c>
      <c r="BH415" s="42">
        <v>2352</v>
      </c>
      <c r="BI415" s="42"/>
      <c r="BJ415" s="42"/>
      <c r="BK415" s="42">
        <v>4709</v>
      </c>
      <c r="BL415" s="42"/>
      <c r="BM415" s="15"/>
    </row>
    <row r="416" spans="1:65" outlineLevel="5" x14ac:dyDescent="0.3">
      <c r="A416" s="22">
        <f t="shared" si="178"/>
        <v>12</v>
      </c>
      <c r="B416" s="9">
        <f t="shared" ref="B416:B426" si="194">B415+1</f>
        <v>44916</v>
      </c>
      <c r="C416" s="51">
        <v>315094</v>
      </c>
      <c r="D416" s="64" t="str">
        <f t="shared" si="183"/>
        <v/>
      </c>
      <c r="E416" s="12"/>
      <c r="F416" s="12"/>
      <c r="G416" s="12"/>
      <c r="H416" s="12"/>
      <c r="I416" s="12"/>
      <c r="J416" s="12"/>
      <c r="K416" s="12"/>
      <c r="L416" s="12"/>
      <c r="M416" s="74">
        <f t="shared" si="184"/>
        <v>7.2</v>
      </c>
      <c r="N416" s="83">
        <v>7.19</v>
      </c>
      <c r="O416" s="83">
        <v>7.22</v>
      </c>
      <c r="P416" s="83"/>
      <c r="Q416" s="83"/>
      <c r="R416" s="83"/>
      <c r="S416" s="83"/>
      <c r="T416" s="83"/>
      <c r="U416" s="83"/>
      <c r="V416" s="5" t="str">
        <f t="shared" si="185"/>
        <v/>
      </c>
      <c r="W416" s="41"/>
      <c r="X416" s="41"/>
      <c r="Y416" s="41"/>
      <c r="Z416" s="41"/>
      <c r="AA416" s="41"/>
      <c r="AB416" s="41"/>
      <c r="AC416" s="41"/>
      <c r="AD416" s="41"/>
      <c r="AE416" s="5" t="str">
        <f t="shared" si="186"/>
        <v/>
      </c>
      <c r="AF416" s="41"/>
      <c r="AG416" s="41"/>
      <c r="AH416" s="41"/>
      <c r="AI416" s="41"/>
      <c r="AJ416" s="41"/>
      <c r="AK416" s="41"/>
      <c r="AL416" s="41"/>
      <c r="AM416" s="41"/>
      <c r="AN416" s="41">
        <f t="shared" si="193"/>
        <v>25.02979737783075</v>
      </c>
      <c r="AO416" s="41">
        <v>839</v>
      </c>
      <c r="AP416" s="110">
        <v>4.87</v>
      </c>
      <c r="AQ416" s="111">
        <v>4.1100000000000003</v>
      </c>
      <c r="AR416" s="126">
        <f t="shared" si="187"/>
        <v>84.394250513347018</v>
      </c>
      <c r="AS416" s="126">
        <f t="shared" si="188"/>
        <v>15.605749486652982</v>
      </c>
      <c r="AT416" s="127">
        <v>932</v>
      </c>
      <c r="AU416" s="128">
        <v>2.36</v>
      </c>
      <c r="AV416" s="129">
        <v>1.67</v>
      </c>
      <c r="AW416" s="126">
        <f t="shared" si="189"/>
        <v>70.762711864406782</v>
      </c>
      <c r="AX416" s="126">
        <f t="shared" si="190"/>
        <v>29.237288135593218</v>
      </c>
      <c r="AY416" s="64">
        <f t="shared" si="191"/>
        <v>55.245248422017681</v>
      </c>
      <c r="AZ416" s="97">
        <v>83.19</v>
      </c>
      <c r="BA416" s="68"/>
      <c r="BB416" s="68"/>
      <c r="BC416" s="68"/>
      <c r="BD416" s="68"/>
      <c r="BE416" s="15"/>
      <c r="BF416" s="5">
        <f t="shared" si="192"/>
        <v>12604</v>
      </c>
      <c r="BG416" s="41">
        <v>5500</v>
      </c>
      <c r="BH416" s="42">
        <v>2352</v>
      </c>
      <c r="BI416" s="42"/>
      <c r="BJ416" s="42"/>
      <c r="BK416" s="42">
        <v>4752</v>
      </c>
      <c r="BL416" s="42"/>
      <c r="BM416" s="15"/>
    </row>
    <row r="417" spans="1:65" outlineLevel="5" x14ac:dyDescent="0.3">
      <c r="A417" s="22">
        <f t="shared" si="178"/>
        <v>12</v>
      </c>
      <c r="B417" s="9">
        <f t="shared" si="194"/>
        <v>44917</v>
      </c>
      <c r="C417" s="51">
        <v>308709</v>
      </c>
      <c r="D417" s="64" t="str">
        <f t="shared" si="183"/>
        <v/>
      </c>
      <c r="E417" s="12"/>
      <c r="F417" s="12"/>
      <c r="G417" s="12"/>
      <c r="H417" s="12"/>
      <c r="I417" s="12"/>
      <c r="J417" s="12"/>
      <c r="K417" s="12"/>
      <c r="L417" s="12"/>
      <c r="M417" s="74" t="str">
        <f t="shared" si="184"/>
        <v/>
      </c>
      <c r="N417" s="83" t="s">
        <v>103</v>
      </c>
      <c r="O417" s="83" t="s">
        <v>103</v>
      </c>
      <c r="P417" s="83"/>
      <c r="Q417" s="83"/>
      <c r="R417" s="83"/>
      <c r="S417" s="83"/>
      <c r="T417" s="83"/>
      <c r="U417" s="83"/>
      <c r="V417" s="5" t="str">
        <f t="shared" si="185"/>
        <v/>
      </c>
      <c r="W417" s="41"/>
      <c r="X417" s="41"/>
      <c r="Y417" s="41"/>
      <c r="Z417" s="41"/>
      <c r="AA417" s="41"/>
      <c r="AB417" s="41"/>
      <c r="AC417" s="41"/>
      <c r="AD417" s="41"/>
      <c r="AE417" s="5" t="str">
        <f t="shared" si="186"/>
        <v/>
      </c>
      <c r="AF417" s="41"/>
      <c r="AG417" s="41"/>
      <c r="AH417" s="41"/>
      <c r="AI417" s="41"/>
      <c r="AJ417" s="41"/>
      <c r="AK417" s="41"/>
      <c r="AL417" s="41"/>
      <c r="AM417" s="41"/>
      <c r="AN417" s="41">
        <f t="shared" si="193"/>
        <v>20.916334661354583</v>
      </c>
      <c r="AO417" s="41">
        <v>1004</v>
      </c>
      <c r="AP417" s="110" t="s">
        <v>103</v>
      </c>
      <c r="AQ417" s="111" t="s">
        <v>103</v>
      </c>
      <c r="AR417" s="126" t="str">
        <f t="shared" si="187"/>
        <v/>
      </c>
      <c r="AS417" s="126" t="str">
        <f t="shared" si="188"/>
        <v/>
      </c>
      <c r="AT417" s="127">
        <v>1155</v>
      </c>
      <c r="AU417" s="128">
        <v>2.34</v>
      </c>
      <c r="AV417" s="129" t="s">
        <v>103</v>
      </c>
      <c r="AW417" s="126" t="str">
        <f t="shared" si="189"/>
        <v/>
      </c>
      <c r="AX417" s="126" t="str">
        <f t="shared" si="190"/>
        <v/>
      </c>
      <c r="AY417" s="64" t="str">
        <f t="shared" si="191"/>
        <v/>
      </c>
      <c r="AZ417" s="97">
        <v>83.08</v>
      </c>
      <c r="BA417" s="68"/>
      <c r="BB417" s="68"/>
      <c r="BC417" s="68"/>
      <c r="BD417" s="68"/>
      <c r="BE417" s="15"/>
      <c r="BF417" s="5">
        <f t="shared" si="192"/>
        <v>12834</v>
      </c>
      <c r="BG417" s="41">
        <v>5903</v>
      </c>
      <c r="BH417" s="42">
        <v>2355</v>
      </c>
      <c r="BI417" s="42"/>
      <c r="BJ417" s="42"/>
      <c r="BK417" s="42">
        <v>4576</v>
      </c>
      <c r="BL417" s="42"/>
      <c r="BM417" s="15"/>
    </row>
    <row r="418" spans="1:65" outlineLevel="5" x14ac:dyDescent="0.3">
      <c r="A418" s="22">
        <f t="shared" si="178"/>
        <v>12</v>
      </c>
      <c r="B418" s="9">
        <f t="shared" si="194"/>
        <v>44918</v>
      </c>
      <c r="C418" s="51">
        <v>293621</v>
      </c>
      <c r="D418" s="64" t="str">
        <f t="shared" si="183"/>
        <v/>
      </c>
      <c r="E418" s="12"/>
      <c r="F418" s="12"/>
      <c r="G418" s="12"/>
      <c r="H418" s="12"/>
      <c r="I418" s="12"/>
      <c r="J418" s="12"/>
      <c r="K418" s="12"/>
      <c r="L418" s="12"/>
      <c r="M418" s="74" t="str">
        <f t="shared" si="184"/>
        <v/>
      </c>
      <c r="N418" s="83" t="s">
        <v>103</v>
      </c>
      <c r="O418" s="83" t="s">
        <v>103</v>
      </c>
      <c r="P418" s="83"/>
      <c r="Q418" s="83"/>
      <c r="R418" s="83"/>
      <c r="S418" s="83"/>
      <c r="T418" s="83"/>
      <c r="U418" s="83"/>
      <c r="V418" s="5" t="str">
        <f t="shared" si="185"/>
        <v/>
      </c>
      <c r="W418" s="41"/>
      <c r="X418" s="41"/>
      <c r="Y418" s="41"/>
      <c r="Z418" s="41"/>
      <c r="AA418" s="41"/>
      <c r="AB418" s="41"/>
      <c r="AC418" s="41"/>
      <c r="AD418" s="41"/>
      <c r="AE418" s="5" t="str">
        <f t="shared" si="186"/>
        <v/>
      </c>
      <c r="AF418" s="41"/>
      <c r="AG418" s="41"/>
      <c r="AH418" s="41"/>
      <c r="AI418" s="41"/>
      <c r="AJ418" s="41"/>
      <c r="AK418" s="41"/>
      <c r="AL418" s="41"/>
      <c r="AM418" s="41"/>
      <c r="AN418" s="41">
        <f t="shared" si="193"/>
        <v>19.17808219178082</v>
      </c>
      <c r="AO418" s="41">
        <v>1095</v>
      </c>
      <c r="AP418" s="110" t="s">
        <v>103</v>
      </c>
      <c r="AQ418" s="111" t="s">
        <v>103</v>
      </c>
      <c r="AR418" s="126" t="str">
        <f t="shared" si="187"/>
        <v/>
      </c>
      <c r="AS418" s="126" t="str">
        <f t="shared" si="188"/>
        <v/>
      </c>
      <c r="AT418" s="127">
        <v>1160</v>
      </c>
      <c r="AU418" s="128">
        <v>2.36</v>
      </c>
      <c r="AV418" s="129" t="s">
        <v>103</v>
      </c>
      <c r="AW418" s="126" t="str">
        <f t="shared" si="189"/>
        <v/>
      </c>
      <c r="AX418" s="126" t="str">
        <f t="shared" si="190"/>
        <v/>
      </c>
      <c r="AY418" s="64" t="str">
        <f t="shared" si="191"/>
        <v/>
      </c>
      <c r="AZ418" s="97">
        <v>83.12</v>
      </c>
      <c r="BA418" s="68"/>
      <c r="BB418" s="68"/>
      <c r="BC418" s="68"/>
      <c r="BD418" s="68"/>
      <c r="BE418" s="15"/>
      <c r="BF418" s="5">
        <f t="shared" si="192"/>
        <v>12582</v>
      </c>
      <c r="BG418" s="41">
        <v>5526</v>
      </c>
      <c r="BH418" s="42">
        <v>2353</v>
      </c>
      <c r="BI418" s="42"/>
      <c r="BJ418" s="42"/>
      <c r="BK418" s="42">
        <v>4703</v>
      </c>
      <c r="BL418" s="42"/>
      <c r="BM418" s="15"/>
    </row>
    <row r="419" spans="1:65" outlineLevel="5" x14ac:dyDescent="0.3">
      <c r="A419" s="22">
        <f t="shared" si="178"/>
        <v>12</v>
      </c>
      <c r="B419" s="9">
        <f t="shared" si="194"/>
        <v>44919</v>
      </c>
      <c r="C419" s="51">
        <v>306896</v>
      </c>
      <c r="D419" s="64" t="str">
        <f t="shared" si="183"/>
        <v/>
      </c>
      <c r="E419" s="12"/>
      <c r="F419" s="12"/>
      <c r="G419" s="12"/>
      <c r="H419" s="12"/>
      <c r="I419" s="12"/>
      <c r="J419" s="12"/>
      <c r="K419" s="12"/>
      <c r="L419" s="12"/>
      <c r="M419" s="74" t="str">
        <f t="shared" si="184"/>
        <v/>
      </c>
      <c r="N419" s="83" t="s">
        <v>103</v>
      </c>
      <c r="O419" s="83" t="s">
        <v>103</v>
      </c>
      <c r="P419" s="83"/>
      <c r="Q419" s="83"/>
      <c r="R419" s="83"/>
      <c r="S419" s="83"/>
      <c r="T419" s="83"/>
      <c r="U419" s="83"/>
      <c r="V419" s="5" t="str">
        <f t="shared" si="185"/>
        <v/>
      </c>
      <c r="W419" s="41"/>
      <c r="X419" s="41"/>
      <c r="Y419" s="41"/>
      <c r="Z419" s="41"/>
      <c r="AA419" s="41"/>
      <c r="AB419" s="41"/>
      <c r="AC419" s="41"/>
      <c r="AD419" s="41"/>
      <c r="AE419" s="5" t="str">
        <f t="shared" si="186"/>
        <v/>
      </c>
      <c r="AF419" s="41"/>
      <c r="AG419" s="41"/>
      <c r="AH419" s="41"/>
      <c r="AI419" s="41"/>
      <c r="AJ419" s="41"/>
      <c r="AK419" s="41"/>
      <c r="AL419" s="41"/>
      <c r="AM419" s="41"/>
      <c r="AN419" s="41">
        <f t="shared" si="193"/>
        <v>28.112449799196789</v>
      </c>
      <c r="AO419" s="41">
        <v>747</v>
      </c>
      <c r="AP419" s="110" t="s">
        <v>103</v>
      </c>
      <c r="AQ419" s="111" t="s">
        <v>103</v>
      </c>
      <c r="AR419" s="126" t="str">
        <f t="shared" si="187"/>
        <v/>
      </c>
      <c r="AS419" s="126" t="str">
        <f t="shared" si="188"/>
        <v/>
      </c>
      <c r="AT419" s="127">
        <v>852</v>
      </c>
      <c r="AU419" s="128" t="s">
        <v>103</v>
      </c>
      <c r="AV419" s="129" t="s">
        <v>103</v>
      </c>
      <c r="AW419" s="126" t="str">
        <f t="shared" si="189"/>
        <v/>
      </c>
      <c r="AX419" s="126" t="str">
        <f t="shared" si="190"/>
        <v/>
      </c>
      <c r="AY419" s="64" t="str">
        <f t="shared" si="191"/>
        <v/>
      </c>
      <c r="AZ419" s="97" t="s">
        <v>103</v>
      </c>
      <c r="BA419" s="68"/>
      <c r="BB419" s="68"/>
      <c r="BC419" s="68"/>
      <c r="BD419" s="68"/>
      <c r="BE419" s="15"/>
      <c r="BF419" s="5">
        <f t="shared" si="192"/>
        <v>12746</v>
      </c>
      <c r="BG419" s="41">
        <v>5661</v>
      </c>
      <c r="BH419" s="42">
        <v>2330</v>
      </c>
      <c r="BI419" s="42"/>
      <c r="BJ419" s="42"/>
      <c r="BK419" s="42">
        <v>4755</v>
      </c>
      <c r="BL419" s="42"/>
      <c r="BM419" s="15"/>
    </row>
    <row r="420" spans="1:65" outlineLevel="5" x14ac:dyDescent="0.3">
      <c r="A420" s="22">
        <f t="shared" si="178"/>
        <v>12</v>
      </c>
      <c r="B420" s="9">
        <f t="shared" si="194"/>
        <v>44920</v>
      </c>
      <c r="C420" s="51">
        <v>293328</v>
      </c>
      <c r="D420" s="64" t="str">
        <f t="shared" si="183"/>
        <v/>
      </c>
      <c r="E420" s="12"/>
      <c r="F420" s="12"/>
      <c r="G420" s="12"/>
      <c r="H420" s="12"/>
      <c r="I420" s="12"/>
      <c r="J420" s="12"/>
      <c r="K420" s="12"/>
      <c r="L420" s="12"/>
      <c r="M420" s="74" t="str">
        <f t="shared" si="184"/>
        <v/>
      </c>
      <c r="N420" s="83" t="s">
        <v>103</v>
      </c>
      <c r="O420" s="83" t="s">
        <v>103</v>
      </c>
      <c r="P420" s="83"/>
      <c r="Q420" s="83"/>
      <c r="R420" s="83"/>
      <c r="S420" s="83"/>
      <c r="T420" s="83"/>
      <c r="U420" s="83"/>
      <c r="V420" s="5" t="str">
        <f t="shared" si="185"/>
        <v/>
      </c>
      <c r="W420" s="41"/>
      <c r="X420" s="41"/>
      <c r="Y420" s="41"/>
      <c r="Z420" s="41"/>
      <c r="AA420" s="41"/>
      <c r="AB420" s="41"/>
      <c r="AC420" s="41"/>
      <c r="AD420" s="41"/>
      <c r="AE420" s="5" t="str">
        <f t="shared" si="186"/>
        <v/>
      </c>
      <c r="AF420" s="41"/>
      <c r="AG420" s="41"/>
      <c r="AH420" s="41"/>
      <c r="AI420" s="41"/>
      <c r="AJ420" s="41"/>
      <c r="AK420" s="41"/>
      <c r="AL420" s="41"/>
      <c r="AM420" s="41"/>
      <c r="AN420" s="41">
        <f>21000/AO420</f>
        <v>27.595269382391589</v>
      </c>
      <c r="AO420" s="41">
        <v>761</v>
      </c>
      <c r="AP420" s="110" t="s">
        <v>103</v>
      </c>
      <c r="AQ420" s="111" t="s">
        <v>103</v>
      </c>
      <c r="AR420" s="126" t="str">
        <f t="shared" si="187"/>
        <v/>
      </c>
      <c r="AS420" s="126" t="str">
        <f t="shared" si="188"/>
        <v/>
      </c>
      <c r="AT420" s="127">
        <v>844</v>
      </c>
      <c r="AU420" s="128" t="s">
        <v>103</v>
      </c>
      <c r="AV420" s="129" t="s">
        <v>103</v>
      </c>
      <c r="AW420" s="126" t="str">
        <f t="shared" si="189"/>
        <v/>
      </c>
      <c r="AX420" s="126" t="str">
        <f t="shared" si="190"/>
        <v/>
      </c>
      <c r="AY420" s="64" t="str">
        <f t="shared" si="191"/>
        <v/>
      </c>
      <c r="AZ420" s="97" t="s">
        <v>103</v>
      </c>
      <c r="BA420" s="68"/>
      <c r="BB420" s="68"/>
      <c r="BC420" s="68"/>
      <c r="BD420" s="68"/>
      <c r="BE420" s="15"/>
      <c r="BF420" s="5">
        <f t="shared" si="192"/>
        <v>12182</v>
      </c>
      <c r="BG420" s="41">
        <v>4951</v>
      </c>
      <c r="BH420" s="42">
        <v>2350</v>
      </c>
      <c r="BI420" s="42"/>
      <c r="BJ420" s="42"/>
      <c r="BK420" s="42">
        <v>4881</v>
      </c>
      <c r="BL420" s="42"/>
      <c r="BM420" s="15"/>
    </row>
    <row r="421" spans="1:65" outlineLevel="5" x14ac:dyDescent="0.3">
      <c r="A421" s="22">
        <f t="shared" si="178"/>
        <v>12</v>
      </c>
      <c r="B421" s="9">
        <f t="shared" si="194"/>
        <v>44921</v>
      </c>
      <c r="C421" s="51">
        <v>290539</v>
      </c>
      <c r="D421" s="64" t="str">
        <f t="shared" si="183"/>
        <v/>
      </c>
      <c r="E421" s="12"/>
      <c r="F421" s="12"/>
      <c r="G421" s="12"/>
      <c r="H421" s="12"/>
      <c r="I421" s="12"/>
      <c r="J421" s="12"/>
      <c r="K421" s="12"/>
      <c r="L421" s="12"/>
      <c r="M421" s="74" t="str">
        <f t="shared" si="184"/>
        <v/>
      </c>
      <c r="N421" s="83" t="s">
        <v>103</v>
      </c>
      <c r="O421" s="83" t="s">
        <v>103</v>
      </c>
      <c r="P421" s="83"/>
      <c r="Q421" s="83"/>
      <c r="R421" s="83"/>
      <c r="S421" s="83"/>
      <c r="T421" s="83"/>
      <c r="U421" s="83"/>
      <c r="V421" s="5" t="str">
        <f t="shared" si="185"/>
        <v/>
      </c>
      <c r="W421" s="41"/>
      <c r="X421" s="41"/>
      <c r="Y421" s="41"/>
      <c r="Z421" s="41"/>
      <c r="AA421" s="41"/>
      <c r="AB421" s="41"/>
      <c r="AC421" s="41"/>
      <c r="AD421" s="41"/>
      <c r="AE421" s="5" t="str">
        <f t="shared" si="186"/>
        <v/>
      </c>
      <c r="AF421" s="41"/>
      <c r="AG421" s="41"/>
      <c r="AH421" s="41"/>
      <c r="AI421" s="41"/>
      <c r="AJ421" s="41"/>
      <c r="AK421" s="41"/>
      <c r="AL421" s="41"/>
      <c r="AM421" s="41"/>
      <c r="AN421" s="41">
        <f t="shared" si="193"/>
        <v>30.085959885386821</v>
      </c>
      <c r="AO421" s="41">
        <v>698</v>
      </c>
      <c r="AP421" s="110" t="s">
        <v>103</v>
      </c>
      <c r="AQ421" s="111" t="s">
        <v>103</v>
      </c>
      <c r="AR421" s="126" t="str">
        <f t="shared" si="187"/>
        <v/>
      </c>
      <c r="AS421" s="126" t="str">
        <f t="shared" si="188"/>
        <v/>
      </c>
      <c r="AT421" s="127">
        <v>809</v>
      </c>
      <c r="AU421" s="128">
        <v>2.34</v>
      </c>
      <c r="AV421" s="129" t="s">
        <v>103</v>
      </c>
      <c r="AW421" s="126" t="str">
        <f t="shared" si="189"/>
        <v/>
      </c>
      <c r="AX421" s="126" t="str">
        <f t="shared" si="190"/>
        <v/>
      </c>
      <c r="AY421" s="64" t="str">
        <f t="shared" si="191"/>
        <v/>
      </c>
      <c r="AZ421" s="97">
        <v>81.709999999999994</v>
      </c>
      <c r="BA421" s="68"/>
      <c r="BB421" s="68"/>
      <c r="BC421" s="68"/>
      <c r="BD421" s="68"/>
      <c r="BE421" s="15"/>
      <c r="BF421" s="5">
        <f t="shared" si="192"/>
        <v>12282</v>
      </c>
      <c r="BG421" s="41">
        <v>4991</v>
      </c>
      <c r="BH421" s="42">
        <v>2350</v>
      </c>
      <c r="BI421" s="42"/>
      <c r="BJ421" s="42"/>
      <c r="BK421" s="42">
        <v>4941</v>
      </c>
      <c r="BL421" s="42"/>
      <c r="BM421" s="15"/>
    </row>
    <row r="422" spans="1:65" outlineLevel="5" x14ac:dyDescent="0.3">
      <c r="A422" s="22">
        <f t="shared" si="178"/>
        <v>12</v>
      </c>
      <c r="B422" s="9">
        <f t="shared" si="194"/>
        <v>44922</v>
      </c>
      <c r="C422" s="51">
        <v>294110</v>
      </c>
      <c r="D422" s="64" t="str">
        <f t="shared" si="183"/>
        <v/>
      </c>
      <c r="E422" s="12"/>
      <c r="F422" s="12"/>
      <c r="G422" s="12"/>
      <c r="H422" s="12"/>
      <c r="I422" s="12"/>
      <c r="J422" s="12"/>
      <c r="K422" s="12"/>
      <c r="L422" s="12"/>
      <c r="M422" s="74" t="str">
        <f t="shared" si="184"/>
        <v/>
      </c>
      <c r="N422" s="83" t="s">
        <v>103</v>
      </c>
      <c r="O422" s="83" t="s">
        <v>103</v>
      </c>
      <c r="P422" s="83"/>
      <c r="Q422" s="83"/>
      <c r="R422" s="83"/>
      <c r="S422" s="83"/>
      <c r="T422" s="83"/>
      <c r="U422" s="83"/>
      <c r="V422" s="5" t="str">
        <f t="shared" si="185"/>
        <v/>
      </c>
      <c r="W422" s="41"/>
      <c r="X422" s="41"/>
      <c r="Y422" s="41"/>
      <c r="Z422" s="41"/>
      <c r="AA422" s="41"/>
      <c r="AB422" s="41"/>
      <c r="AC422" s="41"/>
      <c r="AD422" s="41"/>
      <c r="AE422" s="5" t="str">
        <f t="shared" si="186"/>
        <v/>
      </c>
      <c r="AF422" s="41"/>
      <c r="AG422" s="41"/>
      <c r="AH422" s="41"/>
      <c r="AI422" s="41"/>
      <c r="AJ422" s="41"/>
      <c r="AK422" s="41"/>
      <c r="AL422" s="41"/>
      <c r="AM422" s="41"/>
      <c r="AN422" s="41">
        <f t="shared" si="193"/>
        <v>30.478955007256893</v>
      </c>
      <c r="AO422" s="41">
        <v>689</v>
      </c>
      <c r="AP422" s="110" t="s">
        <v>103</v>
      </c>
      <c r="AQ422" s="111" t="s">
        <v>103</v>
      </c>
      <c r="AR422" s="126" t="str">
        <f t="shared" si="187"/>
        <v/>
      </c>
      <c r="AS422" s="126" t="str">
        <f t="shared" si="188"/>
        <v/>
      </c>
      <c r="AT422" s="127">
        <v>806</v>
      </c>
      <c r="AU422" s="128">
        <v>2.37</v>
      </c>
      <c r="AV422" s="129" t="s">
        <v>103</v>
      </c>
      <c r="AW422" s="126" t="str">
        <f t="shared" si="189"/>
        <v/>
      </c>
      <c r="AX422" s="126" t="str">
        <f t="shared" si="190"/>
        <v/>
      </c>
      <c r="AY422" s="64" t="str">
        <f t="shared" si="191"/>
        <v/>
      </c>
      <c r="AZ422" s="97">
        <v>82.08</v>
      </c>
      <c r="BA422" s="68"/>
      <c r="BB422" s="68"/>
      <c r="BC422" s="68"/>
      <c r="BD422" s="68"/>
      <c r="BE422" s="15"/>
      <c r="BF422" s="5">
        <f t="shared" si="192"/>
        <v>12036</v>
      </c>
      <c r="BG422" s="41">
        <v>4818</v>
      </c>
      <c r="BH422" s="42">
        <v>2350</v>
      </c>
      <c r="BI422" s="42"/>
      <c r="BJ422" s="42"/>
      <c r="BK422" s="42">
        <v>4868</v>
      </c>
      <c r="BL422" s="42"/>
      <c r="BM422" s="15"/>
    </row>
    <row r="423" spans="1:65" outlineLevel="5" x14ac:dyDescent="0.3">
      <c r="A423" s="22">
        <f t="shared" si="178"/>
        <v>12</v>
      </c>
      <c r="B423" s="9">
        <f t="shared" si="194"/>
        <v>44923</v>
      </c>
      <c r="C423" s="51">
        <v>296631</v>
      </c>
      <c r="D423" s="64" t="str">
        <f t="shared" si="183"/>
        <v/>
      </c>
      <c r="E423" s="12"/>
      <c r="F423" s="12"/>
      <c r="G423" s="12"/>
      <c r="H423" s="12"/>
      <c r="I423" s="12"/>
      <c r="J423" s="12"/>
      <c r="K423" s="12"/>
      <c r="L423" s="12"/>
      <c r="M423" s="74" t="str">
        <f t="shared" si="184"/>
        <v/>
      </c>
      <c r="N423" s="83" t="s">
        <v>103</v>
      </c>
      <c r="O423" s="83" t="s">
        <v>103</v>
      </c>
      <c r="P423" s="83"/>
      <c r="Q423" s="83"/>
      <c r="R423" s="83"/>
      <c r="S423" s="83"/>
      <c r="T423" s="83"/>
      <c r="U423" s="83"/>
      <c r="V423" s="5" t="str">
        <f t="shared" si="185"/>
        <v/>
      </c>
      <c r="W423" s="41"/>
      <c r="X423" s="41"/>
      <c r="Y423" s="41"/>
      <c r="Z423" s="41"/>
      <c r="AA423" s="41"/>
      <c r="AB423" s="41"/>
      <c r="AC423" s="41"/>
      <c r="AD423" s="41"/>
      <c r="AE423" s="5" t="str">
        <f t="shared" si="186"/>
        <v/>
      </c>
      <c r="AF423" s="41"/>
      <c r="AG423" s="41"/>
      <c r="AH423" s="41"/>
      <c r="AI423" s="41"/>
      <c r="AJ423" s="41"/>
      <c r="AK423" s="41"/>
      <c r="AL423" s="41"/>
      <c r="AM423" s="41"/>
      <c r="AN423" s="41">
        <f t="shared" si="193"/>
        <v>24.110218140068888</v>
      </c>
      <c r="AO423" s="41">
        <v>871</v>
      </c>
      <c r="AP423" s="110" t="s">
        <v>103</v>
      </c>
      <c r="AQ423" s="111" t="s">
        <v>103</v>
      </c>
      <c r="AR423" s="126" t="str">
        <f t="shared" si="187"/>
        <v/>
      </c>
      <c r="AS423" s="126" t="str">
        <f t="shared" si="188"/>
        <v/>
      </c>
      <c r="AT423" s="127">
        <v>992</v>
      </c>
      <c r="AU423" s="128">
        <v>2.42</v>
      </c>
      <c r="AV423" s="129" t="s">
        <v>103</v>
      </c>
      <c r="AW423" s="126" t="str">
        <f t="shared" si="189"/>
        <v/>
      </c>
      <c r="AX423" s="126" t="str">
        <f t="shared" si="190"/>
        <v/>
      </c>
      <c r="AY423" s="64" t="str">
        <f t="shared" si="191"/>
        <v/>
      </c>
      <c r="AZ423" s="97">
        <v>82.41</v>
      </c>
      <c r="BA423" s="68"/>
      <c r="BB423" s="68"/>
      <c r="BC423" s="68"/>
      <c r="BD423" s="68"/>
      <c r="BE423" s="15"/>
      <c r="BF423" s="5">
        <f t="shared" si="192"/>
        <v>12070</v>
      </c>
      <c r="BG423" s="41">
        <v>4765</v>
      </c>
      <c r="BH423" s="42">
        <v>2352</v>
      </c>
      <c r="BI423" s="42"/>
      <c r="BJ423" s="42"/>
      <c r="BK423" s="42">
        <v>4953</v>
      </c>
      <c r="BL423" s="42"/>
      <c r="BM423" s="15"/>
    </row>
    <row r="424" spans="1:65" outlineLevel="5" x14ac:dyDescent="0.3">
      <c r="A424" s="22">
        <f t="shared" si="178"/>
        <v>12</v>
      </c>
      <c r="B424" s="9">
        <f t="shared" si="194"/>
        <v>44924</v>
      </c>
      <c r="C424" s="51">
        <v>289078</v>
      </c>
      <c r="D424" s="64" t="str">
        <f t="shared" si="183"/>
        <v/>
      </c>
      <c r="E424" s="12"/>
      <c r="F424" s="12"/>
      <c r="G424" s="12"/>
      <c r="H424" s="12"/>
      <c r="I424" s="12"/>
      <c r="J424" s="12"/>
      <c r="K424" s="12"/>
      <c r="L424" s="12"/>
      <c r="M424" s="74">
        <f t="shared" si="184"/>
        <v>7.3</v>
      </c>
      <c r="N424" s="83">
        <v>7.28</v>
      </c>
      <c r="O424" s="83">
        <v>7.22</v>
      </c>
      <c r="P424" s="83"/>
      <c r="Q424" s="83"/>
      <c r="R424" s="83"/>
      <c r="S424" s="83"/>
      <c r="T424" s="83"/>
      <c r="U424" s="83"/>
      <c r="V424" s="5" t="str">
        <f t="shared" si="185"/>
        <v/>
      </c>
      <c r="W424" s="41"/>
      <c r="X424" s="41"/>
      <c r="Y424" s="41"/>
      <c r="Z424" s="41"/>
      <c r="AA424" s="41"/>
      <c r="AB424" s="41"/>
      <c r="AC424" s="41"/>
      <c r="AD424" s="41"/>
      <c r="AE424" s="5" t="str">
        <f t="shared" si="186"/>
        <v/>
      </c>
      <c r="AF424" s="41"/>
      <c r="AG424" s="41"/>
      <c r="AH424" s="41"/>
      <c r="AI424" s="41"/>
      <c r="AJ424" s="41"/>
      <c r="AK424" s="41"/>
      <c r="AL424" s="41"/>
      <c r="AM424" s="41"/>
      <c r="AN424" s="41">
        <f t="shared" si="193"/>
        <v>22.580645161290324</v>
      </c>
      <c r="AO424" s="41">
        <v>930</v>
      </c>
      <c r="AP424" s="110">
        <v>4.63</v>
      </c>
      <c r="AQ424" s="111">
        <v>3.89</v>
      </c>
      <c r="AR424" s="126">
        <f t="shared" si="187"/>
        <v>84.017278617710588</v>
      </c>
      <c r="AS424" s="126">
        <f t="shared" si="188"/>
        <v>15.982721382289412</v>
      </c>
      <c r="AT424" s="127">
        <v>1066</v>
      </c>
      <c r="AU424" s="128">
        <v>2.46</v>
      </c>
      <c r="AV424" s="129">
        <v>1.73</v>
      </c>
      <c r="AW424" s="126">
        <f t="shared" si="189"/>
        <v>70.325203252032523</v>
      </c>
      <c r="AX424" s="126">
        <f t="shared" si="190"/>
        <v>29.674796747967477</v>
      </c>
      <c r="AY424" s="64">
        <f t="shared" si="191"/>
        <v>54.917773004190586</v>
      </c>
      <c r="AZ424" s="97">
        <v>82.75</v>
      </c>
      <c r="BA424" s="68">
        <v>62.3</v>
      </c>
      <c r="BB424" s="68">
        <v>37.299999999999997</v>
      </c>
      <c r="BC424" s="68">
        <v>1044</v>
      </c>
      <c r="BD424" s="68"/>
      <c r="BE424" s="15"/>
      <c r="BF424" s="5">
        <f t="shared" si="192"/>
        <v>12068</v>
      </c>
      <c r="BG424" s="41">
        <v>4932</v>
      </c>
      <c r="BH424" s="42">
        <v>2352</v>
      </c>
      <c r="BI424" s="42"/>
      <c r="BJ424" s="42"/>
      <c r="BK424" s="42">
        <v>4784</v>
      </c>
      <c r="BL424" s="42"/>
      <c r="BM424" s="15"/>
    </row>
    <row r="425" spans="1:65" outlineLevel="5" x14ac:dyDescent="0.3">
      <c r="A425" s="22">
        <f t="shared" si="178"/>
        <v>12</v>
      </c>
      <c r="B425" s="9">
        <f t="shared" si="194"/>
        <v>44925</v>
      </c>
      <c r="C425" s="51">
        <v>283542</v>
      </c>
      <c r="D425" s="64" t="str">
        <f t="shared" si="183"/>
        <v/>
      </c>
      <c r="E425" s="12"/>
      <c r="F425" s="12"/>
      <c r="G425" s="12"/>
      <c r="H425" s="12"/>
      <c r="I425" s="12"/>
      <c r="J425" s="12"/>
      <c r="K425" s="12"/>
      <c r="L425" s="12"/>
      <c r="M425" s="74" t="str">
        <f t="shared" si="184"/>
        <v/>
      </c>
      <c r="N425" s="83" t="s">
        <v>103</v>
      </c>
      <c r="O425" s="83" t="s">
        <v>103</v>
      </c>
      <c r="P425" s="83"/>
      <c r="Q425" s="83"/>
      <c r="R425" s="83"/>
      <c r="S425" s="83"/>
      <c r="T425" s="83"/>
      <c r="U425" s="83"/>
      <c r="V425" s="5" t="str">
        <f t="shared" si="185"/>
        <v/>
      </c>
      <c r="W425" s="41"/>
      <c r="X425" s="41"/>
      <c r="Y425" s="41"/>
      <c r="Z425" s="41"/>
      <c r="AA425" s="41"/>
      <c r="AB425" s="41"/>
      <c r="AC425" s="41"/>
      <c r="AD425" s="41"/>
      <c r="AE425" s="5" t="str">
        <f t="shared" si="186"/>
        <v/>
      </c>
      <c r="AF425" s="41"/>
      <c r="AG425" s="41"/>
      <c r="AH425" s="41"/>
      <c r="AI425" s="41"/>
      <c r="AJ425" s="41"/>
      <c r="AK425" s="41"/>
      <c r="AL425" s="41"/>
      <c r="AM425" s="41"/>
      <c r="AN425" s="41">
        <f t="shared" si="193"/>
        <v>30.612244897959183</v>
      </c>
      <c r="AO425" s="41">
        <v>686</v>
      </c>
      <c r="AP425" s="110" t="s">
        <v>103</v>
      </c>
      <c r="AQ425" s="111" t="s">
        <v>103</v>
      </c>
      <c r="AR425" s="126" t="str">
        <f t="shared" si="187"/>
        <v/>
      </c>
      <c r="AS425" s="126" t="str">
        <f t="shared" si="188"/>
        <v/>
      </c>
      <c r="AT425" s="127">
        <v>803</v>
      </c>
      <c r="AU425" s="128">
        <v>2.41</v>
      </c>
      <c r="AV425" s="129" t="s">
        <v>103</v>
      </c>
      <c r="AW425" s="126" t="str">
        <f t="shared" si="189"/>
        <v/>
      </c>
      <c r="AX425" s="126" t="str">
        <f t="shared" si="190"/>
        <v/>
      </c>
      <c r="AY425" s="64" t="str">
        <f t="shared" si="191"/>
        <v/>
      </c>
      <c r="AZ425" s="97">
        <v>82.46</v>
      </c>
      <c r="BA425" s="68"/>
      <c r="BB425" s="68"/>
      <c r="BC425" s="68"/>
      <c r="BD425" s="68"/>
      <c r="BE425" s="15"/>
      <c r="BF425" s="5">
        <f t="shared" si="192"/>
        <v>11456</v>
      </c>
      <c r="BG425" s="41">
        <v>4153</v>
      </c>
      <c r="BH425" s="42">
        <v>2355</v>
      </c>
      <c r="BI425" s="42"/>
      <c r="BJ425" s="42"/>
      <c r="BK425" s="42">
        <v>4948</v>
      </c>
      <c r="BL425" s="42"/>
      <c r="BM425" s="15"/>
    </row>
    <row r="426" spans="1:65" ht="17.25" outlineLevel="5" thickBot="1" x14ac:dyDescent="0.35">
      <c r="A426" s="23">
        <f t="shared" si="178"/>
        <v>12</v>
      </c>
      <c r="B426" s="10">
        <f t="shared" si="194"/>
        <v>44926</v>
      </c>
      <c r="C426" s="52">
        <v>286154</v>
      </c>
      <c r="D426" s="64" t="str">
        <f t="shared" si="183"/>
        <v/>
      </c>
      <c r="E426" s="13"/>
      <c r="F426" s="13"/>
      <c r="G426" s="13"/>
      <c r="H426" s="13"/>
      <c r="I426" s="13"/>
      <c r="J426" s="13"/>
      <c r="K426" s="13"/>
      <c r="L426" s="13"/>
      <c r="M426" s="74" t="str">
        <f t="shared" si="184"/>
        <v/>
      </c>
      <c r="N426" s="88" t="s">
        <v>103</v>
      </c>
      <c r="O426" s="88" t="s">
        <v>103</v>
      </c>
      <c r="P426" s="88"/>
      <c r="Q426" s="88"/>
      <c r="R426" s="88"/>
      <c r="S426" s="88"/>
      <c r="T426" s="88"/>
      <c r="U426" s="88"/>
      <c r="V426" s="5" t="str">
        <f t="shared" si="185"/>
        <v/>
      </c>
      <c r="W426" s="43"/>
      <c r="X426" s="43"/>
      <c r="Y426" s="43"/>
      <c r="Z426" s="43"/>
      <c r="AA426" s="43"/>
      <c r="AB426" s="43"/>
      <c r="AC426" s="43"/>
      <c r="AD426" s="43"/>
      <c r="AE426" s="5" t="str">
        <f t="shared" si="186"/>
        <v/>
      </c>
      <c r="AF426" s="43"/>
      <c r="AG426" s="43"/>
      <c r="AH426" s="43"/>
      <c r="AI426" s="43"/>
      <c r="AJ426" s="43"/>
      <c r="AK426" s="43"/>
      <c r="AL426" s="43"/>
      <c r="AM426" s="43"/>
      <c r="AN426" s="41">
        <f t="shared" si="193"/>
        <v>29.829545454545453</v>
      </c>
      <c r="AO426" s="43">
        <v>704</v>
      </c>
      <c r="AP426" s="134" t="s">
        <v>103</v>
      </c>
      <c r="AQ426" s="135" t="s">
        <v>103</v>
      </c>
      <c r="AR426" s="126" t="str">
        <f t="shared" si="187"/>
        <v/>
      </c>
      <c r="AS426" s="126" t="str">
        <f t="shared" si="188"/>
        <v/>
      </c>
      <c r="AT426" s="127">
        <v>804</v>
      </c>
      <c r="AU426" s="128" t="s">
        <v>103</v>
      </c>
      <c r="AV426" s="129" t="s">
        <v>103</v>
      </c>
      <c r="AW426" s="126" t="str">
        <f t="shared" si="189"/>
        <v/>
      </c>
      <c r="AX426" s="126" t="str">
        <f t="shared" si="190"/>
        <v/>
      </c>
      <c r="AY426" s="64" t="str">
        <f t="shared" si="191"/>
        <v/>
      </c>
      <c r="AZ426" s="99" t="s">
        <v>103</v>
      </c>
      <c r="BA426" s="77"/>
      <c r="BB426" s="77"/>
      <c r="BC426" s="77"/>
      <c r="BD426" s="77"/>
      <c r="BE426" s="16"/>
      <c r="BF426" s="5">
        <f t="shared" si="192"/>
        <v>10335</v>
      </c>
      <c r="BG426" s="43">
        <v>3008</v>
      </c>
      <c r="BH426" s="44">
        <v>2353</v>
      </c>
      <c r="BI426" s="44"/>
      <c r="BJ426" s="44"/>
      <c r="BK426" s="44">
        <v>4974</v>
      </c>
      <c r="BL426" s="44"/>
      <c r="BM426" s="16"/>
    </row>
    <row r="427" spans="1:65" outlineLevel="4" x14ac:dyDescent="0.3">
      <c r="A427" s="156" t="s">
        <v>45</v>
      </c>
      <c r="B427" s="157"/>
      <c r="C427" s="50">
        <f t="shared" ref="C427:BM427" si="195">SUBTOTAL(4,C396:C426)</f>
        <v>315094</v>
      </c>
      <c r="D427" s="60">
        <f t="shared" si="195"/>
        <v>0</v>
      </c>
      <c r="E427" s="28">
        <f t="shared" si="195"/>
        <v>0</v>
      </c>
      <c r="F427" s="28">
        <f t="shared" si="195"/>
        <v>0</v>
      </c>
      <c r="G427" s="28">
        <f t="shared" si="195"/>
        <v>0</v>
      </c>
      <c r="H427" s="28">
        <f t="shared" si="195"/>
        <v>0</v>
      </c>
      <c r="I427" s="28">
        <f t="shared" si="195"/>
        <v>0</v>
      </c>
      <c r="J427" s="28">
        <f t="shared" si="195"/>
        <v>0</v>
      </c>
      <c r="K427" s="28">
        <f t="shared" si="195"/>
        <v>0</v>
      </c>
      <c r="L427" s="28">
        <f t="shared" si="195"/>
        <v>0</v>
      </c>
      <c r="M427" s="71">
        <f t="shared" si="195"/>
        <v>7.3</v>
      </c>
      <c r="N427" s="82">
        <f t="shared" si="195"/>
        <v>7.28</v>
      </c>
      <c r="O427" s="82">
        <f t="shared" si="195"/>
        <v>7.22</v>
      </c>
      <c r="P427" s="82">
        <f t="shared" si="195"/>
        <v>0</v>
      </c>
      <c r="Q427" s="82">
        <f t="shared" si="195"/>
        <v>0</v>
      </c>
      <c r="R427" s="82">
        <f t="shared" si="195"/>
        <v>0</v>
      </c>
      <c r="S427" s="82">
        <f t="shared" si="195"/>
        <v>0</v>
      </c>
      <c r="T427" s="82">
        <f t="shared" si="195"/>
        <v>0</v>
      </c>
      <c r="U427" s="82">
        <f t="shared" si="195"/>
        <v>0</v>
      </c>
      <c r="V427" s="29">
        <f t="shared" si="195"/>
        <v>0</v>
      </c>
      <c r="W427" s="39">
        <f t="shared" si="195"/>
        <v>0</v>
      </c>
      <c r="X427" s="39">
        <f t="shared" si="195"/>
        <v>0</v>
      </c>
      <c r="Y427" s="39">
        <f t="shared" si="195"/>
        <v>0</v>
      </c>
      <c r="Z427" s="39">
        <f t="shared" si="195"/>
        <v>0</v>
      </c>
      <c r="AA427" s="39">
        <f t="shared" si="195"/>
        <v>0</v>
      </c>
      <c r="AB427" s="39">
        <f t="shared" si="195"/>
        <v>0</v>
      </c>
      <c r="AC427" s="39">
        <f t="shared" si="195"/>
        <v>0</v>
      </c>
      <c r="AD427" s="39">
        <f t="shared" si="195"/>
        <v>0</v>
      </c>
      <c r="AE427" s="29">
        <f t="shared" si="195"/>
        <v>0</v>
      </c>
      <c r="AF427" s="39">
        <f t="shared" si="195"/>
        <v>0</v>
      </c>
      <c r="AG427" s="39">
        <f t="shared" si="195"/>
        <v>0</v>
      </c>
      <c r="AH427" s="39">
        <f t="shared" si="195"/>
        <v>0</v>
      </c>
      <c r="AI427" s="39">
        <f t="shared" si="195"/>
        <v>0</v>
      </c>
      <c r="AJ427" s="39">
        <f t="shared" si="195"/>
        <v>0</v>
      </c>
      <c r="AK427" s="39">
        <f t="shared" si="195"/>
        <v>0</v>
      </c>
      <c r="AL427" s="39">
        <f t="shared" si="195"/>
        <v>0</v>
      </c>
      <c r="AM427" s="39">
        <f t="shared" si="195"/>
        <v>0</v>
      </c>
      <c r="AN427" s="39">
        <f t="shared" si="195"/>
        <v>33.018867924528301</v>
      </c>
      <c r="AO427" s="39">
        <f t="shared" si="195"/>
        <v>1233</v>
      </c>
      <c r="AP427" s="104">
        <f t="shared" si="195"/>
        <v>4.87</v>
      </c>
      <c r="AQ427" s="105">
        <f t="shared" si="195"/>
        <v>4.1100000000000003</v>
      </c>
      <c r="AR427" s="106">
        <f t="shared" si="195"/>
        <v>84.394250513347018</v>
      </c>
      <c r="AS427" s="106">
        <f t="shared" si="195"/>
        <v>19.184652278177452</v>
      </c>
      <c r="AT427" s="107">
        <f t="shared" si="195"/>
        <v>1230</v>
      </c>
      <c r="AU427" s="108">
        <f t="shared" si="195"/>
        <v>2.46</v>
      </c>
      <c r="AV427" s="109">
        <f t="shared" si="195"/>
        <v>1.73</v>
      </c>
      <c r="AW427" s="106">
        <f t="shared" si="195"/>
        <v>70.762711864406782</v>
      </c>
      <c r="AX427" s="106">
        <f t="shared" si="195"/>
        <v>30.630630630630634</v>
      </c>
      <c r="AY427" s="60">
        <f t="shared" si="195"/>
        <v>55.245248422017681</v>
      </c>
      <c r="AZ427" s="96">
        <f t="shared" si="195"/>
        <v>83.34</v>
      </c>
      <c r="BA427" s="67">
        <f t="shared" si="195"/>
        <v>62.3</v>
      </c>
      <c r="BB427" s="67">
        <f t="shared" si="195"/>
        <v>37.299999999999997</v>
      </c>
      <c r="BC427" s="67">
        <f t="shared" si="195"/>
        <v>1044</v>
      </c>
      <c r="BD427" s="67">
        <f t="shared" si="195"/>
        <v>0</v>
      </c>
      <c r="BE427" s="27">
        <f t="shared" si="195"/>
        <v>0</v>
      </c>
      <c r="BF427" s="29">
        <f t="shared" si="195"/>
        <v>13011</v>
      </c>
      <c r="BG427" s="39">
        <f t="shared" si="195"/>
        <v>5950</v>
      </c>
      <c r="BH427" s="40">
        <f t="shared" si="195"/>
        <v>2355</v>
      </c>
      <c r="BI427" s="40">
        <f t="shared" si="195"/>
        <v>0</v>
      </c>
      <c r="BJ427" s="40">
        <f t="shared" si="195"/>
        <v>0</v>
      </c>
      <c r="BK427" s="40">
        <f t="shared" si="195"/>
        <v>5070</v>
      </c>
      <c r="BL427" s="40">
        <f t="shared" si="195"/>
        <v>0</v>
      </c>
      <c r="BM427" s="27">
        <f t="shared" si="195"/>
        <v>0</v>
      </c>
    </row>
    <row r="428" spans="1:65" outlineLevel="3" x14ac:dyDescent="0.3">
      <c r="A428" s="158" t="s">
        <v>34</v>
      </c>
      <c r="B428" s="159"/>
      <c r="C428" s="51">
        <f t="shared" ref="C428:BM428" si="196">SUBTOTAL(5,C396:C426)</f>
        <v>269958</v>
      </c>
      <c r="D428" s="61">
        <f t="shared" si="196"/>
        <v>0</v>
      </c>
      <c r="E428" s="12">
        <f t="shared" si="196"/>
        <v>0</v>
      </c>
      <c r="F428" s="12">
        <f t="shared" si="196"/>
        <v>0</v>
      </c>
      <c r="G428" s="12">
        <f t="shared" si="196"/>
        <v>0</v>
      </c>
      <c r="H428" s="12">
        <f t="shared" si="196"/>
        <v>0</v>
      </c>
      <c r="I428" s="12">
        <f t="shared" si="196"/>
        <v>0</v>
      </c>
      <c r="J428" s="12">
        <f t="shared" si="196"/>
        <v>0</v>
      </c>
      <c r="K428" s="12">
        <f t="shared" si="196"/>
        <v>0</v>
      </c>
      <c r="L428" s="12">
        <f t="shared" si="196"/>
        <v>0</v>
      </c>
      <c r="M428" s="72">
        <f t="shared" si="196"/>
        <v>7.1</v>
      </c>
      <c r="N428" s="83">
        <f t="shared" si="196"/>
        <v>7.01</v>
      </c>
      <c r="O428" s="83">
        <f t="shared" si="196"/>
        <v>7.17</v>
      </c>
      <c r="P428" s="83">
        <f t="shared" si="196"/>
        <v>0</v>
      </c>
      <c r="Q428" s="83">
        <f t="shared" si="196"/>
        <v>0</v>
      </c>
      <c r="R428" s="83">
        <f t="shared" si="196"/>
        <v>0</v>
      </c>
      <c r="S428" s="83">
        <f t="shared" si="196"/>
        <v>0</v>
      </c>
      <c r="T428" s="83">
        <f t="shared" si="196"/>
        <v>0</v>
      </c>
      <c r="U428" s="83">
        <f t="shared" si="196"/>
        <v>0</v>
      </c>
      <c r="V428" s="6">
        <f t="shared" si="196"/>
        <v>0</v>
      </c>
      <c r="W428" s="41">
        <f t="shared" si="196"/>
        <v>0</v>
      </c>
      <c r="X428" s="41">
        <f t="shared" si="196"/>
        <v>0</v>
      </c>
      <c r="Y428" s="41">
        <f t="shared" si="196"/>
        <v>0</v>
      </c>
      <c r="Z428" s="41">
        <f t="shared" si="196"/>
        <v>0</v>
      </c>
      <c r="AA428" s="41">
        <f t="shared" si="196"/>
        <v>0</v>
      </c>
      <c r="AB428" s="41">
        <f t="shared" si="196"/>
        <v>0</v>
      </c>
      <c r="AC428" s="41">
        <f t="shared" si="196"/>
        <v>0</v>
      </c>
      <c r="AD428" s="41">
        <f t="shared" si="196"/>
        <v>0</v>
      </c>
      <c r="AE428" s="6">
        <f t="shared" si="196"/>
        <v>0</v>
      </c>
      <c r="AF428" s="41">
        <f t="shared" si="196"/>
        <v>0</v>
      </c>
      <c r="AG428" s="41">
        <f t="shared" si="196"/>
        <v>0</v>
      </c>
      <c r="AH428" s="41">
        <f t="shared" si="196"/>
        <v>0</v>
      </c>
      <c r="AI428" s="41">
        <f t="shared" si="196"/>
        <v>0</v>
      </c>
      <c r="AJ428" s="41">
        <f t="shared" si="196"/>
        <v>0</v>
      </c>
      <c r="AK428" s="41">
        <f t="shared" si="196"/>
        <v>0</v>
      </c>
      <c r="AL428" s="41">
        <f t="shared" si="196"/>
        <v>0</v>
      </c>
      <c r="AM428" s="41">
        <f t="shared" si="196"/>
        <v>0</v>
      </c>
      <c r="AN428" s="41">
        <f t="shared" si="196"/>
        <v>17.031630170316301</v>
      </c>
      <c r="AO428" s="41">
        <f t="shared" si="196"/>
        <v>636</v>
      </c>
      <c r="AP428" s="110">
        <f t="shared" si="196"/>
        <v>4.17</v>
      </c>
      <c r="AQ428" s="111">
        <f t="shared" si="196"/>
        <v>3.37</v>
      </c>
      <c r="AR428" s="112">
        <f t="shared" si="196"/>
        <v>80.815347721822548</v>
      </c>
      <c r="AS428" s="112">
        <f t="shared" si="196"/>
        <v>15.605749486652982</v>
      </c>
      <c r="AT428" s="113">
        <f t="shared" si="196"/>
        <v>745</v>
      </c>
      <c r="AU428" s="114">
        <f t="shared" si="196"/>
        <v>2.21</v>
      </c>
      <c r="AV428" s="115">
        <f t="shared" si="196"/>
        <v>1.54</v>
      </c>
      <c r="AW428" s="112">
        <f t="shared" si="196"/>
        <v>69.369369369369366</v>
      </c>
      <c r="AX428" s="112">
        <f t="shared" si="196"/>
        <v>29.237288135593218</v>
      </c>
      <c r="AY428" s="61">
        <f t="shared" si="196"/>
        <v>46.238436027229909</v>
      </c>
      <c r="AZ428" s="97">
        <f t="shared" si="196"/>
        <v>81.709999999999994</v>
      </c>
      <c r="BA428" s="68">
        <f t="shared" si="196"/>
        <v>62.3</v>
      </c>
      <c r="BB428" s="68">
        <f t="shared" si="196"/>
        <v>37.299999999999997</v>
      </c>
      <c r="BC428" s="68">
        <f t="shared" si="196"/>
        <v>1044</v>
      </c>
      <c r="BD428" s="68">
        <f t="shared" si="196"/>
        <v>0</v>
      </c>
      <c r="BE428" s="15">
        <f t="shared" si="196"/>
        <v>0</v>
      </c>
      <c r="BF428" s="6">
        <f t="shared" si="196"/>
        <v>8703</v>
      </c>
      <c r="BG428" s="41">
        <f t="shared" si="196"/>
        <v>1804</v>
      </c>
      <c r="BH428" s="42">
        <f t="shared" si="196"/>
        <v>0</v>
      </c>
      <c r="BI428" s="42">
        <f t="shared" si="196"/>
        <v>0</v>
      </c>
      <c r="BJ428" s="42">
        <f t="shared" si="196"/>
        <v>0</v>
      </c>
      <c r="BK428" s="42">
        <f t="shared" si="196"/>
        <v>4471</v>
      </c>
      <c r="BL428" s="42">
        <f t="shared" si="196"/>
        <v>0</v>
      </c>
      <c r="BM428" s="15">
        <f t="shared" si="196"/>
        <v>0</v>
      </c>
    </row>
    <row r="429" spans="1:65" outlineLevel="2" x14ac:dyDescent="0.3">
      <c r="A429" s="158" t="s">
        <v>23</v>
      </c>
      <c r="B429" s="159"/>
      <c r="C429" s="51">
        <f>IFERROR(SUBTOTAL(1,C396:C426),"")</f>
        <v>289531.3548387097</v>
      </c>
      <c r="D429" s="61" t="str">
        <f t="shared" ref="D429:BM429" si="197">IFERROR(SUBTOTAL(1,D396:D426),"")</f>
        <v/>
      </c>
      <c r="E429" s="12" t="str">
        <f t="shared" si="197"/>
        <v/>
      </c>
      <c r="F429" s="12" t="str">
        <f t="shared" si="197"/>
        <v/>
      </c>
      <c r="G429" s="12" t="str">
        <f t="shared" si="197"/>
        <v/>
      </c>
      <c r="H429" s="12" t="str">
        <f t="shared" si="197"/>
        <v/>
      </c>
      <c r="I429" s="12" t="str">
        <f t="shared" si="197"/>
        <v/>
      </c>
      <c r="J429" s="12" t="str">
        <f t="shared" si="197"/>
        <v/>
      </c>
      <c r="K429" s="12" t="str">
        <f t="shared" si="197"/>
        <v/>
      </c>
      <c r="L429" s="12" t="str">
        <f t="shared" si="197"/>
        <v/>
      </c>
      <c r="M429" s="72">
        <f t="shared" si="197"/>
        <v>7.2</v>
      </c>
      <c r="N429" s="83">
        <f t="shared" si="197"/>
        <v>7.1540000000000008</v>
      </c>
      <c r="O429" s="83">
        <f t="shared" si="197"/>
        <v>7.2039999999999988</v>
      </c>
      <c r="P429" s="83" t="str">
        <f t="shared" si="197"/>
        <v/>
      </c>
      <c r="Q429" s="83" t="str">
        <f t="shared" si="197"/>
        <v/>
      </c>
      <c r="R429" s="83" t="str">
        <f t="shared" si="197"/>
        <v/>
      </c>
      <c r="S429" s="83" t="str">
        <f t="shared" si="197"/>
        <v/>
      </c>
      <c r="T429" s="83" t="str">
        <f t="shared" si="197"/>
        <v/>
      </c>
      <c r="U429" s="83" t="str">
        <f t="shared" si="197"/>
        <v/>
      </c>
      <c r="V429" s="6" t="str">
        <f t="shared" si="197"/>
        <v/>
      </c>
      <c r="W429" s="41" t="str">
        <f t="shared" si="197"/>
        <v/>
      </c>
      <c r="X429" s="41" t="str">
        <f t="shared" si="197"/>
        <v/>
      </c>
      <c r="Y429" s="41" t="str">
        <f t="shared" si="197"/>
        <v/>
      </c>
      <c r="Z429" s="41" t="str">
        <f t="shared" si="197"/>
        <v/>
      </c>
      <c r="AA429" s="41" t="str">
        <f t="shared" si="197"/>
        <v/>
      </c>
      <c r="AB429" s="41" t="str">
        <f t="shared" si="197"/>
        <v/>
      </c>
      <c r="AC429" s="41" t="str">
        <f t="shared" si="197"/>
        <v/>
      </c>
      <c r="AD429" s="41" t="str">
        <f t="shared" si="197"/>
        <v/>
      </c>
      <c r="AE429" s="6" t="str">
        <f t="shared" si="197"/>
        <v/>
      </c>
      <c r="AF429" s="41" t="str">
        <f t="shared" si="197"/>
        <v/>
      </c>
      <c r="AG429" s="41" t="str">
        <f t="shared" si="197"/>
        <v/>
      </c>
      <c r="AH429" s="41" t="str">
        <f t="shared" si="197"/>
        <v/>
      </c>
      <c r="AI429" s="41" t="str">
        <f t="shared" si="197"/>
        <v/>
      </c>
      <c r="AJ429" s="41" t="str">
        <f t="shared" si="197"/>
        <v/>
      </c>
      <c r="AK429" s="41" t="str">
        <f t="shared" si="197"/>
        <v/>
      </c>
      <c r="AL429" s="41" t="str">
        <f t="shared" si="197"/>
        <v/>
      </c>
      <c r="AM429" s="41" t="str">
        <f t="shared" si="197"/>
        <v/>
      </c>
      <c r="AN429" s="41">
        <f t="shared" si="197"/>
        <v>25.899590042666162</v>
      </c>
      <c r="AO429" s="41">
        <f t="shared" si="197"/>
        <v>832.77419354838707</v>
      </c>
      <c r="AP429" s="110">
        <f t="shared" si="197"/>
        <v>4.4359999999999999</v>
      </c>
      <c r="AQ429" s="111">
        <f t="shared" si="197"/>
        <v>3.69</v>
      </c>
      <c r="AR429" s="112">
        <f t="shared" si="197"/>
        <v>83.124610856407102</v>
      </c>
      <c r="AS429" s="112">
        <f t="shared" si="197"/>
        <v>16.875389143592891</v>
      </c>
      <c r="AT429" s="113">
        <f t="shared" si="197"/>
        <v>920.70967741935488</v>
      </c>
      <c r="AU429" s="114">
        <f t="shared" si="197"/>
        <v>2.3281818181818181</v>
      </c>
      <c r="AV429" s="115">
        <f t="shared" si="197"/>
        <v>1.6480000000000001</v>
      </c>
      <c r="AW429" s="112">
        <f t="shared" si="197"/>
        <v>70.175700210394012</v>
      </c>
      <c r="AX429" s="112">
        <f t="shared" si="197"/>
        <v>29.82429978960598</v>
      </c>
      <c r="AY429" s="61">
        <f t="shared" si="197"/>
        <v>52.23583952186592</v>
      </c>
      <c r="AZ429" s="97">
        <f t="shared" si="197"/>
        <v>82.759090909090915</v>
      </c>
      <c r="BA429" s="68">
        <f t="shared" si="197"/>
        <v>62.3</v>
      </c>
      <c r="BB429" s="68">
        <f t="shared" si="197"/>
        <v>37.299999999999997</v>
      </c>
      <c r="BC429" s="68">
        <f t="shared" si="197"/>
        <v>1044</v>
      </c>
      <c r="BD429" s="68" t="str">
        <f t="shared" si="197"/>
        <v/>
      </c>
      <c r="BE429" s="15" t="str">
        <f>IFERROR(SUBTOTAL(1,BE396:BE426),"")</f>
        <v/>
      </c>
      <c r="BF429" s="6">
        <f t="shared" si="197"/>
        <v>11591.809677419355</v>
      </c>
      <c r="BG429" s="41">
        <f t="shared" si="197"/>
        <v>4943.1935483870966</v>
      </c>
      <c r="BH429" s="42">
        <f t="shared" si="197"/>
        <v>1808.6129032258063</v>
      </c>
      <c r="BI429" s="42" t="str">
        <f t="shared" si="197"/>
        <v/>
      </c>
      <c r="BJ429" s="42" t="str">
        <f t="shared" si="197"/>
        <v/>
      </c>
      <c r="BK429" s="42">
        <f t="shared" si="197"/>
        <v>4840.0032258064521</v>
      </c>
      <c r="BL429" s="42" t="str">
        <f t="shared" si="197"/>
        <v/>
      </c>
      <c r="BM429" s="15" t="str">
        <f t="shared" si="197"/>
        <v/>
      </c>
    </row>
    <row r="430" spans="1:65" ht="17.25" outlineLevel="1" thickBot="1" x14ac:dyDescent="0.35">
      <c r="A430" s="160" t="s">
        <v>46</v>
      </c>
      <c r="B430" s="161"/>
      <c r="C430" s="52">
        <f>SUBTOTAL(9,C396:C426)</f>
        <v>8975472</v>
      </c>
      <c r="D430" s="62"/>
      <c r="E430" s="30"/>
      <c r="F430" s="30"/>
      <c r="G430" s="30"/>
      <c r="H430" s="30"/>
      <c r="I430" s="30"/>
      <c r="J430" s="30"/>
      <c r="K430" s="30"/>
      <c r="L430" s="30"/>
      <c r="M430" s="73"/>
      <c r="N430" s="84"/>
      <c r="O430" s="84"/>
      <c r="P430" s="84"/>
      <c r="Q430" s="84"/>
      <c r="R430" s="84"/>
      <c r="S430" s="84"/>
      <c r="T430" s="84"/>
      <c r="U430" s="84"/>
      <c r="V430" s="93"/>
      <c r="W430" s="94"/>
      <c r="X430" s="94"/>
      <c r="Y430" s="94"/>
      <c r="Z430" s="94"/>
      <c r="AA430" s="94"/>
      <c r="AB430" s="94"/>
      <c r="AC430" s="94"/>
      <c r="AD430" s="94"/>
      <c r="AE430" s="93"/>
      <c r="AF430" s="94"/>
      <c r="AG430" s="94"/>
      <c r="AH430" s="94"/>
      <c r="AI430" s="94"/>
      <c r="AJ430" s="94"/>
      <c r="AK430" s="94"/>
      <c r="AL430" s="94"/>
      <c r="AM430" s="94"/>
      <c r="AN430" s="94"/>
      <c r="AO430" s="43">
        <f>SUBTOTAL(9,AO396:AO426)</f>
        <v>25816</v>
      </c>
      <c r="AP430" s="116"/>
      <c r="AQ430" s="117"/>
      <c r="AR430" s="118"/>
      <c r="AS430" s="118"/>
      <c r="AT430" s="119">
        <f>SUBTOTAL(9,AT396:AT426)</f>
        <v>28542</v>
      </c>
      <c r="AU430" s="120"/>
      <c r="AV430" s="121"/>
      <c r="AW430" s="118"/>
      <c r="AX430" s="118"/>
      <c r="AY430" s="62"/>
      <c r="AZ430" s="98"/>
      <c r="BA430" s="69"/>
      <c r="BB430" s="69"/>
      <c r="BC430" s="69"/>
      <c r="BD430" s="69"/>
      <c r="BE430" s="16">
        <f>SUBTOTAL(9,BE396:BE426)</f>
        <v>0</v>
      </c>
      <c r="BF430" s="7">
        <f t="shared" ref="BF430:BM430" si="198">SUBTOTAL(9,BF396:BF426)</f>
        <v>359346.1</v>
      </c>
      <c r="BG430" s="43">
        <f t="shared" si="198"/>
        <v>153239</v>
      </c>
      <c r="BH430" s="44">
        <f t="shared" si="198"/>
        <v>56067</v>
      </c>
      <c r="BI430" s="44">
        <f t="shared" si="198"/>
        <v>0</v>
      </c>
      <c r="BJ430" s="44">
        <f t="shared" si="198"/>
        <v>0</v>
      </c>
      <c r="BK430" s="44">
        <f t="shared" si="198"/>
        <v>150040.1</v>
      </c>
      <c r="BL430" s="44">
        <f t="shared" si="198"/>
        <v>0</v>
      </c>
      <c r="BM430" s="16">
        <f t="shared" si="198"/>
        <v>0</v>
      </c>
    </row>
    <row r="431" spans="1:65" outlineLevel="1" x14ac:dyDescent="0.3">
      <c r="A431" s="24"/>
      <c r="B431" s="24"/>
      <c r="C431" s="17"/>
      <c r="D431" s="18"/>
      <c r="E431" s="18"/>
      <c r="F431" s="18"/>
      <c r="G431" s="18"/>
      <c r="H431" s="18"/>
      <c r="I431" s="18"/>
      <c r="J431" s="18"/>
      <c r="K431" s="18"/>
      <c r="L431" s="18"/>
      <c r="M431" s="54"/>
      <c r="N431" s="54"/>
      <c r="O431" s="54"/>
      <c r="P431" s="54"/>
      <c r="Q431" s="54"/>
      <c r="R431" s="54"/>
      <c r="S431" s="54"/>
      <c r="T431" s="54"/>
      <c r="U431" s="54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22"/>
      <c r="AQ431" s="122"/>
      <c r="AR431" s="122"/>
      <c r="AS431" s="122"/>
      <c r="AT431" s="136"/>
      <c r="AU431" s="137"/>
      <c r="AV431" s="137"/>
      <c r="AW431" s="122"/>
      <c r="AX431" s="122"/>
      <c r="AY431" s="18"/>
      <c r="AZ431" s="54"/>
      <c r="BA431" s="54"/>
      <c r="BB431" s="54"/>
      <c r="BC431" s="54"/>
      <c r="BD431" s="54"/>
      <c r="BE431" s="17"/>
      <c r="BF431" s="17"/>
      <c r="BG431" s="17"/>
      <c r="BH431" s="17"/>
      <c r="BI431" s="17"/>
      <c r="BJ431" s="17"/>
      <c r="BK431" s="17"/>
      <c r="BL431" s="17"/>
      <c r="BM431" s="17"/>
    </row>
  </sheetData>
  <mergeCells count="112">
    <mergeCell ref="BI6:BI7"/>
    <mergeCell ref="BJ6:BJ7"/>
    <mergeCell ref="BK6:BK7"/>
    <mergeCell ref="BL6:BL7"/>
    <mergeCell ref="BM6:BM7"/>
    <mergeCell ref="A8:B8"/>
    <mergeCell ref="AZ6:AZ7"/>
    <mergeCell ref="BA6:BD6"/>
    <mergeCell ref="BE6:BE7"/>
    <mergeCell ref="BF6:BF7"/>
    <mergeCell ref="BG6:BG7"/>
    <mergeCell ref="BH6:BH7"/>
    <mergeCell ref="AT6:AT7"/>
    <mergeCell ref="AU6:AU7"/>
    <mergeCell ref="AV6:AV7"/>
    <mergeCell ref="AW6:AW7"/>
    <mergeCell ref="AX6:AX7"/>
    <mergeCell ref="AY6:AY7"/>
    <mergeCell ref="AN6:AN7"/>
    <mergeCell ref="AO6:AO7"/>
    <mergeCell ref="AP6:AP7"/>
    <mergeCell ref="AQ6:AQ7"/>
    <mergeCell ref="AR6:AR7"/>
    <mergeCell ref="AS6:AS7"/>
    <mergeCell ref="A6:B7"/>
    <mergeCell ref="C6:C7"/>
    <mergeCell ref="D6:L6"/>
    <mergeCell ref="C15:C16"/>
    <mergeCell ref="D15:L15"/>
    <mergeCell ref="M15:U15"/>
    <mergeCell ref="V15:AD15"/>
    <mergeCell ref="AE15:AM15"/>
    <mergeCell ref="AN15:AN16"/>
    <mergeCell ref="A9:B9"/>
    <mergeCell ref="A10:B10"/>
    <mergeCell ref="A11:B11"/>
    <mergeCell ref="A12:B12"/>
    <mergeCell ref="A15:A16"/>
    <mergeCell ref="B15:B16"/>
    <mergeCell ref="M6:U6"/>
    <mergeCell ref="V6:AD6"/>
    <mergeCell ref="AE6:AM6"/>
    <mergeCell ref="BJ15:BJ16"/>
    <mergeCell ref="BK15:BK16"/>
    <mergeCell ref="BL15:BL16"/>
    <mergeCell ref="BM15:BM16"/>
    <mergeCell ref="A48:B48"/>
    <mergeCell ref="A49:B49"/>
    <mergeCell ref="BA15:BD15"/>
    <mergeCell ref="BE15:BE16"/>
    <mergeCell ref="BF15:BF16"/>
    <mergeCell ref="BG15:BG16"/>
    <mergeCell ref="BH15:BH16"/>
    <mergeCell ref="BI15:BI16"/>
    <mergeCell ref="AU15:AU16"/>
    <mergeCell ref="AV15:AV16"/>
    <mergeCell ref="AW15:AW16"/>
    <mergeCell ref="AX15:AX16"/>
    <mergeCell ref="AY15:AY16"/>
    <mergeCell ref="AZ15:AZ16"/>
    <mergeCell ref="AO15:AO16"/>
    <mergeCell ref="AP15:AP16"/>
    <mergeCell ref="AQ15:AQ16"/>
    <mergeCell ref="AR15:AR16"/>
    <mergeCell ref="AS15:AS16"/>
    <mergeCell ref="AT15:AT16"/>
    <mergeCell ref="A116:B116"/>
    <mergeCell ref="A117:B117"/>
    <mergeCell ref="A118:B118"/>
    <mergeCell ref="A119:B119"/>
    <mergeCell ref="A150:B150"/>
    <mergeCell ref="A151:B151"/>
    <mergeCell ref="A50:B50"/>
    <mergeCell ref="A51:B51"/>
    <mergeCell ref="A81:B81"/>
    <mergeCell ref="A82:B82"/>
    <mergeCell ref="A83:B83"/>
    <mergeCell ref="A84:B84"/>
    <mergeCell ref="A219:B219"/>
    <mergeCell ref="A220:B220"/>
    <mergeCell ref="A221:B221"/>
    <mergeCell ref="A222:B222"/>
    <mergeCell ref="A254:B254"/>
    <mergeCell ref="A255:B255"/>
    <mergeCell ref="A152:B152"/>
    <mergeCell ref="A153:B153"/>
    <mergeCell ref="A185:B185"/>
    <mergeCell ref="A186:B186"/>
    <mergeCell ref="A187:B187"/>
    <mergeCell ref="A188:B188"/>
    <mergeCell ref="A323:B323"/>
    <mergeCell ref="A324:B324"/>
    <mergeCell ref="A325:B325"/>
    <mergeCell ref="A326:B326"/>
    <mergeCell ref="A358:B358"/>
    <mergeCell ref="A359:B359"/>
    <mergeCell ref="A256:B256"/>
    <mergeCell ref="A257:B257"/>
    <mergeCell ref="A289:B289"/>
    <mergeCell ref="A290:B290"/>
    <mergeCell ref="A291:B291"/>
    <mergeCell ref="A292:B292"/>
    <mergeCell ref="A427:B427"/>
    <mergeCell ref="A428:B428"/>
    <mergeCell ref="A429:B429"/>
    <mergeCell ref="A430:B430"/>
    <mergeCell ref="A360:B360"/>
    <mergeCell ref="A361:B361"/>
    <mergeCell ref="A392:B392"/>
    <mergeCell ref="A393:B393"/>
    <mergeCell ref="A394:B394"/>
    <mergeCell ref="A395:B395"/>
  </mergeCells>
  <phoneticPr fontId="1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43" fitToHeight="0" orientation="landscape" horizontalDpi="1200" r:id="rId1"/>
  <rowBreaks count="11" manualBreakCount="11">
    <brk id="51" max="16383" man="1"/>
    <brk id="84" max="16383" man="1"/>
    <brk id="119" max="16383" man="1"/>
    <brk id="153" max="16383" man="1"/>
    <brk id="188" max="16383" man="1"/>
    <brk id="222" max="16383" man="1"/>
    <brk id="257" max="16383" man="1"/>
    <brk id="292" max="16383" man="1"/>
    <brk id="326" max="19" man="1"/>
    <brk id="361" max="16383" man="1"/>
    <brk id="395" max="19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M431"/>
  <sheetViews>
    <sheetView showGridLines="0" zoomScale="55" zoomScaleNormal="55" zoomScaleSheetLayoutView="55" workbookViewId="0">
      <pane xSplit="2" ySplit="16" topLeftCell="C17" activePane="bottomRight" state="frozen"/>
      <selection pane="topRight" activeCell="C1" sqref="C1"/>
      <selection pane="bottomLeft" activeCell="A4" sqref="A4"/>
      <selection pane="bottomRight" activeCell="B17" sqref="B17"/>
    </sheetView>
  </sheetViews>
  <sheetFormatPr defaultRowHeight="16.5" outlineLevelRow="5" outlineLevelCol="1" x14ac:dyDescent="0.3"/>
  <cols>
    <col min="1" max="1" width="6" style="20" bestFit="1" customWidth="1"/>
    <col min="2" max="2" width="11.125" style="2" bestFit="1" customWidth="1"/>
    <col min="3" max="3" width="14.625" style="4" customWidth="1"/>
    <col min="4" max="4" width="9.25" style="3" bestFit="1" customWidth="1"/>
    <col min="5" max="12" width="9.25" style="3" customWidth="1" outlineLevel="1"/>
    <col min="13" max="13" width="9.25" style="53" bestFit="1" customWidth="1"/>
    <col min="14" max="21" width="9.25" style="53" customWidth="1" outlineLevel="1"/>
    <col min="22" max="22" width="9.25" style="4" bestFit="1" customWidth="1"/>
    <col min="23" max="30" width="9.25" style="4" customWidth="1" outlineLevel="1"/>
    <col min="31" max="31" width="14.25" style="4" bestFit="1" customWidth="1"/>
    <col min="32" max="39" width="9.25" style="4" customWidth="1" outlineLevel="1"/>
    <col min="40" max="40" width="13.75" style="4" customWidth="1"/>
    <col min="41" max="41" width="14.625" style="4" customWidth="1"/>
    <col min="42" max="43" width="8.625" style="100" customWidth="1"/>
    <col min="44" max="44" width="10.625" style="100" customWidth="1"/>
    <col min="45" max="45" width="10.625" style="100" bestFit="1" customWidth="1"/>
    <col min="46" max="46" width="14.625" style="101" customWidth="1"/>
    <col min="47" max="48" width="8.625" style="102" customWidth="1"/>
    <col min="49" max="49" width="10.625" style="100" customWidth="1"/>
    <col min="50" max="50" width="10.625" style="100" bestFit="1" customWidth="1"/>
    <col min="51" max="51" width="11.625" style="3" customWidth="1"/>
    <col min="52" max="56" width="11.625" style="53" customWidth="1"/>
    <col min="57" max="57" width="14.625" style="4" customWidth="1"/>
    <col min="58" max="58" width="20.375" style="4" bestFit="1" customWidth="1"/>
    <col min="59" max="59" width="14" style="4" customWidth="1" outlineLevel="1"/>
    <col min="60" max="60" width="20.875" style="4" customWidth="1" outlineLevel="1"/>
    <col min="61" max="61" width="18.875" style="4" customWidth="1" outlineLevel="1"/>
    <col min="62" max="63" width="20.25" style="4" customWidth="1" outlineLevel="1"/>
    <col min="64" max="65" width="20.875" style="4" customWidth="1" outlineLevel="1"/>
  </cols>
  <sheetData>
    <row r="1" spans="1:65" ht="19.5" x14ac:dyDescent="0.3">
      <c r="A1" s="19" t="s">
        <v>106</v>
      </c>
    </row>
    <row r="2" spans="1:65" s="35" customFormat="1" x14ac:dyDescent="0.3">
      <c r="A2" s="138" t="s">
        <v>99</v>
      </c>
      <c r="B2" s="34"/>
      <c r="M2" s="53"/>
      <c r="N2" s="53"/>
      <c r="O2" s="53"/>
      <c r="P2" s="53"/>
      <c r="Q2" s="53"/>
      <c r="R2" s="53"/>
      <c r="S2" s="53"/>
      <c r="T2" s="53"/>
      <c r="U2" s="5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P2" s="100"/>
      <c r="AQ2" s="100"/>
      <c r="AR2" s="100"/>
      <c r="AS2" s="100"/>
      <c r="AT2" s="103"/>
      <c r="AU2" s="103"/>
      <c r="AV2" s="103"/>
      <c r="AW2" s="100"/>
      <c r="AX2" s="100"/>
      <c r="AZ2" s="53"/>
      <c r="BA2" s="53"/>
      <c r="BB2" s="53"/>
      <c r="BC2" s="53"/>
      <c r="BD2" s="53"/>
      <c r="BG2" s="4"/>
      <c r="BH2" s="4"/>
      <c r="BI2" s="4"/>
      <c r="BJ2" s="4"/>
      <c r="BK2" s="4"/>
      <c r="BL2" s="4"/>
      <c r="BM2" s="4"/>
    </row>
    <row r="3" spans="1:65" s="35" customFormat="1" x14ac:dyDescent="0.3">
      <c r="A3" s="139" t="s">
        <v>100</v>
      </c>
      <c r="B3" s="34"/>
      <c r="M3" s="53"/>
      <c r="N3" s="53"/>
      <c r="O3" s="53"/>
      <c r="P3" s="53"/>
      <c r="Q3" s="53"/>
      <c r="R3" s="53"/>
      <c r="S3" s="53"/>
      <c r="T3" s="53"/>
      <c r="U3" s="5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P3" s="100"/>
      <c r="AQ3" s="100"/>
      <c r="AR3" s="100"/>
      <c r="AS3" s="100"/>
      <c r="AT3" s="103"/>
      <c r="AU3" s="103"/>
      <c r="AV3" s="103"/>
      <c r="AW3" s="100"/>
      <c r="AX3" s="100"/>
      <c r="AZ3" s="53"/>
      <c r="BA3" s="53"/>
      <c r="BB3" s="53"/>
      <c r="BC3" s="53"/>
      <c r="BD3" s="53"/>
      <c r="BG3" s="4"/>
      <c r="BH3" s="4"/>
      <c r="BI3" s="4"/>
      <c r="BJ3" s="4"/>
      <c r="BK3" s="4"/>
      <c r="BL3" s="4"/>
      <c r="BM3" s="4"/>
    </row>
    <row r="4" spans="1:65" s="35" customFormat="1" x14ac:dyDescent="0.3">
      <c r="A4" s="140" t="s">
        <v>101</v>
      </c>
      <c r="B4" s="141"/>
      <c r="C4" s="142"/>
      <c r="D4" s="142"/>
      <c r="E4" s="142"/>
      <c r="F4" s="142"/>
      <c r="G4" s="142"/>
      <c r="H4" s="142"/>
      <c r="M4" s="53"/>
      <c r="N4" s="53"/>
      <c r="O4" s="53"/>
      <c r="P4" s="53"/>
      <c r="Q4" s="53"/>
      <c r="R4" s="53"/>
      <c r="S4" s="53"/>
      <c r="T4" s="53"/>
      <c r="U4" s="5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P4" s="100"/>
      <c r="AQ4" s="100"/>
      <c r="AR4" s="100"/>
      <c r="AS4" s="100"/>
      <c r="AT4" s="103"/>
      <c r="AU4" s="103"/>
      <c r="AV4" s="103"/>
      <c r="AW4" s="100"/>
      <c r="AX4" s="100"/>
      <c r="AZ4" s="53"/>
      <c r="BA4" s="53"/>
      <c r="BB4" s="53"/>
      <c r="BC4" s="53"/>
      <c r="BD4" s="53"/>
      <c r="BG4" s="4"/>
      <c r="BH4" s="4"/>
      <c r="BI4" s="4"/>
      <c r="BJ4" s="4"/>
      <c r="BK4" s="4"/>
      <c r="BL4" s="4"/>
      <c r="BM4" s="4"/>
    </row>
    <row r="5" spans="1:65" s="35" customFormat="1" ht="17.25" thickBot="1" x14ac:dyDescent="0.35">
      <c r="A5" s="36"/>
      <c r="B5" s="34"/>
      <c r="M5" s="53"/>
      <c r="N5" s="53"/>
      <c r="O5" s="53"/>
      <c r="P5" s="53"/>
      <c r="Q5" s="53"/>
      <c r="R5" s="53"/>
      <c r="S5" s="53"/>
      <c r="T5" s="53"/>
      <c r="U5" s="53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P5" s="100"/>
      <c r="AQ5" s="100"/>
      <c r="AR5" s="100"/>
      <c r="AS5" s="100"/>
      <c r="AT5" s="103"/>
      <c r="AU5" s="103"/>
      <c r="AV5" s="103"/>
      <c r="AW5" s="100"/>
      <c r="AX5" s="100"/>
      <c r="AZ5" s="53"/>
      <c r="BA5" s="53"/>
      <c r="BB5" s="53"/>
      <c r="BC5" s="53"/>
      <c r="BD5" s="53"/>
      <c r="BG5" s="4"/>
      <c r="BH5" s="4"/>
      <c r="BI5" s="4"/>
      <c r="BJ5" s="4"/>
      <c r="BK5" s="4"/>
      <c r="BL5" s="4"/>
      <c r="BM5" s="4"/>
    </row>
    <row r="6" spans="1:65" s="35" customFormat="1" ht="17.25" customHeight="1" thickBot="1" x14ac:dyDescent="0.35">
      <c r="A6" s="190" t="s">
        <v>61</v>
      </c>
      <c r="B6" s="191"/>
      <c r="C6" s="170" t="s">
        <v>2</v>
      </c>
      <c r="D6" s="194" t="s">
        <v>68</v>
      </c>
      <c r="E6" s="195"/>
      <c r="F6" s="195"/>
      <c r="G6" s="195"/>
      <c r="H6" s="195"/>
      <c r="I6" s="195"/>
      <c r="J6" s="195"/>
      <c r="K6" s="195"/>
      <c r="L6" s="195"/>
      <c r="M6" s="196" t="s">
        <v>77</v>
      </c>
      <c r="N6" s="197"/>
      <c r="O6" s="197"/>
      <c r="P6" s="197"/>
      <c r="Q6" s="197"/>
      <c r="R6" s="197"/>
      <c r="S6" s="197"/>
      <c r="T6" s="197"/>
      <c r="U6" s="197"/>
      <c r="V6" s="174" t="s">
        <v>80</v>
      </c>
      <c r="W6" s="170"/>
      <c r="X6" s="170"/>
      <c r="Y6" s="170"/>
      <c r="Z6" s="170"/>
      <c r="AA6" s="170"/>
      <c r="AB6" s="170"/>
      <c r="AC6" s="170"/>
      <c r="AD6" s="170"/>
      <c r="AE6" s="176" t="s">
        <v>82</v>
      </c>
      <c r="AF6" s="170"/>
      <c r="AG6" s="170"/>
      <c r="AH6" s="170"/>
      <c r="AI6" s="170"/>
      <c r="AJ6" s="170"/>
      <c r="AK6" s="170"/>
      <c r="AL6" s="170"/>
      <c r="AM6" s="170"/>
      <c r="AN6" s="176" t="s">
        <v>67</v>
      </c>
      <c r="AO6" s="174" t="s">
        <v>1</v>
      </c>
      <c r="AP6" s="178" t="s">
        <v>93</v>
      </c>
      <c r="AQ6" s="180" t="s">
        <v>94</v>
      </c>
      <c r="AR6" s="182" t="s">
        <v>95</v>
      </c>
      <c r="AS6" s="182" t="s">
        <v>91</v>
      </c>
      <c r="AT6" s="188" t="s">
        <v>66</v>
      </c>
      <c r="AU6" s="178" t="s">
        <v>96</v>
      </c>
      <c r="AV6" s="180" t="s">
        <v>97</v>
      </c>
      <c r="AW6" s="182" t="s">
        <v>98</v>
      </c>
      <c r="AX6" s="182" t="s">
        <v>92</v>
      </c>
      <c r="AY6" s="184" t="s">
        <v>89</v>
      </c>
      <c r="AZ6" s="186" t="s">
        <v>87</v>
      </c>
      <c r="BA6" s="168" t="s">
        <v>104</v>
      </c>
      <c r="BB6" s="169"/>
      <c r="BC6" s="169"/>
      <c r="BD6" s="169"/>
      <c r="BE6" s="170" t="s">
        <v>102</v>
      </c>
      <c r="BF6" s="172" t="s">
        <v>3</v>
      </c>
      <c r="BG6" s="174" t="s">
        <v>4</v>
      </c>
      <c r="BH6" s="176" t="s">
        <v>7</v>
      </c>
      <c r="BI6" s="176" t="s">
        <v>8</v>
      </c>
      <c r="BJ6" s="176" t="s">
        <v>6</v>
      </c>
      <c r="BK6" s="176" t="s">
        <v>5</v>
      </c>
      <c r="BL6" s="176" t="s">
        <v>9</v>
      </c>
      <c r="BM6" s="166" t="s">
        <v>10</v>
      </c>
    </row>
    <row r="7" spans="1:65" s="1" customFormat="1" ht="35.25" thickBot="1" x14ac:dyDescent="0.35">
      <c r="A7" s="192"/>
      <c r="B7" s="193"/>
      <c r="C7" s="171"/>
      <c r="D7" s="75" t="s">
        <v>78</v>
      </c>
      <c r="E7" s="59" t="s">
        <v>69</v>
      </c>
      <c r="F7" s="58" t="s">
        <v>70</v>
      </c>
      <c r="G7" s="58" t="s">
        <v>71</v>
      </c>
      <c r="H7" s="58" t="s">
        <v>72</v>
      </c>
      <c r="I7" s="58" t="s">
        <v>73</v>
      </c>
      <c r="J7" s="58" t="s">
        <v>74</v>
      </c>
      <c r="K7" s="58" t="s">
        <v>75</v>
      </c>
      <c r="L7" s="58" t="s">
        <v>76</v>
      </c>
      <c r="M7" s="63" t="s">
        <v>79</v>
      </c>
      <c r="N7" s="80" t="s">
        <v>69</v>
      </c>
      <c r="O7" s="81" t="s">
        <v>70</v>
      </c>
      <c r="P7" s="81" t="s">
        <v>71</v>
      </c>
      <c r="Q7" s="81" t="s">
        <v>72</v>
      </c>
      <c r="R7" s="81" t="s">
        <v>73</v>
      </c>
      <c r="S7" s="81" t="s">
        <v>74</v>
      </c>
      <c r="T7" s="81" t="s">
        <v>75</v>
      </c>
      <c r="U7" s="89" t="s">
        <v>76</v>
      </c>
      <c r="V7" s="90" t="s">
        <v>81</v>
      </c>
      <c r="W7" s="91" t="s">
        <v>69</v>
      </c>
      <c r="X7" s="92" t="s">
        <v>70</v>
      </c>
      <c r="Y7" s="92" t="s">
        <v>71</v>
      </c>
      <c r="Z7" s="92" t="s">
        <v>72</v>
      </c>
      <c r="AA7" s="92" t="s">
        <v>73</v>
      </c>
      <c r="AB7" s="92" t="s">
        <v>74</v>
      </c>
      <c r="AC7" s="92" t="s">
        <v>75</v>
      </c>
      <c r="AD7" s="92" t="s">
        <v>76</v>
      </c>
      <c r="AE7" s="90" t="s">
        <v>83</v>
      </c>
      <c r="AF7" s="91" t="s">
        <v>69</v>
      </c>
      <c r="AG7" s="92" t="s">
        <v>70</v>
      </c>
      <c r="AH7" s="92" t="s">
        <v>71</v>
      </c>
      <c r="AI7" s="92" t="s">
        <v>72</v>
      </c>
      <c r="AJ7" s="92" t="s">
        <v>73</v>
      </c>
      <c r="AK7" s="92" t="s">
        <v>74</v>
      </c>
      <c r="AL7" s="92" t="s">
        <v>75</v>
      </c>
      <c r="AM7" s="92" t="s">
        <v>76</v>
      </c>
      <c r="AN7" s="177"/>
      <c r="AO7" s="175"/>
      <c r="AP7" s="179"/>
      <c r="AQ7" s="181"/>
      <c r="AR7" s="183"/>
      <c r="AS7" s="183"/>
      <c r="AT7" s="189"/>
      <c r="AU7" s="179"/>
      <c r="AV7" s="181"/>
      <c r="AW7" s="183"/>
      <c r="AX7" s="183"/>
      <c r="AY7" s="185"/>
      <c r="AZ7" s="187"/>
      <c r="BA7" s="65" t="s">
        <v>84</v>
      </c>
      <c r="BB7" s="65" t="s">
        <v>85</v>
      </c>
      <c r="BC7" s="65" t="s">
        <v>86</v>
      </c>
      <c r="BD7" s="66" t="s">
        <v>90</v>
      </c>
      <c r="BE7" s="171"/>
      <c r="BF7" s="173"/>
      <c r="BG7" s="175"/>
      <c r="BH7" s="177"/>
      <c r="BI7" s="177"/>
      <c r="BJ7" s="177"/>
      <c r="BK7" s="177"/>
      <c r="BL7" s="177"/>
      <c r="BM7" s="167"/>
    </row>
    <row r="8" spans="1:65" x14ac:dyDescent="0.3">
      <c r="A8" s="156" t="s">
        <v>12</v>
      </c>
      <c r="B8" s="157"/>
      <c r="C8" s="50">
        <f t="shared" ref="C8:BM8" si="0">SUBTOTAL(4,C17:C426)</f>
        <v>344199</v>
      </c>
      <c r="D8" s="60">
        <f t="shared" si="0"/>
        <v>38</v>
      </c>
      <c r="E8" s="28">
        <f t="shared" si="0"/>
        <v>38</v>
      </c>
      <c r="F8" s="28">
        <f t="shared" si="0"/>
        <v>38</v>
      </c>
      <c r="G8" s="28">
        <f t="shared" si="0"/>
        <v>0</v>
      </c>
      <c r="H8" s="28">
        <f t="shared" si="0"/>
        <v>0</v>
      </c>
      <c r="I8" s="28">
        <f t="shared" si="0"/>
        <v>0</v>
      </c>
      <c r="J8" s="28">
        <f t="shared" si="0"/>
        <v>0</v>
      </c>
      <c r="K8" s="28">
        <f t="shared" si="0"/>
        <v>0</v>
      </c>
      <c r="L8" s="28">
        <f t="shared" si="0"/>
        <v>0</v>
      </c>
      <c r="M8" s="71">
        <f t="shared" si="0"/>
        <v>7.3</v>
      </c>
      <c r="N8" s="82">
        <f t="shared" si="0"/>
        <v>7.34</v>
      </c>
      <c r="O8" s="82">
        <f t="shared" si="0"/>
        <v>7.3</v>
      </c>
      <c r="P8" s="82">
        <f t="shared" si="0"/>
        <v>0</v>
      </c>
      <c r="Q8" s="82">
        <f t="shared" si="0"/>
        <v>0</v>
      </c>
      <c r="R8" s="82">
        <f t="shared" si="0"/>
        <v>0</v>
      </c>
      <c r="S8" s="82">
        <f t="shared" si="0"/>
        <v>0</v>
      </c>
      <c r="T8" s="82">
        <f t="shared" si="0"/>
        <v>0</v>
      </c>
      <c r="U8" s="82">
        <f t="shared" si="0"/>
        <v>0</v>
      </c>
      <c r="V8" s="29">
        <f t="shared" si="0"/>
        <v>497</v>
      </c>
      <c r="W8" s="39">
        <f t="shared" si="0"/>
        <v>506</v>
      </c>
      <c r="X8" s="39">
        <f t="shared" si="0"/>
        <v>600</v>
      </c>
      <c r="Y8" s="39">
        <f t="shared" si="0"/>
        <v>0</v>
      </c>
      <c r="Z8" s="39">
        <f t="shared" si="0"/>
        <v>0</v>
      </c>
      <c r="AA8" s="39">
        <f t="shared" si="0"/>
        <v>0</v>
      </c>
      <c r="AB8" s="39">
        <f t="shared" si="0"/>
        <v>0</v>
      </c>
      <c r="AC8" s="39">
        <f t="shared" si="0"/>
        <v>0</v>
      </c>
      <c r="AD8" s="39">
        <f t="shared" si="0"/>
        <v>0</v>
      </c>
      <c r="AE8" s="29">
        <f t="shared" si="0"/>
        <v>6050</v>
      </c>
      <c r="AF8" s="39">
        <f t="shared" si="0"/>
        <v>6050</v>
      </c>
      <c r="AG8" s="39">
        <f t="shared" si="0"/>
        <v>6150</v>
      </c>
      <c r="AH8" s="39">
        <f t="shared" si="0"/>
        <v>0</v>
      </c>
      <c r="AI8" s="39">
        <f t="shared" si="0"/>
        <v>0</v>
      </c>
      <c r="AJ8" s="39">
        <f t="shared" si="0"/>
        <v>0</v>
      </c>
      <c r="AK8" s="39">
        <f t="shared" si="0"/>
        <v>0</v>
      </c>
      <c r="AL8" s="39">
        <f t="shared" si="0"/>
        <v>0</v>
      </c>
      <c r="AM8" s="39">
        <f t="shared" si="0"/>
        <v>0</v>
      </c>
      <c r="AN8" s="39">
        <f t="shared" si="0"/>
        <v>36.144578313253014</v>
      </c>
      <c r="AO8" s="39">
        <f t="shared" si="0"/>
        <v>1471</v>
      </c>
      <c r="AP8" s="104">
        <f t="shared" si="0"/>
        <v>6.31</v>
      </c>
      <c r="AQ8" s="105">
        <f t="shared" si="0"/>
        <v>5.31</v>
      </c>
      <c r="AR8" s="106">
        <f t="shared" si="0"/>
        <v>85.658914728682163</v>
      </c>
      <c r="AS8" s="106">
        <f t="shared" si="0"/>
        <v>41.696750902527079</v>
      </c>
      <c r="AT8" s="107">
        <f t="shared" si="0"/>
        <v>1517</v>
      </c>
      <c r="AU8" s="108">
        <f t="shared" si="0"/>
        <v>3.74</v>
      </c>
      <c r="AV8" s="109">
        <f t="shared" si="0"/>
        <v>2.59</v>
      </c>
      <c r="AW8" s="106">
        <f t="shared" si="0"/>
        <v>78.484848484848484</v>
      </c>
      <c r="AX8" s="106">
        <f t="shared" si="0"/>
        <v>46.256684491978618</v>
      </c>
      <c r="AY8" s="60">
        <f t="shared" si="0"/>
        <v>62.546816479400746</v>
      </c>
      <c r="AZ8" s="96">
        <f t="shared" si="0"/>
        <v>83.72</v>
      </c>
      <c r="BA8" s="67">
        <f t="shared" si="0"/>
        <v>65.599999999999994</v>
      </c>
      <c r="BB8" s="67">
        <f t="shared" si="0"/>
        <v>37.799999999999997</v>
      </c>
      <c r="BC8" s="67">
        <f t="shared" si="0"/>
        <v>129</v>
      </c>
      <c r="BD8" s="67">
        <f t="shared" si="0"/>
        <v>0</v>
      </c>
      <c r="BE8" s="27">
        <f t="shared" si="0"/>
        <v>0</v>
      </c>
      <c r="BF8" s="29">
        <f t="shared" si="0"/>
        <v>17149</v>
      </c>
      <c r="BG8" s="39">
        <f t="shared" si="0"/>
        <v>8908</v>
      </c>
      <c r="BH8" s="40">
        <f t="shared" si="0"/>
        <v>2353</v>
      </c>
      <c r="BI8" s="40">
        <f t="shared" si="0"/>
        <v>0</v>
      </c>
      <c r="BJ8" s="40">
        <f t="shared" si="0"/>
        <v>0</v>
      </c>
      <c r="BK8" s="40">
        <f t="shared" si="0"/>
        <v>7468</v>
      </c>
      <c r="BL8" s="40">
        <f t="shared" si="0"/>
        <v>0</v>
      </c>
      <c r="BM8" s="27">
        <f t="shared" si="0"/>
        <v>0</v>
      </c>
    </row>
    <row r="9" spans="1:65" x14ac:dyDescent="0.3">
      <c r="A9" s="158" t="s">
        <v>11</v>
      </c>
      <c r="B9" s="159"/>
      <c r="C9" s="51">
        <f t="shared" ref="C9:BM9" si="1">SUBTOTAL(5,C17:C426)</f>
        <v>239217</v>
      </c>
      <c r="D9" s="61">
        <f t="shared" si="1"/>
        <v>33.6</v>
      </c>
      <c r="E9" s="12">
        <f t="shared" si="1"/>
        <v>33</v>
      </c>
      <c r="F9" s="12">
        <f t="shared" si="1"/>
        <v>33.5</v>
      </c>
      <c r="G9" s="12">
        <f t="shared" si="1"/>
        <v>0</v>
      </c>
      <c r="H9" s="12">
        <f t="shared" si="1"/>
        <v>0</v>
      </c>
      <c r="I9" s="12">
        <f t="shared" si="1"/>
        <v>0</v>
      </c>
      <c r="J9" s="12">
        <f t="shared" si="1"/>
        <v>0</v>
      </c>
      <c r="K9" s="12">
        <f t="shared" si="1"/>
        <v>0</v>
      </c>
      <c r="L9" s="12">
        <f t="shared" si="1"/>
        <v>0</v>
      </c>
      <c r="M9" s="72">
        <f t="shared" si="1"/>
        <v>7</v>
      </c>
      <c r="N9" s="83">
        <f t="shared" si="1"/>
        <v>6.94</v>
      </c>
      <c r="O9" s="83">
        <f t="shared" si="1"/>
        <v>7.01</v>
      </c>
      <c r="P9" s="83">
        <f t="shared" si="1"/>
        <v>0</v>
      </c>
      <c r="Q9" s="83">
        <f t="shared" si="1"/>
        <v>0</v>
      </c>
      <c r="R9" s="83">
        <f t="shared" si="1"/>
        <v>0</v>
      </c>
      <c r="S9" s="83">
        <f t="shared" si="1"/>
        <v>0</v>
      </c>
      <c r="T9" s="83">
        <f t="shared" si="1"/>
        <v>0</v>
      </c>
      <c r="U9" s="83">
        <f t="shared" si="1"/>
        <v>0</v>
      </c>
      <c r="V9" s="6">
        <f t="shared" si="1"/>
        <v>123</v>
      </c>
      <c r="W9" s="41">
        <f t="shared" si="1"/>
        <v>106</v>
      </c>
      <c r="X9" s="41">
        <f t="shared" si="1"/>
        <v>115</v>
      </c>
      <c r="Y9" s="41">
        <f t="shared" si="1"/>
        <v>0</v>
      </c>
      <c r="Z9" s="41">
        <f t="shared" si="1"/>
        <v>0</v>
      </c>
      <c r="AA9" s="41">
        <f t="shared" si="1"/>
        <v>0</v>
      </c>
      <c r="AB9" s="41">
        <f t="shared" si="1"/>
        <v>0</v>
      </c>
      <c r="AC9" s="41">
        <f t="shared" si="1"/>
        <v>0</v>
      </c>
      <c r="AD9" s="41">
        <f t="shared" si="1"/>
        <v>0</v>
      </c>
      <c r="AE9" s="6">
        <f t="shared" si="1"/>
        <v>3520</v>
      </c>
      <c r="AF9" s="41">
        <f t="shared" si="1"/>
        <v>3610</v>
      </c>
      <c r="AG9" s="41">
        <f t="shared" si="1"/>
        <v>3290</v>
      </c>
      <c r="AH9" s="41">
        <f t="shared" si="1"/>
        <v>0</v>
      </c>
      <c r="AI9" s="41">
        <f t="shared" si="1"/>
        <v>0</v>
      </c>
      <c r="AJ9" s="41">
        <f t="shared" si="1"/>
        <v>0</v>
      </c>
      <c r="AK9" s="41">
        <f t="shared" si="1"/>
        <v>0</v>
      </c>
      <c r="AL9" s="41">
        <f t="shared" si="1"/>
        <v>0</v>
      </c>
      <c r="AM9" s="41">
        <f t="shared" si="1"/>
        <v>0</v>
      </c>
      <c r="AN9" s="41">
        <f t="shared" si="1"/>
        <v>14.276002719238614</v>
      </c>
      <c r="AO9" s="41">
        <f t="shared" si="1"/>
        <v>538</v>
      </c>
      <c r="AP9" s="110">
        <f t="shared" si="1"/>
        <v>2.9</v>
      </c>
      <c r="AQ9" s="111">
        <f t="shared" si="1"/>
        <v>2.25</v>
      </c>
      <c r="AR9" s="112">
        <f t="shared" si="1"/>
        <v>58.303249097472921</v>
      </c>
      <c r="AS9" s="112">
        <f t="shared" si="1"/>
        <v>14.341085271317837</v>
      </c>
      <c r="AT9" s="113">
        <f t="shared" si="1"/>
        <v>600</v>
      </c>
      <c r="AU9" s="114">
        <f t="shared" si="1"/>
        <v>2.19</v>
      </c>
      <c r="AV9" s="115">
        <f t="shared" si="1"/>
        <v>1.44</v>
      </c>
      <c r="AW9" s="112">
        <f t="shared" si="1"/>
        <v>53.743315508021382</v>
      </c>
      <c r="AX9" s="112">
        <f t="shared" si="1"/>
        <v>21.515151515151516</v>
      </c>
      <c r="AY9" s="61">
        <f t="shared" si="1"/>
        <v>4.8038303569402308</v>
      </c>
      <c r="AZ9" s="97">
        <f t="shared" si="1"/>
        <v>73.88</v>
      </c>
      <c r="BA9" s="68">
        <f t="shared" si="1"/>
        <v>58</v>
      </c>
      <c r="BB9" s="68">
        <f t="shared" si="1"/>
        <v>32.700000000000003</v>
      </c>
      <c r="BC9" s="68">
        <f t="shared" si="1"/>
        <v>0</v>
      </c>
      <c r="BD9" s="68">
        <f t="shared" si="1"/>
        <v>0</v>
      </c>
      <c r="BE9" s="15">
        <f t="shared" si="1"/>
        <v>0</v>
      </c>
      <c r="BF9" s="6">
        <f t="shared" si="1"/>
        <v>2920</v>
      </c>
      <c r="BG9" s="41">
        <f t="shared" si="1"/>
        <v>469</v>
      </c>
      <c r="BH9" s="42">
        <f t="shared" si="1"/>
        <v>2350</v>
      </c>
      <c r="BI9" s="42">
        <f t="shared" si="1"/>
        <v>0</v>
      </c>
      <c r="BJ9" s="42">
        <f t="shared" si="1"/>
        <v>0</v>
      </c>
      <c r="BK9" s="42">
        <f t="shared" si="1"/>
        <v>36</v>
      </c>
      <c r="BL9" s="42">
        <f t="shared" si="1"/>
        <v>0</v>
      </c>
      <c r="BM9" s="15">
        <f t="shared" si="1"/>
        <v>0</v>
      </c>
    </row>
    <row r="10" spans="1:65" x14ac:dyDescent="0.3">
      <c r="A10" s="158" t="s">
        <v>62</v>
      </c>
      <c r="B10" s="159"/>
      <c r="C10" s="51">
        <f>IFERROR(SUBTOTAL(1,C17:C426),"")</f>
        <v>309787.21369863016</v>
      </c>
      <c r="D10" s="61">
        <f t="shared" ref="D10:BM10" si="2">IFERROR(SUBTOTAL(1,D17:D426),"")</f>
        <v>35.936438356164324</v>
      </c>
      <c r="E10" s="12">
        <f t="shared" si="2"/>
        <v>35.854520547945206</v>
      </c>
      <c r="F10" s="12">
        <f t="shared" si="2"/>
        <v>35.980000000000004</v>
      </c>
      <c r="G10" s="12" t="str">
        <f t="shared" si="2"/>
        <v/>
      </c>
      <c r="H10" s="12" t="str">
        <f t="shared" si="2"/>
        <v/>
      </c>
      <c r="I10" s="12" t="str">
        <f t="shared" si="2"/>
        <v/>
      </c>
      <c r="J10" s="12" t="str">
        <f t="shared" si="2"/>
        <v/>
      </c>
      <c r="K10" s="12" t="str">
        <f t="shared" si="2"/>
        <v/>
      </c>
      <c r="L10" s="12" t="str">
        <f t="shared" si="2"/>
        <v/>
      </c>
      <c r="M10" s="72">
        <f t="shared" si="2"/>
        <v>7.147814207650236</v>
      </c>
      <c r="N10" s="83">
        <f t="shared" si="2"/>
        <v>7.1421311475409794</v>
      </c>
      <c r="O10" s="83">
        <f t="shared" si="2"/>
        <v>7.1539890710382501</v>
      </c>
      <c r="P10" s="83" t="str">
        <f t="shared" si="2"/>
        <v/>
      </c>
      <c r="Q10" s="83" t="str">
        <f t="shared" si="2"/>
        <v/>
      </c>
      <c r="R10" s="83" t="str">
        <f t="shared" si="2"/>
        <v/>
      </c>
      <c r="S10" s="83" t="str">
        <f t="shared" si="2"/>
        <v/>
      </c>
      <c r="T10" s="83" t="str">
        <f t="shared" si="2"/>
        <v/>
      </c>
      <c r="U10" s="83" t="str">
        <f t="shared" si="2"/>
        <v/>
      </c>
      <c r="V10" s="6">
        <f t="shared" si="2"/>
        <v>232.89</v>
      </c>
      <c r="W10" s="41">
        <f t="shared" si="2"/>
        <v>216.74</v>
      </c>
      <c r="X10" s="41">
        <f t="shared" si="2"/>
        <v>249.04</v>
      </c>
      <c r="Y10" s="41" t="str">
        <f t="shared" si="2"/>
        <v/>
      </c>
      <c r="Z10" s="41" t="str">
        <f t="shared" si="2"/>
        <v/>
      </c>
      <c r="AA10" s="41" t="str">
        <f t="shared" si="2"/>
        <v/>
      </c>
      <c r="AB10" s="41" t="str">
        <f t="shared" si="2"/>
        <v/>
      </c>
      <c r="AC10" s="41" t="str">
        <f t="shared" si="2"/>
        <v/>
      </c>
      <c r="AD10" s="41" t="str">
        <f t="shared" si="2"/>
        <v/>
      </c>
      <c r="AE10" s="6">
        <f t="shared" si="2"/>
        <v>4824.95</v>
      </c>
      <c r="AF10" s="41">
        <f t="shared" si="2"/>
        <v>4868.6000000000004</v>
      </c>
      <c r="AG10" s="41">
        <f t="shared" si="2"/>
        <v>4781.3</v>
      </c>
      <c r="AH10" s="41" t="str">
        <f t="shared" si="2"/>
        <v/>
      </c>
      <c r="AI10" s="41" t="str">
        <f t="shared" si="2"/>
        <v/>
      </c>
      <c r="AJ10" s="41" t="str">
        <f t="shared" si="2"/>
        <v/>
      </c>
      <c r="AK10" s="41" t="str">
        <f t="shared" si="2"/>
        <v/>
      </c>
      <c r="AL10" s="41" t="str">
        <f t="shared" si="2"/>
        <v/>
      </c>
      <c r="AM10" s="41" t="str">
        <f t="shared" si="2"/>
        <v/>
      </c>
      <c r="AN10" s="41">
        <f t="shared" si="2"/>
        <v>24.018067968570605</v>
      </c>
      <c r="AO10" s="41">
        <f t="shared" si="2"/>
        <v>893.60547945205485</v>
      </c>
      <c r="AP10" s="110">
        <f t="shared" si="2"/>
        <v>4.3826000000000001</v>
      </c>
      <c r="AQ10" s="111">
        <f t="shared" si="2"/>
        <v>3.4051999999999998</v>
      </c>
      <c r="AR10" s="112">
        <f t="shared" si="2"/>
        <v>77.676381805158883</v>
      </c>
      <c r="AS10" s="112">
        <f t="shared" si="2"/>
        <v>22.323618194841146</v>
      </c>
      <c r="AT10" s="113">
        <f t="shared" si="2"/>
        <v>983.55616438356162</v>
      </c>
      <c r="AU10" s="114">
        <f t="shared" si="2"/>
        <v>2.751224489795919</v>
      </c>
      <c r="AV10" s="115">
        <f t="shared" si="2"/>
        <v>1.7936734693877556</v>
      </c>
      <c r="AW10" s="112">
        <f t="shared" si="2"/>
        <v>65.531771825323375</v>
      </c>
      <c r="AX10" s="112">
        <f t="shared" si="2"/>
        <v>34.468228174676618</v>
      </c>
      <c r="AY10" s="61">
        <f t="shared" si="2"/>
        <v>45.392799358755283</v>
      </c>
      <c r="AZ10" s="97">
        <f t="shared" si="2"/>
        <v>79.623524904214605</v>
      </c>
      <c r="BA10" s="68">
        <f t="shared" si="2"/>
        <v>63.128571428571433</v>
      </c>
      <c r="BB10" s="68">
        <f t="shared" si="2"/>
        <v>35.224489795918359</v>
      </c>
      <c r="BC10" s="68">
        <f t="shared" si="2"/>
        <v>7.503961224489796</v>
      </c>
      <c r="BD10" s="68" t="str">
        <f t="shared" si="2"/>
        <v/>
      </c>
      <c r="BE10" s="15" t="str">
        <f>IFERROR(SUBTOTAL(1,BE17:BE426),"")</f>
        <v/>
      </c>
      <c r="BF10" s="6">
        <f t="shared" si="2"/>
        <v>11348.517808219178</v>
      </c>
      <c r="BG10" s="41">
        <f t="shared" si="2"/>
        <v>3575.2882882882882</v>
      </c>
      <c r="BH10" s="42">
        <f t="shared" si="2"/>
        <v>2351.4876712328769</v>
      </c>
      <c r="BI10" s="42" t="str">
        <f t="shared" si="2"/>
        <v/>
      </c>
      <c r="BJ10" s="42" t="str">
        <f t="shared" si="2"/>
        <v/>
      </c>
      <c r="BK10" s="42">
        <f t="shared" si="2"/>
        <v>5750.947802197802</v>
      </c>
      <c r="BL10" s="42" t="str">
        <f t="shared" si="2"/>
        <v/>
      </c>
      <c r="BM10" s="15" t="str">
        <f t="shared" si="2"/>
        <v/>
      </c>
    </row>
    <row r="11" spans="1:65" ht="17.25" thickBot="1" x14ac:dyDescent="0.35">
      <c r="A11" s="160" t="s">
        <v>64</v>
      </c>
      <c r="B11" s="161"/>
      <c r="C11" s="52">
        <f>SUBTOTAL(9,C17:C426)</f>
        <v>113072333</v>
      </c>
      <c r="D11" s="62"/>
      <c r="E11" s="30"/>
      <c r="F11" s="30"/>
      <c r="G11" s="30"/>
      <c r="H11" s="30"/>
      <c r="I11" s="30"/>
      <c r="J11" s="30"/>
      <c r="K11" s="30"/>
      <c r="L11" s="30"/>
      <c r="M11" s="73"/>
      <c r="N11" s="84"/>
      <c r="O11" s="84"/>
      <c r="P11" s="84"/>
      <c r="Q11" s="84"/>
      <c r="R11" s="84"/>
      <c r="S11" s="84"/>
      <c r="T11" s="84"/>
      <c r="U11" s="84"/>
      <c r="V11" s="93"/>
      <c r="W11" s="94"/>
      <c r="X11" s="94"/>
      <c r="Y11" s="94"/>
      <c r="Z11" s="94"/>
      <c r="AA11" s="94"/>
      <c r="AB11" s="94"/>
      <c r="AC11" s="94"/>
      <c r="AD11" s="94"/>
      <c r="AE11" s="93"/>
      <c r="AF11" s="94"/>
      <c r="AG11" s="94"/>
      <c r="AH11" s="94"/>
      <c r="AI11" s="94"/>
      <c r="AJ11" s="94"/>
      <c r="AK11" s="94"/>
      <c r="AL11" s="94"/>
      <c r="AM11" s="94"/>
      <c r="AN11" s="94"/>
      <c r="AO11" s="43">
        <f>SUBTOTAL(9,AO17:AO425)</f>
        <v>325294</v>
      </c>
      <c r="AP11" s="116"/>
      <c r="AQ11" s="117"/>
      <c r="AR11" s="118"/>
      <c r="AS11" s="118"/>
      <c r="AT11" s="119">
        <f>SUBTOTAL(9,AT17:AT425)</f>
        <v>358107</v>
      </c>
      <c r="AU11" s="120"/>
      <c r="AV11" s="121"/>
      <c r="AW11" s="118"/>
      <c r="AX11" s="118"/>
      <c r="AY11" s="62"/>
      <c r="AZ11" s="98"/>
      <c r="BA11" s="69"/>
      <c r="BB11" s="69"/>
      <c r="BC11" s="69"/>
      <c r="BD11" s="69"/>
      <c r="BE11" s="16">
        <f>SUBTOTAL(9,BE17:BE425)</f>
        <v>0</v>
      </c>
      <c r="BF11" s="7">
        <f t="shared" ref="BF11:BM11" si="3">SUBTOTAL(9,BF17:BF425)</f>
        <v>4129764</v>
      </c>
      <c r="BG11" s="43">
        <f t="shared" si="3"/>
        <v>1184673</v>
      </c>
      <c r="BH11" s="44">
        <f t="shared" si="3"/>
        <v>855943</v>
      </c>
      <c r="BI11" s="44">
        <f t="shared" si="3"/>
        <v>0</v>
      </c>
      <c r="BJ11" s="44">
        <f t="shared" si="3"/>
        <v>0</v>
      </c>
      <c r="BK11" s="44">
        <f t="shared" si="3"/>
        <v>2089148</v>
      </c>
      <c r="BL11" s="44">
        <f t="shared" si="3"/>
        <v>0</v>
      </c>
      <c r="BM11" s="16">
        <f t="shared" si="3"/>
        <v>0</v>
      </c>
    </row>
    <row r="12" spans="1:65" ht="17.25" thickBot="1" x14ac:dyDescent="0.35">
      <c r="A12" s="160" t="s">
        <v>63</v>
      </c>
      <c r="B12" s="161"/>
      <c r="C12" s="52">
        <f>IFERROR(SUBTOTAL(9,C17:C426)/COUNTA(C17:C47,C52:C80,C85:C115,C120:C149,C154:C184,C189:C218,C223:C253,C258:C288,C293:C322,C327:C357,C362:C391,C396:C426),"")</f>
        <v>309787.21369863016</v>
      </c>
      <c r="D12" s="62"/>
      <c r="E12" s="30"/>
      <c r="F12" s="30"/>
      <c r="G12" s="30"/>
      <c r="H12" s="30"/>
      <c r="I12" s="30"/>
      <c r="J12" s="30"/>
      <c r="K12" s="30"/>
      <c r="L12" s="30"/>
      <c r="M12" s="73"/>
      <c r="N12" s="84"/>
      <c r="O12" s="84"/>
      <c r="P12" s="84"/>
      <c r="Q12" s="84"/>
      <c r="R12" s="84"/>
      <c r="S12" s="84"/>
      <c r="T12" s="84"/>
      <c r="U12" s="84"/>
      <c r="V12" s="93"/>
      <c r="W12" s="94"/>
      <c r="X12" s="94"/>
      <c r="Y12" s="94"/>
      <c r="Z12" s="94"/>
      <c r="AA12" s="94"/>
      <c r="AB12" s="94"/>
      <c r="AC12" s="94"/>
      <c r="AD12" s="94"/>
      <c r="AE12" s="93"/>
      <c r="AF12" s="94"/>
      <c r="AG12" s="94"/>
      <c r="AH12" s="94"/>
      <c r="AI12" s="94"/>
      <c r="AJ12" s="94"/>
      <c r="AK12" s="94"/>
      <c r="AL12" s="94"/>
      <c r="AM12" s="94"/>
      <c r="AN12" s="94"/>
      <c r="AO12" s="43">
        <f>IFERROR(SUBTOTAL(9,AO17:AO426)/COUNTA(AO17:AO47,AO52:AO80,AO85:AO115,AO120:AO149,AO154:AO184,AO189:AO218,AO223:AO253,AO258:AO288,AO293:AO322,AO327:AO357,AO362:AO391,AO396:AO426),"")</f>
        <v>893.60547945205485</v>
      </c>
      <c r="AP12" s="116"/>
      <c r="AQ12" s="117"/>
      <c r="AR12" s="118"/>
      <c r="AS12" s="118"/>
      <c r="AT12" s="119">
        <f>IFERROR(SUBTOTAL(9,AT17:AT426)/COUNTA(AT17:AT47,AT52:AT80,AT85:AT115,AT120:AT149,AT154:AT184,AT189:AT218,AT223:AT253,AT258:AT288,AT293:AT322,AT327:AT357,AT362:AT391,AT396:AT426),"")</f>
        <v>983.55616438356162</v>
      </c>
      <c r="AU12" s="120"/>
      <c r="AV12" s="121"/>
      <c r="AW12" s="118"/>
      <c r="AX12" s="118"/>
      <c r="AY12" s="62"/>
      <c r="AZ12" s="98"/>
      <c r="BA12" s="69"/>
      <c r="BB12" s="69"/>
      <c r="BC12" s="69"/>
      <c r="BD12" s="69"/>
      <c r="BE12" s="16" t="str">
        <f>IFERROR(SUBTOTAL(9,BE17:BE426)/COUNTA(BE17:BE47,BE52:BE80,BE85:BE115,BE120:BE149,BE154:BE184,BE189:BE218,BE223:BE253,BE258:BE288,BE293:BE322,BE327:BE357,BE362:BE391,BE396:BE426),"")</f>
        <v/>
      </c>
      <c r="BF12" s="79">
        <f>SUBTOTAL(9,BF17:BF426)/COUNTA(BF17:BF47,BF52:BF80,BF85:BF115,BF120:BF149,BF154:BF184,BF189:BF218,BF223:BF253,BF258:BF288,BF293:BF322,BF327:BF357,BF362:BF391,BF396:BF426)</f>
        <v>11317.510928961749</v>
      </c>
      <c r="BG12" s="78">
        <f>IFERROR(SUBTOTAL(9,BG17:BG426)/COUNTA(BG17:BG47,BG52:BG80,BG85:BG115,BG120:BG149,BG154:BG184,BG189:BG218,BG223:BG253,BG258:BG288,BG293:BG322,BG327:BG357,BG362:BG391,BG396:BG426),"")</f>
        <v>3270.7994505494507</v>
      </c>
      <c r="BH12" s="37">
        <f t="shared" ref="BH12:BM12" si="4">IFERROR(SUBTOTAL(9,BH17:BH426)/COUNTA(BH17:BH47,BH52:BH80,BH85:BH115,BH120:BH149,BH154:BH184,BH189:BH218,BH223:BH253,BH258:BH288,BH293:BH322,BH327:BH357,BH362:BH391,BH396:BH426),"")</f>
        <v>2351.4876712328769</v>
      </c>
      <c r="BI12" s="37" t="str">
        <f t="shared" si="4"/>
        <v/>
      </c>
      <c r="BJ12" s="37" t="str">
        <f t="shared" si="4"/>
        <v/>
      </c>
      <c r="BK12" s="37">
        <f t="shared" si="4"/>
        <v>5735.1917808219177</v>
      </c>
      <c r="BL12" s="37" t="str">
        <f t="shared" si="4"/>
        <v/>
      </c>
      <c r="BM12" s="38" t="str">
        <f t="shared" si="4"/>
        <v/>
      </c>
    </row>
    <row r="13" spans="1:65" s="57" customFormat="1" x14ac:dyDescent="0.3">
      <c r="A13" s="56"/>
      <c r="B13" s="56"/>
      <c r="D13" s="55"/>
      <c r="M13" s="85"/>
      <c r="N13" s="54"/>
      <c r="O13" s="54"/>
      <c r="P13" s="54"/>
      <c r="Q13" s="54"/>
      <c r="R13" s="54"/>
      <c r="S13" s="54"/>
      <c r="T13" s="54"/>
      <c r="U13" s="54"/>
      <c r="V13" s="95"/>
      <c r="W13" s="17"/>
      <c r="X13" s="17"/>
      <c r="Y13" s="17"/>
      <c r="Z13" s="17"/>
      <c r="AA13" s="17"/>
      <c r="AB13" s="17"/>
      <c r="AC13" s="17"/>
      <c r="AD13" s="17"/>
      <c r="AE13" s="95"/>
      <c r="AF13" s="17"/>
      <c r="AG13" s="17"/>
      <c r="AH13" s="17"/>
      <c r="AI13" s="17"/>
      <c r="AJ13" s="17"/>
      <c r="AK13" s="17"/>
      <c r="AL13" s="17"/>
      <c r="AM13" s="17"/>
      <c r="AN13" s="95"/>
      <c r="AO13" s="55"/>
      <c r="AP13" s="122"/>
      <c r="AQ13" s="122"/>
      <c r="AR13" s="122"/>
      <c r="AS13" s="122"/>
      <c r="AT13" s="123"/>
      <c r="AU13" s="123"/>
      <c r="AV13" s="123"/>
      <c r="AW13" s="122"/>
      <c r="AX13" s="122"/>
      <c r="AZ13" s="54"/>
      <c r="BA13" s="54"/>
      <c r="BB13" s="54"/>
      <c r="BC13" s="54"/>
      <c r="BD13" s="54"/>
      <c r="BE13" s="55"/>
      <c r="BG13" s="17"/>
      <c r="BH13" s="17"/>
      <c r="BI13" s="17"/>
      <c r="BJ13" s="17"/>
      <c r="BK13" s="17"/>
      <c r="BL13" s="17"/>
      <c r="BM13" s="17"/>
    </row>
    <row r="14" spans="1:65" s="57" customFormat="1" ht="17.25" thickBot="1" x14ac:dyDescent="0.35">
      <c r="A14" s="56"/>
      <c r="B14" s="56"/>
      <c r="M14" s="54"/>
      <c r="N14" s="54"/>
      <c r="O14" s="54"/>
      <c r="P14" s="54"/>
      <c r="Q14" s="54"/>
      <c r="R14" s="54"/>
      <c r="S14" s="54"/>
      <c r="T14" s="54"/>
      <c r="U14" s="54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P14" s="122"/>
      <c r="AQ14" s="122"/>
      <c r="AR14" s="122"/>
      <c r="AS14" s="122"/>
      <c r="AT14" s="123"/>
      <c r="AU14" s="123"/>
      <c r="AV14" s="123"/>
      <c r="AW14" s="122"/>
      <c r="AX14" s="122"/>
      <c r="AZ14" s="54"/>
      <c r="BA14" s="54"/>
      <c r="BB14" s="54"/>
      <c r="BC14" s="54"/>
      <c r="BD14" s="54"/>
      <c r="BG14" s="17"/>
      <c r="BH14" s="17"/>
      <c r="BI14" s="17"/>
      <c r="BJ14" s="17"/>
      <c r="BK14" s="17"/>
      <c r="BL14" s="17"/>
      <c r="BM14" s="17"/>
    </row>
    <row r="15" spans="1:65" s="35" customFormat="1" ht="17.25" customHeight="1" thickBot="1" x14ac:dyDescent="0.35">
      <c r="A15" s="198" t="s">
        <v>0</v>
      </c>
      <c r="B15" s="200" t="s">
        <v>88</v>
      </c>
      <c r="C15" s="170" t="s">
        <v>2</v>
      </c>
      <c r="D15" s="194" t="s">
        <v>68</v>
      </c>
      <c r="E15" s="195"/>
      <c r="F15" s="195"/>
      <c r="G15" s="195"/>
      <c r="H15" s="195"/>
      <c r="I15" s="195"/>
      <c r="J15" s="195"/>
      <c r="K15" s="195"/>
      <c r="L15" s="195"/>
      <c r="M15" s="196" t="s">
        <v>77</v>
      </c>
      <c r="N15" s="197"/>
      <c r="O15" s="197"/>
      <c r="P15" s="197"/>
      <c r="Q15" s="197"/>
      <c r="R15" s="197"/>
      <c r="S15" s="197"/>
      <c r="T15" s="197"/>
      <c r="U15" s="197"/>
      <c r="V15" s="174" t="s">
        <v>80</v>
      </c>
      <c r="W15" s="170"/>
      <c r="X15" s="170"/>
      <c r="Y15" s="170"/>
      <c r="Z15" s="170"/>
      <c r="AA15" s="170"/>
      <c r="AB15" s="170"/>
      <c r="AC15" s="170"/>
      <c r="AD15" s="170"/>
      <c r="AE15" s="176" t="s">
        <v>82</v>
      </c>
      <c r="AF15" s="170"/>
      <c r="AG15" s="170"/>
      <c r="AH15" s="170"/>
      <c r="AI15" s="170"/>
      <c r="AJ15" s="170"/>
      <c r="AK15" s="170"/>
      <c r="AL15" s="170"/>
      <c r="AM15" s="170"/>
      <c r="AN15" s="176" t="s">
        <v>67</v>
      </c>
      <c r="AO15" s="174" t="s">
        <v>1</v>
      </c>
      <c r="AP15" s="178" t="s">
        <v>93</v>
      </c>
      <c r="AQ15" s="180" t="s">
        <v>94</v>
      </c>
      <c r="AR15" s="182" t="s">
        <v>95</v>
      </c>
      <c r="AS15" s="182" t="s">
        <v>91</v>
      </c>
      <c r="AT15" s="188" t="s">
        <v>66</v>
      </c>
      <c r="AU15" s="178" t="s">
        <v>96</v>
      </c>
      <c r="AV15" s="180" t="s">
        <v>97</v>
      </c>
      <c r="AW15" s="182" t="s">
        <v>98</v>
      </c>
      <c r="AX15" s="182" t="s">
        <v>92</v>
      </c>
      <c r="AY15" s="184" t="s">
        <v>89</v>
      </c>
      <c r="AZ15" s="186" t="s">
        <v>87</v>
      </c>
      <c r="BA15" s="168" t="s">
        <v>105</v>
      </c>
      <c r="BB15" s="169"/>
      <c r="BC15" s="169"/>
      <c r="BD15" s="169"/>
      <c r="BE15" s="170" t="s">
        <v>102</v>
      </c>
      <c r="BF15" s="172" t="s">
        <v>3</v>
      </c>
      <c r="BG15" s="174" t="s">
        <v>4</v>
      </c>
      <c r="BH15" s="176" t="s">
        <v>7</v>
      </c>
      <c r="BI15" s="176" t="s">
        <v>8</v>
      </c>
      <c r="BJ15" s="176" t="s">
        <v>6</v>
      </c>
      <c r="BK15" s="176" t="s">
        <v>5</v>
      </c>
      <c r="BL15" s="176" t="s">
        <v>9</v>
      </c>
      <c r="BM15" s="166" t="s">
        <v>10</v>
      </c>
    </row>
    <row r="16" spans="1:65" s="1" customFormat="1" ht="35.25" thickBot="1" x14ac:dyDescent="0.35">
      <c r="A16" s="199"/>
      <c r="B16" s="201"/>
      <c r="C16" s="171"/>
      <c r="D16" s="75" t="s">
        <v>78</v>
      </c>
      <c r="E16" s="59" t="s">
        <v>69</v>
      </c>
      <c r="F16" s="58" t="s">
        <v>70</v>
      </c>
      <c r="G16" s="58" t="s">
        <v>71</v>
      </c>
      <c r="H16" s="58" t="s">
        <v>72</v>
      </c>
      <c r="I16" s="58" t="s">
        <v>73</v>
      </c>
      <c r="J16" s="58" t="s">
        <v>74</v>
      </c>
      <c r="K16" s="58" t="s">
        <v>75</v>
      </c>
      <c r="L16" s="58" t="s">
        <v>76</v>
      </c>
      <c r="M16" s="63" t="s">
        <v>79</v>
      </c>
      <c r="N16" s="80" t="s">
        <v>69</v>
      </c>
      <c r="O16" s="81" t="s">
        <v>70</v>
      </c>
      <c r="P16" s="81" t="s">
        <v>71</v>
      </c>
      <c r="Q16" s="81" t="s">
        <v>72</v>
      </c>
      <c r="R16" s="81" t="s">
        <v>73</v>
      </c>
      <c r="S16" s="81" t="s">
        <v>74</v>
      </c>
      <c r="T16" s="81" t="s">
        <v>75</v>
      </c>
      <c r="U16" s="89" t="s">
        <v>76</v>
      </c>
      <c r="V16" s="90" t="s">
        <v>81</v>
      </c>
      <c r="W16" s="91" t="s">
        <v>69</v>
      </c>
      <c r="X16" s="92" t="s">
        <v>70</v>
      </c>
      <c r="Y16" s="92" t="s">
        <v>71</v>
      </c>
      <c r="Z16" s="92" t="s">
        <v>72</v>
      </c>
      <c r="AA16" s="92" t="s">
        <v>73</v>
      </c>
      <c r="AB16" s="92" t="s">
        <v>74</v>
      </c>
      <c r="AC16" s="92" t="s">
        <v>75</v>
      </c>
      <c r="AD16" s="92" t="s">
        <v>76</v>
      </c>
      <c r="AE16" s="90" t="s">
        <v>83</v>
      </c>
      <c r="AF16" s="91" t="s">
        <v>69</v>
      </c>
      <c r="AG16" s="92" t="s">
        <v>70</v>
      </c>
      <c r="AH16" s="92" t="s">
        <v>71</v>
      </c>
      <c r="AI16" s="92" t="s">
        <v>72</v>
      </c>
      <c r="AJ16" s="92" t="s">
        <v>73</v>
      </c>
      <c r="AK16" s="92" t="s">
        <v>74</v>
      </c>
      <c r="AL16" s="92" t="s">
        <v>75</v>
      </c>
      <c r="AM16" s="92" t="s">
        <v>76</v>
      </c>
      <c r="AN16" s="177"/>
      <c r="AO16" s="175"/>
      <c r="AP16" s="179"/>
      <c r="AQ16" s="181"/>
      <c r="AR16" s="183"/>
      <c r="AS16" s="183"/>
      <c r="AT16" s="189"/>
      <c r="AU16" s="179"/>
      <c r="AV16" s="181"/>
      <c r="AW16" s="183"/>
      <c r="AX16" s="183"/>
      <c r="AY16" s="185"/>
      <c r="AZ16" s="187"/>
      <c r="BA16" s="65" t="s">
        <v>84</v>
      </c>
      <c r="BB16" s="65" t="s">
        <v>85</v>
      </c>
      <c r="BC16" s="65" t="s">
        <v>86</v>
      </c>
      <c r="BD16" s="66" t="s">
        <v>90</v>
      </c>
      <c r="BE16" s="171"/>
      <c r="BF16" s="173"/>
      <c r="BG16" s="175"/>
      <c r="BH16" s="177"/>
      <c r="BI16" s="177"/>
      <c r="BJ16" s="177"/>
      <c r="BK16" s="177"/>
      <c r="BL16" s="177"/>
      <c r="BM16" s="167"/>
    </row>
    <row r="17" spans="1:65" outlineLevel="5" x14ac:dyDescent="0.3">
      <c r="A17" s="21">
        <f>MONTH(B17)</f>
        <v>1</v>
      </c>
      <c r="B17" s="8">
        <v>44927</v>
      </c>
      <c r="C17" s="149">
        <v>277048</v>
      </c>
      <c r="D17" s="64">
        <f>IFERROR(ROUND(AVERAGE(E17:L17),1),"")</f>
        <v>36.5</v>
      </c>
      <c r="E17" s="11">
        <v>36</v>
      </c>
      <c r="F17" s="11">
        <v>37</v>
      </c>
      <c r="G17" s="11"/>
      <c r="H17" s="11"/>
      <c r="I17" s="11"/>
      <c r="J17" s="11"/>
      <c r="K17" s="11"/>
      <c r="L17" s="11"/>
      <c r="M17" s="74">
        <f>IFERROR(ROUND(AVERAGE(N17:U17),1),"")</f>
        <v>7.2</v>
      </c>
      <c r="N17" s="86">
        <v>7.18</v>
      </c>
      <c r="O17" s="86">
        <v>7.19</v>
      </c>
      <c r="P17" s="86"/>
      <c r="Q17" s="86"/>
      <c r="R17" s="86"/>
      <c r="S17" s="86"/>
      <c r="T17" s="86"/>
      <c r="U17" s="86"/>
      <c r="V17" s="5" t="str">
        <f>IFERROR(ROUND(AVERAGE(W17:AD17),1),"")</f>
        <v/>
      </c>
      <c r="W17" s="45"/>
      <c r="X17" s="45"/>
      <c r="Y17" s="45"/>
      <c r="Z17" s="45"/>
      <c r="AA17" s="45"/>
      <c r="AB17" s="45"/>
      <c r="AC17" s="45"/>
      <c r="AD17" s="45"/>
      <c r="AE17" s="5" t="str">
        <f>IFERROR(ROUND(AVERAGE(AF17:AM17),1),"")</f>
        <v/>
      </c>
      <c r="AF17" s="45"/>
      <c r="AG17" s="45"/>
      <c r="AH17" s="45"/>
      <c r="AI17" s="45"/>
      <c r="AJ17" s="45"/>
      <c r="AK17" s="45"/>
      <c r="AL17" s="45"/>
      <c r="AM17" s="45"/>
      <c r="AN17" s="45">
        <f>21000/AO17</f>
        <v>23.127753303964759</v>
      </c>
      <c r="AO17" s="45">
        <v>908</v>
      </c>
      <c r="AP17" s="124"/>
      <c r="AQ17" s="125"/>
      <c r="AR17" s="126" t="str">
        <f>IFERROR(AQ17/AP17*100,"")</f>
        <v/>
      </c>
      <c r="AS17" s="126" t="str">
        <f>IFERROR(100-AR17,"")</f>
        <v/>
      </c>
      <c r="AT17" s="45">
        <v>1042</v>
      </c>
      <c r="AU17" s="128"/>
      <c r="AV17" s="129"/>
      <c r="AW17" s="126" t="str">
        <f>IFERROR(AV17/AU17*100,"")</f>
        <v/>
      </c>
      <c r="AX17" s="126" t="str">
        <f>IFERROR(100-AW17,"")</f>
        <v/>
      </c>
      <c r="AY17" s="64" t="str">
        <f>IFERROR((1-((AW17*AS17)/(AX17*AR17)))*100,"")</f>
        <v/>
      </c>
      <c r="AZ17" s="146"/>
      <c r="BA17" s="70"/>
      <c r="BB17" s="70"/>
      <c r="BC17" s="70"/>
      <c r="BD17" s="70"/>
      <c r="BE17" s="14"/>
      <c r="BF17" s="5">
        <f>IF(SUM(BG17:BM17)=0,"",SUM(BG17:BM17))</f>
        <v>10348</v>
      </c>
      <c r="BG17" s="42">
        <v>3019</v>
      </c>
      <c r="BH17" s="42">
        <v>2352</v>
      </c>
      <c r="BI17" s="147"/>
      <c r="BJ17" s="147"/>
      <c r="BK17" s="42">
        <v>4977</v>
      </c>
      <c r="BL17" s="147"/>
      <c r="BM17" s="14"/>
    </row>
    <row r="18" spans="1:65" outlineLevel="5" x14ac:dyDescent="0.3">
      <c r="A18" s="22">
        <f t="shared" ref="A18:A90" si="5">MONTH(B18)</f>
        <v>1</v>
      </c>
      <c r="B18" s="9">
        <f>B17+1</f>
        <v>44928</v>
      </c>
      <c r="C18" s="150">
        <v>290884</v>
      </c>
      <c r="D18" s="64">
        <f t="shared" ref="D18:D47" si="6">IFERROR(ROUND(AVERAGE(E18:L18),1),"")</f>
        <v>36.5</v>
      </c>
      <c r="E18" s="12">
        <v>37</v>
      </c>
      <c r="F18" s="12">
        <v>36</v>
      </c>
      <c r="G18" s="12"/>
      <c r="H18" s="12"/>
      <c r="I18" s="12"/>
      <c r="J18" s="12"/>
      <c r="K18" s="12"/>
      <c r="L18" s="12"/>
      <c r="M18" s="74">
        <f t="shared" ref="M18:M47" si="7">IFERROR(ROUND(AVERAGE(N18:U18),1),"")</f>
        <v>7.2</v>
      </c>
      <c r="N18" s="83">
        <v>7.19</v>
      </c>
      <c r="O18" s="83">
        <v>7.18</v>
      </c>
      <c r="P18" s="83"/>
      <c r="Q18" s="83"/>
      <c r="R18" s="83"/>
      <c r="S18" s="83"/>
      <c r="T18" s="83"/>
      <c r="U18" s="83"/>
      <c r="V18" s="5" t="str">
        <f t="shared" ref="V18:V47" si="8">IFERROR(ROUND(AVERAGE(W18:AD18),1),"")</f>
        <v/>
      </c>
      <c r="W18" s="41"/>
      <c r="X18" s="41"/>
      <c r="Y18" s="41"/>
      <c r="Z18" s="41"/>
      <c r="AA18" s="41"/>
      <c r="AB18" s="41"/>
      <c r="AC18" s="41"/>
      <c r="AD18" s="41"/>
      <c r="AE18" s="5" t="str">
        <f t="shared" ref="AE18:AE47" si="9">IFERROR(ROUND(AVERAGE(AF18:AM18),1),"")</f>
        <v/>
      </c>
      <c r="AF18" s="41"/>
      <c r="AG18" s="41"/>
      <c r="AH18" s="41"/>
      <c r="AI18" s="41"/>
      <c r="AJ18" s="41"/>
      <c r="AK18" s="41"/>
      <c r="AL18" s="41"/>
      <c r="AM18" s="41"/>
      <c r="AN18" s="45">
        <f t="shared" ref="AN18:AN47" si="10">21000/AO18</f>
        <v>27.272727272727273</v>
      </c>
      <c r="AO18" s="45">
        <v>770</v>
      </c>
      <c r="AP18" s="124"/>
      <c r="AQ18" s="125"/>
      <c r="AR18" s="126" t="str">
        <f>IFERROR(AQ18/AP18*100,"")</f>
        <v/>
      </c>
      <c r="AS18" s="126" t="str">
        <f>IFERROR(100-AR18,"")</f>
        <v/>
      </c>
      <c r="AT18" s="45">
        <v>840</v>
      </c>
      <c r="AU18" s="128"/>
      <c r="AV18" s="129"/>
      <c r="AW18" s="126" t="str">
        <f>IFERROR(AV18/AU18*100,"")</f>
        <v/>
      </c>
      <c r="AX18" s="126" t="str">
        <f>IFERROR(100-AW18,"")</f>
        <v/>
      </c>
      <c r="AY18" s="64" t="str">
        <f t="shared" ref="AY18:AY47" si="11">IFERROR((1-((AW18*AS18)/(AX18*AR18)))*100,"")</f>
        <v/>
      </c>
      <c r="AZ18" s="146">
        <v>82.62</v>
      </c>
      <c r="BA18" s="68"/>
      <c r="BB18" s="68"/>
      <c r="BC18" s="68"/>
      <c r="BD18" s="68"/>
      <c r="BE18" s="15"/>
      <c r="BF18" s="5">
        <f t="shared" ref="BF18:BF47" si="12">IF(SUM(BG18:BM18)=0,"",SUM(BG18:BM18))</f>
        <v>10194</v>
      </c>
      <c r="BG18" s="42">
        <v>2983</v>
      </c>
      <c r="BH18" s="42">
        <v>2353</v>
      </c>
      <c r="BI18" s="42"/>
      <c r="BJ18" s="42"/>
      <c r="BK18" s="42">
        <v>4858</v>
      </c>
      <c r="BL18" s="42"/>
      <c r="BM18" s="15"/>
    </row>
    <row r="19" spans="1:65" outlineLevel="5" x14ac:dyDescent="0.3">
      <c r="A19" s="22">
        <f t="shared" si="5"/>
        <v>1</v>
      </c>
      <c r="B19" s="9">
        <f t="shared" ref="B19:B79" si="13">B18+1</f>
        <v>44929</v>
      </c>
      <c r="C19" s="150">
        <v>281879</v>
      </c>
      <c r="D19" s="64">
        <f t="shared" si="6"/>
        <v>36</v>
      </c>
      <c r="E19" s="12">
        <v>36</v>
      </c>
      <c r="F19" s="12">
        <v>36</v>
      </c>
      <c r="G19" s="12"/>
      <c r="H19" s="12"/>
      <c r="I19" s="12"/>
      <c r="J19" s="12"/>
      <c r="K19" s="12"/>
      <c r="L19" s="12"/>
      <c r="M19" s="74">
        <f t="shared" si="7"/>
        <v>7.2</v>
      </c>
      <c r="N19" s="83">
        <v>7.2</v>
      </c>
      <c r="O19" s="83">
        <v>7.19</v>
      </c>
      <c r="P19" s="83"/>
      <c r="Q19" s="83"/>
      <c r="R19" s="83"/>
      <c r="S19" s="83"/>
      <c r="T19" s="83"/>
      <c r="U19" s="83"/>
      <c r="V19" s="5" t="str">
        <f t="shared" si="8"/>
        <v/>
      </c>
      <c r="W19" s="41"/>
      <c r="X19" s="41"/>
      <c r="Y19" s="41"/>
      <c r="Z19" s="41"/>
      <c r="AA19" s="41"/>
      <c r="AB19" s="41"/>
      <c r="AC19" s="41"/>
      <c r="AD19" s="41"/>
      <c r="AE19" s="5" t="str">
        <f t="shared" si="9"/>
        <v/>
      </c>
      <c r="AF19" s="41"/>
      <c r="AG19" s="41"/>
      <c r="AH19" s="41"/>
      <c r="AI19" s="41"/>
      <c r="AJ19" s="41"/>
      <c r="AK19" s="41"/>
      <c r="AL19" s="41"/>
      <c r="AM19" s="41"/>
      <c r="AN19" s="45">
        <f t="shared" si="10"/>
        <v>29.005524861878452</v>
      </c>
      <c r="AO19" s="45">
        <v>724</v>
      </c>
      <c r="AP19" s="124"/>
      <c r="AQ19" s="125"/>
      <c r="AR19" s="126" t="str">
        <f>IFERROR(AQ19/AP19*100,"")</f>
        <v/>
      </c>
      <c r="AS19" s="126" t="str">
        <f>IFERROR(100-AR19,"")</f>
        <v/>
      </c>
      <c r="AT19" s="45">
        <v>820</v>
      </c>
      <c r="AU19" s="128"/>
      <c r="AV19" s="129"/>
      <c r="AW19" s="126" t="str">
        <f>IFERROR(AV19/AU19*100,"")</f>
        <v/>
      </c>
      <c r="AX19" s="126" t="str">
        <f>IFERROR(100-AW19,"")</f>
        <v/>
      </c>
      <c r="AY19" s="64" t="str">
        <f t="shared" si="11"/>
        <v/>
      </c>
      <c r="AZ19" s="146">
        <v>82.54</v>
      </c>
      <c r="BA19" s="68"/>
      <c r="BB19" s="68"/>
      <c r="BC19" s="68"/>
      <c r="BD19" s="68"/>
      <c r="BE19" s="15"/>
      <c r="BF19" s="5">
        <f t="shared" si="12"/>
        <v>10118</v>
      </c>
      <c r="BG19" s="42">
        <v>2824</v>
      </c>
      <c r="BH19" s="42">
        <v>2353</v>
      </c>
      <c r="BI19" s="42"/>
      <c r="BJ19" s="42"/>
      <c r="BK19" s="42">
        <v>4941</v>
      </c>
      <c r="BL19" s="42"/>
      <c r="BM19" s="15"/>
    </row>
    <row r="20" spans="1:65" outlineLevel="5" x14ac:dyDescent="0.3">
      <c r="A20" s="22">
        <f t="shared" si="5"/>
        <v>1</v>
      </c>
      <c r="B20" s="9">
        <f t="shared" si="13"/>
        <v>44930</v>
      </c>
      <c r="C20" s="150">
        <v>285842</v>
      </c>
      <c r="D20" s="64">
        <f t="shared" si="6"/>
        <v>36</v>
      </c>
      <c r="E20" s="12">
        <v>36</v>
      </c>
      <c r="F20" s="12">
        <v>36</v>
      </c>
      <c r="G20" s="12"/>
      <c r="H20" s="12"/>
      <c r="I20" s="12"/>
      <c r="J20" s="12"/>
      <c r="K20" s="12"/>
      <c r="L20" s="12"/>
      <c r="M20" s="74">
        <f t="shared" si="7"/>
        <v>7.2</v>
      </c>
      <c r="N20" s="83">
        <v>7.19</v>
      </c>
      <c r="O20" s="83">
        <v>7.22</v>
      </c>
      <c r="P20" s="83"/>
      <c r="Q20" s="83"/>
      <c r="R20" s="83"/>
      <c r="S20" s="83"/>
      <c r="T20" s="83"/>
      <c r="U20" s="83"/>
      <c r="V20" s="5" t="str">
        <f t="shared" si="8"/>
        <v/>
      </c>
      <c r="W20" s="41"/>
      <c r="X20" s="41"/>
      <c r="Y20" s="41"/>
      <c r="Z20" s="41"/>
      <c r="AA20" s="41"/>
      <c r="AB20" s="41"/>
      <c r="AC20" s="41"/>
      <c r="AD20" s="41"/>
      <c r="AE20" s="5" t="str">
        <f t="shared" si="9"/>
        <v/>
      </c>
      <c r="AF20" s="41"/>
      <c r="AG20" s="41"/>
      <c r="AH20" s="41"/>
      <c r="AI20" s="41"/>
      <c r="AJ20" s="41"/>
      <c r="AK20" s="41"/>
      <c r="AL20" s="41"/>
      <c r="AM20" s="41"/>
      <c r="AN20" s="45">
        <f t="shared" si="10"/>
        <v>24.249422632794456</v>
      </c>
      <c r="AO20" s="45">
        <v>866</v>
      </c>
      <c r="AP20" s="124"/>
      <c r="AQ20" s="125"/>
      <c r="AR20" s="126" t="str">
        <f>IFERROR(AQ20/AP20*100,"")</f>
        <v/>
      </c>
      <c r="AS20" s="126" t="str">
        <f>IFERROR(100-AR20,"")</f>
        <v/>
      </c>
      <c r="AT20" s="45">
        <v>993</v>
      </c>
      <c r="AU20" s="128"/>
      <c r="AV20" s="129"/>
      <c r="AW20" s="126" t="str">
        <f>IFERROR(AV20/AU20*100,"")</f>
        <v/>
      </c>
      <c r="AX20" s="126" t="str">
        <f>IFERROR(100-AW20,"")</f>
        <v/>
      </c>
      <c r="AY20" s="64" t="str">
        <f t="shared" si="11"/>
        <v/>
      </c>
      <c r="AZ20" s="146">
        <v>82.84</v>
      </c>
      <c r="BA20" s="68"/>
      <c r="BB20" s="68"/>
      <c r="BC20" s="68"/>
      <c r="BD20" s="68"/>
      <c r="BE20" s="15"/>
      <c r="BF20" s="5">
        <f t="shared" si="12"/>
        <v>10399</v>
      </c>
      <c r="BG20" s="42">
        <v>3100</v>
      </c>
      <c r="BH20" s="42">
        <v>2353</v>
      </c>
      <c r="BI20" s="42"/>
      <c r="BJ20" s="42"/>
      <c r="BK20" s="42">
        <v>4946</v>
      </c>
      <c r="BL20" s="42"/>
      <c r="BM20" s="15"/>
    </row>
    <row r="21" spans="1:65" outlineLevel="5" x14ac:dyDescent="0.3">
      <c r="A21" s="22">
        <f t="shared" si="5"/>
        <v>1</v>
      </c>
      <c r="B21" s="9">
        <f t="shared" si="13"/>
        <v>44931</v>
      </c>
      <c r="C21" s="150">
        <v>280587</v>
      </c>
      <c r="D21" s="64">
        <f t="shared" si="6"/>
        <v>36</v>
      </c>
      <c r="E21" s="12">
        <v>36</v>
      </c>
      <c r="F21" s="12">
        <v>36</v>
      </c>
      <c r="G21" s="12"/>
      <c r="H21" s="12"/>
      <c r="I21" s="12"/>
      <c r="J21" s="12"/>
      <c r="K21" s="12"/>
      <c r="L21" s="12"/>
      <c r="M21" s="74">
        <f t="shared" si="7"/>
        <v>7.2</v>
      </c>
      <c r="N21" s="83">
        <v>7.19</v>
      </c>
      <c r="O21" s="83">
        <v>7.19</v>
      </c>
      <c r="P21" s="83"/>
      <c r="Q21" s="83"/>
      <c r="R21" s="83"/>
      <c r="S21" s="83"/>
      <c r="T21" s="83"/>
      <c r="U21" s="83"/>
      <c r="V21" s="5">
        <f t="shared" si="8"/>
        <v>339</v>
      </c>
      <c r="W21" s="41">
        <v>330</v>
      </c>
      <c r="X21" s="41">
        <v>348</v>
      </c>
      <c r="Y21" s="41"/>
      <c r="Z21" s="41"/>
      <c r="AA21" s="41"/>
      <c r="AB21" s="41"/>
      <c r="AC21" s="41"/>
      <c r="AD21" s="41"/>
      <c r="AE21" s="5">
        <f t="shared" si="9"/>
        <v>5375</v>
      </c>
      <c r="AF21" s="41">
        <v>5550</v>
      </c>
      <c r="AG21" s="41">
        <v>5200</v>
      </c>
      <c r="AH21" s="41"/>
      <c r="AI21" s="41"/>
      <c r="AJ21" s="41"/>
      <c r="AK21" s="41"/>
      <c r="AL21" s="41"/>
      <c r="AM21" s="41"/>
      <c r="AN21" s="45">
        <f t="shared" si="10"/>
        <v>25.240384615384617</v>
      </c>
      <c r="AO21" s="45">
        <v>832</v>
      </c>
      <c r="AP21" s="83">
        <v>4.53</v>
      </c>
      <c r="AQ21" s="83">
        <v>3.88</v>
      </c>
      <c r="AR21" s="126">
        <f t="shared" ref="AR21:AR47" si="14">IFERROR(AQ21/AP21*100,"")</f>
        <v>85.651214128035321</v>
      </c>
      <c r="AS21" s="126">
        <f t="shared" ref="AS21:AS47" si="15">IFERROR(100-AR21,"")</f>
        <v>14.348785871964679</v>
      </c>
      <c r="AT21" s="45">
        <v>947</v>
      </c>
      <c r="AU21" s="124">
        <v>2.59</v>
      </c>
      <c r="AV21" s="83">
        <v>1.83</v>
      </c>
      <c r="AW21" s="126">
        <f t="shared" ref="AW21:AW47" si="16">IFERROR(AV21/AU21*100,"")</f>
        <v>70.656370656370655</v>
      </c>
      <c r="AX21" s="126">
        <f t="shared" ref="AX21:AX47" si="17">IFERROR(100-AW21,"")</f>
        <v>29.343629343629345</v>
      </c>
      <c r="AY21" s="64">
        <f t="shared" si="11"/>
        <v>59.661557243624529</v>
      </c>
      <c r="AZ21" s="146">
        <v>83.35</v>
      </c>
      <c r="BA21" s="68"/>
      <c r="BB21" s="68"/>
      <c r="BC21" s="68"/>
      <c r="BD21" s="68"/>
      <c r="BE21" s="15"/>
      <c r="BF21" s="5">
        <f t="shared" si="12"/>
        <v>10108</v>
      </c>
      <c r="BG21" s="42">
        <v>2809</v>
      </c>
      <c r="BH21" s="42">
        <v>2350</v>
      </c>
      <c r="BI21" s="42"/>
      <c r="BJ21" s="42"/>
      <c r="BK21" s="42">
        <v>4949</v>
      </c>
      <c r="BL21" s="42"/>
      <c r="BM21" s="15"/>
    </row>
    <row r="22" spans="1:65" outlineLevel="5" x14ac:dyDescent="0.3">
      <c r="A22" s="22">
        <f t="shared" si="5"/>
        <v>1</v>
      </c>
      <c r="B22" s="9">
        <f t="shared" si="13"/>
        <v>44932</v>
      </c>
      <c r="C22" s="150">
        <v>281925</v>
      </c>
      <c r="D22" s="64">
        <f t="shared" si="6"/>
        <v>35.5</v>
      </c>
      <c r="E22" s="12">
        <v>36</v>
      </c>
      <c r="F22" s="12">
        <v>35</v>
      </c>
      <c r="G22" s="12"/>
      <c r="H22" s="12"/>
      <c r="I22" s="12"/>
      <c r="J22" s="12"/>
      <c r="K22" s="12"/>
      <c r="L22" s="12"/>
      <c r="M22" s="74">
        <f t="shared" si="7"/>
        <v>7.2</v>
      </c>
      <c r="N22" s="83">
        <v>7.2</v>
      </c>
      <c r="O22" s="83">
        <v>7.14</v>
      </c>
      <c r="P22" s="83"/>
      <c r="Q22" s="83"/>
      <c r="R22" s="83"/>
      <c r="S22" s="83"/>
      <c r="T22" s="83"/>
      <c r="U22" s="83"/>
      <c r="V22" s="5" t="str">
        <f t="shared" si="8"/>
        <v/>
      </c>
      <c r="W22" s="41" t="s">
        <v>103</v>
      </c>
      <c r="X22" s="41" t="s">
        <v>103</v>
      </c>
      <c r="Y22" s="41"/>
      <c r="Z22" s="41"/>
      <c r="AA22" s="41"/>
      <c r="AB22" s="41"/>
      <c r="AC22" s="41"/>
      <c r="AD22" s="41"/>
      <c r="AE22" s="5" t="str">
        <f t="shared" si="9"/>
        <v/>
      </c>
      <c r="AF22" s="41" t="s">
        <v>103</v>
      </c>
      <c r="AG22" s="41" t="s">
        <v>103</v>
      </c>
      <c r="AH22" s="41"/>
      <c r="AI22" s="41"/>
      <c r="AJ22" s="41"/>
      <c r="AK22" s="41"/>
      <c r="AL22" s="41"/>
      <c r="AM22" s="41"/>
      <c r="AN22" s="45">
        <f t="shared" si="10"/>
        <v>20.527859237536656</v>
      </c>
      <c r="AO22" s="45">
        <v>1023</v>
      </c>
      <c r="AP22" s="83" t="s">
        <v>103</v>
      </c>
      <c r="AQ22" s="83" t="s">
        <v>103</v>
      </c>
      <c r="AR22" s="126" t="str">
        <f t="shared" si="14"/>
        <v/>
      </c>
      <c r="AS22" s="126" t="str">
        <f t="shared" si="15"/>
        <v/>
      </c>
      <c r="AT22" s="45">
        <v>1099</v>
      </c>
      <c r="AU22" s="124"/>
      <c r="AV22" s="83" t="s">
        <v>103</v>
      </c>
      <c r="AW22" s="126" t="str">
        <f t="shared" si="16"/>
        <v/>
      </c>
      <c r="AX22" s="126" t="str">
        <f t="shared" si="17"/>
        <v/>
      </c>
      <c r="AY22" s="64" t="str">
        <f t="shared" si="11"/>
        <v/>
      </c>
      <c r="AZ22" s="146">
        <v>83.1</v>
      </c>
      <c r="BA22" s="68">
        <v>61.6</v>
      </c>
      <c r="BB22" s="68">
        <v>37.6</v>
      </c>
      <c r="BC22" s="68">
        <f>2041*0.0001</f>
        <v>0.2041</v>
      </c>
      <c r="BD22" s="68"/>
      <c r="BE22" s="15"/>
      <c r="BF22" s="5">
        <f t="shared" si="12"/>
        <v>10223</v>
      </c>
      <c r="BG22" s="42">
        <v>2864</v>
      </c>
      <c r="BH22" s="42">
        <v>2350</v>
      </c>
      <c r="BI22" s="42"/>
      <c r="BJ22" s="42"/>
      <c r="BK22" s="42">
        <v>5009</v>
      </c>
      <c r="BL22" s="42"/>
      <c r="BM22" s="15"/>
    </row>
    <row r="23" spans="1:65" outlineLevel="5" x14ac:dyDescent="0.3">
      <c r="A23" s="22">
        <f t="shared" si="5"/>
        <v>1</v>
      </c>
      <c r="B23" s="9">
        <f t="shared" si="13"/>
        <v>44933</v>
      </c>
      <c r="C23" s="150">
        <v>291694</v>
      </c>
      <c r="D23" s="64">
        <f t="shared" si="6"/>
        <v>35.5</v>
      </c>
      <c r="E23" s="12">
        <v>35</v>
      </c>
      <c r="F23" s="12">
        <v>36</v>
      </c>
      <c r="G23" s="12"/>
      <c r="H23" s="12"/>
      <c r="I23" s="12"/>
      <c r="J23" s="12"/>
      <c r="K23" s="12"/>
      <c r="L23" s="12"/>
      <c r="M23" s="74">
        <f t="shared" si="7"/>
        <v>7.2</v>
      </c>
      <c r="N23" s="83">
        <v>7.21</v>
      </c>
      <c r="O23" s="83">
        <v>7.16</v>
      </c>
      <c r="P23" s="83"/>
      <c r="Q23" s="83"/>
      <c r="R23" s="83"/>
      <c r="S23" s="83"/>
      <c r="T23" s="83"/>
      <c r="U23" s="83"/>
      <c r="V23" s="5" t="str">
        <f t="shared" si="8"/>
        <v/>
      </c>
      <c r="W23" s="41" t="s">
        <v>103</v>
      </c>
      <c r="X23" s="41" t="s">
        <v>103</v>
      </c>
      <c r="Y23" s="41"/>
      <c r="Z23" s="41"/>
      <c r="AA23" s="41"/>
      <c r="AB23" s="41"/>
      <c r="AC23" s="41"/>
      <c r="AD23" s="41"/>
      <c r="AE23" s="5" t="str">
        <f t="shared" si="9"/>
        <v/>
      </c>
      <c r="AF23" s="41" t="s">
        <v>103</v>
      </c>
      <c r="AG23" s="41" t="s">
        <v>103</v>
      </c>
      <c r="AH23" s="41"/>
      <c r="AI23" s="41"/>
      <c r="AJ23" s="41"/>
      <c r="AK23" s="41"/>
      <c r="AL23" s="41"/>
      <c r="AM23" s="41"/>
      <c r="AN23" s="45">
        <f t="shared" si="10"/>
        <v>27.595269382391589</v>
      </c>
      <c r="AO23" s="45">
        <v>761</v>
      </c>
      <c r="AP23" s="83" t="s">
        <v>103</v>
      </c>
      <c r="AQ23" s="83" t="s">
        <v>103</v>
      </c>
      <c r="AR23" s="126" t="str">
        <f t="shared" si="14"/>
        <v/>
      </c>
      <c r="AS23" s="126" t="str">
        <f t="shared" si="15"/>
        <v/>
      </c>
      <c r="AT23" s="45">
        <v>876</v>
      </c>
      <c r="AU23" s="124"/>
      <c r="AV23" s="83" t="s">
        <v>103</v>
      </c>
      <c r="AW23" s="126" t="str">
        <f t="shared" si="16"/>
        <v/>
      </c>
      <c r="AX23" s="126" t="str">
        <f t="shared" si="17"/>
        <v/>
      </c>
      <c r="AY23" s="64" t="str">
        <f t="shared" si="11"/>
        <v/>
      </c>
      <c r="AZ23" s="146" t="s">
        <v>103</v>
      </c>
      <c r="BA23" s="68" t="s">
        <v>103</v>
      </c>
      <c r="BB23" s="68" t="s">
        <v>103</v>
      </c>
      <c r="BC23" s="68" t="s">
        <v>103</v>
      </c>
      <c r="BD23" s="68"/>
      <c r="BE23" s="15"/>
      <c r="BF23" s="5">
        <f t="shared" si="12"/>
        <v>10576</v>
      </c>
      <c r="BG23" s="42">
        <v>3183</v>
      </c>
      <c r="BH23" s="42">
        <v>2352</v>
      </c>
      <c r="BI23" s="42"/>
      <c r="BJ23" s="42"/>
      <c r="BK23" s="42">
        <v>5041</v>
      </c>
      <c r="BL23" s="42"/>
      <c r="BM23" s="15"/>
    </row>
    <row r="24" spans="1:65" outlineLevel="5" x14ac:dyDescent="0.3">
      <c r="A24" s="22">
        <f t="shared" si="5"/>
        <v>1</v>
      </c>
      <c r="B24" s="9">
        <f t="shared" si="13"/>
        <v>44934</v>
      </c>
      <c r="C24" s="150">
        <v>300849</v>
      </c>
      <c r="D24" s="64">
        <f t="shared" si="6"/>
        <v>35.5</v>
      </c>
      <c r="E24" s="12">
        <v>36</v>
      </c>
      <c r="F24" s="12">
        <v>35</v>
      </c>
      <c r="G24" s="12"/>
      <c r="H24" s="12"/>
      <c r="I24" s="12"/>
      <c r="J24" s="12"/>
      <c r="K24" s="12"/>
      <c r="L24" s="12"/>
      <c r="M24" s="74">
        <f t="shared" si="7"/>
        <v>7.2</v>
      </c>
      <c r="N24" s="83">
        <v>7.18</v>
      </c>
      <c r="O24" s="83">
        <v>7.18</v>
      </c>
      <c r="P24" s="83"/>
      <c r="Q24" s="83"/>
      <c r="R24" s="83"/>
      <c r="S24" s="83"/>
      <c r="T24" s="83"/>
      <c r="U24" s="83"/>
      <c r="V24" s="5" t="str">
        <f t="shared" si="8"/>
        <v/>
      </c>
      <c r="W24" s="41" t="s">
        <v>103</v>
      </c>
      <c r="X24" s="41" t="s">
        <v>103</v>
      </c>
      <c r="Y24" s="41"/>
      <c r="Z24" s="41"/>
      <c r="AA24" s="41"/>
      <c r="AB24" s="41"/>
      <c r="AC24" s="41"/>
      <c r="AD24" s="41"/>
      <c r="AE24" s="5" t="str">
        <f t="shared" si="9"/>
        <v/>
      </c>
      <c r="AF24" s="41" t="s">
        <v>103</v>
      </c>
      <c r="AG24" s="41" t="s">
        <v>103</v>
      </c>
      <c r="AH24" s="41"/>
      <c r="AI24" s="41"/>
      <c r="AJ24" s="41"/>
      <c r="AK24" s="41"/>
      <c r="AL24" s="41"/>
      <c r="AM24" s="41"/>
      <c r="AN24" s="45">
        <f t="shared" si="10"/>
        <v>26.119402985074625</v>
      </c>
      <c r="AO24" s="45">
        <v>804</v>
      </c>
      <c r="AP24" s="83" t="s">
        <v>103</v>
      </c>
      <c r="AQ24" s="83" t="s">
        <v>103</v>
      </c>
      <c r="AR24" s="126" t="str">
        <f t="shared" si="14"/>
        <v/>
      </c>
      <c r="AS24" s="126" t="str">
        <f t="shared" si="15"/>
        <v/>
      </c>
      <c r="AT24" s="45">
        <v>892</v>
      </c>
      <c r="AU24" s="124"/>
      <c r="AV24" s="83" t="s">
        <v>103</v>
      </c>
      <c r="AW24" s="126" t="str">
        <f t="shared" si="16"/>
        <v/>
      </c>
      <c r="AX24" s="126" t="str">
        <f t="shared" si="17"/>
        <v/>
      </c>
      <c r="AY24" s="64" t="str">
        <f t="shared" si="11"/>
        <v/>
      </c>
      <c r="AZ24" s="146" t="s">
        <v>103</v>
      </c>
      <c r="BA24" s="68" t="s">
        <v>103</v>
      </c>
      <c r="BB24" s="68" t="s">
        <v>103</v>
      </c>
      <c r="BC24" s="68" t="s">
        <v>103</v>
      </c>
      <c r="BD24" s="68"/>
      <c r="BE24" s="15"/>
      <c r="BF24" s="5">
        <f t="shared" si="12"/>
        <v>10306</v>
      </c>
      <c r="BG24" s="42">
        <v>2931</v>
      </c>
      <c r="BH24" s="42">
        <v>2352</v>
      </c>
      <c r="BI24" s="42"/>
      <c r="BJ24" s="42"/>
      <c r="BK24" s="42">
        <v>5023</v>
      </c>
      <c r="BL24" s="42"/>
      <c r="BM24" s="15"/>
    </row>
    <row r="25" spans="1:65" outlineLevel="5" x14ac:dyDescent="0.3">
      <c r="A25" s="22">
        <f t="shared" si="5"/>
        <v>1</v>
      </c>
      <c r="B25" s="9">
        <f t="shared" si="13"/>
        <v>44935</v>
      </c>
      <c r="C25" s="150">
        <v>273351</v>
      </c>
      <c r="D25" s="64">
        <f t="shared" si="6"/>
        <v>35</v>
      </c>
      <c r="E25" s="12">
        <v>35</v>
      </c>
      <c r="F25" s="12">
        <v>35</v>
      </c>
      <c r="G25" s="12"/>
      <c r="H25" s="12"/>
      <c r="I25" s="12"/>
      <c r="J25" s="12"/>
      <c r="K25" s="12"/>
      <c r="L25" s="12"/>
      <c r="M25" s="74">
        <f t="shared" si="7"/>
        <v>7.2</v>
      </c>
      <c r="N25" s="83">
        <v>7.19</v>
      </c>
      <c r="O25" s="83">
        <v>7.14</v>
      </c>
      <c r="P25" s="83"/>
      <c r="Q25" s="83"/>
      <c r="R25" s="83"/>
      <c r="S25" s="83"/>
      <c r="T25" s="83"/>
      <c r="U25" s="83"/>
      <c r="V25" s="5" t="str">
        <f t="shared" si="8"/>
        <v/>
      </c>
      <c r="W25" s="41" t="s">
        <v>103</v>
      </c>
      <c r="X25" s="41" t="s">
        <v>103</v>
      </c>
      <c r="Y25" s="41"/>
      <c r="Z25" s="41"/>
      <c r="AA25" s="41"/>
      <c r="AB25" s="41"/>
      <c r="AC25" s="41"/>
      <c r="AD25" s="41"/>
      <c r="AE25" s="5" t="str">
        <f t="shared" si="9"/>
        <v/>
      </c>
      <c r="AF25" s="41" t="s">
        <v>103</v>
      </c>
      <c r="AG25" s="41" t="s">
        <v>103</v>
      </c>
      <c r="AH25" s="41"/>
      <c r="AI25" s="41"/>
      <c r="AJ25" s="41"/>
      <c r="AK25" s="41"/>
      <c r="AL25" s="41"/>
      <c r="AM25" s="41"/>
      <c r="AN25" s="45">
        <f t="shared" si="10"/>
        <v>24.676850763807284</v>
      </c>
      <c r="AO25" s="45">
        <v>851</v>
      </c>
      <c r="AP25" s="83" t="s">
        <v>103</v>
      </c>
      <c r="AQ25" s="83" t="s">
        <v>103</v>
      </c>
      <c r="AR25" s="126" t="str">
        <f t="shared" si="14"/>
        <v/>
      </c>
      <c r="AS25" s="126" t="str">
        <f t="shared" si="15"/>
        <v/>
      </c>
      <c r="AT25" s="45">
        <v>946</v>
      </c>
      <c r="AU25" s="124"/>
      <c r="AV25" s="83" t="s">
        <v>103</v>
      </c>
      <c r="AW25" s="126" t="str">
        <f t="shared" si="16"/>
        <v/>
      </c>
      <c r="AX25" s="126" t="str">
        <f t="shared" si="17"/>
        <v/>
      </c>
      <c r="AY25" s="64" t="str">
        <f t="shared" si="11"/>
        <v/>
      </c>
      <c r="AZ25" s="146">
        <v>82.98</v>
      </c>
      <c r="BA25" s="68" t="s">
        <v>103</v>
      </c>
      <c r="BB25" s="68" t="s">
        <v>103</v>
      </c>
      <c r="BC25" s="68" t="s">
        <v>103</v>
      </c>
      <c r="BD25" s="68"/>
      <c r="BE25" s="15"/>
      <c r="BF25" s="5">
        <f t="shared" si="12"/>
        <v>10437</v>
      </c>
      <c r="BG25" s="42">
        <v>2950</v>
      </c>
      <c r="BH25" s="42">
        <v>2351</v>
      </c>
      <c r="BI25" s="42"/>
      <c r="BJ25" s="42"/>
      <c r="BK25" s="42">
        <v>5136</v>
      </c>
      <c r="BL25" s="42"/>
      <c r="BM25" s="15"/>
    </row>
    <row r="26" spans="1:65" outlineLevel="5" x14ac:dyDescent="0.3">
      <c r="A26" s="22">
        <f t="shared" si="5"/>
        <v>1</v>
      </c>
      <c r="B26" s="9">
        <f t="shared" si="13"/>
        <v>44936</v>
      </c>
      <c r="C26" s="150">
        <v>278010</v>
      </c>
      <c r="D26" s="64">
        <f t="shared" si="6"/>
        <v>35.5</v>
      </c>
      <c r="E26" s="12">
        <v>35</v>
      </c>
      <c r="F26" s="12">
        <v>36</v>
      </c>
      <c r="G26" s="12"/>
      <c r="H26" s="12"/>
      <c r="I26" s="12"/>
      <c r="J26" s="12"/>
      <c r="K26" s="12"/>
      <c r="L26" s="12"/>
      <c r="M26" s="74">
        <f t="shared" si="7"/>
        <v>7.2</v>
      </c>
      <c r="N26" s="83">
        <v>7.21</v>
      </c>
      <c r="O26" s="83">
        <v>7.15</v>
      </c>
      <c r="P26" s="83"/>
      <c r="Q26" s="83"/>
      <c r="R26" s="83"/>
      <c r="S26" s="83"/>
      <c r="T26" s="83"/>
      <c r="U26" s="83"/>
      <c r="V26" s="5" t="str">
        <f t="shared" si="8"/>
        <v/>
      </c>
      <c r="W26" s="41" t="s">
        <v>103</v>
      </c>
      <c r="X26" s="41" t="s">
        <v>103</v>
      </c>
      <c r="Y26" s="41"/>
      <c r="Z26" s="41"/>
      <c r="AA26" s="41"/>
      <c r="AB26" s="41"/>
      <c r="AC26" s="41"/>
      <c r="AD26" s="41"/>
      <c r="AE26" s="5" t="str">
        <f t="shared" si="9"/>
        <v/>
      </c>
      <c r="AF26" s="41" t="s">
        <v>103</v>
      </c>
      <c r="AG26" s="41" t="s">
        <v>103</v>
      </c>
      <c r="AH26" s="41"/>
      <c r="AI26" s="41"/>
      <c r="AJ26" s="41"/>
      <c r="AK26" s="41"/>
      <c r="AL26" s="41"/>
      <c r="AM26" s="41"/>
      <c r="AN26" s="45">
        <f t="shared" si="10"/>
        <v>21.98952879581152</v>
      </c>
      <c r="AO26" s="45">
        <v>955</v>
      </c>
      <c r="AP26" s="83" t="s">
        <v>103</v>
      </c>
      <c r="AQ26" s="83" t="s">
        <v>103</v>
      </c>
      <c r="AR26" s="126" t="str">
        <f t="shared" si="14"/>
        <v/>
      </c>
      <c r="AS26" s="126" t="str">
        <f t="shared" si="15"/>
        <v/>
      </c>
      <c r="AT26" s="45">
        <v>1052</v>
      </c>
      <c r="AU26" s="124"/>
      <c r="AV26" s="83" t="s">
        <v>103</v>
      </c>
      <c r="AW26" s="126" t="str">
        <f t="shared" si="16"/>
        <v/>
      </c>
      <c r="AX26" s="126" t="str">
        <f t="shared" si="17"/>
        <v/>
      </c>
      <c r="AY26" s="64" t="str">
        <f t="shared" si="11"/>
        <v/>
      </c>
      <c r="AZ26" s="146">
        <v>82.94</v>
      </c>
      <c r="BA26" s="68" t="s">
        <v>103</v>
      </c>
      <c r="BB26" s="68" t="s">
        <v>103</v>
      </c>
      <c r="BC26" s="68" t="s">
        <v>103</v>
      </c>
      <c r="BD26" s="68"/>
      <c r="BE26" s="15"/>
      <c r="BF26" s="5">
        <f t="shared" si="12"/>
        <v>10481</v>
      </c>
      <c r="BG26" s="42">
        <v>3002</v>
      </c>
      <c r="BH26" s="42">
        <v>2352</v>
      </c>
      <c r="BI26" s="42"/>
      <c r="BJ26" s="42"/>
      <c r="BK26" s="42">
        <v>5127</v>
      </c>
      <c r="BL26" s="42"/>
      <c r="BM26" s="15"/>
    </row>
    <row r="27" spans="1:65" outlineLevel="5" x14ac:dyDescent="0.3">
      <c r="A27" s="22">
        <f t="shared" si="5"/>
        <v>1</v>
      </c>
      <c r="B27" s="9">
        <f t="shared" si="13"/>
        <v>44937</v>
      </c>
      <c r="C27" s="150">
        <v>288054</v>
      </c>
      <c r="D27" s="64">
        <f t="shared" si="6"/>
        <v>35.5</v>
      </c>
      <c r="E27" s="12">
        <v>36</v>
      </c>
      <c r="F27" s="12">
        <v>35</v>
      </c>
      <c r="G27" s="12"/>
      <c r="H27" s="12"/>
      <c r="I27" s="12"/>
      <c r="J27" s="12"/>
      <c r="K27" s="12"/>
      <c r="L27" s="12"/>
      <c r="M27" s="74">
        <f t="shared" si="7"/>
        <v>7.2</v>
      </c>
      <c r="N27" s="83">
        <v>7.19</v>
      </c>
      <c r="O27" s="83">
        <v>7.14</v>
      </c>
      <c r="P27" s="83"/>
      <c r="Q27" s="83"/>
      <c r="R27" s="83"/>
      <c r="S27" s="83"/>
      <c r="T27" s="83"/>
      <c r="U27" s="83"/>
      <c r="V27" s="5" t="str">
        <f t="shared" si="8"/>
        <v/>
      </c>
      <c r="W27" s="41" t="s">
        <v>103</v>
      </c>
      <c r="X27" s="41" t="s">
        <v>103</v>
      </c>
      <c r="Y27" s="41"/>
      <c r="Z27" s="41"/>
      <c r="AA27" s="41"/>
      <c r="AB27" s="41"/>
      <c r="AC27" s="41"/>
      <c r="AD27" s="41"/>
      <c r="AE27" s="5" t="str">
        <f t="shared" si="9"/>
        <v/>
      </c>
      <c r="AF27" s="41" t="s">
        <v>103</v>
      </c>
      <c r="AG27" s="41" t="s">
        <v>103</v>
      </c>
      <c r="AH27" s="41"/>
      <c r="AI27" s="41"/>
      <c r="AJ27" s="41"/>
      <c r="AK27" s="41"/>
      <c r="AL27" s="41"/>
      <c r="AM27" s="41"/>
      <c r="AN27" s="45">
        <f t="shared" si="10"/>
        <v>29.247910863509748</v>
      </c>
      <c r="AO27" s="45">
        <v>718</v>
      </c>
      <c r="AP27" s="83" t="s">
        <v>103</v>
      </c>
      <c r="AQ27" s="83" t="s">
        <v>103</v>
      </c>
      <c r="AR27" s="126" t="str">
        <f t="shared" si="14"/>
        <v/>
      </c>
      <c r="AS27" s="126" t="str">
        <f t="shared" si="15"/>
        <v/>
      </c>
      <c r="AT27" s="45">
        <v>902</v>
      </c>
      <c r="AU27" s="124"/>
      <c r="AV27" s="83" t="s">
        <v>103</v>
      </c>
      <c r="AW27" s="126" t="str">
        <f t="shared" si="16"/>
        <v/>
      </c>
      <c r="AX27" s="126" t="str">
        <f t="shared" si="17"/>
        <v/>
      </c>
      <c r="AY27" s="64" t="str">
        <f t="shared" si="11"/>
        <v/>
      </c>
      <c r="AZ27" s="146">
        <v>82.84</v>
      </c>
      <c r="BA27" s="68" t="s">
        <v>103</v>
      </c>
      <c r="BB27" s="68" t="s">
        <v>103</v>
      </c>
      <c r="BC27" s="68" t="s">
        <v>103</v>
      </c>
      <c r="BD27" s="68"/>
      <c r="BE27" s="15"/>
      <c r="BF27" s="5">
        <f t="shared" si="12"/>
        <v>10470</v>
      </c>
      <c r="BG27" s="42">
        <v>2992</v>
      </c>
      <c r="BH27" s="42">
        <v>2352</v>
      </c>
      <c r="BI27" s="42"/>
      <c r="BJ27" s="42"/>
      <c r="BK27" s="42">
        <v>5126</v>
      </c>
      <c r="BL27" s="42"/>
      <c r="BM27" s="15"/>
    </row>
    <row r="28" spans="1:65" outlineLevel="5" x14ac:dyDescent="0.3">
      <c r="A28" s="22">
        <f t="shared" si="5"/>
        <v>1</v>
      </c>
      <c r="B28" s="9">
        <f t="shared" si="13"/>
        <v>44938</v>
      </c>
      <c r="C28" s="150">
        <v>288733</v>
      </c>
      <c r="D28" s="64">
        <f t="shared" si="6"/>
        <v>35.5</v>
      </c>
      <c r="E28" s="12">
        <v>35</v>
      </c>
      <c r="F28" s="12">
        <v>36</v>
      </c>
      <c r="G28" s="12"/>
      <c r="H28" s="12"/>
      <c r="I28" s="12"/>
      <c r="J28" s="12"/>
      <c r="K28" s="12"/>
      <c r="L28" s="12"/>
      <c r="M28" s="74">
        <f t="shared" si="7"/>
        <v>7.2</v>
      </c>
      <c r="N28" s="83">
        <v>7.2</v>
      </c>
      <c r="O28" s="83">
        <v>7.15</v>
      </c>
      <c r="P28" s="83"/>
      <c r="Q28" s="83"/>
      <c r="R28" s="83"/>
      <c r="S28" s="83"/>
      <c r="T28" s="83"/>
      <c r="U28" s="83"/>
      <c r="V28" s="5">
        <f t="shared" si="8"/>
        <v>368.5</v>
      </c>
      <c r="W28" s="41">
        <v>328</v>
      </c>
      <c r="X28" s="41">
        <v>409</v>
      </c>
      <c r="Y28" s="41"/>
      <c r="Z28" s="41"/>
      <c r="AA28" s="41"/>
      <c r="AB28" s="41"/>
      <c r="AC28" s="41"/>
      <c r="AD28" s="41"/>
      <c r="AE28" s="5">
        <f t="shared" si="9"/>
        <v>4925</v>
      </c>
      <c r="AF28" s="41">
        <v>4800</v>
      </c>
      <c r="AG28" s="41">
        <v>5050</v>
      </c>
      <c r="AH28" s="41"/>
      <c r="AI28" s="41"/>
      <c r="AJ28" s="41"/>
      <c r="AK28" s="41"/>
      <c r="AL28" s="41"/>
      <c r="AM28" s="41"/>
      <c r="AN28" s="45">
        <f t="shared" si="10"/>
        <v>26.119402985074625</v>
      </c>
      <c r="AO28" s="45">
        <v>804</v>
      </c>
      <c r="AP28" s="83">
        <v>4.6900000000000004</v>
      </c>
      <c r="AQ28" s="83">
        <v>3.96</v>
      </c>
      <c r="AR28" s="126">
        <f t="shared" si="14"/>
        <v>84.434968017057571</v>
      </c>
      <c r="AS28" s="126">
        <f t="shared" si="15"/>
        <v>15.565031982942429</v>
      </c>
      <c r="AT28" s="45">
        <v>921</v>
      </c>
      <c r="AU28" s="124">
        <v>2.65</v>
      </c>
      <c r="AV28" s="83">
        <v>1.89</v>
      </c>
      <c r="AW28" s="126">
        <f t="shared" si="16"/>
        <v>71.320754716981128</v>
      </c>
      <c r="AX28" s="126">
        <f t="shared" si="17"/>
        <v>28.679245283018872</v>
      </c>
      <c r="AY28" s="64">
        <f t="shared" si="11"/>
        <v>54.15669856459332</v>
      </c>
      <c r="AZ28" s="146">
        <v>82.85</v>
      </c>
      <c r="BA28" s="68">
        <v>61.4</v>
      </c>
      <c r="BB28" s="68">
        <v>37.4</v>
      </c>
      <c r="BC28" s="68">
        <f>2485*0.0001</f>
        <v>0.2485</v>
      </c>
      <c r="BD28" s="68"/>
      <c r="BE28" s="15"/>
      <c r="BF28" s="5">
        <f t="shared" si="12"/>
        <v>10281</v>
      </c>
      <c r="BG28" s="42">
        <v>2717</v>
      </c>
      <c r="BH28" s="42">
        <v>2352</v>
      </c>
      <c r="BI28" s="42"/>
      <c r="BJ28" s="42"/>
      <c r="BK28" s="42">
        <v>5212</v>
      </c>
      <c r="BL28" s="42"/>
      <c r="BM28" s="15"/>
    </row>
    <row r="29" spans="1:65" outlineLevel="5" x14ac:dyDescent="0.3">
      <c r="A29" s="22">
        <f t="shared" si="5"/>
        <v>1</v>
      </c>
      <c r="B29" s="9">
        <f t="shared" si="13"/>
        <v>44939</v>
      </c>
      <c r="C29" s="150">
        <v>310941</v>
      </c>
      <c r="D29" s="64">
        <f t="shared" si="6"/>
        <v>35.5</v>
      </c>
      <c r="E29" s="12">
        <v>35</v>
      </c>
      <c r="F29" s="12">
        <v>36</v>
      </c>
      <c r="G29" s="12"/>
      <c r="H29" s="12"/>
      <c r="I29" s="12"/>
      <c r="J29" s="12"/>
      <c r="K29" s="12"/>
      <c r="L29" s="12"/>
      <c r="M29" s="74">
        <f t="shared" si="7"/>
        <v>7.2</v>
      </c>
      <c r="N29" s="83">
        <v>7.23</v>
      </c>
      <c r="O29" s="83">
        <v>7.18</v>
      </c>
      <c r="P29" s="83"/>
      <c r="Q29" s="83"/>
      <c r="R29" s="83"/>
      <c r="S29" s="83"/>
      <c r="T29" s="83"/>
      <c r="U29" s="83"/>
      <c r="V29" s="5" t="str">
        <f t="shared" si="8"/>
        <v/>
      </c>
      <c r="W29" s="41" t="s">
        <v>103</v>
      </c>
      <c r="X29" s="41" t="s">
        <v>103</v>
      </c>
      <c r="Y29" s="41"/>
      <c r="Z29" s="41"/>
      <c r="AA29" s="41"/>
      <c r="AB29" s="41"/>
      <c r="AC29" s="41"/>
      <c r="AD29" s="41"/>
      <c r="AE29" s="5" t="str">
        <f t="shared" si="9"/>
        <v/>
      </c>
      <c r="AF29" s="41" t="s">
        <v>103</v>
      </c>
      <c r="AG29" s="41" t="s">
        <v>103</v>
      </c>
      <c r="AH29" s="41"/>
      <c r="AI29" s="41"/>
      <c r="AJ29" s="41"/>
      <c r="AK29" s="41"/>
      <c r="AL29" s="41"/>
      <c r="AM29" s="41"/>
      <c r="AN29" s="45">
        <f t="shared" si="10"/>
        <v>25.485436893203882</v>
      </c>
      <c r="AO29" s="45">
        <v>824</v>
      </c>
      <c r="AP29" s="83" t="s">
        <v>103</v>
      </c>
      <c r="AQ29" s="83" t="s">
        <v>103</v>
      </c>
      <c r="AR29" s="126" t="str">
        <f t="shared" si="14"/>
        <v/>
      </c>
      <c r="AS29" s="126" t="str">
        <f t="shared" si="15"/>
        <v/>
      </c>
      <c r="AT29" s="45">
        <v>864</v>
      </c>
      <c r="AU29" s="124"/>
      <c r="AV29" s="83" t="s">
        <v>103</v>
      </c>
      <c r="AW29" s="126" t="str">
        <f t="shared" si="16"/>
        <v/>
      </c>
      <c r="AX29" s="126" t="str">
        <f t="shared" si="17"/>
        <v/>
      </c>
      <c r="AY29" s="64" t="str">
        <f t="shared" si="11"/>
        <v/>
      </c>
      <c r="AZ29" s="146">
        <v>82.87</v>
      </c>
      <c r="BA29" s="68" t="s">
        <v>103</v>
      </c>
      <c r="BB29" s="68" t="s">
        <v>103</v>
      </c>
      <c r="BC29" s="68" t="s">
        <v>103</v>
      </c>
      <c r="BD29" s="68"/>
      <c r="BE29" s="15"/>
      <c r="BF29" s="5">
        <f t="shared" si="12"/>
        <v>10382</v>
      </c>
      <c r="BG29" s="42">
        <v>2655</v>
      </c>
      <c r="BH29" s="42">
        <v>2350</v>
      </c>
      <c r="BI29" s="42"/>
      <c r="BJ29" s="42"/>
      <c r="BK29" s="42">
        <v>5377</v>
      </c>
      <c r="BL29" s="42"/>
      <c r="BM29" s="15"/>
    </row>
    <row r="30" spans="1:65" outlineLevel="5" x14ac:dyDescent="0.3">
      <c r="A30" s="22">
        <f t="shared" si="5"/>
        <v>1</v>
      </c>
      <c r="B30" s="9">
        <f t="shared" si="13"/>
        <v>44940</v>
      </c>
      <c r="C30" s="150">
        <v>304532</v>
      </c>
      <c r="D30" s="64">
        <f t="shared" si="6"/>
        <v>35.5</v>
      </c>
      <c r="E30" s="12">
        <v>35</v>
      </c>
      <c r="F30" s="12">
        <v>36</v>
      </c>
      <c r="G30" s="12"/>
      <c r="H30" s="12"/>
      <c r="I30" s="12"/>
      <c r="J30" s="12"/>
      <c r="K30" s="12"/>
      <c r="L30" s="12"/>
      <c r="M30" s="74">
        <f t="shared" si="7"/>
        <v>7.2</v>
      </c>
      <c r="N30" s="83">
        <v>7.25</v>
      </c>
      <c r="O30" s="83">
        <v>7.16</v>
      </c>
      <c r="P30" s="83"/>
      <c r="Q30" s="83"/>
      <c r="R30" s="83"/>
      <c r="S30" s="83"/>
      <c r="T30" s="83"/>
      <c r="U30" s="83"/>
      <c r="V30" s="5" t="str">
        <f t="shared" si="8"/>
        <v/>
      </c>
      <c r="W30" s="41" t="s">
        <v>103</v>
      </c>
      <c r="X30" s="41" t="s">
        <v>103</v>
      </c>
      <c r="Y30" s="41"/>
      <c r="Z30" s="41"/>
      <c r="AA30" s="41"/>
      <c r="AB30" s="41"/>
      <c r="AC30" s="41"/>
      <c r="AD30" s="41"/>
      <c r="AE30" s="5" t="str">
        <f t="shared" si="9"/>
        <v/>
      </c>
      <c r="AF30" s="41" t="s">
        <v>103</v>
      </c>
      <c r="AG30" s="41" t="s">
        <v>103</v>
      </c>
      <c r="AH30" s="41"/>
      <c r="AI30" s="41"/>
      <c r="AJ30" s="41"/>
      <c r="AK30" s="41"/>
      <c r="AL30" s="41"/>
      <c r="AM30" s="41"/>
      <c r="AN30" s="45">
        <f t="shared" si="10"/>
        <v>22.316684378320936</v>
      </c>
      <c r="AO30" s="45">
        <v>941</v>
      </c>
      <c r="AP30" s="83" t="s">
        <v>103</v>
      </c>
      <c r="AQ30" s="83" t="s">
        <v>103</v>
      </c>
      <c r="AR30" s="126" t="str">
        <f t="shared" si="14"/>
        <v/>
      </c>
      <c r="AS30" s="126" t="str">
        <f t="shared" si="15"/>
        <v/>
      </c>
      <c r="AT30" s="45">
        <v>1025</v>
      </c>
      <c r="AU30" s="124"/>
      <c r="AV30" s="83" t="s">
        <v>103</v>
      </c>
      <c r="AW30" s="126" t="str">
        <f t="shared" si="16"/>
        <v/>
      </c>
      <c r="AX30" s="126" t="str">
        <f t="shared" si="17"/>
        <v/>
      </c>
      <c r="AY30" s="64" t="str">
        <f t="shared" si="11"/>
        <v/>
      </c>
      <c r="AZ30" s="146" t="s">
        <v>103</v>
      </c>
      <c r="BA30" s="68" t="s">
        <v>103</v>
      </c>
      <c r="BB30" s="68" t="s">
        <v>103</v>
      </c>
      <c r="BC30" s="68" t="s">
        <v>103</v>
      </c>
      <c r="BD30" s="68"/>
      <c r="BE30" s="15"/>
      <c r="BF30" s="5">
        <f t="shared" si="12"/>
        <v>10636</v>
      </c>
      <c r="BG30" s="42">
        <v>3033</v>
      </c>
      <c r="BH30" s="42">
        <v>2350</v>
      </c>
      <c r="BI30" s="42"/>
      <c r="BJ30" s="42"/>
      <c r="BK30" s="42">
        <v>5253</v>
      </c>
      <c r="BL30" s="42"/>
      <c r="BM30" s="15"/>
    </row>
    <row r="31" spans="1:65" outlineLevel="5" x14ac:dyDescent="0.3">
      <c r="A31" s="22">
        <f t="shared" si="5"/>
        <v>1</v>
      </c>
      <c r="B31" s="9">
        <f t="shared" si="13"/>
        <v>44941</v>
      </c>
      <c r="C31" s="150">
        <v>291642</v>
      </c>
      <c r="D31" s="64">
        <f t="shared" si="6"/>
        <v>35</v>
      </c>
      <c r="E31" s="12">
        <v>34</v>
      </c>
      <c r="F31" s="12">
        <v>36</v>
      </c>
      <c r="G31" s="12"/>
      <c r="H31" s="12"/>
      <c r="I31" s="12"/>
      <c r="J31" s="12"/>
      <c r="K31" s="12"/>
      <c r="L31" s="12"/>
      <c r="M31" s="74">
        <f t="shared" si="7"/>
        <v>7.3</v>
      </c>
      <c r="N31" s="83">
        <v>7.3</v>
      </c>
      <c r="O31" s="83">
        <v>7.21</v>
      </c>
      <c r="P31" s="83"/>
      <c r="Q31" s="83"/>
      <c r="R31" s="83"/>
      <c r="S31" s="83"/>
      <c r="T31" s="83"/>
      <c r="U31" s="83"/>
      <c r="V31" s="5" t="str">
        <f t="shared" si="8"/>
        <v/>
      </c>
      <c r="W31" s="41" t="s">
        <v>103</v>
      </c>
      <c r="X31" s="41" t="s">
        <v>103</v>
      </c>
      <c r="Y31" s="41"/>
      <c r="Z31" s="41"/>
      <c r="AA31" s="41"/>
      <c r="AB31" s="41"/>
      <c r="AC31" s="41"/>
      <c r="AD31" s="41"/>
      <c r="AE31" s="5" t="str">
        <f t="shared" si="9"/>
        <v/>
      </c>
      <c r="AF31" s="41" t="s">
        <v>103</v>
      </c>
      <c r="AG31" s="41" t="s">
        <v>103</v>
      </c>
      <c r="AH31" s="41"/>
      <c r="AI31" s="41"/>
      <c r="AJ31" s="41"/>
      <c r="AK31" s="41"/>
      <c r="AL31" s="41"/>
      <c r="AM31" s="41"/>
      <c r="AN31" s="45">
        <f t="shared" si="10"/>
        <v>23.890784982935152</v>
      </c>
      <c r="AO31" s="45">
        <v>879</v>
      </c>
      <c r="AP31" s="83" t="s">
        <v>103</v>
      </c>
      <c r="AQ31" s="83" t="s">
        <v>103</v>
      </c>
      <c r="AR31" s="126" t="str">
        <f t="shared" si="14"/>
        <v/>
      </c>
      <c r="AS31" s="126" t="str">
        <f t="shared" si="15"/>
        <v/>
      </c>
      <c r="AT31" s="45">
        <v>1021</v>
      </c>
      <c r="AU31" s="124"/>
      <c r="AV31" s="83" t="s">
        <v>103</v>
      </c>
      <c r="AW31" s="126" t="str">
        <f t="shared" si="16"/>
        <v/>
      </c>
      <c r="AX31" s="126" t="str">
        <f t="shared" si="17"/>
        <v/>
      </c>
      <c r="AY31" s="64" t="str">
        <f t="shared" si="11"/>
        <v/>
      </c>
      <c r="AZ31" s="146" t="s">
        <v>103</v>
      </c>
      <c r="BA31" s="68" t="s">
        <v>103</v>
      </c>
      <c r="BB31" s="68" t="s">
        <v>103</v>
      </c>
      <c r="BC31" s="68" t="s">
        <v>103</v>
      </c>
      <c r="BD31" s="68"/>
      <c r="BE31" s="15"/>
      <c r="BF31" s="5">
        <f t="shared" si="12"/>
        <v>10846</v>
      </c>
      <c r="BG31" s="42">
        <v>3412</v>
      </c>
      <c r="BH31" s="42">
        <v>2352</v>
      </c>
      <c r="BI31" s="42"/>
      <c r="BJ31" s="42"/>
      <c r="BK31" s="42">
        <v>5082</v>
      </c>
      <c r="BL31" s="42"/>
      <c r="BM31" s="15"/>
    </row>
    <row r="32" spans="1:65" outlineLevel="5" x14ac:dyDescent="0.3">
      <c r="A32" s="22">
        <f t="shared" si="5"/>
        <v>1</v>
      </c>
      <c r="B32" s="9">
        <f t="shared" si="13"/>
        <v>44942</v>
      </c>
      <c r="C32" s="150">
        <v>298585</v>
      </c>
      <c r="D32" s="64">
        <f t="shared" si="6"/>
        <v>35</v>
      </c>
      <c r="E32" s="12">
        <v>35</v>
      </c>
      <c r="F32" s="12">
        <v>35</v>
      </c>
      <c r="G32" s="12"/>
      <c r="H32" s="12"/>
      <c r="I32" s="12"/>
      <c r="J32" s="12"/>
      <c r="K32" s="12"/>
      <c r="L32" s="12"/>
      <c r="M32" s="74">
        <f t="shared" si="7"/>
        <v>7.3</v>
      </c>
      <c r="N32" s="83">
        <v>7.28</v>
      </c>
      <c r="O32" s="83">
        <v>7.23</v>
      </c>
      <c r="P32" s="83"/>
      <c r="Q32" s="83"/>
      <c r="R32" s="83"/>
      <c r="S32" s="83"/>
      <c r="T32" s="83"/>
      <c r="U32" s="83"/>
      <c r="V32" s="5" t="str">
        <f t="shared" si="8"/>
        <v/>
      </c>
      <c r="W32" s="41" t="s">
        <v>103</v>
      </c>
      <c r="X32" s="41" t="s">
        <v>103</v>
      </c>
      <c r="Y32" s="41"/>
      <c r="Z32" s="41"/>
      <c r="AA32" s="41"/>
      <c r="AB32" s="41"/>
      <c r="AC32" s="41"/>
      <c r="AD32" s="41"/>
      <c r="AE32" s="5" t="str">
        <f t="shared" si="9"/>
        <v/>
      </c>
      <c r="AF32" s="41" t="s">
        <v>103</v>
      </c>
      <c r="AG32" s="41" t="s">
        <v>103</v>
      </c>
      <c r="AH32" s="41"/>
      <c r="AI32" s="41"/>
      <c r="AJ32" s="41"/>
      <c r="AK32" s="41"/>
      <c r="AL32" s="41"/>
      <c r="AM32" s="41"/>
      <c r="AN32" s="45">
        <f t="shared" si="10"/>
        <v>23.178807947019866</v>
      </c>
      <c r="AO32" s="45">
        <v>906</v>
      </c>
      <c r="AP32" s="83" t="s">
        <v>103</v>
      </c>
      <c r="AQ32" s="83" t="s">
        <v>103</v>
      </c>
      <c r="AR32" s="126" t="str">
        <f t="shared" si="14"/>
        <v/>
      </c>
      <c r="AS32" s="126" t="str">
        <f t="shared" si="15"/>
        <v/>
      </c>
      <c r="AT32" s="45">
        <v>993</v>
      </c>
      <c r="AU32" s="124"/>
      <c r="AV32" s="83" t="s">
        <v>103</v>
      </c>
      <c r="AW32" s="126" t="str">
        <f t="shared" si="16"/>
        <v/>
      </c>
      <c r="AX32" s="126" t="str">
        <f t="shared" si="17"/>
        <v/>
      </c>
      <c r="AY32" s="64" t="str">
        <f t="shared" si="11"/>
        <v/>
      </c>
      <c r="AZ32" s="146">
        <v>82.88</v>
      </c>
      <c r="BA32" s="68" t="s">
        <v>103</v>
      </c>
      <c r="BB32" s="68" t="s">
        <v>103</v>
      </c>
      <c r="BC32" s="68" t="s">
        <v>103</v>
      </c>
      <c r="BD32" s="68"/>
      <c r="BE32" s="15"/>
      <c r="BF32" s="5">
        <f t="shared" si="12"/>
        <v>10252</v>
      </c>
      <c r="BG32" s="42">
        <v>2962</v>
      </c>
      <c r="BH32" s="42">
        <v>2352</v>
      </c>
      <c r="BI32" s="42"/>
      <c r="BJ32" s="42"/>
      <c r="BK32" s="42">
        <v>4938</v>
      </c>
      <c r="BL32" s="42"/>
      <c r="BM32" s="15"/>
    </row>
    <row r="33" spans="1:65" outlineLevel="5" x14ac:dyDescent="0.3">
      <c r="A33" s="22">
        <f t="shared" si="5"/>
        <v>1</v>
      </c>
      <c r="B33" s="9">
        <f t="shared" si="13"/>
        <v>44943</v>
      </c>
      <c r="C33" s="150">
        <v>300862</v>
      </c>
      <c r="D33" s="64">
        <f t="shared" si="6"/>
        <v>35</v>
      </c>
      <c r="E33" s="12">
        <v>35</v>
      </c>
      <c r="F33" s="12">
        <v>35</v>
      </c>
      <c r="G33" s="12"/>
      <c r="H33" s="12"/>
      <c r="I33" s="12"/>
      <c r="J33" s="12"/>
      <c r="K33" s="12"/>
      <c r="L33" s="12"/>
      <c r="M33" s="74">
        <f t="shared" si="7"/>
        <v>7.3</v>
      </c>
      <c r="N33" s="83">
        <v>7.26</v>
      </c>
      <c r="O33" s="83">
        <v>7.24</v>
      </c>
      <c r="P33" s="83"/>
      <c r="Q33" s="83"/>
      <c r="R33" s="83"/>
      <c r="S33" s="83"/>
      <c r="T33" s="83"/>
      <c r="U33" s="83"/>
      <c r="V33" s="5" t="str">
        <f t="shared" si="8"/>
        <v/>
      </c>
      <c r="W33" s="41" t="s">
        <v>103</v>
      </c>
      <c r="X33" s="41" t="s">
        <v>103</v>
      </c>
      <c r="Y33" s="41"/>
      <c r="Z33" s="41"/>
      <c r="AA33" s="41"/>
      <c r="AB33" s="41"/>
      <c r="AC33" s="41"/>
      <c r="AD33" s="41"/>
      <c r="AE33" s="5" t="str">
        <f t="shared" si="9"/>
        <v/>
      </c>
      <c r="AF33" s="41" t="s">
        <v>103</v>
      </c>
      <c r="AG33" s="41" t="s">
        <v>103</v>
      </c>
      <c r="AH33" s="41"/>
      <c r="AI33" s="41"/>
      <c r="AJ33" s="41"/>
      <c r="AK33" s="41"/>
      <c r="AL33" s="41"/>
      <c r="AM33" s="41"/>
      <c r="AN33" s="45">
        <f t="shared" si="10"/>
        <v>24.054982817869416</v>
      </c>
      <c r="AO33" s="45">
        <v>873</v>
      </c>
      <c r="AP33" s="83" t="s">
        <v>103</v>
      </c>
      <c r="AQ33" s="83" t="s">
        <v>103</v>
      </c>
      <c r="AR33" s="126" t="str">
        <f t="shared" si="14"/>
        <v/>
      </c>
      <c r="AS33" s="126" t="str">
        <f t="shared" si="15"/>
        <v/>
      </c>
      <c r="AT33" s="45">
        <v>964</v>
      </c>
      <c r="AU33" s="124"/>
      <c r="AV33" s="83" t="s">
        <v>103</v>
      </c>
      <c r="AW33" s="126" t="str">
        <f t="shared" si="16"/>
        <v/>
      </c>
      <c r="AX33" s="126" t="str">
        <f t="shared" si="17"/>
        <v/>
      </c>
      <c r="AY33" s="64" t="str">
        <f t="shared" si="11"/>
        <v/>
      </c>
      <c r="AZ33" s="146">
        <v>82.83</v>
      </c>
      <c r="BA33" s="68" t="s">
        <v>103</v>
      </c>
      <c r="BB33" s="68" t="s">
        <v>103</v>
      </c>
      <c r="BC33" s="68" t="s">
        <v>103</v>
      </c>
      <c r="BD33" s="68"/>
      <c r="BE33" s="15"/>
      <c r="BF33" s="5">
        <f t="shared" si="12"/>
        <v>10741</v>
      </c>
      <c r="BG33" s="42">
        <v>3494</v>
      </c>
      <c r="BH33" s="42">
        <v>2352</v>
      </c>
      <c r="BI33" s="42"/>
      <c r="BJ33" s="42"/>
      <c r="BK33" s="42">
        <v>4895</v>
      </c>
      <c r="BL33" s="42"/>
      <c r="BM33" s="15"/>
    </row>
    <row r="34" spans="1:65" outlineLevel="5" x14ac:dyDescent="0.3">
      <c r="A34" s="22">
        <f t="shared" si="5"/>
        <v>1</v>
      </c>
      <c r="B34" s="9">
        <f t="shared" si="13"/>
        <v>44944</v>
      </c>
      <c r="C34" s="150">
        <v>295785</v>
      </c>
      <c r="D34" s="64">
        <f t="shared" si="6"/>
        <v>34.5</v>
      </c>
      <c r="E34" s="12">
        <v>34</v>
      </c>
      <c r="F34" s="12">
        <v>35</v>
      </c>
      <c r="G34" s="12"/>
      <c r="H34" s="12"/>
      <c r="I34" s="12"/>
      <c r="J34" s="12"/>
      <c r="K34" s="12"/>
      <c r="L34" s="12"/>
      <c r="M34" s="74">
        <f t="shared" si="7"/>
        <v>7.3</v>
      </c>
      <c r="N34" s="83">
        <v>7.29</v>
      </c>
      <c r="O34" s="83">
        <v>7.25</v>
      </c>
      <c r="P34" s="83"/>
      <c r="Q34" s="83"/>
      <c r="R34" s="83"/>
      <c r="S34" s="83"/>
      <c r="T34" s="83"/>
      <c r="U34" s="83"/>
      <c r="V34" s="5" t="str">
        <f t="shared" si="8"/>
        <v/>
      </c>
      <c r="W34" s="41" t="s">
        <v>103</v>
      </c>
      <c r="X34" s="41" t="s">
        <v>103</v>
      </c>
      <c r="Y34" s="41"/>
      <c r="Z34" s="41"/>
      <c r="AA34" s="41"/>
      <c r="AB34" s="41"/>
      <c r="AC34" s="41"/>
      <c r="AD34" s="41"/>
      <c r="AE34" s="5" t="str">
        <f t="shared" si="9"/>
        <v/>
      </c>
      <c r="AF34" s="41" t="s">
        <v>103</v>
      </c>
      <c r="AG34" s="41" t="s">
        <v>103</v>
      </c>
      <c r="AH34" s="41"/>
      <c r="AI34" s="41"/>
      <c r="AJ34" s="41"/>
      <c r="AK34" s="41"/>
      <c r="AL34" s="41"/>
      <c r="AM34" s="41"/>
      <c r="AN34" s="45">
        <f t="shared" si="10"/>
        <v>24.676850763807284</v>
      </c>
      <c r="AO34" s="45">
        <v>851</v>
      </c>
      <c r="AP34" s="83" t="s">
        <v>103</v>
      </c>
      <c r="AQ34" s="83" t="s">
        <v>103</v>
      </c>
      <c r="AR34" s="126" t="str">
        <f t="shared" si="14"/>
        <v/>
      </c>
      <c r="AS34" s="126" t="str">
        <f t="shared" si="15"/>
        <v/>
      </c>
      <c r="AT34" s="45">
        <v>962</v>
      </c>
      <c r="AU34" s="124"/>
      <c r="AV34" s="83" t="s">
        <v>103</v>
      </c>
      <c r="AW34" s="126" t="str">
        <f t="shared" si="16"/>
        <v/>
      </c>
      <c r="AX34" s="126" t="str">
        <f t="shared" si="17"/>
        <v/>
      </c>
      <c r="AY34" s="64" t="str">
        <f t="shared" si="11"/>
        <v/>
      </c>
      <c r="AZ34" s="146">
        <v>82.8</v>
      </c>
      <c r="BA34" s="68">
        <v>61.2</v>
      </c>
      <c r="BB34" s="68">
        <v>37.6</v>
      </c>
      <c r="BC34" s="68">
        <f>2327*0.0001</f>
        <v>0.23270000000000002</v>
      </c>
      <c r="BD34" s="68"/>
      <c r="BE34" s="15"/>
      <c r="BF34" s="5">
        <f t="shared" si="12"/>
        <v>12401</v>
      </c>
      <c r="BG34" s="42">
        <v>5120</v>
      </c>
      <c r="BH34" s="42">
        <v>2352</v>
      </c>
      <c r="BI34" s="42"/>
      <c r="BJ34" s="42"/>
      <c r="BK34" s="42">
        <v>4929</v>
      </c>
      <c r="BL34" s="42"/>
      <c r="BM34" s="15"/>
    </row>
    <row r="35" spans="1:65" outlineLevel="5" x14ac:dyDescent="0.3">
      <c r="A35" s="22">
        <f t="shared" si="5"/>
        <v>1</v>
      </c>
      <c r="B35" s="9">
        <f t="shared" si="13"/>
        <v>44945</v>
      </c>
      <c r="C35" s="150">
        <v>304399</v>
      </c>
      <c r="D35" s="64">
        <f t="shared" si="6"/>
        <v>35</v>
      </c>
      <c r="E35" s="12">
        <v>35</v>
      </c>
      <c r="F35" s="12">
        <v>35</v>
      </c>
      <c r="G35" s="12"/>
      <c r="H35" s="12"/>
      <c r="I35" s="12"/>
      <c r="J35" s="12"/>
      <c r="K35" s="12"/>
      <c r="L35" s="12"/>
      <c r="M35" s="74">
        <f t="shared" si="7"/>
        <v>7.3</v>
      </c>
      <c r="N35" s="83">
        <v>7.34</v>
      </c>
      <c r="O35" s="83">
        <v>7.26</v>
      </c>
      <c r="P35" s="83"/>
      <c r="Q35" s="83"/>
      <c r="R35" s="83"/>
      <c r="S35" s="83"/>
      <c r="T35" s="83"/>
      <c r="U35" s="83"/>
      <c r="V35" s="5">
        <f t="shared" si="8"/>
        <v>470</v>
      </c>
      <c r="W35" s="41">
        <v>467</v>
      </c>
      <c r="X35" s="41">
        <v>473</v>
      </c>
      <c r="Y35" s="41"/>
      <c r="Z35" s="41"/>
      <c r="AA35" s="41"/>
      <c r="AB35" s="41"/>
      <c r="AC35" s="41"/>
      <c r="AD35" s="41"/>
      <c r="AE35" s="5">
        <f t="shared" si="9"/>
        <v>4825</v>
      </c>
      <c r="AF35" s="41">
        <v>4650</v>
      </c>
      <c r="AG35" s="41">
        <v>5000</v>
      </c>
      <c r="AH35" s="41"/>
      <c r="AI35" s="41"/>
      <c r="AJ35" s="41"/>
      <c r="AK35" s="41"/>
      <c r="AL35" s="41"/>
      <c r="AM35" s="41"/>
      <c r="AN35" s="45">
        <f t="shared" si="10"/>
        <v>24.305555555555557</v>
      </c>
      <c r="AO35" s="45">
        <v>864</v>
      </c>
      <c r="AP35" s="83">
        <v>4.03</v>
      </c>
      <c r="AQ35" s="83">
        <v>3.36</v>
      </c>
      <c r="AR35" s="126">
        <f t="shared" si="14"/>
        <v>83.374689826302713</v>
      </c>
      <c r="AS35" s="126">
        <f t="shared" si="15"/>
        <v>16.625310173697287</v>
      </c>
      <c r="AT35" s="45">
        <v>998</v>
      </c>
      <c r="AU35" s="124">
        <v>2.75</v>
      </c>
      <c r="AV35" s="83">
        <v>1.95</v>
      </c>
      <c r="AW35" s="126">
        <f t="shared" si="16"/>
        <v>70.909090909090907</v>
      </c>
      <c r="AX35" s="126">
        <f t="shared" si="17"/>
        <v>29.090909090909093</v>
      </c>
      <c r="AY35" s="64">
        <f t="shared" si="11"/>
        <v>51.395089285714235</v>
      </c>
      <c r="AZ35" s="146">
        <v>83.65</v>
      </c>
      <c r="BA35" s="68" t="s">
        <v>103</v>
      </c>
      <c r="BB35" s="68" t="s">
        <v>103</v>
      </c>
      <c r="BC35" s="68" t="s">
        <v>103</v>
      </c>
      <c r="BD35" s="68"/>
      <c r="BE35" s="15"/>
      <c r="BF35" s="5">
        <f t="shared" si="12"/>
        <v>11738</v>
      </c>
      <c r="BG35" s="42">
        <v>4468</v>
      </c>
      <c r="BH35" s="42">
        <v>2352</v>
      </c>
      <c r="BI35" s="42"/>
      <c r="BJ35" s="42"/>
      <c r="BK35" s="42">
        <v>4918</v>
      </c>
      <c r="BL35" s="42"/>
      <c r="BM35" s="15"/>
    </row>
    <row r="36" spans="1:65" outlineLevel="5" x14ac:dyDescent="0.3">
      <c r="A36" s="22">
        <f t="shared" si="5"/>
        <v>1</v>
      </c>
      <c r="B36" s="9">
        <f t="shared" si="13"/>
        <v>44946</v>
      </c>
      <c r="C36" s="150">
        <v>300636</v>
      </c>
      <c r="D36" s="64">
        <f t="shared" si="6"/>
        <v>35.5</v>
      </c>
      <c r="E36" s="12">
        <v>36</v>
      </c>
      <c r="F36" s="12">
        <v>35</v>
      </c>
      <c r="G36" s="12"/>
      <c r="H36" s="12"/>
      <c r="I36" s="12"/>
      <c r="J36" s="12"/>
      <c r="K36" s="12"/>
      <c r="L36" s="12"/>
      <c r="M36" s="74">
        <f t="shared" si="7"/>
        <v>7.3</v>
      </c>
      <c r="N36" s="83">
        <v>7.33</v>
      </c>
      <c r="O36" s="83">
        <v>7.25</v>
      </c>
      <c r="P36" s="83"/>
      <c r="Q36" s="83"/>
      <c r="R36" s="83"/>
      <c r="S36" s="83"/>
      <c r="T36" s="83"/>
      <c r="U36" s="83"/>
      <c r="V36" s="5" t="str">
        <f t="shared" si="8"/>
        <v/>
      </c>
      <c r="W36" s="41" t="s">
        <v>103</v>
      </c>
      <c r="X36" s="41" t="s">
        <v>103</v>
      </c>
      <c r="Y36" s="41"/>
      <c r="Z36" s="41"/>
      <c r="AA36" s="41"/>
      <c r="AB36" s="41"/>
      <c r="AC36" s="41"/>
      <c r="AD36" s="41"/>
      <c r="AE36" s="5" t="str">
        <f t="shared" si="9"/>
        <v/>
      </c>
      <c r="AF36" s="41" t="s">
        <v>103</v>
      </c>
      <c r="AG36" s="41" t="s">
        <v>103</v>
      </c>
      <c r="AH36" s="41"/>
      <c r="AI36" s="41"/>
      <c r="AJ36" s="41"/>
      <c r="AK36" s="41"/>
      <c r="AL36" s="41"/>
      <c r="AM36" s="41"/>
      <c r="AN36" s="45">
        <f t="shared" si="10"/>
        <v>21.472392638036808</v>
      </c>
      <c r="AO36" s="45">
        <v>978</v>
      </c>
      <c r="AP36" s="83" t="s">
        <v>103</v>
      </c>
      <c r="AQ36" s="83" t="s">
        <v>103</v>
      </c>
      <c r="AR36" s="126" t="str">
        <f t="shared" si="14"/>
        <v/>
      </c>
      <c r="AS36" s="126" t="str">
        <f t="shared" si="15"/>
        <v/>
      </c>
      <c r="AT36" s="45">
        <v>846</v>
      </c>
      <c r="AU36" s="124"/>
      <c r="AV36" s="83" t="s">
        <v>103</v>
      </c>
      <c r="AW36" s="126" t="str">
        <f t="shared" si="16"/>
        <v/>
      </c>
      <c r="AX36" s="126" t="str">
        <f t="shared" si="17"/>
        <v/>
      </c>
      <c r="AY36" s="64" t="str">
        <f t="shared" si="11"/>
        <v/>
      </c>
      <c r="AZ36" s="146">
        <v>83.52</v>
      </c>
      <c r="BA36" s="68" t="s">
        <v>103</v>
      </c>
      <c r="BB36" s="68" t="s">
        <v>103</v>
      </c>
      <c r="BC36" s="68" t="s">
        <v>103</v>
      </c>
      <c r="BD36" s="68"/>
      <c r="BE36" s="15"/>
      <c r="BF36" s="5">
        <f t="shared" si="12"/>
        <v>12532</v>
      </c>
      <c r="BG36" s="42">
        <v>5213</v>
      </c>
      <c r="BH36" s="42">
        <v>2352</v>
      </c>
      <c r="BI36" s="42"/>
      <c r="BJ36" s="42"/>
      <c r="BK36" s="42">
        <v>4967</v>
      </c>
      <c r="BL36" s="42"/>
      <c r="BM36" s="15"/>
    </row>
    <row r="37" spans="1:65" outlineLevel="5" x14ac:dyDescent="0.3">
      <c r="A37" s="22">
        <f t="shared" si="5"/>
        <v>1</v>
      </c>
      <c r="B37" s="9">
        <f t="shared" si="13"/>
        <v>44947</v>
      </c>
      <c r="C37" s="150">
        <v>312582</v>
      </c>
      <c r="D37" s="64">
        <f t="shared" si="6"/>
        <v>35</v>
      </c>
      <c r="E37" s="12">
        <v>35</v>
      </c>
      <c r="F37" s="12">
        <v>35</v>
      </c>
      <c r="G37" s="12"/>
      <c r="H37" s="12"/>
      <c r="I37" s="12"/>
      <c r="J37" s="12"/>
      <c r="K37" s="12"/>
      <c r="L37" s="12"/>
      <c r="M37" s="74">
        <f t="shared" si="7"/>
        <v>7.3</v>
      </c>
      <c r="N37" s="83">
        <v>7.29</v>
      </c>
      <c r="O37" s="83">
        <v>7.24</v>
      </c>
      <c r="P37" s="83"/>
      <c r="Q37" s="83"/>
      <c r="R37" s="83"/>
      <c r="S37" s="83"/>
      <c r="T37" s="83"/>
      <c r="U37" s="83"/>
      <c r="V37" s="5" t="str">
        <f t="shared" si="8"/>
        <v/>
      </c>
      <c r="W37" s="41" t="s">
        <v>103</v>
      </c>
      <c r="X37" s="41" t="s">
        <v>103</v>
      </c>
      <c r="Y37" s="41"/>
      <c r="Z37" s="41"/>
      <c r="AA37" s="41"/>
      <c r="AB37" s="41"/>
      <c r="AC37" s="41"/>
      <c r="AD37" s="41"/>
      <c r="AE37" s="5" t="str">
        <f t="shared" si="9"/>
        <v/>
      </c>
      <c r="AF37" s="41" t="s">
        <v>103</v>
      </c>
      <c r="AG37" s="41" t="s">
        <v>103</v>
      </c>
      <c r="AH37" s="41"/>
      <c r="AI37" s="41"/>
      <c r="AJ37" s="41"/>
      <c r="AK37" s="41"/>
      <c r="AL37" s="41"/>
      <c r="AM37" s="41"/>
      <c r="AN37" s="45">
        <f t="shared" si="10"/>
        <v>23.945267958950968</v>
      </c>
      <c r="AO37" s="45">
        <v>877</v>
      </c>
      <c r="AP37" s="83" t="s">
        <v>103</v>
      </c>
      <c r="AQ37" s="83" t="s">
        <v>103</v>
      </c>
      <c r="AR37" s="126" t="str">
        <f t="shared" si="14"/>
        <v/>
      </c>
      <c r="AS37" s="126" t="str">
        <f t="shared" si="15"/>
        <v/>
      </c>
      <c r="AT37" s="45">
        <v>829</v>
      </c>
      <c r="AU37" s="124"/>
      <c r="AV37" s="83" t="s">
        <v>103</v>
      </c>
      <c r="AW37" s="126" t="str">
        <f t="shared" si="16"/>
        <v/>
      </c>
      <c r="AX37" s="126" t="str">
        <f t="shared" si="17"/>
        <v/>
      </c>
      <c r="AY37" s="64" t="str">
        <f t="shared" si="11"/>
        <v/>
      </c>
      <c r="AZ37" s="146" t="s">
        <v>103</v>
      </c>
      <c r="BA37" s="68" t="s">
        <v>103</v>
      </c>
      <c r="BB37" s="68" t="s">
        <v>103</v>
      </c>
      <c r="BC37" s="68" t="s">
        <v>103</v>
      </c>
      <c r="BD37" s="68"/>
      <c r="BE37" s="15"/>
      <c r="BF37" s="5">
        <f t="shared" si="12"/>
        <v>11924</v>
      </c>
      <c r="BG37" s="42">
        <v>4706</v>
      </c>
      <c r="BH37" s="42">
        <v>2350</v>
      </c>
      <c r="BI37" s="42"/>
      <c r="BJ37" s="42"/>
      <c r="BK37" s="42">
        <v>4868</v>
      </c>
      <c r="BL37" s="42"/>
      <c r="BM37" s="15"/>
    </row>
    <row r="38" spans="1:65" outlineLevel="5" x14ac:dyDescent="0.3">
      <c r="A38" s="22">
        <f t="shared" si="5"/>
        <v>1</v>
      </c>
      <c r="B38" s="9">
        <f t="shared" si="13"/>
        <v>44948</v>
      </c>
      <c r="C38" s="150">
        <v>289171</v>
      </c>
      <c r="D38" s="64">
        <f t="shared" si="6"/>
        <v>35.5</v>
      </c>
      <c r="E38" s="12">
        <v>36</v>
      </c>
      <c r="F38" s="12">
        <v>35</v>
      </c>
      <c r="G38" s="12"/>
      <c r="H38" s="12"/>
      <c r="I38" s="12"/>
      <c r="J38" s="12"/>
      <c r="K38" s="12"/>
      <c r="L38" s="12"/>
      <c r="M38" s="74">
        <f t="shared" si="7"/>
        <v>7.3</v>
      </c>
      <c r="N38" s="83">
        <v>7.31</v>
      </c>
      <c r="O38" s="83">
        <v>7.22</v>
      </c>
      <c r="P38" s="83"/>
      <c r="Q38" s="83"/>
      <c r="R38" s="83"/>
      <c r="S38" s="83"/>
      <c r="T38" s="83"/>
      <c r="U38" s="83"/>
      <c r="V38" s="5" t="str">
        <f t="shared" si="8"/>
        <v/>
      </c>
      <c r="W38" s="41" t="s">
        <v>103</v>
      </c>
      <c r="X38" s="41" t="s">
        <v>103</v>
      </c>
      <c r="Y38" s="41"/>
      <c r="Z38" s="41"/>
      <c r="AA38" s="41"/>
      <c r="AB38" s="41"/>
      <c r="AC38" s="41"/>
      <c r="AD38" s="41"/>
      <c r="AE38" s="5" t="str">
        <f t="shared" si="9"/>
        <v/>
      </c>
      <c r="AF38" s="41" t="s">
        <v>103</v>
      </c>
      <c r="AG38" s="41" t="s">
        <v>103</v>
      </c>
      <c r="AH38" s="41"/>
      <c r="AI38" s="41"/>
      <c r="AJ38" s="41"/>
      <c r="AK38" s="41"/>
      <c r="AL38" s="41"/>
      <c r="AM38" s="41"/>
      <c r="AN38" s="45">
        <f t="shared" si="10"/>
        <v>23.782559456398641</v>
      </c>
      <c r="AO38" s="45">
        <v>883</v>
      </c>
      <c r="AP38" s="83" t="s">
        <v>103</v>
      </c>
      <c r="AQ38" s="83" t="s">
        <v>103</v>
      </c>
      <c r="AR38" s="126" t="str">
        <f t="shared" si="14"/>
        <v/>
      </c>
      <c r="AS38" s="126" t="str">
        <f t="shared" si="15"/>
        <v/>
      </c>
      <c r="AT38" s="45">
        <v>839</v>
      </c>
      <c r="AU38" s="124"/>
      <c r="AV38" s="83" t="s">
        <v>103</v>
      </c>
      <c r="AW38" s="126" t="str">
        <f t="shared" si="16"/>
        <v/>
      </c>
      <c r="AX38" s="126" t="str">
        <f t="shared" si="17"/>
        <v/>
      </c>
      <c r="AY38" s="64" t="str">
        <f t="shared" si="11"/>
        <v/>
      </c>
      <c r="AZ38" s="146" t="s">
        <v>103</v>
      </c>
      <c r="BA38" s="68" t="s">
        <v>103</v>
      </c>
      <c r="BB38" s="68" t="s">
        <v>103</v>
      </c>
      <c r="BC38" s="68" t="s">
        <v>103</v>
      </c>
      <c r="BD38" s="68"/>
      <c r="BE38" s="15"/>
      <c r="BF38" s="5">
        <f t="shared" si="12"/>
        <v>12263</v>
      </c>
      <c r="BG38" s="42">
        <v>5020</v>
      </c>
      <c r="BH38" s="42">
        <v>2350</v>
      </c>
      <c r="BI38" s="42"/>
      <c r="BJ38" s="42"/>
      <c r="BK38" s="42">
        <v>4893</v>
      </c>
      <c r="BL38" s="42"/>
      <c r="BM38" s="15"/>
    </row>
    <row r="39" spans="1:65" outlineLevel="5" x14ac:dyDescent="0.3">
      <c r="A39" s="22">
        <f t="shared" si="5"/>
        <v>1</v>
      </c>
      <c r="B39" s="9">
        <f t="shared" si="13"/>
        <v>44949</v>
      </c>
      <c r="C39" s="150">
        <v>291987</v>
      </c>
      <c r="D39" s="64">
        <f t="shared" si="6"/>
        <v>35.5</v>
      </c>
      <c r="E39" s="12">
        <v>36</v>
      </c>
      <c r="F39" s="12">
        <v>35</v>
      </c>
      <c r="G39" s="12"/>
      <c r="H39" s="12"/>
      <c r="I39" s="12"/>
      <c r="J39" s="12"/>
      <c r="K39" s="12"/>
      <c r="L39" s="12"/>
      <c r="M39" s="74">
        <f t="shared" si="7"/>
        <v>7.3</v>
      </c>
      <c r="N39" s="83">
        <v>7.3</v>
      </c>
      <c r="O39" s="83">
        <v>7.21</v>
      </c>
      <c r="P39" s="83"/>
      <c r="Q39" s="83"/>
      <c r="R39" s="83"/>
      <c r="S39" s="83"/>
      <c r="T39" s="83"/>
      <c r="U39" s="83"/>
      <c r="V39" s="5" t="str">
        <f t="shared" si="8"/>
        <v/>
      </c>
      <c r="W39" s="41" t="s">
        <v>103</v>
      </c>
      <c r="X39" s="41" t="s">
        <v>103</v>
      </c>
      <c r="Y39" s="41"/>
      <c r="Z39" s="41"/>
      <c r="AA39" s="41"/>
      <c r="AB39" s="41"/>
      <c r="AC39" s="41"/>
      <c r="AD39" s="41"/>
      <c r="AE39" s="5" t="str">
        <f t="shared" si="9"/>
        <v/>
      </c>
      <c r="AF39" s="41" t="s">
        <v>103</v>
      </c>
      <c r="AG39" s="41" t="s">
        <v>103</v>
      </c>
      <c r="AH39" s="41"/>
      <c r="AI39" s="41"/>
      <c r="AJ39" s="41"/>
      <c r="AK39" s="41"/>
      <c r="AL39" s="41"/>
      <c r="AM39" s="41"/>
      <c r="AN39" s="45">
        <f t="shared" si="10"/>
        <v>25.240384615384617</v>
      </c>
      <c r="AO39" s="45">
        <v>832</v>
      </c>
      <c r="AP39" s="83" t="s">
        <v>103</v>
      </c>
      <c r="AQ39" s="83" t="s">
        <v>103</v>
      </c>
      <c r="AR39" s="126" t="str">
        <f t="shared" si="14"/>
        <v/>
      </c>
      <c r="AS39" s="126" t="str">
        <f t="shared" si="15"/>
        <v/>
      </c>
      <c r="AT39" s="45">
        <v>835</v>
      </c>
      <c r="AU39" s="124"/>
      <c r="AV39" s="83" t="s">
        <v>103</v>
      </c>
      <c r="AW39" s="126" t="str">
        <f t="shared" si="16"/>
        <v/>
      </c>
      <c r="AX39" s="126" t="str">
        <f t="shared" si="17"/>
        <v/>
      </c>
      <c r="AY39" s="64" t="str">
        <f t="shared" si="11"/>
        <v/>
      </c>
      <c r="AZ39" s="146" t="s">
        <v>103</v>
      </c>
      <c r="BA39" s="68" t="s">
        <v>103</v>
      </c>
      <c r="BB39" s="68" t="s">
        <v>103</v>
      </c>
      <c r="BC39" s="68" t="s">
        <v>103</v>
      </c>
      <c r="BD39" s="68"/>
      <c r="BE39" s="15"/>
      <c r="BF39" s="5">
        <f t="shared" si="12"/>
        <v>12751</v>
      </c>
      <c r="BG39" s="42">
        <v>5344</v>
      </c>
      <c r="BH39" s="42">
        <v>2352</v>
      </c>
      <c r="BI39" s="42"/>
      <c r="BJ39" s="42"/>
      <c r="BK39" s="42">
        <v>5055</v>
      </c>
      <c r="BL39" s="42"/>
      <c r="BM39" s="15"/>
    </row>
    <row r="40" spans="1:65" outlineLevel="5" x14ac:dyDescent="0.3">
      <c r="A40" s="22">
        <f t="shared" si="5"/>
        <v>1</v>
      </c>
      <c r="B40" s="9">
        <f t="shared" si="13"/>
        <v>44950</v>
      </c>
      <c r="C40" s="150">
        <v>298787</v>
      </c>
      <c r="D40" s="64">
        <f t="shared" si="6"/>
        <v>35.4</v>
      </c>
      <c r="E40" s="12">
        <v>35.700000000000003</v>
      </c>
      <c r="F40" s="12">
        <v>35</v>
      </c>
      <c r="G40" s="12"/>
      <c r="H40" s="12"/>
      <c r="I40" s="12"/>
      <c r="J40" s="12"/>
      <c r="K40" s="12"/>
      <c r="L40" s="12"/>
      <c r="M40" s="74">
        <f t="shared" si="7"/>
        <v>7.2</v>
      </c>
      <c r="N40" s="83">
        <v>7.24</v>
      </c>
      <c r="O40" s="83">
        <v>7.24</v>
      </c>
      <c r="P40" s="83"/>
      <c r="Q40" s="83"/>
      <c r="R40" s="83"/>
      <c r="S40" s="83"/>
      <c r="T40" s="83"/>
      <c r="U40" s="83"/>
      <c r="V40" s="5" t="str">
        <f t="shared" si="8"/>
        <v/>
      </c>
      <c r="W40" s="41" t="s">
        <v>103</v>
      </c>
      <c r="X40" s="41" t="s">
        <v>103</v>
      </c>
      <c r="Y40" s="41"/>
      <c r="Z40" s="41"/>
      <c r="AA40" s="41"/>
      <c r="AB40" s="41"/>
      <c r="AC40" s="41"/>
      <c r="AD40" s="41"/>
      <c r="AE40" s="5" t="str">
        <f t="shared" si="9"/>
        <v/>
      </c>
      <c r="AF40" s="41" t="s">
        <v>103</v>
      </c>
      <c r="AG40" s="41" t="s">
        <v>103</v>
      </c>
      <c r="AH40" s="41"/>
      <c r="AI40" s="41"/>
      <c r="AJ40" s="41"/>
      <c r="AK40" s="41"/>
      <c r="AL40" s="41"/>
      <c r="AM40" s="41"/>
      <c r="AN40" s="45">
        <f t="shared" si="10"/>
        <v>23.702031602708804</v>
      </c>
      <c r="AO40" s="45">
        <v>886</v>
      </c>
      <c r="AP40" s="83" t="s">
        <v>103</v>
      </c>
      <c r="AQ40" s="83" t="s">
        <v>103</v>
      </c>
      <c r="AR40" s="126" t="str">
        <f t="shared" si="14"/>
        <v/>
      </c>
      <c r="AS40" s="126" t="str">
        <f t="shared" si="15"/>
        <v/>
      </c>
      <c r="AT40" s="45">
        <v>841</v>
      </c>
      <c r="AU40" s="124"/>
      <c r="AV40" s="83" t="s">
        <v>103</v>
      </c>
      <c r="AW40" s="126" t="str">
        <f t="shared" si="16"/>
        <v/>
      </c>
      <c r="AX40" s="126" t="str">
        <f t="shared" si="17"/>
        <v/>
      </c>
      <c r="AY40" s="64" t="str">
        <f t="shared" si="11"/>
        <v/>
      </c>
      <c r="AZ40" s="146" t="s">
        <v>103</v>
      </c>
      <c r="BA40" s="68" t="s">
        <v>103</v>
      </c>
      <c r="BB40" s="68" t="s">
        <v>103</v>
      </c>
      <c r="BC40" s="68" t="s">
        <v>103</v>
      </c>
      <c r="BD40" s="68"/>
      <c r="BE40" s="15"/>
      <c r="BF40" s="5">
        <f t="shared" si="12"/>
        <v>12307</v>
      </c>
      <c r="BG40" s="42">
        <v>5156</v>
      </c>
      <c r="BH40" s="42">
        <v>2352</v>
      </c>
      <c r="BI40" s="42"/>
      <c r="BJ40" s="42"/>
      <c r="BK40" s="42">
        <v>4799</v>
      </c>
      <c r="BL40" s="42"/>
      <c r="BM40" s="15"/>
    </row>
    <row r="41" spans="1:65" outlineLevel="5" x14ac:dyDescent="0.3">
      <c r="A41" s="22">
        <f t="shared" si="5"/>
        <v>1</v>
      </c>
      <c r="B41" s="9">
        <f t="shared" si="13"/>
        <v>44951</v>
      </c>
      <c r="C41" s="150">
        <v>288062</v>
      </c>
      <c r="D41" s="64">
        <f t="shared" si="6"/>
        <v>35.299999999999997</v>
      </c>
      <c r="E41" s="12">
        <v>36</v>
      </c>
      <c r="F41" s="12">
        <v>34.5</v>
      </c>
      <c r="G41" s="12"/>
      <c r="H41" s="12"/>
      <c r="I41" s="12"/>
      <c r="J41" s="12"/>
      <c r="K41" s="12"/>
      <c r="L41" s="12"/>
      <c r="M41" s="74">
        <f t="shared" si="7"/>
        <v>7.2</v>
      </c>
      <c r="N41" s="83">
        <v>7.22</v>
      </c>
      <c r="O41" s="83">
        <v>7.26</v>
      </c>
      <c r="P41" s="83"/>
      <c r="Q41" s="83"/>
      <c r="R41" s="83"/>
      <c r="S41" s="83"/>
      <c r="T41" s="83"/>
      <c r="U41" s="83"/>
      <c r="V41" s="5" t="str">
        <f t="shared" si="8"/>
        <v/>
      </c>
      <c r="W41" s="41" t="s">
        <v>103</v>
      </c>
      <c r="X41" s="41" t="s">
        <v>103</v>
      </c>
      <c r="Y41" s="41"/>
      <c r="Z41" s="41"/>
      <c r="AA41" s="41"/>
      <c r="AB41" s="41"/>
      <c r="AC41" s="41"/>
      <c r="AD41" s="41"/>
      <c r="AE41" s="5" t="str">
        <f t="shared" si="9"/>
        <v/>
      </c>
      <c r="AF41" s="41" t="s">
        <v>103</v>
      </c>
      <c r="AG41" s="41" t="s">
        <v>103</v>
      </c>
      <c r="AH41" s="41"/>
      <c r="AI41" s="41"/>
      <c r="AJ41" s="41"/>
      <c r="AK41" s="41"/>
      <c r="AL41" s="41"/>
      <c r="AM41" s="41"/>
      <c r="AN41" s="45">
        <f t="shared" si="10"/>
        <v>25.798525798525798</v>
      </c>
      <c r="AO41" s="45">
        <v>814</v>
      </c>
      <c r="AP41" s="83" t="s">
        <v>103</v>
      </c>
      <c r="AQ41" s="83" t="s">
        <v>103</v>
      </c>
      <c r="AR41" s="126" t="str">
        <f t="shared" si="14"/>
        <v/>
      </c>
      <c r="AS41" s="126" t="str">
        <f t="shared" si="15"/>
        <v/>
      </c>
      <c r="AT41" s="45">
        <v>945</v>
      </c>
      <c r="AU41" s="124"/>
      <c r="AV41" s="83" t="s">
        <v>103</v>
      </c>
      <c r="AW41" s="126" t="str">
        <f t="shared" si="16"/>
        <v/>
      </c>
      <c r="AX41" s="126" t="str">
        <f t="shared" si="17"/>
        <v/>
      </c>
      <c r="AY41" s="64" t="str">
        <f t="shared" si="11"/>
        <v/>
      </c>
      <c r="AZ41" s="146">
        <v>82.95</v>
      </c>
      <c r="BA41" s="68" t="s">
        <v>103</v>
      </c>
      <c r="BB41" s="68" t="s">
        <v>103</v>
      </c>
      <c r="BC41" s="68" t="s">
        <v>103</v>
      </c>
      <c r="BD41" s="68"/>
      <c r="BE41" s="15"/>
      <c r="BF41" s="5">
        <f t="shared" si="12"/>
        <v>12032</v>
      </c>
      <c r="BG41" s="42">
        <v>5121</v>
      </c>
      <c r="BH41" s="42">
        <v>2352</v>
      </c>
      <c r="BI41" s="42"/>
      <c r="BJ41" s="42"/>
      <c r="BK41" s="42">
        <v>4559</v>
      </c>
      <c r="BL41" s="42"/>
      <c r="BM41" s="15"/>
    </row>
    <row r="42" spans="1:65" outlineLevel="5" x14ac:dyDescent="0.3">
      <c r="A42" s="22">
        <f t="shared" si="5"/>
        <v>1</v>
      </c>
      <c r="B42" s="9">
        <f t="shared" si="13"/>
        <v>44952</v>
      </c>
      <c r="C42" s="150">
        <v>299531</v>
      </c>
      <c r="D42" s="64">
        <f t="shared" si="6"/>
        <v>35</v>
      </c>
      <c r="E42" s="12">
        <v>34</v>
      </c>
      <c r="F42" s="12">
        <v>36</v>
      </c>
      <c r="G42" s="12"/>
      <c r="H42" s="12"/>
      <c r="I42" s="12"/>
      <c r="J42" s="12"/>
      <c r="K42" s="12"/>
      <c r="L42" s="12"/>
      <c r="M42" s="74">
        <f t="shared" si="7"/>
        <v>7.2</v>
      </c>
      <c r="N42" s="83">
        <v>7.2</v>
      </c>
      <c r="O42" s="83">
        <v>7.24</v>
      </c>
      <c r="P42" s="83"/>
      <c r="Q42" s="83"/>
      <c r="R42" s="83"/>
      <c r="S42" s="83"/>
      <c r="T42" s="83"/>
      <c r="U42" s="83"/>
      <c r="V42" s="5">
        <f t="shared" si="8"/>
        <v>405.5</v>
      </c>
      <c r="W42" s="41">
        <v>472</v>
      </c>
      <c r="X42" s="41">
        <v>339</v>
      </c>
      <c r="Y42" s="41"/>
      <c r="Z42" s="41"/>
      <c r="AA42" s="41"/>
      <c r="AB42" s="41"/>
      <c r="AC42" s="41"/>
      <c r="AD42" s="41"/>
      <c r="AE42" s="5">
        <f t="shared" si="9"/>
        <v>4625</v>
      </c>
      <c r="AF42" s="41">
        <v>4400</v>
      </c>
      <c r="AG42" s="41">
        <v>4850</v>
      </c>
      <c r="AH42" s="41"/>
      <c r="AI42" s="41"/>
      <c r="AJ42" s="41"/>
      <c r="AK42" s="41"/>
      <c r="AL42" s="41"/>
      <c r="AM42" s="41"/>
      <c r="AN42" s="45">
        <f t="shared" si="10"/>
        <v>26.888604353393085</v>
      </c>
      <c r="AO42" s="45">
        <v>781</v>
      </c>
      <c r="AP42" s="83">
        <v>4.49</v>
      </c>
      <c r="AQ42" s="83">
        <v>3.74</v>
      </c>
      <c r="AR42" s="126">
        <f t="shared" si="14"/>
        <v>83.29621380846325</v>
      </c>
      <c r="AS42" s="126">
        <f t="shared" si="15"/>
        <v>16.70378619153675</v>
      </c>
      <c r="AT42" s="45">
        <v>928</v>
      </c>
      <c r="AU42" s="124">
        <v>2.5099999999999998</v>
      </c>
      <c r="AV42" s="83">
        <v>1.77</v>
      </c>
      <c r="AW42" s="126">
        <f t="shared" si="16"/>
        <v>70.517928286852595</v>
      </c>
      <c r="AX42" s="126">
        <f t="shared" si="17"/>
        <v>29.482071713147405</v>
      </c>
      <c r="AY42" s="64">
        <f t="shared" si="11"/>
        <v>52.034253504841722</v>
      </c>
      <c r="AZ42" s="146">
        <v>82.66</v>
      </c>
      <c r="BA42" s="68" t="s">
        <v>103</v>
      </c>
      <c r="BB42" s="68" t="s">
        <v>103</v>
      </c>
      <c r="BC42" s="68" t="s">
        <v>103</v>
      </c>
      <c r="BD42" s="68"/>
      <c r="BE42" s="15"/>
      <c r="BF42" s="5">
        <f t="shared" si="12"/>
        <v>12053</v>
      </c>
      <c r="BG42" s="42">
        <v>4906</v>
      </c>
      <c r="BH42" s="42">
        <v>2352</v>
      </c>
      <c r="BI42" s="42"/>
      <c r="BJ42" s="42"/>
      <c r="BK42" s="42">
        <v>4795</v>
      </c>
      <c r="BL42" s="42"/>
      <c r="BM42" s="15"/>
    </row>
    <row r="43" spans="1:65" outlineLevel="5" x14ac:dyDescent="0.3">
      <c r="A43" s="22">
        <f t="shared" si="5"/>
        <v>1</v>
      </c>
      <c r="B43" s="9">
        <f t="shared" si="13"/>
        <v>44953</v>
      </c>
      <c r="C43" s="150">
        <v>306846</v>
      </c>
      <c r="D43" s="64">
        <f t="shared" si="6"/>
        <v>35</v>
      </c>
      <c r="E43" s="12">
        <v>35</v>
      </c>
      <c r="F43" s="12">
        <v>35</v>
      </c>
      <c r="G43" s="12"/>
      <c r="H43" s="12"/>
      <c r="I43" s="12"/>
      <c r="J43" s="12"/>
      <c r="K43" s="12"/>
      <c r="L43" s="12"/>
      <c r="M43" s="74">
        <f t="shared" si="7"/>
        <v>7.2</v>
      </c>
      <c r="N43" s="83">
        <v>7.19</v>
      </c>
      <c r="O43" s="83">
        <v>7.23</v>
      </c>
      <c r="P43" s="83"/>
      <c r="Q43" s="83"/>
      <c r="R43" s="83"/>
      <c r="S43" s="83"/>
      <c r="T43" s="83"/>
      <c r="U43" s="83"/>
      <c r="V43" s="5" t="str">
        <f t="shared" si="8"/>
        <v/>
      </c>
      <c r="W43" s="41"/>
      <c r="X43" s="41"/>
      <c r="Y43" s="41"/>
      <c r="Z43" s="41"/>
      <c r="AA43" s="41"/>
      <c r="AB43" s="41"/>
      <c r="AC43" s="41"/>
      <c r="AD43" s="41"/>
      <c r="AE43" s="5" t="str">
        <f t="shared" si="9"/>
        <v/>
      </c>
      <c r="AF43" s="41"/>
      <c r="AG43" s="41"/>
      <c r="AH43" s="41"/>
      <c r="AI43" s="41"/>
      <c r="AJ43" s="41"/>
      <c r="AK43" s="41"/>
      <c r="AL43" s="41"/>
      <c r="AM43" s="41"/>
      <c r="AN43" s="45">
        <f t="shared" si="10"/>
        <v>23.890784982935152</v>
      </c>
      <c r="AO43" s="45">
        <v>879</v>
      </c>
      <c r="AP43" s="41"/>
      <c r="AQ43" s="41"/>
      <c r="AR43" s="126" t="str">
        <f t="shared" si="14"/>
        <v/>
      </c>
      <c r="AS43" s="126" t="str">
        <f t="shared" si="15"/>
        <v/>
      </c>
      <c r="AT43" s="45">
        <v>994</v>
      </c>
      <c r="AU43" s="114"/>
      <c r="AV43" s="115"/>
      <c r="AW43" s="126" t="str">
        <f t="shared" si="16"/>
        <v/>
      </c>
      <c r="AX43" s="126" t="str">
        <f t="shared" si="17"/>
        <v/>
      </c>
      <c r="AY43" s="64" t="str">
        <f t="shared" si="11"/>
        <v/>
      </c>
      <c r="AZ43" s="146">
        <v>82.71</v>
      </c>
      <c r="BA43" s="68">
        <v>61.7</v>
      </c>
      <c r="BB43" s="68">
        <v>37.799999999999997</v>
      </c>
      <c r="BC43" s="68">
        <f>2953*0.0001</f>
        <v>0.29530000000000001</v>
      </c>
      <c r="BD43" s="68"/>
      <c r="BE43" s="15"/>
      <c r="BF43" s="5">
        <f t="shared" si="12"/>
        <v>12199</v>
      </c>
      <c r="BG43" s="42">
        <v>4973</v>
      </c>
      <c r="BH43" s="42">
        <v>2352</v>
      </c>
      <c r="BI43" s="42"/>
      <c r="BJ43" s="42"/>
      <c r="BK43" s="42">
        <v>4874</v>
      </c>
      <c r="BL43" s="42"/>
      <c r="BM43" s="15"/>
    </row>
    <row r="44" spans="1:65" outlineLevel="5" x14ac:dyDescent="0.3">
      <c r="A44" s="22">
        <f t="shared" si="5"/>
        <v>1</v>
      </c>
      <c r="B44" s="9">
        <f t="shared" si="13"/>
        <v>44954</v>
      </c>
      <c r="C44" s="150">
        <v>306043</v>
      </c>
      <c r="D44" s="64">
        <f t="shared" si="6"/>
        <v>35.799999999999997</v>
      </c>
      <c r="E44" s="12">
        <v>37</v>
      </c>
      <c r="F44" s="12">
        <v>34.5</v>
      </c>
      <c r="G44" s="12"/>
      <c r="H44" s="12"/>
      <c r="I44" s="12"/>
      <c r="J44" s="12"/>
      <c r="K44" s="12"/>
      <c r="L44" s="12"/>
      <c r="M44" s="74">
        <f t="shared" si="7"/>
        <v>7.2</v>
      </c>
      <c r="N44" s="83">
        <v>7.18</v>
      </c>
      <c r="O44" s="83">
        <v>7.22</v>
      </c>
      <c r="P44" s="83"/>
      <c r="Q44" s="83"/>
      <c r="R44" s="83"/>
      <c r="S44" s="83"/>
      <c r="T44" s="83"/>
      <c r="U44" s="83"/>
      <c r="V44" s="5" t="str">
        <f t="shared" si="8"/>
        <v/>
      </c>
      <c r="W44" s="41"/>
      <c r="X44" s="41"/>
      <c r="Y44" s="41"/>
      <c r="Z44" s="41"/>
      <c r="AA44" s="41"/>
      <c r="AB44" s="41"/>
      <c r="AC44" s="41"/>
      <c r="AD44" s="41"/>
      <c r="AE44" s="5" t="str">
        <f t="shared" si="9"/>
        <v/>
      </c>
      <c r="AF44" s="41"/>
      <c r="AG44" s="41"/>
      <c r="AH44" s="41"/>
      <c r="AI44" s="41"/>
      <c r="AJ44" s="41"/>
      <c r="AK44" s="41"/>
      <c r="AL44" s="41"/>
      <c r="AM44" s="41"/>
      <c r="AN44" s="45">
        <f t="shared" si="10"/>
        <v>21.739130434782609</v>
      </c>
      <c r="AO44" s="45">
        <v>966</v>
      </c>
      <c r="AP44" s="110"/>
      <c r="AQ44" s="111"/>
      <c r="AR44" s="126" t="str">
        <f t="shared" si="14"/>
        <v/>
      </c>
      <c r="AS44" s="126" t="str">
        <f t="shared" si="15"/>
        <v/>
      </c>
      <c r="AT44" s="45">
        <v>1079</v>
      </c>
      <c r="AU44" s="114"/>
      <c r="AV44" s="115"/>
      <c r="AW44" s="126" t="str">
        <f t="shared" si="16"/>
        <v/>
      </c>
      <c r="AX44" s="126" t="str">
        <f t="shared" si="17"/>
        <v/>
      </c>
      <c r="AY44" s="64" t="str">
        <f t="shared" si="11"/>
        <v/>
      </c>
      <c r="AZ44" s="146" t="s">
        <v>103</v>
      </c>
      <c r="BA44" s="68" t="s">
        <v>103</v>
      </c>
      <c r="BB44" s="68" t="s">
        <v>103</v>
      </c>
      <c r="BC44" s="68" t="s">
        <v>103</v>
      </c>
      <c r="BD44" s="68"/>
      <c r="BE44" s="15"/>
      <c r="BF44" s="5">
        <f t="shared" si="12"/>
        <v>12189</v>
      </c>
      <c r="BG44" s="42">
        <v>5086</v>
      </c>
      <c r="BH44" s="42">
        <v>2352</v>
      </c>
      <c r="BI44" s="42"/>
      <c r="BJ44" s="42"/>
      <c r="BK44" s="42">
        <v>4751</v>
      </c>
      <c r="BL44" s="42"/>
      <c r="BM44" s="15"/>
    </row>
    <row r="45" spans="1:65" outlineLevel="5" x14ac:dyDescent="0.3">
      <c r="A45" s="22">
        <f t="shared" si="5"/>
        <v>1</v>
      </c>
      <c r="B45" s="9">
        <f t="shared" si="13"/>
        <v>44955</v>
      </c>
      <c r="C45" s="150">
        <v>301569</v>
      </c>
      <c r="D45" s="64">
        <f t="shared" si="6"/>
        <v>35.5</v>
      </c>
      <c r="E45" s="12">
        <v>36</v>
      </c>
      <c r="F45" s="12">
        <v>35</v>
      </c>
      <c r="G45" s="12"/>
      <c r="H45" s="12"/>
      <c r="I45" s="12"/>
      <c r="J45" s="12"/>
      <c r="K45" s="12"/>
      <c r="L45" s="12"/>
      <c r="M45" s="74">
        <f t="shared" si="7"/>
        <v>7.2</v>
      </c>
      <c r="N45" s="83">
        <v>7.16</v>
      </c>
      <c r="O45" s="83">
        <v>7.24</v>
      </c>
      <c r="P45" s="83"/>
      <c r="Q45" s="83"/>
      <c r="R45" s="83"/>
      <c r="S45" s="83"/>
      <c r="T45" s="83"/>
      <c r="U45" s="83"/>
      <c r="V45" s="5" t="str">
        <f t="shared" si="8"/>
        <v/>
      </c>
      <c r="W45" s="41"/>
      <c r="X45" s="41"/>
      <c r="Y45" s="41"/>
      <c r="Z45" s="41"/>
      <c r="AA45" s="41"/>
      <c r="AB45" s="41"/>
      <c r="AC45" s="41"/>
      <c r="AD45" s="41"/>
      <c r="AE45" s="5" t="str">
        <f t="shared" si="9"/>
        <v/>
      </c>
      <c r="AF45" s="41"/>
      <c r="AG45" s="41"/>
      <c r="AH45" s="41"/>
      <c r="AI45" s="41"/>
      <c r="AJ45" s="41"/>
      <c r="AK45" s="41"/>
      <c r="AL45" s="41"/>
      <c r="AM45" s="41"/>
      <c r="AN45" s="45">
        <f t="shared" si="10"/>
        <v>22.801302931596091</v>
      </c>
      <c r="AO45" s="45">
        <v>921</v>
      </c>
      <c r="AP45" s="110"/>
      <c r="AQ45" s="111"/>
      <c r="AR45" s="126" t="str">
        <f t="shared" si="14"/>
        <v/>
      </c>
      <c r="AS45" s="126" t="str">
        <f t="shared" si="15"/>
        <v/>
      </c>
      <c r="AT45" s="45">
        <v>1014</v>
      </c>
      <c r="AU45" s="114"/>
      <c r="AV45" s="115"/>
      <c r="AW45" s="126" t="str">
        <f t="shared" si="16"/>
        <v/>
      </c>
      <c r="AX45" s="126" t="str">
        <f t="shared" si="17"/>
        <v/>
      </c>
      <c r="AY45" s="64" t="str">
        <f t="shared" si="11"/>
        <v/>
      </c>
      <c r="AZ45" s="146" t="s">
        <v>103</v>
      </c>
      <c r="BA45" s="68" t="s">
        <v>103</v>
      </c>
      <c r="BB45" s="68" t="s">
        <v>103</v>
      </c>
      <c r="BC45" s="68" t="s">
        <v>103</v>
      </c>
      <c r="BD45" s="68"/>
      <c r="BE45" s="15"/>
      <c r="BF45" s="5">
        <f t="shared" si="12"/>
        <v>11890</v>
      </c>
      <c r="BG45" s="42">
        <v>4686</v>
      </c>
      <c r="BH45" s="42">
        <v>2350</v>
      </c>
      <c r="BI45" s="42"/>
      <c r="BJ45" s="42"/>
      <c r="BK45" s="42">
        <v>4854</v>
      </c>
      <c r="BL45" s="42"/>
      <c r="BM45" s="15"/>
    </row>
    <row r="46" spans="1:65" outlineLevel="5" x14ac:dyDescent="0.3">
      <c r="A46" s="22">
        <f t="shared" si="5"/>
        <v>1</v>
      </c>
      <c r="B46" s="9">
        <f t="shared" si="13"/>
        <v>44956</v>
      </c>
      <c r="C46" s="150">
        <v>294777</v>
      </c>
      <c r="D46" s="64">
        <f t="shared" si="6"/>
        <v>35.799999999999997</v>
      </c>
      <c r="E46" s="12">
        <v>35</v>
      </c>
      <c r="F46" s="12">
        <v>36.5</v>
      </c>
      <c r="G46" s="12"/>
      <c r="H46" s="12"/>
      <c r="I46" s="12"/>
      <c r="J46" s="12"/>
      <c r="K46" s="12"/>
      <c r="L46" s="12"/>
      <c r="M46" s="74">
        <f t="shared" si="7"/>
        <v>7.2</v>
      </c>
      <c r="N46" s="83">
        <v>7.19</v>
      </c>
      <c r="O46" s="83">
        <v>7.22</v>
      </c>
      <c r="P46" s="83"/>
      <c r="Q46" s="83"/>
      <c r="R46" s="83"/>
      <c r="S46" s="83"/>
      <c r="T46" s="83"/>
      <c r="U46" s="83"/>
      <c r="V46" s="5" t="str">
        <f t="shared" si="8"/>
        <v/>
      </c>
      <c r="W46" s="41"/>
      <c r="X46" s="41"/>
      <c r="Y46" s="41"/>
      <c r="Z46" s="41"/>
      <c r="AA46" s="41"/>
      <c r="AB46" s="41"/>
      <c r="AC46" s="41"/>
      <c r="AD46" s="41"/>
      <c r="AE46" s="5" t="str">
        <f t="shared" si="9"/>
        <v/>
      </c>
      <c r="AF46" s="41"/>
      <c r="AG46" s="41"/>
      <c r="AH46" s="41"/>
      <c r="AI46" s="41"/>
      <c r="AJ46" s="41"/>
      <c r="AK46" s="41"/>
      <c r="AL46" s="41"/>
      <c r="AM46" s="41"/>
      <c r="AN46" s="45">
        <f t="shared" si="10"/>
        <v>22.556390977443609</v>
      </c>
      <c r="AO46" s="45">
        <v>931</v>
      </c>
      <c r="AP46" s="110"/>
      <c r="AQ46" s="111"/>
      <c r="AR46" s="126" t="str">
        <f t="shared" si="14"/>
        <v/>
      </c>
      <c r="AS46" s="126" t="str">
        <f t="shared" si="15"/>
        <v/>
      </c>
      <c r="AT46" s="45">
        <v>1055</v>
      </c>
      <c r="AU46" s="114"/>
      <c r="AV46" s="115"/>
      <c r="AW46" s="126" t="str">
        <f t="shared" si="16"/>
        <v/>
      </c>
      <c r="AX46" s="126" t="str">
        <f t="shared" si="17"/>
        <v/>
      </c>
      <c r="AY46" s="64" t="str">
        <f t="shared" si="11"/>
        <v/>
      </c>
      <c r="AZ46" s="146">
        <v>82.69</v>
      </c>
      <c r="BA46" s="68">
        <v>61.7</v>
      </c>
      <c r="BB46" s="68">
        <v>37.799999999999997</v>
      </c>
      <c r="BC46" s="68">
        <f>2953*0.0001</f>
        <v>0.29530000000000001</v>
      </c>
      <c r="BD46" s="68"/>
      <c r="BE46" s="15"/>
      <c r="BF46" s="5">
        <f t="shared" si="12"/>
        <v>10761</v>
      </c>
      <c r="BG46" s="42">
        <v>4981</v>
      </c>
      <c r="BH46" s="42">
        <v>2350</v>
      </c>
      <c r="BI46" s="42"/>
      <c r="BJ46" s="42"/>
      <c r="BK46" s="42">
        <v>3430</v>
      </c>
      <c r="BL46" s="42"/>
      <c r="BM46" s="15"/>
    </row>
    <row r="47" spans="1:65" ht="17.25" outlineLevel="5" thickBot="1" x14ac:dyDescent="0.35">
      <c r="A47" s="31">
        <f t="shared" si="5"/>
        <v>1</v>
      </c>
      <c r="B47" s="32">
        <f t="shared" si="13"/>
        <v>44957</v>
      </c>
      <c r="C47" s="151">
        <v>287697</v>
      </c>
      <c r="D47" s="64">
        <f t="shared" si="6"/>
        <v>35.5</v>
      </c>
      <c r="E47" s="26">
        <v>36.5</v>
      </c>
      <c r="F47" s="26">
        <v>34.5</v>
      </c>
      <c r="G47" s="26"/>
      <c r="H47" s="26"/>
      <c r="I47" s="26"/>
      <c r="J47" s="26"/>
      <c r="K47" s="26"/>
      <c r="L47" s="26"/>
      <c r="M47" s="74">
        <f t="shared" si="7"/>
        <v>7.2</v>
      </c>
      <c r="N47" s="87">
        <v>7.2</v>
      </c>
      <c r="O47" s="87">
        <v>7.23</v>
      </c>
      <c r="P47" s="87"/>
      <c r="Q47" s="87"/>
      <c r="R47" s="87"/>
      <c r="S47" s="87"/>
      <c r="T47" s="87"/>
      <c r="U47" s="87"/>
      <c r="V47" s="5" t="str">
        <f t="shared" si="8"/>
        <v/>
      </c>
      <c r="W47" s="46"/>
      <c r="X47" s="46"/>
      <c r="Y47" s="46"/>
      <c r="Z47" s="46"/>
      <c r="AA47" s="46"/>
      <c r="AB47" s="46"/>
      <c r="AC47" s="46"/>
      <c r="AD47" s="46"/>
      <c r="AE47" s="5" t="str">
        <f t="shared" si="9"/>
        <v/>
      </c>
      <c r="AF47" s="46"/>
      <c r="AG47" s="46"/>
      <c r="AH47" s="46"/>
      <c r="AI47" s="46"/>
      <c r="AJ47" s="46"/>
      <c r="AK47" s="46"/>
      <c r="AL47" s="46"/>
      <c r="AM47" s="46"/>
      <c r="AN47" s="45">
        <f t="shared" si="10"/>
        <v>20.97902097902098</v>
      </c>
      <c r="AO47" s="45">
        <v>1001</v>
      </c>
      <c r="AP47" s="130"/>
      <c r="AQ47" s="131"/>
      <c r="AR47" s="126" t="str">
        <f t="shared" si="14"/>
        <v/>
      </c>
      <c r="AS47" s="126" t="str">
        <f t="shared" si="15"/>
        <v/>
      </c>
      <c r="AT47" s="45">
        <v>1123</v>
      </c>
      <c r="AU47" s="132"/>
      <c r="AV47" s="133"/>
      <c r="AW47" s="126" t="str">
        <f t="shared" si="16"/>
        <v/>
      </c>
      <c r="AX47" s="126" t="str">
        <f t="shared" si="17"/>
        <v/>
      </c>
      <c r="AY47" s="64" t="str">
        <f t="shared" si="11"/>
        <v/>
      </c>
      <c r="AZ47" s="146">
        <v>83.01</v>
      </c>
      <c r="BA47" s="76"/>
      <c r="BB47" s="76"/>
      <c r="BC47" s="76"/>
      <c r="BD47" s="76"/>
      <c r="BE47" s="25"/>
      <c r="BF47" s="5">
        <f t="shared" si="12"/>
        <v>12904</v>
      </c>
      <c r="BG47" s="42">
        <v>5617</v>
      </c>
      <c r="BH47" s="42">
        <v>2352</v>
      </c>
      <c r="BI47" s="148"/>
      <c r="BJ47" s="148"/>
      <c r="BK47" s="42">
        <v>4935</v>
      </c>
      <c r="BL47" s="148"/>
      <c r="BM47" s="25"/>
    </row>
    <row r="48" spans="1:65" outlineLevel="4" x14ac:dyDescent="0.3">
      <c r="A48" s="156" t="s">
        <v>35</v>
      </c>
      <c r="B48" s="157"/>
      <c r="C48" s="50">
        <f t="shared" ref="C48:BM48" si="18">SUBTOTAL(4,C17:C47)</f>
        <v>312582</v>
      </c>
      <c r="D48" s="60">
        <f t="shared" si="18"/>
        <v>36.5</v>
      </c>
      <c r="E48" s="28">
        <f t="shared" si="18"/>
        <v>37</v>
      </c>
      <c r="F48" s="28">
        <f t="shared" si="18"/>
        <v>37</v>
      </c>
      <c r="G48" s="28">
        <f t="shared" si="18"/>
        <v>0</v>
      </c>
      <c r="H48" s="28">
        <f t="shared" si="18"/>
        <v>0</v>
      </c>
      <c r="I48" s="28">
        <f t="shared" si="18"/>
        <v>0</v>
      </c>
      <c r="J48" s="28">
        <f t="shared" si="18"/>
        <v>0</v>
      </c>
      <c r="K48" s="28">
        <f t="shared" si="18"/>
        <v>0</v>
      </c>
      <c r="L48" s="28">
        <f t="shared" si="18"/>
        <v>0</v>
      </c>
      <c r="M48" s="71">
        <f t="shared" si="18"/>
        <v>7.3</v>
      </c>
      <c r="N48" s="82">
        <f t="shared" si="18"/>
        <v>7.34</v>
      </c>
      <c r="O48" s="82">
        <f t="shared" si="18"/>
        <v>7.26</v>
      </c>
      <c r="P48" s="82">
        <f t="shared" si="18"/>
        <v>0</v>
      </c>
      <c r="Q48" s="82">
        <f t="shared" si="18"/>
        <v>0</v>
      </c>
      <c r="R48" s="82">
        <f t="shared" si="18"/>
        <v>0</v>
      </c>
      <c r="S48" s="82">
        <f t="shared" si="18"/>
        <v>0</v>
      </c>
      <c r="T48" s="82">
        <f t="shared" si="18"/>
        <v>0</v>
      </c>
      <c r="U48" s="82">
        <f t="shared" si="18"/>
        <v>0</v>
      </c>
      <c r="V48" s="29">
        <f t="shared" si="18"/>
        <v>470</v>
      </c>
      <c r="W48" s="39">
        <f t="shared" si="18"/>
        <v>472</v>
      </c>
      <c r="X48" s="39">
        <f t="shared" si="18"/>
        <v>473</v>
      </c>
      <c r="Y48" s="39">
        <f t="shared" si="18"/>
        <v>0</v>
      </c>
      <c r="Z48" s="39">
        <f t="shared" si="18"/>
        <v>0</v>
      </c>
      <c r="AA48" s="39">
        <f t="shared" si="18"/>
        <v>0</v>
      </c>
      <c r="AB48" s="39">
        <f t="shared" si="18"/>
        <v>0</v>
      </c>
      <c r="AC48" s="39">
        <f t="shared" si="18"/>
        <v>0</v>
      </c>
      <c r="AD48" s="39">
        <f t="shared" si="18"/>
        <v>0</v>
      </c>
      <c r="AE48" s="29">
        <f t="shared" si="18"/>
        <v>5375</v>
      </c>
      <c r="AF48" s="39">
        <f t="shared" si="18"/>
        <v>5550</v>
      </c>
      <c r="AG48" s="39">
        <f t="shared" si="18"/>
        <v>5200</v>
      </c>
      <c r="AH48" s="39">
        <f t="shared" si="18"/>
        <v>0</v>
      </c>
      <c r="AI48" s="39">
        <f t="shared" si="18"/>
        <v>0</v>
      </c>
      <c r="AJ48" s="39">
        <f t="shared" si="18"/>
        <v>0</v>
      </c>
      <c r="AK48" s="39">
        <f t="shared" si="18"/>
        <v>0</v>
      </c>
      <c r="AL48" s="39">
        <f t="shared" si="18"/>
        <v>0</v>
      </c>
      <c r="AM48" s="39">
        <f t="shared" si="18"/>
        <v>0</v>
      </c>
      <c r="AN48" s="39">
        <f t="shared" si="18"/>
        <v>29.247910863509748</v>
      </c>
      <c r="AO48" s="39">
        <f t="shared" si="18"/>
        <v>1023</v>
      </c>
      <c r="AP48" s="104">
        <f t="shared" si="18"/>
        <v>4.6900000000000004</v>
      </c>
      <c r="AQ48" s="105">
        <f t="shared" si="18"/>
        <v>3.96</v>
      </c>
      <c r="AR48" s="106">
        <f t="shared" si="18"/>
        <v>85.651214128035321</v>
      </c>
      <c r="AS48" s="106">
        <f t="shared" si="18"/>
        <v>16.70378619153675</v>
      </c>
      <c r="AT48" s="107">
        <f t="shared" si="18"/>
        <v>1123</v>
      </c>
      <c r="AU48" s="108">
        <f t="shared" si="18"/>
        <v>2.75</v>
      </c>
      <c r="AV48" s="109">
        <f t="shared" si="18"/>
        <v>1.95</v>
      </c>
      <c r="AW48" s="106">
        <f t="shared" si="18"/>
        <v>71.320754716981128</v>
      </c>
      <c r="AX48" s="106">
        <f t="shared" si="18"/>
        <v>29.482071713147405</v>
      </c>
      <c r="AY48" s="60">
        <f t="shared" si="18"/>
        <v>59.661557243624529</v>
      </c>
      <c r="AZ48" s="96">
        <f t="shared" si="18"/>
        <v>83.65</v>
      </c>
      <c r="BA48" s="67">
        <f t="shared" si="18"/>
        <v>61.7</v>
      </c>
      <c r="BB48" s="67">
        <f t="shared" si="18"/>
        <v>37.799999999999997</v>
      </c>
      <c r="BC48" s="67">
        <f t="shared" si="18"/>
        <v>0.29530000000000001</v>
      </c>
      <c r="BD48" s="67">
        <f t="shared" si="18"/>
        <v>0</v>
      </c>
      <c r="BE48" s="27">
        <f t="shared" si="18"/>
        <v>0</v>
      </c>
      <c r="BF48" s="29">
        <f t="shared" si="18"/>
        <v>12904</v>
      </c>
      <c r="BG48" s="39">
        <f t="shared" si="18"/>
        <v>5617</v>
      </c>
      <c r="BH48" s="40">
        <f t="shared" si="18"/>
        <v>2353</v>
      </c>
      <c r="BI48" s="40">
        <f t="shared" si="18"/>
        <v>0</v>
      </c>
      <c r="BJ48" s="40">
        <f t="shared" si="18"/>
        <v>0</v>
      </c>
      <c r="BK48" s="40">
        <f t="shared" si="18"/>
        <v>5377</v>
      </c>
      <c r="BL48" s="40">
        <f t="shared" si="18"/>
        <v>0</v>
      </c>
      <c r="BM48" s="27">
        <f t="shared" si="18"/>
        <v>0</v>
      </c>
    </row>
    <row r="49" spans="1:65" outlineLevel="3" x14ac:dyDescent="0.3">
      <c r="A49" s="158" t="s">
        <v>24</v>
      </c>
      <c r="B49" s="159"/>
      <c r="C49" s="51">
        <f t="shared" ref="C49:BM49" si="19">SUBTOTAL(5,C17:C47)</f>
        <v>273351</v>
      </c>
      <c r="D49" s="61">
        <f t="shared" si="19"/>
        <v>34.5</v>
      </c>
      <c r="E49" s="12">
        <f t="shared" si="19"/>
        <v>34</v>
      </c>
      <c r="F49" s="12">
        <f t="shared" si="19"/>
        <v>34.5</v>
      </c>
      <c r="G49" s="12">
        <f t="shared" si="19"/>
        <v>0</v>
      </c>
      <c r="H49" s="12">
        <f t="shared" si="19"/>
        <v>0</v>
      </c>
      <c r="I49" s="12">
        <f t="shared" si="19"/>
        <v>0</v>
      </c>
      <c r="J49" s="12">
        <f t="shared" si="19"/>
        <v>0</v>
      </c>
      <c r="K49" s="12">
        <f t="shared" si="19"/>
        <v>0</v>
      </c>
      <c r="L49" s="12">
        <f t="shared" si="19"/>
        <v>0</v>
      </c>
      <c r="M49" s="72">
        <f t="shared" si="19"/>
        <v>7.2</v>
      </c>
      <c r="N49" s="83">
        <f t="shared" si="19"/>
        <v>7.16</v>
      </c>
      <c r="O49" s="83">
        <f t="shared" si="19"/>
        <v>7.14</v>
      </c>
      <c r="P49" s="83">
        <f t="shared" si="19"/>
        <v>0</v>
      </c>
      <c r="Q49" s="83">
        <f t="shared" si="19"/>
        <v>0</v>
      </c>
      <c r="R49" s="83">
        <f t="shared" si="19"/>
        <v>0</v>
      </c>
      <c r="S49" s="83">
        <f t="shared" si="19"/>
        <v>0</v>
      </c>
      <c r="T49" s="83">
        <f t="shared" si="19"/>
        <v>0</v>
      </c>
      <c r="U49" s="83">
        <f t="shared" si="19"/>
        <v>0</v>
      </c>
      <c r="V49" s="6">
        <f t="shared" si="19"/>
        <v>339</v>
      </c>
      <c r="W49" s="41">
        <f t="shared" si="19"/>
        <v>328</v>
      </c>
      <c r="X49" s="41">
        <f t="shared" si="19"/>
        <v>339</v>
      </c>
      <c r="Y49" s="41">
        <f t="shared" si="19"/>
        <v>0</v>
      </c>
      <c r="Z49" s="41">
        <f t="shared" si="19"/>
        <v>0</v>
      </c>
      <c r="AA49" s="41">
        <f t="shared" si="19"/>
        <v>0</v>
      </c>
      <c r="AB49" s="41">
        <f t="shared" si="19"/>
        <v>0</v>
      </c>
      <c r="AC49" s="41">
        <f t="shared" si="19"/>
        <v>0</v>
      </c>
      <c r="AD49" s="41">
        <f t="shared" si="19"/>
        <v>0</v>
      </c>
      <c r="AE49" s="6">
        <f t="shared" si="19"/>
        <v>4625</v>
      </c>
      <c r="AF49" s="41">
        <f t="shared" si="19"/>
        <v>4400</v>
      </c>
      <c r="AG49" s="41">
        <f t="shared" si="19"/>
        <v>4850</v>
      </c>
      <c r="AH49" s="41">
        <f t="shared" si="19"/>
        <v>0</v>
      </c>
      <c r="AI49" s="41">
        <f t="shared" si="19"/>
        <v>0</v>
      </c>
      <c r="AJ49" s="41">
        <f t="shared" si="19"/>
        <v>0</v>
      </c>
      <c r="AK49" s="41">
        <f t="shared" si="19"/>
        <v>0</v>
      </c>
      <c r="AL49" s="41">
        <f t="shared" si="19"/>
        <v>0</v>
      </c>
      <c r="AM49" s="41">
        <f t="shared" si="19"/>
        <v>0</v>
      </c>
      <c r="AN49" s="41">
        <f t="shared" si="19"/>
        <v>20.527859237536656</v>
      </c>
      <c r="AO49" s="41">
        <f t="shared" si="19"/>
        <v>718</v>
      </c>
      <c r="AP49" s="110">
        <f t="shared" si="19"/>
        <v>4.03</v>
      </c>
      <c r="AQ49" s="111">
        <f t="shared" si="19"/>
        <v>3.36</v>
      </c>
      <c r="AR49" s="112">
        <f t="shared" si="19"/>
        <v>83.29621380846325</v>
      </c>
      <c r="AS49" s="112">
        <f t="shared" si="19"/>
        <v>14.348785871964679</v>
      </c>
      <c r="AT49" s="113">
        <f t="shared" si="19"/>
        <v>820</v>
      </c>
      <c r="AU49" s="114">
        <f t="shared" si="19"/>
        <v>2.5099999999999998</v>
      </c>
      <c r="AV49" s="115">
        <f t="shared" si="19"/>
        <v>1.77</v>
      </c>
      <c r="AW49" s="112">
        <f t="shared" si="19"/>
        <v>70.517928286852595</v>
      </c>
      <c r="AX49" s="112">
        <f t="shared" si="19"/>
        <v>28.679245283018872</v>
      </c>
      <c r="AY49" s="61">
        <f t="shared" si="19"/>
        <v>51.395089285714235</v>
      </c>
      <c r="AZ49" s="97">
        <f t="shared" si="19"/>
        <v>82.54</v>
      </c>
      <c r="BA49" s="68">
        <f t="shared" si="19"/>
        <v>61.2</v>
      </c>
      <c r="BB49" s="68">
        <f t="shared" si="19"/>
        <v>37.4</v>
      </c>
      <c r="BC49" s="68">
        <f t="shared" si="19"/>
        <v>0.2041</v>
      </c>
      <c r="BD49" s="68">
        <f t="shared" si="19"/>
        <v>0</v>
      </c>
      <c r="BE49" s="15">
        <f t="shared" si="19"/>
        <v>0</v>
      </c>
      <c r="BF49" s="6">
        <f t="shared" si="19"/>
        <v>10108</v>
      </c>
      <c r="BG49" s="41">
        <f t="shared" si="19"/>
        <v>2655</v>
      </c>
      <c r="BH49" s="42">
        <f t="shared" si="19"/>
        <v>2350</v>
      </c>
      <c r="BI49" s="42">
        <f t="shared" si="19"/>
        <v>0</v>
      </c>
      <c r="BJ49" s="42">
        <f t="shared" si="19"/>
        <v>0</v>
      </c>
      <c r="BK49" s="42">
        <f t="shared" si="19"/>
        <v>3430</v>
      </c>
      <c r="BL49" s="42">
        <f t="shared" si="19"/>
        <v>0</v>
      </c>
      <c r="BM49" s="15">
        <f t="shared" si="19"/>
        <v>0</v>
      </c>
    </row>
    <row r="50" spans="1:65" outlineLevel="2" x14ac:dyDescent="0.3">
      <c r="A50" s="158" t="s">
        <v>13</v>
      </c>
      <c r="B50" s="159"/>
      <c r="C50" s="51">
        <f>IFERROR(SUBTOTAL(1,C17:C47),"")</f>
        <v>293654.51612903224</v>
      </c>
      <c r="D50" s="61">
        <f t="shared" ref="D50:BM50" si="20">IFERROR(SUBTOTAL(1,D17:D47),"")</f>
        <v>35.461290322580645</v>
      </c>
      <c r="E50" s="12">
        <f t="shared" si="20"/>
        <v>35.490322580645163</v>
      </c>
      <c r="F50" s="12">
        <f t="shared" si="20"/>
        <v>35.41935483870968</v>
      </c>
      <c r="G50" s="12" t="str">
        <f t="shared" si="20"/>
        <v/>
      </c>
      <c r="H50" s="12" t="str">
        <f t="shared" si="20"/>
        <v/>
      </c>
      <c r="I50" s="12" t="str">
        <f t="shared" si="20"/>
        <v/>
      </c>
      <c r="J50" s="12" t="str">
        <f t="shared" si="20"/>
        <v/>
      </c>
      <c r="K50" s="12" t="str">
        <f t="shared" si="20"/>
        <v/>
      </c>
      <c r="L50" s="12" t="str">
        <f t="shared" si="20"/>
        <v/>
      </c>
      <c r="M50" s="72">
        <f t="shared" si="20"/>
        <v>7.2290322580645157</v>
      </c>
      <c r="N50" s="83">
        <f t="shared" si="20"/>
        <v>7.2287096774193547</v>
      </c>
      <c r="O50" s="83">
        <f t="shared" si="20"/>
        <v>7.2051612903225815</v>
      </c>
      <c r="P50" s="83" t="str">
        <f t="shared" si="20"/>
        <v/>
      </c>
      <c r="Q50" s="83" t="str">
        <f t="shared" si="20"/>
        <v/>
      </c>
      <c r="R50" s="83" t="str">
        <f t="shared" si="20"/>
        <v/>
      </c>
      <c r="S50" s="83" t="str">
        <f t="shared" si="20"/>
        <v/>
      </c>
      <c r="T50" s="83" t="str">
        <f t="shared" si="20"/>
        <v/>
      </c>
      <c r="U50" s="83" t="str">
        <f t="shared" si="20"/>
        <v/>
      </c>
      <c r="V50" s="6">
        <f t="shared" si="20"/>
        <v>395.75</v>
      </c>
      <c r="W50" s="41">
        <f t="shared" si="20"/>
        <v>399.25</v>
      </c>
      <c r="X50" s="41">
        <f t="shared" si="20"/>
        <v>392.25</v>
      </c>
      <c r="Y50" s="41" t="str">
        <f t="shared" si="20"/>
        <v/>
      </c>
      <c r="Z50" s="41" t="str">
        <f t="shared" si="20"/>
        <v/>
      </c>
      <c r="AA50" s="41" t="str">
        <f t="shared" si="20"/>
        <v/>
      </c>
      <c r="AB50" s="41" t="str">
        <f t="shared" si="20"/>
        <v/>
      </c>
      <c r="AC50" s="41" t="str">
        <f t="shared" si="20"/>
        <v/>
      </c>
      <c r="AD50" s="41" t="str">
        <f t="shared" si="20"/>
        <v/>
      </c>
      <c r="AE50" s="6">
        <f t="shared" si="20"/>
        <v>4937.5</v>
      </c>
      <c r="AF50" s="41">
        <f t="shared" si="20"/>
        <v>4850</v>
      </c>
      <c r="AG50" s="41">
        <f t="shared" si="20"/>
        <v>5025</v>
      </c>
      <c r="AH50" s="41" t="str">
        <f t="shared" si="20"/>
        <v/>
      </c>
      <c r="AI50" s="41" t="str">
        <f t="shared" si="20"/>
        <v/>
      </c>
      <c r="AJ50" s="41" t="str">
        <f t="shared" si="20"/>
        <v/>
      </c>
      <c r="AK50" s="41" t="str">
        <f t="shared" si="20"/>
        <v/>
      </c>
      <c r="AL50" s="41" t="str">
        <f t="shared" si="20"/>
        <v/>
      </c>
      <c r="AM50" s="41" t="str">
        <f t="shared" si="20"/>
        <v/>
      </c>
      <c r="AN50" s="41">
        <f t="shared" si="20"/>
        <v>24.383146379607901</v>
      </c>
      <c r="AO50" s="41">
        <f t="shared" si="20"/>
        <v>867.83870967741939</v>
      </c>
      <c r="AP50" s="110">
        <f t="shared" si="20"/>
        <v>4.4350000000000005</v>
      </c>
      <c r="AQ50" s="111">
        <f t="shared" si="20"/>
        <v>3.7349999999999999</v>
      </c>
      <c r="AR50" s="112">
        <f t="shared" si="20"/>
        <v>84.189271444964703</v>
      </c>
      <c r="AS50" s="112">
        <f t="shared" si="20"/>
        <v>15.810728555035286</v>
      </c>
      <c r="AT50" s="113">
        <f t="shared" si="20"/>
        <v>951.12903225806451</v>
      </c>
      <c r="AU50" s="114">
        <f t="shared" si="20"/>
        <v>2.625</v>
      </c>
      <c r="AV50" s="115">
        <f t="shared" si="20"/>
        <v>1.8599999999999999</v>
      </c>
      <c r="AW50" s="112">
        <f t="shared" si="20"/>
        <v>70.851036142323821</v>
      </c>
      <c r="AX50" s="112">
        <f t="shared" si="20"/>
        <v>29.148963857676179</v>
      </c>
      <c r="AY50" s="61">
        <f t="shared" si="20"/>
        <v>54.311899649693459</v>
      </c>
      <c r="AZ50" s="97">
        <f t="shared" si="20"/>
        <v>82.931500000000028</v>
      </c>
      <c r="BA50" s="68">
        <f t="shared" si="20"/>
        <v>61.519999999999996</v>
      </c>
      <c r="BB50" s="68">
        <f t="shared" si="20"/>
        <v>37.64</v>
      </c>
      <c r="BC50" s="68">
        <f t="shared" si="20"/>
        <v>0.25518000000000002</v>
      </c>
      <c r="BD50" s="68" t="str">
        <f t="shared" si="20"/>
        <v/>
      </c>
      <c r="BE50" s="15" t="str">
        <f>IFERROR(SUBTOTAL(1,BE17:BE47),"")</f>
        <v/>
      </c>
      <c r="BF50" s="6">
        <f t="shared" si="20"/>
        <v>11185.225806451614</v>
      </c>
      <c r="BG50" s="41">
        <f t="shared" si="20"/>
        <v>3913.7741935483873</v>
      </c>
      <c r="BH50" s="42">
        <f t="shared" si="20"/>
        <v>2351.5483870967741</v>
      </c>
      <c r="BI50" s="42" t="str">
        <f t="shared" si="20"/>
        <v/>
      </c>
      <c r="BJ50" s="42" t="str">
        <f t="shared" si="20"/>
        <v/>
      </c>
      <c r="BK50" s="42">
        <f t="shared" si="20"/>
        <v>4919.9032258064517</v>
      </c>
      <c r="BL50" s="42" t="str">
        <f t="shared" si="20"/>
        <v/>
      </c>
      <c r="BM50" s="15" t="str">
        <f t="shared" si="20"/>
        <v/>
      </c>
    </row>
    <row r="51" spans="1:65" ht="17.25" outlineLevel="1" thickBot="1" x14ac:dyDescent="0.35">
      <c r="A51" s="160" t="s">
        <v>60</v>
      </c>
      <c r="B51" s="161"/>
      <c r="C51" s="52">
        <f>SUBTOTAL(9,C17:C47)</f>
        <v>9103290</v>
      </c>
      <c r="D51" s="62"/>
      <c r="E51" s="30"/>
      <c r="F51" s="30"/>
      <c r="G51" s="30"/>
      <c r="H51" s="30"/>
      <c r="I51" s="30"/>
      <c r="J51" s="30"/>
      <c r="K51" s="30"/>
      <c r="L51" s="30"/>
      <c r="M51" s="73"/>
      <c r="N51" s="84"/>
      <c r="O51" s="84"/>
      <c r="P51" s="84"/>
      <c r="Q51" s="84"/>
      <c r="R51" s="84"/>
      <c r="S51" s="84"/>
      <c r="T51" s="84"/>
      <c r="U51" s="84"/>
      <c r="V51" s="93"/>
      <c r="W51" s="94"/>
      <c r="X51" s="94"/>
      <c r="Y51" s="94"/>
      <c r="Z51" s="94"/>
      <c r="AA51" s="94"/>
      <c r="AB51" s="94"/>
      <c r="AC51" s="94"/>
      <c r="AD51" s="94"/>
      <c r="AE51" s="93"/>
      <c r="AF51" s="94"/>
      <c r="AG51" s="94"/>
      <c r="AH51" s="94"/>
      <c r="AI51" s="94"/>
      <c r="AJ51" s="94"/>
      <c r="AK51" s="94"/>
      <c r="AL51" s="94"/>
      <c r="AM51" s="94"/>
      <c r="AN51" s="94"/>
      <c r="AO51" s="43">
        <f>SUBTOTAL(9,AO17:AO47)</f>
        <v>26903</v>
      </c>
      <c r="AP51" s="116"/>
      <c r="AQ51" s="117"/>
      <c r="AR51" s="118"/>
      <c r="AS51" s="118"/>
      <c r="AT51" s="119">
        <f>SUBTOTAL(9,AT17:AT47)</f>
        <v>29485</v>
      </c>
      <c r="AU51" s="120"/>
      <c r="AV51" s="121"/>
      <c r="AW51" s="118"/>
      <c r="AX51" s="118"/>
      <c r="AY51" s="62"/>
      <c r="AZ51" s="98"/>
      <c r="BA51" s="69"/>
      <c r="BB51" s="69"/>
      <c r="BC51" s="69"/>
      <c r="BD51" s="69"/>
      <c r="BE51" s="16">
        <f>SUBTOTAL(9,BE17:BE47)</f>
        <v>0</v>
      </c>
      <c r="BF51" s="7">
        <f t="shared" ref="BF51:BM51" si="21">SUBTOTAL(9,BF17:BF47)</f>
        <v>346742</v>
      </c>
      <c r="BG51" s="43">
        <f t="shared" si="21"/>
        <v>121327</v>
      </c>
      <c r="BH51" s="44">
        <f t="shared" si="21"/>
        <v>72898</v>
      </c>
      <c r="BI51" s="44">
        <f t="shared" si="21"/>
        <v>0</v>
      </c>
      <c r="BJ51" s="44">
        <f t="shared" si="21"/>
        <v>0</v>
      </c>
      <c r="BK51" s="44">
        <f t="shared" si="21"/>
        <v>152517</v>
      </c>
      <c r="BL51" s="44">
        <f t="shared" si="21"/>
        <v>0</v>
      </c>
      <c r="BM51" s="16">
        <f t="shared" si="21"/>
        <v>0</v>
      </c>
    </row>
    <row r="52" spans="1:65" outlineLevel="5" x14ac:dyDescent="0.3">
      <c r="A52" s="21">
        <f t="shared" si="5"/>
        <v>2</v>
      </c>
      <c r="B52" s="33">
        <f>B47+1</f>
        <v>44958</v>
      </c>
      <c r="C52" s="149">
        <v>287807</v>
      </c>
      <c r="D52" s="64">
        <f t="shared" ref="D52:D80" si="22">IFERROR(ROUND(AVERAGE(E52:L52),1),"")</f>
        <v>36</v>
      </c>
      <c r="E52" s="11">
        <v>36</v>
      </c>
      <c r="F52" s="11">
        <v>36</v>
      </c>
      <c r="G52" s="11"/>
      <c r="H52" s="11"/>
      <c r="I52" s="11"/>
      <c r="J52" s="11"/>
      <c r="K52" s="11"/>
      <c r="L52" s="11"/>
      <c r="M52" s="74">
        <f t="shared" ref="M52:M80" si="23">IFERROR(ROUND(AVERAGE(N52:U52),1),"")</f>
        <v>7.2</v>
      </c>
      <c r="N52" s="86">
        <v>7.18</v>
      </c>
      <c r="O52" s="86">
        <v>7.25</v>
      </c>
      <c r="P52" s="86"/>
      <c r="Q52" s="86"/>
      <c r="R52" s="86"/>
      <c r="S52" s="86"/>
      <c r="T52" s="86"/>
      <c r="U52" s="86"/>
      <c r="V52" s="5" t="str">
        <f t="shared" ref="V52:V80" si="24">IFERROR(ROUND(AVERAGE(W52:AD52),1),"")</f>
        <v/>
      </c>
      <c r="W52" s="45"/>
      <c r="X52" s="45"/>
      <c r="Y52" s="45"/>
      <c r="Z52" s="45"/>
      <c r="AA52" s="45"/>
      <c r="AB52" s="45"/>
      <c r="AC52" s="45"/>
      <c r="AD52" s="45"/>
      <c r="AE52" s="5" t="str">
        <f t="shared" ref="AE52:AE80" si="25">IFERROR(ROUND(AVERAGE(AF52:AM52),1),"")</f>
        <v/>
      </c>
      <c r="AF52" s="45"/>
      <c r="AG52" s="45"/>
      <c r="AH52" s="45"/>
      <c r="AI52" s="45"/>
      <c r="AJ52" s="45"/>
      <c r="AK52" s="45"/>
      <c r="AL52" s="45"/>
      <c r="AM52" s="45"/>
      <c r="AN52" s="45">
        <f t="shared" ref="AN52:AN79" si="26">21000/AO52</f>
        <v>21.897810218978101</v>
      </c>
      <c r="AO52" s="45">
        <v>959</v>
      </c>
      <c r="AP52" s="124"/>
      <c r="AQ52" s="125"/>
      <c r="AR52" s="126" t="str">
        <f t="shared" ref="AR52:AR80" si="27">IFERROR(AQ52/AP52*100,"")</f>
        <v/>
      </c>
      <c r="AS52" s="126" t="str">
        <f t="shared" ref="AS52:AS80" si="28">IFERROR(100-AR52,"")</f>
        <v/>
      </c>
      <c r="AT52" s="45">
        <v>1082</v>
      </c>
      <c r="AU52" s="128"/>
      <c r="AV52" s="129"/>
      <c r="AW52" s="126" t="str">
        <f t="shared" ref="AW52:AW80" si="29">IFERROR(AV52/AU52*100,"")</f>
        <v/>
      </c>
      <c r="AX52" s="126" t="str">
        <f t="shared" ref="AX52:AX80" si="30">IFERROR(100-AW52,"")</f>
        <v/>
      </c>
      <c r="AY52" s="64" t="str">
        <f t="shared" ref="AY52:AY80" si="31">IFERROR((1-((AW52*AS52)/(AX52*AR52)))*100,"")</f>
        <v/>
      </c>
      <c r="AZ52" s="146">
        <v>83.06</v>
      </c>
      <c r="BA52" s="68">
        <v>63</v>
      </c>
      <c r="BB52" s="68">
        <v>36.6</v>
      </c>
      <c r="BC52" s="68">
        <f>4163*0.0001</f>
        <v>0.4163</v>
      </c>
      <c r="BD52" s="68"/>
      <c r="BE52" s="14"/>
      <c r="BF52" s="5">
        <f t="shared" ref="BF52:BF80" si="32">IF(SUM(BG52:BM52)=0,"",SUM(BG52:BM52))</f>
        <v>11686</v>
      </c>
      <c r="BG52" s="42">
        <v>4547</v>
      </c>
      <c r="BH52" s="42">
        <v>2352</v>
      </c>
      <c r="BI52" s="147"/>
      <c r="BJ52" s="147"/>
      <c r="BK52" s="42">
        <v>4787</v>
      </c>
      <c r="BL52" s="147"/>
      <c r="BM52" s="14"/>
    </row>
    <row r="53" spans="1:65" outlineLevel="5" x14ac:dyDescent="0.3">
      <c r="A53" s="22">
        <f t="shared" si="5"/>
        <v>2</v>
      </c>
      <c r="B53" s="9">
        <f t="shared" si="13"/>
        <v>44959</v>
      </c>
      <c r="C53" s="150">
        <v>286891</v>
      </c>
      <c r="D53" s="64">
        <f t="shared" si="22"/>
        <v>35.5</v>
      </c>
      <c r="E53" s="12">
        <v>36</v>
      </c>
      <c r="F53" s="12">
        <v>35</v>
      </c>
      <c r="G53" s="12"/>
      <c r="H53" s="12"/>
      <c r="I53" s="12"/>
      <c r="J53" s="12"/>
      <c r="K53" s="12"/>
      <c r="L53" s="12"/>
      <c r="M53" s="74">
        <f t="shared" si="23"/>
        <v>7.2</v>
      </c>
      <c r="N53" s="83">
        <v>7.19</v>
      </c>
      <c r="O53" s="83">
        <v>7.23</v>
      </c>
      <c r="P53" s="83"/>
      <c r="Q53" s="83"/>
      <c r="R53" s="83"/>
      <c r="S53" s="83"/>
      <c r="T53" s="83"/>
      <c r="U53" s="83"/>
      <c r="V53" s="5">
        <f t="shared" si="24"/>
        <v>472.5</v>
      </c>
      <c r="W53" s="41">
        <v>506</v>
      </c>
      <c r="X53" s="41">
        <v>439</v>
      </c>
      <c r="Y53" s="41"/>
      <c r="Z53" s="41"/>
      <c r="AA53" s="41"/>
      <c r="AB53" s="41"/>
      <c r="AC53" s="41"/>
      <c r="AD53" s="41"/>
      <c r="AE53" s="5">
        <f t="shared" si="25"/>
        <v>5075</v>
      </c>
      <c r="AF53" s="41">
        <v>4950</v>
      </c>
      <c r="AG53" s="41">
        <v>5200</v>
      </c>
      <c r="AH53" s="41"/>
      <c r="AI53" s="41"/>
      <c r="AJ53" s="41"/>
      <c r="AK53" s="41"/>
      <c r="AL53" s="41"/>
      <c r="AM53" s="41"/>
      <c r="AN53" s="45">
        <f t="shared" si="26"/>
        <v>22.950819672131146</v>
      </c>
      <c r="AO53" s="45">
        <v>915</v>
      </c>
      <c r="AP53" s="83">
        <v>4.1100000000000003</v>
      </c>
      <c r="AQ53" s="83">
        <v>3.46</v>
      </c>
      <c r="AR53" s="126">
        <f t="shared" si="27"/>
        <v>84.18491484184915</v>
      </c>
      <c r="AS53" s="126">
        <f t="shared" si="28"/>
        <v>15.81508515815085</v>
      </c>
      <c r="AT53" s="45">
        <v>1001</v>
      </c>
      <c r="AU53" s="124">
        <v>3.3</v>
      </c>
      <c r="AV53" s="124">
        <v>2.59</v>
      </c>
      <c r="AW53" s="126">
        <f t="shared" si="29"/>
        <v>78.484848484848484</v>
      </c>
      <c r="AX53" s="126">
        <f t="shared" si="30"/>
        <v>21.515151515151516</v>
      </c>
      <c r="AY53" s="64">
        <f t="shared" si="31"/>
        <v>31.470324839208665</v>
      </c>
      <c r="AZ53" s="146">
        <v>83.72</v>
      </c>
      <c r="BA53" s="68" t="s">
        <v>103</v>
      </c>
      <c r="BB53" s="68" t="s">
        <v>103</v>
      </c>
      <c r="BC53" s="68" t="s">
        <v>103</v>
      </c>
      <c r="BD53" s="68"/>
      <c r="BE53" s="15"/>
      <c r="BF53" s="5">
        <f t="shared" si="32"/>
        <v>12070</v>
      </c>
      <c r="BG53" s="42">
        <v>4773</v>
      </c>
      <c r="BH53" s="42">
        <v>2352</v>
      </c>
      <c r="BI53" s="42"/>
      <c r="BJ53" s="42"/>
      <c r="BK53" s="42">
        <v>4945</v>
      </c>
      <c r="BL53" s="42"/>
      <c r="BM53" s="15"/>
    </row>
    <row r="54" spans="1:65" outlineLevel="5" x14ac:dyDescent="0.3">
      <c r="A54" s="22">
        <f t="shared" si="5"/>
        <v>2</v>
      </c>
      <c r="B54" s="9">
        <f t="shared" si="13"/>
        <v>44960</v>
      </c>
      <c r="C54" s="150">
        <v>283235</v>
      </c>
      <c r="D54" s="64">
        <f t="shared" si="22"/>
        <v>35.799999999999997</v>
      </c>
      <c r="E54" s="12">
        <v>35</v>
      </c>
      <c r="F54" s="12">
        <v>36.5</v>
      </c>
      <c r="G54" s="12"/>
      <c r="H54" s="12"/>
      <c r="I54" s="12"/>
      <c r="J54" s="12"/>
      <c r="K54" s="12"/>
      <c r="L54" s="12"/>
      <c r="M54" s="74">
        <f t="shared" si="23"/>
        <v>7.2</v>
      </c>
      <c r="N54" s="83">
        <v>7.16</v>
      </c>
      <c r="O54" s="83">
        <v>7.22</v>
      </c>
      <c r="P54" s="83"/>
      <c r="Q54" s="83"/>
      <c r="R54" s="83"/>
      <c r="S54" s="83"/>
      <c r="T54" s="83"/>
      <c r="U54" s="83"/>
      <c r="V54" s="5" t="str">
        <f t="shared" si="24"/>
        <v/>
      </c>
      <c r="W54" s="41" t="s">
        <v>103</v>
      </c>
      <c r="X54" s="41" t="s">
        <v>103</v>
      </c>
      <c r="Y54" s="41"/>
      <c r="Z54" s="41"/>
      <c r="AA54" s="41"/>
      <c r="AB54" s="41"/>
      <c r="AC54" s="41"/>
      <c r="AD54" s="41"/>
      <c r="AE54" s="5" t="str">
        <f t="shared" si="25"/>
        <v/>
      </c>
      <c r="AF54" s="41" t="s">
        <v>103</v>
      </c>
      <c r="AG54" s="41" t="s">
        <v>103</v>
      </c>
      <c r="AH54" s="41"/>
      <c r="AI54" s="41"/>
      <c r="AJ54" s="41"/>
      <c r="AK54" s="41"/>
      <c r="AL54" s="41"/>
      <c r="AM54" s="41"/>
      <c r="AN54" s="45">
        <f t="shared" si="26"/>
        <v>24.881516587677726</v>
      </c>
      <c r="AO54" s="45">
        <v>844</v>
      </c>
      <c r="AP54" s="83" t="s">
        <v>103</v>
      </c>
      <c r="AQ54" s="83" t="s">
        <v>103</v>
      </c>
      <c r="AR54" s="126" t="str">
        <f t="shared" si="27"/>
        <v/>
      </c>
      <c r="AS54" s="126" t="str">
        <f t="shared" si="28"/>
        <v/>
      </c>
      <c r="AT54" s="45">
        <v>999</v>
      </c>
      <c r="AU54" s="124"/>
      <c r="AV54" s="124" t="s">
        <v>103</v>
      </c>
      <c r="AW54" s="126" t="str">
        <f t="shared" si="29"/>
        <v/>
      </c>
      <c r="AX54" s="126" t="str">
        <f t="shared" si="30"/>
        <v/>
      </c>
      <c r="AY54" s="64" t="str">
        <f t="shared" si="31"/>
        <v/>
      </c>
      <c r="AZ54" s="146">
        <v>83.62</v>
      </c>
      <c r="BA54" s="68" t="s">
        <v>103</v>
      </c>
      <c r="BB54" s="68" t="s">
        <v>103</v>
      </c>
      <c r="BC54" s="68" t="s">
        <v>103</v>
      </c>
      <c r="BD54" s="68"/>
      <c r="BE54" s="15"/>
      <c r="BF54" s="5">
        <f t="shared" si="32"/>
        <v>11162</v>
      </c>
      <c r="BG54" s="42">
        <v>3778</v>
      </c>
      <c r="BH54" s="42">
        <v>2352</v>
      </c>
      <c r="BI54" s="42"/>
      <c r="BJ54" s="42"/>
      <c r="BK54" s="42">
        <v>5032</v>
      </c>
      <c r="BL54" s="42"/>
      <c r="BM54" s="15"/>
    </row>
    <row r="55" spans="1:65" outlineLevel="5" x14ac:dyDescent="0.3">
      <c r="A55" s="22">
        <f t="shared" si="5"/>
        <v>2</v>
      </c>
      <c r="B55" s="9">
        <f t="shared" si="13"/>
        <v>44961</v>
      </c>
      <c r="C55" s="150">
        <v>290557</v>
      </c>
      <c r="D55" s="64">
        <f t="shared" si="22"/>
        <v>34.5</v>
      </c>
      <c r="E55" s="12">
        <v>35</v>
      </c>
      <c r="F55" s="12">
        <v>34</v>
      </c>
      <c r="G55" s="12"/>
      <c r="H55" s="12"/>
      <c r="I55" s="12"/>
      <c r="J55" s="12"/>
      <c r="K55" s="12"/>
      <c r="L55" s="12"/>
      <c r="M55" s="74">
        <f t="shared" si="23"/>
        <v>7.2</v>
      </c>
      <c r="N55" s="83">
        <v>7.18</v>
      </c>
      <c r="O55" s="83">
        <v>7.23</v>
      </c>
      <c r="P55" s="83"/>
      <c r="Q55" s="83"/>
      <c r="R55" s="83"/>
      <c r="S55" s="83"/>
      <c r="T55" s="83"/>
      <c r="U55" s="83"/>
      <c r="V55" s="5" t="str">
        <f t="shared" si="24"/>
        <v/>
      </c>
      <c r="W55" s="41" t="s">
        <v>103</v>
      </c>
      <c r="X55" s="41" t="s">
        <v>103</v>
      </c>
      <c r="Y55" s="41"/>
      <c r="Z55" s="41"/>
      <c r="AA55" s="41"/>
      <c r="AB55" s="41"/>
      <c r="AC55" s="41"/>
      <c r="AD55" s="41"/>
      <c r="AE55" s="5" t="str">
        <f t="shared" si="25"/>
        <v/>
      </c>
      <c r="AF55" s="41" t="s">
        <v>103</v>
      </c>
      <c r="AG55" s="41" t="s">
        <v>103</v>
      </c>
      <c r="AH55" s="41"/>
      <c r="AI55" s="41"/>
      <c r="AJ55" s="41"/>
      <c r="AK55" s="41"/>
      <c r="AL55" s="41"/>
      <c r="AM55" s="41"/>
      <c r="AN55" s="45">
        <f t="shared" si="26"/>
        <v>22.801302931596091</v>
      </c>
      <c r="AO55" s="45">
        <v>921</v>
      </c>
      <c r="AP55" s="83" t="s">
        <v>103</v>
      </c>
      <c r="AQ55" s="83" t="s">
        <v>103</v>
      </c>
      <c r="AR55" s="126" t="str">
        <f t="shared" si="27"/>
        <v/>
      </c>
      <c r="AS55" s="126" t="str">
        <f t="shared" si="28"/>
        <v/>
      </c>
      <c r="AT55" s="45">
        <v>1027</v>
      </c>
      <c r="AU55" s="124"/>
      <c r="AV55" s="124" t="s">
        <v>103</v>
      </c>
      <c r="AW55" s="126" t="str">
        <f t="shared" si="29"/>
        <v/>
      </c>
      <c r="AX55" s="126" t="str">
        <f t="shared" si="30"/>
        <v/>
      </c>
      <c r="AY55" s="64" t="str">
        <f t="shared" si="31"/>
        <v/>
      </c>
      <c r="AZ55" s="146" t="s">
        <v>103</v>
      </c>
      <c r="BA55" s="68" t="s">
        <v>103</v>
      </c>
      <c r="BB55" s="68" t="s">
        <v>103</v>
      </c>
      <c r="BC55" s="68" t="s">
        <v>103</v>
      </c>
      <c r="BD55" s="68"/>
      <c r="BE55" s="15"/>
      <c r="BF55" s="5">
        <f t="shared" si="32"/>
        <v>10282</v>
      </c>
      <c r="BG55" s="42">
        <v>2946</v>
      </c>
      <c r="BH55" s="42">
        <v>2352</v>
      </c>
      <c r="BI55" s="42"/>
      <c r="BJ55" s="42"/>
      <c r="BK55" s="42">
        <v>4984</v>
      </c>
      <c r="BL55" s="42"/>
      <c r="BM55" s="15"/>
    </row>
    <row r="56" spans="1:65" outlineLevel="5" x14ac:dyDescent="0.3">
      <c r="A56" s="22">
        <f t="shared" si="5"/>
        <v>2</v>
      </c>
      <c r="B56" s="9">
        <f t="shared" si="13"/>
        <v>44962</v>
      </c>
      <c r="C56" s="150">
        <v>297802</v>
      </c>
      <c r="D56" s="64">
        <f t="shared" si="22"/>
        <v>34.799999999999997</v>
      </c>
      <c r="E56" s="12">
        <v>34</v>
      </c>
      <c r="F56" s="12">
        <v>35.5</v>
      </c>
      <c r="G56" s="12"/>
      <c r="H56" s="12"/>
      <c r="I56" s="12"/>
      <c r="J56" s="12"/>
      <c r="K56" s="12"/>
      <c r="L56" s="12"/>
      <c r="M56" s="74">
        <f t="shared" si="23"/>
        <v>7.2</v>
      </c>
      <c r="N56" s="83">
        <v>7.17</v>
      </c>
      <c r="O56" s="83">
        <v>7.19</v>
      </c>
      <c r="P56" s="83"/>
      <c r="Q56" s="83"/>
      <c r="R56" s="83"/>
      <c r="S56" s="83"/>
      <c r="T56" s="83"/>
      <c r="U56" s="83"/>
      <c r="V56" s="5" t="str">
        <f t="shared" si="24"/>
        <v/>
      </c>
      <c r="W56" s="41" t="s">
        <v>103</v>
      </c>
      <c r="X56" s="41" t="s">
        <v>103</v>
      </c>
      <c r="Y56" s="41"/>
      <c r="Z56" s="41"/>
      <c r="AA56" s="41"/>
      <c r="AB56" s="41"/>
      <c r="AC56" s="41"/>
      <c r="AD56" s="41"/>
      <c r="AE56" s="5" t="str">
        <f t="shared" si="25"/>
        <v/>
      </c>
      <c r="AF56" s="41" t="s">
        <v>103</v>
      </c>
      <c r="AG56" s="41" t="s">
        <v>103</v>
      </c>
      <c r="AH56" s="41"/>
      <c r="AI56" s="41"/>
      <c r="AJ56" s="41"/>
      <c r="AK56" s="41"/>
      <c r="AL56" s="41"/>
      <c r="AM56" s="41"/>
      <c r="AN56" s="45">
        <f t="shared" si="26"/>
        <v>26.683608640406607</v>
      </c>
      <c r="AO56" s="45">
        <v>787</v>
      </c>
      <c r="AP56" s="83" t="s">
        <v>103</v>
      </c>
      <c r="AQ56" s="83" t="s">
        <v>103</v>
      </c>
      <c r="AR56" s="126" t="str">
        <f t="shared" si="27"/>
        <v/>
      </c>
      <c r="AS56" s="126" t="str">
        <f t="shared" si="28"/>
        <v/>
      </c>
      <c r="AT56" s="45">
        <v>959</v>
      </c>
      <c r="AU56" s="124"/>
      <c r="AV56" s="124" t="s">
        <v>103</v>
      </c>
      <c r="AW56" s="126" t="str">
        <f t="shared" si="29"/>
        <v/>
      </c>
      <c r="AX56" s="126" t="str">
        <f t="shared" si="30"/>
        <v/>
      </c>
      <c r="AY56" s="64" t="str">
        <f t="shared" si="31"/>
        <v/>
      </c>
      <c r="AZ56" s="146" t="s">
        <v>103</v>
      </c>
      <c r="BA56" s="68" t="s">
        <v>103</v>
      </c>
      <c r="BB56" s="68" t="s">
        <v>103</v>
      </c>
      <c r="BC56" s="68" t="s">
        <v>103</v>
      </c>
      <c r="BD56" s="68"/>
      <c r="BE56" s="15"/>
      <c r="BF56" s="5">
        <f t="shared" si="32"/>
        <v>11190</v>
      </c>
      <c r="BG56" s="42">
        <v>3846</v>
      </c>
      <c r="BH56" s="42">
        <v>2352</v>
      </c>
      <c r="BI56" s="42"/>
      <c r="BJ56" s="42"/>
      <c r="BK56" s="42">
        <v>4992</v>
      </c>
      <c r="BL56" s="42"/>
      <c r="BM56" s="15"/>
    </row>
    <row r="57" spans="1:65" outlineLevel="5" x14ac:dyDescent="0.3">
      <c r="A57" s="22">
        <f t="shared" si="5"/>
        <v>2</v>
      </c>
      <c r="B57" s="9">
        <f t="shared" si="13"/>
        <v>44963</v>
      </c>
      <c r="C57" s="150">
        <v>294008</v>
      </c>
      <c r="D57" s="64">
        <f t="shared" si="22"/>
        <v>35.5</v>
      </c>
      <c r="E57" s="12">
        <v>36</v>
      </c>
      <c r="F57" s="12">
        <v>35</v>
      </c>
      <c r="G57" s="12"/>
      <c r="H57" s="12"/>
      <c r="I57" s="12"/>
      <c r="J57" s="12"/>
      <c r="K57" s="12"/>
      <c r="L57" s="12"/>
      <c r="M57" s="74">
        <f t="shared" si="23"/>
        <v>7.2</v>
      </c>
      <c r="N57" s="83">
        <v>7.13</v>
      </c>
      <c r="O57" s="83">
        <v>7.2</v>
      </c>
      <c r="P57" s="83"/>
      <c r="Q57" s="83"/>
      <c r="R57" s="83"/>
      <c r="S57" s="83"/>
      <c r="T57" s="83"/>
      <c r="U57" s="83"/>
      <c r="V57" s="5" t="str">
        <f t="shared" si="24"/>
        <v/>
      </c>
      <c r="W57" s="41" t="s">
        <v>103</v>
      </c>
      <c r="X57" s="41" t="s">
        <v>103</v>
      </c>
      <c r="Y57" s="41"/>
      <c r="Z57" s="41"/>
      <c r="AA57" s="41"/>
      <c r="AB57" s="41"/>
      <c r="AC57" s="41"/>
      <c r="AD57" s="41"/>
      <c r="AE57" s="5" t="str">
        <f t="shared" si="25"/>
        <v/>
      </c>
      <c r="AF57" s="41" t="s">
        <v>103</v>
      </c>
      <c r="AG57" s="41" t="s">
        <v>103</v>
      </c>
      <c r="AH57" s="41"/>
      <c r="AI57" s="41"/>
      <c r="AJ57" s="41"/>
      <c r="AK57" s="41"/>
      <c r="AL57" s="41"/>
      <c r="AM57" s="41"/>
      <c r="AN57" s="45">
        <f t="shared" si="26"/>
        <v>23.255813953488371</v>
      </c>
      <c r="AO57" s="45">
        <v>903</v>
      </c>
      <c r="AP57" s="83" t="s">
        <v>103</v>
      </c>
      <c r="AQ57" s="83" t="s">
        <v>103</v>
      </c>
      <c r="AR57" s="126" t="str">
        <f t="shared" si="27"/>
        <v/>
      </c>
      <c r="AS57" s="126" t="str">
        <f t="shared" si="28"/>
        <v/>
      </c>
      <c r="AT57" s="45">
        <v>1043</v>
      </c>
      <c r="AU57" s="124"/>
      <c r="AV57" s="124" t="s">
        <v>103</v>
      </c>
      <c r="AW57" s="126" t="str">
        <f t="shared" si="29"/>
        <v/>
      </c>
      <c r="AX57" s="126" t="str">
        <f t="shared" si="30"/>
        <v/>
      </c>
      <c r="AY57" s="64" t="str">
        <f t="shared" si="31"/>
        <v/>
      </c>
      <c r="AZ57" s="146">
        <v>83.41</v>
      </c>
      <c r="BA57" s="68" t="s">
        <v>103</v>
      </c>
      <c r="BB57" s="68" t="s">
        <v>103</v>
      </c>
      <c r="BC57" s="68" t="s">
        <v>103</v>
      </c>
      <c r="BD57" s="68"/>
      <c r="BE57" s="15"/>
      <c r="BF57" s="5">
        <f t="shared" si="32"/>
        <v>12105</v>
      </c>
      <c r="BG57" s="42">
        <v>4718</v>
      </c>
      <c r="BH57" s="42">
        <v>2352</v>
      </c>
      <c r="BI57" s="42"/>
      <c r="BJ57" s="42"/>
      <c r="BK57" s="42">
        <v>5035</v>
      </c>
      <c r="BL57" s="42"/>
      <c r="BM57" s="15"/>
    </row>
    <row r="58" spans="1:65" outlineLevel="5" x14ac:dyDescent="0.3">
      <c r="A58" s="22">
        <f t="shared" si="5"/>
        <v>2</v>
      </c>
      <c r="B58" s="9">
        <f t="shared" si="13"/>
        <v>44964</v>
      </c>
      <c r="C58" s="150">
        <v>291563</v>
      </c>
      <c r="D58" s="64">
        <f t="shared" si="22"/>
        <v>35.5</v>
      </c>
      <c r="E58" s="12">
        <v>35</v>
      </c>
      <c r="F58" s="12">
        <v>36</v>
      </c>
      <c r="G58" s="12"/>
      <c r="H58" s="12"/>
      <c r="I58" s="12"/>
      <c r="J58" s="12"/>
      <c r="K58" s="12"/>
      <c r="L58" s="12"/>
      <c r="M58" s="74">
        <f t="shared" si="23"/>
        <v>7.2</v>
      </c>
      <c r="N58" s="83">
        <v>7.14</v>
      </c>
      <c r="O58" s="83">
        <v>7.18</v>
      </c>
      <c r="P58" s="83"/>
      <c r="Q58" s="83"/>
      <c r="R58" s="83"/>
      <c r="S58" s="83"/>
      <c r="T58" s="83"/>
      <c r="U58" s="83"/>
      <c r="V58" s="5" t="str">
        <f t="shared" si="24"/>
        <v/>
      </c>
      <c r="W58" s="41" t="s">
        <v>103</v>
      </c>
      <c r="X58" s="41" t="s">
        <v>103</v>
      </c>
      <c r="Y58" s="41"/>
      <c r="Z58" s="41"/>
      <c r="AA58" s="41"/>
      <c r="AB58" s="41"/>
      <c r="AC58" s="41"/>
      <c r="AD58" s="41"/>
      <c r="AE58" s="5" t="str">
        <f t="shared" si="25"/>
        <v/>
      </c>
      <c r="AF58" s="41" t="s">
        <v>103</v>
      </c>
      <c r="AG58" s="41" t="s">
        <v>103</v>
      </c>
      <c r="AH58" s="41"/>
      <c r="AI58" s="41"/>
      <c r="AJ58" s="41"/>
      <c r="AK58" s="41"/>
      <c r="AL58" s="41"/>
      <c r="AM58" s="41"/>
      <c r="AN58" s="45">
        <f t="shared" si="26"/>
        <v>20.812685827552031</v>
      </c>
      <c r="AO58" s="45">
        <v>1009</v>
      </c>
      <c r="AP58" s="83" t="s">
        <v>103</v>
      </c>
      <c r="AQ58" s="83" t="s">
        <v>103</v>
      </c>
      <c r="AR58" s="126" t="str">
        <f t="shared" si="27"/>
        <v/>
      </c>
      <c r="AS58" s="126" t="str">
        <f t="shared" si="28"/>
        <v/>
      </c>
      <c r="AT58" s="45">
        <v>1123</v>
      </c>
      <c r="AU58" s="124"/>
      <c r="AV58" s="124" t="s">
        <v>103</v>
      </c>
      <c r="AW58" s="126" t="str">
        <f t="shared" si="29"/>
        <v/>
      </c>
      <c r="AX58" s="126" t="str">
        <f t="shared" si="30"/>
        <v/>
      </c>
      <c r="AY58" s="64" t="str">
        <f t="shared" si="31"/>
        <v/>
      </c>
      <c r="AZ58" s="146">
        <v>83.06</v>
      </c>
      <c r="BA58" s="68" t="s">
        <v>103</v>
      </c>
      <c r="BB58" s="68" t="s">
        <v>103</v>
      </c>
      <c r="BC58" s="68" t="s">
        <v>103</v>
      </c>
      <c r="BD58" s="68"/>
      <c r="BE58" s="15"/>
      <c r="BF58" s="5">
        <f t="shared" si="32"/>
        <v>11985</v>
      </c>
      <c r="BG58" s="42">
        <v>4475</v>
      </c>
      <c r="BH58" s="42">
        <v>2350</v>
      </c>
      <c r="BI58" s="42"/>
      <c r="BJ58" s="42"/>
      <c r="BK58" s="42">
        <v>5160</v>
      </c>
      <c r="BL58" s="42"/>
      <c r="BM58" s="15"/>
    </row>
    <row r="59" spans="1:65" outlineLevel="5" x14ac:dyDescent="0.3">
      <c r="A59" s="22">
        <f t="shared" si="5"/>
        <v>2</v>
      </c>
      <c r="B59" s="9">
        <f t="shared" si="13"/>
        <v>44965</v>
      </c>
      <c r="C59" s="150">
        <v>299197</v>
      </c>
      <c r="D59" s="64">
        <f t="shared" si="22"/>
        <v>34.799999999999997</v>
      </c>
      <c r="E59" s="12">
        <v>35.5</v>
      </c>
      <c r="F59" s="12">
        <v>34</v>
      </c>
      <c r="G59" s="12"/>
      <c r="H59" s="12"/>
      <c r="I59" s="12"/>
      <c r="J59" s="12"/>
      <c r="K59" s="12"/>
      <c r="L59" s="12"/>
      <c r="M59" s="74">
        <f t="shared" si="23"/>
        <v>7.1</v>
      </c>
      <c r="N59" s="83">
        <v>7.11</v>
      </c>
      <c r="O59" s="83">
        <v>7.16</v>
      </c>
      <c r="P59" s="83"/>
      <c r="Q59" s="83"/>
      <c r="R59" s="83"/>
      <c r="S59" s="83"/>
      <c r="T59" s="83"/>
      <c r="U59" s="83"/>
      <c r="V59" s="5" t="str">
        <f t="shared" si="24"/>
        <v/>
      </c>
      <c r="W59" s="41" t="s">
        <v>103</v>
      </c>
      <c r="X59" s="41" t="s">
        <v>103</v>
      </c>
      <c r="Y59" s="41"/>
      <c r="Z59" s="41"/>
      <c r="AA59" s="41"/>
      <c r="AB59" s="41"/>
      <c r="AC59" s="41"/>
      <c r="AD59" s="41"/>
      <c r="AE59" s="5" t="str">
        <f t="shared" si="25"/>
        <v/>
      </c>
      <c r="AF59" s="41" t="s">
        <v>103</v>
      </c>
      <c r="AG59" s="41" t="s">
        <v>103</v>
      </c>
      <c r="AH59" s="41"/>
      <c r="AI59" s="41"/>
      <c r="AJ59" s="41"/>
      <c r="AK59" s="41"/>
      <c r="AL59" s="41"/>
      <c r="AM59" s="41"/>
      <c r="AN59" s="45">
        <f t="shared" si="26"/>
        <v>23.4375</v>
      </c>
      <c r="AO59" s="45">
        <v>896</v>
      </c>
      <c r="AP59" s="83" t="s">
        <v>103</v>
      </c>
      <c r="AQ59" s="83" t="s">
        <v>103</v>
      </c>
      <c r="AR59" s="126" t="str">
        <f t="shared" si="27"/>
        <v/>
      </c>
      <c r="AS59" s="126" t="str">
        <f t="shared" si="28"/>
        <v/>
      </c>
      <c r="AT59" s="45">
        <v>997</v>
      </c>
      <c r="AU59" s="124"/>
      <c r="AV59" s="124" t="s">
        <v>103</v>
      </c>
      <c r="AW59" s="126" t="str">
        <f t="shared" si="29"/>
        <v/>
      </c>
      <c r="AX59" s="126" t="str">
        <f t="shared" si="30"/>
        <v/>
      </c>
      <c r="AY59" s="64" t="str">
        <f t="shared" si="31"/>
        <v/>
      </c>
      <c r="AZ59" s="146">
        <v>83.01</v>
      </c>
      <c r="BA59" s="68" t="s">
        <v>103</v>
      </c>
      <c r="BB59" s="68" t="s">
        <v>103</v>
      </c>
      <c r="BC59" s="68" t="s">
        <v>103</v>
      </c>
      <c r="BD59" s="68"/>
      <c r="BE59" s="15"/>
      <c r="BF59" s="5">
        <f t="shared" si="32"/>
        <v>12942</v>
      </c>
      <c r="BG59" s="42">
        <v>5729</v>
      </c>
      <c r="BH59" s="42">
        <v>2350</v>
      </c>
      <c r="BI59" s="42"/>
      <c r="BJ59" s="42"/>
      <c r="BK59" s="42">
        <v>4863</v>
      </c>
      <c r="BL59" s="42"/>
      <c r="BM59" s="15"/>
    </row>
    <row r="60" spans="1:65" outlineLevel="5" x14ac:dyDescent="0.3">
      <c r="A60" s="22">
        <f t="shared" si="5"/>
        <v>2</v>
      </c>
      <c r="B60" s="9">
        <f t="shared" si="13"/>
        <v>44966</v>
      </c>
      <c r="C60" s="150">
        <v>287779</v>
      </c>
      <c r="D60" s="64">
        <f t="shared" si="22"/>
        <v>35</v>
      </c>
      <c r="E60" s="12">
        <v>34.5</v>
      </c>
      <c r="F60" s="12">
        <v>35.5</v>
      </c>
      <c r="G60" s="12"/>
      <c r="H60" s="12"/>
      <c r="I60" s="12"/>
      <c r="J60" s="12"/>
      <c r="K60" s="12"/>
      <c r="L60" s="12"/>
      <c r="M60" s="74">
        <f t="shared" si="23"/>
        <v>7.1</v>
      </c>
      <c r="N60" s="83">
        <v>7.09</v>
      </c>
      <c r="O60" s="83">
        <v>7.17</v>
      </c>
      <c r="P60" s="83"/>
      <c r="Q60" s="83"/>
      <c r="R60" s="83"/>
      <c r="S60" s="83"/>
      <c r="T60" s="83"/>
      <c r="U60" s="83"/>
      <c r="V60" s="5">
        <f t="shared" si="24"/>
        <v>497</v>
      </c>
      <c r="W60" s="41">
        <v>394</v>
      </c>
      <c r="X60" s="41">
        <v>600</v>
      </c>
      <c r="Y60" s="41"/>
      <c r="Z60" s="41"/>
      <c r="AA60" s="41"/>
      <c r="AB60" s="41"/>
      <c r="AC60" s="41"/>
      <c r="AD60" s="41"/>
      <c r="AE60" s="5">
        <f t="shared" si="25"/>
        <v>5200</v>
      </c>
      <c r="AF60" s="41">
        <v>5600</v>
      </c>
      <c r="AG60" s="41">
        <v>4800</v>
      </c>
      <c r="AH60" s="41"/>
      <c r="AI60" s="41"/>
      <c r="AJ60" s="41"/>
      <c r="AK60" s="41"/>
      <c r="AL60" s="41"/>
      <c r="AM60" s="41"/>
      <c r="AN60" s="45">
        <f t="shared" si="26"/>
        <v>19.301470588235293</v>
      </c>
      <c r="AO60" s="45">
        <v>1088</v>
      </c>
      <c r="AP60" s="83">
        <v>4.75</v>
      </c>
      <c r="AQ60" s="83">
        <v>3.93</v>
      </c>
      <c r="AR60" s="126">
        <f t="shared" si="27"/>
        <v>82.736842105263165</v>
      </c>
      <c r="AS60" s="126">
        <f t="shared" si="28"/>
        <v>17.263157894736835</v>
      </c>
      <c r="AT60" s="45">
        <v>1187</v>
      </c>
      <c r="AU60" s="124">
        <v>2.44</v>
      </c>
      <c r="AV60" s="124">
        <v>1.72</v>
      </c>
      <c r="AW60" s="126">
        <f t="shared" si="29"/>
        <v>70.491803278688522</v>
      </c>
      <c r="AX60" s="126">
        <f t="shared" si="30"/>
        <v>29.508196721311478</v>
      </c>
      <c r="AY60" s="64">
        <f t="shared" si="31"/>
        <v>50.155499010460872</v>
      </c>
      <c r="AZ60" s="146">
        <v>83.63</v>
      </c>
      <c r="BA60" s="68" t="s">
        <v>103</v>
      </c>
      <c r="BB60" s="68" t="s">
        <v>103</v>
      </c>
      <c r="BC60" s="68" t="s">
        <v>103</v>
      </c>
      <c r="BD60" s="68"/>
      <c r="BE60" s="15"/>
      <c r="BF60" s="5">
        <f t="shared" si="32"/>
        <v>12434</v>
      </c>
      <c r="BG60" s="42">
        <v>4979</v>
      </c>
      <c r="BH60" s="42">
        <v>2350</v>
      </c>
      <c r="BI60" s="42"/>
      <c r="BJ60" s="42"/>
      <c r="BK60" s="42">
        <v>5105</v>
      </c>
      <c r="BL60" s="42"/>
      <c r="BM60" s="15"/>
    </row>
    <row r="61" spans="1:65" outlineLevel="5" x14ac:dyDescent="0.3">
      <c r="A61" s="22">
        <f t="shared" si="5"/>
        <v>2</v>
      </c>
      <c r="B61" s="9">
        <f t="shared" si="13"/>
        <v>44967</v>
      </c>
      <c r="C61" s="150">
        <v>321267</v>
      </c>
      <c r="D61" s="64">
        <f t="shared" si="22"/>
        <v>35</v>
      </c>
      <c r="E61" s="12">
        <v>35</v>
      </c>
      <c r="F61" s="12">
        <v>35</v>
      </c>
      <c r="G61" s="12"/>
      <c r="H61" s="12"/>
      <c r="I61" s="12"/>
      <c r="J61" s="12"/>
      <c r="K61" s="12"/>
      <c r="L61" s="12"/>
      <c r="M61" s="74">
        <f t="shared" si="23"/>
        <v>7.1</v>
      </c>
      <c r="N61" s="83">
        <v>7.11</v>
      </c>
      <c r="O61" s="83">
        <v>7.18</v>
      </c>
      <c r="P61" s="83"/>
      <c r="Q61" s="83"/>
      <c r="R61" s="83"/>
      <c r="S61" s="83"/>
      <c r="T61" s="83"/>
      <c r="U61" s="83"/>
      <c r="V61" s="5" t="str">
        <f t="shared" si="24"/>
        <v/>
      </c>
      <c r="W61" s="41" t="s">
        <v>103</v>
      </c>
      <c r="X61" s="41" t="s">
        <v>103</v>
      </c>
      <c r="Y61" s="41"/>
      <c r="Z61" s="41"/>
      <c r="AA61" s="41"/>
      <c r="AB61" s="41"/>
      <c r="AC61" s="41"/>
      <c r="AD61" s="41"/>
      <c r="AE61" s="5" t="str">
        <f t="shared" si="25"/>
        <v/>
      </c>
      <c r="AF61" s="41" t="s">
        <v>103</v>
      </c>
      <c r="AG61" s="41" t="s">
        <v>103</v>
      </c>
      <c r="AH61" s="41"/>
      <c r="AI61" s="41"/>
      <c r="AJ61" s="41"/>
      <c r="AK61" s="41"/>
      <c r="AL61" s="41"/>
      <c r="AM61" s="41"/>
      <c r="AN61" s="45">
        <f t="shared" si="26"/>
        <v>20.730503455083909</v>
      </c>
      <c r="AO61" s="45">
        <v>1013</v>
      </c>
      <c r="AP61" s="83" t="s">
        <v>103</v>
      </c>
      <c r="AQ61" s="83" t="s">
        <v>103</v>
      </c>
      <c r="AR61" s="126" t="str">
        <f t="shared" si="27"/>
        <v/>
      </c>
      <c r="AS61" s="126" t="str">
        <f t="shared" si="28"/>
        <v/>
      </c>
      <c r="AT61" s="45">
        <v>1087</v>
      </c>
      <c r="AU61" s="124"/>
      <c r="AV61" s="124" t="s">
        <v>103</v>
      </c>
      <c r="AW61" s="126" t="str">
        <f t="shared" si="29"/>
        <v/>
      </c>
      <c r="AX61" s="126" t="str">
        <f t="shared" si="30"/>
        <v/>
      </c>
      <c r="AY61" s="64" t="str">
        <f t="shared" si="31"/>
        <v/>
      </c>
      <c r="AZ61" s="146">
        <v>83.6</v>
      </c>
      <c r="BA61" s="68">
        <v>58</v>
      </c>
      <c r="BB61" s="68">
        <v>37.200000000000003</v>
      </c>
      <c r="BC61" s="68">
        <f>4948*0.0001</f>
        <v>0.49480000000000002</v>
      </c>
      <c r="BD61" s="68"/>
      <c r="BE61" s="15"/>
      <c r="BF61" s="5">
        <f t="shared" si="32"/>
        <v>12485</v>
      </c>
      <c r="BG61" s="42">
        <v>5029</v>
      </c>
      <c r="BH61" s="42">
        <v>2350</v>
      </c>
      <c r="BI61" s="42"/>
      <c r="BJ61" s="42"/>
      <c r="BK61" s="42">
        <v>5106</v>
      </c>
      <c r="BL61" s="42"/>
      <c r="BM61" s="15"/>
    </row>
    <row r="62" spans="1:65" outlineLevel="5" x14ac:dyDescent="0.3">
      <c r="A62" s="22">
        <f t="shared" si="5"/>
        <v>2</v>
      </c>
      <c r="B62" s="9">
        <f t="shared" si="13"/>
        <v>44968</v>
      </c>
      <c r="C62" s="150">
        <v>304441</v>
      </c>
      <c r="D62" s="64">
        <f t="shared" si="22"/>
        <v>35.5</v>
      </c>
      <c r="E62" s="12">
        <v>35.5</v>
      </c>
      <c r="F62" s="12">
        <v>35.5</v>
      </c>
      <c r="G62" s="12"/>
      <c r="H62" s="12"/>
      <c r="I62" s="12"/>
      <c r="J62" s="12"/>
      <c r="K62" s="12"/>
      <c r="L62" s="12"/>
      <c r="M62" s="74">
        <f t="shared" si="23"/>
        <v>7.1</v>
      </c>
      <c r="N62" s="83">
        <v>7.07</v>
      </c>
      <c r="O62" s="83">
        <v>7.19</v>
      </c>
      <c r="P62" s="83"/>
      <c r="Q62" s="83"/>
      <c r="R62" s="83"/>
      <c r="S62" s="83"/>
      <c r="T62" s="83"/>
      <c r="U62" s="83"/>
      <c r="V62" s="5" t="str">
        <f t="shared" si="24"/>
        <v/>
      </c>
      <c r="W62" s="41" t="s">
        <v>103</v>
      </c>
      <c r="X62" s="41" t="s">
        <v>103</v>
      </c>
      <c r="Y62" s="41"/>
      <c r="Z62" s="41"/>
      <c r="AA62" s="41"/>
      <c r="AB62" s="41"/>
      <c r="AC62" s="41"/>
      <c r="AD62" s="41"/>
      <c r="AE62" s="5" t="str">
        <f t="shared" si="25"/>
        <v/>
      </c>
      <c r="AF62" s="41" t="s">
        <v>103</v>
      </c>
      <c r="AG62" s="41" t="s">
        <v>103</v>
      </c>
      <c r="AH62" s="41"/>
      <c r="AI62" s="41"/>
      <c r="AJ62" s="41"/>
      <c r="AK62" s="41"/>
      <c r="AL62" s="41"/>
      <c r="AM62" s="41"/>
      <c r="AN62" s="45">
        <f t="shared" si="26"/>
        <v>22.128556375131719</v>
      </c>
      <c r="AO62" s="45">
        <v>949</v>
      </c>
      <c r="AP62" s="83" t="s">
        <v>103</v>
      </c>
      <c r="AQ62" s="83" t="s">
        <v>103</v>
      </c>
      <c r="AR62" s="126" t="str">
        <f t="shared" si="27"/>
        <v/>
      </c>
      <c r="AS62" s="126" t="str">
        <f t="shared" si="28"/>
        <v/>
      </c>
      <c r="AT62" s="45">
        <v>988</v>
      </c>
      <c r="AU62" s="124"/>
      <c r="AV62" s="124" t="s">
        <v>103</v>
      </c>
      <c r="AW62" s="126" t="str">
        <f t="shared" si="29"/>
        <v/>
      </c>
      <c r="AX62" s="126" t="str">
        <f t="shared" si="30"/>
        <v/>
      </c>
      <c r="AY62" s="64" t="str">
        <f t="shared" si="31"/>
        <v/>
      </c>
      <c r="AZ62" s="146" t="s">
        <v>103</v>
      </c>
      <c r="BA62" s="68" t="s">
        <v>103</v>
      </c>
      <c r="BB62" s="68" t="s">
        <v>103</v>
      </c>
      <c r="BC62" s="68" t="s">
        <v>103</v>
      </c>
      <c r="BD62" s="68"/>
      <c r="BE62" s="15"/>
      <c r="BF62" s="5">
        <f t="shared" si="32"/>
        <v>12467</v>
      </c>
      <c r="BG62" s="42">
        <v>5048</v>
      </c>
      <c r="BH62" s="42">
        <v>2350</v>
      </c>
      <c r="BI62" s="42"/>
      <c r="BJ62" s="42"/>
      <c r="BK62" s="42">
        <v>5069</v>
      </c>
      <c r="BL62" s="42"/>
      <c r="BM62" s="15"/>
    </row>
    <row r="63" spans="1:65" outlineLevel="5" x14ac:dyDescent="0.3">
      <c r="A63" s="22">
        <f t="shared" si="5"/>
        <v>2</v>
      </c>
      <c r="B63" s="9">
        <f t="shared" si="13"/>
        <v>44969</v>
      </c>
      <c r="C63" s="150">
        <v>293421</v>
      </c>
      <c r="D63" s="64">
        <f t="shared" si="22"/>
        <v>35.6</v>
      </c>
      <c r="E63" s="12">
        <v>35</v>
      </c>
      <c r="F63" s="12">
        <v>36.200000000000003</v>
      </c>
      <c r="G63" s="12"/>
      <c r="H63" s="12"/>
      <c r="I63" s="12"/>
      <c r="J63" s="12"/>
      <c r="K63" s="12"/>
      <c r="L63" s="12"/>
      <c r="M63" s="74">
        <f t="shared" si="23"/>
        <v>7.1</v>
      </c>
      <c r="N63" s="83">
        <v>7.08</v>
      </c>
      <c r="O63" s="83">
        <v>7.17</v>
      </c>
      <c r="P63" s="83"/>
      <c r="Q63" s="83"/>
      <c r="R63" s="83"/>
      <c r="S63" s="83"/>
      <c r="T63" s="83"/>
      <c r="U63" s="83"/>
      <c r="V63" s="5" t="str">
        <f t="shared" si="24"/>
        <v/>
      </c>
      <c r="W63" s="41" t="s">
        <v>103</v>
      </c>
      <c r="X63" s="41" t="s">
        <v>103</v>
      </c>
      <c r="Y63" s="41"/>
      <c r="Z63" s="41"/>
      <c r="AA63" s="41"/>
      <c r="AB63" s="41"/>
      <c r="AC63" s="41"/>
      <c r="AD63" s="41"/>
      <c r="AE63" s="5" t="str">
        <f t="shared" si="25"/>
        <v/>
      </c>
      <c r="AF63" s="41" t="s">
        <v>103</v>
      </c>
      <c r="AG63" s="41" t="s">
        <v>103</v>
      </c>
      <c r="AH63" s="41"/>
      <c r="AI63" s="41"/>
      <c r="AJ63" s="41"/>
      <c r="AK63" s="41"/>
      <c r="AL63" s="41"/>
      <c r="AM63" s="41"/>
      <c r="AN63" s="45">
        <f t="shared" si="26"/>
        <v>24.249422632794456</v>
      </c>
      <c r="AO63" s="45">
        <v>866</v>
      </c>
      <c r="AP63" s="83" t="s">
        <v>103</v>
      </c>
      <c r="AQ63" s="83" t="s">
        <v>103</v>
      </c>
      <c r="AR63" s="126" t="str">
        <f t="shared" si="27"/>
        <v/>
      </c>
      <c r="AS63" s="126" t="str">
        <f t="shared" si="28"/>
        <v/>
      </c>
      <c r="AT63" s="45">
        <v>939</v>
      </c>
      <c r="AU63" s="124"/>
      <c r="AV63" s="124" t="s">
        <v>103</v>
      </c>
      <c r="AW63" s="126" t="str">
        <f t="shared" si="29"/>
        <v/>
      </c>
      <c r="AX63" s="126" t="str">
        <f t="shared" si="30"/>
        <v/>
      </c>
      <c r="AY63" s="64" t="str">
        <f t="shared" si="31"/>
        <v/>
      </c>
      <c r="AZ63" s="146" t="s">
        <v>103</v>
      </c>
      <c r="BA63" s="68" t="s">
        <v>103</v>
      </c>
      <c r="BB63" s="68" t="s">
        <v>103</v>
      </c>
      <c r="BC63" s="68" t="s">
        <v>103</v>
      </c>
      <c r="BD63" s="68"/>
      <c r="BE63" s="15"/>
      <c r="BF63" s="5">
        <f t="shared" si="32"/>
        <v>12421</v>
      </c>
      <c r="BG63" s="42">
        <v>4975</v>
      </c>
      <c r="BH63" s="42">
        <v>2350</v>
      </c>
      <c r="BI63" s="42"/>
      <c r="BJ63" s="42"/>
      <c r="BK63" s="42">
        <v>5096</v>
      </c>
      <c r="BL63" s="42"/>
      <c r="BM63" s="15"/>
    </row>
    <row r="64" spans="1:65" outlineLevel="5" x14ac:dyDescent="0.3">
      <c r="A64" s="22">
        <f t="shared" si="5"/>
        <v>2</v>
      </c>
      <c r="B64" s="9">
        <f t="shared" si="13"/>
        <v>44970</v>
      </c>
      <c r="C64" s="150">
        <v>298266</v>
      </c>
      <c r="D64" s="64">
        <f t="shared" si="22"/>
        <v>35</v>
      </c>
      <c r="E64" s="12">
        <v>34.5</v>
      </c>
      <c r="F64" s="12">
        <v>35.5</v>
      </c>
      <c r="G64" s="12"/>
      <c r="H64" s="12"/>
      <c r="I64" s="12"/>
      <c r="J64" s="12"/>
      <c r="K64" s="12"/>
      <c r="L64" s="12"/>
      <c r="M64" s="74">
        <f t="shared" si="23"/>
        <v>7.1</v>
      </c>
      <c r="N64" s="83">
        <v>7.1</v>
      </c>
      <c r="O64" s="83">
        <v>7.19</v>
      </c>
      <c r="P64" s="83"/>
      <c r="Q64" s="83"/>
      <c r="R64" s="83"/>
      <c r="S64" s="83"/>
      <c r="T64" s="83"/>
      <c r="U64" s="83"/>
      <c r="V64" s="5" t="str">
        <f t="shared" si="24"/>
        <v/>
      </c>
      <c r="W64" s="41" t="s">
        <v>103</v>
      </c>
      <c r="X64" s="41" t="s">
        <v>103</v>
      </c>
      <c r="Y64" s="41"/>
      <c r="Z64" s="41"/>
      <c r="AA64" s="41"/>
      <c r="AB64" s="41"/>
      <c r="AC64" s="41"/>
      <c r="AD64" s="41"/>
      <c r="AE64" s="5" t="str">
        <f t="shared" si="25"/>
        <v/>
      </c>
      <c r="AF64" s="41" t="s">
        <v>103</v>
      </c>
      <c r="AG64" s="41" t="s">
        <v>103</v>
      </c>
      <c r="AH64" s="41"/>
      <c r="AI64" s="41"/>
      <c r="AJ64" s="41"/>
      <c r="AK64" s="41"/>
      <c r="AL64" s="41"/>
      <c r="AM64" s="41"/>
      <c r="AN64" s="45">
        <f t="shared" si="26"/>
        <v>20.669291338582678</v>
      </c>
      <c r="AO64" s="45">
        <v>1016</v>
      </c>
      <c r="AP64" s="83" t="s">
        <v>103</v>
      </c>
      <c r="AQ64" s="83" t="s">
        <v>103</v>
      </c>
      <c r="AR64" s="126" t="str">
        <f t="shared" si="27"/>
        <v/>
      </c>
      <c r="AS64" s="126" t="str">
        <f t="shared" si="28"/>
        <v/>
      </c>
      <c r="AT64" s="45">
        <v>1050</v>
      </c>
      <c r="AU64" s="124"/>
      <c r="AV64" s="124" t="s">
        <v>103</v>
      </c>
      <c r="AW64" s="126" t="str">
        <f t="shared" si="29"/>
        <v/>
      </c>
      <c r="AX64" s="126" t="str">
        <f t="shared" si="30"/>
        <v/>
      </c>
      <c r="AY64" s="64" t="str">
        <f t="shared" si="31"/>
        <v/>
      </c>
      <c r="AZ64" s="146">
        <v>82.6</v>
      </c>
      <c r="BA64" s="68" t="s">
        <v>103</v>
      </c>
      <c r="BB64" s="68" t="s">
        <v>103</v>
      </c>
      <c r="BC64" s="68" t="s">
        <v>103</v>
      </c>
      <c r="BD64" s="68"/>
      <c r="BE64" s="15"/>
      <c r="BF64" s="5">
        <f t="shared" si="32"/>
        <v>12525</v>
      </c>
      <c r="BG64" s="42">
        <v>5064</v>
      </c>
      <c r="BH64" s="42">
        <v>2350</v>
      </c>
      <c r="BI64" s="42"/>
      <c r="BJ64" s="42"/>
      <c r="BK64" s="42">
        <v>5111</v>
      </c>
      <c r="BL64" s="42"/>
      <c r="BM64" s="15"/>
    </row>
    <row r="65" spans="1:65" outlineLevel="5" x14ac:dyDescent="0.3">
      <c r="A65" s="22">
        <f t="shared" si="5"/>
        <v>2</v>
      </c>
      <c r="B65" s="9">
        <f t="shared" si="13"/>
        <v>44971</v>
      </c>
      <c r="C65" s="150">
        <v>295824</v>
      </c>
      <c r="D65" s="64">
        <f t="shared" si="22"/>
        <v>35.5</v>
      </c>
      <c r="E65" s="12">
        <v>36</v>
      </c>
      <c r="F65" s="12">
        <v>35</v>
      </c>
      <c r="G65" s="12"/>
      <c r="H65" s="12"/>
      <c r="I65" s="12"/>
      <c r="J65" s="12"/>
      <c r="K65" s="12"/>
      <c r="L65" s="12"/>
      <c r="M65" s="74">
        <f t="shared" si="23"/>
        <v>7.1</v>
      </c>
      <c r="N65" s="83">
        <v>7.08</v>
      </c>
      <c r="O65" s="83">
        <v>7.18</v>
      </c>
      <c r="P65" s="83"/>
      <c r="Q65" s="83"/>
      <c r="R65" s="83"/>
      <c r="S65" s="83"/>
      <c r="T65" s="83"/>
      <c r="U65" s="83"/>
      <c r="V65" s="5" t="str">
        <f t="shared" si="24"/>
        <v/>
      </c>
      <c r="W65" s="41" t="s">
        <v>103</v>
      </c>
      <c r="X65" s="41" t="s">
        <v>103</v>
      </c>
      <c r="Y65" s="41"/>
      <c r="Z65" s="41"/>
      <c r="AA65" s="41"/>
      <c r="AB65" s="41"/>
      <c r="AC65" s="41"/>
      <c r="AD65" s="41"/>
      <c r="AE65" s="5" t="str">
        <f t="shared" si="25"/>
        <v/>
      </c>
      <c r="AF65" s="41" t="s">
        <v>103</v>
      </c>
      <c r="AG65" s="41" t="s">
        <v>103</v>
      </c>
      <c r="AH65" s="41"/>
      <c r="AI65" s="41"/>
      <c r="AJ65" s="41"/>
      <c r="AK65" s="41"/>
      <c r="AL65" s="41"/>
      <c r="AM65" s="41"/>
      <c r="AN65" s="45">
        <f t="shared" si="26"/>
        <v>28.925619834710744</v>
      </c>
      <c r="AO65" s="45">
        <v>726</v>
      </c>
      <c r="AP65" s="83" t="s">
        <v>103</v>
      </c>
      <c r="AQ65" s="83" t="s">
        <v>103</v>
      </c>
      <c r="AR65" s="126" t="str">
        <f t="shared" si="27"/>
        <v/>
      </c>
      <c r="AS65" s="126" t="str">
        <f t="shared" si="28"/>
        <v/>
      </c>
      <c r="AT65" s="45">
        <v>811</v>
      </c>
      <c r="AU65" s="124"/>
      <c r="AV65" s="124" t="s">
        <v>103</v>
      </c>
      <c r="AW65" s="126" t="str">
        <f t="shared" si="29"/>
        <v/>
      </c>
      <c r="AX65" s="126" t="str">
        <f t="shared" si="30"/>
        <v/>
      </c>
      <c r="AY65" s="64" t="str">
        <f t="shared" si="31"/>
        <v/>
      </c>
      <c r="AZ65" s="146">
        <v>82.57</v>
      </c>
      <c r="BA65" s="68" t="s">
        <v>103</v>
      </c>
      <c r="BB65" s="68" t="s">
        <v>103</v>
      </c>
      <c r="BC65" s="68" t="s">
        <v>103</v>
      </c>
      <c r="BD65" s="68"/>
      <c r="BE65" s="15"/>
      <c r="BF65" s="5">
        <f t="shared" si="32"/>
        <v>10858</v>
      </c>
      <c r="BG65" s="42">
        <v>3721</v>
      </c>
      <c r="BH65" s="42">
        <v>2350</v>
      </c>
      <c r="BI65" s="42"/>
      <c r="BJ65" s="42"/>
      <c r="BK65" s="42">
        <v>4787</v>
      </c>
      <c r="BL65" s="42"/>
      <c r="BM65" s="15"/>
    </row>
    <row r="66" spans="1:65" outlineLevel="5" x14ac:dyDescent="0.3">
      <c r="A66" s="22">
        <f t="shared" si="5"/>
        <v>2</v>
      </c>
      <c r="B66" s="9">
        <f t="shared" si="13"/>
        <v>44972</v>
      </c>
      <c r="C66" s="150">
        <v>279501</v>
      </c>
      <c r="D66" s="64">
        <f t="shared" si="22"/>
        <v>35.5</v>
      </c>
      <c r="E66" s="12">
        <v>35</v>
      </c>
      <c r="F66" s="12">
        <v>36</v>
      </c>
      <c r="G66" s="12"/>
      <c r="H66" s="12"/>
      <c r="I66" s="12"/>
      <c r="J66" s="12"/>
      <c r="K66" s="12"/>
      <c r="L66" s="12"/>
      <c r="M66" s="74">
        <f t="shared" si="23"/>
        <v>7.1</v>
      </c>
      <c r="N66" s="83">
        <v>7.09</v>
      </c>
      <c r="O66" s="83">
        <v>7.17</v>
      </c>
      <c r="P66" s="83"/>
      <c r="Q66" s="83"/>
      <c r="R66" s="83"/>
      <c r="S66" s="83"/>
      <c r="T66" s="83"/>
      <c r="U66" s="83"/>
      <c r="V66" s="5">
        <f t="shared" si="24"/>
        <v>302.5</v>
      </c>
      <c r="W66" s="41">
        <v>343</v>
      </c>
      <c r="X66" s="41">
        <v>262</v>
      </c>
      <c r="Y66" s="41"/>
      <c r="Z66" s="41"/>
      <c r="AA66" s="41"/>
      <c r="AB66" s="41"/>
      <c r="AC66" s="41"/>
      <c r="AD66" s="41"/>
      <c r="AE66" s="5">
        <f t="shared" si="25"/>
        <v>6050</v>
      </c>
      <c r="AF66" s="41">
        <v>6050</v>
      </c>
      <c r="AG66" s="41">
        <v>6050</v>
      </c>
      <c r="AH66" s="41"/>
      <c r="AI66" s="41"/>
      <c r="AJ66" s="41"/>
      <c r="AK66" s="41"/>
      <c r="AL66" s="41"/>
      <c r="AM66" s="41"/>
      <c r="AN66" s="45">
        <f t="shared" si="26"/>
        <v>22.175290390707499</v>
      </c>
      <c r="AO66" s="45">
        <v>947</v>
      </c>
      <c r="AP66" s="83">
        <v>5.16</v>
      </c>
      <c r="AQ66" s="83">
        <v>4.42</v>
      </c>
      <c r="AR66" s="126">
        <f t="shared" si="27"/>
        <v>85.658914728682163</v>
      </c>
      <c r="AS66" s="126">
        <f t="shared" si="28"/>
        <v>14.341085271317837</v>
      </c>
      <c r="AT66" s="45">
        <v>1032</v>
      </c>
      <c r="AU66" s="124">
        <v>2.5099999999999998</v>
      </c>
      <c r="AV66" s="124">
        <v>1.82</v>
      </c>
      <c r="AW66" s="126">
        <f t="shared" si="29"/>
        <v>72.509960159362564</v>
      </c>
      <c r="AX66" s="126">
        <f t="shared" si="30"/>
        <v>27.490039840637436</v>
      </c>
      <c r="AY66" s="64">
        <f t="shared" si="31"/>
        <v>55.839727195225855</v>
      </c>
      <c r="AZ66" s="146">
        <v>82.77</v>
      </c>
      <c r="BA66" s="68" t="s">
        <v>103</v>
      </c>
      <c r="BB66" s="68" t="s">
        <v>103</v>
      </c>
      <c r="BC66" s="68" t="s">
        <v>103</v>
      </c>
      <c r="BD66" s="68"/>
      <c r="BE66" s="15"/>
      <c r="BF66" s="5">
        <f t="shared" si="32"/>
        <v>12158</v>
      </c>
      <c r="BG66" s="42">
        <v>5157</v>
      </c>
      <c r="BH66" s="42">
        <v>2350</v>
      </c>
      <c r="BI66" s="42"/>
      <c r="BJ66" s="42"/>
      <c r="BK66" s="42">
        <v>4651</v>
      </c>
      <c r="BL66" s="42"/>
      <c r="BM66" s="15"/>
    </row>
    <row r="67" spans="1:65" outlineLevel="5" x14ac:dyDescent="0.3">
      <c r="A67" s="22">
        <f t="shared" si="5"/>
        <v>2</v>
      </c>
      <c r="B67" s="9">
        <f t="shared" si="13"/>
        <v>44973</v>
      </c>
      <c r="C67" s="150">
        <v>276160</v>
      </c>
      <c r="D67" s="64">
        <f t="shared" si="22"/>
        <v>34.799999999999997</v>
      </c>
      <c r="E67" s="12">
        <v>34.5</v>
      </c>
      <c r="F67" s="12">
        <v>35</v>
      </c>
      <c r="G67" s="12"/>
      <c r="H67" s="12"/>
      <c r="I67" s="12"/>
      <c r="J67" s="12"/>
      <c r="K67" s="12"/>
      <c r="L67" s="12"/>
      <c r="M67" s="74">
        <f t="shared" si="23"/>
        <v>7.1</v>
      </c>
      <c r="N67" s="83">
        <v>7.1</v>
      </c>
      <c r="O67" s="83">
        <v>7.18</v>
      </c>
      <c r="P67" s="83"/>
      <c r="Q67" s="83"/>
      <c r="R67" s="83"/>
      <c r="S67" s="83"/>
      <c r="T67" s="83"/>
      <c r="U67" s="83"/>
      <c r="V67" s="5" t="str">
        <f t="shared" si="24"/>
        <v/>
      </c>
      <c r="W67" s="41" t="s">
        <v>103</v>
      </c>
      <c r="X67" s="41" t="s">
        <v>103</v>
      </c>
      <c r="Y67" s="41"/>
      <c r="Z67" s="41"/>
      <c r="AA67" s="41"/>
      <c r="AB67" s="41"/>
      <c r="AC67" s="41"/>
      <c r="AD67" s="41"/>
      <c r="AE67" s="5" t="str">
        <f t="shared" si="25"/>
        <v/>
      </c>
      <c r="AF67" s="41" t="s">
        <v>103</v>
      </c>
      <c r="AG67" s="41" t="s">
        <v>103</v>
      </c>
      <c r="AH67" s="41"/>
      <c r="AI67" s="41"/>
      <c r="AJ67" s="41"/>
      <c r="AK67" s="41"/>
      <c r="AL67" s="41"/>
      <c r="AM67" s="41"/>
      <c r="AN67" s="45">
        <f t="shared" si="26"/>
        <v>21</v>
      </c>
      <c r="AO67" s="45">
        <v>1000</v>
      </c>
      <c r="AP67" s="83" t="s">
        <v>103</v>
      </c>
      <c r="AQ67" s="83" t="s">
        <v>103</v>
      </c>
      <c r="AR67" s="126" t="str">
        <f t="shared" si="27"/>
        <v/>
      </c>
      <c r="AS67" s="126" t="str">
        <f t="shared" si="28"/>
        <v/>
      </c>
      <c r="AT67" s="45">
        <v>1003</v>
      </c>
      <c r="AU67" s="124"/>
      <c r="AV67" s="124" t="s">
        <v>103</v>
      </c>
      <c r="AW67" s="126" t="str">
        <f t="shared" si="29"/>
        <v/>
      </c>
      <c r="AX67" s="126" t="str">
        <f t="shared" si="30"/>
        <v/>
      </c>
      <c r="AY67" s="64" t="str">
        <f t="shared" si="31"/>
        <v/>
      </c>
      <c r="AZ67" s="146">
        <v>82.78</v>
      </c>
      <c r="BA67" s="68" t="s">
        <v>103</v>
      </c>
      <c r="BB67" s="68" t="s">
        <v>103</v>
      </c>
      <c r="BC67" s="68" t="s">
        <v>103</v>
      </c>
      <c r="BD67" s="68"/>
      <c r="BE67" s="15"/>
      <c r="BF67" s="5">
        <f t="shared" si="32"/>
        <v>12786</v>
      </c>
      <c r="BG67" s="42">
        <v>5391</v>
      </c>
      <c r="BH67" s="42">
        <v>2350</v>
      </c>
      <c r="BI67" s="42"/>
      <c r="BJ67" s="42"/>
      <c r="BK67" s="42">
        <v>5045</v>
      </c>
      <c r="BL67" s="42"/>
      <c r="BM67" s="15"/>
    </row>
    <row r="68" spans="1:65" outlineLevel="5" x14ac:dyDescent="0.3">
      <c r="A68" s="22">
        <f t="shared" si="5"/>
        <v>2</v>
      </c>
      <c r="B68" s="9">
        <f t="shared" si="13"/>
        <v>44974</v>
      </c>
      <c r="C68" s="150">
        <v>290040</v>
      </c>
      <c r="D68" s="64">
        <f t="shared" si="22"/>
        <v>35.9</v>
      </c>
      <c r="E68" s="12">
        <v>35.4</v>
      </c>
      <c r="F68" s="12">
        <v>36.299999999999997</v>
      </c>
      <c r="G68" s="12"/>
      <c r="H68" s="12"/>
      <c r="I68" s="12"/>
      <c r="J68" s="12"/>
      <c r="K68" s="12"/>
      <c r="L68" s="12"/>
      <c r="M68" s="74">
        <f t="shared" si="23"/>
        <v>7.1</v>
      </c>
      <c r="N68" s="83">
        <v>7.13</v>
      </c>
      <c r="O68" s="83">
        <v>7.16</v>
      </c>
      <c r="P68" s="83"/>
      <c r="Q68" s="83"/>
      <c r="R68" s="83"/>
      <c r="S68" s="83"/>
      <c r="T68" s="83"/>
      <c r="U68" s="83"/>
      <c r="V68" s="5" t="str">
        <f t="shared" si="24"/>
        <v/>
      </c>
      <c r="W68" s="41" t="s">
        <v>103</v>
      </c>
      <c r="X68" s="41" t="s">
        <v>103</v>
      </c>
      <c r="Y68" s="41"/>
      <c r="Z68" s="41"/>
      <c r="AA68" s="41"/>
      <c r="AB68" s="41"/>
      <c r="AC68" s="41"/>
      <c r="AD68" s="41"/>
      <c r="AE68" s="5" t="str">
        <f t="shared" si="25"/>
        <v/>
      </c>
      <c r="AF68" s="41" t="s">
        <v>103</v>
      </c>
      <c r="AG68" s="41" t="s">
        <v>103</v>
      </c>
      <c r="AH68" s="41"/>
      <c r="AI68" s="41"/>
      <c r="AJ68" s="41"/>
      <c r="AK68" s="41"/>
      <c r="AL68" s="41"/>
      <c r="AM68" s="41"/>
      <c r="AN68" s="45">
        <f t="shared" si="26"/>
        <v>22.128556375131719</v>
      </c>
      <c r="AO68" s="45">
        <v>949</v>
      </c>
      <c r="AP68" s="83" t="s">
        <v>103</v>
      </c>
      <c r="AQ68" s="83" t="s">
        <v>103</v>
      </c>
      <c r="AR68" s="126" t="str">
        <f t="shared" si="27"/>
        <v/>
      </c>
      <c r="AS68" s="126" t="str">
        <f t="shared" si="28"/>
        <v/>
      </c>
      <c r="AT68" s="45">
        <v>1043</v>
      </c>
      <c r="AU68" s="124"/>
      <c r="AV68" s="124" t="s">
        <v>103</v>
      </c>
      <c r="AW68" s="126" t="str">
        <f t="shared" si="29"/>
        <v/>
      </c>
      <c r="AX68" s="126" t="str">
        <f t="shared" si="30"/>
        <v/>
      </c>
      <c r="AY68" s="64" t="str">
        <f t="shared" si="31"/>
        <v/>
      </c>
      <c r="AZ68" s="146">
        <v>82.76</v>
      </c>
      <c r="BA68" s="68">
        <v>60.7</v>
      </c>
      <c r="BB68" s="68">
        <v>36.6</v>
      </c>
      <c r="BC68" s="68">
        <f>3738*0.0001</f>
        <v>0.37380000000000002</v>
      </c>
      <c r="BD68" s="68"/>
      <c r="BE68" s="15"/>
      <c r="BF68" s="5">
        <f t="shared" si="32"/>
        <v>12558</v>
      </c>
      <c r="BG68" s="42">
        <v>5127</v>
      </c>
      <c r="BH68" s="42">
        <v>2350</v>
      </c>
      <c r="BI68" s="42"/>
      <c r="BJ68" s="42"/>
      <c r="BK68" s="42">
        <v>5081</v>
      </c>
      <c r="BL68" s="42"/>
      <c r="BM68" s="15"/>
    </row>
    <row r="69" spans="1:65" outlineLevel="5" x14ac:dyDescent="0.3">
      <c r="A69" s="22">
        <f t="shared" si="5"/>
        <v>2</v>
      </c>
      <c r="B69" s="9">
        <f t="shared" si="13"/>
        <v>44975</v>
      </c>
      <c r="C69" s="150">
        <v>307900</v>
      </c>
      <c r="D69" s="64">
        <f t="shared" si="22"/>
        <v>36</v>
      </c>
      <c r="E69" s="12">
        <v>37</v>
      </c>
      <c r="F69" s="12">
        <v>35</v>
      </c>
      <c r="G69" s="12"/>
      <c r="H69" s="12"/>
      <c r="I69" s="12"/>
      <c r="J69" s="12"/>
      <c r="K69" s="12"/>
      <c r="L69" s="12"/>
      <c r="M69" s="74">
        <f t="shared" si="23"/>
        <v>7.2</v>
      </c>
      <c r="N69" s="83">
        <v>7.12</v>
      </c>
      <c r="O69" s="83">
        <v>7.18</v>
      </c>
      <c r="P69" s="83"/>
      <c r="Q69" s="83"/>
      <c r="R69" s="83"/>
      <c r="S69" s="83"/>
      <c r="T69" s="83"/>
      <c r="U69" s="83"/>
      <c r="V69" s="5" t="str">
        <f t="shared" si="24"/>
        <v/>
      </c>
      <c r="W69" s="41" t="s">
        <v>103</v>
      </c>
      <c r="X69" s="41" t="s">
        <v>103</v>
      </c>
      <c r="Y69" s="41"/>
      <c r="Z69" s="41"/>
      <c r="AA69" s="41"/>
      <c r="AB69" s="41"/>
      <c r="AC69" s="41"/>
      <c r="AD69" s="41"/>
      <c r="AE69" s="5" t="str">
        <f t="shared" si="25"/>
        <v/>
      </c>
      <c r="AF69" s="41" t="s">
        <v>103</v>
      </c>
      <c r="AG69" s="41" t="s">
        <v>103</v>
      </c>
      <c r="AH69" s="41"/>
      <c r="AI69" s="41"/>
      <c r="AJ69" s="41"/>
      <c r="AK69" s="41"/>
      <c r="AL69" s="41"/>
      <c r="AM69" s="41"/>
      <c r="AN69" s="45">
        <f t="shared" si="26"/>
        <v>19.830028328611899</v>
      </c>
      <c r="AO69" s="45">
        <v>1059</v>
      </c>
      <c r="AP69" s="83" t="s">
        <v>103</v>
      </c>
      <c r="AQ69" s="83" t="s">
        <v>103</v>
      </c>
      <c r="AR69" s="126" t="str">
        <f t="shared" si="27"/>
        <v/>
      </c>
      <c r="AS69" s="126" t="str">
        <f t="shared" si="28"/>
        <v/>
      </c>
      <c r="AT69" s="45">
        <v>1139</v>
      </c>
      <c r="AU69" s="124"/>
      <c r="AV69" s="124" t="s">
        <v>103</v>
      </c>
      <c r="AW69" s="126" t="str">
        <f t="shared" si="29"/>
        <v/>
      </c>
      <c r="AX69" s="126" t="str">
        <f t="shared" si="30"/>
        <v/>
      </c>
      <c r="AY69" s="64" t="str">
        <f t="shared" si="31"/>
        <v/>
      </c>
      <c r="AZ69" s="146" t="s">
        <v>103</v>
      </c>
      <c r="BA69" s="68" t="s">
        <v>103</v>
      </c>
      <c r="BB69" s="68" t="s">
        <v>103</v>
      </c>
      <c r="BC69" s="68" t="s">
        <v>103</v>
      </c>
      <c r="BD69" s="68"/>
      <c r="BE69" s="15"/>
      <c r="BF69" s="5">
        <f t="shared" si="32"/>
        <v>12540</v>
      </c>
      <c r="BG69" s="42">
        <v>5016</v>
      </c>
      <c r="BH69" s="42">
        <v>2350</v>
      </c>
      <c r="BI69" s="42"/>
      <c r="BJ69" s="42"/>
      <c r="BK69" s="42">
        <v>5174</v>
      </c>
      <c r="BL69" s="42"/>
      <c r="BM69" s="15"/>
    </row>
    <row r="70" spans="1:65" outlineLevel="5" x14ac:dyDescent="0.3">
      <c r="A70" s="22">
        <f t="shared" si="5"/>
        <v>2</v>
      </c>
      <c r="B70" s="9">
        <f t="shared" si="13"/>
        <v>44976</v>
      </c>
      <c r="C70" s="150">
        <v>301736</v>
      </c>
      <c r="D70" s="64">
        <f t="shared" si="22"/>
        <v>35.5</v>
      </c>
      <c r="E70" s="12">
        <v>35</v>
      </c>
      <c r="F70" s="12">
        <v>36</v>
      </c>
      <c r="G70" s="12"/>
      <c r="H70" s="12"/>
      <c r="I70" s="12"/>
      <c r="J70" s="12"/>
      <c r="K70" s="12"/>
      <c r="L70" s="12"/>
      <c r="M70" s="74">
        <f t="shared" si="23"/>
        <v>7.1</v>
      </c>
      <c r="N70" s="83">
        <v>7.11</v>
      </c>
      <c r="O70" s="83">
        <v>7.17</v>
      </c>
      <c r="P70" s="83"/>
      <c r="Q70" s="83"/>
      <c r="R70" s="83"/>
      <c r="S70" s="83"/>
      <c r="T70" s="83"/>
      <c r="U70" s="83"/>
      <c r="V70" s="5" t="str">
        <f t="shared" si="24"/>
        <v/>
      </c>
      <c r="W70" s="41" t="s">
        <v>103</v>
      </c>
      <c r="X70" s="41" t="s">
        <v>103</v>
      </c>
      <c r="Y70" s="41"/>
      <c r="Z70" s="41"/>
      <c r="AA70" s="41"/>
      <c r="AB70" s="41"/>
      <c r="AC70" s="41"/>
      <c r="AD70" s="41"/>
      <c r="AE70" s="5" t="str">
        <f t="shared" si="25"/>
        <v/>
      </c>
      <c r="AF70" s="41" t="s">
        <v>103</v>
      </c>
      <c r="AG70" s="41" t="s">
        <v>103</v>
      </c>
      <c r="AH70" s="41"/>
      <c r="AI70" s="41"/>
      <c r="AJ70" s="41"/>
      <c r="AK70" s="41"/>
      <c r="AL70" s="41"/>
      <c r="AM70" s="41"/>
      <c r="AN70" s="45">
        <f t="shared" si="26"/>
        <v>23.001095290251918</v>
      </c>
      <c r="AO70" s="45">
        <v>913</v>
      </c>
      <c r="AP70" s="83" t="s">
        <v>103</v>
      </c>
      <c r="AQ70" s="83" t="s">
        <v>103</v>
      </c>
      <c r="AR70" s="126" t="str">
        <f t="shared" si="27"/>
        <v/>
      </c>
      <c r="AS70" s="126" t="str">
        <f t="shared" si="28"/>
        <v/>
      </c>
      <c r="AT70" s="45">
        <v>958</v>
      </c>
      <c r="AU70" s="124"/>
      <c r="AV70" s="124" t="s">
        <v>103</v>
      </c>
      <c r="AW70" s="126" t="str">
        <f t="shared" si="29"/>
        <v/>
      </c>
      <c r="AX70" s="126" t="str">
        <f t="shared" si="30"/>
        <v/>
      </c>
      <c r="AY70" s="64" t="str">
        <f t="shared" si="31"/>
        <v/>
      </c>
      <c r="AZ70" s="146" t="s">
        <v>103</v>
      </c>
      <c r="BA70" s="68" t="s">
        <v>103</v>
      </c>
      <c r="BB70" s="68" t="s">
        <v>103</v>
      </c>
      <c r="BC70" s="68" t="s">
        <v>103</v>
      </c>
      <c r="BD70" s="68"/>
      <c r="BE70" s="15"/>
      <c r="BF70" s="5">
        <f t="shared" si="32"/>
        <v>12640</v>
      </c>
      <c r="BG70" s="42">
        <v>5027</v>
      </c>
      <c r="BH70" s="42">
        <v>2350</v>
      </c>
      <c r="BI70" s="42"/>
      <c r="BJ70" s="42"/>
      <c r="BK70" s="42">
        <v>5263</v>
      </c>
      <c r="BL70" s="42"/>
      <c r="BM70" s="15"/>
    </row>
    <row r="71" spans="1:65" outlineLevel="5" x14ac:dyDescent="0.3">
      <c r="A71" s="22">
        <f t="shared" si="5"/>
        <v>2</v>
      </c>
      <c r="B71" s="9">
        <f t="shared" si="13"/>
        <v>44977</v>
      </c>
      <c r="C71" s="150">
        <v>301221</v>
      </c>
      <c r="D71" s="64">
        <f t="shared" si="22"/>
        <v>36</v>
      </c>
      <c r="E71" s="12">
        <v>37</v>
      </c>
      <c r="F71" s="12">
        <v>35</v>
      </c>
      <c r="G71" s="12"/>
      <c r="H71" s="12"/>
      <c r="I71" s="12"/>
      <c r="J71" s="12"/>
      <c r="K71" s="12"/>
      <c r="L71" s="12"/>
      <c r="M71" s="74">
        <f t="shared" si="23"/>
        <v>7.1</v>
      </c>
      <c r="N71" s="83">
        <v>7.1</v>
      </c>
      <c r="O71" s="83">
        <v>7.19</v>
      </c>
      <c r="P71" s="83"/>
      <c r="Q71" s="83"/>
      <c r="R71" s="83"/>
      <c r="S71" s="83"/>
      <c r="T71" s="83"/>
      <c r="U71" s="83"/>
      <c r="V71" s="5" t="str">
        <f t="shared" si="24"/>
        <v/>
      </c>
      <c r="W71" s="41" t="s">
        <v>103</v>
      </c>
      <c r="X71" s="41" t="s">
        <v>103</v>
      </c>
      <c r="Y71" s="41"/>
      <c r="Z71" s="41"/>
      <c r="AA71" s="41"/>
      <c r="AB71" s="41"/>
      <c r="AC71" s="41"/>
      <c r="AD71" s="41"/>
      <c r="AE71" s="5" t="str">
        <f t="shared" si="25"/>
        <v/>
      </c>
      <c r="AF71" s="41" t="s">
        <v>103</v>
      </c>
      <c r="AG71" s="41" t="s">
        <v>103</v>
      </c>
      <c r="AH71" s="41"/>
      <c r="AI71" s="41"/>
      <c r="AJ71" s="41"/>
      <c r="AK71" s="41"/>
      <c r="AL71" s="41"/>
      <c r="AM71" s="41"/>
      <c r="AN71" s="45">
        <f t="shared" si="26"/>
        <v>24.504084014002334</v>
      </c>
      <c r="AO71" s="45">
        <v>857</v>
      </c>
      <c r="AP71" s="83" t="s">
        <v>103</v>
      </c>
      <c r="AQ71" s="83" t="s">
        <v>103</v>
      </c>
      <c r="AR71" s="126" t="str">
        <f t="shared" si="27"/>
        <v/>
      </c>
      <c r="AS71" s="126" t="str">
        <f t="shared" si="28"/>
        <v/>
      </c>
      <c r="AT71" s="45">
        <v>912</v>
      </c>
      <c r="AU71" s="124"/>
      <c r="AV71" s="124" t="s">
        <v>103</v>
      </c>
      <c r="AW71" s="126" t="str">
        <f t="shared" si="29"/>
        <v/>
      </c>
      <c r="AX71" s="126" t="str">
        <f t="shared" si="30"/>
        <v/>
      </c>
      <c r="AY71" s="64" t="str">
        <f t="shared" si="31"/>
        <v/>
      </c>
      <c r="AZ71" s="146">
        <v>82.72</v>
      </c>
      <c r="BA71" s="68" t="s">
        <v>103</v>
      </c>
      <c r="BB71" s="68" t="s">
        <v>103</v>
      </c>
      <c r="BC71" s="68" t="s">
        <v>103</v>
      </c>
      <c r="BD71" s="68"/>
      <c r="BE71" s="15"/>
      <c r="BF71" s="5">
        <f t="shared" si="32"/>
        <v>12429</v>
      </c>
      <c r="BG71" s="42">
        <v>5043</v>
      </c>
      <c r="BH71" s="42">
        <v>2350</v>
      </c>
      <c r="BI71" s="42"/>
      <c r="BJ71" s="42"/>
      <c r="BK71" s="42">
        <v>5036</v>
      </c>
      <c r="BL71" s="42"/>
      <c r="BM71" s="15"/>
    </row>
    <row r="72" spans="1:65" outlineLevel="5" x14ac:dyDescent="0.3">
      <c r="A72" s="22">
        <f t="shared" si="5"/>
        <v>2</v>
      </c>
      <c r="B72" s="9">
        <f t="shared" si="13"/>
        <v>44978</v>
      </c>
      <c r="C72" s="150">
        <v>297966</v>
      </c>
      <c r="D72" s="64">
        <f t="shared" si="22"/>
        <v>36.5</v>
      </c>
      <c r="E72" s="12">
        <v>36</v>
      </c>
      <c r="F72" s="12">
        <v>37</v>
      </c>
      <c r="G72" s="12"/>
      <c r="H72" s="12"/>
      <c r="I72" s="12"/>
      <c r="J72" s="12"/>
      <c r="K72" s="12"/>
      <c r="L72" s="12"/>
      <c r="M72" s="74">
        <f t="shared" si="23"/>
        <v>7.2</v>
      </c>
      <c r="N72" s="83">
        <v>7.12</v>
      </c>
      <c r="O72" s="83">
        <v>7.2</v>
      </c>
      <c r="P72" s="83"/>
      <c r="Q72" s="83"/>
      <c r="R72" s="83"/>
      <c r="S72" s="83"/>
      <c r="T72" s="83"/>
      <c r="U72" s="83"/>
      <c r="V72" s="5" t="str">
        <f t="shared" si="24"/>
        <v/>
      </c>
      <c r="W72" s="41" t="s">
        <v>103</v>
      </c>
      <c r="X72" s="41" t="s">
        <v>103</v>
      </c>
      <c r="Y72" s="41"/>
      <c r="Z72" s="41"/>
      <c r="AA72" s="41"/>
      <c r="AB72" s="41"/>
      <c r="AC72" s="41"/>
      <c r="AD72" s="41"/>
      <c r="AE72" s="5" t="str">
        <f t="shared" si="25"/>
        <v/>
      </c>
      <c r="AF72" s="41" t="s">
        <v>103</v>
      </c>
      <c r="AG72" s="41" t="s">
        <v>103</v>
      </c>
      <c r="AH72" s="41"/>
      <c r="AI72" s="41"/>
      <c r="AJ72" s="41"/>
      <c r="AK72" s="41"/>
      <c r="AL72" s="41"/>
      <c r="AM72" s="41"/>
      <c r="AN72" s="45">
        <f t="shared" si="26"/>
        <v>25.609756097560975</v>
      </c>
      <c r="AO72" s="45">
        <v>820</v>
      </c>
      <c r="AP72" s="83" t="s">
        <v>103</v>
      </c>
      <c r="AQ72" s="83" t="s">
        <v>103</v>
      </c>
      <c r="AR72" s="126" t="str">
        <f t="shared" si="27"/>
        <v/>
      </c>
      <c r="AS72" s="126" t="str">
        <f t="shared" si="28"/>
        <v/>
      </c>
      <c r="AT72" s="45">
        <v>875</v>
      </c>
      <c r="AU72" s="124"/>
      <c r="AV72" s="124" t="s">
        <v>103</v>
      </c>
      <c r="AW72" s="126" t="str">
        <f t="shared" si="29"/>
        <v/>
      </c>
      <c r="AX72" s="126" t="str">
        <f t="shared" si="30"/>
        <v/>
      </c>
      <c r="AY72" s="64" t="str">
        <f t="shared" si="31"/>
        <v/>
      </c>
      <c r="AZ72" s="146">
        <v>82.74</v>
      </c>
      <c r="BA72" s="68" t="s">
        <v>103</v>
      </c>
      <c r="BB72" s="68" t="s">
        <v>103</v>
      </c>
      <c r="BC72" s="68" t="s">
        <v>103</v>
      </c>
      <c r="BD72" s="68"/>
      <c r="BE72" s="15"/>
      <c r="BF72" s="5">
        <f t="shared" si="32"/>
        <v>12162</v>
      </c>
      <c r="BG72" s="42">
        <v>4872</v>
      </c>
      <c r="BH72" s="42">
        <v>2350</v>
      </c>
      <c r="BI72" s="42"/>
      <c r="BJ72" s="42"/>
      <c r="BK72" s="42">
        <v>4940</v>
      </c>
      <c r="BL72" s="42"/>
      <c r="BM72" s="15"/>
    </row>
    <row r="73" spans="1:65" outlineLevel="5" x14ac:dyDescent="0.3">
      <c r="A73" s="22">
        <f t="shared" si="5"/>
        <v>2</v>
      </c>
      <c r="B73" s="9">
        <f t="shared" si="13"/>
        <v>44979</v>
      </c>
      <c r="C73" s="150">
        <v>278553</v>
      </c>
      <c r="D73" s="64">
        <f t="shared" si="22"/>
        <v>36.299999999999997</v>
      </c>
      <c r="E73" s="12">
        <v>36.5</v>
      </c>
      <c r="F73" s="12">
        <v>36</v>
      </c>
      <c r="G73" s="12"/>
      <c r="H73" s="12"/>
      <c r="I73" s="12"/>
      <c r="J73" s="12"/>
      <c r="K73" s="12"/>
      <c r="L73" s="12"/>
      <c r="M73" s="74">
        <f t="shared" si="23"/>
        <v>7.2</v>
      </c>
      <c r="N73" s="83">
        <v>7.13</v>
      </c>
      <c r="O73" s="83">
        <v>7.19</v>
      </c>
      <c r="P73" s="83"/>
      <c r="Q73" s="83"/>
      <c r="R73" s="83"/>
      <c r="S73" s="83"/>
      <c r="T73" s="83"/>
      <c r="U73" s="83"/>
      <c r="V73" s="5" t="str">
        <f t="shared" si="24"/>
        <v/>
      </c>
      <c r="W73" s="41" t="s">
        <v>103</v>
      </c>
      <c r="X73" s="41" t="s">
        <v>103</v>
      </c>
      <c r="Y73" s="41"/>
      <c r="Z73" s="41"/>
      <c r="AA73" s="41"/>
      <c r="AB73" s="41"/>
      <c r="AC73" s="41"/>
      <c r="AD73" s="41"/>
      <c r="AE73" s="5" t="str">
        <f t="shared" si="25"/>
        <v/>
      </c>
      <c r="AF73" s="41" t="s">
        <v>103</v>
      </c>
      <c r="AG73" s="41" t="s">
        <v>103</v>
      </c>
      <c r="AH73" s="41"/>
      <c r="AI73" s="41"/>
      <c r="AJ73" s="41"/>
      <c r="AK73" s="41"/>
      <c r="AL73" s="41"/>
      <c r="AM73" s="41"/>
      <c r="AN73" s="45">
        <f t="shared" si="26"/>
        <v>28</v>
      </c>
      <c r="AO73" s="45">
        <v>750</v>
      </c>
      <c r="AP73" s="83" t="s">
        <v>103</v>
      </c>
      <c r="AQ73" s="83" t="s">
        <v>103</v>
      </c>
      <c r="AR73" s="126" t="str">
        <f t="shared" si="27"/>
        <v/>
      </c>
      <c r="AS73" s="126" t="str">
        <f t="shared" si="28"/>
        <v/>
      </c>
      <c r="AT73" s="45">
        <v>812</v>
      </c>
      <c r="AU73" s="124"/>
      <c r="AV73" s="124" t="s">
        <v>103</v>
      </c>
      <c r="AW73" s="126" t="str">
        <f t="shared" si="29"/>
        <v/>
      </c>
      <c r="AX73" s="126" t="str">
        <f t="shared" si="30"/>
        <v/>
      </c>
      <c r="AY73" s="64" t="str">
        <f t="shared" si="31"/>
        <v/>
      </c>
      <c r="AZ73" s="146">
        <v>82.75</v>
      </c>
      <c r="BA73" s="68" t="s">
        <v>103</v>
      </c>
      <c r="BB73" s="68" t="s">
        <v>103</v>
      </c>
      <c r="BC73" s="68" t="s">
        <v>103</v>
      </c>
      <c r="BD73" s="68"/>
      <c r="BE73" s="15"/>
      <c r="BF73" s="5">
        <f t="shared" si="32"/>
        <v>12084</v>
      </c>
      <c r="BG73" s="42">
        <v>4689</v>
      </c>
      <c r="BH73" s="42">
        <v>2350</v>
      </c>
      <c r="BI73" s="42"/>
      <c r="BJ73" s="42"/>
      <c r="BK73" s="42">
        <v>5045</v>
      </c>
      <c r="BL73" s="42"/>
      <c r="BM73" s="15"/>
    </row>
    <row r="74" spans="1:65" outlineLevel="5" x14ac:dyDescent="0.3">
      <c r="A74" s="22">
        <f t="shared" si="5"/>
        <v>2</v>
      </c>
      <c r="B74" s="9">
        <f t="shared" si="13"/>
        <v>44980</v>
      </c>
      <c r="C74" s="150">
        <v>284553</v>
      </c>
      <c r="D74" s="64">
        <f t="shared" si="22"/>
        <v>36.5</v>
      </c>
      <c r="E74" s="12">
        <v>36.5</v>
      </c>
      <c r="F74" s="12">
        <v>36.5</v>
      </c>
      <c r="G74" s="12"/>
      <c r="H74" s="12"/>
      <c r="I74" s="12"/>
      <c r="J74" s="12"/>
      <c r="K74" s="12"/>
      <c r="L74" s="12"/>
      <c r="M74" s="74">
        <f t="shared" si="23"/>
        <v>7.2</v>
      </c>
      <c r="N74" s="83">
        <v>7.14</v>
      </c>
      <c r="O74" s="83">
        <v>7.18</v>
      </c>
      <c r="P74" s="83"/>
      <c r="Q74" s="83"/>
      <c r="R74" s="83"/>
      <c r="S74" s="83"/>
      <c r="T74" s="83"/>
      <c r="U74" s="83"/>
      <c r="V74" s="5">
        <f t="shared" si="24"/>
        <v>271</v>
      </c>
      <c r="W74" s="41">
        <v>183</v>
      </c>
      <c r="X74" s="41">
        <v>359</v>
      </c>
      <c r="Y74" s="41"/>
      <c r="Z74" s="41"/>
      <c r="AA74" s="41"/>
      <c r="AB74" s="41"/>
      <c r="AC74" s="41"/>
      <c r="AD74" s="41"/>
      <c r="AE74" s="5">
        <f t="shared" si="25"/>
        <v>5750</v>
      </c>
      <c r="AF74" s="41">
        <v>5850</v>
      </c>
      <c r="AG74" s="41">
        <v>5650</v>
      </c>
      <c r="AH74" s="41"/>
      <c r="AI74" s="41"/>
      <c r="AJ74" s="41"/>
      <c r="AK74" s="41"/>
      <c r="AL74" s="41"/>
      <c r="AM74" s="41"/>
      <c r="AN74" s="45">
        <f t="shared" si="26"/>
        <v>26.086956521739129</v>
      </c>
      <c r="AO74" s="45">
        <v>805</v>
      </c>
      <c r="AP74" s="83">
        <v>4.62</v>
      </c>
      <c r="AQ74" s="83">
        <v>3.8</v>
      </c>
      <c r="AR74" s="126">
        <f t="shared" si="27"/>
        <v>82.251082251082238</v>
      </c>
      <c r="AS74" s="126">
        <f t="shared" si="28"/>
        <v>17.748917748917762</v>
      </c>
      <c r="AT74" s="45">
        <v>875</v>
      </c>
      <c r="AU74" s="124">
        <v>2.46</v>
      </c>
      <c r="AV74" s="124">
        <v>1.72</v>
      </c>
      <c r="AW74" s="126">
        <f t="shared" si="29"/>
        <v>69.918699186991873</v>
      </c>
      <c r="AX74" s="126">
        <f t="shared" si="30"/>
        <v>30.081300813008127</v>
      </c>
      <c r="AY74" s="64">
        <f t="shared" si="31"/>
        <v>49.843527738264527</v>
      </c>
      <c r="AZ74" s="146">
        <v>82.02</v>
      </c>
      <c r="BA74" s="68">
        <v>60.8</v>
      </c>
      <c r="BB74" s="68">
        <v>36.6</v>
      </c>
      <c r="BC74" s="68">
        <f>3770*0.0001</f>
        <v>0.377</v>
      </c>
      <c r="BD74" s="68"/>
      <c r="BE74" s="15"/>
      <c r="BF74" s="5">
        <f t="shared" si="32"/>
        <v>10459</v>
      </c>
      <c r="BG74" s="42">
        <v>2928</v>
      </c>
      <c r="BH74" s="42">
        <v>2350</v>
      </c>
      <c r="BI74" s="42"/>
      <c r="BJ74" s="42"/>
      <c r="BK74" s="42">
        <v>5181</v>
      </c>
      <c r="BL74" s="42"/>
      <c r="BM74" s="15"/>
    </row>
    <row r="75" spans="1:65" outlineLevel="5" x14ac:dyDescent="0.3">
      <c r="A75" s="22">
        <f t="shared" si="5"/>
        <v>2</v>
      </c>
      <c r="B75" s="9">
        <f t="shared" si="13"/>
        <v>44981</v>
      </c>
      <c r="C75" s="150">
        <v>291435</v>
      </c>
      <c r="D75" s="64">
        <f t="shared" si="22"/>
        <v>36.299999999999997</v>
      </c>
      <c r="E75" s="12">
        <v>36.5</v>
      </c>
      <c r="F75" s="12">
        <v>36</v>
      </c>
      <c r="G75" s="12"/>
      <c r="H75" s="12"/>
      <c r="I75" s="12"/>
      <c r="J75" s="12"/>
      <c r="K75" s="12"/>
      <c r="L75" s="12"/>
      <c r="M75" s="74">
        <f t="shared" si="23"/>
        <v>7.1</v>
      </c>
      <c r="N75" s="83">
        <v>7.11</v>
      </c>
      <c r="O75" s="83">
        <v>7.16</v>
      </c>
      <c r="P75" s="83"/>
      <c r="Q75" s="83"/>
      <c r="R75" s="83"/>
      <c r="S75" s="83"/>
      <c r="T75" s="83"/>
      <c r="U75" s="83"/>
      <c r="V75" s="5" t="str">
        <f t="shared" si="24"/>
        <v/>
      </c>
      <c r="W75" s="41"/>
      <c r="X75" s="41"/>
      <c r="Y75" s="41"/>
      <c r="Z75" s="41"/>
      <c r="AA75" s="41"/>
      <c r="AB75" s="41"/>
      <c r="AC75" s="41"/>
      <c r="AD75" s="41"/>
      <c r="AE75" s="5" t="str">
        <f t="shared" si="25"/>
        <v/>
      </c>
      <c r="AF75" s="41"/>
      <c r="AG75" s="41"/>
      <c r="AH75" s="41"/>
      <c r="AI75" s="41"/>
      <c r="AJ75" s="41"/>
      <c r="AK75" s="41"/>
      <c r="AL75" s="41"/>
      <c r="AM75" s="41"/>
      <c r="AN75" s="45">
        <f t="shared" si="26"/>
        <v>22.058823529411764</v>
      </c>
      <c r="AO75" s="45">
        <v>952</v>
      </c>
      <c r="AP75" s="83"/>
      <c r="AQ75" s="83"/>
      <c r="AR75" s="126" t="str">
        <f t="shared" si="27"/>
        <v/>
      </c>
      <c r="AS75" s="126" t="str">
        <f t="shared" si="28"/>
        <v/>
      </c>
      <c r="AT75" s="45">
        <v>1047</v>
      </c>
      <c r="AU75" s="128"/>
      <c r="AV75" s="129"/>
      <c r="AW75" s="126" t="str">
        <f t="shared" si="29"/>
        <v/>
      </c>
      <c r="AX75" s="126" t="str">
        <f t="shared" si="30"/>
        <v/>
      </c>
      <c r="AY75" s="64" t="str">
        <f t="shared" si="31"/>
        <v/>
      </c>
      <c r="AZ75" s="146">
        <v>82.01</v>
      </c>
      <c r="BA75" s="68"/>
      <c r="BB75" s="68"/>
      <c r="BC75" s="68"/>
      <c r="BD75" s="68"/>
      <c r="BE75" s="15"/>
      <c r="BF75" s="5">
        <f t="shared" si="32"/>
        <v>13220</v>
      </c>
      <c r="BG75" s="42">
        <v>5635</v>
      </c>
      <c r="BH75" s="42">
        <v>2352</v>
      </c>
      <c r="BI75" s="42"/>
      <c r="BJ75" s="42"/>
      <c r="BK75" s="42">
        <v>5233</v>
      </c>
      <c r="BL75" s="42"/>
      <c r="BM75" s="15"/>
    </row>
    <row r="76" spans="1:65" outlineLevel="5" x14ac:dyDescent="0.3">
      <c r="A76" s="22">
        <f t="shared" si="5"/>
        <v>2</v>
      </c>
      <c r="B76" s="9">
        <f t="shared" si="13"/>
        <v>44982</v>
      </c>
      <c r="C76" s="150">
        <v>284973</v>
      </c>
      <c r="D76" s="64">
        <f t="shared" si="22"/>
        <v>35.4</v>
      </c>
      <c r="E76" s="12">
        <v>36.200000000000003</v>
      </c>
      <c r="F76" s="12">
        <v>34.5</v>
      </c>
      <c r="G76" s="12"/>
      <c r="H76" s="12"/>
      <c r="I76" s="12"/>
      <c r="J76" s="12"/>
      <c r="K76" s="12"/>
      <c r="L76" s="12"/>
      <c r="M76" s="74">
        <f t="shared" si="23"/>
        <v>7.1</v>
      </c>
      <c r="N76" s="83">
        <v>7.13</v>
      </c>
      <c r="O76" s="83">
        <v>7.15</v>
      </c>
      <c r="P76" s="83"/>
      <c r="Q76" s="83"/>
      <c r="R76" s="83"/>
      <c r="S76" s="83"/>
      <c r="T76" s="83"/>
      <c r="U76" s="83"/>
      <c r="V76" s="5" t="str">
        <f t="shared" si="24"/>
        <v/>
      </c>
      <c r="W76" s="41"/>
      <c r="X76" s="41"/>
      <c r="Y76" s="41"/>
      <c r="Z76" s="41"/>
      <c r="AA76" s="41"/>
      <c r="AB76" s="41"/>
      <c r="AC76" s="41"/>
      <c r="AD76" s="41"/>
      <c r="AE76" s="5" t="str">
        <f t="shared" si="25"/>
        <v/>
      </c>
      <c r="AF76" s="41"/>
      <c r="AG76" s="41"/>
      <c r="AH76" s="41"/>
      <c r="AI76" s="41"/>
      <c r="AJ76" s="41"/>
      <c r="AK76" s="41"/>
      <c r="AL76" s="41"/>
      <c r="AM76" s="41"/>
      <c r="AN76" s="45">
        <f t="shared" si="26"/>
        <v>20.792079207920793</v>
      </c>
      <c r="AO76" s="45">
        <v>1010</v>
      </c>
      <c r="AP76" s="110"/>
      <c r="AQ76" s="111"/>
      <c r="AR76" s="126" t="str">
        <f t="shared" si="27"/>
        <v/>
      </c>
      <c r="AS76" s="126" t="str">
        <f t="shared" si="28"/>
        <v/>
      </c>
      <c r="AT76" s="45">
        <v>1103</v>
      </c>
      <c r="AU76" s="128"/>
      <c r="AV76" s="129"/>
      <c r="AW76" s="126" t="str">
        <f t="shared" si="29"/>
        <v/>
      </c>
      <c r="AX76" s="126" t="str">
        <f t="shared" si="30"/>
        <v/>
      </c>
      <c r="AY76" s="64" t="str">
        <f t="shared" si="31"/>
        <v/>
      </c>
      <c r="AZ76" s="146" t="s">
        <v>103</v>
      </c>
      <c r="BA76" s="68"/>
      <c r="BB76" s="68"/>
      <c r="BC76" s="68"/>
      <c r="BD76" s="68"/>
      <c r="BE76" s="15"/>
      <c r="BF76" s="5">
        <f t="shared" si="32"/>
        <v>12421</v>
      </c>
      <c r="BG76" s="42">
        <v>4984</v>
      </c>
      <c r="BH76" s="42">
        <v>2352</v>
      </c>
      <c r="BI76" s="42"/>
      <c r="BJ76" s="42"/>
      <c r="BK76" s="42">
        <v>5085</v>
      </c>
      <c r="BL76" s="42"/>
      <c r="BM76" s="15"/>
    </row>
    <row r="77" spans="1:65" outlineLevel="5" x14ac:dyDescent="0.3">
      <c r="A77" s="22">
        <f t="shared" si="5"/>
        <v>2</v>
      </c>
      <c r="B77" s="9">
        <f t="shared" si="13"/>
        <v>44983</v>
      </c>
      <c r="C77" s="150">
        <v>275199</v>
      </c>
      <c r="D77" s="64">
        <f t="shared" si="22"/>
        <v>36</v>
      </c>
      <c r="E77" s="12">
        <v>36</v>
      </c>
      <c r="F77" s="12">
        <v>36</v>
      </c>
      <c r="G77" s="12"/>
      <c r="H77" s="12"/>
      <c r="I77" s="12"/>
      <c r="J77" s="12"/>
      <c r="K77" s="12"/>
      <c r="L77" s="12"/>
      <c r="M77" s="74">
        <f t="shared" si="23"/>
        <v>7.2</v>
      </c>
      <c r="N77" s="83">
        <v>7.15</v>
      </c>
      <c r="O77" s="83">
        <v>7.18</v>
      </c>
      <c r="P77" s="83"/>
      <c r="Q77" s="83"/>
      <c r="R77" s="83"/>
      <c r="S77" s="83"/>
      <c r="T77" s="83"/>
      <c r="U77" s="83"/>
      <c r="V77" s="5" t="str">
        <f t="shared" si="24"/>
        <v/>
      </c>
      <c r="W77" s="41"/>
      <c r="X77" s="41"/>
      <c r="Y77" s="41"/>
      <c r="Z77" s="41"/>
      <c r="AA77" s="41"/>
      <c r="AB77" s="41"/>
      <c r="AC77" s="41"/>
      <c r="AD77" s="41"/>
      <c r="AE77" s="5" t="str">
        <f t="shared" si="25"/>
        <v/>
      </c>
      <c r="AF77" s="41"/>
      <c r="AG77" s="41"/>
      <c r="AH77" s="41"/>
      <c r="AI77" s="41"/>
      <c r="AJ77" s="41"/>
      <c r="AK77" s="41"/>
      <c r="AL77" s="41"/>
      <c r="AM77" s="41"/>
      <c r="AN77" s="45">
        <f t="shared" si="26"/>
        <v>19.886363636363637</v>
      </c>
      <c r="AO77" s="45">
        <v>1056</v>
      </c>
      <c r="AP77" s="110"/>
      <c r="AQ77" s="111"/>
      <c r="AR77" s="126" t="str">
        <f t="shared" si="27"/>
        <v/>
      </c>
      <c r="AS77" s="126" t="str">
        <f t="shared" si="28"/>
        <v/>
      </c>
      <c r="AT77" s="45">
        <v>1102</v>
      </c>
      <c r="AU77" s="128"/>
      <c r="AV77" s="129"/>
      <c r="AW77" s="126" t="str">
        <f t="shared" si="29"/>
        <v/>
      </c>
      <c r="AX77" s="126" t="str">
        <f t="shared" si="30"/>
        <v/>
      </c>
      <c r="AY77" s="64" t="str">
        <f t="shared" si="31"/>
        <v/>
      </c>
      <c r="AZ77" s="146" t="s">
        <v>103</v>
      </c>
      <c r="BA77" s="68"/>
      <c r="BB77" s="68"/>
      <c r="BC77" s="68"/>
      <c r="BD77" s="68"/>
      <c r="BE77" s="15"/>
      <c r="BF77" s="5">
        <f t="shared" si="32"/>
        <v>12436</v>
      </c>
      <c r="BG77" s="42">
        <v>5029</v>
      </c>
      <c r="BH77" s="42">
        <v>2352</v>
      </c>
      <c r="BI77" s="42"/>
      <c r="BJ77" s="42"/>
      <c r="BK77" s="42">
        <v>5055</v>
      </c>
      <c r="BL77" s="42"/>
      <c r="BM77" s="15"/>
    </row>
    <row r="78" spans="1:65" outlineLevel="5" x14ac:dyDescent="0.3">
      <c r="A78" s="22">
        <f t="shared" si="5"/>
        <v>2</v>
      </c>
      <c r="B78" s="9">
        <f t="shared" si="13"/>
        <v>44984</v>
      </c>
      <c r="C78" s="150">
        <v>280854</v>
      </c>
      <c r="D78" s="64">
        <f t="shared" si="22"/>
        <v>36.299999999999997</v>
      </c>
      <c r="E78" s="12">
        <v>37.5</v>
      </c>
      <c r="F78" s="12">
        <v>35</v>
      </c>
      <c r="G78" s="12"/>
      <c r="H78" s="12"/>
      <c r="I78" s="12"/>
      <c r="J78" s="12"/>
      <c r="K78" s="12"/>
      <c r="L78" s="12"/>
      <c r="M78" s="74">
        <f t="shared" si="23"/>
        <v>7.1</v>
      </c>
      <c r="N78" s="83">
        <v>7.11</v>
      </c>
      <c r="O78" s="83">
        <v>7.17</v>
      </c>
      <c r="P78" s="83"/>
      <c r="Q78" s="83"/>
      <c r="R78" s="83"/>
      <c r="S78" s="83"/>
      <c r="T78" s="83"/>
      <c r="U78" s="83"/>
      <c r="V78" s="5" t="str">
        <f t="shared" si="24"/>
        <v/>
      </c>
      <c r="W78" s="41"/>
      <c r="X78" s="41"/>
      <c r="Y78" s="41"/>
      <c r="Z78" s="41"/>
      <c r="AA78" s="41"/>
      <c r="AB78" s="41"/>
      <c r="AC78" s="41"/>
      <c r="AD78" s="41"/>
      <c r="AE78" s="5" t="str">
        <f t="shared" si="25"/>
        <v/>
      </c>
      <c r="AF78" s="41"/>
      <c r="AG78" s="41"/>
      <c r="AH78" s="41"/>
      <c r="AI78" s="41"/>
      <c r="AJ78" s="41"/>
      <c r="AK78" s="41"/>
      <c r="AL78" s="41"/>
      <c r="AM78" s="41"/>
      <c r="AN78" s="45">
        <f t="shared" si="26"/>
        <v>25.547445255474454</v>
      </c>
      <c r="AO78" s="45">
        <v>822</v>
      </c>
      <c r="AP78" s="110"/>
      <c r="AQ78" s="111"/>
      <c r="AR78" s="126" t="str">
        <f t="shared" si="27"/>
        <v/>
      </c>
      <c r="AS78" s="126" t="str">
        <f t="shared" si="28"/>
        <v/>
      </c>
      <c r="AT78" s="45">
        <v>888</v>
      </c>
      <c r="AU78" s="128"/>
      <c r="AV78" s="129"/>
      <c r="AW78" s="126" t="str">
        <f t="shared" si="29"/>
        <v/>
      </c>
      <c r="AX78" s="126" t="str">
        <f t="shared" si="30"/>
        <v/>
      </c>
      <c r="AY78" s="64" t="str">
        <f t="shared" si="31"/>
        <v/>
      </c>
      <c r="AZ78" s="146">
        <v>81.069999999999993</v>
      </c>
      <c r="BA78" s="68"/>
      <c r="BB78" s="68"/>
      <c r="BC78" s="68"/>
      <c r="BD78" s="68"/>
      <c r="BE78" s="15"/>
      <c r="BF78" s="5">
        <f t="shared" si="32"/>
        <v>10306</v>
      </c>
      <c r="BG78" s="42">
        <v>2830</v>
      </c>
      <c r="BH78" s="42">
        <v>2352</v>
      </c>
      <c r="BI78" s="42"/>
      <c r="BJ78" s="42"/>
      <c r="BK78" s="42">
        <v>5124</v>
      </c>
      <c r="BL78" s="42"/>
      <c r="BM78" s="15"/>
    </row>
    <row r="79" spans="1:65" outlineLevel="5" x14ac:dyDescent="0.3">
      <c r="A79" s="22">
        <f t="shared" si="5"/>
        <v>2</v>
      </c>
      <c r="B79" s="49">
        <f t="shared" si="13"/>
        <v>44985</v>
      </c>
      <c r="C79" s="150">
        <v>269385</v>
      </c>
      <c r="D79" s="64">
        <f t="shared" si="22"/>
        <v>35.799999999999997</v>
      </c>
      <c r="E79" s="12">
        <v>36</v>
      </c>
      <c r="F79" s="12">
        <v>35.5</v>
      </c>
      <c r="G79" s="12"/>
      <c r="H79" s="12"/>
      <c r="I79" s="12"/>
      <c r="J79" s="12"/>
      <c r="K79" s="12"/>
      <c r="L79" s="12"/>
      <c r="M79" s="74">
        <f t="shared" si="23"/>
        <v>7.1</v>
      </c>
      <c r="N79" s="83">
        <v>7.12</v>
      </c>
      <c r="O79" s="83">
        <v>7.15</v>
      </c>
      <c r="P79" s="83"/>
      <c r="Q79" s="83"/>
      <c r="R79" s="83"/>
      <c r="S79" s="83"/>
      <c r="T79" s="83"/>
      <c r="U79" s="83"/>
      <c r="V79" s="5" t="str">
        <f t="shared" si="24"/>
        <v/>
      </c>
      <c r="W79" s="41"/>
      <c r="X79" s="41"/>
      <c r="Y79" s="41"/>
      <c r="Z79" s="41"/>
      <c r="AA79" s="41"/>
      <c r="AB79" s="41"/>
      <c r="AC79" s="41"/>
      <c r="AD79" s="41"/>
      <c r="AE79" s="5" t="str">
        <f t="shared" si="25"/>
        <v/>
      </c>
      <c r="AF79" s="41"/>
      <c r="AG79" s="41"/>
      <c r="AH79" s="41"/>
      <c r="AI79" s="41"/>
      <c r="AJ79" s="41"/>
      <c r="AK79" s="41"/>
      <c r="AL79" s="41"/>
      <c r="AM79" s="41"/>
      <c r="AN79" s="45">
        <f t="shared" si="26"/>
        <v>22.75189599133261</v>
      </c>
      <c r="AO79" s="45">
        <v>923</v>
      </c>
      <c r="AP79" s="110"/>
      <c r="AQ79" s="111"/>
      <c r="AR79" s="126" t="str">
        <f t="shared" si="27"/>
        <v/>
      </c>
      <c r="AS79" s="126" t="str">
        <f t="shared" si="28"/>
        <v/>
      </c>
      <c r="AT79" s="45">
        <v>966</v>
      </c>
      <c r="AU79" s="128"/>
      <c r="AV79" s="129"/>
      <c r="AW79" s="126" t="str">
        <f t="shared" si="29"/>
        <v/>
      </c>
      <c r="AX79" s="126" t="str">
        <f t="shared" si="30"/>
        <v/>
      </c>
      <c r="AY79" s="64" t="str">
        <f t="shared" si="31"/>
        <v/>
      </c>
      <c r="AZ79" s="146">
        <v>82.63</v>
      </c>
      <c r="BA79" s="68"/>
      <c r="BB79" s="68"/>
      <c r="BC79" s="68"/>
      <c r="BD79" s="68"/>
      <c r="BE79" s="15"/>
      <c r="BF79" s="5">
        <f t="shared" si="32"/>
        <v>10492</v>
      </c>
      <c r="BG79" s="42">
        <v>2923</v>
      </c>
      <c r="BH79" s="42">
        <v>2352</v>
      </c>
      <c r="BI79" s="42"/>
      <c r="BJ79" s="42"/>
      <c r="BK79" s="42">
        <v>5217</v>
      </c>
      <c r="BL79" s="42"/>
      <c r="BM79" s="15"/>
    </row>
    <row r="80" spans="1:65" ht="17.25" outlineLevel="5" thickBot="1" x14ac:dyDescent="0.35">
      <c r="A80" s="47" t="e">
        <f t="shared" si="5"/>
        <v>#VALUE!</v>
      </c>
      <c r="B80" s="48" t="s">
        <v>65</v>
      </c>
      <c r="C80" s="51"/>
      <c r="D80" s="64" t="str">
        <f t="shared" si="22"/>
        <v/>
      </c>
      <c r="E80" s="12"/>
      <c r="F80" s="12"/>
      <c r="G80" s="12"/>
      <c r="H80" s="12"/>
      <c r="I80" s="12"/>
      <c r="J80" s="12"/>
      <c r="K80" s="12"/>
      <c r="L80" s="12"/>
      <c r="M80" s="74">
        <f t="shared" si="23"/>
        <v>7.2</v>
      </c>
      <c r="N80" s="83">
        <v>7.14</v>
      </c>
      <c r="O80" s="83">
        <v>7.16</v>
      </c>
      <c r="P80" s="83"/>
      <c r="Q80" s="83"/>
      <c r="R80" s="83"/>
      <c r="S80" s="83"/>
      <c r="T80" s="83"/>
      <c r="U80" s="83"/>
      <c r="V80" s="5" t="str">
        <f t="shared" si="24"/>
        <v/>
      </c>
      <c r="W80" s="41"/>
      <c r="X80" s="41"/>
      <c r="Y80" s="41"/>
      <c r="Z80" s="41"/>
      <c r="AA80" s="41"/>
      <c r="AB80" s="41"/>
      <c r="AC80" s="41"/>
      <c r="AD80" s="41"/>
      <c r="AE80" s="5" t="str">
        <f t="shared" si="25"/>
        <v/>
      </c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110"/>
      <c r="AQ80" s="111"/>
      <c r="AR80" s="126" t="str">
        <f t="shared" si="27"/>
        <v/>
      </c>
      <c r="AS80" s="126" t="str">
        <f t="shared" si="28"/>
        <v/>
      </c>
      <c r="AT80" s="127"/>
      <c r="AU80" s="128"/>
      <c r="AV80" s="129"/>
      <c r="AW80" s="126" t="str">
        <f t="shared" si="29"/>
        <v/>
      </c>
      <c r="AX80" s="126" t="str">
        <f t="shared" si="30"/>
        <v/>
      </c>
      <c r="AY80" s="64" t="str">
        <f t="shared" si="31"/>
        <v/>
      </c>
      <c r="AZ80" s="97"/>
      <c r="BA80" s="68"/>
      <c r="BB80" s="68"/>
      <c r="BC80" s="68"/>
      <c r="BD80" s="68"/>
      <c r="BE80" s="15"/>
      <c r="BF80" s="5" t="str">
        <f t="shared" si="32"/>
        <v/>
      </c>
      <c r="BG80" s="41"/>
      <c r="BH80" s="42"/>
      <c r="BI80" s="42"/>
      <c r="BJ80" s="42"/>
      <c r="BK80" s="42"/>
      <c r="BL80" s="42"/>
      <c r="BM80" s="15"/>
    </row>
    <row r="81" spans="1:65" outlineLevel="4" x14ac:dyDescent="0.3">
      <c r="A81" s="156" t="s">
        <v>36</v>
      </c>
      <c r="B81" s="157"/>
      <c r="C81" s="50">
        <f t="shared" ref="C81:BM81" si="33">SUBTOTAL(4,C52:C80)</f>
        <v>321267</v>
      </c>
      <c r="D81" s="60">
        <f t="shared" si="33"/>
        <v>36.5</v>
      </c>
      <c r="E81" s="28">
        <f t="shared" si="33"/>
        <v>37.5</v>
      </c>
      <c r="F81" s="28">
        <f t="shared" si="33"/>
        <v>37</v>
      </c>
      <c r="G81" s="28">
        <f t="shared" si="33"/>
        <v>0</v>
      </c>
      <c r="H81" s="28">
        <f t="shared" si="33"/>
        <v>0</v>
      </c>
      <c r="I81" s="28">
        <f t="shared" si="33"/>
        <v>0</v>
      </c>
      <c r="J81" s="28">
        <f t="shared" si="33"/>
        <v>0</v>
      </c>
      <c r="K81" s="28">
        <f t="shared" si="33"/>
        <v>0</v>
      </c>
      <c r="L81" s="28">
        <f t="shared" si="33"/>
        <v>0</v>
      </c>
      <c r="M81" s="71">
        <f t="shared" si="33"/>
        <v>7.2</v>
      </c>
      <c r="N81" s="82">
        <f t="shared" si="33"/>
        <v>7.19</v>
      </c>
      <c r="O81" s="82">
        <f t="shared" si="33"/>
        <v>7.25</v>
      </c>
      <c r="P81" s="82">
        <f t="shared" si="33"/>
        <v>0</v>
      </c>
      <c r="Q81" s="82">
        <f t="shared" si="33"/>
        <v>0</v>
      </c>
      <c r="R81" s="82">
        <f t="shared" si="33"/>
        <v>0</v>
      </c>
      <c r="S81" s="82">
        <f t="shared" si="33"/>
        <v>0</v>
      </c>
      <c r="T81" s="82">
        <f t="shared" si="33"/>
        <v>0</v>
      </c>
      <c r="U81" s="82">
        <f t="shared" si="33"/>
        <v>0</v>
      </c>
      <c r="V81" s="29">
        <f t="shared" si="33"/>
        <v>497</v>
      </c>
      <c r="W81" s="39">
        <f t="shared" si="33"/>
        <v>506</v>
      </c>
      <c r="X81" s="39">
        <f t="shared" si="33"/>
        <v>600</v>
      </c>
      <c r="Y81" s="39">
        <f t="shared" si="33"/>
        <v>0</v>
      </c>
      <c r="Z81" s="39">
        <f t="shared" si="33"/>
        <v>0</v>
      </c>
      <c r="AA81" s="39">
        <f t="shared" si="33"/>
        <v>0</v>
      </c>
      <c r="AB81" s="39">
        <f t="shared" si="33"/>
        <v>0</v>
      </c>
      <c r="AC81" s="39">
        <f t="shared" si="33"/>
        <v>0</v>
      </c>
      <c r="AD81" s="39">
        <f t="shared" si="33"/>
        <v>0</v>
      </c>
      <c r="AE81" s="29">
        <f t="shared" si="33"/>
        <v>6050</v>
      </c>
      <c r="AF81" s="39">
        <f t="shared" si="33"/>
        <v>6050</v>
      </c>
      <c r="AG81" s="39">
        <f t="shared" si="33"/>
        <v>6050</v>
      </c>
      <c r="AH81" s="39">
        <f t="shared" si="33"/>
        <v>0</v>
      </c>
      <c r="AI81" s="39">
        <f t="shared" si="33"/>
        <v>0</v>
      </c>
      <c r="AJ81" s="39">
        <f t="shared" si="33"/>
        <v>0</v>
      </c>
      <c r="AK81" s="39">
        <f t="shared" si="33"/>
        <v>0</v>
      </c>
      <c r="AL81" s="39">
        <f t="shared" si="33"/>
        <v>0</v>
      </c>
      <c r="AM81" s="39">
        <f t="shared" si="33"/>
        <v>0</v>
      </c>
      <c r="AN81" s="39">
        <f t="shared" si="33"/>
        <v>28.925619834710744</v>
      </c>
      <c r="AO81" s="39">
        <f t="shared" si="33"/>
        <v>1088</v>
      </c>
      <c r="AP81" s="104">
        <f t="shared" si="33"/>
        <v>5.16</v>
      </c>
      <c r="AQ81" s="105">
        <f t="shared" si="33"/>
        <v>4.42</v>
      </c>
      <c r="AR81" s="106">
        <f t="shared" si="33"/>
        <v>85.658914728682163</v>
      </c>
      <c r="AS81" s="106">
        <f t="shared" si="33"/>
        <v>17.748917748917762</v>
      </c>
      <c r="AT81" s="107">
        <f t="shared" si="33"/>
        <v>1187</v>
      </c>
      <c r="AU81" s="108">
        <f t="shared" si="33"/>
        <v>3.3</v>
      </c>
      <c r="AV81" s="109">
        <f t="shared" si="33"/>
        <v>2.59</v>
      </c>
      <c r="AW81" s="106">
        <f t="shared" si="33"/>
        <v>78.484848484848484</v>
      </c>
      <c r="AX81" s="106">
        <f t="shared" si="33"/>
        <v>30.081300813008127</v>
      </c>
      <c r="AY81" s="60">
        <f t="shared" si="33"/>
        <v>55.839727195225855</v>
      </c>
      <c r="AZ81" s="96">
        <f t="shared" si="33"/>
        <v>83.72</v>
      </c>
      <c r="BA81" s="67">
        <f t="shared" si="33"/>
        <v>63</v>
      </c>
      <c r="BB81" s="67">
        <f t="shared" si="33"/>
        <v>37.200000000000003</v>
      </c>
      <c r="BC81" s="67">
        <f t="shared" si="33"/>
        <v>0.49480000000000002</v>
      </c>
      <c r="BD81" s="67">
        <f t="shared" si="33"/>
        <v>0</v>
      </c>
      <c r="BE81" s="27">
        <f t="shared" si="33"/>
        <v>0</v>
      </c>
      <c r="BF81" s="29">
        <f t="shared" si="33"/>
        <v>13220</v>
      </c>
      <c r="BG81" s="39">
        <f t="shared" si="33"/>
        <v>5729</v>
      </c>
      <c r="BH81" s="40">
        <f t="shared" si="33"/>
        <v>2352</v>
      </c>
      <c r="BI81" s="40">
        <f t="shared" si="33"/>
        <v>0</v>
      </c>
      <c r="BJ81" s="40">
        <f t="shared" si="33"/>
        <v>0</v>
      </c>
      <c r="BK81" s="40">
        <f t="shared" si="33"/>
        <v>5263</v>
      </c>
      <c r="BL81" s="40">
        <f t="shared" si="33"/>
        <v>0</v>
      </c>
      <c r="BM81" s="27">
        <f t="shared" si="33"/>
        <v>0</v>
      </c>
    </row>
    <row r="82" spans="1:65" outlineLevel="3" x14ac:dyDescent="0.3">
      <c r="A82" s="158" t="s">
        <v>25</v>
      </c>
      <c r="B82" s="159"/>
      <c r="C82" s="51">
        <f t="shared" ref="C82:BM82" si="34">SUBTOTAL(5,C52:C80)</f>
        <v>269385</v>
      </c>
      <c r="D82" s="61">
        <f t="shared" si="34"/>
        <v>34.5</v>
      </c>
      <c r="E82" s="12">
        <f t="shared" si="34"/>
        <v>34</v>
      </c>
      <c r="F82" s="12">
        <f t="shared" si="34"/>
        <v>34</v>
      </c>
      <c r="G82" s="12">
        <f t="shared" si="34"/>
        <v>0</v>
      </c>
      <c r="H82" s="12">
        <f t="shared" si="34"/>
        <v>0</v>
      </c>
      <c r="I82" s="12">
        <f t="shared" si="34"/>
        <v>0</v>
      </c>
      <c r="J82" s="12">
        <f t="shared" si="34"/>
        <v>0</v>
      </c>
      <c r="K82" s="12">
        <f t="shared" si="34"/>
        <v>0</v>
      </c>
      <c r="L82" s="12">
        <f t="shared" si="34"/>
        <v>0</v>
      </c>
      <c r="M82" s="72">
        <f t="shared" si="34"/>
        <v>7.1</v>
      </c>
      <c r="N82" s="83">
        <f t="shared" si="34"/>
        <v>7.07</v>
      </c>
      <c r="O82" s="83">
        <f t="shared" si="34"/>
        <v>7.15</v>
      </c>
      <c r="P82" s="83">
        <f t="shared" si="34"/>
        <v>0</v>
      </c>
      <c r="Q82" s="83">
        <f t="shared" si="34"/>
        <v>0</v>
      </c>
      <c r="R82" s="83">
        <f t="shared" si="34"/>
        <v>0</v>
      </c>
      <c r="S82" s="83">
        <f t="shared" si="34"/>
        <v>0</v>
      </c>
      <c r="T82" s="83">
        <f t="shared" si="34"/>
        <v>0</v>
      </c>
      <c r="U82" s="83">
        <f t="shared" si="34"/>
        <v>0</v>
      </c>
      <c r="V82" s="6">
        <f t="shared" si="34"/>
        <v>271</v>
      </c>
      <c r="W82" s="41">
        <f t="shared" si="34"/>
        <v>183</v>
      </c>
      <c r="X82" s="41">
        <f t="shared" si="34"/>
        <v>262</v>
      </c>
      <c r="Y82" s="41">
        <f t="shared" si="34"/>
        <v>0</v>
      </c>
      <c r="Z82" s="41">
        <f t="shared" si="34"/>
        <v>0</v>
      </c>
      <c r="AA82" s="41">
        <f t="shared" si="34"/>
        <v>0</v>
      </c>
      <c r="AB82" s="41">
        <f t="shared" si="34"/>
        <v>0</v>
      </c>
      <c r="AC82" s="41">
        <f t="shared" si="34"/>
        <v>0</v>
      </c>
      <c r="AD82" s="41">
        <f t="shared" si="34"/>
        <v>0</v>
      </c>
      <c r="AE82" s="6">
        <f t="shared" si="34"/>
        <v>5075</v>
      </c>
      <c r="AF82" s="41">
        <f t="shared" si="34"/>
        <v>4950</v>
      </c>
      <c r="AG82" s="41">
        <f t="shared" si="34"/>
        <v>4800</v>
      </c>
      <c r="AH82" s="41">
        <f t="shared" si="34"/>
        <v>0</v>
      </c>
      <c r="AI82" s="41">
        <f t="shared" si="34"/>
        <v>0</v>
      </c>
      <c r="AJ82" s="41">
        <f t="shared" si="34"/>
        <v>0</v>
      </c>
      <c r="AK82" s="41">
        <f t="shared" si="34"/>
        <v>0</v>
      </c>
      <c r="AL82" s="41">
        <f t="shared" si="34"/>
        <v>0</v>
      </c>
      <c r="AM82" s="41">
        <f t="shared" si="34"/>
        <v>0</v>
      </c>
      <c r="AN82" s="41">
        <f t="shared" si="34"/>
        <v>19.301470588235293</v>
      </c>
      <c r="AO82" s="41">
        <f t="shared" si="34"/>
        <v>726</v>
      </c>
      <c r="AP82" s="110">
        <f t="shared" si="34"/>
        <v>4.1100000000000003</v>
      </c>
      <c r="AQ82" s="111">
        <f t="shared" si="34"/>
        <v>3.46</v>
      </c>
      <c r="AR82" s="112">
        <f t="shared" si="34"/>
        <v>82.251082251082238</v>
      </c>
      <c r="AS82" s="112">
        <f t="shared" si="34"/>
        <v>14.341085271317837</v>
      </c>
      <c r="AT82" s="113">
        <f t="shared" si="34"/>
        <v>811</v>
      </c>
      <c r="AU82" s="114">
        <f t="shared" si="34"/>
        <v>2.44</v>
      </c>
      <c r="AV82" s="115">
        <f t="shared" si="34"/>
        <v>1.72</v>
      </c>
      <c r="AW82" s="112">
        <f t="shared" si="34"/>
        <v>69.918699186991873</v>
      </c>
      <c r="AX82" s="112">
        <f t="shared" si="34"/>
        <v>21.515151515151516</v>
      </c>
      <c r="AY82" s="61">
        <f t="shared" si="34"/>
        <v>31.470324839208665</v>
      </c>
      <c r="AZ82" s="97">
        <f t="shared" si="34"/>
        <v>81.069999999999993</v>
      </c>
      <c r="BA82" s="68">
        <f t="shared" si="34"/>
        <v>58</v>
      </c>
      <c r="BB82" s="68">
        <f t="shared" si="34"/>
        <v>36.6</v>
      </c>
      <c r="BC82" s="68">
        <f t="shared" si="34"/>
        <v>0.37380000000000002</v>
      </c>
      <c r="BD82" s="68">
        <f t="shared" si="34"/>
        <v>0</v>
      </c>
      <c r="BE82" s="15">
        <f t="shared" si="34"/>
        <v>0</v>
      </c>
      <c r="BF82" s="6">
        <f t="shared" si="34"/>
        <v>10282</v>
      </c>
      <c r="BG82" s="41">
        <f t="shared" si="34"/>
        <v>2830</v>
      </c>
      <c r="BH82" s="42">
        <f t="shared" si="34"/>
        <v>2350</v>
      </c>
      <c r="BI82" s="42">
        <f t="shared" si="34"/>
        <v>0</v>
      </c>
      <c r="BJ82" s="42">
        <f t="shared" si="34"/>
        <v>0</v>
      </c>
      <c r="BK82" s="42">
        <f t="shared" si="34"/>
        <v>4651</v>
      </c>
      <c r="BL82" s="42">
        <f t="shared" si="34"/>
        <v>0</v>
      </c>
      <c r="BM82" s="15">
        <f t="shared" si="34"/>
        <v>0</v>
      </c>
    </row>
    <row r="83" spans="1:65" outlineLevel="2" x14ac:dyDescent="0.3">
      <c r="A83" s="158" t="s">
        <v>14</v>
      </c>
      <c r="B83" s="159"/>
      <c r="C83" s="51">
        <f>IFERROR(SUBTOTAL(1,C52:C80),"")</f>
        <v>291126.21428571426</v>
      </c>
      <c r="D83" s="61">
        <f t="shared" ref="D83:BM83" si="35">IFERROR(SUBTOTAL(1,D52:D80),"")</f>
        <v>35.599999999999987</v>
      </c>
      <c r="E83" s="12">
        <f t="shared" si="35"/>
        <v>35.646428571428572</v>
      </c>
      <c r="F83" s="12">
        <f t="shared" si="35"/>
        <v>35.517857142857146</v>
      </c>
      <c r="G83" s="12" t="str">
        <f t="shared" si="35"/>
        <v/>
      </c>
      <c r="H83" s="12" t="str">
        <f t="shared" si="35"/>
        <v/>
      </c>
      <c r="I83" s="12" t="str">
        <f t="shared" si="35"/>
        <v/>
      </c>
      <c r="J83" s="12" t="str">
        <f t="shared" si="35"/>
        <v/>
      </c>
      <c r="K83" s="12" t="str">
        <f t="shared" si="35"/>
        <v/>
      </c>
      <c r="L83" s="12" t="str">
        <f t="shared" si="35"/>
        <v/>
      </c>
      <c r="M83" s="72">
        <f t="shared" si="35"/>
        <v>7.1448275862068922</v>
      </c>
      <c r="N83" s="83">
        <f t="shared" si="35"/>
        <v>7.1237931034482758</v>
      </c>
      <c r="O83" s="83">
        <f t="shared" si="35"/>
        <v>7.1837931034482745</v>
      </c>
      <c r="P83" s="83" t="str">
        <f t="shared" si="35"/>
        <v/>
      </c>
      <c r="Q83" s="83" t="str">
        <f t="shared" si="35"/>
        <v/>
      </c>
      <c r="R83" s="83" t="str">
        <f t="shared" si="35"/>
        <v/>
      </c>
      <c r="S83" s="83" t="str">
        <f t="shared" si="35"/>
        <v/>
      </c>
      <c r="T83" s="83" t="str">
        <f t="shared" si="35"/>
        <v/>
      </c>
      <c r="U83" s="83" t="str">
        <f t="shared" si="35"/>
        <v/>
      </c>
      <c r="V83" s="6">
        <f t="shared" si="35"/>
        <v>385.75</v>
      </c>
      <c r="W83" s="41">
        <f t="shared" si="35"/>
        <v>356.5</v>
      </c>
      <c r="X83" s="41">
        <f t="shared" si="35"/>
        <v>415</v>
      </c>
      <c r="Y83" s="41" t="str">
        <f t="shared" si="35"/>
        <v/>
      </c>
      <c r="Z83" s="41" t="str">
        <f t="shared" si="35"/>
        <v/>
      </c>
      <c r="AA83" s="41" t="str">
        <f t="shared" si="35"/>
        <v/>
      </c>
      <c r="AB83" s="41" t="str">
        <f t="shared" si="35"/>
        <v/>
      </c>
      <c r="AC83" s="41" t="str">
        <f t="shared" si="35"/>
        <v/>
      </c>
      <c r="AD83" s="41" t="str">
        <f t="shared" si="35"/>
        <v/>
      </c>
      <c r="AE83" s="6">
        <f t="shared" si="35"/>
        <v>5518.75</v>
      </c>
      <c r="AF83" s="41">
        <f t="shared" si="35"/>
        <v>5612.5</v>
      </c>
      <c r="AG83" s="41">
        <f t="shared" si="35"/>
        <v>5425</v>
      </c>
      <c r="AH83" s="41" t="str">
        <f t="shared" si="35"/>
        <v/>
      </c>
      <c r="AI83" s="41" t="str">
        <f t="shared" si="35"/>
        <v/>
      </c>
      <c r="AJ83" s="41" t="str">
        <f t="shared" si="35"/>
        <v/>
      </c>
      <c r="AK83" s="41" t="str">
        <f t="shared" si="35"/>
        <v/>
      </c>
      <c r="AL83" s="41" t="str">
        <f t="shared" si="35"/>
        <v/>
      </c>
      <c r="AM83" s="41" t="str">
        <f t="shared" si="35"/>
        <v/>
      </c>
      <c r="AN83" s="41">
        <f t="shared" si="35"/>
        <v>23.074939167674199</v>
      </c>
      <c r="AO83" s="41">
        <f t="shared" si="35"/>
        <v>919.82142857142856</v>
      </c>
      <c r="AP83" s="110">
        <f t="shared" si="35"/>
        <v>4.66</v>
      </c>
      <c r="AQ83" s="111">
        <f t="shared" si="35"/>
        <v>3.9024999999999999</v>
      </c>
      <c r="AR83" s="112">
        <f t="shared" si="35"/>
        <v>83.707938481719182</v>
      </c>
      <c r="AS83" s="112">
        <f t="shared" si="35"/>
        <v>16.292061518280821</v>
      </c>
      <c r="AT83" s="113">
        <f t="shared" si="35"/>
        <v>1001.7142857142857</v>
      </c>
      <c r="AU83" s="114">
        <f t="shared" si="35"/>
        <v>2.6775000000000002</v>
      </c>
      <c r="AV83" s="115">
        <f t="shared" si="35"/>
        <v>1.9624999999999999</v>
      </c>
      <c r="AW83" s="112">
        <f t="shared" si="35"/>
        <v>72.851327777472861</v>
      </c>
      <c r="AX83" s="112">
        <f t="shared" si="35"/>
        <v>27.148672222527139</v>
      </c>
      <c r="AY83" s="61">
        <f t="shared" si="35"/>
        <v>46.82726969578998</v>
      </c>
      <c r="AZ83" s="97">
        <f t="shared" si="35"/>
        <v>82.826499999999982</v>
      </c>
      <c r="BA83" s="68">
        <f t="shared" si="35"/>
        <v>60.625</v>
      </c>
      <c r="BB83" s="68">
        <f t="shared" si="35"/>
        <v>36.75</v>
      </c>
      <c r="BC83" s="68">
        <f t="shared" si="35"/>
        <v>0.41547499999999998</v>
      </c>
      <c r="BD83" s="68" t="str">
        <f t="shared" si="35"/>
        <v/>
      </c>
      <c r="BE83" s="15" t="str">
        <f>IFERROR(SUBTOTAL(1,BE52:BE80),"")</f>
        <v/>
      </c>
      <c r="BF83" s="6">
        <f t="shared" si="35"/>
        <v>11975.107142857143</v>
      </c>
      <c r="BG83" s="41">
        <f t="shared" si="35"/>
        <v>4581.3928571428569</v>
      </c>
      <c r="BH83" s="42">
        <f t="shared" si="35"/>
        <v>2350.7857142857142</v>
      </c>
      <c r="BI83" s="42" t="str">
        <f t="shared" si="35"/>
        <v/>
      </c>
      <c r="BJ83" s="42" t="str">
        <f t="shared" si="35"/>
        <v/>
      </c>
      <c r="BK83" s="42">
        <f t="shared" si="35"/>
        <v>5042.9285714285716</v>
      </c>
      <c r="BL83" s="42" t="str">
        <f t="shared" si="35"/>
        <v/>
      </c>
      <c r="BM83" s="15" t="str">
        <f t="shared" si="35"/>
        <v/>
      </c>
    </row>
    <row r="84" spans="1:65" ht="17.25" outlineLevel="1" thickBot="1" x14ac:dyDescent="0.35">
      <c r="A84" s="160" t="s">
        <v>59</v>
      </c>
      <c r="B84" s="161"/>
      <c r="C84" s="52">
        <f>SUBTOTAL(9,C52:C80)</f>
        <v>8151534</v>
      </c>
      <c r="D84" s="62"/>
      <c r="E84" s="30"/>
      <c r="F84" s="30"/>
      <c r="G84" s="30"/>
      <c r="H84" s="30"/>
      <c r="I84" s="30"/>
      <c r="J84" s="30"/>
      <c r="K84" s="30"/>
      <c r="L84" s="30"/>
      <c r="M84" s="73"/>
      <c r="N84" s="84"/>
      <c r="O84" s="84"/>
      <c r="P84" s="84"/>
      <c r="Q84" s="84"/>
      <c r="R84" s="84"/>
      <c r="S84" s="84"/>
      <c r="T84" s="84"/>
      <c r="U84" s="84"/>
      <c r="V84" s="93"/>
      <c r="W84" s="94"/>
      <c r="X84" s="94"/>
      <c r="Y84" s="94"/>
      <c r="Z84" s="94"/>
      <c r="AA84" s="94"/>
      <c r="AB84" s="94"/>
      <c r="AC84" s="94"/>
      <c r="AD84" s="94"/>
      <c r="AE84" s="93"/>
      <c r="AF84" s="94"/>
      <c r="AG84" s="94"/>
      <c r="AH84" s="94"/>
      <c r="AI84" s="94"/>
      <c r="AJ84" s="94"/>
      <c r="AK84" s="94"/>
      <c r="AL84" s="94"/>
      <c r="AM84" s="94"/>
      <c r="AN84" s="94"/>
      <c r="AO84" s="43">
        <f>SUBTOTAL(9,AO52:AO80)</f>
        <v>25755</v>
      </c>
      <c r="AP84" s="116"/>
      <c r="AQ84" s="117"/>
      <c r="AR84" s="118"/>
      <c r="AS84" s="118"/>
      <c r="AT84" s="119">
        <f>SUBTOTAL(9,AT52:AT80)</f>
        <v>28048</v>
      </c>
      <c r="AU84" s="120"/>
      <c r="AV84" s="121"/>
      <c r="AW84" s="118"/>
      <c r="AX84" s="118"/>
      <c r="AY84" s="62"/>
      <c r="AZ84" s="98"/>
      <c r="BA84" s="69"/>
      <c r="BB84" s="69"/>
      <c r="BC84" s="69"/>
      <c r="BD84" s="69"/>
      <c r="BE84" s="16">
        <f>SUBTOTAL(9,BE52:BE80)</f>
        <v>0</v>
      </c>
      <c r="BF84" s="7">
        <f t="shared" ref="BF84:BM84" si="36">SUBTOTAL(9,BF52:BF80)</f>
        <v>335303</v>
      </c>
      <c r="BG84" s="43">
        <f t="shared" si="36"/>
        <v>128279</v>
      </c>
      <c r="BH84" s="44">
        <f t="shared" si="36"/>
        <v>65822</v>
      </c>
      <c r="BI84" s="44">
        <f t="shared" si="36"/>
        <v>0</v>
      </c>
      <c r="BJ84" s="44">
        <f t="shared" si="36"/>
        <v>0</v>
      </c>
      <c r="BK84" s="44">
        <f t="shared" si="36"/>
        <v>141202</v>
      </c>
      <c r="BL84" s="44">
        <f t="shared" si="36"/>
        <v>0</v>
      </c>
      <c r="BM84" s="16">
        <f t="shared" si="36"/>
        <v>0</v>
      </c>
    </row>
    <row r="85" spans="1:65" outlineLevel="5" x14ac:dyDescent="0.3">
      <c r="A85" s="21">
        <f t="shared" si="5"/>
        <v>3</v>
      </c>
      <c r="B85" s="8">
        <f>B79+1</f>
        <v>44986</v>
      </c>
      <c r="C85" s="149">
        <v>272132</v>
      </c>
      <c r="D85" s="64">
        <f t="shared" ref="D85:D115" si="37">IFERROR(ROUND(AVERAGE(E85:L85),1),"")</f>
        <v>36</v>
      </c>
      <c r="E85" s="12">
        <v>36</v>
      </c>
      <c r="F85" s="12">
        <v>36</v>
      </c>
      <c r="G85" s="12"/>
      <c r="H85" s="12"/>
      <c r="I85" s="12"/>
      <c r="J85" s="12"/>
      <c r="K85" s="12"/>
      <c r="L85" s="12"/>
      <c r="M85" s="74">
        <f t="shared" ref="M85:M115" si="38">IFERROR(ROUND(AVERAGE(N85:U85),1),"")</f>
        <v>7.1</v>
      </c>
      <c r="N85" s="83">
        <v>7.13</v>
      </c>
      <c r="O85" s="83">
        <v>7.15</v>
      </c>
      <c r="P85" s="83"/>
      <c r="Q85" s="83"/>
      <c r="R85" s="83"/>
      <c r="S85" s="83"/>
      <c r="T85" s="83"/>
      <c r="U85" s="83"/>
      <c r="V85" s="5" t="str">
        <f t="shared" ref="V85:V115" si="39">IFERROR(ROUND(AVERAGE(W85:AD85),1),"")</f>
        <v/>
      </c>
      <c r="W85" s="41"/>
      <c r="X85" s="41"/>
      <c r="Y85" s="41"/>
      <c r="Z85" s="41"/>
      <c r="AA85" s="41"/>
      <c r="AB85" s="41"/>
      <c r="AC85" s="41"/>
      <c r="AD85" s="41"/>
      <c r="AE85" s="5" t="str">
        <f t="shared" ref="AE85:AE115" si="40">IFERROR(ROUND(AVERAGE(AF85:AM85),1),"")</f>
        <v/>
      </c>
      <c r="AF85" s="41"/>
      <c r="AG85" s="41"/>
      <c r="AH85" s="41"/>
      <c r="AI85" s="41"/>
      <c r="AJ85" s="41"/>
      <c r="AK85" s="41"/>
      <c r="AL85" s="41"/>
      <c r="AM85" s="41"/>
      <c r="AN85" s="45">
        <f t="shared" ref="AN85:AN115" si="41">21000/AO85</f>
        <v>26.25</v>
      </c>
      <c r="AO85" s="45">
        <v>800</v>
      </c>
      <c r="AP85" s="110"/>
      <c r="AQ85" s="111"/>
      <c r="AR85" s="126" t="str">
        <f t="shared" ref="AR85:AR115" si="42">IFERROR(AQ85/AP85*100,"")</f>
        <v/>
      </c>
      <c r="AS85" s="126" t="str">
        <f t="shared" ref="AS85:AS115" si="43">IFERROR(100-AR85,"")</f>
        <v/>
      </c>
      <c r="AT85" s="45">
        <v>939</v>
      </c>
      <c r="AU85" s="128"/>
      <c r="AV85" s="129"/>
      <c r="AW85" s="126" t="str">
        <f t="shared" ref="AW85:AW115" si="44">IFERROR(AV85/AU85*100,"")</f>
        <v/>
      </c>
      <c r="AX85" s="126" t="str">
        <f t="shared" ref="AX85:AX115" si="45">IFERROR(100-AW85,"")</f>
        <v/>
      </c>
      <c r="AY85" s="64" t="str">
        <f t="shared" ref="AY85:AY115" si="46">IFERROR((1-((AW85*AS85)/(AX85*AR85)))*100,"")</f>
        <v/>
      </c>
      <c r="AZ85" s="97"/>
      <c r="BA85" s="68"/>
      <c r="BB85" s="68"/>
      <c r="BC85" s="68"/>
      <c r="BD85" s="68"/>
      <c r="BE85" s="15"/>
      <c r="BF85" s="5">
        <f t="shared" ref="BF85:BF115" si="47">IF(SUM(BG85:BM85)=0,"",SUM(BG85:BM85))</f>
        <v>10540</v>
      </c>
      <c r="BG85" s="42">
        <v>2959</v>
      </c>
      <c r="BH85" s="42">
        <v>2352</v>
      </c>
      <c r="BI85" s="42"/>
      <c r="BJ85" s="42"/>
      <c r="BK85" s="42">
        <v>5229</v>
      </c>
      <c r="BL85" s="42"/>
      <c r="BM85" s="15"/>
    </row>
    <row r="86" spans="1:65" outlineLevel="5" x14ac:dyDescent="0.3">
      <c r="A86" s="22">
        <f t="shared" si="5"/>
        <v>3</v>
      </c>
      <c r="B86" s="9">
        <f t="shared" ref="B86:B149" si="48">B85+1</f>
        <v>44987</v>
      </c>
      <c r="C86" s="150">
        <v>272193</v>
      </c>
      <c r="D86" s="64">
        <f t="shared" si="37"/>
        <v>36</v>
      </c>
      <c r="E86" s="12">
        <v>36</v>
      </c>
      <c r="F86" s="12">
        <v>36</v>
      </c>
      <c r="G86" s="12"/>
      <c r="H86" s="12"/>
      <c r="I86" s="12"/>
      <c r="J86" s="12"/>
      <c r="K86" s="12"/>
      <c r="L86" s="12"/>
      <c r="M86" s="74">
        <f t="shared" si="38"/>
        <v>7.2</v>
      </c>
      <c r="N86" s="83">
        <v>7.15</v>
      </c>
      <c r="O86" s="83">
        <v>7.16</v>
      </c>
      <c r="P86" s="83"/>
      <c r="Q86" s="83"/>
      <c r="R86" s="83"/>
      <c r="S86" s="83"/>
      <c r="T86" s="83"/>
      <c r="U86" s="83"/>
      <c r="V86" s="5" t="str">
        <f t="shared" si="39"/>
        <v/>
      </c>
      <c r="W86" s="41"/>
      <c r="X86" s="41"/>
      <c r="Y86" s="41"/>
      <c r="Z86" s="41"/>
      <c r="AA86" s="41"/>
      <c r="AB86" s="41"/>
      <c r="AC86" s="41"/>
      <c r="AD86" s="41"/>
      <c r="AE86" s="5" t="str">
        <f t="shared" si="40"/>
        <v/>
      </c>
      <c r="AF86" s="41"/>
      <c r="AG86" s="41"/>
      <c r="AH86" s="41"/>
      <c r="AI86" s="41"/>
      <c r="AJ86" s="41"/>
      <c r="AK86" s="41"/>
      <c r="AL86" s="41"/>
      <c r="AM86" s="41"/>
      <c r="AN86" s="45">
        <f t="shared" si="41"/>
        <v>19.17808219178082</v>
      </c>
      <c r="AO86" s="45">
        <v>1095</v>
      </c>
      <c r="AP86" s="110"/>
      <c r="AQ86" s="111"/>
      <c r="AR86" s="126" t="str">
        <f t="shared" si="42"/>
        <v/>
      </c>
      <c r="AS86" s="126" t="str">
        <f t="shared" si="43"/>
        <v/>
      </c>
      <c r="AT86" s="45">
        <v>1146</v>
      </c>
      <c r="AU86" s="128"/>
      <c r="AV86" s="129"/>
      <c r="AW86" s="126" t="str">
        <f t="shared" si="44"/>
        <v/>
      </c>
      <c r="AX86" s="126" t="str">
        <f t="shared" si="45"/>
        <v/>
      </c>
      <c r="AY86" s="64" t="str">
        <f t="shared" si="46"/>
        <v/>
      </c>
      <c r="AZ86" s="97">
        <v>82.55</v>
      </c>
      <c r="BA86" s="68"/>
      <c r="BB86" s="68"/>
      <c r="BC86" s="68"/>
      <c r="BD86" s="68"/>
      <c r="BE86" s="15"/>
      <c r="BF86" s="5">
        <f t="shared" si="47"/>
        <v>9146</v>
      </c>
      <c r="BG86" s="42">
        <v>2735</v>
      </c>
      <c r="BH86" s="42">
        <v>2350</v>
      </c>
      <c r="BI86" s="42"/>
      <c r="BJ86" s="42"/>
      <c r="BK86" s="42">
        <v>4061</v>
      </c>
      <c r="BL86" s="42"/>
      <c r="BM86" s="15"/>
    </row>
    <row r="87" spans="1:65" outlineLevel="5" x14ac:dyDescent="0.3">
      <c r="A87" s="22">
        <f t="shared" si="5"/>
        <v>3</v>
      </c>
      <c r="B87" s="9">
        <f t="shared" si="48"/>
        <v>44988</v>
      </c>
      <c r="C87" s="150">
        <v>273962</v>
      </c>
      <c r="D87" s="64">
        <f t="shared" si="37"/>
        <v>36.299999999999997</v>
      </c>
      <c r="E87" s="12">
        <v>36.4</v>
      </c>
      <c r="F87" s="12">
        <v>36.200000000000003</v>
      </c>
      <c r="G87" s="12"/>
      <c r="H87" s="12"/>
      <c r="I87" s="12"/>
      <c r="J87" s="12"/>
      <c r="K87" s="12"/>
      <c r="L87" s="12"/>
      <c r="M87" s="74">
        <f t="shared" si="38"/>
        <v>7.1</v>
      </c>
      <c r="N87" s="83">
        <v>7.14</v>
      </c>
      <c r="O87" s="83">
        <v>7.14</v>
      </c>
      <c r="P87" s="83"/>
      <c r="Q87" s="83"/>
      <c r="R87" s="83"/>
      <c r="S87" s="83"/>
      <c r="T87" s="83"/>
      <c r="U87" s="83"/>
      <c r="V87" s="5" t="str">
        <f t="shared" si="39"/>
        <v/>
      </c>
      <c r="W87" s="41"/>
      <c r="X87" s="41"/>
      <c r="Y87" s="41"/>
      <c r="Z87" s="41"/>
      <c r="AA87" s="41"/>
      <c r="AB87" s="41"/>
      <c r="AC87" s="41"/>
      <c r="AD87" s="41"/>
      <c r="AE87" s="5" t="str">
        <f t="shared" si="40"/>
        <v/>
      </c>
      <c r="AF87" s="41"/>
      <c r="AG87" s="41"/>
      <c r="AH87" s="41"/>
      <c r="AI87" s="41"/>
      <c r="AJ87" s="41"/>
      <c r="AK87" s="41"/>
      <c r="AL87" s="41"/>
      <c r="AM87" s="41"/>
      <c r="AN87" s="45">
        <f t="shared" si="41"/>
        <v>23.728813559322035</v>
      </c>
      <c r="AO87" s="45">
        <v>885</v>
      </c>
      <c r="AP87" s="110"/>
      <c r="AQ87" s="111"/>
      <c r="AR87" s="126" t="str">
        <f t="shared" si="42"/>
        <v/>
      </c>
      <c r="AS87" s="126" t="str">
        <f t="shared" si="43"/>
        <v/>
      </c>
      <c r="AT87" s="45">
        <v>918</v>
      </c>
      <c r="AU87" s="128"/>
      <c r="AV87" s="129"/>
      <c r="AW87" s="126" t="str">
        <f t="shared" si="44"/>
        <v/>
      </c>
      <c r="AX87" s="126" t="str">
        <f t="shared" si="45"/>
        <v/>
      </c>
      <c r="AY87" s="64" t="str">
        <f t="shared" si="46"/>
        <v/>
      </c>
      <c r="AZ87" s="97">
        <v>82.51</v>
      </c>
      <c r="BA87" s="68">
        <v>61</v>
      </c>
      <c r="BB87" s="68">
        <v>36.700000000000003</v>
      </c>
      <c r="BC87" s="68">
        <f>3867*0.0001</f>
        <v>0.38670000000000004</v>
      </c>
      <c r="BD87" s="68"/>
      <c r="BE87" s="15"/>
      <c r="BF87" s="5">
        <f t="shared" si="47"/>
        <v>10275</v>
      </c>
      <c r="BG87" s="42">
        <v>2810</v>
      </c>
      <c r="BH87" s="42">
        <v>2350</v>
      </c>
      <c r="BI87" s="42"/>
      <c r="BJ87" s="42"/>
      <c r="BK87" s="42">
        <v>5115</v>
      </c>
      <c r="BL87" s="42"/>
      <c r="BM87" s="15"/>
    </row>
    <row r="88" spans="1:65" outlineLevel="5" x14ac:dyDescent="0.3">
      <c r="A88" s="22">
        <f t="shared" si="5"/>
        <v>3</v>
      </c>
      <c r="B88" s="9">
        <f t="shared" si="48"/>
        <v>44989</v>
      </c>
      <c r="C88" s="150">
        <v>282147</v>
      </c>
      <c r="D88" s="64">
        <f t="shared" si="37"/>
        <v>36.4</v>
      </c>
      <c r="E88" s="12">
        <v>36.6</v>
      </c>
      <c r="F88" s="12">
        <v>36.1</v>
      </c>
      <c r="G88" s="12"/>
      <c r="H88" s="12"/>
      <c r="I88" s="12"/>
      <c r="J88" s="12"/>
      <c r="K88" s="12"/>
      <c r="L88" s="12"/>
      <c r="M88" s="74">
        <f t="shared" si="38"/>
        <v>7.1</v>
      </c>
      <c r="N88" s="83">
        <v>7.11</v>
      </c>
      <c r="O88" s="83">
        <v>7.12</v>
      </c>
      <c r="P88" s="83"/>
      <c r="Q88" s="83"/>
      <c r="R88" s="83"/>
      <c r="S88" s="83"/>
      <c r="T88" s="83"/>
      <c r="U88" s="83"/>
      <c r="V88" s="5" t="str">
        <f t="shared" si="39"/>
        <v/>
      </c>
      <c r="W88" s="41"/>
      <c r="X88" s="41"/>
      <c r="Y88" s="41"/>
      <c r="Z88" s="41"/>
      <c r="AA88" s="41"/>
      <c r="AB88" s="41"/>
      <c r="AC88" s="41"/>
      <c r="AD88" s="41"/>
      <c r="AE88" s="5" t="str">
        <f t="shared" si="40"/>
        <v/>
      </c>
      <c r="AF88" s="41"/>
      <c r="AG88" s="41"/>
      <c r="AH88" s="41"/>
      <c r="AI88" s="41"/>
      <c r="AJ88" s="41"/>
      <c r="AK88" s="41"/>
      <c r="AL88" s="41"/>
      <c r="AM88" s="41"/>
      <c r="AN88" s="45">
        <f t="shared" si="41"/>
        <v>23.153252480705621</v>
      </c>
      <c r="AO88" s="45">
        <v>907</v>
      </c>
      <c r="AP88" s="110"/>
      <c r="AQ88" s="111"/>
      <c r="AR88" s="126" t="str">
        <f t="shared" si="42"/>
        <v/>
      </c>
      <c r="AS88" s="126" t="str">
        <f t="shared" si="43"/>
        <v/>
      </c>
      <c r="AT88" s="45">
        <v>1050</v>
      </c>
      <c r="AU88" s="128"/>
      <c r="AV88" s="129"/>
      <c r="AW88" s="126" t="str">
        <f t="shared" si="44"/>
        <v/>
      </c>
      <c r="AX88" s="126" t="str">
        <f t="shared" si="45"/>
        <v/>
      </c>
      <c r="AY88" s="64" t="str">
        <f t="shared" si="46"/>
        <v/>
      </c>
      <c r="AZ88" s="97" t="s">
        <v>103</v>
      </c>
      <c r="BA88" s="68" t="s">
        <v>103</v>
      </c>
      <c r="BB88" s="68" t="s">
        <v>103</v>
      </c>
      <c r="BC88" s="68" t="s">
        <v>103</v>
      </c>
      <c r="BD88" s="68"/>
      <c r="BE88" s="15"/>
      <c r="BF88" s="5">
        <f t="shared" si="47"/>
        <v>10829</v>
      </c>
      <c r="BG88" s="42">
        <v>3285</v>
      </c>
      <c r="BH88" s="42">
        <v>2352</v>
      </c>
      <c r="BI88" s="42"/>
      <c r="BJ88" s="42"/>
      <c r="BK88" s="42">
        <v>5192</v>
      </c>
      <c r="BL88" s="42"/>
      <c r="BM88" s="15"/>
    </row>
    <row r="89" spans="1:65" outlineLevel="5" x14ac:dyDescent="0.3">
      <c r="A89" s="22">
        <f t="shared" si="5"/>
        <v>3</v>
      </c>
      <c r="B89" s="9">
        <f t="shared" si="48"/>
        <v>44990</v>
      </c>
      <c r="C89" s="150">
        <v>265398</v>
      </c>
      <c r="D89" s="64">
        <f t="shared" si="37"/>
        <v>35.9</v>
      </c>
      <c r="E89" s="12">
        <v>36.200000000000003</v>
      </c>
      <c r="F89" s="12">
        <v>35.5</v>
      </c>
      <c r="G89" s="12"/>
      <c r="H89" s="12"/>
      <c r="I89" s="12"/>
      <c r="J89" s="12"/>
      <c r="K89" s="12"/>
      <c r="L89" s="12"/>
      <c r="M89" s="74">
        <f t="shared" si="38"/>
        <v>7.1</v>
      </c>
      <c r="N89" s="83">
        <v>7.13</v>
      </c>
      <c r="O89" s="83">
        <v>7.12</v>
      </c>
      <c r="P89" s="83"/>
      <c r="Q89" s="83"/>
      <c r="R89" s="83"/>
      <c r="S89" s="83"/>
      <c r="T89" s="83"/>
      <c r="U89" s="83"/>
      <c r="V89" s="5" t="str">
        <f t="shared" si="39"/>
        <v/>
      </c>
      <c r="W89" s="41"/>
      <c r="X89" s="41"/>
      <c r="Y89" s="41"/>
      <c r="Z89" s="41"/>
      <c r="AA89" s="41"/>
      <c r="AB89" s="41"/>
      <c r="AC89" s="41"/>
      <c r="AD89" s="41"/>
      <c r="AE89" s="5" t="str">
        <f t="shared" si="40"/>
        <v/>
      </c>
      <c r="AF89" s="41"/>
      <c r="AG89" s="41"/>
      <c r="AH89" s="41"/>
      <c r="AI89" s="41"/>
      <c r="AJ89" s="41"/>
      <c r="AK89" s="41"/>
      <c r="AL89" s="41"/>
      <c r="AM89" s="41"/>
      <c r="AN89" s="45">
        <f t="shared" si="41"/>
        <v>20</v>
      </c>
      <c r="AO89" s="45">
        <v>1050</v>
      </c>
      <c r="AP89" s="110"/>
      <c r="AQ89" s="111"/>
      <c r="AR89" s="126" t="str">
        <f t="shared" si="42"/>
        <v/>
      </c>
      <c r="AS89" s="126" t="str">
        <f t="shared" si="43"/>
        <v/>
      </c>
      <c r="AT89" s="45">
        <v>1110</v>
      </c>
      <c r="AU89" s="128"/>
      <c r="AV89" s="129"/>
      <c r="AW89" s="126" t="str">
        <f t="shared" si="44"/>
        <v/>
      </c>
      <c r="AX89" s="126" t="str">
        <f t="shared" si="45"/>
        <v/>
      </c>
      <c r="AY89" s="64" t="str">
        <f t="shared" si="46"/>
        <v/>
      </c>
      <c r="AZ89" s="97" t="s">
        <v>103</v>
      </c>
      <c r="BA89" s="68" t="s">
        <v>103</v>
      </c>
      <c r="BB89" s="68" t="s">
        <v>103</v>
      </c>
      <c r="BC89" s="68" t="s">
        <v>103</v>
      </c>
      <c r="BD89" s="68"/>
      <c r="BE89" s="15"/>
      <c r="BF89" s="5">
        <f t="shared" si="47"/>
        <v>10520</v>
      </c>
      <c r="BG89" s="42">
        <v>2943</v>
      </c>
      <c r="BH89" s="42">
        <v>2352</v>
      </c>
      <c r="BI89" s="42"/>
      <c r="BJ89" s="42"/>
      <c r="BK89" s="42">
        <v>5225</v>
      </c>
      <c r="BL89" s="42"/>
      <c r="BM89" s="15"/>
    </row>
    <row r="90" spans="1:65" outlineLevel="5" x14ac:dyDescent="0.3">
      <c r="A90" s="22">
        <f t="shared" si="5"/>
        <v>3</v>
      </c>
      <c r="B90" s="9">
        <f t="shared" si="48"/>
        <v>44991</v>
      </c>
      <c r="C90" s="150">
        <v>285104</v>
      </c>
      <c r="D90" s="64">
        <f t="shared" si="37"/>
        <v>35.299999999999997</v>
      </c>
      <c r="E90" s="12">
        <v>35</v>
      </c>
      <c r="F90" s="12">
        <v>35.5</v>
      </c>
      <c r="G90" s="12"/>
      <c r="H90" s="12"/>
      <c r="I90" s="12"/>
      <c r="J90" s="12"/>
      <c r="K90" s="12"/>
      <c r="L90" s="12"/>
      <c r="M90" s="74">
        <f t="shared" si="38"/>
        <v>7.2</v>
      </c>
      <c r="N90" s="83">
        <v>7.15</v>
      </c>
      <c r="O90" s="83">
        <v>7.15</v>
      </c>
      <c r="P90" s="83"/>
      <c r="Q90" s="83"/>
      <c r="R90" s="83"/>
      <c r="S90" s="83"/>
      <c r="T90" s="83"/>
      <c r="U90" s="83"/>
      <c r="V90" s="5" t="str">
        <f t="shared" si="39"/>
        <v/>
      </c>
      <c r="W90" s="41"/>
      <c r="X90" s="41"/>
      <c r="Y90" s="41"/>
      <c r="Z90" s="41"/>
      <c r="AA90" s="41"/>
      <c r="AB90" s="41"/>
      <c r="AC90" s="41"/>
      <c r="AD90" s="41"/>
      <c r="AE90" s="5" t="str">
        <f t="shared" si="40"/>
        <v/>
      </c>
      <c r="AF90" s="41"/>
      <c r="AG90" s="41"/>
      <c r="AH90" s="41"/>
      <c r="AI90" s="41"/>
      <c r="AJ90" s="41"/>
      <c r="AK90" s="41"/>
      <c r="AL90" s="41"/>
      <c r="AM90" s="41"/>
      <c r="AN90" s="45">
        <f t="shared" si="41"/>
        <v>24.221453287197232</v>
      </c>
      <c r="AO90" s="45">
        <v>867</v>
      </c>
      <c r="AP90" s="110"/>
      <c r="AQ90" s="111"/>
      <c r="AR90" s="126" t="str">
        <f t="shared" si="42"/>
        <v/>
      </c>
      <c r="AS90" s="126" t="str">
        <f t="shared" si="43"/>
        <v/>
      </c>
      <c r="AT90" s="45">
        <v>916</v>
      </c>
      <c r="AU90" s="128"/>
      <c r="AV90" s="129"/>
      <c r="AW90" s="126" t="str">
        <f t="shared" si="44"/>
        <v/>
      </c>
      <c r="AX90" s="126" t="str">
        <f t="shared" si="45"/>
        <v/>
      </c>
      <c r="AY90" s="64" t="str">
        <f t="shared" si="46"/>
        <v/>
      </c>
      <c r="AZ90" s="97">
        <v>82.49</v>
      </c>
      <c r="BA90" s="68" t="s">
        <v>103</v>
      </c>
      <c r="BB90" s="68" t="s">
        <v>103</v>
      </c>
      <c r="BC90" s="68" t="s">
        <v>103</v>
      </c>
      <c r="BD90" s="68"/>
      <c r="BE90" s="15"/>
      <c r="BF90" s="5">
        <f t="shared" si="47"/>
        <v>9751</v>
      </c>
      <c r="BG90" s="42">
        <v>2287</v>
      </c>
      <c r="BH90" s="42">
        <v>2352</v>
      </c>
      <c r="BI90" s="42"/>
      <c r="BJ90" s="42"/>
      <c r="BK90" s="42">
        <v>5112</v>
      </c>
      <c r="BL90" s="42"/>
      <c r="BM90" s="15"/>
    </row>
    <row r="91" spans="1:65" outlineLevel="5" x14ac:dyDescent="0.3">
      <c r="A91" s="22">
        <f t="shared" ref="A91:A162" si="49">MONTH(B91)</f>
        <v>3</v>
      </c>
      <c r="B91" s="9">
        <f t="shared" si="48"/>
        <v>44992</v>
      </c>
      <c r="C91" s="150">
        <v>289376</v>
      </c>
      <c r="D91" s="64">
        <f t="shared" si="37"/>
        <v>35.5</v>
      </c>
      <c r="E91" s="12">
        <v>35.4</v>
      </c>
      <c r="F91" s="12">
        <v>35.5</v>
      </c>
      <c r="G91" s="12"/>
      <c r="H91" s="12"/>
      <c r="I91" s="12"/>
      <c r="J91" s="12"/>
      <c r="K91" s="12"/>
      <c r="L91" s="12"/>
      <c r="M91" s="74">
        <f t="shared" si="38"/>
        <v>7.1</v>
      </c>
      <c r="N91" s="83">
        <v>7.13</v>
      </c>
      <c r="O91" s="83">
        <v>7.12</v>
      </c>
      <c r="P91" s="83"/>
      <c r="Q91" s="83"/>
      <c r="R91" s="83"/>
      <c r="S91" s="83"/>
      <c r="T91" s="83"/>
      <c r="U91" s="83"/>
      <c r="V91" s="5" t="str">
        <f t="shared" si="39"/>
        <v/>
      </c>
      <c r="W91" s="41"/>
      <c r="X91" s="41"/>
      <c r="Y91" s="41"/>
      <c r="Z91" s="41"/>
      <c r="AA91" s="41"/>
      <c r="AB91" s="41"/>
      <c r="AC91" s="41"/>
      <c r="AD91" s="41"/>
      <c r="AE91" s="5" t="str">
        <f t="shared" si="40"/>
        <v/>
      </c>
      <c r="AF91" s="41"/>
      <c r="AG91" s="41"/>
      <c r="AH91" s="41"/>
      <c r="AI91" s="41"/>
      <c r="AJ91" s="41"/>
      <c r="AK91" s="41"/>
      <c r="AL91" s="41"/>
      <c r="AM91" s="41"/>
      <c r="AN91" s="45">
        <f t="shared" si="41"/>
        <v>23.945267958950968</v>
      </c>
      <c r="AO91" s="45">
        <v>877</v>
      </c>
      <c r="AP91" s="110"/>
      <c r="AQ91" s="111"/>
      <c r="AR91" s="126" t="str">
        <f t="shared" si="42"/>
        <v/>
      </c>
      <c r="AS91" s="126" t="str">
        <f t="shared" si="43"/>
        <v/>
      </c>
      <c r="AT91" s="45">
        <v>938</v>
      </c>
      <c r="AU91" s="128"/>
      <c r="AV91" s="129"/>
      <c r="AW91" s="126" t="str">
        <f t="shared" si="44"/>
        <v/>
      </c>
      <c r="AX91" s="126" t="str">
        <f t="shared" si="45"/>
        <v/>
      </c>
      <c r="AY91" s="64" t="str">
        <f t="shared" si="46"/>
        <v/>
      </c>
      <c r="AZ91" s="97">
        <v>82.47</v>
      </c>
      <c r="BA91" s="68">
        <v>61</v>
      </c>
      <c r="BB91" s="68">
        <v>36.700000000000003</v>
      </c>
      <c r="BC91" s="68">
        <f>3892*0.0001</f>
        <v>0.38920000000000005</v>
      </c>
      <c r="BD91" s="68"/>
      <c r="BE91" s="15"/>
      <c r="BF91" s="5">
        <f t="shared" si="47"/>
        <v>10817</v>
      </c>
      <c r="BG91" s="42">
        <v>3141</v>
      </c>
      <c r="BH91" s="42">
        <v>2352</v>
      </c>
      <c r="BI91" s="42"/>
      <c r="BJ91" s="42"/>
      <c r="BK91" s="42">
        <v>5324</v>
      </c>
      <c r="BL91" s="42"/>
      <c r="BM91" s="15"/>
    </row>
    <row r="92" spans="1:65" outlineLevel="5" x14ac:dyDescent="0.3">
      <c r="A92" s="22">
        <f t="shared" si="49"/>
        <v>3</v>
      </c>
      <c r="B92" s="9">
        <f t="shared" si="48"/>
        <v>44993</v>
      </c>
      <c r="C92" s="150">
        <v>280916</v>
      </c>
      <c r="D92" s="64">
        <f t="shared" si="37"/>
        <v>35.799999999999997</v>
      </c>
      <c r="E92" s="12">
        <v>35.5</v>
      </c>
      <c r="F92" s="12">
        <v>36</v>
      </c>
      <c r="G92" s="12"/>
      <c r="H92" s="12"/>
      <c r="I92" s="12"/>
      <c r="J92" s="12"/>
      <c r="K92" s="12"/>
      <c r="L92" s="12"/>
      <c r="M92" s="74">
        <f t="shared" si="38"/>
        <v>7.1</v>
      </c>
      <c r="N92" s="83">
        <v>7.12</v>
      </c>
      <c r="O92" s="83">
        <v>7.15</v>
      </c>
      <c r="P92" s="83"/>
      <c r="Q92" s="83"/>
      <c r="R92" s="83"/>
      <c r="S92" s="83"/>
      <c r="T92" s="83"/>
      <c r="U92" s="83"/>
      <c r="V92" s="5" t="str">
        <f t="shared" si="39"/>
        <v/>
      </c>
      <c r="W92" s="41"/>
      <c r="X92" s="41"/>
      <c r="Y92" s="41"/>
      <c r="Z92" s="41"/>
      <c r="AA92" s="41"/>
      <c r="AB92" s="41"/>
      <c r="AC92" s="41"/>
      <c r="AD92" s="41"/>
      <c r="AE92" s="5" t="str">
        <f t="shared" si="40"/>
        <v/>
      </c>
      <c r="AF92" s="41"/>
      <c r="AG92" s="41"/>
      <c r="AH92" s="41"/>
      <c r="AI92" s="41"/>
      <c r="AJ92" s="41"/>
      <c r="AK92" s="41"/>
      <c r="AL92" s="41"/>
      <c r="AM92" s="41"/>
      <c r="AN92" s="45">
        <f t="shared" si="41"/>
        <v>23.127753303964759</v>
      </c>
      <c r="AO92" s="45">
        <v>908</v>
      </c>
      <c r="AP92" s="110"/>
      <c r="AQ92" s="111"/>
      <c r="AR92" s="126" t="str">
        <f t="shared" si="42"/>
        <v/>
      </c>
      <c r="AS92" s="126" t="str">
        <f t="shared" si="43"/>
        <v/>
      </c>
      <c r="AT92" s="45">
        <v>1060</v>
      </c>
      <c r="AU92" s="128"/>
      <c r="AV92" s="128"/>
      <c r="AW92" s="126" t="str">
        <f t="shared" si="44"/>
        <v/>
      </c>
      <c r="AX92" s="126" t="str">
        <f t="shared" si="45"/>
        <v/>
      </c>
      <c r="AY92" s="64" t="str">
        <f t="shared" si="46"/>
        <v/>
      </c>
      <c r="AZ92" s="97">
        <v>82.45</v>
      </c>
      <c r="BA92" s="68" t="s">
        <v>103</v>
      </c>
      <c r="BB92" s="68" t="s">
        <v>103</v>
      </c>
      <c r="BC92" s="68" t="s">
        <v>103</v>
      </c>
      <c r="BD92" s="68"/>
      <c r="BE92" s="15"/>
      <c r="BF92" s="5">
        <f t="shared" si="47"/>
        <v>10869</v>
      </c>
      <c r="BG92" s="42">
        <v>3138</v>
      </c>
      <c r="BH92" s="42">
        <v>2352</v>
      </c>
      <c r="BI92" s="42"/>
      <c r="BJ92" s="42"/>
      <c r="BK92" s="42">
        <v>5379</v>
      </c>
      <c r="BL92" s="42"/>
      <c r="BM92" s="15"/>
    </row>
    <row r="93" spans="1:65" outlineLevel="5" x14ac:dyDescent="0.3">
      <c r="A93" s="22">
        <f t="shared" si="49"/>
        <v>3</v>
      </c>
      <c r="B93" s="9">
        <f t="shared" si="48"/>
        <v>44994</v>
      </c>
      <c r="C93" s="150">
        <v>283373</v>
      </c>
      <c r="D93" s="64">
        <f t="shared" si="37"/>
        <v>36.1</v>
      </c>
      <c r="E93" s="12">
        <v>35.9</v>
      </c>
      <c r="F93" s="12">
        <v>36.299999999999997</v>
      </c>
      <c r="G93" s="12"/>
      <c r="H93" s="12"/>
      <c r="I93" s="12"/>
      <c r="J93" s="12"/>
      <c r="K93" s="12"/>
      <c r="L93" s="12"/>
      <c r="M93" s="74">
        <f t="shared" si="38"/>
        <v>7.1</v>
      </c>
      <c r="N93" s="83">
        <v>7.11</v>
      </c>
      <c r="O93" s="83">
        <v>7.14</v>
      </c>
      <c r="P93" s="83"/>
      <c r="Q93" s="83"/>
      <c r="R93" s="83"/>
      <c r="S93" s="83"/>
      <c r="T93" s="83"/>
      <c r="U93" s="83"/>
      <c r="V93" s="5">
        <f t="shared" si="39"/>
        <v>302</v>
      </c>
      <c r="W93" s="41">
        <v>358</v>
      </c>
      <c r="X93" s="41">
        <v>246</v>
      </c>
      <c r="Y93" s="41"/>
      <c r="Z93" s="41"/>
      <c r="AA93" s="41"/>
      <c r="AB93" s="41"/>
      <c r="AC93" s="41"/>
      <c r="AD93" s="41"/>
      <c r="AE93" s="5">
        <f t="shared" si="40"/>
        <v>5475</v>
      </c>
      <c r="AF93" s="41">
        <v>5750</v>
      </c>
      <c r="AG93" s="41">
        <v>5200</v>
      </c>
      <c r="AH93" s="41"/>
      <c r="AI93" s="41"/>
      <c r="AJ93" s="41"/>
      <c r="AK93" s="41"/>
      <c r="AL93" s="41"/>
      <c r="AM93" s="41"/>
      <c r="AN93" s="45">
        <f t="shared" si="41"/>
        <v>21.806853582554517</v>
      </c>
      <c r="AO93" s="45">
        <v>963</v>
      </c>
      <c r="AP93" s="110">
        <v>5.04</v>
      </c>
      <c r="AQ93" s="110">
        <v>4.1399999999999997</v>
      </c>
      <c r="AR93" s="126">
        <f t="shared" si="42"/>
        <v>82.142857142857139</v>
      </c>
      <c r="AS93" s="126">
        <f t="shared" si="43"/>
        <v>17.857142857142861</v>
      </c>
      <c r="AT93" s="45">
        <v>1072</v>
      </c>
      <c r="AU93" s="128">
        <v>2.5099999999999998</v>
      </c>
      <c r="AV93" s="128">
        <v>1.78</v>
      </c>
      <c r="AW93" s="126">
        <f t="shared" si="44"/>
        <v>70.916334661354583</v>
      </c>
      <c r="AX93" s="126">
        <f t="shared" si="45"/>
        <v>29.083665338645417</v>
      </c>
      <c r="AY93" s="64">
        <f t="shared" si="46"/>
        <v>46.992257296009512</v>
      </c>
      <c r="AZ93" s="97">
        <v>82.02</v>
      </c>
      <c r="BA93" s="68" t="s">
        <v>103</v>
      </c>
      <c r="BB93" s="68" t="s">
        <v>103</v>
      </c>
      <c r="BC93" s="68" t="s">
        <v>103</v>
      </c>
      <c r="BD93" s="68"/>
      <c r="BE93" s="15"/>
      <c r="BF93" s="5">
        <f t="shared" si="47"/>
        <v>12183</v>
      </c>
      <c r="BG93" s="42">
        <v>4381</v>
      </c>
      <c r="BH93" s="42">
        <v>2352</v>
      </c>
      <c r="BI93" s="42"/>
      <c r="BJ93" s="42"/>
      <c r="BK93" s="42">
        <v>5450</v>
      </c>
      <c r="BL93" s="42"/>
      <c r="BM93" s="15"/>
    </row>
    <row r="94" spans="1:65" outlineLevel="5" x14ac:dyDescent="0.3">
      <c r="A94" s="22">
        <f t="shared" si="49"/>
        <v>3</v>
      </c>
      <c r="B94" s="9">
        <f t="shared" si="48"/>
        <v>44995</v>
      </c>
      <c r="C94" s="150">
        <v>288420</v>
      </c>
      <c r="D94" s="64">
        <f t="shared" si="37"/>
        <v>36.200000000000003</v>
      </c>
      <c r="E94" s="12">
        <v>36</v>
      </c>
      <c r="F94" s="12">
        <v>36.299999999999997</v>
      </c>
      <c r="G94" s="12"/>
      <c r="H94" s="12"/>
      <c r="I94" s="12"/>
      <c r="J94" s="12"/>
      <c r="K94" s="12"/>
      <c r="L94" s="12"/>
      <c r="M94" s="74">
        <f t="shared" si="38"/>
        <v>7.1</v>
      </c>
      <c r="N94" s="83">
        <v>7.13</v>
      </c>
      <c r="O94" s="83">
        <v>7.16</v>
      </c>
      <c r="P94" s="83"/>
      <c r="Q94" s="83"/>
      <c r="R94" s="83"/>
      <c r="S94" s="83"/>
      <c r="T94" s="83"/>
      <c r="U94" s="83"/>
      <c r="V94" s="5" t="str">
        <f t="shared" si="39"/>
        <v/>
      </c>
      <c r="W94" s="41" t="s">
        <v>103</v>
      </c>
      <c r="X94" s="41" t="s">
        <v>103</v>
      </c>
      <c r="Y94" s="41"/>
      <c r="Z94" s="41"/>
      <c r="AA94" s="41"/>
      <c r="AB94" s="41"/>
      <c r="AC94" s="41"/>
      <c r="AD94" s="41"/>
      <c r="AE94" s="5" t="str">
        <f t="shared" si="40"/>
        <v/>
      </c>
      <c r="AF94" s="41" t="s">
        <v>103</v>
      </c>
      <c r="AG94" s="41" t="s">
        <v>103</v>
      </c>
      <c r="AH94" s="41"/>
      <c r="AI94" s="41"/>
      <c r="AJ94" s="41"/>
      <c r="AK94" s="41"/>
      <c r="AL94" s="41"/>
      <c r="AM94" s="41"/>
      <c r="AN94" s="45">
        <f t="shared" si="41"/>
        <v>25.02979737783075</v>
      </c>
      <c r="AO94" s="45">
        <v>839</v>
      </c>
      <c r="AP94" s="110" t="s">
        <v>103</v>
      </c>
      <c r="AQ94" s="110" t="s">
        <v>103</v>
      </c>
      <c r="AR94" s="126" t="str">
        <f t="shared" si="42"/>
        <v/>
      </c>
      <c r="AS94" s="126" t="str">
        <f t="shared" si="43"/>
        <v/>
      </c>
      <c r="AT94" s="45">
        <v>887</v>
      </c>
      <c r="AU94" s="128"/>
      <c r="AV94" s="128"/>
      <c r="AW94" s="126" t="str">
        <f t="shared" si="44"/>
        <v/>
      </c>
      <c r="AX94" s="126" t="str">
        <f t="shared" si="45"/>
        <v/>
      </c>
      <c r="AY94" s="64" t="str">
        <f t="shared" si="46"/>
        <v/>
      </c>
      <c r="AZ94" s="97">
        <v>82.01</v>
      </c>
      <c r="BA94" s="68" t="s">
        <v>103</v>
      </c>
      <c r="BB94" s="68" t="s">
        <v>103</v>
      </c>
      <c r="BC94" s="68" t="s">
        <v>103</v>
      </c>
      <c r="BD94" s="68"/>
      <c r="BE94" s="15"/>
      <c r="BF94" s="5">
        <f t="shared" si="47"/>
        <v>11365</v>
      </c>
      <c r="BG94" s="42">
        <v>3625</v>
      </c>
      <c r="BH94" s="42">
        <v>2350</v>
      </c>
      <c r="BI94" s="42"/>
      <c r="BJ94" s="42"/>
      <c r="BK94" s="42">
        <v>5390</v>
      </c>
      <c r="BL94" s="42"/>
      <c r="BM94" s="15"/>
    </row>
    <row r="95" spans="1:65" outlineLevel="5" x14ac:dyDescent="0.3">
      <c r="A95" s="22">
        <f t="shared" si="49"/>
        <v>3</v>
      </c>
      <c r="B95" s="9">
        <f t="shared" si="48"/>
        <v>44996</v>
      </c>
      <c r="C95" s="150">
        <v>281630</v>
      </c>
      <c r="D95" s="64">
        <f t="shared" si="37"/>
        <v>35.799999999999997</v>
      </c>
      <c r="E95" s="12">
        <v>36</v>
      </c>
      <c r="F95" s="12">
        <v>35.5</v>
      </c>
      <c r="G95" s="12"/>
      <c r="H95" s="12"/>
      <c r="I95" s="12"/>
      <c r="J95" s="12"/>
      <c r="K95" s="12"/>
      <c r="L95" s="12"/>
      <c r="M95" s="74">
        <f t="shared" si="38"/>
        <v>7.2</v>
      </c>
      <c r="N95" s="83">
        <v>7.16</v>
      </c>
      <c r="O95" s="83">
        <v>7.17</v>
      </c>
      <c r="P95" s="83"/>
      <c r="Q95" s="83"/>
      <c r="R95" s="83"/>
      <c r="S95" s="83"/>
      <c r="T95" s="83"/>
      <c r="U95" s="83"/>
      <c r="V95" s="5" t="str">
        <f t="shared" si="39"/>
        <v/>
      </c>
      <c r="W95" s="41" t="s">
        <v>103</v>
      </c>
      <c r="X95" s="41" t="s">
        <v>103</v>
      </c>
      <c r="Y95" s="41"/>
      <c r="Z95" s="41"/>
      <c r="AA95" s="41"/>
      <c r="AB95" s="41"/>
      <c r="AC95" s="41"/>
      <c r="AD95" s="41"/>
      <c r="AE95" s="5" t="str">
        <f t="shared" si="40"/>
        <v/>
      </c>
      <c r="AF95" s="41" t="s">
        <v>103</v>
      </c>
      <c r="AG95" s="41" t="s">
        <v>103</v>
      </c>
      <c r="AH95" s="41"/>
      <c r="AI95" s="41"/>
      <c r="AJ95" s="41"/>
      <c r="AK95" s="41"/>
      <c r="AL95" s="41"/>
      <c r="AM95" s="41"/>
      <c r="AN95" s="45">
        <f t="shared" si="41"/>
        <v>23.755656108597286</v>
      </c>
      <c r="AO95" s="45">
        <v>884</v>
      </c>
      <c r="AP95" s="110" t="s">
        <v>103</v>
      </c>
      <c r="AQ95" s="110" t="s">
        <v>103</v>
      </c>
      <c r="AR95" s="126" t="str">
        <f t="shared" si="42"/>
        <v/>
      </c>
      <c r="AS95" s="126" t="str">
        <f t="shared" si="43"/>
        <v/>
      </c>
      <c r="AT95" s="45">
        <v>999</v>
      </c>
      <c r="AU95" s="128"/>
      <c r="AV95" s="128"/>
      <c r="AW95" s="126" t="str">
        <f t="shared" si="44"/>
        <v/>
      </c>
      <c r="AX95" s="126" t="str">
        <f t="shared" si="45"/>
        <v/>
      </c>
      <c r="AY95" s="64" t="str">
        <f t="shared" si="46"/>
        <v/>
      </c>
      <c r="AZ95" s="97" t="s">
        <v>103</v>
      </c>
      <c r="BA95" s="68" t="s">
        <v>103</v>
      </c>
      <c r="BB95" s="68" t="s">
        <v>103</v>
      </c>
      <c r="BC95" s="68" t="s">
        <v>103</v>
      </c>
      <c r="BD95" s="68"/>
      <c r="BE95" s="15"/>
      <c r="BF95" s="5">
        <f t="shared" si="47"/>
        <v>11947</v>
      </c>
      <c r="BG95" s="42">
        <v>4186</v>
      </c>
      <c r="BH95" s="42">
        <v>2350</v>
      </c>
      <c r="BI95" s="42"/>
      <c r="BJ95" s="42"/>
      <c r="BK95" s="42">
        <v>5411</v>
      </c>
      <c r="BL95" s="42"/>
      <c r="BM95" s="15"/>
    </row>
    <row r="96" spans="1:65" outlineLevel="5" x14ac:dyDescent="0.3">
      <c r="A96" s="22">
        <f t="shared" si="49"/>
        <v>3</v>
      </c>
      <c r="B96" s="9">
        <f t="shared" si="48"/>
        <v>44997</v>
      </c>
      <c r="C96" s="150">
        <v>286651</v>
      </c>
      <c r="D96" s="64">
        <f t="shared" si="37"/>
        <v>36.700000000000003</v>
      </c>
      <c r="E96" s="12">
        <v>36.5</v>
      </c>
      <c r="F96" s="12">
        <v>36.799999999999997</v>
      </c>
      <c r="G96" s="12"/>
      <c r="H96" s="12"/>
      <c r="I96" s="12"/>
      <c r="J96" s="12"/>
      <c r="K96" s="12"/>
      <c r="L96" s="12"/>
      <c r="M96" s="74">
        <f t="shared" si="38"/>
        <v>7.2</v>
      </c>
      <c r="N96" s="83">
        <v>7.15</v>
      </c>
      <c r="O96" s="83">
        <v>7.19</v>
      </c>
      <c r="P96" s="83"/>
      <c r="Q96" s="83"/>
      <c r="R96" s="83"/>
      <c r="S96" s="83"/>
      <c r="T96" s="83"/>
      <c r="U96" s="83"/>
      <c r="V96" s="5" t="str">
        <f t="shared" si="39"/>
        <v/>
      </c>
      <c r="W96" s="41" t="s">
        <v>103</v>
      </c>
      <c r="X96" s="41" t="s">
        <v>103</v>
      </c>
      <c r="Y96" s="41"/>
      <c r="Z96" s="41"/>
      <c r="AA96" s="41"/>
      <c r="AB96" s="41"/>
      <c r="AC96" s="41"/>
      <c r="AD96" s="41"/>
      <c r="AE96" s="5" t="str">
        <f t="shared" si="40"/>
        <v/>
      </c>
      <c r="AF96" s="41" t="s">
        <v>103</v>
      </c>
      <c r="AG96" s="41" t="s">
        <v>103</v>
      </c>
      <c r="AH96" s="41"/>
      <c r="AI96" s="41"/>
      <c r="AJ96" s="41"/>
      <c r="AK96" s="41"/>
      <c r="AL96" s="41"/>
      <c r="AM96" s="41"/>
      <c r="AN96" s="45">
        <f t="shared" si="41"/>
        <v>24.082568807339449</v>
      </c>
      <c r="AO96" s="45">
        <v>872</v>
      </c>
      <c r="AP96" s="110" t="s">
        <v>103</v>
      </c>
      <c r="AQ96" s="110" t="s">
        <v>103</v>
      </c>
      <c r="AR96" s="126" t="str">
        <f t="shared" si="42"/>
        <v/>
      </c>
      <c r="AS96" s="126" t="str">
        <f t="shared" si="43"/>
        <v/>
      </c>
      <c r="AT96" s="45">
        <v>1004</v>
      </c>
      <c r="AU96" s="128"/>
      <c r="AV96" s="128"/>
      <c r="AW96" s="126" t="str">
        <f t="shared" si="44"/>
        <v/>
      </c>
      <c r="AX96" s="126" t="str">
        <f t="shared" si="45"/>
        <v/>
      </c>
      <c r="AY96" s="64" t="str">
        <f t="shared" si="46"/>
        <v/>
      </c>
      <c r="AZ96" s="97" t="s">
        <v>103</v>
      </c>
      <c r="BA96" s="68" t="s">
        <v>103</v>
      </c>
      <c r="BB96" s="68" t="s">
        <v>103</v>
      </c>
      <c r="BC96" s="68" t="s">
        <v>103</v>
      </c>
      <c r="BD96" s="68"/>
      <c r="BE96" s="15"/>
      <c r="BF96" s="5">
        <f t="shared" si="47"/>
        <v>12106</v>
      </c>
      <c r="BG96" s="42">
        <v>4425</v>
      </c>
      <c r="BH96" s="42">
        <v>2352</v>
      </c>
      <c r="BI96" s="42"/>
      <c r="BJ96" s="42"/>
      <c r="BK96" s="42">
        <v>5329</v>
      </c>
      <c r="BL96" s="42"/>
      <c r="BM96" s="15"/>
    </row>
    <row r="97" spans="1:65" outlineLevel="5" x14ac:dyDescent="0.3">
      <c r="A97" s="22">
        <f t="shared" si="49"/>
        <v>3</v>
      </c>
      <c r="B97" s="9">
        <f t="shared" si="48"/>
        <v>44998</v>
      </c>
      <c r="C97" s="150">
        <v>287842</v>
      </c>
      <c r="D97" s="64">
        <f t="shared" si="37"/>
        <v>36</v>
      </c>
      <c r="E97" s="12">
        <v>36</v>
      </c>
      <c r="F97" s="12">
        <v>36</v>
      </c>
      <c r="G97" s="12"/>
      <c r="H97" s="12"/>
      <c r="I97" s="12"/>
      <c r="J97" s="12"/>
      <c r="K97" s="12"/>
      <c r="L97" s="12"/>
      <c r="M97" s="74">
        <f t="shared" si="38"/>
        <v>7.2</v>
      </c>
      <c r="N97" s="83">
        <v>7.14</v>
      </c>
      <c r="O97" s="83">
        <v>7.18</v>
      </c>
      <c r="P97" s="83"/>
      <c r="Q97" s="83"/>
      <c r="R97" s="83"/>
      <c r="S97" s="83"/>
      <c r="T97" s="83"/>
      <c r="U97" s="83"/>
      <c r="V97" s="5" t="str">
        <f t="shared" si="39"/>
        <v/>
      </c>
      <c r="W97" s="41" t="s">
        <v>103</v>
      </c>
      <c r="X97" s="41" t="s">
        <v>103</v>
      </c>
      <c r="Y97" s="41"/>
      <c r="Z97" s="41"/>
      <c r="AA97" s="41"/>
      <c r="AB97" s="41"/>
      <c r="AC97" s="41"/>
      <c r="AD97" s="41"/>
      <c r="AE97" s="5" t="str">
        <f t="shared" si="40"/>
        <v/>
      </c>
      <c r="AF97" s="41" t="s">
        <v>103</v>
      </c>
      <c r="AG97" s="41" t="s">
        <v>103</v>
      </c>
      <c r="AH97" s="41"/>
      <c r="AI97" s="41"/>
      <c r="AJ97" s="41"/>
      <c r="AK97" s="41"/>
      <c r="AL97" s="41"/>
      <c r="AM97" s="41"/>
      <c r="AN97" s="45">
        <f t="shared" si="41"/>
        <v>24.361948955916475</v>
      </c>
      <c r="AO97" s="45">
        <v>862</v>
      </c>
      <c r="AP97" s="110" t="s">
        <v>103</v>
      </c>
      <c r="AQ97" s="110" t="s">
        <v>103</v>
      </c>
      <c r="AR97" s="126" t="str">
        <f t="shared" si="42"/>
        <v/>
      </c>
      <c r="AS97" s="126" t="str">
        <f t="shared" si="43"/>
        <v/>
      </c>
      <c r="AT97" s="45">
        <v>1005</v>
      </c>
      <c r="AU97" s="128"/>
      <c r="AV97" s="128"/>
      <c r="AW97" s="126" t="str">
        <f t="shared" si="44"/>
        <v/>
      </c>
      <c r="AX97" s="126" t="str">
        <f t="shared" si="45"/>
        <v/>
      </c>
      <c r="AY97" s="64" t="str">
        <f t="shared" si="46"/>
        <v/>
      </c>
      <c r="AZ97" s="97">
        <v>82.03</v>
      </c>
      <c r="BA97" s="68" t="s">
        <v>103</v>
      </c>
      <c r="BB97" s="68" t="s">
        <v>103</v>
      </c>
      <c r="BC97" s="68" t="s">
        <v>103</v>
      </c>
      <c r="BD97" s="68"/>
      <c r="BE97" s="15"/>
      <c r="BF97" s="5">
        <f t="shared" si="47"/>
        <v>11122</v>
      </c>
      <c r="BG97" s="42">
        <v>3727</v>
      </c>
      <c r="BH97" s="42">
        <v>2352</v>
      </c>
      <c r="BI97" s="42"/>
      <c r="BJ97" s="42"/>
      <c r="BK97" s="42">
        <v>5043</v>
      </c>
      <c r="BL97" s="42"/>
      <c r="BM97" s="15"/>
    </row>
    <row r="98" spans="1:65" outlineLevel="5" x14ac:dyDescent="0.3">
      <c r="A98" s="22">
        <f t="shared" si="49"/>
        <v>3</v>
      </c>
      <c r="B98" s="9">
        <f t="shared" si="48"/>
        <v>44999</v>
      </c>
      <c r="C98" s="150">
        <v>274428</v>
      </c>
      <c r="D98" s="64">
        <f t="shared" si="37"/>
        <v>36.700000000000003</v>
      </c>
      <c r="E98" s="12">
        <v>36.5</v>
      </c>
      <c r="F98" s="12">
        <v>36.799999999999997</v>
      </c>
      <c r="G98" s="12"/>
      <c r="H98" s="12"/>
      <c r="I98" s="12"/>
      <c r="J98" s="12"/>
      <c r="K98" s="12"/>
      <c r="L98" s="12"/>
      <c r="M98" s="74">
        <f t="shared" si="38"/>
        <v>7.2</v>
      </c>
      <c r="N98" s="83">
        <v>7.15</v>
      </c>
      <c r="O98" s="83">
        <v>7.19</v>
      </c>
      <c r="P98" s="83"/>
      <c r="Q98" s="83"/>
      <c r="R98" s="83"/>
      <c r="S98" s="83"/>
      <c r="T98" s="83"/>
      <c r="U98" s="83"/>
      <c r="V98" s="5" t="str">
        <f t="shared" si="39"/>
        <v/>
      </c>
      <c r="W98" s="41" t="s">
        <v>103</v>
      </c>
      <c r="X98" s="41" t="s">
        <v>103</v>
      </c>
      <c r="Y98" s="41"/>
      <c r="Z98" s="41"/>
      <c r="AA98" s="41"/>
      <c r="AB98" s="41"/>
      <c r="AC98" s="41"/>
      <c r="AD98" s="41"/>
      <c r="AE98" s="5" t="str">
        <f t="shared" si="40"/>
        <v/>
      </c>
      <c r="AF98" s="41" t="s">
        <v>103</v>
      </c>
      <c r="AG98" s="41" t="s">
        <v>103</v>
      </c>
      <c r="AH98" s="41"/>
      <c r="AI98" s="41"/>
      <c r="AJ98" s="41"/>
      <c r="AK98" s="41"/>
      <c r="AL98" s="41"/>
      <c r="AM98" s="41"/>
      <c r="AN98" s="45">
        <f t="shared" si="41"/>
        <v>27.962716378162451</v>
      </c>
      <c r="AO98" s="45">
        <v>751</v>
      </c>
      <c r="AP98" s="110" t="s">
        <v>103</v>
      </c>
      <c r="AQ98" s="110" t="s">
        <v>103</v>
      </c>
      <c r="AR98" s="126" t="str">
        <f t="shared" si="42"/>
        <v/>
      </c>
      <c r="AS98" s="126" t="str">
        <f t="shared" si="43"/>
        <v/>
      </c>
      <c r="AT98" s="45">
        <v>866</v>
      </c>
      <c r="AU98" s="128"/>
      <c r="AV98" s="128"/>
      <c r="AW98" s="126" t="str">
        <f t="shared" si="44"/>
        <v/>
      </c>
      <c r="AX98" s="126" t="str">
        <f t="shared" si="45"/>
        <v/>
      </c>
      <c r="AY98" s="64" t="str">
        <f t="shared" si="46"/>
        <v/>
      </c>
      <c r="AZ98" s="97">
        <v>82.05</v>
      </c>
      <c r="BA98" s="68">
        <v>63.4</v>
      </c>
      <c r="BB98" s="68">
        <v>36.1</v>
      </c>
      <c r="BC98" s="68">
        <f>2765*0.0001</f>
        <v>0.27650000000000002</v>
      </c>
      <c r="BD98" s="68"/>
      <c r="BE98" s="15"/>
      <c r="BF98" s="5">
        <f t="shared" si="47"/>
        <v>10572</v>
      </c>
      <c r="BG98" s="42">
        <v>3032</v>
      </c>
      <c r="BH98" s="42">
        <v>2352</v>
      </c>
      <c r="BI98" s="42"/>
      <c r="BJ98" s="42"/>
      <c r="BK98" s="42">
        <v>5188</v>
      </c>
      <c r="BL98" s="42"/>
      <c r="BM98" s="15"/>
    </row>
    <row r="99" spans="1:65" outlineLevel="5" x14ac:dyDescent="0.3">
      <c r="A99" s="22">
        <f t="shared" si="49"/>
        <v>3</v>
      </c>
      <c r="B99" s="9">
        <f t="shared" si="48"/>
        <v>45000</v>
      </c>
      <c r="C99" s="150">
        <v>268326</v>
      </c>
      <c r="D99" s="64">
        <f t="shared" si="37"/>
        <v>36.9</v>
      </c>
      <c r="E99" s="12">
        <v>36.4</v>
      </c>
      <c r="F99" s="12">
        <v>37.4</v>
      </c>
      <c r="G99" s="12"/>
      <c r="H99" s="12"/>
      <c r="I99" s="12"/>
      <c r="J99" s="12"/>
      <c r="K99" s="12"/>
      <c r="L99" s="12"/>
      <c r="M99" s="74">
        <f t="shared" si="38"/>
        <v>7.2</v>
      </c>
      <c r="N99" s="83">
        <v>7.17</v>
      </c>
      <c r="O99" s="83">
        <v>7.2</v>
      </c>
      <c r="P99" s="83"/>
      <c r="Q99" s="83"/>
      <c r="R99" s="83"/>
      <c r="S99" s="83"/>
      <c r="T99" s="83"/>
      <c r="U99" s="83"/>
      <c r="V99" s="5">
        <f t="shared" si="39"/>
        <v>197.5</v>
      </c>
      <c r="W99" s="41">
        <v>203</v>
      </c>
      <c r="X99" s="41">
        <v>192</v>
      </c>
      <c r="Y99" s="41"/>
      <c r="Z99" s="41"/>
      <c r="AA99" s="41"/>
      <c r="AB99" s="41"/>
      <c r="AC99" s="41"/>
      <c r="AD99" s="41"/>
      <c r="AE99" s="5">
        <f t="shared" si="40"/>
        <v>5050</v>
      </c>
      <c r="AF99" s="41">
        <v>5200</v>
      </c>
      <c r="AG99" s="41">
        <v>4900</v>
      </c>
      <c r="AH99" s="41"/>
      <c r="AI99" s="41"/>
      <c r="AJ99" s="41"/>
      <c r="AK99" s="41"/>
      <c r="AL99" s="41"/>
      <c r="AM99" s="41"/>
      <c r="AN99" s="45">
        <f t="shared" si="41"/>
        <v>22.316684378320936</v>
      </c>
      <c r="AO99" s="45">
        <v>941</v>
      </c>
      <c r="AP99" s="110">
        <v>4.59</v>
      </c>
      <c r="AQ99" s="110">
        <v>3.77</v>
      </c>
      <c r="AR99" s="126">
        <f t="shared" si="42"/>
        <v>82.135076252723309</v>
      </c>
      <c r="AS99" s="126">
        <f t="shared" si="43"/>
        <v>17.864923747276691</v>
      </c>
      <c r="AT99" s="45">
        <v>1002</v>
      </c>
      <c r="AU99" s="128">
        <v>2.73</v>
      </c>
      <c r="AV99" s="128">
        <v>1.97</v>
      </c>
      <c r="AW99" s="126">
        <f t="shared" si="44"/>
        <v>72.161172161172161</v>
      </c>
      <c r="AX99" s="126">
        <f t="shared" si="45"/>
        <v>27.838827838827839</v>
      </c>
      <c r="AY99" s="64">
        <f t="shared" si="46"/>
        <v>43.619991623621381</v>
      </c>
      <c r="AZ99" s="97">
        <v>81.849999999999994</v>
      </c>
      <c r="BA99" s="68" t="s">
        <v>103</v>
      </c>
      <c r="BB99" s="68" t="s">
        <v>103</v>
      </c>
      <c r="BC99" s="68" t="s">
        <v>103</v>
      </c>
      <c r="BD99" s="68"/>
      <c r="BE99" s="15"/>
      <c r="BF99" s="5">
        <f t="shared" si="47"/>
        <v>10649</v>
      </c>
      <c r="BG99" s="42">
        <v>3019</v>
      </c>
      <c r="BH99" s="42">
        <v>2352</v>
      </c>
      <c r="BI99" s="42"/>
      <c r="BJ99" s="42"/>
      <c r="BK99" s="42">
        <v>5278</v>
      </c>
      <c r="BL99" s="42"/>
      <c r="BM99" s="15"/>
    </row>
    <row r="100" spans="1:65" outlineLevel="5" x14ac:dyDescent="0.3">
      <c r="A100" s="22">
        <f t="shared" si="49"/>
        <v>3</v>
      </c>
      <c r="B100" s="9">
        <f t="shared" si="48"/>
        <v>45001</v>
      </c>
      <c r="C100" s="150">
        <v>260055</v>
      </c>
      <c r="D100" s="64">
        <f t="shared" si="37"/>
        <v>36.6</v>
      </c>
      <c r="E100" s="12">
        <v>37</v>
      </c>
      <c r="F100" s="12">
        <v>36.200000000000003</v>
      </c>
      <c r="G100" s="12"/>
      <c r="H100" s="12"/>
      <c r="I100" s="12"/>
      <c r="J100" s="12"/>
      <c r="K100" s="12"/>
      <c r="L100" s="12"/>
      <c r="M100" s="74">
        <f t="shared" si="38"/>
        <v>7.2</v>
      </c>
      <c r="N100" s="83">
        <v>7.18</v>
      </c>
      <c r="O100" s="83">
        <v>7.19</v>
      </c>
      <c r="P100" s="83"/>
      <c r="Q100" s="83"/>
      <c r="R100" s="83"/>
      <c r="S100" s="83"/>
      <c r="T100" s="83"/>
      <c r="U100" s="83"/>
      <c r="V100" s="5" t="str">
        <f t="shared" si="39"/>
        <v/>
      </c>
      <c r="W100" s="41" t="s">
        <v>103</v>
      </c>
      <c r="X100" s="41" t="s">
        <v>103</v>
      </c>
      <c r="Y100" s="41"/>
      <c r="Z100" s="41"/>
      <c r="AA100" s="41"/>
      <c r="AB100" s="41"/>
      <c r="AC100" s="41"/>
      <c r="AD100" s="41"/>
      <c r="AE100" s="5" t="str">
        <f t="shared" si="40"/>
        <v/>
      </c>
      <c r="AF100" s="41" t="s">
        <v>103</v>
      </c>
      <c r="AG100" s="41" t="s">
        <v>103</v>
      </c>
      <c r="AH100" s="41"/>
      <c r="AI100" s="41"/>
      <c r="AJ100" s="41"/>
      <c r="AK100" s="41"/>
      <c r="AL100" s="41"/>
      <c r="AM100" s="41"/>
      <c r="AN100" s="45">
        <f t="shared" si="41"/>
        <v>24.418604651162791</v>
      </c>
      <c r="AO100" s="45">
        <v>860</v>
      </c>
      <c r="AP100" s="110" t="s">
        <v>103</v>
      </c>
      <c r="AQ100" s="110" t="s">
        <v>103</v>
      </c>
      <c r="AR100" s="126" t="str">
        <f t="shared" si="42"/>
        <v/>
      </c>
      <c r="AS100" s="126" t="str">
        <f t="shared" si="43"/>
        <v/>
      </c>
      <c r="AT100" s="45">
        <v>928</v>
      </c>
      <c r="AU100" s="128"/>
      <c r="AV100" s="128"/>
      <c r="AW100" s="126" t="str">
        <f t="shared" si="44"/>
        <v/>
      </c>
      <c r="AX100" s="126" t="str">
        <f t="shared" si="45"/>
        <v/>
      </c>
      <c r="AY100" s="64" t="str">
        <f t="shared" si="46"/>
        <v/>
      </c>
      <c r="AZ100" s="97">
        <v>81.83</v>
      </c>
      <c r="BA100" s="68" t="s">
        <v>103</v>
      </c>
      <c r="BB100" s="68" t="s">
        <v>103</v>
      </c>
      <c r="BC100" s="68" t="s">
        <v>103</v>
      </c>
      <c r="BD100" s="68"/>
      <c r="BE100" s="15"/>
      <c r="BF100" s="5">
        <f t="shared" si="47"/>
        <v>10648</v>
      </c>
      <c r="BG100" s="42">
        <v>3000</v>
      </c>
      <c r="BH100" s="42">
        <v>2352</v>
      </c>
      <c r="BI100" s="42"/>
      <c r="BJ100" s="42"/>
      <c r="BK100" s="42">
        <v>5296</v>
      </c>
      <c r="BL100" s="42"/>
      <c r="BM100" s="15"/>
    </row>
    <row r="101" spans="1:65" outlineLevel="5" x14ac:dyDescent="0.3">
      <c r="A101" s="22">
        <f t="shared" si="49"/>
        <v>3</v>
      </c>
      <c r="B101" s="9">
        <f t="shared" si="48"/>
        <v>45002</v>
      </c>
      <c r="C101" s="150">
        <v>283884</v>
      </c>
      <c r="D101" s="64">
        <f t="shared" si="37"/>
        <v>37</v>
      </c>
      <c r="E101" s="12">
        <v>37</v>
      </c>
      <c r="F101" s="12">
        <v>37</v>
      </c>
      <c r="G101" s="12"/>
      <c r="H101" s="12"/>
      <c r="I101" s="12"/>
      <c r="J101" s="12"/>
      <c r="K101" s="12"/>
      <c r="L101" s="12"/>
      <c r="M101" s="74">
        <f t="shared" si="38"/>
        <v>7.2</v>
      </c>
      <c r="N101" s="83">
        <v>7.15</v>
      </c>
      <c r="O101" s="83">
        <v>7.18</v>
      </c>
      <c r="P101" s="83"/>
      <c r="Q101" s="83"/>
      <c r="R101" s="83"/>
      <c r="S101" s="83"/>
      <c r="T101" s="83"/>
      <c r="U101" s="83"/>
      <c r="V101" s="5" t="str">
        <f t="shared" si="39"/>
        <v/>
      </c>
      <c r="W101" s="41" t="s">
        <v>103</v>
      </c>
      <c r="X101" s="41" t="s">
        <v>103</v>
      </c>
      <c r="Y101" s="41"/>
      <c r="Z101" s="41"/>
      <c r="AA101" s="41"/>
      <c r="AB101" s="41"/>
      <c r="AC101" s="41"/>
      <c r="AD101" s="41"/>
      <c r="AE101" s="5" t="str">
        <f t="shared" si="40"/>
        <v/>
      </c>
      <c r="AF101" s="41" t="s">
        <v>103</v>
      </c>
      <c r="AG101" s="41" t="s">
        <v>103</v>
      </c>
      <c r="AH101" s="41"/>
      <c r="AI101" s="41"/>
      <c r="AJ101" s="41"/>
      <c r="AK101" s="41"/>
      <c r="AL101" s="41"/>
      <c r="AM101" s="41"/>
      <c r="AN101" s="45">
        <f t="shared" si="41"/>
        <v>21.806853582554517</v>
      </c>
      <c r="AO101" s="45">
        <v>963</v>
      </c>
      <c r="AP101" s="110" t="s">
        <v>103</v>
      </c>
      <c r="AQ101" s="110" t="s">
        <v>103</v>
      </c>
      <c r="AR101" s="126" t="str">
        <f t="shared" si="42"/>
        <v/>
      </c>
      <c r="AS101" s="126" t="str">
        <f t="shared" si="43"/>
        <v/>
      </c>
      <c r="AT101" s="45">
        <v>1027</v>
      </c>
      <c r="AU101" s="128"/>
      <c r="AV101" s="128"/>
      <c r="AW101" s="126" t="str">
        <f t="shared" si="44"/>
        <v/>
      </c>
      <c r="AX101" s="126" t="str">
        <f t="shared" si="45"/>
        <v/>
      </c>
      <c r="AY101" s="64" t="str">
        <f t="shared" si="46"/>
        <v/>
      </c>
      <c r="AZ101" s="97">
        <v>81.819999999999993</v>
      </c>
      <c r="BA101" s="68" t="s">
        <v>103</v>
      </c>
      <c r="BB101" s="68" t="s">
        <v>103</v>
      </c>
      <c r="BC101" s="68" t="s">
        <v>103</v>
      </c>
      <c r="BD101" s="68"/>
      <c r="BE101" s="15"/>
      <c r="BF101" s="5">
        <f t="shared" si="47"/>
        <v>10500</v>
      </c>
      <c r="BG101" s="42">
        <v>3015</v>
      </c>
      <c r="BH101" s="42">
        <v>2352</v>
      </c>
      <c r="BI101" s="42"/>
      <c r="BJ101" s="42"/>
      <c r="BK101" s="42">
        <v>5133</v>
      </c>
      <c r="BL101" s="42"/>
      <c r="BM101" s="15"/>
    </row>
    <row r="102" spans="1:65" outlineLevel="5" x14ac:dyDescent="0.3">
      <c r="A102" s="22">
        <f t="shared" si="49"/>
        <v>3</v>
      </c>
      <c r="B102" s="9">
        <f t="shared" si="48"/>
        <v>45003</v>
      </c>
      <c r="C102" s="150">
        <v>309108</v>
      </c>
      <c r="D102" s="64">
        <f t="shared" si="37"/>
        <v>36.799999999999997</v>
      </c>
      <c r="E102" s="12">
        <v>37.1</v>
      </c>
      <c r="F102" s="12">
        <v>36.5</v>
      </c>
      <c r="G102" s="12"/>
      <c r="H102" s="12"/>
      <c r="I102" s="12"/>
      <c r="J102" s="12"/>
      <c r="K102" s="12"/>
      <c r="L102" s="12"/>
      <c r="M102" s="74">
        <f t="shared" si="38"/>
        <v>7.2</v>
      </c>
      <c r="N102" s="83">
        <v>7.14</v>
      </c>
      <c r="O102" s="83">
        <v>7.2</v>
      </c>
      <c r="P102" s="83"/>
      <c r="Q102" s="83"/>
      <c r="R102" s="83"/>
      <c r="S102" s="83"/>
      <c r="T102" s="83"/>
      <c r="U102" s="83"/>
      <c r="V102" s="5" t="str">
        <f t="shared" si="39"/>
        <v/>
      </c>
      <c r="W102" s="41" t="s">
        <v>103</v>
      </c>
      <c r="X102" s="41" t="s">
        <v>103</v>
      </c>
      <c r="Y102" s="41"/>
      <c r="Z102" s="41"/>
      <c r="AA102" s="41"/>
      <c r="AB102" s="41"/>
      <c r="AC102" s="41"/>
      <c r="AD102" s="41"/>
      <c r="AE102" s="5" t="str">
        <f t="shared" si="40"/>
        <v/>
      </c>
      <c r="AF102" s="41" t="s">
        <v>103</v>
      </c>
      <c r="AG102" s="41" t="s">
        <v>103</v>
      </c>
      <c r="AH102" s="41"/>
      <c r="AI102" s="41"/>
      <c r="AJ102" s="41"/>
      <c r="AK102" s="41"/>
      <c r="AL102" s="41"/>
      <c r="AM102" s="41"/>
      <c r="AN102" s="45">
        <f t="shared" si="41"/>
        <v>23.972602739726028</v>
      </c>
      <c r="AO102" s="45">
        <v>876</v>
      </c>
      <c r="AP102" s="110" t="s">
        <v>103</v>
      </c>
      <c r="AQ102" s="110" t="s">
        <v>103</v>
      </c>
      <c r="AR102" s="126" t="str">
        <f t="shared" si="42"/>
        <v/>
      </c>
      <c r="AS102" s="126" t="str">
        <f t="shared" si="43"/>
        <v/>
      </c>
      <c r="AT102" s="45">
        <v>1031</v>
      </c>
      <c r="AU102" s="128"/>
      <c r="AV102" s="128"/>
      <c r="AW102" s="126" t="str">
        <f t="shared" si="44"/>
        <v/>
      </c>
      <c r="AX102" s="126" t="str">
        <f t="shared" si="45"/>
        <v/>
      </c>
      <c r="AY102" s="64" t="str">
        <f t="shared" si="46"/>
        <v/>
      </c>
      <c r="AZ102" s="97" t="s">
        <v>103</v>
      </c>
      <c r="BA102" s="68" t="s">
        <v>103</v>
      </c>
      <c r="BB102" s="68" t="s">
        <v>103</v>
      </c>
      <c r="BC102" s="68" t="s">
        <v>103</v>
      </c>
      <c r="BD102" s="68"/>
      <c r="BE102" s="15"/>
      <c r="BF102" s="5">
        <f t="shared" si="47"/>
        <v>10560</v>
      </c>
      <c r="BG102" s="42">
        <v>3018</v>
      </c>
      <c r="BH102" s="42">
        <v>2350</v>
      </c>
      <c r="BI102" s="42"/>
      <c r="BJ102" s="42"/>
      <c r="BK102" s="42">
        <v>5192</v>
      </c>
      <c r="BL102" s="42"/>
      <c r="BM102" s="15"/>
    </row>
    <row r="103" spans="1:65" outlineLevel="5" x14ac:dyDescent="0.3">
      <c r="A103" s="22">
        <f t="shared" si="49"/>
        <v>3</v>
      </c>
      <c r="B103" s="9">
        <f t="shared" si="48"/>
        <v>45004</v>
      </c>
      <c r="C103" s="150">
        <v>280365</v>
      </c>
      <c r="D103" s="64">
        <f t="shared" si="37"/>
        <v>37</v>
      </c>
      <c r="E103" s="12">
        <v>36.799999999999997</v>
      </c>
      <c r="F103" s="12">
        <v>37.1</v>
      </c>
      <c r="G103" s="12"/>
      <c r="H103" s="12"/>
      <c r="I103" s="12"/>
      <c r="J103" s="12"/>
      <c r="K103" s="12"/>
      <c r="L103" s="12"/>
      <c r="M103" s="74">
        <f t="shared" si="38"/>
        <v>7.2</v>
      </c>
      <c r="N103" s="83">
        <v>7.16</v>
      </c>
      <c r="O103" s="83">
        <v>7.16</v>
      </c>
      <c r="P103" s="83"/>
      <c r="Q103" s="83"/>
      <c r="R103" s="83"/>
      <c r="S103" s="83"/>
      <c r="T103" s="83"/>
      <c r="U103" s="83"/>
      <c r="V103" s="5" t="str">
        <f t="shared" si="39"/>
        <v/>
      </c>
      <c r="W103" s="41" t="s">
        <v>103</v>
      </c>
      <c r="X103" s="41" t="s">
        <v>103</v>
      </c>
      <c r="Y103" s="41"/>
      <c r="Z103" s="41"/>
      <c r="AA103" s="41"/>
      <c r="AB103" s="41"/>
      <c r="AC103" s="41"/>
      <c r="AD103" s="41"/>
      <c r="AE103" s="5" t="str">
        <f t="shared" si="40"/>
        <v/>
      </c>
      <c r="AF103" s="41" t="s">
        <v>103</v>
      </c>
      <c r="AG103" s="41" t="s">
        <v>103</v>
      </c>
      <c r="AH103" s="41"/>
      <c r="AI103" s="41"/>
      <c r="AJ103" s="41"/>
      <c r="AK103" s="41"/>
      <c r="AL103" s="41"/>
      <c r="AM103" s="41"/>
      <c r="AN103" s="45">
        <f t="shared" si="41"/>
        <v>23.204419889502763</v>
      </c>
      <c r="AO103" s="45">
        <v>905</v>
      </c>
      <c r="AP103" s="110" t="s">
        <v>103</v>
      </c>
      <c r="AQ103" s="110" t="s">
        <v>103</v>
      </c>
      <c r="AR103" s="126" t="str">
        <f t="shared" si="42"/>
        <v/>
      </c>
      <c r="AS103" s="126" t="str">
        <f t="shared" si="43"/>
        <v/>
      </c>
      <c r="AT103" s="45">
        <v>942</v>
      </c>
      <c r="AU103" s="128"/>
      <c r="AV103" s="128"/>
      <c r="AW103" s="126" t="str">
        <f t="shared" si="44"/>
        <v/>
      </c>
      <c r="AX103" s="126" t="str">
        <f t="shared" si="45"/>
        <v/>
      </c>
      <c r="AY103" s="64" t="str">
        <f t="shared" si="46"/>
        <v/>
      </c>
      <c r="AZ103" s="97" t="s">
        <v>103</v>
      </c>
      <c r="BA103" s="68" t="s">
        <v>103</v>
      </c>
      <c r="BB103" s="68" t="s">
        <v>103</v>
      </c>
      <c r="BC103" s="68" t="s">
        <v>103</v>
      </c>
      <c r="BD103" s="68"/>
      <c r="BE103" s="15"/>
      <c r="BF103" s="5">
        <f t="shared" si="47"/>
        <v>10353</v>
      </c>
      <c r="BG103" s="42">
        <v>3044</v>
      </c>
      <c r="BH103" s="42">
        <v>2350</v>
      </c>
      <c r="BI103" s="42"/>
      <c r="BJ103" s="42"/>
      <c r="BK103" s="42">
        <v>4959</v>
      </c>
      <c r="BL103" s="42"/>
      <c r="BM103" s="15"/>
    </row>
    <row r="104" spans="1:65" outlineLevel="5" x14ac:dyDescent="0.3">
      <c r="A104" s="22">
        <f t="shared" si="49"/>
        <v>3</v>
      </c>
      <c r="B104" s="9">
        <f t="shared" si="48"/>
        <v>45005</v>
      </c>
      <c r="C104" s="150">
        <v>281739</v>
      </c>
      <c r="D104" s="64">
        <f t="shared" si="37"/>
        <v>36.700000000000003</v>
      </c>
      <c r="E104" s="12">
        <v>36.5</v>
      </c>
      <c r="F104" s="12">
        <v>36.799999999999997</v>
      </c>
      <c r="G104" s="12"/>
      <c r="H104" s="12"/>
      <c r="I104" s="12"/>
      <c r="J104" s="12"/>
      <c r="K104" s="12"/>
      <c r="L104" s="12"/>
      <c r="M104" s="74">
        <f t="shared" si="38"/>
        <v>7.2</v>
      </c>
      <c r="N104" s="83">
        <v>7.13</v>
      </c>
      <c r="O104" s="83">
        <v>7.18</v>
      </c>
      <c r="P104" s="83"/>
      <c r="Q104" s="83"/>
      <c r="R104" s="83"/>
      <c r="S104" s="83"/>
      <c r="T104" s="83"/>
      <c r="U104" s="83"/>
      <c r="V104" s="5" t="str">
        <f t="shared" si="39"/>
        <v/>
      </c>
      <c r="W104" s="41" t="s">
        <v>103</v>
      </c>
      <c r="X104" s="41" t="s">
        <v>103</v>
      </c>
      <c r="Y104" s="41"/>
      <c r="Z104" s="41"/>
      <c r="AA104" s="41"/>
      <c r="AB104" s="41"/>
      <c r="AC104" s="41"/>
      <c r="AD104" s="41"/>
      <c r="AE104" s="5" t="str">
        <f t="shared" si="40"/>
        <v/>
      </c>
      <c r="AF104" s="41" t="s">
        <v>103</v>
      </c>
      <c r="AG104" s="41" t="s">
        <v>103</v>
      </c>
      <c r="AH104" s="41"/>
      <c r="AI104" s="41"/>
      <c r="AJ104" s="41"/>
      <c r="AK104" s="41"/>
      <c r="AL104" s="41"/>
      <c r="AM104" s="41"/>
      <c r="AN104" s="45">
        <f t="shared" si="41"/>
        <v>26.151930261519304</v>
      </c>
      <c r="AO104" s="45">
        <v>803</v>
      </c>
      <c r="AP104" s="110" t="s">
        <v>103</v>
      </c>
      <c r="AQ104" s="110" t="s">
        <v>103</v>
      </c>
      <c r="AR104" s="126" t="str">
        <f t="shared" si="42"/>
        <v/>
      </c>
      <c r="AS104" s="126" t="str">
        <f t="shared" si="43"/>
        <v/>
      </c>
      <c r="AT104" s="45">
        <v>874</v>
      </c>
      <c r="AU104" s="128"/>
      <c r="AV104" s="128"/>
      <c r="AW104" s="126" t="str">
        <f t="shared" si="44"/>
        <v/>
      </c>
      <c r="AX104" s="126" t="str">
        <f t="shared" si="45"/>
        <v/>
      </c>
      <c r="AY104" s="64" t="str">
        <f t="shared" si="46"/>
        <v/>
      </c>
      <c r="AZ104" s="97">
        <v>81.81</v>
      </c>
      <c r="BA104" s="68" t="s">
        <v>103</v>
      </c>
      <c r="BB104" s="68" t="s">
        <v>103</v>
      </c>
      <c r="BC104" s="68" t="s">
        <v>103</v>
      </c>
      <c r="BD104" s="68"/>
      <c r="BE104" s="15"/>
      <c r="BF104" s="5">
        <f t="shared" si="47"/>
        <v>9575</v>
      </c>
      <c r="BG104" s="42">
        <v>2008</v>
      </c>
      <c r="BH104" s="42">
        <v>2352</v>
      </c>
      <c r="BI104" s="42"/>
      <c r="BJ104" s="42"/>
      <c r="BK104" s="42">
        <v>5215</v>
      </c>
      <c r="BL104" s="42"/>
      <c r="BM104" s="15"/>
    </row>
    <row r="105" spans="1:65" outlineLevel="5" x14ac:dyDescent="0.3">
      <c r="A105" s="22">
        <f t="shared" si="49"/>
        <v>3</v>
      </c>
      <c r="B105" s="9">
        <f t="shared" si="48"/>
        <v>45006</v>
      </c>
      <c r="C105" s="150">
        <v>272625</v>
      </c>
      <c r="D105" s="64">
        <f t="shared" si="37"/>
        <v>36.5</v>
      </c>
      <c r="E105" s="12">
        <v>37</v>
      </c>
      <c r="F105" s="12">
        <v>36</v>
      </c>
      <c r="G105" s="12"/>
      <c r="H105" s="12"/>
      <c r="I105" s="12"/>
      <c r="J105" s="12"/>
      <c r="K105" s="12"/>
      <c r="L105" s="12"/>
      <c r="M105" s="74">
        <f t="shared" si="38"/>
        <v>7.2</v>
      </c>
      <c r="N105" s="83">
        <v>7.14</v>
      </c>
      <c r="O105" s="83">
        <v>7.17</v>
      </c>
      <c r="P105" s="83"/>
      <c r="Q105" s="83"/>
      <c r="R105" s="83"/>
      <c r="S105" s="83"/>
      <c r="T105" s="83"/>
      <c r="U105" s="83"/>
      <c r="V105" s="5" t="str">
        <f t="shared" si="39"/>
        <v/>
      </c>
      <c r="W105" s="41" t="s">
        <v>103</v>
      </c>
      <c r="X105" s="41" t="s">
        <v>103</v>
      </c>
      <c r="Y105" s="41"/>
      <c r="Z105" s="41"/>
      <c r="AA105" s="41"/>
      <c r="AB105" s="41"/>
      <c r="AC105" s="41"/>
      <c r="AD105" s="41"/>
      <c r="AE105" s="5" t="str">
        <f t="shared" si="40"/>
        <v/>
      </c>
      <c r="AF105" s="41" t="s">
        <v>103</v>
      </c>
      <c r="AG105" s="41" t="s">
        <v>103</v>
      </c>
      <c r="AH105" s="41"/>
      <c r="AI105" s="41"/>
      <c r="AJ105" s="41"/>
      <c r="AK105" s="41"/>
      <c r="AL105" s="41"/>
      <c r="AM105" s="41"/>
      <c r="AN105" s="45">
        <f t="shared" si="41"/>
        <v>26.022304832713754</v>
      </c>
      <c r="AO105" s="45">
        <v>807</v>
      </c>
      <c r="AP105" s="110" t="s">
        <v>103</v>
      </c>
      <c r="AQ105" s="110" t="s">
        <v>103</v>
      </c>
      <c r="AR105" s="126" t="str">
        <f t="shared" si="42"/>
        <v/>
      </c>
      <c r="AS105" s="126" t="str">
        <f t="shared" si="43"/>
        <v/>
      </c>
      <c r="AT105" s="45">
        <v>888</v>
      </c>
      <c r="AU105" s="128"/>
      <c r="AV105" s="128"/>
      <c r="AW105" s="126" t="str">
        <f t="shared" si="44"/>
        <v/>
      </c>
      <c r="AX105" s="126" t="str">
        <f t="shared" si="45"/>
        <v/>
      </c>
      <c r="AY105" s="64" t="str">
        <f t="shared" si="46"/>
        <v/>
      </c>
      <c r="AZ105" s="97">
        <v>81.790000000000006</v>
      </c>
      <c r="BA105" s="68" t="s">
        <v>103</v>
      </c>
      <c r="BB105" s="68" t="s">
        <v>103</v>
      </c>
      <c r="BC105" s="68" t="s">
        <v>103</v>
      </c>
      <c r="BD105" s="68"/>
      <c r="BE105" s="15"/>
      <c r="BF105" s="5">
        <f t="shared" si="47"/>
        <v>10701</v>
      </c>
      <c r="BG105" s="42">
        <v>3083</v>
      </c>
      <c r="BH105" s="42">
        <v>2352</v>
      </c>
      <c r="BI105" s="42"/>
      <c r="BJ105" s="42"/>
      <c r="BK105" s="42">
        <v>5266</v>
      </c>
      <c r="BL105" s="42"/>
      <c r="BM105" s="15"/>
    </row>
    <row r="106" spans="1:65" outlineLevel="5" x14ac:dyDescent="0.3">
      <c r="A106" s="22">
        <f t="shared" si="49"/>
        <v>3</v>
      </c>
      <c r="B106" s="9">
        <f t="shared" si="48"/>
        <v>45007</v>
      </c>
      <c r="C106" s="150">
        <v>286734</v>
      </c>
      <c r="D106" s="64">
        <f t="shared" si="37"/>
        <v>36.9</v>
      </c>
      <c r="E106" s="12">
        <v>36.9</v>
      </c>
      <c r="F106" s="12">
        <v>36.799999999999997</v>
      </c>
      <c r="G106" s="12"/>
      <c r="H106" s="12"/>
      <c r="I106" s="12"/>
      <c r="J106" s="12"/>
      <c r="K106" s="12"/>
      <c r="L106" s="12"/>
      <c r="M106" s="74">
        <f t="shared" si="38"/>
        <v>7.2</v>
      </c>
      <c r="N106" s="83">
        <v>7.26</v>
      </c>
      <c r="O106" s="83">
        <v>7.19</v>
      </c>
      <c r="P106" s="83"/>
      <c r="Q106" s="83"/>
      <c r="R106" s="83"/>
      <c r="S106" s="83"/>
      <c r="T106" s="83"/>
      <c r="U106" s="83"/>
      <c r="V106" s="5" t="str">
        <f t="shared" si="39"/>
        <v/>
      </c>
      <c r="W106" s="41" t="s">
        <v>103</v>
      </c>
      <c r="X106" s="41" t="s">
        <v>103</v>
      </c>
      <c r="Y106" s="41"/>
      <c r="Z106" s="41"/>
      <c r="AA106" s="41"/>
      <c r="AB106" s="41"/>
      <c r="AC106" s="41"/>
      <c r="AD106" s="41"/>
      <c r="AE106" s="5" t="str">
        <f t="shared" si="40"/>
        <v/>
      </c>
      <c r="AF106" s="41" t="s">
        <v>103</v>
      </c>
      <c r="AG106" s="41" t="s">
        <v>103</v>
      </c>
      <c r="AH106" s="41"/>
      <c r="AI106" s="41"/>
      <c r="AJ106" s="41"/>
      <c r="AK106" s="41"/>
      <c r="AL106" s="41"/>
      <c r="AM106" s="41"/>
      <c r="AN106" s="45">
        <f t="shared" si="41"/>
        <v>28.187919463087248</v>
      </c>
      <c r="AO106" s="45">
        <v>745</v>
      </c>
      <c r="AP106" s="110" t="s">
        <v>103</v>
      </c>
      <c r="AQ106" s="110" t="s">
        <v>103</v>
      </c>
      <c r="AR106" s="126" t="str">
        <f t="shared" si="42"/>
        <v/>
      </c>
      <c r="AS106" s="126" t="str">
        <f t="shared" si="43"/>
        <v/>
      </c>
      <c r="AT106" s="45">
        <v>850</v>
      </c>
      <c r="AU106" s="128"/>
      <c r="AV106" s="128"/>
      <c r="AW106" s="126" t="str">
        <f t="shared" si="44"/>
        <v/>
      </c>
      <c r="AX106" s="126" t="str">
        <f t="shared" si="45"/>
        <v/>
      </c>
      <c r="AY106" s="64" t="str">
        <f t="shared" si="46"/>
        <v/>
      </c>
      <c r="AZ106" s="97">
        <v>81.78</v>
      </c>
      <c r="BA106" s="68" t="s">
        <v>103</v>
      </c>
      <c r="BB106" s="68" t="s">
        <v>103</v>
      </c>
      <c r="BC106" s="68" t="s">
        <v>103</v>
      </c>
      <c r="BD106" s="68"/>
      <c r="BE106" s="15"/>
      <c r="BF106" s="5">
        <f t="shared" si="47"/>
        <v>9750</v>
      </c>
      <c r="BG106" s="42">
        <v>2012</v>
      </c>
      <c r="BH106" s="42">
        <v>2352</v>
      </c>
      <c r="BI106" s="42"/>
      <c r="BJ106" s="42"/>
      <c r="BK106" s="42">
        <v>5386</v>
      </c>
      <c r="BL106" s="42"/>
      <c r="BM106" s="15"/>
    </row>
    <row r="107" spans="1:65" outlineLevel="5" x14ac:dyDescent="0.3">
      <c r="A107" s="22">
        <f t="shared" si="49"/>
        <v>3</v>
      </c>
      <c r="B107" s="9">
        <f t="shared" si="48"/>
        <v>45008</v>
      </c>
      <c r="C107" s="150">
        <v>324050</v>
      </c>
      <c r="D107" s="64">
        <f t="shared" si="37"/>
        <v>36.6</v>
      </c>
      <c r="E107" s="12">
        <v>37.1</v>
      </c>
      <c r="F107" s="12">
        <v>36</v>
      </c>
      <c r="G107" s="12"/>
      <c r="H107" s="12"/>
      <c r="I107" s="12"/>
      <c r="J107" s="12"/>
      <c r="K107" s="12"/>
      <c r="L107" s="12"/>
      <c r="M107" s="74">
        <f t="shared" si="38"/>
        <v>7.1</v>
      </c>
      <c r="N107" s="83">
        <v>7.11</v>
      </c>
      <c r="O107" s="83">
        <v>7.17</v>
      </c>
      <c r="P107" s="83"/>
      <c r="Q107" s="83"/>
      <c r="R107" s="83"/>
      <c r="S107" s="83"/>
      <c r="T107" s="83"/>
      <c r="U107" s="83"/>
      <c r="V107" s="5">
        <f t="shared" si="39"/>
        <v>231.5</v>
      </c>
      <c r="W107" s="41">
        <v>168</v>
      </c>
      <c r="X107" s="41">
        <v>295</v>
      </c>
      <c r="Y107" s="41"/>
      <c r="Z107" s="41"/>
      <c r="AA107" s="41"/>
      <c r="AB107" s="41"/>
      <c r="AC107" s="41"/>
      <c r="AD107" s="41"/>
      <c r="AE107" s="5">
        <f t="shared" si="40"/>
        <v>5350</v>
      </c>
      <c r="AF107" s="41">
        <v>5400</v>
      </c>
      <c r="AG107" s="41">
        <v>5300</v>
      </c>
      <c r="AH107" s="41"/>
      <c r="AI107" s="41"/>
      <c r="AJ107" s="41"/>
      <c r="AK107" s="41"/>
      <c r="AL107" s="41"/>
      <c r="AM107" s="41"/>
      <c r="AN107" s="45">
        <f t="shared" si="41"/>
        <v>30</v>
      </c>
      <c r="AO107" s="45">
        <v>700</v>
      </c>
      <c r="AP107" s="110">
        <v>4.5999999999999996</v>
      </c>
      <c r="AQ107" s="110">
        <v>3.65</v>
      </c>
      <c r="AR107" s="126">
        <f t="shared" si="42"/>
        <v>79.34782608695653</v>
      </c>
      <c r="AS107" s="126">
        <f t="shared" si="43"/>
        <v>20.65217391304347</v>
      </c>
      <c r="AT107" s="45">
        <v>828</v>
      </c>
      <c r="AU107" s="128">
        <v>2.77</v>
      </c>
      <c r="AV107" s="128">
        <v>1.91</v>
      </c>
      <c r="AW107" s="126">
        <f t="shared" si="44"/>
        <v>68.953068592057747</v>
      </c>
      <c r="AX107" s="126">
        <f t="shared" si="45"/>
        <v>31.046931407942253</v>
      </c>
      <c r="AY107" s="64">
        <f t="shared" si="46"/>
        <v>42.194966549856716</v>
      </c>
      <c r="AZ107" s="97">
        <v>78.540000000000006</v>
      </c>
      <c r="BA107" s="68">
        <v>63</v>
      </c>
      <c r="BB107" s="68">
        <v>36.200000000000003</v>
      </c>
      <c r="BC107" s="68">
        <f>2717*0.0001</f>
        <v>0.2717</v>
      </c>
      <c r="BD107" s="68"/>
      <c r="BE107" s="15"/>
      <c r="BF107" s="5">
        <f t="shared" si="47"/>
        <v>9756</v>
      </c>
      <c r="BG107" s="42">
        <v>2021</v>
      </c>
      <c r="BH107" s="42">
        <v>2352</v>
      </c>
      <c r="BI107" s="42"/>
      <c r="BJ107" s="42"/>
      <c r="BK107" s="42">
        <v>5383</v>
      </c>
      <c r="BL107" s="42"/>
      <c r="BM107" s="15"/>
    </row>
    <row r="108" spans="1:65" outlineLevel="5" x14ac:dyDescent="0.3">
      <c r="A108" s="22">
        <f t="shared" si="49"/>
        <v>3</v>
      </c>
      <c r="B108" s="9">
        <f t="shared" si="48"/>
        <v>45009</v>
      </c>
      <c r="C108" s="150">
        <v>329261</v>
      </c>
      <c r="D108" s="64">
        <f t="shared" si="37"/>
        <v>36.6</v>
      </c>
      <c r="E108" s="12">
        <v>37</v>
      </c>
      <c r="F108" s="12">
        <v>36.200000000000003</v>
      </c>
      <c r="G108" s="12"/>
      <c r="H108" s="12"/>
      <c r="I108" s="12"/>
      <c r="J108" s="12"/>
      <c r="K108" s="12"/>
      <c r="L108" s="12"/>
      <c r="M108" s="74">
        <f t="shared" si="38"/>
        <v>7.1</v>
      </c>
      <c r="N108" s="83">
        <v>7.13</v>
      </c>
      <c r="O108" s="83">
        <v>7.15</v>
      </c>
      <c r="P108" s="83"/>
      <c r="Q108" s="83"/>
      <c r="R108" s="83"/>
      <c r="S108" s="83"/>
      <c r="T108" s="83"/>
      <c r="U108" s="83"/>
      <c r="V108" s="5" t="str">
        <f t="shared" si="39"/>
        <v/>
      </c>
      <c r="W108" s="41" t="s">
        <v>103</v>
      </c>
      <c r="X108" s="41" t="s">
        <v>103</v>
      </c>
      <c r="Y108" s="41"/>
      <c r="Z108" s="41"/>
      <c r="AA108" s="41"/>
      <c r="AB108" s="41"/>
      <c r="AC108" s="41"/>
      <c r="AD108" s="41"/>
      <c r="AE108" s="5" t="str">
        <f t="shared" si="40"/>
        <v/>
      </c>
      <c r="AF108" s="41" t="s">
        <v>103</v>
      </c>
      <c r="AG108" s="41" t="s">
        <v>103</v>
      </c>
      <c r="AH108" s="41"/>
      <c r="AI108" s="41"/>
      <c r="AJ108" s="41"/>
      <c r="AK108" s="41"/>
      <c r="AL108" s="41"/>
      <c r="AM108" s="41"/>
      <c r="AN108" s="45">
        <f t="shared" si="41"/>
        <v>27.814569536423843</v>
      </c>
      <c r="AO108" s="45">
        <v>755</v>
      </c>
      <c r="AP108" s="110" t="s">
        <v>103</v>
      </c>
      <c r="AQ108" s="110" t="s">
        <v>103</v>
      </c>
      <c r="AR108" s="126" t="str">
        <f t="shared" si="42"/>
        <v/>
      </c>
      <c r="AS108" s="126" t="str">
        <f t="shared" si="43"/>
        <v/>
      </c>
      <c r="AT108" s="45">
        <v>849</v>
      </c>
      <c r="AU108" s="128"/>
      <c r="AV108" s="128"/>
      <c r="AW108" s="126" t="str">
        <f t="shared" si="44"/>
        <v/>
      </c>
      <c r="AX108" s="126" t="str">
        <f t="shared" si="45"/>
        <v/>
      </c>
      <c r="AY108" s="64" t="str">
        <f t="shared" si="46"/>
        <v/>
      </c>
      <c r="AZ108" s="97">
        <v>78.56</v>
      </c>
      <c r="BA108" s="68" t="s">
        <v>103</v>
      </c>
      <c r="BB108" s="68" t="s">
        <v>103</v>
      </c>
      <c r="BC108" s="68" t="s">
        <v>103</v>
      </c>
      <c r="BD108" s="68"/>
      <c r="BE108" s="15"/>
      <c r="BF108" s="5">
        <f t="shared" si="47"/>
        <v>9865</v>
      </c>
      <c r="BG108" s="42">
        <v>2244</v>
      </c>
      <c r="BH108" s="42">
        <v>2352</v>
      </c>
      <c r="BI108" s="42"/>
      <c r="BJ108" s="42"/>
      <c r="BK108" s="42">
        <v>5269</v>
      </c>
      <c r="BL108" s="42"/>
      <c r="BM108" s="15"/>
    </row>
    <row r="109" spans="1:65" outlineLevel="5" x14ac:dyDescent="0.3">
      <c r="A109" s="22">
        <f t="shared" si="49"/>
        <v>3</v>
      </c>
      <c r="B109" s="9">
        <f t="shared" si="48"/>
        <v>45010</v>
      </c>
      <c r="C109" s="150">
        <v>324400</v>
      </c>
      <c r="D109" s="64">
        <f t="shared" si="37"/>
        <v>35.5</v>
      </c>
      <c r="E109" s="12">
        <v>35.5</v>
      </c>
      <c r="F109" s="12">
        <v>35.5</v>
      </c>
      <c r="G109" s="12"/>
      <c r="H109" s="12"/>
      <c r="I109" s="12"/>
      <c r="J109" s="12"/>
      <c r="K109" s="12"/>
      <c r="L109" s="12"/>
      <c r="M109" s="74">
        <f t="shared" si="38"/>
        <v>7.2</v>
      </c>
      <c r="N109" s="83">
        <v>7.16</v>
      </c>
      <c r="O109" s="83">
        <v>7.16</v>
      </c>
      <c r="P109" s="83"/>
      <c r="Q109" s="83"/>
      <c r="R109" s="83"/>
      <c r="S109" s="83"/>
      <c r="T109" s="83"/>
      <c r="U109" s="83"/>
      <c r="V109" s="5" t="str">
        <f t="shared" si="39"/>
        <v/>
      </c>
      <c r="W109" s="41" t="s">
        <v>103</v>
      </c>
      <c r="X109" s="41" t="s">
        <v>103</v>
      </c>
      <c r="Y109" s="41"/>
      <c r="Z109" s="41"/>
      <c r="AA109" s="41"/>
      <c r="AB109" s="41"/>
      <c r="AC109" s="41"/>
      <c r="AD109" s="41"/>
      <c r="AE109" s="5" t="str">
        <f t="shared" si="40"/>
        <v/>
      </c>
      <c r="AF109" s="41" t="s">
        <v>103</v>
      </c>
      <c r="AG109" s="41" t="s">
        <v>103</v>
      </c>
      <c r="AH109" s="41"/>
      <c r="AI109" s="41"/>
      <c r="AJ109" s="41"/>
      <c r="AK109" s="41"/>
      <c r="AL109" s="41"/>
      <c r="AM109" s="41"/>
      <c r="AN109" s="45">
        <f t="shared" si="41"/>
        <v>28.225806451612904</v>
      </c>
      <c r="AO109" s="45">
        <v>744</v>
      </c>
      <c r="AP109" s="110" t="s">
        <v>103</v>
      </c>
      <c r="AQ109" s="110" t="s">
        <v>103</v>
      </c>
      <c r="AR109" s="126" t="str">
        <f t="shared" si="42"/>
        <v/>
      </c>
      <c r="AS109" s="126" t="str">
        <f t="shared" si="43"/>
        <v/>
      </c>
      <c r="AT109" s="45">
        <v>858</v>
      </c>
      <c r="AU109" s="128"/>
      <c r="AV109" s="128"/>
      <c r="AW109" s="126" t="str">
        <f t="shared" si="44"/>
        <v/>
      </c>
      <c r="AX109" s="126" t="str">
        <f t="shared" si="45"/>
        <v/>
      </c>
      <c r="AY109" s="64" t="str">
        <f t="shared" si="46"/>
        <v/>
      </c>
      <c r="AZ109" s="97" t="s">
        <v>103</v>
      </c>
      <c r="BA109" s="68" t="s">
        <v>103</v>
      </c>
      <c r="BB109" s="68" t="s">
        <v>103</v>
      </c>
      <c r="BC109" s="68" t="s">
        <v>103</v>
      </c>
      <c r="BD109" s="68"/>
      <c r="BE109" s="15"/>
      <c r="BF109" s="5">
        <f t="shared" si="47"/>
        <v>10549</v>
      </c>
      <c r="BG109" s="42">
        <v>3021</v>
      </c>
      <c r="BH109" s="42">
        <v>2352</v>
      </c>
      <c r="BI109" s="42"/>
      <c r="BJ109" s="42"/>
      <c r="BK109" s="42">
        <v>5176</v>
      </c>
      <c r="BL109" s="42"/>
      <c r="BM109" s="15"/>
    </row>
    <row r="110" spans="1:65" outlineLevel="5" x14ac:dyDescent="0.3">
      <c r="A110" s="22">
        <f t="shared" si="49"/>
        <v>3</v>
      </c>
      <c r="B110" s="9">
        <f t="shared" si="48"/>
        <v>45011</v>
      </c>
      <c r="C110" s="150">
        <v>308851</v>
      </c>
      <c r="D110" s="64">
        <f t="shared" si="37"/>
        <v>37</v>
      </c>
      <c r="E110" s="12">
        <v>36.200000000000003</v>
      </c>
      <c r="F110" s="12">
        <v>37.700000000000003</v>
      </c>
      <c r="G110" s="12"/>
      <c r="H110" s="12"/>
      <c r="I110" s="12"/>
      <c r="J110" s="12"/>
      <c r="K110" s="12"/>
      <c r="L110" s="12"/>
      <c r="M110" s="74">
        <f t="shared" si="38"/>
        <v>7.1</v>
      </c>
      <c r="N110" s="83">
        <v>7.14</v>
      </c>
      <c r="O110" s="83">
        <v>7.14</v>
      </c>
      <c r="P110" s="83"/>
      <c r="Q110" s="83"/>
      <c r="R110" s="83"/>
      <c r="S110" s="83"/>
      <c r="T110" s="83"/>
      <c r="U110" s="83"/>
      <c r="V110" s="5" t="str">
        <f t="shared" si="39"/>
        <v/>
      </c>
      <c r="W110" s="41" t="s">
        <v>103</v>
      </c>
      <c r="X110" s="41" t="s">
        <v>103</v>
      </c>
      <c r="Y110" s="41"/>
      <c r="Z110" s="41"/>
      <c r="AA110" s="41"/>
      <c r="AB110" s="41"/>
      <c r="AC110" s="41"/>
      <c r="AD110" s="41"/>
      <c r="AE110" s="5" t="str">
        <f t="shared" si="40"/>
        <v/>
      </c>
      <c r="AF110" s="41" t="s">
        <v>103</v>
      </c>
      <c r="AG110" s="41" t="s">
        <v>103</v>
      </c>
      <c r="AH110" s="41"/>
      <c r="AI110" s="41"/>
      <c r="AJ110" s="41"/>
      <c r="AK110" s="41"/>
      <c r="AL110" s="41"/>
      <c r="AM110" s="41"/>
      <c r="AN110" s="45">
        <f t="shared" si="41"/>
        <v>31.818181818181817</v>
      </c>
      <c r="AO110" s="45">
        <v>660</v>
      </c>
      <c r="AP110" s="110" t="s">
        <v>103</v>
      </c>
      <c r="AQ110" s="110" t="s">
        <v>103</v>
      </c>
      <c r="AR110" s="126" t="str">
        <f t="shared" si="42"/>
        <v/>
      </c>
      <c r="AS110" s="126" t="str">
        <f t="shared" si="43"/>
        <v/>
      </c>
      <c r="AT110" s="45">
        <v>822</v>
      </c>
      <c r="AU110" s="128"/>
      <c r="AV110" s="128"/>
      <c r="AW110" s="126" t="str">
        <f t="shared" si="44"/>
        <v/>
      </c>
      <c r="AX110" s="126" t="str">
        <f t="shared" si="45"/>
        <v/>
      </c>
      <c r="AY110" s="64" t="str">
        <f t="shared" si="46"/>
        <v/>
      </c>
      <c r="AZ110" s="97" t="s">
        <v>103</v>
      </c>
      <c r="BA110" s="68" t="s">
        <v>103</v>
      </c>
      <c r="BB110" s="68" t="s">
        <v>103</v>
      </c>
      <c r="BC110" s="68" t="s">
        <v>103</v>
      </c>
      <c r="BD110" s="68"/>
      <c r="BE110" s="15"/>
      <c r="BF110" s="5">
        <f t="shared" si="47"/>
        <v>8952</v>
      </c>
      <c r="BG110" s="42">
        <v>1358</v>
      </c>
      <c r="BH110" s="42">
        <v>2350</v>
      </c>
      <c r="BI110" s="42"/>
      <c r="BJ110" s="42"/>
      <c r="BK110" s="42">
        <v>5244</v>
      </c>
      <c r="BL110" s="42"/>
      <c r="BM110" s="15"/>
    </row>
    <row r="111" spans="1:65" outlineLevel="5" x14ac:dyDescent="0.3">
      <c r="A111" s="22">
        <f t="shared" si="49"/>
        <v>3</v>
      </c>
      <c r="B111" s="9">
        <f t="shared" si="48"/>
        <v>45012</v>
      </c>
      <c r="C111" s="150">
        <v>302319</v>
      </c>
      <c r="D111" s="64">
        <f t="shared" si="37"/>
        <v>36</v>
      </c>
      <c r="E111" s="12">
        <v>36</v>
      </c>
      <c r="F111" s="12">
        <v>36</v>
      </c>
      <c r="G111" s="12"/>
      <c r="H111" s="12"/>
      <c r="I111" s="12"/>
      <c r="J111" s="12"/>
      <c r="K111" s="12"/>
      <c r="L111" s="12"/>
      <c r="M111" s="74">
        <f t="shared" si="38"/>
        <v>7.2</v>
      </c>
      <c r="N111" s="83">
        <v>7.18</v>
      </c>
      <c r="O111" s="83">
        <v>7.18</v>
      </c>
      <c r="P111" s="83"/>
      <c r="Q111" s="83"/>
      <c r="R111" s="83"/>
      <c r="S111" s="83"/>
      <c r="T111" s="83"/>
      <c r="U111" s="83"/>
      <c r="V111" s="5" t="str">
        <f t="shared" si="39"/>
        <v/>
      </c>
      <c r="W111" s="41" t="s">
        <v>103</v>
      </c>
      <c r="X111" s="41" t="s">
        <v>103</v>
      </c>
      <c r="Y111" s="41"/>
      <c r="Z111" s="41"/>
      <c r="AA111" s="41"/>
      <c r="AB111" s="41"/>
      <c r="AC111" s="41"/>
      <c r="AD111" s="41"/>
      <c r="AE111" s="5" t="str">
        <f t="shared" si="40"/>
        <v/>
      </c>
      <c r="AF111" s="41" t="s">
        <v>103</v>
      </c>
      <c r="AG111" s="41" t="s">
        <v>103</v>
      </c>
      <c r="AH111" s="41"/>
      <c r="AI111" s="41"/>
      <c r="AJ111" s="41"/>
      <c r="AK111" s="41"/>
      <c r="AL111" s="41"/>
      <c r="AM111" s="41"/>
      <c r="AN111" s="45">
        <f t="shared" si="41"/>
        <v>32.208588957055213</v>
      </c>
      <c r="AO111" s="45">
        <v>652</v>
      </c>
      <c r="AP111" s="110" t="s">
        <v>103</v>
      </c>
      <c r="AQ111" s="110" t="s">
        <v>103</v>
      </c>
      <c r="AR111" s="126" t="str">
        <f t="shared" si="42"/>
        <v/>
      </c>
      <c r="AS111" s="126" t="str">
        <f t="shared" si="43"/>
        <v/>
      </c>
      <c r="AT111" s="45">
        <v>807</v>
      </c>
      <c r="AU111" s="128"/>
      <c r="AV111" s="128"/>
      <c r="AW111" s="126" t="str">
        <f t="shared" si="44"/>
        <v/>
      </c>
      <c r="AX111" s="126" t="str">
        <f t="shared" si="45"/>
        <v/>
      </c>
      <c r="AY111" s="64" t="str">
        <f t="shared" si="46"/>
        <v/>
      </c>
      <c r="AZ111" s="97">
        <v>78.569999999999993</v>
      </c>
      <c r="BA111" s="68" t="s">
        <v>103</v>
      </c>
      <c r="BB111" s="68" t="s">
        <v>103</v>
      </c>
      <c r="BC111" s="68" t="s">
        <v>103</v>
      </c>
      <c r="BD111" s="68"/>
      <c r="BE111" s="15"/>
      <c r="BF111" s="5">
        <f t="shared" si="47"/>
        <v>10490</v>
      </c>
      <c r="BG111" s="42">
        <v>2961</v>
      </c>
      <c r="BH111" s="42">
        <v>2352</v>
      </c>
      <c r="BI111" s="42"/>
      <c r="BJ111" s="42"/>
      <c r="BK111" s="42">
        <v>5177</v>
      </c>
      <c r="BL111" s="42"/>
      <c r="BM111" s="15"/>
    </row>
    <row r="112" spans="1:65" outlineLevel="5" x14ac:dyDescent="0.3">
      <c r="A112" s="22">
        <f t="shared" si="49"/>
        <v>3</v>
      </c>
      <c r="B112" s="9">
        <f t="shared" si="48"/>
        <v>45013</v>
      </c>
      <c r="C112" s="150">
        <v>287884</v>
      </c>
      <c r="D112" s="64">
        <f t="shared" si="37"/>
        <v>36.5</v>
      </c>
      <c r="E112" s="12">
        <v>36</v>
      </c>
      <c r="F112" s="12">
        <v>37</v>
      </c>
      <c r="G112" s="12"/>
      <c r="H112" s="12"/>
      <c r="I112" s="12"/>
      <c r="J112" s="12"/>
      <c r="K112" s="12"/>
      <c r="L112" s="12"/>
      <c r="M112" s="74">
        <f t="shared" si="38"/>
        <v>7.2</v>
      </c>
      <c r="N112" s="83">
        <v>7.2</v>
      </c>
      <c r="O112" s="83">
        <v>7.19</v>
      </c>
      <c r="P112" s="83"/>
      <c r="Q112" s="83"/>
      <c r="R112" s="83"/>
      <c r="S112" s="83"/>
      <c r="T112" s="83"/>
      <c r="U112" s="83"/>
      <c r="V112" s="5" t="str">
        <f t="shared" si="39"/>
        <v/>
      </c>
      <c r="W112" s="41" t="s">
        <v>103</v>
      </c>
      <c r="X112" s="41" t="s">
        <v>103</v>
      </c>
      <c r="Y112" s="41"/>
      <c r="Z112" s="41"/>
      <c r="AA112" s="41"/>
      <c r="AB112" s="41"/>
      <c r="AC112" s="41"/>
      <c r="AD112" s="41"/>
      <c r="AE112" s="5" t="str">
        <f t="shared" si="40"/>
        <v/>
      </c>
      <c r="AF112" s="41" t="s">
        <v>103</v>
      </c>
      <c r="AG112" s="41" t="s">
        <v>103</v>
      </c>
      <c r="AH112" s="41"/>
      <c r="AI112" s="41"/>
      <c r="AJ112" s="41"/>
      <c r="AK112" s="41"/>
      <c r="AL112" s="41"/>
      <c r="AM112" s="41"/>
      <c r="AN112" s="45">
        <f t="shared" si="41"/>
        <v>28.727770177838579</v>
      </c>
      <c r="AO112" s="45">
        <v>731</v>
      </c>
      <c r="AP112" s="110" t="s">
        <v>103</v>
      </c>
      <c r="AQ112" s="110" t="s">
        <v>103</v>
      </c>
      <c r="AR112" s="126" t="str">
        <f t="shared" si="42"/>
        <v/>
      </c>
      <c r="AS112" s="126" t="str">
        <f t="shared" si="43"/>
        <v/>
      </c>
      <c r="AT112" s="45">
        <v>840</v>
      </c>
      <c r="AU112" s="128"/>
      <c r="AV112" s="128"/>
      <c r="AW112" s="126" t="str">
        <f t="shared" si="44"/>
        <v/>
      </c>
      <c r="AX112" s="126" t="str">
        <f t="shared" si="45"/>
        <v/>
      </c>
      <c r="AY112" s="64" t="str">
        <f t="shared" si="46"/>
        <v/>
      </c>
      <c r="AZ112" s="97">
        <v>78.55</v>
      </c>
      <c r="BA112" s="68" t="s">
        <v>103</v>
      </c>
      <c r="BB112" s="68" t="s">
        <v>103</v>
      </c>
      <c r="BC112" s="68" t="s">
        <v>103</v>
      </c>
      <c r="BD112" s="68"/>
      <c r="BE112" s="15"/>
      <c r="BF112" s="5">
        <f t="shared" si="47"/>
        <v>10698</v>
      </c>
      <c r="BG112" s="42">
        <v>3089</v>
      </c>
      <c r="BH112" s="42">
        <v>2352</v>
      </c>
      <c r="BI112" s="42"/>
      <c r="BJ112" s="42"/>
      <c r="BK112" s="42">
        <v>5257</v>
      </c>
      <c r="BL112" s="42"/>
      <c r="BM112" s="15"/>
    </row>
    <row r="113" spans="1:65" outlineLevel="5" x14ac:dyDescent="0.3">
      <c r="A113" s="22">
        <f t="shared" si="49"/>
        <v>3</v>
      </c>
      <c r="B113" s="9">
        <f t="shared" si="48"/>
        <v>45014</v>
      </c>
      <c r="C113" s="150">
        <v>276374</v>
      </c>
      <c r="D113" s="64">
        <f t="shared" si="37"/>
        <v>36.5</v>
      </c>
      <c r="E113" s="12">
        <v>36</v>
      </c>
      <c r="F113" s="12">
        <v>37</v>
      </c>
      <c r="G113" s="12"/>
      <c r="H113" s="12"/>
      <c r="I113" s="12"/>
      <c r="J113" s="12"/>
      <c r="K113" s="12"/>
      <c r="L113" s="12"/>
      <c r="M113" s="74">
        <f t="shared" si="38"/>
        <v>7.2</v>
      </c>
      <c r="N113" s="83">
        <v>7.21</v>
      </c>
      <c r="O113" s="83">
        <v>7.16</v>
      </c>
      <c r="P113" s="83"/>
      <c r="Q113" s="83"/>
      <c r="R113" s="83"/>
      <c r="S113" s="83"/>
      <c r="T113" s="83"/>
      <c r="U113" s="83"/>
      <c r="V113" s="5" t="str">
        <f t="shared" si="39"/>
        <v/>
      </c>
      <c r="W113" s="41" t="s">
        <v>103</v>
      </c>
      <c r="X113" s="41" t="s">
        <v>103</v>
      </c>
      <c r="Y113" s="41"/>
      <c r="Z113" s="41"/>
      <c r="AA113" s="41"/>
      <c r="AB113" s="41"/>
      <c r="AC113" s="41"/>
      <c r="AD113" s="41"/>
      <c r="AE113" s="5" t="str">
        <f t="shared" si="40"/>
        <v/>
      </c>
      <c r="AF113" s="41" t="s">
        <v>103</v>
      </c>
      <c r="AG113" s="41" t="s">
        <v>103</v>
      </c>
      <c r="AH113" s="41"/>
      <c r="AI113" s="41"/>
      <c r="AJ113" s="41"/>
      <c r="AK113" s="41"/>
      <c r="AL113" s="41"/>
      <c r="AM113" s="41"/>
      <c r="AN113" s="45">
        <f t="shared" si="41"/>
        <v>25.703794369645042</v>
      </c>
      <c r="AO113" s="45">
        <v>817</v>
      </c>
      <c r="AP113" s="110" t="s">
        <v>103</v>
      </c>
      <c r="AQ113" s="110" t="s">
        <v>103</v>
      </c>
      <c r="AR113" s="126" t="str">
        <f t="shared" si="42"/>
        <v/>
      </c>
      <c r="AS113" s="126" t="str">
        <f t="shared" si="43"/>
        <v/>
      </c>
      <c r="AT113" s="45">
        <v>911</v>
      </c>
      <c r="AU113" s="128"/>
      <c r="AV113" s="128"/>
      <c r="AW113" s="126" t="str">
        <f t="shared" si="44"/>
        <v/>
      </c>
      <c r="AX113" s="126" t="str">
        <f t="shared" si="45"/>
        <v/>
      </c>
      <c r="AY113" s="64" t="str">
        <f t="shared" si="46"/>
        <v/>
      </c>
      <c r="AZ113" s="97">
        <v>78.56</v>
      </c>
      <c r="BA113" s="68" t="s">
        <v>103</v>
      </c>
      <c r="BB113" s="68" t="s">
        <v>103</v>
      </c>
      <c r="BC113" s="68" t="s">
        <v>103</v>
      </c>
      <c r="BD113" s="68"/>
      <c r="BE113" s="15"/>
      <c r="BF113" s="5">
        <f t="shared" si="47"/>
        <v>10626</v>
      </c>
      <c r="BG113" s="42">
        <v>2979</v>
      </c>
      <c r="BH113" s="42">
        <v>2352</v>
      </c>
      <c r="BI113" s="42"/>
      <c r="BJ113" s="42"/>
      <c r="BK113" s="42">
        <v>5295</v>
      </c>
      <c r="BL113" s="42"/>
      <c r="BM113" s="15"/>
    </row>
    <row r="114" spans="1:65" outlineLevel="5" x14ac:dyDescent="0.3">
      <c r="A114" s="22">
        <f t="shared" si="49"/>
        <v>3</v>
      </c>
      <c r="B114" s="9">
        <f t="shared" si="48"/>
        <v>45015</v>
      </c>
      <c r="C114" s="150">
        <v>283106</v>
      </c>
      <c r="D114" s="64">
        <f t="shared" si="37"/>
        <v>37.799999999999997</v>
      </c>
      <c r="E114" s="12">
        <v>37.5</v>
      </c>
      <c r="F114" s="12">
        <v>38</v>
      </c>
      <c r="G114" s="12"/>
      <c r="H114" s="12"/>
      <c r="I114" s="12"/>
      <c r="J114" s="12"/>
      <c r="K114" s="12"/>
      <c r="L114" s="12"/>
      <c r="M114" s="74">
        <f t="shared" si="38"/>
        <v>7.2</v>
      </c>
      <c r="N114" s="83">
        <v>7.23</v>
      </c>
      <c r="O114" s="83">
        <v>7.18</v>
      </c>
      <c r="P114" s="83"/>
      <c r="Q114" s="83"/>
      <c r="R114" s="83"/>
      <c r="S114" s="83"/>
      <c r="T114" s="83"/>
      <c r="U114" s="83"/>
      <c r="V114" s="5">
        <f t="shared" si="39"/>
        <v>220.5</v>
      </c>
      <c r="W114" s="41">
        <v>194</v>
      </c>
      <c r="X114" s="41">
        <v>247</v>
      </c>
      <c r="Y114" s="41"/>
      <c r="Z114" s="41"/>
      <c r="AA114" s="41"/>
      <c r="AB114" s="41"/>
      <c r="AC114" s="41"/>
      <c r="AD114" s="41"/>
      <c r="AE114" s="5">
        <f t="shared" si="40"/>
        <v>5672.5</v>
      </c>
      <c r="AF114" s="41">
        <v>5750</v>
      </c>
      <c r="AG114" s="41">
        <v>5595</v>
      </c>
      <c r="AH114" s="41"/>
      <c r="AI114" s="41"/>
      <c r="AJ114" s="41"/>
      <c r="AK114" s="41"/>
      <c r="AL114" s="41"/>
      <c r="AM114" s="41"/>
      <c r="AN114" s="45">
        <f t="shared" si="41"/>
        <v>27.131782945736433</v>
      </c>
      <c r="AO114" s="45">
        <v>774</v>
      </c>
      <c r="AP114" s="110">
        <v>4.13</v>
      </c>
      <c r="AQ114" s="110">
        <v>3.26</v>
      </c>
      <c r="AR114" s="126">
        <f t="shared" si="42"/>
        <v>78.93462469733656</v>
      </c>
      <c r="AS114" s="126">
        <f t="shared" si="43"/>
        <v>21.06537530266344</v>
      </c>
      <c r="AT114" s="45">
        <v>943</v>
      </c>
      <c r="AU114" s="128">
        <v>2.66</v>
      </c>
      <c r="AV114" s="128">
        <v>1.84</v>
      </c>
      <c r="AW114" s="126">
        <f t="shared" si="44"/>
        <v>69.172932330827066</v>
      </c>
      <c r="AX114" s="126">
        <f t="shared" si="45"/>
        <v>30.827067669172934</v>
      </c>
      <c r="AY114" s="64">
        <f t="shared" si="46"/>
        <v>40.116714050576086</v>
      </c>
      <c r="AZ114" s="97">
        <v>79.72</v>
      </c>
      <c r="BA114" s="68">
        <v>63.1</v>
      </c>
      <c r="BB114" s="68">
        <v>36.200000000000003</v>
      </c>
      <c r="BC114" s="68">
        <f>2709*0.0001</f>
        <v>0.27090000000000003</v>
      </c>
      <c r="BD114" s="68"/>
      <c r="BE114" s="15"/>
      <c r="BF114" s="5">
        <f t="shared" si="47"/>
        <v>9851</v>
      </c>
      <c r="BG114" s="42">
        <v>2141</v>
      </c>
      <c r="BH114" s="42">
        <v>2352</v>
      </c>
      <c r="BI114" s="42"/>
      <c r="BJ114" s="42"/>
      <c r="BK114" s="42">
        <v>5358</v>
      </c>
      <c r="BL114" s="42"/>
      <c r="BM114" s="15"/>
    </row>
    <row r="115" spans="1:65" ht="17.25" outlineLevel="5" thickBot="1" x14ac:dyDescent="0.35">
      <c r="A115" s="31">
        <f t="shared" si="49"/>
        <v>3</v>
      </c>
      <c r="B115" s="32">
        <f t="shared" si="48"/>
        <v>45016</v>
      </c>
      <c r="C115" s="151">
        <v>280766</v>
      </c>
      <c r="D115" s="64">
        <f t="shared" si="37"/>
        <v>36.700000000000003</v>
      </c>
      <c r="E115" s="12">
        <v>36.299999999999997</v>
      </c>
      <c r="F115" s="12">
        <v>37</v>
      </c>
      <c r="G115" s="12"/>
      <c r="H115" s="12"/>
      <c r="I115" s="12"/>
      <c r="J115" s="12"/>
      <c r="K115" s="12"/>
      <c r="L115" s="12"/>
      <c r="M115" s="74">
        <f t="shared" si="38"/>
        <v>7.2</v>
      </c>
      <c r="N115" s="83">
        <v>7.24</v>
      </c>
      <c r="O115" s="83">
        <v>7.19</v>
      </c>
      <c r="P115" s="83"/>
      <c r="Q115" s="83"/>
      <c r="R115" s="83"/>
      <c r="S115" s="83"/>
      <c r="T115" s="83"/>
      <c r="U115" s="83"/>
      <c r="V115" s="5" t="str">
        <f t="shared" si="39"/>
        <v/>
      </c>
      <c r="W115" s="41"/>
      <c r="X115" s="41"/>
      <c r="Y115" s="41"/>
      <c r="Z115" s="41"/>
      <c r="AA115" s="41"/>
      <c r="AB115" s="41"/>
      <c r="AC115" s="41"/>
      <c r="AD115" s="41"/>
      <c r="AE115" s="5" t="str">
        <f t="shared" si="40"/>
        <v/>
      </c>
      <c r="AF115" s="41"/>
      <c r="AG115" s="41"/>
      <c r="AH115" s="41"/>
      <c r="AI115" s="41"/>
      <c r="AJ115" s="41"/>
      <c r="AK115" s="41"/>
      <c r="AL115" s="41"/>
      <c r="AM115" s="41"/>
      <c r="AN115" s="45">
        <f t="shared" si="41"/>
        <v>22.678185745140389</v>
      </c>
      <c r="AO115" s="45">
        <v>926</v>
      </c>
      <c r="AP115" s="110"/>
      <c r="AQ115" s="111"/>
      <c r="AR115" s="126" t="str">
        <f t="shared" si="42"/>
        <v/>
      </c>
      <c r="AS115" s="126" t="str">
        <f t="shared" si="43"/>
        <v/>
      </c>
      <c r="AT115" s="45">
        <v>1044</v>
      </c>
      <c r="AU115" s="128"/>
      <c r="AV115" s="129"/>
      <c r="AW115" s="126" t="str">
        <f t="shared" si="44"/>
        <v/>
      </c>
      <c r="AX115" s="126" t="str">
        <f t="shared" si="45"/>
        <v/>
      </c>
      <c r="AY115" s="64" t="str">
        <f t="shared" si="46"/>
        <v/>
      </c>
      <c r="AZ115" s="97">
        <v>79.73</v>
      </c>
      <c r="BA115" s="68"/>
      <c r="BB115" s="68"/>
      <c r="BC115" s="68"/>
      <c r="BD115" s="68"/>
      <c r="BE115" s="15"/>
      <c r="BF115" s="5">
        <f t="shared" si="47"/>
        <v>9356</v>
      </c>
      <c r="BG115" s="42">
        <v>1584</v>
      </c>
      <c r="BH115" s="42">
        <v>2352</v>
      </c>
      <c r="BI115" s="42"/>
      <c r="BJ115" s="42"/>
      <c r="BK115" s="42">
        <v>5420</v>
      </c>
      <c r="BL115" s="42"/>
      <c r="BM115" s="15"/>
    </row>
    <row r="116" spans="1:65" outlineLevel="4" x14ac:dyDescent="0.3">
      <c r="A116" s="156" t="s">
        <v>37</v>
      </c>
      <c r="B116" s="157"/>
      <c r="C116" s="50">
        <f t="shared" ref="C116:BM116" si="50">SUBTOTAL(4,C85:C115)</f>
        <v>329261</v>
      </c>
      <c r="D116" s="60">
        <f t="shared" si="50"/>
        <v>37.799999999999997</v>
      </c>
      <c r="E116" s="28">
        <f t="shared" si="50"/>
        <v>37.5</v>
      </c>
      <c r="F116" s="28">
        <f t="shared" si="50"/>
        <v>38</v>
      </c>
      <c r="G116" s="28">
        <f t="shared" si="50"/>
        <v>0</v>
      </c>
      <c r="H116" s="28">
        <f t="shared" si="50"/>
        <v>0</v>
      </c>
      <c r="I116" s="28">
        <f t="shared" si="50"/>
        <v>0</v>
      </c>
      <c r="J116" s="28">
        <f t="shared" si="50"/>
        <v>0</v>
      </c>
      <c r="K116" s="28">
        <f t="shared" si="50"/>
        <v>0</v>
      </c>
      <c r="L116" s="28">
        <f t="shared" si="50"/>
        <v>0</v>
      </c>
      <c r="M116" s="71">
        <f t="shared" si="50"/>
        <v>7.2</v>
      </c>
      <c r="N116" s="82">
        <f t="shared" si="50"/>
        <v>7.26</v>
      </c>
      <c r="O116" s="82">
        <f t="shared" si="50"/>
        <v>7.2</v>
      </c>
      <c r="P116" s="82">
        <f t="shared" si="50"/>
        <v>0</v>
      </c>
      <c r="Q116" s="82">
        <f t="shared" si="50"/>
        <v>0</v>
      </c>
      <c r="R116" s="82">
        <f t="shared" si="50"/>
        <v>0</v>
      </c>
      <c r="S116" s="82">
        <f t="shared" si="50"/>
        <v>0</v>
      </c>
      <c r="T116" s="82">
        <f t="shared" si="50"/>
        <v>0</v>
      </c>
      <c r="U116" s="82">
        <f t="shared" si="50"/>
        <v>0</v>
      </c>
      <c r="V116" s="29">
        <f t="shared" si="50"/>
        <v>302</v>
      </c>
      <c r="W116" s="39">
        <f t="shared" si="50"/>
        <v>358</v>
      </c>
      <c r="X116" s="39">
        <f t="shared" si="50"/>
        <v>295</v>
      </c>
      <c r="Y116" s="39">
        <f t="shared" si="50"/>
        <v>0</v>
      </c>
      <c r="Z116" s="39">
        <f t="shared" si="50"/>
        <v>0</v>
      </c>
      <c r="AA116" s="39">
        <f t="shared" si="50"/>
        <v>0</v>
      </c>
      <c r="AB116" s="39">
        <f t="shared" si="50"/>
        <v>0</v>
      </c>
      <c r="AC116" s="39">
        <f t="shared" si="50"/>
        <v>0</v>
      </c>
      <c r="AD116" s="39">
        <f t="shared" si="50"/>
        <v>0</v>
      </c>
      <c r="AE116" s="29">
        <f t="shared" si="50"/>
        <v>5672.5</v>
      </c>
      <c r="AF116" s="39">
        <f t="shared" si="50"/>
        <v>5750</v>
      </c>
      <c r="AG116" s="39">
        <f t="shared" si="50"/>
        <v>5595</v>
      </c>
      <c r="AH116" s="39">
        <f t="shared" si="50"/>
        <v>0</v>
      </c>
      <c r="AI116" s="39">
        <f t="shared" si="50"/>
        <v>0</v>
      </c>
      <c r="AJ116" s="39">
        <f t="shared" si="50"/>
        <v>0</v>
      </c>
      <c r="AK116" s="39">
        <f t="shared" si="50"/>
        <v>0</v>
      </c>
      <c r="AL116" s="39">
        <f t="shared" si="50"/>
        <v>0</v>
      </c>
      <c r="AM116" s="39">
        <f t="shared" si="50"/>
        <v>0</v>
      </c>
      <c r="AN116" s="39">
        <f t="shared" si="50"/>
        <v>32.208588957055213</v>
      </c>
      <c r="AO116" s="39">
        <f t="shared" si="50"/>
        <v>1095</v>
      </c>
      <c r="AP116" s="104">
        <f t="shared" si="50"/>
        <v>5.04</v>
      </c>
      <c r="AQ116" s="105">
        <f t="shared" si="50"/>
        <v>4.1399999999999997</v>
      </c>
      <c r="AR116" s="106">
        <f t="shared" si="50"/>
        <v>82.142857142857139</v>
      </c>
      <c r="AS116" s="106">
        <f t="shared" si="50"/>
        <v>21.06537530266344</v>
      </c>
      <c r="AT116" s="107">
        <f t="shared" si="50"/>
        <v>1146</v>
      </c>
      <c r="AU116" s="108">
        <f t="shared" si="50"/>
        <v>2.77</v>
      </c>
      <c r="AV116" s="109">
        <f t="shared" si="50"/>
        <v>1.97</v>
      </c>
      <c r="AW116" s="106">
        <f t="shared" si="50"/>
        <v>72.161172161172161</v>
      </c>
      <c r="AX116" s="106">
        <f t="shared" si="50"/>
        <v>31.046931407942253</v>
      </c>
      <c r="AY116" s="60">
        <f t="shared" si="50"/>
        <v>46.992257296009512</v>
      </c>
      <c r="AZ116" s="96">
        <f t="shared" si="50"/>
        <v>82.55</v>
      </c>
      <c r="BA116" s="67">
        <f t="shared" si="50"/>
        <v>63.4</v>
      </c>
      <c r="BB116" s="67">
        <f t="shared" si="50"/>
        <v>36.700000000000003</v>
      </c>
      <c r="BC116" s="67">
        <f t="shared" si="50"/>
        <v>0.38920000000000005</v>
      </c>
      <c r="BD116" s="67">
        <f t="shared" si="50"/>
        <v>0</v>
      </c>
      <c r="BE116" s="27">
        <f t="shared" si="50"/>
        <v>0</v>
      </c>
      <c r="BF116" s="29">
        <f t="shared" si="50"/>
        <v>12183</v>
      </c>
      <c r="BG116" s="39">
        <f t="shared" si="50"/>
        <v>4425</v>
      </c>
      <c r="BH116" s="40">
        <f t="shared" si="50"/>
        <v>2352</v>
      </c>
      <c r="BI116" s="40">
        <f t="shared" si="50"/>
        <v>0</v>
      </c>
      <c r="BJ116" s="40">
        <f t="shared" si="50"/>
        <v>0</v>
      </c>
      <c r="BK116" s="40">
        <f t="shared" si="50"/>
        <v>5450</v>
      </c>
      <c r="BL116" s="40">
        <f t="shared" si="50"/>
        <v>0</v>
      </c>
      <c r="BM116" s="27">
        <f t="shared" si="50"/>
        <v>0</v>
      </c>
    </row>
    <row r="117" spans="1:65" outlineLevel="3" x14ac:dyDescent="0.3">
      <c r="A117" s="158" t="s">
        <v>26</v>
      </c>
      <c r="B117" s="159"/>
      <c r="C117" s="51">
        <f t="shared" ref="C117:BM117" si="51">SUBTOTAL(5,C85:C115)</f>
        <v>260055</v>
      </c>
      <c r="D117" s="61">
        <f t="shared" si="51"/>
        <v>35.299999999999997</v>
      </c>
      <c r="E117" s="12">
        <f t="shared" si="51"/>
        <v>35</v>
      </c>
      <c r="F117" s="12">
        <f t="shared" si="51"/>
        <v>35.5</v>
      </c>
      <c r="G117" s="12">
        <f t="shared" si="51"/>
        <v>0</v>
      </c>
      <c r="H117" s="12">
        <f t="shared" si="51"/>
        <v>0</v>
      </c>
      <c r="I117" s="12">
        <f t="shared" si="51"/>
        <v>0</v>
      </c>
      <c r="J117" s="12">
        <f t="shared" si="51"/>
        <v>0</v>
      </c>
      <c r="K117" s="12">
        <f t="shared" si="51"/>
        <v>0</v>
      </c>
      <c r="L117" s="12">
        <f t="shared" si="51"/>
        <v>0</v>
      </c>
      <c r="M117" s="72">
        <f t="shared" si="51"/>
        <v>7.1</v>
      </c>
      <c r="N117" s="83">
        <f t="shared" si="51"/>
        <v>7.11</v>
      </c>
      <c r="O117" s="83">
        <f t="shared" si="51"/>
        <v>7.12</v>
      </c>
      <c r="P117" s="83">
        <f t="shared" si="51"/>
        <v>0</v>
      </c>
      <c r="Q117" s="83">
        <f t="shared" si="51"/>
        <v>0</v>
      </c>
      <c r="R117" s="83">
        <f t="shared" si="51"/>
        <v>0</v>
      </c>
      <c r="S117" s="83">
        <f t="shared" si="51"/>
        <v>0</v>
      </c>
      <c r="T117" s="83">
        <f t="shared" si="51"/>
        <v>0</v>
      </c>
      <c r="U117" s="83">
        <f t="shared" si="51"/>
        <v>0</v>
      </c>
      <c r="V117" s="6">
        <f t="shared" si="51"/>
        <v>197.5</v>
      </c>
      <c r="W117" s="41">
        <f t="shared" si="51"/>
        <v>168</v>
      </c>
      <c r="X117" s="41">
        <f t="shared" si="51"/>
        <v>192</v>
      </c>
      <c r="Y117" s="41">
        <f t="shared" si="51"/>
        <v>0</v>
      </c>
      <c r="Z117" s="41">
        <f t="shared" si="51"/>
        <v>0</v>
      </c>
      <c r="AA117" s="41">
        <f t="shared" si="51"/>
        <v>0</v>
      </c>
      <c r="AB117" s="41">
        <f t="shared" si="51"/>
        <v>0</v>
      </c>
      <c r="AC117" s="41">
        <f t="shared" si="51"/>
        <v>0</v>
      </c>
      <c r="AD117" s="41">
        <f t="shared" si="51"/>
        <v>0</v>
      </c>
      <c r="AE117" s="6">
        <f t="shared" si="51"/>
        <v>5050</v>
      </c>
      <c r="AF117" s="41">
        <f t="shared" si="51"/>
        <v>5200</v>
      </c>
      <c r="AG117" s="41">
        <f t="shared" si="51"/>
        <v>4900</v>
      </c>
      <c r="AH117" s="41">
        <f t="shared" si="51"/>
        <v>0</v>
      </c>
      <c r="AI117" s="41">
        <f t="shared" si="51"/>
        <v>0</v>
      </c>
      <c r="AJ117" s="41">
        <f t="shared" si="51"/>
        <v>0</v>
      </c>
      <c r="AK117" s="41">
        <f t="shared" si="51"/>
        <v>0</v>
      </c>
      <c r="AL117" s="41">
        <f t="shared" si="51"/>
        <v>0</v>
      </c>
      <c r="AM117" s="41">
        <f t="shared" si="51"/>
        <v>0</v>
      </c>
      <c r="AN117" s="41">
        <f t="shared" si="51"/>
        <v>19.17808219178082</v>
      </c>
      <c r="AO117" s="41">
        <f t="shared" si="51"/>
        <v>652</v>
      </c>
      <c r="AP117" s="110">
        <f t="shared" si="51"/>
        <v>4.13</v>
      </c>
      <c r="AQ117" s="111">
        <f t="shared" si="51"/>
        <v>3.26</v>
      </c>
      <c r="AR117" s="112">
        <f t="shared" si="51"/>
        <v>78.93462469733656</v>
      </c>
      <c r="AS117" s="112">
        <f t="shared" si="51"/>
        <v>17.857142857142861</v>
      </c>
      <c r="AT117" s="113">
        <f t="shared" si="51"/>
        <v>807</v>
      </c>
      <c r="AU117" s="114">
        <f t="shared" si="51"/>
        <v>2.5099999999999998</v>
      </c>
      <c r="AV117" s="115">
        <f t="shared" si="51"/>
        <v>1.78</v>
      </c>
      <c r="AW117" s="112">
        <f t="shared" si="51"/>
        <v>68.953068592057747</v>
      </c>
      <c r="AX117" s="112">
        <f t="shared" si="51"/>
        <v>27.838827838827839</v>
      </c>
      <c r="AY117" s="61">
        <f t="shared" si="51"/>
        <v>40.116714050576086</v>
      </c>
      <c r="AZ117" s="97">
        <f t="shared" si="51"/>
        <v>78.540000000000006</v>
      </c>
      <c r="BA117" s="68">
        <f t="shared" si="51"/>
        <v>61</v>
      </c>
      <c r="BB117" s="68">
        <f t="shared" si="51"/>
        <v>36.1</v>
      </c>
      <c r="BC117" s="68">
        <f t="shared" si="51"/>
        <v>0.27090000000000003</v>
      </c>
      <c r="BD117" s="68">
        <f t="shared" si="51"/>
        <v>0</v>
      </c>
      <c r="BE117" s="15">
        <f t="shared" si="51"/>
        <v>0</v>
      </c>
      <c r="BF117" s="6">
        <f t="shared" si="51"/>
        <v>8952</v>
      </c>
      <c r="BG117" s="41">
        <f t="shared" si="51"/>
        <v>1358</v>
      </c>
      <c r="BH117" s="42">
        <f t="shared" si="51"/>
        <v>2350</v>
      </c>
      <c r="BI117" s="42">
        <f t="shared" si="51"/>
        <v>0</v>
      </c>
      <c r="BJ117" s="42">
        <f t="shared" si="51"/>
        <v>0</v>
      </c>
      <c r="BK117" s="42">
        <f t="shared" si="51"/>
        <v>4061</v>
      </c>
      <c r="BL117" s="42">
        <f t="shared" si="51"/>
        <v>0</v>
      </c>
      <c r="BM117" s="15">
        <f t="shared" si="51"/>
        <v>0</v>
      </c>
    </row>
    <row r="118" spans="1:65" outlineLevel="2" x14ac:dyDescent="0.3">
      <c r="A118" s="158" t="s">
        <v>15</v>
      </c>
      <c r="B118" s="159"/>
      <c r="C118" s="51">
        <f>IFERROR(SUBTOTAL(1,C85:C115),"")</f>
        <v>286561.90322580643</v>
      </c>
      <c r="D118" s="61">
        <f t="shared" ref="D118:BM118" si="52">IFERROR(SUBTOTAL(1,D85:D115),"")</f>
        <v>36.396774193548396</v>
      </c>
      <c r="E118" s="12">
        <f t="shared" si="52"/>
        <v>36.332258064516125</v>
      </c>
      <c r="F118" s="12">
        <f t="shared" si="52"/>
        <v>36.40967741935485</v>
      </c>
      <c r="G118" s="12" t="str">
        <f t="shared" si="52"/>
        <v/>
      </c>
      <c r="H118" s="12" t="str">
        <f t="shared" si="52"/>
        <v/>
      </c>
      <c r="I118" s="12" t="str">
        <f t="shared" si="52"/>
        <v/>
      </c>
      <c r="J118" s="12" t="str">
        <f t="shared" si="52"/>
        <v/>
      </c>
      <c r="K118" s="12" t="str">
        <f t="shared" si="52"/>
        <v/>
      </c>
      <c r="L118" s="12" t="str">
        <f t="shared" si="52"/>
        <v/>
      </c>
      <c r="M118" s="72">
        <f t="shared" si="52"/>
        <v>7.1645161290322541</v>
      </c>
      <c r="N118" s="83">
        <f t="shared" si="52"/>
        <v>7.1558064516129019</v>
      </c>
      <c r="O118" s="83">
        <f t="shared" si="52"/>
        <v>7.1654838709677398</v>
      </c>
      <c r="P118" s="83" t="str">
        <f t="shared" si="52"/>
        <v/>
      </c>
      <c r="Q118" s="83" t="str">
        <f t="shared" si="52"/>
        <v/>
      </c>
      <c r="R118" s="83" t="str">
        <f t="shared" si="52"/>
        <v/>
      </c>
      <c r="S118" s="83" t="str">
        <f t="shared" si="52"/>
        <v/>
      </c>
      <c r="T118" s="83" t="str">
        <f t="shared" si="52"/>
        <v/>
      </c>
      <c r="U118" s="83" t="str">
        <f t="shared" si="52"/>
        <v/>
      </c>
      <c r="V118" s="6">
        <f t="shared" si="52"/>
        <v>237.875</v>
      </c>
      <c r="W118" s="41">
        <f t="shared" si="52"/>
        <v>230.75</v>
      </c>
      <c r="X118" s="41">
        <f t="shared" si="52"/>
        <v>245</v>
      </c>
      <c r="Y118" s="41" t="str">
        <f t="shared" si="52"/>
        <v/>
      </c>
      <c r="Z118" s="41" t="str">
        <f t="shared" si="52"/>
        <v/>
      </c>
      <c r="AA118" s="41" t="str">
        <f t="shared" si="52"/>
        <v/>
      </c>
      <c r="AB118" s="41" t="str">
        <f t="shared" si="52"/>
        <v/>
      </c>
      <c r="AC118" s="41" t="str">
        <f t="shared" si="52"/>
        <v/>
      </c>
      <c r="AD118" s="41" t="str">
        <f t="shared" si="52"/>
        <v/>
      </c>
      <c r="AE118" s="6">
        <f t="shared" si="52"/>
        <v>5386.875</v>
      </c>
      <c r="AF118" s="41">
        <f t="shared" si="52"/>
        <v>5525</v>
      </c>
      <c r="AG118" s="41">
        <f t="shared" si="52"/>
        <v>5248.75</v>
      </c>
      <c r="AH118" s="41" t="str">
        <f t="shared" si="52"/>
        <v/>
      </c>
      <c r="AI118" s="41" t="str">
        <f t="shared" si="52"/>
        <v/>
      </c>
      <c r="AJ118" s="41" t="str">
        <f t="shared" si="52"/>
        <v/>
      </c>
      <c r="AK118" s="41" t="str">
        <f t="shared" si="52"/>
        <v/>
      </c>
      <c r="AL118" s="41" t="str">
        <f t="shared" si="52"/>
        <v/>
      </c>
      <c r="AM118" s="41" t="str">
        <f t="shared" si="52"/>
        <v/>
      </c>
      <c r="AN118" s="41">
        <f t="shared" si="52"/>
        <v>25.193360122340128</v>
      </c>
      <c r="AO118" s="41">
        <f t="shared" si="52"/>
        <v>845.77419354838707</v>
      </c>
      <c r="AP118" s="110">
        <f t="shared" si="52"/>
        <v>4.59</v>
      </c>
      <c r="AQ118" s="111">
        <f t="shared" si="52"/>
        <v>3.7050000000000001</v>
      </c>
      <c r="AR118" s="112">
        <f t="shared" si="52"/>
        <v>80.640096044968388</v>
      </c>
      <c r="AS118" s="112">
        <f t="shared" si="52"/>
        <v>19.359903955031616</v>
      </c>
      <c r="AT118" s="113">
        <f t="shared" si="52"/>
        <v>946.90322580645159</v>
      </c>
      <c r="AU118" s="114">
        <f t="shared" si="52"/>
        <v>2.6675</v>
      </c>
      <c r="AV118" s="115">
        <f t="shared" si="52"/>
        <v>1.875</v>
      </c>
      <c r="AW118" s="112">
        <f t="shared" si="52"/>
        <v>70.300876936352893</v>
      </c>
      <c r="AX118" s="112">
        <f t="shared" si="52"/>
        <v>29.699123063647111</v>
      </c>
      <c r="AY118" s="61">
        <f t="shared" si="52"/>
        <v>43.230982380015931</v>
      </c>
      <c r="AZ118" s="97">
        <f t="shared" si="52"/>
        <v>81.076818181818169</v>
      </c>
      <c r="BA118" s="68">
        <f t="shared" si="52"/>
        <v>62.3</v>
      </c>
      <c r="BB118" s="68">
        <f t="shared" si="52"/>
        <v>36.379999999999995</v>
      </c>
      <c r="BC118" s="68">
        <f t="shared" si="52"/>
        <v>0.31900000000000006</v>
      </c>
      <c r="BD118" s="68" t="str">
        <f t="shared" si="52"/>
        <v/>
      </c>
      <c r="BE118" s="15" t="str">
        <f>IFERROR(SUBTOTAL(1,BE85:BE115),"")</f>
        <v/>
      </c>
      <c r="BF118" s="6">
        <f t="shared" si="52"/>
        <v>10481.322580645161</v>
      </c>
      <c r="BG118" s="41">
        <f t="shared" si="52"/>
        <v>2911.9677419354839</v>
      </c>
      <c r="BH118" s="42">
        <f t="shared" si="52"/>
        <v>2351.5483870967741</v>
      </c>
      <c r="BI118" s="42" t="str">
        <f t="shared" si="52"/>
        <v/>
      </c>
      <c r="BJ118" s="42" t="str">
        <f t="shared" si="52"/>
        <v/>
      </c>
      <c r="BK118" s="42">
        <f t="shared" si="52"/>
        <v>5217.8064516129034</v>
      </c>
      <c r="BL118" s="42" t="str">
        <f t="shared" si="52"/>
        <v/>
      </c>
      <c r="BM118" s="15" t="str">
        <f t="shared" si="52"/>
        <v/>
      </c>
    </row>
    <row r="119" spans="1:65" ht="17.25" outlineLevel="1" thickBot="1" x14ac:dyDescent="0.35">
      <c r="A119" s="160" t="s">
        <v>58</v>
      </c>
      <c r="B119" s="161"/>
      <c r="C119" s="52">
        <f>SUBTOTAL(9,C85:C115)</f>
        <v>8883419</v>
      </c>
      <c r="D119" s="62"/>
      <c r="E119" s="30"/>
      <c r="F119" s="30"/>
      <c r="G119" s="30"/>
      <c r="H119" s="30"/>
      <c r="I119" s="30"/>
      <c r="J119" s="30"/>
      <c r="K119" s="30"/>
      <c r="L119" s="30"/>
      <c r="M119" s="73"/>
      <c r="N119" s="84"/>
      <c r="O119" s="84"/>
      <c r="P119" s="84"/>
      <c r="Q119" s="84"/>
      <c r="R119" s="84"/>
      <c r="S119" s="84"/>
      <c r="T119" s="84"/>
      <c r="U119" s="84"/>
      <c r="V119" s="93"/>
      <c r="W119" s="94"/>
      <c r="X119" s="94"/>
      <c r="Y119" s="94"/>
      <c r="Z119" s="94"/>
      <c r="AA119" s="94"/>
      <c r="AB119" s="94"/>
      <c r="AC119" s="94"/>
      <c r="AD119" s="94"/>
      <c r="AE119" s="93"/>
      <c r="AF119" s="94"/>
      <c r="AG119" s="94"/>
      <c r="AH119" s="94"/>
      <c r="AI119" s="94"/>
      <c r="AJ119" s="94"/>
      <c r="AK119" s="94"/>
      <c r="AL119" s="94"/>
      <c r="AM119" s="94"/>
      <c r="AN119" s="94"/>
      <c r="AO119" s="43">
        <f>SUBTOTAL(9,AO85:AO115)</f>
        <v>26219</v>
      </c>
      <c r="AP119" s="116"/>
      <c r="AQ119" s="117"/>
      <c r="AR119" s="118"/>
      <c r="AS119" s="118"/>
      <c r="AT119" s="119">
        <f>SUBTOTAL(9,AT85:AT115)</f>
        <v>29354</v>
      </c>
      <c r="AU119" s="120"/>
      <c r="AV119" s="121"/>
      <c r="AW119" s="118"/>
      <c r="AX119" s="118"/>
      <c r="AY119" s="62"/>
      <c r="AZ119" s="98"/>
      <c r="BA119" s="69"/>
      <c r="BB119" s="69"/>
      <c r="BC119" s="69"/>
      <c r="BD119" s="69"/>
      <c r="BE119" s="16">
        <f>SUBTOTAL(9,BE85:BE115)</f>
        <v>0</v>
      </c>
      <c r="BF119" s="7">
        <f t="shared" ref="BF119:BM119" si="53">SUBTOTAL(9,BF85:BF115)</f>
        <v>324921</v>
      </c>
      <c r="BG119" s="43">
        <f t="shared" si="53"/>
        <v>90271</v>
      </c>
      <c r="BH119" s="44">
        <f t="shared" si="53"/>
        <v>72898</v>
      </c>
      <c r="BI119" s="44">
        <f t="shared" si="53"/>
        <v>0</v>
      </c>
      <c r="BJ119" s="44">
        <f t="shared" si="53"/>
        <v>0</v>
      </c>
      <c r="BK119" s="44">
        <f t="shared" si="53"/>
        <v>161752</v>
      </c>
      <c r="BL119" s="44">
        <f t="shared" si="53"/>
        <v>0</v>
      </c>
      <c r="BM119" s="16">
        <f t="shared" si="53"/>
        <v>0</v>
      </c>
    </row>
    <row r="120" spans="1:65" outlineLevel="5" x14ac:dyDescent="0.3">
      <c r="A120" s="21">
        <f t="shared" si="49"/>
        <v>4</v>
      </c>
      <c r="B120" s="33">
        <f>B115+1</f>
        <v>45017</v>
      </c>
      <c r="C120" s="149">
        <v>286368</v>
      </c>
      <c r="D120" s="64">
        <f t="shared" ref="D120:D149" si="54">IFERROR(ROUND(AVERAGE(E120:L120),1),"")</f>
        <v>36.6</v>
      </c>
      <c r="E120" s="12">
        <v>37</v>
      </c>
      <c r="F120" s="12">
        <v>36.200000000000003</v>
      </c>
      <c r="G120" s="12"/>
      <c r="H120" s="12"/>
      <c r="I120" s="12"/>
      <c r="J120" s="12"/>
      <c r="K120" s="12"/>
      <c r="L120" s="12"/>
      <c r="M120" s="74">
        <f t="shared" ref="M120:M149" si="55">IFERROR(ROUND(AVERAGE(N120:U120),1),"")</f>
        <v>7.2</v>
      </c>
      <c r="N120" s="83">
        <v>7.2</v>
      </c>
      <c r="O120" s="83">
        <v>7.2</v>
      </c>
      <c r="P120" s="83"/>
      <c r="Q120" s="83"/>
      <c r="R120" s="83"/>
      <c r="S120" s="83"/>
      <c r="T120" s="83"/>
      <c r="U120" s="83"/>
      <c r="V120" s="5" t="str">
        <f t="shared" ref="V120:V149" si="56">IFERROR(ROUND(AVERAGE(W120:AD120),1),"")</f>
        <v/>
      </c>
      <c r="W120" s="41"/>
      <c r="X120" s="41"/>
      <c r="Y120" s="41"/>
      <c r="Z120" s="41"/>
      <c r="AA120" s="41"/>
      <c r="AB120" s="41"/>
      <c r="AC120" s="41"/>
      <c r="AD120" s="41"/>
      <c r="AE120" s="5" t="str">
        <f t="shared" ref="AE120:AE149" si="57">IFERROR(ROUND(AVERAGE(AF120:AM120),1),"")</f>
        <v/>
      </c>
      <c r="AF120" s="41"/>
      <c r="AG120" s="41"/>
      <c r="AH120" s="41"/>
      <c r="AI120" s="41"/>
      <c r="AJ120" s="41"/>
      <c r="AK120" s="41"/>
      <c r="AL120" s="41"/>
      <c r="AM120" s="41"/>
      <c r="AN120" s="45">
        <f t="shared" ref="AN120:AN149" si="58">21000/AO120</f>
        <v>26.515151515151516</v>
      </c>
      <c r="AO120" s="41">
        <v>792</v>
      </c>
      <c r="AP120" s="110"/>
      <c r="AQ120" s="111"/>
      <c r="AR120" s="126" t="str">
        <f t="shared" ref="AR120:AR149" si="59">IFERROR(AQ120/AP120*100,"")</f>
        <v/>
      </c>
      <c r="AS120" s="126" t="str">
        <f t="shared" ref="AS120:AS149" si="60">IFERROR(100-AR120,"")</f>
        <v/>
      </c>
      <c r="AT120" s="45">
        <v>888</v>
      </c>
      <c r="AU120" s="128"/>
      <c r="AV120" s="129"/>
      <c r="AW120" s="126" t="str">
        <f t="shared" ref="AW120:AW149" si="61">IFERROR(AV120/AU120*100,"")</f>
        <v/>
      </c>
      <c r="AX120" s="126" t="str">
        <f t="shared" ref="AX120:AX149" si="62">IFERROR(100-AW120,"")</f>
        <v/>
      </c>
      <c r="AY120" s="64" t="str">
        <f t="shared" ref="AY120:AY149" si="63">IFERROR((1-((AW120*AS120)/(AX120*AR120)))*100,"")</f>
        <v/>
      </c>
      <c r="AZ120" s="97"/>
      <c r="BA120" s="68"/>
      <c r="BB120" s="68"/>
      <c r="BC120" s="68"/>
      <c r="BD120" s="68"/>
      <c r="BE120" s="15"/>
      <c r="BF120" s="5">
        <f t="shared" ref="BF120:BF149" si="64">IF(SUM(BG120:BM120)=0,"",SUM(BG120:BM120))</f>
        <v>9231</v>
      </c>
      <c r="BG120" s="42">
        <v>1525</v>
      </c>
      <c r="BH120" s="42">
        <v>2352</v>
      </c>
      <c r="BI120" s="42"/>
      <c r="BJ120" s="42"/>
      <c r="BK120" s="42">
        <v>5354</v>
      </c>
      <c r="BL120" s="42"/>
      <c r="BM120" s="15"/>
    </row>
    <row r="121" spans="1:65" outlineLevel="5" x14ac:dyDescent="0.3">
      <c r="A121" s="22">
        <f t="shared" si="49"/>
        <v>4</v>
      </c>
      <c r="B121" s="9">
        <f t="shared" si="48"/>
        <v>45018</v>
      </c>
      <c r="C121" s="150">
        <v>281335</v>
      </c>
      <c r="D121" s="64">
        <f t="shared" si="54"/>
        <v>36.5</v>
      </c>
      <c r="E121" s="12">
        <v>37</v>
      </c>
      <c r="F121" s="12">
        <v>36</v>
      </c>
      <c r="G121" s="12"/>
      <c r="H121" s="12"/>
      <c r="I121" s="12"/>
      <c r="J121" s="12"/>
      <c r="K121" s="12"/>
      <c r="L121" s="12"/>
      <c r="M121" s="74">
        <f t="shared" si="55"/>
        <v>7.2</v>
      </c>
      <c r="N121" s="83">
        <v>7.18</v>
      </c>
      <c r="O121" s="83">
        <v>7.18</v>
      </c>
      <c r="P121" s="83"/>
      <c r="Q121" s="83"/>
      <c r="R121" s="83"/>
      <c r="S121" s="83"/>
      <c r="T121" s="83"/>
      <c r="U121" s="83"/>
      <c r="V121" s="5" t="str">
        <f t="shared" si="56"/>
        <v/>
      </c>
      <c r="W121" s="41"/>
      <c r="X121" s="41"/>
      <c r="Y121" s="41"/>
      <c r="Z121" s="41"/>
      <c r="AA121" s="41"/>
      <c r="AB121" s="41"/>
      <c r="AC121" s="41"/>
      <c r="AD121" s="41"/>
      <c r="AE121" s="5" t="str">
        <f t="shared" si="57"/>
        <v/>
      </c>
      <c r="AF121" s="41"/>
      <c r="AG121" s="41"/>
      <c r="AH121" s="41"/>
      <c r="AI121" s="41"/>
      <c r="AJ121" s="41"/>
      <c r="AK121" s="41"/>
      <c r="AL121" s="41"/>
      <c r="AM121" s="41"/>
      <c r="AN121" s="45">
        <f t="shared" si="58"/>
        <v>29.577464788732396</v>
      </c>
      <c r="AO121" s="41">
        <v>710</v>
      </c>
      <c r="AP121" s="110"/>
      <c r="AQ121" s="111"/>
      <c r="AR121" s="126" t="str">
        <f t="shared" si="59"/>
        <v/>
      </c>
      <c r="AS121" s="126" t="str">
        <f t="shared" si="60"/>
        <v/>
      </c>
      <c r="AT121" s="45">
        <v>883</v>
      </c>
      <c r="AU121" s="128"/>
      <c r="AV121" s="129"/>
      <c r="AW121" s="126" t="str">
        <f t="shared" si="61"/>
        <v/>
      </c>
      <c r="AX121" s="126" t="str">
        <f t="shared" si="62"/>
        <v/>
      </c>
      <c r="AY121" s="64" t="str">
        <f t="shared" si="63"/>
        <v/>
      </c>
      <c r="AZ121" s="97"/>
      <c r="BA121" s="68"/>
      <c r="BB121" s="68"/>
      <c r="BC121" s="68"/>
      <c r="BD121" s="68"/>
      <c r="BE121" s="15"/>
      <c r="BF121" s="5">
        <f t="shared" si="64"/>
        <v>10665</v>
      </c>
      <c r="BG121" s="42">
        <v>2951</v>
      </c>
      <c r="BH121" s="42">
        <v>2352</v>
      </c>
      <c r="BI121" s="42"/>
      <c r="BJ121" s="42"/>
      <c r="BK121" s="42">
        <v>5362</v>
      </c>
      <c r="BL121" s="42"/>
      <c r="BM121" s="15"/>
    </row>
    <row r="122" spans="1:65" outlineLevel="5" x14ac:dyDescent="0.3">
      <c r="A122" s="22">
        <f t="shared" si="49"/>
        <v>4</v>
      </c>
      <c r="B122" s="9">
        <f t="shared" si="48"/>
        <v>45019</v>
      </c>
      <c r="C122" s="150">
        <v>282809</v>
      </c>
      <c r="D122" s="64">
        <f t="shared" si="54"/>
        <v>37.5</v>
      </c>
      <c r="E122" s="12">
        <v>37.1</v>
      </c>
      <c r="F122" s="12">
        <v>37.9</v>
      </c>
      <c r="G122" s="12"/>
      <c r="H122" s="12"/>
      <c r="I122" s="12"/>
      <c r="J122" s="12"/>
      <c r="K122" s="12"/>
      <c r="L122" s="12"/>
      <c r="M122" s="74">
        <f t="shared" si="55"/>
        <v>7.1</v>
      </c>
      <c r="N122" s="83">
        <v>7.14</v>
      </c>
      <c r="O122" s="83">
        <v>7.15</v>
      </c>
      <c r="P122" s="83"/>
      <c r="Q122" s="83"/>
      <c r="R122" s="83"/>
      <c r="S122" s="83"/>
      <c r="T122" s="83"/>
      <c r="U122" s="83"/>
      <c r="V122" s="5" t="str">
        <f t="shared" si="56"/>
        <v/>
      </c>
      <c r="W122" s="41"/>
      <c r="X122" s="41"/>
      <c r="Y122" s="41"/>
      <c r="Z122" s="41"/>
      <c r="AA122" s="41"/>
      <c r="AB122" s="41"/>
      <c r="AC122" s="41"/>
      <c r="AD122" s="41"/>
      <c r="AE122" s="5" t="str">
        <f t="shared" si="57"/>
        <v/>
      </c>
      <c r="AF122" s="41"/>
      <c r="AG122" s="41"/>
      <c r="AH122" s="41"/>
      <c r="AI122" s="41"/>
      <c r="AJ122" s="41"/>
      <c r="AK122" s="41"/>
      <c r="AL122" s="41"/>
      <c r="AM122" s="41"/>
      <c r="AN122" s="45">
        <f t="shared" si="58"/>
        <v>31.390134529147982</v>
      </c>
      <c r="AO122" s="41">
        <v>669</v>
      </c>
      <c r="AP122" s="110"/>
      <c r="AQ122" s="111"/>
      <c r="AR122" s="126" t="str">
        <f t="shared" si="59"/>
        <v/>
      </c>
      <c r="AS122" s="126" t="str">
        <f t="shared" si="60"/>
        <v/>
      </c>
      <c r="AT122" s="45">
        <v>816</v>
      </c>
      <c r="AU122" s="128"/>
      <c r="AV122" s="129"/>
      <c r="AW122" s="126" t="str">
        <f t="shared" si="61"/>
        <v/>
      </c>
      <c r="AX122" s="126" t="str">
        <f t="shared" si="62"/>
        <v/>
      </c>
      <c r="AY122" s="64" t="str">
        <f t="shared" si="63"/>
        <v/>
      </c>
      <c r="AZ122" s="97">
        <v>79.709999999999994</v>
      </c>
      <c r="BA122" s="68"/>
      <c r="BB122" s="68"/>
      <c r="BC122" s="68"/>
      <c r="BD122" s="68"/>
      <c r="BE122" s="15"/>
      <c r="BF122" s="5">
        <f t="shared" si="64"/>
        <v>10941</v>
      </c>
      <c r="BG122" s="42">
        <v>3266</v>
      </c>
      <c r="BH122" s="42">
        <v>2350</v>
      </c>
      <c r="BI122" s="42"/>
      <c r="BJ122" s="42"/>
      <c r="BK122" s="42">
        <v>5325</v>
      </c>
      <c r="BL122" s="42"/>
      <c r="BM122" s="15"/>
    </row>
    <row r="123" spans="1:65" outlineLevel="5" x14ac:dyDescent="0.3">
      <c r="A123" s="22">
        <f t="shared" si="49"/>
        <v>4</v>
      </c>
      <c r="B123" s="9">
        <f t="shared" si="48"/>
        <v>45020</v>
      </c>
      <c r="C123" s="150">
        <v>275201</v>
      </c>
      <c r="D123" s="64">
        <f t="shared" si="54"/>
        <v>36.5</v>
      </c>
      <c r="E123" s="12">
        <v>37</v>
      </c>
      <c r="F123" s="12">
        <v>36</v>
      </c>
      <c r="G123" s="12"/>
      <c r="H123" s="12"/>
      <c r="I123" s="12"/>
      <c r="J123" s="12"/>
      <c r="K123" s="12"/>
      <c r="L123" s="12"/>
      <c r="M123" s="74">
        <f t="shared" si="55"/>
        <v>7.1</v>
      </c>
      <c r="N123" s="83">
        <v>7.13</v>
      </c>
      <c r="O123" s="83">
        <v>7.16</v>
      </c>
      <c r="P123" s="83"/>
      <c r="Q123" s="83"/>
      <c r="R123" s="83"/>
      <c r="S123" s="83"/>
      <c r="T123" s="83"/>
      <c r="U123" s="83"/>
      <c r="V123" s="5">
        <f t="shared" si="56"/>
        <v>227</v>
      </c>
      <c r="W123" s="41">
        <v>193</v>
      </c>
      <c r="X123" s="41">
        <v>261</v>
      </c>
      <c r="Y123" s="41"/>
      <c r="Z123" s="41"/>
      <c r="AA123" s="41"/>
      <c r="AB123" s="41"/>
      <c r="AC123" s="41"/>
      <c r="AD123" s="41"/>
      <c r="AE123" s="5">
        <f t="shared" si="57"/>
        <v>5592.5</v>
      </c>
      <c r="AF123" s="41">
        <v>5720</v>
      </c>
      <c r="AG123" s="41">
        <v>5465</v>
      </c>
      <c r="AH123" s="41"/>
      <c r="AI123" s="41"/>
      <c r="AJ123" s="41"/>
      <c r="AK123" s="41"/>
      <c r="AL123" s="41"/>
      <c r="AM123" s="41"/>
      <c r="AN123" s="45">
        <f t="shared" si="58"/>
        <v>33.386327503974563</v>
      </c>
      <c r="AO123" s="41">
        <v>629</v>
      </c>
      <c r="AP123" s="110">
        <v>4.66</v>
      </c>
      <c r="AQ123" s="110">
        <v>3.69</v>
      </c>
      <c r="AR123" s="126">
        <f t="shared" si="59"/>
        <v>79.184549356223172</v>
      </c>
      <c r="AS123" s="126">
        <f t="shared" si="60"/>
        <v>20.815450643776828</v>
      </c>
      <c r="AT123" s="45">
        <v>807</v>
      </c>
      <c r="AU123" s="128">
        <v>2.76</v>
      </c>
      <c r="AV123" s="128">
        <v>1.85</v>
      </c>
      <c r="AW123" s="126">
        <f t="shared" si="61"/>
        <v>67.028985507246389</v>
      </c>
      <c r="AX123" s="126">
        <f t="shared" si="62"/>
        <v>32.971014492753611</v>
      </c>
      <c r="AY123" s="64">
        <f t="shared" si="63"/>
        <v>46.55886119300748</v>
      </c>
      <c r="AZ123" s="97">
        <v>81.44</v>
      </c>
      <c r="BA123" s="68"/>
      <c r="BB123" s="68"/>
      <c r="BC123" s="68"/>
      <c r="BD123" s="68"/>
      <c r="BE123" s="15"/>
      <c r="BF123" s="5">
        <f t="shared" si="64"/>
        <v>11472</v>
      </c>
      <c r="BG123" s="42">
        <v>3807</v>
      </c>
      <c r="BH123" s="42">
        <v>2351</v>
      </c>
      <c r="BI123" s="42"/>
      <c r="BJ123" s="42"/>
      <c r="BK123" s="42">
        <v>5314</v>
      </c>
      <c r="BL123" s="42"/>
      <c r="BM123" s="15"/>
    </row>
    <row r="124" spans="1:65" outlineLevel="5" x14ac:dyDescent="0.3">
      <c r="A124" s="22">
        <f t="shared" si="49"/>
        <v>4</v>
      </c>
      <c r="B124" s="9">
        <f t="shared" si="48"/>
        <v>45021</v>
      </c>
      <c r="C124" s="150">
        <v>312244</v>
      </c>
      <c r="D124" s="64">
        <f t="shared" si="54"/>
        <v>36.299999999999997</v>
      </c>
      <c r="E124" s="12">
        <v>36</v>
      </c>
      <c r="F124" s="12">
        <v>36.5</v>
      </c>
      <c r="G124" s="12"/>
      <c r="H124" s="12"/>
      <c r="I124" s="12"/>
      <c r="J124" s="12"/>
      <c r="K124" s="12"/>
      <c r="L124" s="12"/>
      <c r="M124" s="74">
        <f t="shared" si="55"/>
        <v>7.2</v>
      </c>
      <c r="N124" s="83">
        <v>7.15</v>
      </c>
      <c r="O124" s="83">
        <v>7.18</v>
      </c>
      <c r="P124" s="83"/>
      <c r="Q124" s="83"/>
      <c r="R124" s="83"/>
      <c r="S124" s="83"/>
      <c r="T124" s="83"/>
      <c r="U124" s="83"/>
      <c r="V124" s="5" t="str">
        <f t="shared" si="56"/>
        <v/>
      </c>
      <c r="W124" s="41" t="s">
        <v>103</v>
      </c>
      <c r="X124" s="41" t="s">
        <v>103</v>
      </c>
      <c r="Y124" s="41"/>
      <c r="Z124" s="41"/>
      <c r="AA124" s="41"/>
      <c r="AB124" s="41"/>
      <c r="AC124" s="41"/>
      <c r="AD124" s="41"/>
      <c r="AE124" s="5" t="str">
        <f t="shared" si="57"/>
        <v/>
      </c>
      <c r="AF124" s="41" t="s">
        <v>103</v>
      </c>
      <c r="AG124" s="41" t="s">
        <v>103</v>
      </c>
      <c r="AH124" s="41"/>
      <c r="AI124" s="41"/>
      <c r="AJ124" s="41"/>
      <c r="AK124" s="41"/>
      <c r="AL124" s="41"/>
      <c r="AM124" s="41"/>
      <c r="AN124" s="45">
        <f t="shared" si="58"/>
        <v>32.8125</v>
      </c>
      <c r="AO124" s="41">
        <v>640</v>
      </c>
      <c r="AP124" s="110" t="s">
        <v>103</v>
      </c>
      <c r="AQ124" s="110" t="s">
        <v>103</v>
      </c>
      <c r="AR124" s="126" t="str">
        <f t="shared" si="59"/>
        <v/>
      </c>
      <c r="AS124" s="126" t="str">
        <f t="shared" si="60"/>
        <v/>
      </c>
      <c r="AT124" s="45">
        <v>789</v>
      </c>
      <c r="AU124" s="128"/>
      <c r="AV124" s="128"/>
      <c r="AW124" s="126" t="str">
        <f t="shared" si="61"/>
        <v/>
      </c>
      <c r="AX124" s="126" t="str">
        <f t="shared" si="62"/>
        <v/>
      </c>
      <c r="AY124" s="64" t="str">
        <f t="shared" si="63"/>
        <v/>
      </c>
      <c r="AZ124" s="97">
        <v>81.459999999999994</v>
      </c>
      <c r="BA124" s="68"/>
      <c r="BB124" s="68"/>
      <c r="BC124" s="68"/>
      <c r="BD124" s="68"/>
      <c r="BE124" s="15"/>
      <c r="BF124" s="5">
        <f t="shared" si="64"/>
        <v>8975</v>
      </c>
      <c r="BG124" s="42">
        <v>1283</v>
      </c>
      <c r="BH124" s="42">
        <v>2352</v>
      </c>
      <c r="BI124" s="42"/>
      <c r="BJ124" s="42"/>
      <c r="BK124" s="42">
        <v>5340</v>
      </c>
      <c r="BL124" s="42"/>
      <c r="BM124" s="15"/>
    </row>
    <row r="125" spans="1:65" outlineLevel="5" x14ac:dyDescent="0.3">
      <c r="A125" s="22">
        <f t="shared" si="49"/>
        <v>4</v>
      </c>
      <c r="B125" s="9">
        <f t="shared" si="48"/>
        <v>45022</v>
      </c>
      <c r="C125" s="150">
        <v>331422</v>
      </c>
      <c r="D125" s="64">
        <f t="shared" si="54"/>
        <v>36.5</v>
      </c>
      <c r="E125" s="12">
        <v>36.6</v>
      </c>
      <c r="F125" s="12">
        <v>36.4</v>
      </c>
      <c r="G125" s="12"/>
      <c r="H125" s="12"/>
      <c r="I125" s="12"/>
      <c r="J125" s="12"/>
      <c r="K125" s="12"/>
      <c r="L125" s="12"/>
      <c r="M125" s="74">
        <f t="shared" si="55"/>
        <v>7.2</v>
      </c>
      <c r="N125" s="83">
        <v>7.16</v>
      </c>
      <c r="O125" s="83">
        <v>7.16</v>
      </c>
      <c r="P125" s="83"/>
      <c r="Q125" s="83"/>
      <c r="R125" s="83"/>
      <c r="S125" s="83"/>
      <c r="T125" s="83"/>
      <c r="U125" s="83"/>
      <c r="V125" s="5" t="str">
        <f t="shared" si="56"/>
        <v/>
      </c>
      <c r="W125" s="41" t="s">
        <v>103</v>
      </c>
      <c r="X125" s="41" t="s">
        <v>103</v>
      </c>
      <c r="Y125" s="41"/>
      <c r="Z125" s="41"/>
      <c r="AA125" s="41"/>
      <c r="AB125" s="41"/>
      <c r="AC125" s="41"/>
      <c r="AD125" s="41"/>
      <c r="AE125" s="5" t="str">
        <f t="shared" si="57"/>
        <v/>
      </c>
      <c r="AF125" s="41" t="s">
        <v>103</v>
      </c>
      <c r="AG125" s="41" t="s">
        <v>103</v>
      </c>
      <c r="AH125" s="41"/>
      <c r="AI125" s="41"/>
      <c r="AJ125" s="41"/>
      <c r="AK125" s="41"/>
      <c r="AL125" s="41"/>
      <c r="AM125" s="41"/>
      <c r="AN125" s="45">
        <f t="shared" si="58"/>
        <v>30.085959885386821</v>
      </c>
      <c r="AO125" s="41">
        <v>698</v>
      </c>
      <c r="AP125" s="110" t="s">
        <v>103</v>
      </c>
      <c r="AQ125" s="110" t="s">
        <v>103</v>
      </c>
      <c r="AR125" s="126" t="str">
        <f t="shared" si="59"/>
        <v/>
      </c>
      <c r="AS125" s="126" t="str">
        <f t="shared" si="60"/>
        <v/>
      </c>
      <c r="AT125" s="45">
        <v>993</v>
      </c>
      <c r="AU125" s="128"/>
      <c r="AV125" s="128"/>
      <c r="AW125" s="126" t="str">
        <f t="shared" si="61"/>
        <v/>
      </c>
      <c r="AX125" s="126" t="str">
        <f t="shared" si="62"/>
        <v/>
      </c>
      <c r="AY125" s="64" t="str">
        <f t="shared" si="63"/>
        <v/>
      </c>
      <c r="AZ125" s="97">
        <v>81.47</v>
      </c>
      <c r="BA125" s="68"/>
      <c r="BB125" s="68"/>
      <c r="BC125" s="68"/>
      <c r="BD125" s="68"/>
      <c r="BE125" s="15"/>
      <c r="BF125" s="5">
        <f t="shared" si="64"/>
        <v>12579</v>
      </c>
      <c r="BG125" s="42">
        <v>4884</v>
      </c>
      <c r="BH125" s="42">
        <v>2352</v>
      </c>
      <c r="BI125" s="42"/>
      <c r="BJ125" s="42"/>
      <c r="BK125" s="42">
        <v>5343</v>
      </c>
      <c r="BL125" s="42"/>
      <c r="BM125" s="15"/>
    </row>
    <row r="126" spans="1:65" outlineLevel="5" x14ac:dyDescent="0.3">
      <c r="A126" s="22">
        <f t="shared" si="49"/>
        <v>4</v>
      </c>
      <c r="B126" s="9">
        <f t="shared" si="48"/>
        <v>45023</v>
      </c>
      <c r="C126" s="150">
        <v>331417</v>
      </c>
      <c r="D126" s="64">
        <f t="shared" si="54"/>
        <v>37</v>
      </c>
      <c r="E126" s="12">
        <v>36.5</v>
      </c>
      <c r="F126" s="12">
        <v>37.5</v>
      </c>
      <c r="G126" s="12"/>
      <c r="H126" s="12"/>
      <c r="I126" s="12"/>
      <c r="J126" s="12"/>
      <c r="K126" s="12"/>
      <c r="L126" s="12"/>
      <c r="M126" s="74">
        <f t="shared" si="55"/>
        <v>7.2</v>
      </c>
      <c r="N126" s="83">
        <v>7.14</v>
      </c>
      <c r="O126" s="83">
        <v>7.19</v>
      </c>
      <c r="P126" s="83"/>
      <c r="Q126" s="83"/>
      <c r="R126" s="83"/>
      <c r="S126" s="83"/>
      <c r="T126" s="83"/>
      <c r="U126" s="83"/>
      <c r="V126" s="5" t="str">
        <f t="shared" si="56"/>
        <v/>
      </c>
      <c r="W126" s="41" t="s">
        <v>103</v>
      </c>
      <c r="X126" s="41" t="s">
        <v>103</v>
      </c>
      <c r="Y126" s="41"/>
      <c r="Z126" s="41"/>
      <c r="AA126" s="41"/>
      <c r="AB126" s="41"/>
      <c r="AC126" s="41"/>
      <c r="AD126" s="41"/>
      <c r="AE126" s="5" t="str">
        <f t="shared" si="57"/>
        <v/>
      </c>
      <c r="AF126" s="41" t="s">
        <v>103</v>
      </c>
      <c r="AG126" s="41" t="s">
        <v>103</v>
      </c>
      <c r="AH126" s="41"/>
      <c r="AI126" s="41"/>
      <c r="AJ126" s="41"/>
      <c r="AK126" s="41"/>
      <c r="AL126" s="41"/>
      <c r="AM126" s="41"/>
      <c r="AN126" s="45">
        <f t="shared" si="58"/>
        <v>31.914893617021278</v>
      </c>
      <c r="AO126" s="41">
        <v>658</v>
      </c>
      <c r="AP126" s="110" t="s">
        <v>103</v>
      </c>
      <c r="AQ126" s="110" t="s">
        <v>103</v>
      </c>
      <c r="AR126" s="126" t="str">
        <f t="shared" si="59"/>
        <v/>
      </c>
      <c r="AS126" s="126" t="str">
        <f t="shared" si="60"/>
        <v/>
      </c>
      <c r="AT126" s="45">
        <v>816</v>
      </c>
      <c r="AU126" s="128"/>
      <c r="AV126" s="128"/>
      <c r="AW126" s="126" t="str">
        <f t="shared" si="61"/>
        <v/>
      </c>
      <c r="AX126" s="126" t="str">
        <f t="shared" si="62"/>
        <v/>
      </c>
      <c r="AY126" s="64" t="str">
        <f t="shared" si="63"/>
        <v/>
      </c>
      <c r="AZ126" s="97">
        <v>81.489999999999995</v>
      </c>
      <c r="BA126" s="68">
        <v>63</v>
      </c>
      <c r="BB126" s="68">
        <v>36.200000000000003</v>
      </c>
      <c r="BC126" s="68">
        <f>2731*0.0001</f>
        <v>0.27310000000000001</v>
      </c>
      <c r="BD126" s="68"/>
      <c r="BE126" s="15"/>
      <c r="BF126" s="5">
        <f t="shared" si="64"/>
        <v>12161</v>
      </c>
      <c r="BG126" s="42">
        <v>4702</v>
      </c>
      <c r="BH126" s="42">
        <v>2352</v>
      </c>
      <c r="BI126" s="42"/>
      <c r="BJ126" s="42"/>
      <c r="BK126" s="42">
        <v>5107</v>
      </c>
      <c r="BL126" s="42"/>
      <c r="BM126" s="15"/>
    </row>
    <row r="127" spans="1:65" outlineLevel="5" x14ac:dyDescent="0.3">
      <c r="A127" s="22">
        <f t="shared" si="49"/>
        <v>4</v>
      </c>
      <c r="B127" s="9">
        <f t="shared" si="48"/>
        <v>45024</v>
      </c>
      <c r="C127" s="150">
        <v>327886</v>
      </c>
      <c r="D127" s="64">
        <f t="shared" si="54"/>
        <v>37.299999999999997</v>
      </c>
      <c r="E127" s="12">
        <v>37</v>
      </c>
      <c r="F127" s="12">
        <v>37.5</v>
      </c>
      <c r="G127" s="12"/>
      <c r="H127" s="12"/>
      <c r="I127" s="12"/>
      <c r="J127" s="12"/>
      <c r="K127" s="12"/>
      <c r="L127" s="12"/>
      <c r="M127" s="74">
        <f t="shared" si="55"/>
        <v>7.2</v>
      </c>
      <c r="N127" s="83">
        <v>7.18</v>
      </c>
      <c r="O127" s="83">
        <v>7.2</v>
      </c>
      <c r="P127" s="83"/>
      <c r="Q127" s="83"/>
      <c r="R127" s="83"/>
      <c r="S127" s="83"/>
      <c r="T127" s="83"/>
      <c r="U127" s="83"/>
      <c r="V127" s="5" t="str">
        <f t="shared" si="56"/>
        <v/>
      </c>
      <c r="W127" s="41" t="s">
        <v>103</v>
      </c>
      <c r="X127" s="41" t="s">
        <v>103</v>
      </c>
      <c r="Y127" s="41"/>
      <c r="Z127" s="41"/>
      <c r="AA127" s="41"/>
      <c r="AB127" s="41"/>
      <c r="AC127" s="41"/>
      <c r="AD127" s="41"/>
      <c r="AE127" s="5" t="str">
        <f t="shared" si="57"/>
        <v/>
      </c>
      <c r="AF127" s="41" t="s">
        <v>103</v>
      </c>
      <c r="AG127" s="41" t="s">
        <v>103</v>
      </c>
      <c r="AH127" s="41"/>
      <c r="AI127" s="41"/>
      <c r="AJ127" s="41"/>
      <c r="AK127" s="41"/>
      <c r="AL127" s="41"/>
      <c r="AM127" s="41"/>
      <c r="AN127" s="45">
        <f t="shared" si="58"/>
        <v>30.927835051546392</v>
      </c>
      <c r="AO127" s="41">
        <v>679</v>
      </c>
      <c r="AP127" s="110" t="s">
        <v>103</v>
      </c>
      <c r="AQ127" s="110" t="s">
        <v>103</v>
      </c>
      <c r="AR127" s="126" t="str">
        <f t="shared" si="59"/>
        <v/>
      </c>
      <c r="AS127" s="126" t="str">
        <f t="shared" si="60"/>
        <v/>
      </c>
      <c r="AT127" s="45">
        <v>812</v>
      </c>
      <c r="AU127" s="128"/>
      <c r="AV127" s="128"/>
      <c r="AW127" s="126" t="str">
        <f t="shared" si="61"/>
        <v/>
      </c>
      <c r="AX127" s="126" t="str">
        <f t="shared" si="62"/>
        <v/>
      </c>
      <c r="AY127" s="64" t="str">
        <f t="shared" si="63"/>
        <v/>
      </c>
      <c r="AZ127" s="97" t="s">
        <v>103</v>
      </c>
      <c r="BA127" s="68" t="s">
        <v>103</v>
      </c>
      <c r="BB127" s="68" t="s">
        <v>103</v>
      </c>
      <c r="BC127" s="68" t="s">
        <v>103</v>
      </c>
      <c r="BD127" s="68"/>
      <c r="BE127" s="15"/>
      <c r="BF127" s="5">
        <f t="shared" si="64"/>
        <v>9632</v>
      </c>
      <c r="BG127" s="42">
        <v>2034</v>
      </c>
      <c r="BH127" s="42">
        <v>2352</v>
      </c>
      <c r="BI127" s="42"/>
      <c r="BJ127" s="42"/>
      <c r="BK127" s="42">
        <v>5246</v>
      </c>
      <c r="BL127" s="42"/>
      <c r="BM127" s="15"/>
    </row>
    <row r="128" spans="1:65" outlineLevel="5" x14ac:dyDescent="0.3">
      <c r="A128" s="22">
        <f t="shared" si="49"/>
        <v>4</v>
      </c>
      <c r="B128" s="9">
        <f t="shared" si="48"/>
        <v>45025</v>
      </c>
      <c r="C128" s="150">
        <v>316926</v>
      </c>
      <c r="D128" s="64">
        <f t="shared" si="54"/>
        <v>36.1</v>
      </c>
      <c r="E128" s="12">
        <v>35.4</v>
      </c>
      <c r="F128" s="12">
        <v>36.799999999999997</v>
      </c>
      <c r="G128" s="12"/>
      <c r="H128" s="12"/>
      <c r="I128" s="12"/>
      <c r="J128" s="12"/>
      <c r="K128" s="12"/>
      <c r="L128" s="12"/>
      <c r="M128" s="74">
        <f t="shared" si="55"/>
        <v>7.2</v>
      </c>
      <c r="N128" s="83">
        <v>7.15</v>
      </c>
      <c r="O128" s="83">
        <v>7.21</v>
      </c>
      <c r="P128" s="83"/>
      <c r="Q128" s="83"/>
      <c r="R128" s="83"/>
      <c r="S128" s="83"/>
      <c r="T128" s="83"/>
      <c r="U128" s="83"/>
      <c r="V128" s="5" t="str">
        <f t="shared" si="56"/>
        <v/>
      </c>
      <c r="W128" s="41" t="s">
        <v>103</v>
      </c>
      <c r="X128" s="41" t="s">
        <v>103</v>
      </c>
      <c r="Y128" s="41"/>
      <c r="Z128" s="41"/>
      <c r="AA128" s="41"/>
      <c r="AB128" s="41"/>
      <c r="AC128" s="41"/>
      <c r="AD128" s="41"/>
      <c r="AE128" s="5" t="str">
        <f t="shared" si="57"/>
        <v/>
      </c>
      <c r="AF128" s="41" t="s">
        <v>103</v>
      </c>
      <c r="AG128" s="41" t="s">
        <v>103</v>
      </c>
      <c r="AH128" s="41"/>
      <c r="AI128" s="41"/>
      <c r="AJ128" s="41"/>
      <c r="AK128" s="41"/>
      <c r="AL128" s="41"/>
      <c r="AM128" s="41"/>
      <c r="AN128" s="45">
        <f t="shared" si="58"/>
        <v>30.172413793103448</v>
      </c>
      <c r="AO128" s="41">
        <v>696</v>
      </c>
      <c r="AP128" s="110" t="s">
        <v>103</v>
      </c>
      <c r="AQ128" s="110" t="s">
        <v>103</v>
      </c>
      <c r="AR128" s="126" t="str">
        <f t="shared" si="59"/>
        <v/>
      </c>
      <c r="AS128" s="126" t="str">
        <f t="shared" si="60"/>
        <v/>
      </c>
      <c r="AT128" s="45">
        <v>845</v>
      </c>
      <c r="AU128" s="128"/>
      <c r="AV128" s="128"/>
      <c r="AW128" s="126" t="str">
        <f t="shared" si="61"/>
        <v/>
      </c>
      <c r="AX128" s="126" t="str">
        <f t="shared" si="62"/>
        <v/>
      </c>
      <c r="AY128" s="64" t="str">
        <f t="shared" si="63"/>
        <v/>
      </c>
      <c r="AZ128" s="97" t="s">
        <v>103</v>
      </c>
      <c r="BA128" s="68" t="s">
        <v>103</v>
      </c>
      <c r="BB128" s="68" t="s">
        <v>103</v>
      </c>
      <c r="BC128" s="68" t="s">
        <v>103</v>
      </c>
      <c r="BD128" s="68"/>
      <c r="BE128" s="15"/>
      <c r="BF128" s="5">
        <f t="shared" si="64"/>
        <v>8844</v>
      </c>
      <c r="BG128" s="42">
        <v>1236</v>
      </c>
      <c r="BH128" s="42">
        <v>2352</v>
      </c>
      <c r="BI128" s="42"/>
      <c r="BJ128" s="42"/>
      <c r="BK128" s="42">
        <v>5256</v>
      </c>
      <c r="BL128" s="42"/>
      <c r="BM128" s="15"/>
    </row>
    <row r="129" spans="1:65" outlineLevel="5" x14ac:dyDescent="0.3">
      <c r="A129" s="22">
        <f t="shared" si="49"/>
        <v>4</v>
      </c>
      <c r="B129" s="9">
        <f t="shared" si="48"/>
        <v>45026</v>
      </c>
      <c r="C129" s="150">
        <v>313630</v>
      </c>
      <c r="D129" s="64">
        <f t="shared" si="54"/>
        <v>35.5</v>
      </c>
      <c r="E129" s="12">
        <v>35</v>
      </c>
      <c r="F129" s="12">
        <v>36</v>
      </c>
      <c r="G129" s="12"/>
      <c r="H129" s="12"/>
      <c r="I129" s="12"/>
      <c r="J129" s="12"/>
      <c r="K129" s="12"/>
      <c r="L129" s="12"/>
      <c r="M129" s="74">
        <f t="shared" si="55"/>
        <v>7.2</v>
      </c>
      <c r="N129" s="83">
        <v>7.17</v>
      </c>
      <c r="O129" s="83">
        <v>7.2</v>
      </c>
      <c r="P129" s="83"/>
      <c r="Q129" s="83"/>
      <c r="R129" s="83"/>
      <c r="S129" s="83"/>
      <c r="T129" s="83"/>
      <c r="U129" s="83"/>
      <c r="V129" s="5" t="str">
        <f t="shared" si="56"/>
        <v/>
      </c>
      <c r="W129" s="41" t="s">
        <v>103</v>
      </c>
      <c r="X129" s="41" t="s">
        <v>103</v>
      </c>
      <c r="Y129" s="41"/>
      <c r="Z129" s="41"/>
      <c r="AA129" s="41"/>
      <c r="AB129" s="41"/>
      <c r="AC129" s="41"/>
      <c r="AD129" s="41"/>
      <c r="AE129" s="5" t="str">
        <f t="shared" si="57"/>
        <v/>
      </c>
      <c r="AF129" s="41" t="s">
        <v>103</v>
      </c>
      <c r="AG129" s="41" t="s">
        <v>103</v>
      </c>
      <c r="AH129" s="41"/>
      <c r="AI129" s="41"/>
      <c r="AJ129" s="41"/>
      <c r="AK129" s="41"/>
      <c r="AL129" s="41"/>
      <c r="AM129" s="41"/>
      <c r="AN129" s="45">
        <f t="shared" si="58"/>
        <v>26.888604353393085</v>
      </c>
      <c r="AO129" s="41">
        <v>781</v>
      </c>
      <c r="AP129" s="110" t="s">
        <v>103</v>
      </c>
      <c r="AQ129" s="110" t="s">
        <v>103</v>
      </c>
      <c r="AR129" s="126" t="str">
        <f t="shared" si="59"/>
        <v/>
      </c>
      <c r="AS129" s="126" t="str">
        <f t="shared" si="60"/>
        <v/>
      </c>
      <c r="AT129" s="45">
        <v>978</v>
      </c>
      <c r="AU129" s="128"/>
      <c r="AV129" s="128"/>
      <c r="AW129" s="126" t="str">
        <f t="shared" si="61"/>
        <v/>
      </c>
      <c r="AX129" s="126" t="str">
        <f t="shared" si="62"/>
        <v/>
      </c>
      <c r="AY129" s="64" t="str">
        <f t="shared" si="63"/>
        <v/>
      </c>
      <c r="AZ129" s="97">
        <v>81.459999999999994</v>
      </c>
      <c r="BA129" s="68" t="s">
        <v>103</v>
      </c>
      <c r="BB129" s="68" t="s">
        <v>103</v>
      </c>
      <c r="BC129" s="68" t="s">
        <v>103</v>
      </c>
      <c r="BD129" s="68"/>
      <c r="BE129" s="15"/>
      <c r="BF129" s="5">
        <f t="shared" si="64"/>
        <v>12478</v>
      </c>
      <c r="BG129" s="42">
        <v>4795</v>
      </c>
      <c r="BH129" s="42">
        <v>2352</v>
      </c>
      <c r="BI129" s="42"/>
      <c r="BJ129" s="42"/>
      <c r="BK129" s="42">
        <v>5331</v>
      </c>
      <c r="BL129" s="42"/>
      <c r="BM129" s="15"/>
    </row>
    <row r="130" spans="1:65" outlineLevel="5" x14ac:dyDescent="0.3">
      <c r="A130" s="22">
        <f t="shared" si="49"/>
        <v>4</v>
      </c>
      <c r="B130" s="9">
        <f t="shared" si="48"/>
        <v>45027</v>
      </c>
      <c r="C130" s="150">
        <v>309272</v>
      </c>
      <c r="D130" s="64">
        <f t="shared" si="54"/>
        <v>36.799999999999997</v>
      </c>
      <c r="E130" s="12">
        <v>36.700000000000003</v>
      </c>
      <c r="F130" s="12">
        <v>36.799999999999997</v>
      </c>
      <c r="G130" s="12"/>
      <c r="H130" s="12"/>
      <c r="I130" s="12"/>
      <c r="J130" s="12"/>
      <c r="K130" s="12"/>
      <c r="L130" s="12"/>
      <c r="M130" s="74">
        <f t="shared" si="55"/>
        <v>7.2</v>
      </c>
      <c r="N130" s="83">
        <v>7.18</v>
      </c>
      <c r="O130" s="83">
        <v>7.24</v>
      </c>
      <c r="P130" s="83"/>
      <c r="Q130" s="83"/>
      <c r="R130" s="83"/>
      <c r="S130" s="83"/>
      <c r="T130" s="83"/>
      <c r="U130" s="83"/>
      <c r="V130" s="5" t="str">
        <f t="shared" si="56"/>
        <v/>
      </c>
      <c r="W130" s="41" t="s">
        <v>103</v>
      </c>
      <c r="X130" s="41" t="s">
        <v>103</v>
      </c>
      <c r="Y130" s="41"/>
      <c r="Z130" s="41"/>
      <c r="AA130" s="41"/>
      <c r="AB130" s="41"/>
      <c r="AC130" s="41"/>
      <c r="AD130" s="41"/>
      <c r="AE130" s="5" t="str">
        <f t="shared" si="57"/>
        <v/>
      </c>
      <c r="AF130" s="41" t="s">
        <v>103</v>
      </c>
      <c r="AG130" s="41" t="s">
        <v>103</v>
      </c>
      <c r="AH130" s="41"/>
      <c r="AI130" s="41"/>
      <c r="AJ130" s="41"/>
      <c r="AK130" s="41"/>
      <c r="AL130" s="41"/>
      <c r="AM130" s="41"/>
      <c r="AN130" s="45">
        <f t="shared" si="58"/>
        <v>30.129124820659971</v>
      </c>
      <c r="AO130" s="41">
        <v>697</v>
      </c>
      <c r="AP130" s="110" t="s">
        <v>103</v>
      </c>
      <c r="AQ130" s="110" t="s">
        <v>103</v>
      </c>
      <c r="AR130" s="126" t="str">
        <f t="shared" si="59"/>
        <v/>
      </c>
      <c r="AS130" s="126" t="str">
        <f t="shared" si="60"/>
        <v/>
      </c>
      <c r="AT130" s="45">
        <v>819</v>
      </c>
      <c r="AU130" s="128"/>
      <c r="AV130" s="128"/>
      <c r="AW130" s="126" t="str">
        <f t="shared" si="61"/>
        <v/>
      </c>
      <c r="AX130" s="126" t="str">
        <f t="shared" si="62"/>
        <v/>
      </c>
      <c r="AY130" s="64" t="str">
        <f t="shared" si="63"/>
        <v/>
      </c>
      <c r="AZ130" s="97">
        <v>81.44</v>
      </c>
      <c r="BA130" s="68" t="s">
        <v>103</v>
      </c>
      <c r="BB130" s="68" t="s">
        <v>103</v>
      </c>
      <c r="BC130" s="68" t="s">
        <v>103</v>
      </c>
      <c r="BD130" s="68"/>
      <c r="BE130" s="15"/>
      <c r="BF130" s="5">
        <f t="shared" si="64"/>
        <v>12382</v>
      </c>
      <c r="BG130" s="42">
        <v>4635</v>
      </c>
      <c r="BH130" s="42">
        <v>2350</v>
      </c>
      <c r="BI130" s="42"/>
      <c r="BJ130" s="42"/>
      <c r="BK130" s="42">
        <v>5397</v>
      </c>
      <c r="BL130" s="42"/>
      <c r="BM130" s="15"/>
    </row>
    <row r="131" spans="1:65" outlineLevel="5" x14ac:dyDescent="0.3">
      <c r="A131" s="22">
        <f t="shared" si="49"/>
        <v>4</v>
      </c>
      <c r="B131" s="9">
        <f t="shared" si="48"/>
        <v>45028</v>
      </c>
      <c r="C131" s="150">
        <v>294153</v>
      </c>
      <c r="D131" s="64">
        <f t="shared" si="54"/>
        <v>36.6</v>
      </c>
      <c r="E131" s="12">
        <v>36.799999999999997</v>
      </c>
      <c r="F131" s="12">
        <v>36.4</v>
      </c>
      <c r="G131" s="12"/>
      <c r="H131" s="12"/>
      <c r="I131" s="12"/>
      <c r="J131" s="12"/>
      <c r="K131" s="12"/>
      <c r="L131" s="12"/>
      <c r="M131" s="74">
        <f t="shared" si="55"/>
        <v>7.2</v>
      </c>
      <c r="N131" s="83">
        <v>7.19</v>
      </c>
      <c r="O131" s="83">
        <v>7.22</v>
      </c>
      <c r="P131" s="83"/>
      <c r="Q131" s="83"/>
      <c r="R131" s="83"/>
      <c r="S131" s="83"/>
      <c r="T131" s="83"/>
      <c r="U131" s="83"/>
      <c r="V131" s="5">
        <f t="shared" si="56"/>
        <v>206.5</v>
      </c>
      <c r="W131" s="41">
        <v>239</v>
      </c>
      <c r="X131" s="41">
        <v>174</v>
      </c>
      <c r="Y131" s="41"/>
      <c r="Z131" s="41"/>
      <c r="AA131" s="41"/>
      <c r="AB131" s="41"/>
      <c r="AC131" s="41"/>
      <c r="AD131" s="41"/>
      <c r="AE131" s="5">
        <f t="shared" si="57"/>
        <v>5490</v>
      </c>
      <c r="AF131" s="41">
        <v>5455</v>
      </c>
      <c r="AG131" s="41">
        <v>5525</v>
      </c>
      <c r="AH131" s="41"/>
      <c r="AI131" s="41"/>
      <c r="AJ131" s="41"/>
      <c r="AK131" s="41"/>
      <c r="AL131" s="41"/>
      <c r="AM131" s="41"/>
      <c r="AN131" s="45">
        <f t="shared" si="58"/>
        <v>28.263795423956932</v>
      </c>
      <c r="AO131" s="41">
        <v>743</v>
      </c>
      <c r="AP131" s="110">
        <v>4.67</v>
      </c>
      <c r="AQ131" s="110">
        <v>3.74</v>
      </c>
      <c r="AR131" s="126">
        <f t="shared" si="59"/>
        <v>80.085653104925058</v>
      </c>
      <c r="AS131" s="126">
        <f t="shared" si="60"/>
        <v>19.914346895074942</v>
      </c>
      <c r="AT131" s="45">
        <v>916</v>
      </c>
      <c r="AU131" s="128">
        <v>2.61</v>
      </c>
      <c r="AV131" s="128">
        <v>1.77</v>
      </c>
      <c r="AW131" s="126">
        <f t="shared" si="61"/>
        <v>67.816091954022994</v>
      </c>
      <c r="AX131" s="126">
        <f t="shared" si="62"/>
        <v>32.183908045977006</v>
      </c>
      <c r="AY131" s="64">
        <f t="shared" si="63"/>
        <v>47.603132161955699</v>
      </c>
      <c r="AZ131" s="97">
        <v>79.52</v>
      </c>
      <c r="BA131" s="68" t="s">
        <v>103</v>
      </c>
      <c r="BB131" s="68" t="s">
        <v>103</v>
      </c>
      <c r="BC131" s="68" t="s">
        <v>103</v>
      </c>
      <c r="BD131" s="68"/>
      <c r="BE131" s="15"/>
      <c r="BF131" s="5">
        <f t="shared" si="64"/>
        <v>12182</v>
      </c>
      <c r="BG131" s="42">
        <v>4405</v>
      </c>
      <c r="BH131" s="42">
        <v>2352</v>
      </c>
      <c r="BI131" s="42"/>
      <c r="BJ131" s="42"/>
      <c r="BK131" s="42">
        <v>5425</v>
      </c>
      <c r="BL131" s="42"/>
      <c r="BM131" s="15"/>
    </row>
    <row r="132" spans="1:65" outlineLevel="5" x14ac:dyDescent="0.3">
      <c r="A132" s="22">
        <f t="shared" si="49"/>
        <v>4</v>
      </c>
      <c r="B132" s="9">
        <f t="shared" si="48"/>
        <v>45029</v>
      </c>
      <c r="C132" s="150">
        <v>293116</v>
      </c>
      <c r="D132" s="64">
        <f t="shared" si="54"/>
        <v>36.6</v>
      </c>
      <c r="E132" s="12">
        <v>37.200000000000003</v>
      </c>
      <c r="F132" s="12">
        <v>36</v>
      </c>
      <c r="G132" s="12"/>
      <c r="H132" s="12"/>
      <c r="I132" s="12"/>
      <c r="J132" s="12"/>
      <c r="K132" s="12"/>
      <c r="L132" s="12"/>
      <c r="M132" s="74">
        <f t="shared" si="55"/>
        <v>7.2</v>
      </c>
      <c r="N132" s="83">
        <v>7.18</v>
      </c>
      <c r="O132" s="83">
        <v>7.21</v>
      </c>
      <c r="P132" s="83"/>
      <c r="Q132" s="83"/>
      <c r="R132" s="83"/>
      <c r="S132" s="83"/>
      <c r="T132" s="83"/>
      <c r="U132" s="83"/>
      <c r="V132" s="5" t="str">
        <f t="shared" si="56"/>
        <v/>
      </c>
      <c r="W132" s="41" t="s">
        <v>103</v>
      </c>
      <c r="X132" s="41" t="s">
        <v>103</v>
      </c>
      <c r="Y132" s="41"/>
      <c r="Z132" s="41"/>
      <c r="AA132" s="41"/>
      <c r="AB132" s="41"/>
      <c r="AC132" s="41"/>
      <c r="AD132" s="41"/>
      <c r="AE132" s="5" t="str">
        <f t="shared" si="57"/>
        <v/>
      </c>
      <c r="AF132" s="41" t="s">
        <v>103</v>
      </c>
      <c r="AG132" s="41" t="s">
        <v>103</v>
      </c>
      <c r="AH132" s="41"/>
      <c r="AI132" s="41"/>
      <c r="AJ132" s="41"/>
      <c r="AK132" s="41"/>
      <c r="AL132" s="41"/>
      <c r="AM132" s="41"/>
      <c r="AN132" s="45">
        <f t="shared" si="58"/>
        <v>20.153550863723609</v>
      </c>
      <c r="AO132" s="41">
        <v>1042</v>
      </c>
      <c r="AP132" s="110" t="s">
        <v>103</v>
      </c>
      <c r="AQ132" s="110" t="s">
        <v>103</v>
      </c>
      <c r="AR132" s="126" t="str">
        <f t="shared" si="59"/>
        <v/>
      </c>
      <c r="AS132" s="126" t="str">
        <f t="shared" si="60"/>
        <v/>
      </c>
      <c r="AT132" s="45">
        <v>1160</v>
      </c>
      <c r="AU132" s="128"/>
      <c r="AV132" s="128"/>
      <c r="AW132" s="126" t="str">
        <f t="shared" si="61"/>
        <v/>
      </c>
      <c r="AX132" s="126" t="str">
        <f t="shared" si="62"/>
        <v/>
      </c>
      <c r="AY132" s="64" t="str">
        <f t="shared" si="63"/>
        <v/>
      </c>
      <c r="AZ132" s="97">
        <v>79.55</v>
      </c>
      <c r="BA132" s="68" t="s">
        <v>103</v>
      </c>
      <c r="BB132" s="68" t="s">
        <v>103</v>
      </c>
      <c r="BC132" s="68" t="s">
        <v>103</v>
      </c>
      <c r="BD132" s="68"/>
      <c r="BE132" s="15"/>
      <c r="BF132" s="5">
        <f t="shared" si="64"/>
        <v>12419</v>
      </c>
      <c r="BG132" s="42">
        <v>4688</v>
      </c>
      <c r="BH132" s="42">
        <v>2352</v>
      </c>
      <c r="BI132" s="42"/>
      <c r="BJ132" s="42"/>
      <c r="BK132" s="42">
        <v>5379</v>
      </c>
      <c r="BL132" s="42"/>
      <c r="BM132" s="15"/>
    </row>
    <row r="133" spans="1:65" outlineLevel="5" x14ac:dyDescent="0.3">
      <c r="A133" s="22">
        <f t="shared" si="49"/>
        <v>4</v>
      </c>
      <c r="B133" s="9">
        <f t="shared" si="48"/>
        <v>45030</v>
      </c>
      <c r="C133" s="150">
        <v>295310</v>
      </c>
      <c r="D133" s="64">
        <f t="shared" si="54"/>
        <v>36</v>
      </c>
      <c r="E133" s="12">
        <v>36</v>
      </c>
      <c r="F133" s="12">
        <v>36</v>
      </c>
      <c r="G133" s="12"/>
      <c r="H133" s="12"/>
      <c r="I133" s="12"/>
      <c r="J133" s="12"/>
      <c r="K133" s="12"/>
      <c r="L133" s="12"/>
      <c r="M133" s="74">
        <f t="shared" si="55"/>
        <v>7.2</v>
      </c>
      <c r="N133" s="83">
        <v>7.19</v>
      </c>
      <c r="O133" s="83">
        <v>7.2</v>
      </c>
      <c r="P133" s="83"/>
      <c r="Q133" s="83"/>
      <c r="R133" s="83"/>
      <c r="S133" s="83"/>
      <c r="T133" s="83"/>
      <c r="U133" s="83"/>
      <c r="V133" s="5" t="str">
        <f t="shared" si="56"/>
        <v/>
      </c>
      <c r="W133" s="41" t="s">
        <v>103</v>
      </c>
      <c r="X133" s="41" t="s">
        <v>103</v>
      </c>
      <c r="Y133" s="41"/>
      <c r="Z133" s="41"/>
      <c r="AA133" s="41"/>
      <c r="AB133" s="41"/>
      <c r="AC133" s="41"/>
      <c r="AD133" s="41"/>
      <c r="AE133" s="5" t="str">
        <f t="shared" si="57"/>
        <v/>
      </c>
      <c r="AF133" s="41" t="s">
        <v>103</v>
      </c>
      <c r="AG133" s="41" t="s">
        <v>103</v>
      </c>
      <c r="AH133" s="41"/>
      <c r="AI133" s="41"/>
      <c r="AJ133" s="41"/>
      <c r="AK133" s="41"/>
      <c r="AL133" s="41"/>
      <c r="AM133" s="41"/>
      <c r="AN133" s="45">
        <f t="shared" si="58"/>
        <v>29.045643153526971</v>
      </c>
      <c r="AO133" s="41">
        <v>723</v>
      </c>
      <c r="AP133" s="110" t="s">
        <v>103</v>
      </c>
      <c r="AQ133" s="110" t="s">
        <v>103</v>
      </c>
      <c r="AR133" s="126" t="str">
        <f t="shared" si="59"/>
        <v/>
      </c>
      <c r="AS133" s="126" t="str">
        <f t="shared" si="60"/>
        <v/>
      </c>
      <c r="AT133" s="45">
        <v>853</v>
      </c>
      <c r="AU133" s="128"/>
      <c r="AV133" s="128"/>
      <c r="AW133" s="126" t="str">
        <f t="shared" si="61"/>
        <v/>
      </c>
      <c r="AX133" s="126" t="str">
        <f t="shared" si="62"/>
        <v/>
      </c>
      <c r="AY133" s="64" t="str">
        <f t="shared" si="63"/>
        <v/>
      </c>
      <c r="AZ133" s="97">
        <v>79.53</v>
      </c>
      <c r="BA133" s="68">
        <v>63.7</v>
      </c>
      <c r="BB133" s="68">
        <v>35.799999999999997</v>
      </c>
      <c r="BC133" s="68">
        <f>2787*0.0001</f>
        <v>0.2787</v>
      </c>
      <c r="BD133" s="68"/>
      <c r="BE133" s="15"/>
      <c r="BF133" s="5">
        <f t="shared" si="64"/>
        <v>12195</v>
      </c>
      <c r="BG133" s="42">
        <v>4492</v>
      </c>
      <c r="BH133" s="42">
        <v>2352</v>
      </c>
      <c r="BI133" s="42"/>
      <c r="BJ133" s="42"/>
      <c r="BK133" s="42">
        <v>5351</v>
      </c>
      <c r="BL133" s="42"/>
      <c r="BM133" s="15"/>
    </row>
    <row r="134" spans="1:65" outlineLevel="5" x14ac:dyDescent="0.3">
      <c r="A134" s="22">
        <f t="shared" si="49"/>
        <v>4</v>
      </c>
      <c r="B134" s="9">
        <f t="shared" si="48"/>
        <v>45031</v>
      </c>
      <c r="C134" s="150">
        <v>333061</v>
      </c>
      <c r="D134" s="64">
        <f t="shared" si="54"/>
        <v>36.5</v>
      </c>
      <c r="E134" s="12">
        <v>36.4</v>
      </c>
      <c r="F134" s="12">
        <v>36.6</v>
      </c>
      <c r="G134" s="12"/>
      <c r="H134" s="12"/>
      <c r="I134" s="12"/>
      <c r="J134" s="12"/>
      <c r="K134" s="12"/>
      <c r="L134" s="12"/>
      <c r="M134" s="74">
        <f t="shared" si="55"/>
        <v>7.2</v>
      </c>
      <c r="N134" s="83">
        <v>7.17</v>
      </c>
      <c r="O134" s="83">
        <v>7.24</v>
      </c>
      <c r="P134" s="83"/>
      <c r="Q134" s="83"/>
      <c r="R134" s="83"/>
      <c r="S134" s="83"/>
      <c r="T134" s="83"/>
      <c r="U134" s="83"/>
      <c r="V134" s="5" t="str">
        <f t="shared" si="56"/>
        <v/>
      </c>
      <c r="W134" s="41" t="s">
        <v>103</v>
      </c>
      <c r="X134" s="41" t="s">
        <v>103</v>
      </c>
      <c r="Y134" s="41"/>
      <c r="Z134" s="41"/>
      <c r="AA134" s="41"/>
      <c r="AB134" s="41"/>
      <c r="AC134" s="41"/>
      <c r="AD134" s="41"/>
      <c r="AE134" s="5" t="str">
        <f t="shared" si="57"/>
        <v/>
      </c>
      <c r="AF134" s="41" t="s">
        <v>103</v>
      </c>
      <c r="AG134" s="41" t="s">
        <v>103</v>
      </c>
      <c r="AH134" s="41"/>
      <c r="AI134" s="41"/>
      <c r="AJ134" s="41"/>
      <c r="AK134" s="41"/>
      <c r="AL134" s="41"/>
      <c r="AM134" s="41"/>
      <c r="AN134" s="45">
        <f t="shared" si="58"/>
        <v>24.532710280373831</v>
      </c>
      <c r="AO134" s="41">
        <v>856</v>
      </c>
      <c r="AP134" s="110" t="s">
        <v>103</v>
      </c>
      <c r="AQ134" s="110" t="s">
        <v>103</v>
      </c>
      <c r="AR134" s="126" t="str">
        <f t="shared" si="59"/>
        <v/>
      </c>
      <c r="AS134" s="126" t="str">
        <f t="shared" si="60"/>
        <v/>
      </c>
      <c r="AT134" s="45">
        <v>907</v>
      </c>
      <c r="AU134" s="128"/>
      <c r="AV134" s="128"/>
      <c r="AW134" s="126" t="str">
        <f t="shared" si="61"/>
        <v/>
      </c>
      <c r="AX134" s="126" t="str">
        <f t="shared" si="62"/>
        <v/>
      </c>
      <c r="AY134" s="64" t="str">
        <f t="shared" si="63"/>
        <v/>
      </c>
      <c r="AZ134" s="97" t="s">
        <v>103</v>
      </c>
      <c r="BA134" s="68" t="s">
        <v>103</v>
      </c>
      <c r="BB134" s="68" t="s">
        <v>103</v>
      </c>
      <c r="BC134" s="68" t="s">
        <v>103</v>
      </c>
      <c r="BD134" s="68"/>
      <c r="BE134" s="15"/>
      <c r="BF134" s="5">
        <f t="shared" si="64"/>
        <v>11980</v>
      </c>
      <c r="BG134" s="42">
        <v>4344</v>
      </c>
      <c r="BH134" s="42">
        <v>2352</v>
      </c>
      <c r="BI134" s="42"/>
      <c r="BJ134" s="42"/>
      <c r="BK134" s="42">
        <v>5284</v>
      </c>
      <c r="BL134" s="42"/>
      <c r="BM134" s="15"/>
    </row>
    <row r="135" spans="1:65" outlineLevel="5" x14ac:dyDescent="0.3">
      <c r="A135" s="22">
        <f t="shared" si="49"/>
        <v>4</v>
      </c>
      <c r="B135" s="9">
        <f t="shared" si="48"/>
        <v>45032</v>
      </c>
      <c r="C135" s="150">
        <v>318586</v>
      </c>
      <c r="D135" s="64">
        <f t="shared" si="54"/>
        <v>36.5</v>
      </c>
      <c r="E135" s="12">
        <v>36.4</v>
      </c>
      <c r="F135" s="12">
        <v>36.6</v>
      </c>
      <c r="G135" s="12"/>
      <c r="H135" s="12"/>
      <c r="I135" s="12"/>
      <c r="J135" s="12"/>
      <c r="K135" s="12"/>
      <c r="L135" s="12"/>
      <c r="M135" s="74">
        <f t="shared" si="55"/>
        <v>7.2</v>
      </c>
      <c r="N135" s="83">
        <v>7.19</v>
      </c>
      <c r="O135" s="83">
        <v>7.25</v>
      </c>
      <c r="P135" s="83"/>
      <c r="Q135" s="83"/>
      <c r="R135" s="83"/>
      <c r="S135" s="83"/>
      <c r="T135" s="83"/>
      <c r="U135" s="83"/>
      <c r="V135" s="5" t="str">
        <f t="shared" si="56"/>
        <v/>
      </c>
      <c r="W135" s="41" t="s">
        <v>103</v>
      </c>
      <c r="X135" s="41" t="s">
        <v>103</v>
      </c>
      <c r="Y135" s="41"/>
      <c r="Z135" s="41"/>
      <c r="AA135" s="41"/>
      <c r="AB135" s="41"/>
      <c r="AC135" s="41"/>
      <c r="AD135" s="41"/>
      <c r="AE135" s="5" t="str">
        <f t="shared" si="57"/>
        <v/>
      </c>
      <c r="AF135" s="41" t="s">
        <v>103</v>
      </c>
      <c r="AG135" s="41" t="s">
        <v>103</v>
      </c>
      <c r="AH135" s="41"/>
      <c r="AI135" s="41"/>
      <c r="AJ135" s="41"/>
      <c r="AK135" s="41"/>
      <c r="AL135" s="41"/>
      <c r="AM135" s="41"/>
      <c r="AN135" s="45">
        <f t="shared" si="58"/>
        <v>27.237354085603112</v>
      </c>
      <c r="AO135" s="41">
        <v>771</v>
      </c>
      <c r="AP135" s="110" t="s">
        <v>103</v>
      </c>
      <c r="AQ135" s="110" t="s">
        <v>103</v>
      </c>
      <c r="AR135" s="126" t="str">
        <f t="shared" si="59"/>
        <v/>
      </c>
      <c r="AS135" s="126" t="str">
        <f t="shared" si="60"/>
        <v/>
      </c>
      <c r="AT135" s="45">
        <v>840</v>
      </c>
      <c r="AU135" s="128"/>
      <c r="AV135" s="128"/>
      <c r="AW135" s="126" t="str">
        <f t="shared" si="61"/>
        <v/>
      </c>
      <c r="AX135" s="126" t="str">
        <f t="shared" si="62"/>
        <v/>
      </c>
      <c r="AY135" s="64" t="str">
        <f t="shared" si="63"/>
        <v/>
      </c>
      <c r="AZ135" s="97" t="s">
        <v>103</v>
      </c>
      <c r="BA135" s="68" t="s">
        <v>103</v>
      </c>
      <c r="BB135" s="68" t="s">
        <v>103</v>
      </c>
      <c r="BC135" s="68" t="s">
        <v>103</v>
      </c>
      <c r="BD135" s="68"/>
      <c r="BE135" s="15"/>
      <c r="BF135" s="5">
        <f t="shared" si="64"/>
        <v>9834</v>
      </c>
      <c r="BG135" s="42">
        <v>2296</v>
      </c>
      <c r="BH135" s="42">
        <v>2352</v>
      </c>
      <c r="BI135" s="42"/>
      <c r="BJ135" s="42"/>
      <c r="BK135" s="42">
        <v>5186</v>
      </c>
      <c r="BL135" s="42"/>
      <c r="BM135" s="15"/>
    </row>
    <row r="136" spans="1:65" outlineLevel="5" x14ac:dyDescent="0.3">
      <c r="A136" s="22">
        <f t="shared" si="49"/>
        <v>4</v>
      </c>
      <c r="B136" s="9">
        <f t="shared" si="48"/>
        <v>45033</v>
      </c>
      <c r="C136" s="150">
        <v>308573</v>
      </c>
      <c r="D136" s="64">
        <f t="shared" si="54"/>
        <v>36.5</v>
      </c>
      <c r="E136" s="12">
        <v>36</v>
      </c>
      <c r="F136" s="12">
        <v>37</v>
      </c>
      <c r="G136" s="12"/>
      <c r="H136" s="12"/>
      <c r="I136" s="12"/>
      <c r="J136" s="12"/>
      <c r="K136" s="12"/>
      <c r="L136" s="12"/>
      <c r="M136" s="74">
        <f t="shared" si="55"/>
        <v>7.2</v>
      </c>
      <c r="N136" s="83">
        <v>7.18</v>
      </c>
      <c r="O136" s="83">
        <v>7.22</v>
      </c>
      <c r="P136" s="83"/>
      <c r="Q136" s="83"/>
      <c r="R136" s="83"/>
      <c r="S136" s="83"/>
      <c r="T136" s="83"/>
      <c r="U136" s="83"/>
      <c r="V136" s="5" t="str">
        <f t="shared" si="56"/>
        <v/>
      </c>
      <c r="W136" s="41" t="s">
        <v>103</v>
      </c>
      <c r="X136" s="41" t="s">
        <v>103</v>
      </c>
      <c r="Y136" s="41"/>
      <c r="Z136" s="41"/>
      <c r="AA136" s="41"/>
      <c r="AB136" s="41"/>
      <c r="AC136" s="41"/>
      <c r="AD136" s="41"/>
      <c r="AE136" s="5" t="str">
        <f t="shared" si="57"/>
        <v/>
      </c>
      <c r="AF136" s="41" t="s">
        <v>103</v>
      </c>
      <c r="AG136" s="41" t="s">
        <v>103</v>
      </c>
      <c r="AH136" s="41"/>
      <c r="AI136" s="41"/>
      <c r="AJ136" s="41"/>
      <c r="AK136" s="41"/>
      <c r="AL136" s="41"/>
      <c r="AM136" s="41"/>
      <c r="AN136" s="45">
        <f t="shared" si="58"/>
        <v>22.532188841201716</v>
      </c>
      <c r="AO136" s="41">
        <v>932</v>
      </c>
      <c r="AP136" s="110" t="s">
        <v>103</v>
      </c>
      <c r="AQ136" s="110" t="s">
        <v>103</v>
      </c>
      <c r="AR136" s="126" t="str">
        <f t="shared" si="59"/>
        <v/>
      </c>
      <c r="AS136" s="126" t="str">
        <f t="shared" si="60"/>
        <v/>
      </c>
      <c r="AT136" s="45">
        <v>999</v>
      </c>
      <c r="AU136" s="128"/>
      <c r="AV136" s="128"/>
      <c r="AW136" s="126" t="str">
        <f t="shared" si="61"/>
        <v/>
      </c>
      <c r="AX136" s="126" t="str">
        <f t="shared" si="62"/>
        <v/>
      </c>
      <c r="AY136" s="64" t="str">
        <f t="shared" si="63"/>
        <v/>
      </c>
      <c r="AZ136" s="97">
        <v>79.56</v>
      </c>
      <c r="BA136" s="68" t="s">
        <v>103</v>
      </c>
      <c r="BB136" s="68" t="s">
        <v>103</v>
      </c>
      <c r="BC136" s="68" t="s">
        <v>103</v>
      </c>
      <c r="BD136" s="68"/>
      <c r="BE136" s="15"/>
      <c r="BF136" s="5">
        <f t="shared" si="64"/>
        <v>13862</v>
      </c>
      <c r="BG136" s="42">
        <v>6291</v>
      </c>
      <c r="BH136" s="42">
        <v>2352</v>
      </c>
      <c r="BI136" s="42"/>
      <c r="BJ136" s="42"/>
      <c r="BK136" s="42">
        <v>5219</v>
      </c>
      <c r="BL136" s="42"/>
      <c r="BM136" s="15"/>
    </row>
    <row r="137" spans="1:65" outlineLevel="5" x14ac:dyDescent="0.3">
      <c r="A137" s="22">
        <f t="shared" si="49"/>
        <v>4</v>
      </c>
      <c r="B137" s="9">
        <f t="shared" si="48"/>
        <v>45034</v>
      </c>
      <c r="C137" s="150">
        <v>298032</v>
      </c>
      <c r="D137" s="64">
        <f t="shared" si="54"/>
        <v>36</v>
      </c>
      <c r="E137" s="12">
        <v>36</v>
      </c>
      <c r="F137" s="12">
        <v>36</v>
      </c>
      <c r="G137" s="12"/>
      <c r="H137" s="12"/>
      <c r="I137" s="12"/>
      <c r="J137" s="12"/>
      <c r="K137" s="12"/>
      <c r="L137" s="12"/>
      <c r="M137" s="74">
        <f t="shared" si="55"/>
        <v>7.2</v>
      </c>
      <c r="N137" s="83">
        <v>7.2</v>
      </c>
      <c r="O137" s="83">
        <v>7.24</v>
      </c>
      <c r="P137" s="83"/>
      <c r="Q137" s="83"/>
      <c r="R137" s="83"/>
      <c r="S137" s="83"/>
      <c r="T137" s="83"/>
      <c r="U137" s="83"/>
      <c r="V137" s="5" t="str">
        <f t="shared" si="56"/>
        <v/>
      </c>
      <c r="W137" s="41" t="s">
        <v>103</v>
      </c>
      <c r="X137" s="41" t="s">
        <v>103</v>
      </c>
      <c r="Y137" s="41"/>
      <c r="Z137" s="41"/>
      <c r="AA137" s="41"/>
      <c r="AB137" s="41"/>
      <c r="AC137" s="41"/>
      <c r="AD137" s="41"/>
      <c r="AE137" s="5" t="str">
        <f t="shared" si="57"/>
        <v/>
      </c>
      <c r="AF137" s="41" t="s">
        <v>103</v>
      </c>
      <c r="AG137" s="41" t="s">
        <v>103</v>
      </c>
      <c r="AH137" s="41"/>
      <c r="AI137" s="41"/>
      <c r="AJ137" s="41"/>
      <c r="AK137" s="41"/>
      <c r="AL137" s="41"/>
      <c r="AM137" s="41"/>
      <c r="AN137" s="45">
        <f t="shared" si="58"/>
        <v>31.065088757396449</v>
      </c>
      <c r="AO137" s="41">
        <v>676</v>
      </c>
      <c r="AP137" s="110" t="s">
        <v>103</v>
      </c>
      <c r="AQ137" s="110" t="s">
        <v>103</v>
      </c>
      <c r="AR137" s="126" t="str">
        <f t="shared" si="59"/>
        <v/>
      </c>
      <c r="AS137" s="126" t="str">
        <f t="shared" si="60"/>
        <v/>
      </c>
      <c r="AT137" s="45">
        <v>715</v>
      </c>
      <c r="AU137" s="128"/>
      <c r="AV137" s="128"/>
      <c r="AW137" s="126" t="str">
        <f t="shared" si="61"/>
        <v/>
      </c>
      <c r="AX137" s="126" t="str">
        <f t="shared" si="62"/>
        <v/>
      </c>
      <c r="AY137" s="64" t="str">
        <f t="shared" si="63"/>
        <v/>
      </c>
      <c r="AZ137" s="97">
        <v>79.55</v>
      </c>
      <c r="BA137" s="68" t="s">
        <v>103</v>
      </c>
      <c r="BB137" s="68" t="s">
        <v>103</v>
      </c>
      <c r="BC137" s="68" t="s">
        <v>103</v>
      </c>
      <c r="BD137" s="68"/>
      <c r="BE137" s="15"/>
      <c r="BF137" s="5">
        <f t="shared" si="64"/>
        <v>11406</v>
      </c>
      <c r="BG137" s="42">
        <v>3806</v>
      </c>
      <c r="BH137" s="42">
        <v>2352</v>
      </c>
      <c r="BI137" s="42"/>
      <c r="BJ137" s="42"/>
      <c r="BK137" s="42">
        <v>5248</v>
      </c>
      <c r="BL137" s="42"/>
      <c r="BM137" s="15"/>
    </row>
    <row r="138" spans="1:65" outlineLevel="5" x14ac:dyDescent="0.3">
      <c r="A138" s="22">
        <f t="shared" si="49"/>
        <v>4</v>
      </c>
      <c r="B138" s="9">
        <f t="shared" si="48"/>
        <v>45035</v>
      </c>
      <c r="C138" s="150">
        <v>282170</v>
      </c>
      <c r="D138" s="64">
        <f t="shared" si="54"/>
        <v>36</v>
      </c>
      <c r="E138" s="12">
        <v>36</v>
      </c>
      <c r="F138" s="12">
        <v>36</v>
      </c>
      <c r="G138" s="12"/>
      <c r="H138" s="12"/>
      <c r="I138" s="12"/>
      <c r="J138" s="12"/>
      <c r="K138" s="12"/>
      <c r="L138" s="12"/>
      <c r="M138" s="74">
        <f t="shared" si="55"/>
        <v>7.2</v>
      </c>
      <c r="N138" s="83">
        <v>7.19</v>
      </c>
      <c r="O138" s="83">
        <v>7.27</v>
      </c>
      <c r="P138" s="83"/>
      <c r="Q138" s="83"/>
      <c r="R138" s="83"/>
      <c r="S138" s="83"/>
      <c r="T138" s="83"/>
      <c r="U138" s="83"/>
      <c r="V138" s="5">
        <f t="shared" si="56"/>
        <v>289</v>
      </c>
      <c r="W138" s="41">
        <v>111</v>
      </c>
      <c r="X138" s="41">
        <v>467</v>
      </c>
      <c r="Y138" s="41"/>
      <c r="Z138" s="41"/>
      <c r="AA138" s="41"/>
      <c r="AB138" s="41"/>
      <c r="AC138" s="41"/>
      <c r="AD138" s="41"/>
      <c r="AE138" s="5">
        <f t="shared" si="57"/>
        <v>5902.5</v>
      </c>
      <c r="AF138" s="41">
        <v>5715</v>
      </c>
      <c r="AG138" s="41">
        <v>6090</v>
      </c>
      <c r="AH138" s="41"/>
      <c r="AI138" s="41"/>
      <c r="AJ138" s="41"/>
      <c r="AK138" s="41"/>
      <c r="AL138" s="41"/>
      <c r="AM138" s="41"/>
      <c r="AN138" s="45">
        <f t="shared" si="58"/>
        <v>21.694214876033058</v>
      </c>
      <c r="AO138" s="41">
        <v>968</v>
      </c>
      <c r="AP138" s="110">
        <v>3.88</v>
      </c>
      <c r="AQ138" s="110">
        <v>3.08</v>
      </c>
      <c r="AR138" s="126">
        <f t="shared" si="59"/>
        <v>79.381443298969074</v>
      </c>
      <c r="AS138" s="126">
        <f t="shared" si="60"/>
        <v>20.618556701030926</v>
      </c>
      <c r="AT138" s="45">
        <v>1027</v>
      </c>
      <c r="AU138" s="128">
        <v>2.62</v>
      </c>
      <c r="AV138" s="128">
        <v>1.76</v>
      </c>
      <c r="AW138" s="126">
        <f t="shared" si="61"/>
        <v>67.175572519083971</v>
      </c>
      <c r="AX138" s="126">
        <f t="shared" si="62"/>
        <v>32.824427480916029</v>
      </c>
      <c r="AY138" s="64">
        <f t="shared" si="63"/>
        <v>46.843853820598</v>
      </c>
      <c r="AZ138" s="97">
        <v>80.41</v>
      </c>
      <c r="BA138" s="68" t="s">
        <v>103</v>
      </c>
      <c r="BB138" s="68" t="s">
        <v>103</v>
      </c>
      <c r="BC138" s="68" t="s">
        <v>103</v>
      </c>
      <c r="BD138" s="68"/>
      <c r="BE138" s="15"/>
      <c r="BF138" s="5">
        <f t="shared" si="64"/>
        <v>12044</v>
      </c>
      <c r="BG138" s="42">
        <v>4301</v>
      </c>
      <c r="BH138" s="42">
        <v>2351</v>
      </c>
      <c r="BI138" s="42"/>
      <c r="BJ138" s="42"/>
      <c r="BK138" s="42">
        <v>5392</v>
      </c>
      <c r="BL138" s="42"/>
      <c r="BM138" s="15"/>
    </row>
    <row r="139" spans="1:65" outlineLevel="5" x14ac:dyDescent="0.3">
      <c r="A139" s="22">
        <f t="shared" si="49"/>
        <v>4</v>
      </c>
      <c r="B139" s="9">
        <f t="shared" si="48"/>
        <v>45036</v>
      </c>
      <c r="C139" s="150">
        <v>304624</v>
      </c>
      <c r="D139" s="64">
        <f t="shared" si="54"/>
        <v>36.299999999999997</v>
      </c>
      <c r="E139" s="12">
        <v>36.5</v>
      </c>
      <c r="F139" s="12">
        <v>36</v>
      </c>
      <c r="G139" s="12"/>
      <c r="H139" s="12"/>
      <c r="I139" s="12"/>
      <c r="J139" s="12"/>
      <c r="K139" s="12"/>
      <c r="L139" s="12"/>
      <c r="M139" s="74">
        <f t="shared" si="55"/>
        <v>7.2</v>
      </c>
      <c r="N139" s="83">
        <v>7.17</v>
      </c>
      <c r="O139" s="83">
        <v>7.25</v>
      </c>
      <c r="P139" s="83"/>
      <c r="Q139" s="83"/>
      <c r="R139" s="83"/>
      <c r="S139" s="83"/>
      <c r="T139" s="83"/>
      <c r="U139" s="83"/>
      <c r="V139" s="5" t="str">
        <f t="shared" si="56"/>
        <v/>
      </c>
      <c r="W139" s="41" t="s">
        <v>103</v>
      </c>
      <c r="X139" s="41" t="s">
        <v>103</v>
      </c>
      <c r="Y139" s="41"/>
      <c r="Z139" s="41"/>
      <c r="AA139" s="41"/>
      <c r="AB139" s="41"/>
      <c r="AC139" s="41"/>
      <c r="AD139" s="41"/>
      <c r="AE139" s="5" t="str">
        <f t="shared" si="57"/>
        <v/>
      </c>
      <c r="AF139" s="41" t="s">
        <v>103</v>
      </c>
      <c r="AG139" s="41" t="s">
        <v>103</v>
      </c>
      <c r="AH139" s="41"/>
      <c r="AI139" s="41"/>
      <c r="AJ139" s="41"/>
      <c r="AK139" s="41"/>
      <c r="AL139" s="41"/>
      <c r="AM139" s="41"/>
      <c r="AN139" s="45">
        <f t="shared" si="58"/>
        <v>17.676767676767678</v>
      </c>
      <c r="AO139" s="41">
        <v>1188</v>
      </c>
      <c r="AP139" s="110" t="s">
        <v>103</v>
      </c>
      <c r="AQ139" s="110" t="s">
        <v>103</v>
      </c>
      <c r="AR139" s="126" t="str">
        <f t="shared" si="59"/>
        <v/>
      </c>
      <c r="AS139" s="126" t="str">
        <f t="shared" si="60"/>
        <v/>
      </c>
      <c r="AT139" s="45">
        <v>1236</v>
      </c>
      <c r="AU139" s="128"/>
      <c r="AV139" s="128"/>
      <c r="AW139" s="126" t="str">
        <f t="shared" si="61"/>
        <v/>
      </c>
      <c r="AX139" s="126" t="str">
        <f t="shared" si="62"/>
        <v/>
      </c>
      <c r="AY139" s="64" t="str">
        <f t="shared" si="63"/>
        <v/>
      </c>
      <c r="AZ139" s="97">
        <v>80.319999999999993</v>
      </c>
      <c r="BA139" s="68" t="s">
        <v>103</v>
      </c>
      <c r="BB139" s="68" t="s">
        <v>103</v>
      </c>
      <c r="BC139" s="68" t="s">
        <v>103</v>
      </c>
      <c r="BD139" s="68"/>
      <c r="BE139" s="15"/>
      <c r="BF139" s="5">
        <f t="shared" si="64"/>
        <v>11821</v>
      </c>
      <c r="BG139" s="42">
        <v>3895</v>
      </c>
      <c r="BH139" s="42">
        <v>2350</v>
      </c>
      <c r="BI139" s="42"/>
      <c r="BJ139" s="42"/>
      <c r="BK139" s="42">
        <v>5576</v>
      </c>
      <c r="BL139" s="42"/>
      <c r="BM139" s="15"/>
    </row>
    <row r="140" spans="1:65" outlineLevel="5" x14ac:dyDescent="0.3">
      <c r="A140" s="22">
        <f t="shared" si="49"/>
        <v>4</v>
      </c>
      <c r="B140" s="9">
        <f t="shared" si="48"/>
        <v>45037</v>
      </c>
      <c r="C140" s="150">
        <v>302970</v>
      </c>
      <c r="D140" s="64">
        <f t="shared" si="54"/>
        <v>36.4</v>
      </c>
      <c r="E140" s="12">
        <v>36.4</v>
      </c>
      <c r="F140" s="12">
        <v>36.299999999999997</v>
      </c>
      <c r="G140" s="12"/>
      <c r="H140" s="12"/>
      <c r="I140" s="12"/>
      <c r="J140" s="12"/>
      <c r="K140" s="12"/>
      <c r="L140" s="12"/>
      <c r="M140" s="74">
        <f t="shared" si="55"/>
        <v>7.2</v>
      </c>
      <c r="N140" s="83">
        <v>7.18</v>
      </c>
      <c r="O140" s="83">
        <v>7.26</v>
      </c>
      <c r="P140" s="83"/>
      <c r="Q140" s="83"/>
      <c r="R140" s="83"/>
      <c r="S140" s="83"/>
      <c r="T140" s="83"/>
      <c r="U140" s="83"/>
      <c r="V140" s="5" t="str">
        <f t="shared" si="56"/>
        <v/>
      </c>
      <c r="W140" s="41" t="s">
        <v>103</v>
      </c>
      <c r="X140" s="41" t="s">
        <v>103</v>
      </c>
      <c r="Y140" s="41"/>
      <c r="Z140" s="41"/>
      <c r="AA140" s="41"/>
      <c r="AB140" s="41"/>
      <c r="AC140" s="41"/>
      <c r="AD140" s="41"/>
      <c r="AE140" s="5" t="str">
        <f t="shared" si="57"/>
        <v/>
      </c>
      <c r="AF140" s="41" t="s">
        <v>103</v>
      </c>
      <c r="AG140" s="41" t="s">
        <v>103</v>
      </c>
      <c r="AH140" s="41"/>
      <c r="AI140" s="41"/>
      <c r="AJ140" s="41"/>
      <c r="AK140" s="41"/>
      <c r="AL140" s="41"/>
      <c r="AM140" s="41"/>
      <c r="AN140" s="45">
        <f t="shared" si="58"/>
        <v>19.607843137254903</v>
      </c>
      <c r="AO140" s="41">
        <v>1071</v>
      </c>
      <c r="AP140" s="110" t="s">
        <v>103</v>
      </c>
      <c r="AQ140" s="110" t="s">
        <v>103</v>
      </c>
      <c r="AR140" s="126" t="str">
        <f t="shared" si="59"/>
        <v/>
      </c>
      <c r="AS140" s="126" t="str">
        <f t="shared" si="60"/>
        <v/>
      </c>
      <c r="AT140" s="45">
        <v>1119</v>
      </c>
      <c r="AU140" s="128"/>
      <c r="AV140" s="128"/>
      <c r="AW140" s="126" t="str">
        <f t="shared" si="61"/>
        <v/>
      </c>
      <c r="AX140" s="126" t="str">
        <f t="shared" si="62"/>
        <v/>
      </c>
      <c r="AY140" s="64" t="str">
        <f t="shared" si="63"/>
        <v/>
      </c>
      <c r="AZ140" s="97">
        <v>80.3</v>
      </c>
      <c r="BA140" s="68">
        <v>63.6</v>
      </c>
      <c r="BB140" s="68">
        <v>35.9</v>
      </c>
      <c r="BC140" s="68">
        <f>2845*0.0001</f>
        <v>0.28450000000000003</v>
      </c>
      <c r="BD140" s="68"/>
      <c r="BE140" s="15"/>
      <c r="BF140" s="5">
        <f t="shared" si="64"/>
        <v>12171</v>
      </c>
      <c r="BG140" s="42">
        <v>4403</v>
      </c>
      <c r="BH140" s="42">
        <v>2352</v>
      </c>
      <c r="BI140" s="42"/>
      <c r="BJ140" s="42"/>
      <c r="BK140" s="42">
        <v>5416</v>
      </c>
      <c r="BL140" s="42"/>
      <c r="BM140" s="15"/>
    </row>
    <row r="141" spans="1:65" outlineLevel="5" x14ac:dyDescent="0.3">
      <c r="A141" s="22">
        <f t="shared" si="49"/>
        <v>4</v>
      </c>
      <c r="B141" s="9">
        <f t="shared" si="48"/>
        <v>45038</v>
      </c>
      <c r="C141" s="150">
        <v>300577</v>
      </c>
      <c r="D141" s="64">
        <f t="shared" si="54"/>
        <v>36.1</v>
      </c>
      <c r="E141" s="12">
        <v>36.5</v>
      </c>
      <c r="F141" s="12">
        <v>35.700000000000003</v>
      </c>
      <c r="G141" s="12"/>
      <c r="H141" s="12"/>
      <c r="I141" s="12"/>
      <c r="J141" s="12"/>
      <c r="K141" s="12"/>
      <c r="L141" s="12"/>
      <c r="M141" s="74">
        <f t="shared" si="55"/>
        <v>7.2</v>
      </c>
      <c r="N141" s="83">
        <v>7.15</v>
      </c>
      <c r="O141" s="83">
        <v>7.22</v>
      </c>
      <c r="P141" s="83"/>
      <c r="Q141" s="83"/>
      <c r="R141" s="83"/>
      <c r="S141" s="83"/>
      <c r="T141" s="83"/>
      <c r="U141" s="83"/>
      <c r="V141" s="5" t="str">
        <f t="shared" si="56"/>
        <v/>
      </c>
      <c r="W141" s="41" t="s">
        <v>103</v>
      </c>
      <c r="X141" s="41" t="s">
        <v>103</v>
      </c>
      <c r="Y141" s="41"/>
      <c r="Z141" s="41"/>
      <c r="AA141" s="41"/>
      <c r="AB141" s="41"/>
      <c r="AC141" s="41"/>
      <c r="AD141" s="41"/>
      <c r="AE141" s="5" t="str">
        <f t="shared" si="57"/>
        <v/>
      </c>
      <c r="AF141" s="41" t="s">
        <v>103</v>
      </c>
      <c r="AG141" s="41" t="s">
        <v>103</v>
      </c>
      <c r="AH141" s="41"/>
      <c r="AI141" s="41"/>
      <c r="AJ141" s="41"/>
      <c r="AK141" s="41"/>
      <c r="AL141" s="41"/>
      <c r="AM141" s="41"/>
      <c r="AN141" s="45">
        <f t="shared" si="58"/>
        <v>25.301204819277107</v>
      </c>
      <c r="AO141" s="41">
        <v>830</v>
      </c>
      <c r="AP141" s="110" t="s">
        <v>103</v>
      </c>
      <c r="AQ141" s="110" t="s">
        <v>103</v>
      </c>
      <c r="AR141" s="126" t="str">
        <f t="shared" si="59"/>
        <v/>
      </c>
      <c r="AS141" s="126" t="str">
        <f t="shared" si="60"/>
        <v/>
      </c>
      <c r="AT141" s="45">
        <v>893</v>
      </c>
      <c r="AU141" s="128"/>
      <c r="AV141" s="128"/>
      <c r="AW141" s="126" t="str">
        <f t="shared" si="61"/>
        <v/>
      </c>
      <c r="AX141" s="126" t="str">
        <f t="shared" si="62"/>
        <v/>
      </c>
      <c r="AY141" s="64" t="str">
        <f t="shared" si="63"/>
        <v/>
      </c>
      <c r="AZ141" s="97" t="s">
        <v>103</v>
      </c>
      <c r="BA141" s="68" t="s">
        <v>103</v>
      </c>
      <c r="BB141" s="68" t="s">
        <v>103</v>
      </c>
      <c r="BC141" s="68" t="s">
        <v>103</v>
      </c>
      <c r="BD141" s="68"/>
      <c r="BE141" s="15"/>
      <c r="BF141" s="5">
        <f t="shared" si="64"/>
        <v>11658</v>
      </c>
      <c r="BG141" s="42">
        <v>4021</v>
      </c>
      <c r="BH141" s="42">
        <v>2352</v>
      </c>
      <c r="BI141" s="42"/>
      <c r="BJ141" s="42"/>
      <c r="BK141" s="42">
        <v>5285</v>
      </c>
      <c r="BL141" s="42"/>
      <c r="BM141" s="15"/>
    </row>
    <row r="142" spans="1:65" outlineLevel="5" x14ac:dyDescent="0.3">
      <c r="A142" s="22">
        <f t="shared" si="49"/>
        <v>4</v>
      </c>
      <c r="B142" s="9">
        <f t="shared" si="48"/>
        <v>45039</v>
      </c>
      <c r="C142" s="150">
        <v>290146</v>
      </c>
      <c r="D142" s="64">
        <f t="shared" si="54"/>
        <v>36.700000000000003</v>
      </c>
      <c r="E142" s="12">
        <v>36.299999999999997</v>
      </c>
      <c r="F142" s="12">
        <v>37</v>
      </c>
      <c r="G142" s="12"/>
      <c r="H142" s="12"/>
      <c r="I142" s="12"/>
      <c r="J142" s="12"/>
      <c r="K142" s="12"/>
      <c r="L142" s="12"/>
      <c r="M142" s="74">
        <f t="shared" si="55"/>
        <v>7.2</v>
      </c>
      <c r="N142" s="83">
        <v>7.17</v>
      </c>
      <c r="O142" s="83">
        <v>7.2</v>
      </c>
      <c r="P142" s="83"/>
      <c r="Q142" s="83"/>
      <c r="R142" s="83"/>
      <c r="S142" s="83"/>
      <c r="T142" s="83"/>
      <c r="U142" s="83"/>
      <c r="V142" s="5" t="str">
        <f t="shared" si="56"/>
        <v/>
      </c>
      <c r="W142" s="41" t="s">
        <v>103</v>
      </c>
      <c r="X142" s="41" t="s">
        <v>103</v>
      </c>
      <c r="Y142" s="41"/>
      <c r="Z142" s="41"/>
      <c r="AA142" s="41"/>
      <c r="AB142" s="41"/>
      <c r="AC142" s="41"/>
      <c r="AD142" s="41"/>
      <c r="AE142" s="5" t="str">
        <f t="shared" si="57"/>
        <v/>
      </c>
      <c r="AF142" s="41" t="s">
        <v>103</v>
      </c>
      <c r="AG142" s="41" t="s">
        <v>103</v>
      </c>
      <c r="AH142" s="41"/>
      <c r="AI142" s="41"/>
      <c r="AJ142" s="41"/>
      <c r="AK142" s="41"/>
      <c r="AL142" s="41"/>
      <c r="AM142" s="41"/>
      <c r="AN142" s="45">
        <f t="shared" si="58"/>
        <v>26.819923371647509</v>
      </c>
      <c r="AO142" s="41">
        <v>783</v>
      </c>
      <c r="AP142" s="110" t="s">
        <v>103</v>
      </c>
      <c r="AQ142" s="110" t="s">
        <v>103</v>
      </c>
      <c r="AR142" s="126" t="str">
        <f t="shared" si="59"/>
        <v/>
      </c>
      <c r="AS142" s="126" t="str">
        <f t="shared" si="60"/>
        <v/>
      </c>
      <c r="AT142" s="45">
        <v>862</v>
      </c>
      <c r="AU142" s="128"/>
      <c r="AV142" s="128"/>
      <c r="AW142" s="126" t="str">
        <f t="shared" si="61"/>
        <v/>
      </c>
      <c r="AX142" s="126" t="str">
        <f t="shared" si="62"/>
        <v/>
      </c>
      <c r="AY142" s="64" t="str">
        <f t="shared" si="63"/>
        <v/>
      </c>
      <c r="AZ142" s="97" t="s">
        <v>103</v>
      </c>
      <c r="BA142" s="68" t="s">
        <v>103</v>
      </c>
      <c r="BB142" s="68" t="s">
        <v>103</v>
      </c>
      <c r="BC142" s="68" t="s">
        <v>103</v>
      </c>
      <c r="BD142" s="68"/>
      <c r="BE142" s="15"/>
      <c r="BF142" s="5">
        <f t="shared" si="64"/>
        <v>11674</v>
      </c>
      <c r="BG142" s="42">
        <v>4059</v>
      </c>
      <c r="BH142" s="42">
        <v>2352</v>
      </c>
      <c r="BI142" s="42"/>
      <c r="BJ142" s="42"/>
      <c r="BK142" s="42">
        <v>5263</v>
      </c>
      <c r="BL142" s="42"/>
      <c r="BM142" s="15"/>
    </row>
    <row r="143" spans="1:65" outlineLevel="5" x14ac:dyDescent="0.3">
      <c r="A143" s="22">
        <f t="shared" si="49"/>
        <v>4</v>
      </c>
      <c r="B143" s="9">
        <f t="shared" si="48"/>
        <v>45040</v>
      </c>
      <c r="C143" s="150">
        <v>281185</v>
      </c>
      <c r="D143" s="64">
        <f t="shared" si="54"/>
        <v>36.9</v>
      </c>
      <c r="E143" s="12">
        <v>36.799999999999997</v>
      </c>
      <c r="F143" s="12">
        <v>36.9</v>
      </c>
      <c r="G143" s="12"/>
      <c r="H143" s="12"/>
      <c r="I143" s="12"/>
      <c r="J143" s="12"/>
      <c r="K143" s="12"/>
      <c r="L143" s="12"/>
      <c r="M143" s="74">
        <f t="shared" si="55"/>
        <v>7.2</v>
      </c>
      <c r="N143" s="83">
        <v>7.14</v>
      </c>
      <c r="O143" s="83">
        <v>7.24</v>
      </c>
      <c r="P143" s="83"/>
      <c r="Q143" s="83"/>
      <c r="R143" s="83"/>
      <c r="S143" s="83"/>
      <c r="T143" s="83"/>
      <c r="U143" s="83"/>
      <c r="V143" s="5" t="str">
        <f t="shared" si="56"/>
        <v/>
      </c>
      <c r="W143" s="41" t="s">
        <v>103</v>
      </c>
      <c r="X143" s="41" t="s">
        <v>103</v>
      </c>
      <c r="Y143" s="41"/>
      <c r="Z143" s="41"/>
      <c r="AA143" s="41"/>
      <c r="AB143" s="41"/>
      <c r="AC143" s="41"/>
      <c r="AD143" s="41"/>
      <c r="AE143" s="5" t="str">
        <f t="shared" si="57"/>
        <v/>
      </c>
      <c r="AF143" s="41" t="s">
        <v>103</v>
      </c>
      <c r="AG143" s="41" t="s">
        <v>103</v>
      </c>
      <c r="AH143" s="41"/>
      <c r="AI143" s="41"/>
      <c r="AJ143" s="41"/>
      <c r="AK143" s="41"/>
      <c r="AL143" s="41"/>
      <c r="AM143" s="41"/>
      <c r="AN143" s="45">
        <f t="shared" si="58"/>
        <v>26.151930261519304</v>
      </c>
      <c r="AO143" s="41">
        <v>803</v>
      </c>
      <c r="AP143" s="110" t="s">
        <v>103</v>
      </c>
      <c r="AQ143" s="110" t="s">
        <v>103</v>
      </c>
      <c r="AR143" s="126" t="str">
        <f t="shared" si="59"/>
        <v/>
      </c>
      <c r="AS143" s="126" t="str">
        <f t="shared" si="60"/>
        <v/>
      </c>
      <c r="AT143" s="45">
        <v>911</v>
      </c>
      <c r="AU143" s="128"/>
      <c r="AV143" s="128"/>
      <c r="AW143" s="126" t="str">
        <f t="shared" si="61"/>
        <v/>
      </c>
      <c r="AX143" s="126" t="str">
        <f t="shared" si="62"/>
        <v/>
      </c>
      <c r="AY143" s="64" t="str">
        <f t="shared" si="63"/>
        <v/>
      </c>
      <c r="AZ143" s="97">
        <v>80.28</v>
      </c>
      <c r="BA143" s="68" t="s">
        <v>103</v>
      </c>
      <c r="BB143" s="68" t="s">
        <v>103</v>
      </c>
      <c r="BC143" s="68" t="s">
        <v>103</v>
      </c>
      <c r="BD143" s="68"/>
      <c r="BE143" s="15"/>
      <c r="BF143" s="5">
        <f t="shared" si="64"/>
        <v>10202</v>
      </c>
      <c r="BG143" s="42">
        <v>2669</v>
      </c>
      <c r="BH143" s="42">
        <v>2352</v>
      </c>
      <c r="BI143" s="42"/>
      <c r="BJ143" s="42"/>
      <c r="BK143" s="42">
        <v>5181</v>
      </c>
      <c r="BL143" s="42"/>
      <c r="BM143" s="15"/>
    </row>
    <row r="144" spans="1:65" outlineLevel="5" x14ac:dyDescent="0.3">
      <c r="A144" s="22">
        <f t="shared" si="49"/>
        <v>4</v>
      </c>
      <c r="B144" s="9">
        <f t="shared" si="48"/>
        <v>45041</v>
      </c>
      <c r="C144" s="150">
        <v>306399</v>
      </c>
      <c r="D144" s="64">
        <f t="shared" si="54"/>
        <v>35.299999999999997</v>
      </c>
      <c r="E144" s="12">
        <v>35</v>
      </c>
      <c r="F144" s="12">
        <v>35.5</v>
      </c>
      <c r="G144" s="12"/>
      <c r="H144" s="12"/>
      <c r="I144" s="12"/>
      <c r="J144" s="12"/>
      <c r="K144" s="12"/>
      <c r="L144" s="12"/>
      <c r="M144" s="74">
        <f t="shared" si="55"/>
        <v>7.2</v>
      </c>
      <c r="N144" s="83">
        <v>7.16</v>
      </c>
      <c r="O144" s="83">
        <v>7.2</v>
      </c>
      <c r="P144" s="83"/>
      <c r="Q144" s="83"/>
      <c r="R144" s="83"/>
      <c r="S144" s="83"/>
      <c r="T144" s="83"/>
      <c r="U144" s="83"/>
      <c r="V144" s="5" t="str">
        <f t="shared" si="56"/>
        <v/>
      </c>
      <c r="W144" s="41" t="s">
        <v>103</v>
      </c>
      <c r="X144" s="41" t="s">
        <v>103</v>
      </c>
      <c r="Y144" s="41"/>
      <c r="Z144" s="41"/>
      <c r="AA144" s="41"/>
      <c r="AB144" s="41"/>
      <c r="AC144" s="41"/>
      <c r="AD144" s="41"/>
      <c r="AE144" s="5" t="str">
        <f t="shared" si="57"/>
        <v/>
      </c>
      <c r="AF144" s="41" t="s">
        <v>103</v>
      </c>
      <c r="AG144" s="41" t="s">
        <v>103</v>
      </c>
      <c r="AH144" s="41"/>
      <c r="AI144" s="41"/>
      <c r="AJ144" s="41"/>
      <c r="AK144" s="41"/>
      <c r="AL144" s="41"/>
      <c r="AM144" s="41"/>
      <c r="AN144" s="45">
        <f t="shared" si="58"/>
        <v>22.900763358778626</v>
      </c>
      <c r="AO144" s="41">
        <v>917</v>
      </c>
      <c r="AP144" s="110" t="s">
        <v>103</v>
      </c>
      <c r="AQ144" s="110" t="s">
        <v>103</v>
      </c>
      <c r="AR144" s="126" t="str">
        <f t="shared" si="59"/>
        <v/>
      </c>
      <c r="AS144" s="126" t="str">
        <f t="shared" si="60"/>
        <v/>
      </c>
      <c r="AT144" s="45">
        <v>1011</v>
      </c>
      <c r="AU144" s="128"/>
      <c r="AV144" s="128"/>
      <c r="AW144" s="126" t="str">
        <f t="shared" si="61"/>
        <v/>
      </c>
      <c r="AX144" s="126" t="str">
        <f t="shared" si="62"/>
        <v/>
      </c>
      <c r="AY144" s="64" t="str">
        <f t="shared" si="63"/>
        <v/>
      </c>
      <c r="AZ144" s="97">
        <v>80.31</v>
      </c>
      <c r="BA144" s="68" t="s">
        <v>103</v>
      </c>
      <c r="BB144" s="68" t="s">
        <v>103</v>
      </c>
      <c r="BC144" s="68" t="s">
        <v>103</v>
      </c>
      <c r="BD144" s="68"/>
      <c r="BE144" s="15"/>
      <c r="BF144" s="5">
        <f t="shared" si="64"/>
        <v>10405</v>
      </c>
      <c r="BG144" s="42">
        <v>2903</v>
      </c>
      <c r="BH144" s="42">
        <v>2352</v>
      </c>
      <c r="BI144" s="42"/>
      <c r="BJ144" s="42"/>
      <c r="BK144" s="42">
        <v>5150</v>
      </c>
      <c r="BL144" s="42"/>
      <c r="BM144" s="15"/>
    </row>
    <row r="145" spans="1:65" outlineLevel="5" x14ac:dyDescent="0.3">
      <c r="A145" s="22">
        <f t="shared" si="49"/>
        <v>4</v>
      </c>
      <c r="B145" s="9">
        <f t="shared" si="48"/>
        <v>45042</v>
      </c>
      <c r="C145" s="150">
        <v>313833</v>
      </c>
      <c r="D145" s="64">
        <f t="shared" si="54"/>
        <v>35.299999999999997</v>
      </c>
      <c r="E145" s="12">
        <v>34.5</v>
      </c>
      <c r="F145" s="12">
        <v>36</v>
      </c>
      <c r="G145" s="12"/>
      <c r="H145" s="12"/>
      <c r="I145" s="12"/>
      <c r="J145" s="12"/>
      <c r="K145" s="12"/>
      <c r="L145" s="12"/>
      <c r="M145" s="74">
        <f t="shared" si="55"/>
        <v>7.2</v>
      </c>
      <c r="N145" s="83">
        <v>7.12</v>
      </c>
      <c r="O145" s="83">
        <v>7.18</v>
      </c>
      <c r="P145" s="83"/>
      <c r="Q145" s="83"/>
      <c r="R145" s="83"/>
      <c r="S145" s="83"/>
      <c r="T145" s="83"/>
      <c r="U145" s="83"/>
      <c r="V145" s="5">
        <f t="shared" si="56"/>
        <v>226.5</v>
      </c>
      <c r="W145" s="41">
        <v>195</v>
      </c>
      <c r="X145" s="41">
        <v>258</v>
      </c>
      <c r="Y145" s="41"/>
      <c r="Z145" s="41"/>
      <c r="AA145" s="41"/>
      <c r="AB145" s="41"/>
      <c r="AC145" s="41"/>
      <c r="AD145" s="41"/>
      <c r="AE145" s="5">
        <f t="shared" si="57"/>
        <v>5477.5</v>
      </c>
      <c r="AF145" s="41">
        <v>5270</v>
      </c>
      <c r="AG145" s="41">
        <v>5685</v>
      </c>
      <c r="AH145" s="41"/>
      <c r="AI145" s="41"/>
      <c r="AJ145" s="41"/>
      <c r="AK145" s="41"/>
      <c r="AL145" s="41"/>
      <c r="AM145" s="41"/>
      <c r="AN145" s="45">
        <f t="shared" si="58"/>
        <v>17.979452054794521</v>
      </c>
      <c r="AO145" s="41">
        <v>1168</v>
      </c>
      <c r="AP145" s="110">
        <v>4.37</v>
      </c>
      <c r="AQ145" s="110">
        <v>3.54</v>
      </c>
      <c r="AR145" s="126">
        <f t="shared" si="59"/>
        <v>81.006864988558348</v>
      </c>
      <c r="AS145" s="126">
        <f t="shared" si="60"/>
        <v>18.993135011441652</v>
      </c>
      <c r="AT145" s="45">
        <v>1203</v>
      </c>
      <c r="AU145" s="128">
        <v>2.4</v>
      </c>
      <c r="AV145" s="128">
        <v>1.61</v>
      </c>
      <c r="AW145" s="126">
        <f t="shared" si="61"/>
        <v>67.083333333333343</v>
      </c>
      <c r="AX145" s="126">
        <f t="shared" si="62"/>
        <v>32.916666666666657</v>
      </c>
      <c r="AY145" s="64">
        <f t="shared" si="63"/>
        <v>52.216977758706975</v>
      </c>
      <c r="AZ145" s="97">
        <v>80.260000000000005</v>
      </c>
      <c r="BA145" s="68">
        <v>63.6</v>
      </c>
      <c r="BB145" s="68">
        <v>36</v>
      </c>
      <c r="BC145" s="68">
        <f>2857*0.0001</f>
        <v>0.28570000000000001</v>
      </c>
      <c r="BD145" s="68"/>
      <c r="BE145" s="15"/>
      <c r="BF145" s="5">
        <f t="shared" si="64"/>
        <v>11715</v>
      </c>
      <c r="BG145" s="42">
        <v>4090</v>
      </c>
      <c r="BH145" s="42">
        <v>2352</v>
      </c>
      <c r="BI145" s="42"/>
      <c r="BJ145" s="42"/>
      <c r="BK145" s="42">
        <v>5273</v>
      </c>
      <c r="BL145" s="42"/>
      <c r="BM145" s="15"/>
    </row>
    <row r="146" spans="1:65" outlineLevel="5" x14ac:dyDescent="0.3">
      <c r="A146" s="22">
        <f t="shared" si="49"/>
        <v>4</v>
      </c>
      <c r="B146" s="9">
        <f t="shared" si="48"/>
        <v>45043</v>
      </c>
      <c r="C146" s="150">
        <v>295466</v>
      </c>
      <c r="D146" s="64">
        <f t="shared" si="54"/>
        <v>36.700000000000003</v>
      </c>
      <c r="E146" s="12">
        <v>36.5</v>
      </c>
      <c r="F146" s="12">
        <v>36.799999999999997</v>
      </c>
      <c r="G146" s="12"/>
      <c r="H146" s="12"/>
      <c r="I146" s="12"/>
      <c r="J146" s="12"/>
      <c r="K146" s="12"/>
      <c r="L146" s="12"/>
      <c r="M146" s="74">
        <f t="shared" si="55"/>
        <v>7.1</v>
      </c>
      <c r="N146" s="83">
        <v>7.1</v>
      </c>
      <c r="O146" s="83">
        <v>7.16</v>
      </c>
      <c r="P146" s="83"/>
      <c r="Q146" s="83"/>
      <c r="R146" s="83"/>
      <c r="S146" s="83"/>
      <c r="T146" s="83"/>
      <c r="U146" s="83"/>
      <c r="V146" s="5" t="str">
        <f t="shared" si="56"/>
        <v/>
      </c>
      <c r="W146" s="41"/>
      <c r="X146" s="41"/>
      <c r="Y146" s="41"/>
      <c r="Z146" s="41"/>
      <c r="AA146" s="41"/>
      <c r="AB146" s="41"/>
      <c r="AC146" s="41"/>
      <c r="AD146" s="41"/>
      <c r="AE146" s="5" t="str">
        <f t="shared" si="57"/>
        <v/>
      </c>
      <c r="AF146" s="41"/>
      <c r="AG146" s="41"/>
      <c r="AH146" s="41"/>
      <c r="AI146" s="41"/>
      <c r="AJ146" s="41"/>
      <c r="AK146" s="41"/>
      <c r="AL146" s="41"/>
      <c r="AM146" s="41"/>
      <c r="AN146" s="45">
        <f t="shared" si="58"/>
        <v>25.51640340218712</v>
      </c>
      <c r="AO146" s="41">
        <v>823</v>
      </c>
      <c r="AP146" s="110"/>
      <c r="AQ146" s="110"/>
      <c r="AR146" s="126" t="str">
        <f t="shared" si="59"/>
        <v/>
      </c>
      <c r="AS146" s="126" t="str">
        <f t="shared" si="60"/>
        <v/>
      </c>
      <c r="AT146" s="45">
        <v>881</v>
      </c>
      <c r="AU146" s="128"/>
      <c r="AV146" s="128"/>
      <c r="AW146" s="126" t="str">
        <f t="shared" si="61"/>
        <v/>
      </c>
      <c r="AX146" s="126" t="str">
        <f t="shared" si="62"/>
        <v/>
      </c>
      <c r="AY146" s="64" t="str">
        <f t="shared" si="63"/>
        <v/>
      </c>
      <c r="AZ146" s="97">
        <v>80.28</v>
      </c>
      <c r="BA146" s="68"/>
      <c r="BB146" s="68"/>
      <c r="BC146" s="68"/>
      <c r="BD146" s="68"/>
      <c r="BE146" s="15"/>
      <c r="BF146" s="5">
        <f t="shared" si="64"/>
        <v>11789</v>
      </c>
      <c r="BG146" s="42">
        <v>4085</v>
      </c>
      <c r="BH146" s="42">
        <v>2350</v>
      </c>
      <c r="BI146" s="42"/>
      <c r="BJ146" s="42"/>
      <c r="BK146" s="42">
        <v>5354</v>
      </c>
      <c r="BL146" s="42"/>
      <c r="BM146" s="15"/>
    </row>
    <row r="147" spans="1:65" outlineLevel="5" x14ac:dyDescent="0.3">
      <c r="A147" s="22">
        <f t="shared" si="49"/>
        <v>4</v>
      </c>
      <c r="B147" s="9">
        <f t="shared" si="48"/>
        <v>45044</v>
      </c>
      <c r="C147" s="150">
        <v>287228</v>
      </c>
      <c r="D147" s="64">
        <f t="shared" si="54"/>
        <v>36.299999999999997</v>
      </c>
      <c r="E147" s="12">
        <v>35.5</v>
      </c>
      <c r="F147" s="12">
        <v>37</v>
      </c>
      <c r="G147" s="12"/>
      <c r="H147" s="12"/>
      <c r="I147" s="12"/>
      <c r="J147" s="12"/>
      <c r="K147" s="12"/>
      <c r="L147" s="12"/>
      <c r="M147" s="74">
        <f t="shared" si="55"/>
        <v>7.1</v>
      </c>
      <c r="N147" s="83">
        <v>7.09</v>
      </c>
      <c r="O147" s="83">
        <v>7.19</v>
      </c>
      <c r="P147" s="83"/>
      <c r="Q147" s="83"/>
      <c r="R147" s="83"/>
      <c r="S147" s="83"/>
      <c r="T147" s="83"/>
      <c r="U147" s="83"/>
      <c r="V147" s="5" t="str">
        <f t="shared" si="56"/>
        <v/>
      </c>
      <c r="W147" s="41"/>
      <c r="X147" s="41"/>
      <c r="Y147" s="41"/>
      <c r="Z147" s="41"/>
      <c r="AA147" s="41"/>
      <c r="AB147" s="41"/>
      <c r="AC147" s="41"/>
      <c r="AD147" s="41"/>
      <c r="AE147" s="5" t="str">
        <f t="shared" si="57"/>
        <v/>
      </c>
      <c r="AF147" s="41"/>
      <c r="AG147" s="41"/>
      <c r="AH147" s="41"/>
      <c r="AI147" s="41"/>
      <c r="AJ147" s="41"/>
      <c r="AK147" s="41"/>
      <c r="AL147" s="41"/>
      <c r="AM147" s="41"/>
      <c r="AN147" s="45">
        <f t="shared" si="58"/>
        <v>26.683608640406607</v>
      </c>
      <c r="AO147" s="41">
        <v>787</v>
      </c>
      <c r="AP147" s="110"/>
      <c r="AQ147" s="111"/>
      <c r="AR147" s="126" t="str">
        <f t="shared" si="59"/>
        <v/>
      </c>
      <c r="AS147" s="126" t="str">
        <f t="shared" si="60"/>
        <v/>
      </c>
      <c r="AT147" s="45">
        <v>869</v>
      </c>
      <c r="AU147" s="128"/>
      <c r="AV147" s="129"/>
      <c r="AW147" s="126" t="str">
        <f t="shared" si="61"/>
        <v/>
      </c>
      <c r="AX147" s="126" t="str">
        <f t="shared" si="62"/>
        <v/>
      </c>
      <c r="AY147" s="64" t="str">
        <f t="shared" si="63"/>
        <v/>
      </c>
      <c r="AZ147" s="97">
        <v>80.25</v>
      </c>
      <c r="BA147" s="68"/>
      <c r="BB147" s="68"/>
      <c r="BC147" s="68"/>
      <c r="BD147" s="68"/>
      <c r="BE147" s="15"/>
      <c r="BF147" s="5">
        <f t="shared" si="64"/>
        <v>11632</v>
      </c>
      <c r="BG147" s="42">
        <v>3841</v>
      </c>
      <c r="BH147" s="42">
        <v>2351</v>
      </c>
      <c r="BI147" s="42"/>
      <c r="BJ147" s="42"/>
      <c r="BK147" s="42">
        <v>5440</v>
      </c>
      <c r="BL147" s="42"/>
      <c r="BM147" s="15"/>
    </row>
    <row r="148" spans="1:65" outlineLevel="5" x14ac:dyDescent="0.3">
      <c r="A148" s="22">
        <f t="shared" si="49"/>
        <v>4</v>
      </c>
      <c r="B148" s="9">
        <f t="shared" si="48"/>
        <v>45045</v>
      </c>
      <c r="C148" s="150">
        <v>327378</v>
      </c>
      <c r="D148" s="64">
        <f t="shared" si="54"/>
        <v>34.5</v>
      </c>
      <c r="E148" s="12">
        <v>34</v>
      </c>
      <c r="F148" s="12">
        <v>35</v>
      </c>
      <c r="G148" s="12"/>
      <c r="H148" s="12"/>
      <c r="I148" s="12"/>
      <c r="J148" s="12"/>
      <c r="K148" s="12"/>
      <c r="L148" s="12"/>
      <c r="M148" s="74">
        <f t="shared" si="55"/>
        <v>7.1</v>
      </c>
      <c r="N148" s="83">
        <v>7.1</v>
      </c>
      <c r="O148" s="83">
        <v>7.18</v>
      </c>
      <c r="P148" s="83"/>
      <c r="Q148" s="83"/>
      <c r="R148" s="83"/>
      <c r="S148" s="83"/>
      <c r="T148" s="83"/>
      <c r="U148" s="83"/>
      <c r="V148" s="5" t="str">
        <f t="shared" si="56"/>
        <v/>
      </c>
      <c r="W148" s="41"/>
      <c r="X148" s="41"/>
      <c r="Y148" s="41"/>
      <c r="Z148" s="41"/>
      <c r="AA148" s="41"/>
      <c r="AB148" s="41"/>
      <c r="AC148" s="41"/>
      <c r="AD148" s="41"/>
      <c r="AE148" s="5" t="str">
        <f t="shared" si="57"/>
        <v/>
      </c>
      <c r="AF148" s="41"/>
      <c r="AG148" s="41"/>
      <c r="AH148" s="41"/>
      <c r="AI148" s="41"/>
      <c r="AJ148" s="41"/>
      <c r="AK148" s="41"/>
      <c r="AL148" s="41"/>
      <c r="AM148" s="41"/>
      <c r="AN148" s="45">
        <f t="shared" si="58"/>
        <v>25.703794369645042</v>
      </c>
      <c r="AO148" s="41">
        <v>817</v>
      </c>
      <c r="AP148" s="110"/>
      <c r="AQ148" s="111"/>
      <c r="AR148" s="126" t="str">
        <f t="shared" si="59"/>
        <v/>
      </c>
      <c r="AS148" s="126" t="str">
        <f t="shared" si="60"/>
        <v/>
      </c>
      <c r="AT148" s="45">
        <v>932</v>
      </c>
      <c r="AU148" s="128"/>
      <c r="AV148" s="129"/>
      <c r="AW148" s="126" t="str">
        <f t="shared" si="61"/>
        <v/>
      </c>
      <c r="AX148" s="126" t="str">
        <f t="shared" si="62"/>
        <v/>
      </c>
      <c r="AY148" s="64" t="str">
        <f t="shared" si="63"/>
        <v/>
      </c>
      <c r="AZ148" s="97" t="s">
        <v>103</v>
      </c>
      <c r="BA148" s="68"/>
      <c r="BB148" s="68"/>
      <c r="BC148" s="68"/>
      <c r="BD148" s="68"/>
      <c r="BE148" s="15"/>
      <c r="BF148" s="5">
        <f t="shared" si="64"/>
        <v>11818</v>
      </c>
      <c r="BG148" s="42">
        <v>4048</v>
      </c>
      <c r="BH148" s="42">
        <v>2352</v>
      </c>
      <c r="BI148" s="42"/>
      <c r="BJ148" s="42"/>
      <c r="BK148" s="42">
        <v>5418</v>
      </c>
      <c r="BL148" s="42"/>
      <c r="BM148" s="15"/>
    </row>
    <row r="149" spans="1:65" ht="17.25" outlineLevel="5" thickBot="1" x14ac:dyDescent="0.35">
      <c r="A149" s="31">
        <f t="shared" si="49"/>
        <v>4</v>
      </c>
      <c r="B149" s="32">
        <f t="shared" si="48"/>
        <v>45046</v>
      </c>
      <c r="C149" s="151">
        <v>313392</v>
      </c>
      <c r="D149" s="64">
        <f t="shared" si="54"/>
        <v>35.5</v>
      </c>
      <c r="E149" s="12">
        <v>35.5</v>
      </c>
      <c r="F149" s="12">
        <v>35.5</v>
      </c>
      <c r="G149" s="12"/>
      <c r="H149" s="12"/>
      <c r="I149" s="12"/>
      <c r="J149" s="12"/>
      <c r="K149" s="12"/>
      <c r="L149" s="12"/>
      <c r="M149" s="74">
        <f t="shared" si="55"/>
        <v>7.1</v>
      </c>
      <c r="N149" s="83">
        <v>7.08</v>
      </c>
      <c r="O149" s="83">
        <v>7.19</v>
      </c>
      <c r="P149" s="83"/>
      <c r="Q149" s="83"/>
      <c r="R149" s="83"/>
      <c r="S149" s="83"/>
      <c r="T149" s="83"/>
      <c r="U149" s="83"/>
      <c r="V149" s="5" t="str">
        <f t="shared" si="56"/>
        <v/>
      </c>
      <c r="W149" s="41"/>
      <c r="X149" s="41"/>
      <c r="Y149" s="41"/>
      <c r="Z149" s="41"/>
      <c r="AA149" s="41"/>
      <c r="AB149" s="41"/>
      <c r="AC149" s="41"/>
      <c r="AD149" s="41"/>
      <c r="AE149" s="5" t="str">
        <f t="shared" si="57"/>
        <v/>
      </c>
      <c r="AF149" s="41"/>
      <c r="AG149" s="41"/>
      <c r="AH149" s="41"/>
      <c r="AI149" s="41"/>
      <c r="AJ149" s="41"/>
      <c r="AK149" s="41"/>
      <c r="AL149" s="41"/>
      <c r="AM149" s="41"/>
      <c r="AN149" s="45">
        <f t="shared" si="58"/>
        <v>21.021021021021021</v>
      </c>
      <c r="AO149" s="41">
        <v>999</v>
      </c>
      <c r="AP149" s="110"/>
      <c r="AQ149" s="111"/>
      <c r="AR149" s="126" t="str">
        <f t="shared" si="59"/>
        <v/>
      </c>
      <c r="AS149" s="126" t="str">
        <f t="shared" si="60"/>
        <v/>
      </c>
      <c r="AT149" s="45">
        <v>1067</v>
      </c>
      <c r="AU149" s="128"/>
      <c r="AV149" s="129"/>
      <c r="AW149" s="126" t="str">
        <f t="shared" si="61"/>
        <v/>
      </c>
      <c r="AX149" s="126" t="str">
        <f t="shared" si="62"/>
        <v/>
      </c>
      <c r="AY149" s="64" t="str">
        <f t="shared" si="63"/>
        <v/>
      </c>
      <c r="AZ149" s="152" t="s">
        <v>103</v>
      </c>
      <c r="BA149" s="68"/>
      <c r="BB149" s="68"/>
      <c r="BC149" s="68"/>
      <c r="BD149" s="68"/>
      <c r="BE149" s="15"/>
      <c r="BF149" s="5">
        <f t="shared" si="64"/>
        <v>11418</v>
      </c>
      <c r="BG149" s="42">
        <v>3696</v>
      </c>
      <c r="BH149" s="42">
        <v>2352</v>
      </c>
      <c r="BI149" s="42"/>
      <c r="BJ149" s="42"/>
      <c r="BK149" s="42">
        <v>5370</v>
      </c>
      <c r="BL149" s="42"/>
      <c r="BM149" s="15"/>
    </row>
    <row r="150" spans="1:65" outlineLevel="4" x14ac:dyDescent="0.3">
      <c r="A150" s="156" t="s">
        <v>38</v>
      </c>
      <c r="B150" s="157"/>
      <c r="C150" s="50">
        <f t="shared" ref="C150:BM150" si="65">SUBTOTAL(4,C120:C149)</f>
        <v>333061</v>
      </c>
      <c r="D150" s="60">
        <f t="shared" si="65"/>
        <v>37.5</v>
      </c>
      <c r="E150" s="28">
        <f t="shared" si="65"/>
        <v>37.200000000000003</v>
      </c>
      <c r="F150" s="28">
        <f t="shared" si="65"/>
        <v>37.9</v>
      </c>
      <c r="G150" s="28">
        <f t="shared" si="65"/>
        <v>0</v>
      </c>
      <c r="H150" s="28">
        <f t="shared" si="65"/>
        <v>0</v>
      </c>
      <c r="I150" s="28">
        <f t="shared" si="65"/>
        <v>0</v>
      </c>
      <c r="J150" s="28">
        <f t="shared" si="65"/>
        <v>0</v>
      </c>
      <c r="K150" s="28">
        <f t="shared" si="65"/>
        <v>0</v>
      </c>
      <c r="L150" s="28">
        <f t="shared" si="65"/>
        <v>0</v>
      </c>
      <c r="M150" s="71">
        <f t="shared" si="65"/>
        <v>7.2</v>
      </c>
      <c r="N150" s="82">
        <f t="shared" si="65"/>
        <v>7.2</v>
      </c>
      <c r="O150" s="82">
        <f t="shared" si="65"/>
        <v>7.27</v>
      </c>
      <c r="P150" s="82">
        <f t="shared" si="65"/>
        <v>0</v>
      </c>
      <c r="Q150" s="82">
        <f t="shared" si="65"/>
        <v>0</v>
      </c>
      <c r="R150" s="82">
        <f t="shared" si="65"/>
        <v>0</v>
      </c>
      <c r="S150" s="82">
        <f t="shared" si="65"/>
        <v>0</v>
      </c>
      <c r="T150" s="82">
        <f t="shared" si="65"/>
        <v>0</v>
      </c>
      <c r="U150" s="82">
        <f t="shared" si="65"/>
        <v>0</v>
      </c>
      <c r="V150" s="29">
        <f t="shared" si="65"/>
        <v>289</v>
      </c>
      <c r="W150" s="39">
        <f t="shared" si="65"/>
        <v>239</v>
      </c>
      <c r="X150" s="39">
        <f t="shared" si="65"/>
        <v>467</v>
      </c>
      <c r="Y150" s="39">
        <f t="shared" si="65"/>
        <v>0</v>
      </c>
      <c r="Z150" s="39">
        <f t="shared" si="65"/>
        <v>0</v>
      </c>
      <c r="AA150" s="39">
        <f t="shared" si="65"/>
        <v>0</v>
      </c>
      <c r="AB150" s="39">
        <f t="shared" si="65"/>
        <v>0</v>
      </c>
      <c r="AC150" s="39">
        <f t="shared" si="65"/>
        <v>0</v>
      </c>
      <c r="AD150" s="39">
        <f t="shared" si="65"/>
        <v>0</v>
      </c>
      <c r="AE150" s="29">
        <f t="shared" si="65"/>
        <v>5902.5</v>
      </c>
      <c r="AF150" s="39">
        <f t="shared" si="65"/>
        <v>5720</v>
      </c>
      <c r="AG150" s="39">
        <f t="shared" si="65"/>
        <v>6090</v>
      </c>
      <c r="AH150" s="39">
        <f t="shared" si="65"/>
        <v>0</v>
      </c>
      <c r="AI150" s="39">
        <f t="shared" si="65"/>
        <v>0</v>
      </c>
      <c r="AJ150" s="39">
        <f t="shared" si="65"/>
        <v>0</v>
      </c>
      <c r="AK150" s="39">
        <f t="shared" si="65"/>
        <v>0</v>
      </c>
      <c r="AL150" s="39">
        <f t="shared" si="65"/>
        <v>0</v>
      </c>
      <c r="AM150" s="39">
        <f t="shared" si="65"/>
        <v>0</v>
      </c>
      <c r="AN150" s="39">
        <f t="shared" si="65"/>
        <v>33.386327503974563</v>
      </c>
      <c r="AO150" s="39">
        <f t="shared" si="65"/>
        <v>1188</v>
      </c>
      <c r="AP150" s="104">
        <f t="shared" si="65"/>
        <v>4.67</v>
      </c>
      <c r="AQ150" s="105">
        <f t="shared" si="65"/>
        <v>3.74</v>
      </c>
      <c r="AR150" s="106">
        <f t="shared" si="65"/>
        <v>81.006864988558348</v>
      </c>
      <c r="AS150" s="106">
        <f t="shared" si="65"/>
        <v>20.815450643776828</v>
      </c>
      <c r="AT150" s="107">
        <f t="shared" si="65"/>
        <v>1236</v>
      </c>
      <c r="AU150" s="108">
        <f t="shared" si="65"/>
        <v>2.76</v>
      </c>
      <c r="AV150" s="109">
        <f t="shared" si="65"/>
        <v>1.85</v>
      </c>
      <c r="AW150" s="106">
        <f t="shared" si="65"/>
        <v>67.816091954022994</v>
      </c>
      <c r="AX150" s="106">
        <f t="shared" si="65"/>
        <v>32.971014492753611</v>
      </c>
      <c r="AY150" s="60">
        <f t="shared" si="65"/>
        <v>52.216977758706975</v>
      </c>
      <c r="AZ150" s="96">
        <f t="shared" si="65"/>
        <v>81.489999999999995</v>
      </c>
      <c r="BA150" s="67">
        <f t="shared" si="65"/>
        <v>63.7</v>
      </c>
      <c r="BB150" s="67">
        <f t="shared" si="65"/>
        <v>36.200000000000003</v>
      </c>
      <c r="BC150" s="67">
        <f t="shared" si="65"/>
        <v>0.28570000000000001</v>
      </c>
      <c r="BD150" s="67">
        <f t="shared" si="65"/>
        <v>0</v>
      </c>
      <c r="BE150" s="27">
        <f t="shared" si="65"/>
        <v>0</v>
      </c>
      <c r="BF150" s="29">
        <f t="shared" si="65"/>
        <v>13862</v>
      </c>
      <c r="BG150" s="39">
        <f t="shared" si="65"/>
        <v>6291</v>
      </c>
      <c r="BH150" s="40">
        <f t="shared" si="65"/>
        <v>2352</v>
      </c>
      <c r="BI150" s="40">
        <f t="shared" si="65"/>
        <v>0</v>
      </c>
      <c r="BJ150" s="40">
        <f t="shared" si="65"/>
        <v>0</v>
      </c>
      <c r="BK150" s="40">
        <f t="shared" si="65"/>
        <v>5576</v>
      </c>
      <c r="BL150" s="40">
        <f t="shared" si="65"/>
        <v>0</v>
      </c>
      <c r="BM150" s="27">
        <f t="shared" si="65"/>
        <v>0</v>
      </c>
    </row>
    <row r="151" spans="1:65" outlineLevel="3" x14ac:dyDescent="0.3">
      <c r="A151" s="158" t="s">
        <v>27</v>
      </c>
      <c r="B151" s="159"/>
      <c r="C151" s="51">
        <f t="shared" ref="C151:BM151" si="66">SUBTOTAL(5,C120:C149)</f>
        <v>275201</v>
      </c>
      <c r="D151" s="61">
        <f t="shared" si="66"/>
        <v>34.5</v>
      </c>
      <c r="E151" s="12">
        <f t="shared" si="66"/>
        <v>34</v>
      </c>
      <c r="F151" s="12">
        <f t="shared" si="66"/>
        <v>35</v>
      </c>
      <c r="G151" s="12">
        <f t="shared" si="66"/>
        <v>0</v>
      </c>
      <c r="H151" s="12">
        <f t="shared" si="66"/>
        <v>0</v>
      </c>
      <c r="I151" s="12">
        <f t="shared" si="66"/>
        <v>0</v>
      </c>
      <c r="J151" s="12">
        <f t="shared" si="66"/>
        <v>0</v>
      </c>
      <c r="K151" s="12">
        <f t="shared" si="66"/>
        <v>0</v>
      </c>
      <c r="L151" s="12">
        <f t="shared" si="66"/>
        <v>0</v>
      </c>
      <c r="M151" s="72">
        <f t="shared" si="66"/>
        <v>7.1</v>
      </c>
      <c r="N151" s="83">
        <f t="shared" si="66"/>
        <v>7.08</v>
      </c>
      <c r="O151" s="83">
        <f t="shared" si="66"/>
        <v>7.15</v>
      </c>
      <c r="P151" s="83">
        <f t="shared" si="66"/>
        <v>0</v>
      </c>
      <c r="Q151" s="83">
        <f t="shared" si="66"/>
        <v>0</v>
      </c>
      <c r="R151" s="83">
        <f t="shared" si="66"/>
        <v>0</v>
      </c>
      <c r="S151" s="83">
        <f t="shared" si="66"/>
        <v>0</v>
      </c>
      <c r="T151" s="83">
        <f t="shared" si="66"/>
        <v>0</v>
      </c>
      <c r="U151" s="83">
        <f t="shared" si="66"/>
        <v>0</v>
      </c>
      <c r="V151" s="6">
        <f t="shared" si="66"/>
        <v>206.5</v>
      </c>
      <c r="W151" s="41">
        <f t="shared" si="66"/>
        <v>111</v>
      </c>
      <c r="X151" s="41">
        <f t="shared" si="66"/>
        <v>174</v>
      </c>
      <c r="Y151" s="41">
        <f t="shared" si="66"/>
        <v>0</v>
      </c>
      <c r="Z151" s="41">
        <f t="shared" si="66"/>
        <v>0</v>
      </c>
      <c r="AA151" s="41">
        <f t="shared" si="66"/>
        <v>0</v>
      </c>
      <c r="AB151" s="41">
        <f t="shared" si="66"/>
        <v>0</v>
      </c>
      <c r="AC151" s="41">
        <f t="shared" si="66"/>
        <v>0</v>
      </c>
      <c r="AD151" s="41">
        <f t="shared" si="66"/>
        <v>0</v>
      </c>
      <c r="AE151" s="6">
        <f t="shared" si="66"/>
        <v>5477.5</v>
      </c>
      <c r="AF151" s="41">
        <f t="shared" si="66"/>
        <v>5270</v>
      </c>
      <c r="AG151" s="41">
        <f t="shared" si="66"/>
        <v>5465</v>
      </c>
      <c r="AH151" s="41">
        <f t="shared" si="66"/>
        <v>0</v>
      </c>
      <c r="AI151" s="41">
        <f t="shared" si="66"/>
        <v>0</v>
      </c>
      <c r="AJ151" s="41">
        <f t="shared" si="66"/>
        <v>0</v>
      </c>
      <c r="AK151" s="41">
        <f t="shared" si="66"/>
        <v>0</v>
      </c>
      <c r="AL151" s="41">
        <f t="shared" si="66"/>
        <v>0</v>
      </c>
      <c r="AM151" s="41">
        <f t="shared" si="66"/>
        <v>0</v>
      </c>
      <c r="AN151" s="41">
        <f t="shared" si="66"/>
        <v>17.676767676767678</v>
      </c>
      <c r="AO151" s="41">
        <f t="shared" si="66"/>
        <v>629</v>
      </c>
      <c r="AP151" s="110">
        <f t="shared" si="66"/>
        <v>3.88</v>
      </c>
      <c r="AQ151" s="111">
        <f t="shared" si="66"/>
        <v>3.08</v>
      </c>
      <c r="AR151" s="112">
        <f t="shared" si="66"/>
        <v>79.184549356223172</v>
      </c>
      <c r="AS151" s="112">
        <f t="shared" si="66"/>
        <v>18.993135011441652</v>
      </c>
      <c r="AT151" s="113">
        <f t="shared" si="66"/>
        <v>715</v>
      </c>
      <c r="AU151" s="114">
        <f t="shared" si="66"/>
        <v>2.4</v>
      </c>
      <c r="AV151" s="115">
        <f t="shared" si="66"/>
        <v>1.61</v>
      </c>
      <c r="AW151" s="112">
        <f t="shared" si="66"/>
        <v>67.028985507246389</v>
      </c>
      <c r="AX151" s="112">
        <f t="shared" si="66"/>
        <v>32.183908045977006</v>
      </c>
      <c r="AY151" s="61">
        <f t="shared" si="66"/>
        <v>46.55886119300748</v>
      </c>
      <c r="AZ151" s="97">
        <f t="shared" si="66"/>
        <v>79.52</v>
      </c>
      <c r="BA151" s="68">
        <f t="shared" si="66"/>
        <v>63</v>
      </c>
      <c r="BB151" s="68">
        <f t="shared" si="66"/>
        <v>35.799999999999997</v>
      </c>
      <c r="BC151" s="68">
        <f t="shared" si="66"/>
        <v>0.27310000000000001</v>
      </c>
      <c r="BD151" s="68">
        <f t="shared" si="66"/>
        <v>0</v>
      </c>
      <c r="BE151" s="15">
        <f t="shared" si="66"/>
        <v>0</v>
      </c>
      <c r="BF151" s="6">
        <f t="shared" si="66"/>
        <v>8844</v>
      </c>
      <c r="BG151" s="41">
        <f t="shared" si="66"/>
        <v>1236</v>
      </c>
      <c r="BH151" s="42">
        <f t="shared" si="66"/>
        <v>2350</v>
      </c>
      <c r="BI151" s="42">
        <f t="shared" si="66"/>
        <v>0</v>
      </c>
      <c r="BJ151" s="42">
        <f t="shared" si="66"/>
        <v>0</v>
      </c>
      <c r="BK151" s="42">
        <f t="shared" si="66"/>
        <v>5107</v>
      </c>
      <c r="BL151" s="42">
        <f t="shared" si="66"/>
        <v>0</v>
      </c>
      <c r="BM151" s="15">
        <f t="shared" si="66"/>
        <v>0</v>
      </c>
    </row>
    <row r="152" spans="1:65" outlineLevel="2" x14ac:dyDescent="0.3">
      <c r="A152" s="158" t="s">
        <v>16</v>
      </c>
      <c r="B152" s="159"/>
      <c r="C152" s="51">
        <f>IFERROR(SUBTOTAL(1,C120:C149),"")</f>
        <v>303823.63333333336</v>
      </c>
      <c r="D152" s="61">
        <f t="shared" ref="D152:BM152" si="67">IFERROR(SUBTOTAL(1,D120:D149),"")</f>
        <v>36.309999999999995</v>
      </c>
      <c r="E152" s="12">
        <f t="shared" si="67"/>
        <v>36.18666666666666</v>
      </c>
      <c r="F152" s="12">
        <f t="shared" si="67"/>
        <v>36.396666666666668</v>
      </c>
      <c r="G152" s="12" t="str">
        <f t="shared" si="67"/>
        <v/>
      </c>
      <c r="H152" s="12" t="str">
        <f t="shared" si="67"/>
        <v/>
      </c>
      <c r="I152" s="12" t="str">
        <f t="shared" si="67"/>
        <v/>
      </c>
      <c r="J152" s="12" t="str">
        <f t="shared" si="67"/>
        <v/>
      </c>
      <c r="K152" s="12" t="str">
        <f t="shared" si="67"/>
        <v/>
      </c>
      <c r="L152" s="12" t="str">
        <f t="shared" si="67"/>
        <v/>
      </c>
      <c r="M152" s="72">
        <f t="shared" si="67"/>
        <v>7.1799999999999971</v>
      </c>
      <c r="N152" s="83">
        <f t="shared" si="67"/>
        <v>7.1576666666666657</v>
      </c>
      <c r="O152" s="83">
        <f t="shared" si="67"/>
        <v>7.2063333333333324</v>
      </c>
      <c r="P152" s="83" t="str">
        <f t="shared" si="67"/>
        <v/>
      </c>
      <c r="Q152" s="83" t="str">
        <f t="shared" si="67"/>
        <v/>
      </c>
      <c r="R152" s="83" t="str">
        <f t="shared" si="67"/>
        <v/>
      </c>
      <c r="S152" s="83" t="str">
        <f t="shared" si="67"/>
        <v/>
      </c>
      <c r="T152" s="83" t="str">
        <f t="shared" si="67"/>
        <v/>
      </c>
      <c r="U152" s="83" t="str">
        <f t="shared" si="67"/>
        <v/>
      </c>
      <c r="V152" s="6">
        <f t="shared" si="67"/>
        <v>237.25</v>
      </c>
      <c r="W152" s="41">
        <f t="shared" si="67"/>
        <v>184.5</v>
      </c>
      <c r="X152" s="41">
        <f t="shared" si="67"/>
        <v>290</v>
      </c>
      <c r="Y152" s="41" t="str">
        <f t="shared" si="67"/>
        <v/>
      </c>
      <c r="Z152" s="41" t="str">
        <f t="shared" si="67"/>
        <v/>
      </c>
      <c r="AA152" s="41" t="str">
        <f t="shared" si="67"/>
        <v/>
      </c>
      <c r="AB152" s="41" t="str">
        <f t="shared" si="67"/>
        <v/>
      </c>
      <c r="AC152" s="41" t="str">
        <f t="shared" si="67"/>
        <v/>
      </c>
      <c r="AD152" s="41" t="str">
        <f t="shared" si="67"/>
        <v/>
      </c>
      <c r="AE152" s="6">
        <f t="shared" si="67"/>
        <v>5615.625</v>
      </c>
      <c r="AF152" s="41">
        <f t="shared" si="67"/>
        <v>5540</v>
      </c>
      <c r="AG152" s="41">
        <f t="shared" si="67"/>
        <v>5691.25</v>
      </c>
      <c r="AH152" s="41" t="str">
        <f t="shared" si="67"/>
        <v/>
      </c>
      <c r="AI152" s="41" t="str">
        <f t="shared" si="67"/>
        <v/>
      </c>
      <c r="AJ152" s="41" t="str">
        <f t="shared" si="67"/>
        <v/>
      </c>
      <c r="AK152" s="41" t="str">
        <f t="shared" si="67"/>
        <v/>
      </c>
      <c r="AL152" s="41" t="str">
        <f t="shared" si="67"/>
        <v/>
      </c>
      <c r="AM152" s="41" t="str">
        <f t="shared" si="67"/>
        <v/>
      </c>
      <c r="AN152" s="41">
        <f t="shared" si="67"/>
        <v>26.456255608441086</v>
      </c>
      <c r="AO152" s="41">
        <f t="shared" si="67"/>
        <v>818.2</v>
      </c>
      <c r="AP152" s="110">
        <f t="shared" si="67"/>
        <v>4.3950000000000005</v>
      </c>
      <c r="AQ152" s="111">
        <f t="shared" si="67"/>
        <v>3.5125000000000002</v>
      </c>
      <c r="AR152" s="112">
        <f t="shared" si="67"/>
        <v>79.914627687168917</v>
      </c>
      <c r="AS152" s="112">
        <f t="shared" si="67"/>
        <v>20.085372312831087</v>
      </c>
      <c r="AT152" s="113">
        <f t="shared" si="67"/>
        <v>928.23333333333335</v>
      </c>
      <c r="AU152" s="114">
        <f t="shared" si="67"/>
        <v>2.5974999999999997</v>
      </c>
      <c r="AV152" s="115">
        <f t="shared" si="67"/>
        <v>1.7475000000000001</v>
      </c>
      <c r="AW152" s="112">
        <f t="shared" si="67"/>
        <v>67.275995828421685</v>
      </c>
      <c r="AX152" s="112">
        <f t="shared" si="67"/>
        <v>32.724004171578329</v>
      </c>
      <c r="AY152" s="61">
        <f t="shared" si="67"/>
        <v>48.305706233567044</v>
      </c>
      <c r="AZ152" s="97">
        <f t="shared" si="67"/>
        <v>80.42949999999999</v>
      </c>
      <c r="BA152" s="68">
        <f t="shared" si="67"/>
        <v>63.475000000000001</v>
      </c>
      <c r="BB152" s="68">
        <f t="shared" si="67"/>
        <v>35.975000000000001</v>
      </c>
      <c r="BC152" s="68">
        <f t="shared" si="67"/>
        <v>0.28050000000000003</v>
      </c>
      <c r="BD152" s="68" t="str">
        <f t="shared" si="67"/>
        <v/>
      </c>
      <c r="BE152" s="15" t="str">
        <f>IFERROR(SUBTOTAL(1,BE120:BE149),"")</f>
        <v/>
      </c>
      <c r="BF152" s="6">
        <f t="shared" si="67"/>
        <v>11386.166666666666</v>
      </c>
      <c r="BG152" s="41">
        <f t="shared" si="67"/>
        <v>3715.0333333333333</v>
      </c>
      <c r="BH152" s="42">
        <f t="shared" si="67"/>
        <v>2351.6333333333332</v>
      </c>
      <c r="BI152" s="42" t="str">
        <f t="shared" si="67"/>
        <v/>
      </c>
      <c r="BJ152" s="42" t="str">
        <f t="shared" si="67"/>
        <v/>
      </c>
      <c r="BK152" s="42">
        <f t="shared" si="67"/>
        <v>5319.5</v>
      </c>
      <c r="BL152" s="42" t="str">
        <f t="shared" si="67"/>
        <v/>
      </c>
      <c r="BM152" s="15" t="str">
        <f t="shared" si="67"/>
        <v/>
      </c>
    </row>
    <row r="153" spans="1:65" ht="17.25" outlineLevel="1" thickBot="1" x14ac:dyDescent="0.35">
      <c r="A153" s="160" t="s">
        <v>57</v>
      </c>
      <c r="B153" s="161"/>
      <c r="C153" s="52">
        <f>SUBTOTAL(9,C120:C149)</f>
        <v>9114709</v>
      </c>
      <c r="D153" s="62"/>
      <c r="E153" s="30"/>
      <c r="F153" s="30"/>
      <c r="G153" s="30"/>
      <c r="H153" s="30"/>
      <c r="I153" s="30"/>
      <c r="J153" s="30"/>
      <c r="K153" s="30"/>
      <c r="L153" s="30"/>
      <c r="M153" s="73"/>
      <c r="N153" s="84"/>
      <c r="O153" s="84"/>
      <c r="P153" s="84"/>
      <c r="Q153" s="84"/>
      <c r="R153" s="84"/>
      <c r="S153" s="84"/>
      <c r="T153" s="84"/>
      <c r="U153" s="84"/>
      <c r="V153" s="93"/>
      <c r="W153" s="94"/>
      <c r="X153" s="94"/>
      <c r="Y153" s="94"/>
      <c r="Z153" s="94"/>
      <c r="AA153" s="94"/>
      <c r="AB153" s="94"/>
      <c r="AC153" s="94"/>
      <c r="AD153" s="94"/>
      <c r="AE153" s="93"/>
      <c r="AF153" s="94"/>
      <c r="AG153" s="94"/>
      <c r="AH153" s="94"/>
      <c r="AI153" s="94"/>
      <c r="AJ153" s="94"/>
      <c r="AK153" s="94"/>
      <c r="AL153" s="94"/>
      <c r="AM153" s="94"/>
      <c r="AN153" s="94"/>
      <c r="AO153" s="43">
        <f>SUBTOTAL(9,AO120:AO149)</f>
        <v>24546</v>
      </c>
      <c r="AP153" s="116"/>
      <c r="AQ153" s="117"/>
      <c r="AR153" s="118"/>
      <c r="AS153" s="118"/>
      <c r="AT153" s="119">
        <f>SUBTOTAL(9,AT120:AT149)</f>
        <v>27847</v>
      </c>
      <c r="AU153" s="120"/>
      <c r="AV153" s="121"/>
      <c r="AW153" s="118"/>
      <c r="AX153" s="118"/>
      <c r="AY153" s="62"/>
      <c r="AZ153" s="98"/>
      <c r="BA153" s="69"/>
      <c r="BB153" s="69"/>
      <c r="BC153" s="69"/>
      <c r="BD153" s="69"/>
      <c r="BE153" s="16">
        <f>SUBTOTAL(9,BE120:BE149)</f>
        <v>0</v>
      </c>
      <c r="BF153" s="7">
        <f t="shared" ref="BF153:BM153" si="68">SUBTOTAL(9,BF120:BF149)</f>
        <v>341585</v>
      </c>
      <c r="BG153" s="43">
        <f t="shared" si="68"/>
        <v>111451</v>
      </c>
      <c r="BH153" s="44">
        <f t="shared" si="68"/>
        <v>70549</v>
      </c>
      <c r="BI153" s="44">
        <f t="shared" si="68"/>
        <v>0</v>
      </c>
      <c r="BJ153" s="44">
        <f t="shared" si="68"/>
        <v>0</v>
      </c>
      <c r="BK153" s="44">
        <f t="shared" si="68"/>
        <v>159585</v>
      </c>
      <c r="BL153" s="44">
        <f t="shared" si="68"/>
        <v>0</v>
      </c>
      <c r="BM153" s="16">
        <f t="shared" si="68"/>
        <v>0</v>
      </c>
    </row>
    <row r="154" spans="1:65" outlineLevel="5" x14ac:dyDescent="0.3">
      <c r="A154" s="21">
        <f t="shared" si="49"/>
        <v>5</v>
      </c>
      <c r="B154" s="33">
        <f>B149+1</f>
        <v>45047</v>
      </c>
      <c r="C154" s="149">
        <v>303605</v>
      </c>
      <c r="D154" s="64">
        <f t="shared" ref="D154:D184" si="69">IFERROR(ROUND(AVERAGE(E154:L154),1),"")</f>
        <v>35.6</v>
      </c>
      <c r="E154" s="12">
        <v>35</v>
      </c>
      <c r="F154" s="12">
        <v>36.200000000000003</v>
      </c>
      <c r="G154" s="12"/>
      <c r="H154" s="12"/>
      <c r="I154" s="12"/>
      <c r="J154" s="12"/>
      <c r="K154" s="12"/>
      <c r="L154" s="12"/>
      <c r="M154" s="74">
        <f t="shared" ref="M154:M184" si="70">IFERROR(ROUND(AVERAGE(N154:U154),1),"")</f>
        <v>7.1</v>
      </c>
      <c r="N154" s="83">
        <v>7.06</v>
      </c>
      <c r="O154" s="83">
        <v>7.18</v>
      </c>
      <c r="P154" s="83"/>
      <c r="Q154" s="83"/>
      <c r="R154" s="83"/>
      <c r="S154" s="83"/>
      <c r="T154" s="83"/>
      <c r="U154" s="83"/>
      <c r="V154" s="5" t="str">
        <f t="shared" ref="V154:V184" si="71">IFERROR(ROUND(AVERAGE(W154:AD154),1),"")</f>
        <v/>
      </c>
      <c r="W154" s="41"/>
      <c r="X154" s="41"/>
      <c r="Y154" s="41"/>
      <c r="Z154" s="41"/>
      <c r="AA154" s="41"/>
      <c r="AB154" s="41"/>
      <c r="AC154" s="41"/>
      <c r="AD154" s="41"/>
      <c r="AE154" s="5" t="str">
        <f t="shared" ref="AE154:AE184" si="72">IFERROR(ROUND(AVERAGE(AF154:AM154),1),"")</f>
        <v/>
      </c>
      <c r="AF154" s="41"/>
      <c r="AG154" s="41"/>
      <c r="AH154" s="41"/>
      <c r="AI154" s="41"/>
      <c r="AJ154" s="41"/>
      <c r="AK154" s="41"/>
      <c r="AL154" s="41"/>
      <c r="AM154" s="41"/>
      <c r="AN154" s="45">
        <f t="shared" ref="AN154:AN184" si="73">21000/AO154</f>
        <v>18.041237113402062</v>
      </c>
      <c r="AO154" s="41">
        <v>1164</v>
      </c>
      <c r="AP154" s="110"/>
      <c r="AQ154" s="111"/>
      <c r="AR154" s="126" t="str">
        <f t="shared" ref="AR154:AR184" si="74">IFERROR(AQ154/AP154*100,"")</f>
        <v/>
      </c>
      <c r="AS154" s="126" t="str">
        <f t="shared" ref="AS154:AS184" si="75">IFERROR(100-AR154,"")</f>
        <v/>
      </c>
      <c r="AT154" s="45">
        <v>1237</v>
      </c>
      <c r="AU154" s="128"/>
      <c r="AV154" s="129"/>
      <c r="AW154" s="126" t="str">
        <f t="shared" ref="AW154:AW184" si="76">IFERROR(AV154/AU154*100,"")</f>
        <v/>
      </c>
      <c r="AX154" s="126" t="str">
        <f t="shared" ref="AX154:AX184" si="77">IFERROR(100-AW154,"")</f>
        <v/>
      </c>
      <c r="AY154" s="64" t="str">
        <f t="shared" ref="AY154:AY184" si="78">IFERROR((1-((AW154*AS154)/(AX154*AR154)))*100,"")</f>
        <v/>
      </c>
      <c r="AZ154" s="97"/>
      <c r="BA154" s="68"/>
      <c r="BB154" s="68"/>
      <c r="BC154" s="68"/>
      <c r="BD154" s="68"/>
      <c r="BE154" s="15"/>
      <c r="BF154" s="5">
        <f t="shared" ref="BF154:BF184" si="79">IF(SUM(BG154:BM154)=0,"",SUM(BG154:BM154))</f>
        <v>11741</v>
      </c>
      <c r="BG154" s="42">
        <v>3988</v>
      </c>
      <c r="BH154" s="42">
        <v>2352</v>
      </c>
      <c r="BI154" s="42"/>
      <c r="BJ154" s="42"/>
      <c r="BK154" s="42">
        <v>5401</v>
      </c>
      <c r="BL154" s="42"/>
      <c r="BM154" s="15"/>
    </row>
    <row r="155" spans="1:65" outlineLevel="5" x14ac:dyDescent="0.3">
      <c r="A155" s="22">
        <f t="shared" si="49"/>
        <v>5</v>
      </c>
      <c r="B155" s="9">
        <f t="shared" ref="B155:B218" si="80">B154+1</f>
        <v>45048</v>
      </c>
      <c r="C155" s="150">
        <v>302989</v>
      </c>
      <c r="D155" s="64">
        <f t="shared" si="69"/>
        <v>34.5</v>
      </c>
      <c r="E155" s="12">
        <v>35</v>
      </c>
      <c r="F155" s="12">
        <v>34</v>
      </c>
      <c r="G155" s="12"/>
      <c r="H155" s="12"/>
      <c r="I155" s="12"/>
      <c r="J155" s="12"/>
      <c r="K155" s="12"/>
      <c r="L155" s="12"/>
      <c r="M155" s="74">
        <f t="shared" si="70"/>
        <v>7.1</v>
      </c>
      <c r="N155" s="83">
        <v>7.05</v>
      </c>
      <c r="O155" s="83">
        <v>7.16</v>
      </c>
      <c r="P155" s="83"/>
      <c r="Q155" s="83"/>
      <c r="R155" s="83"/>
      <c r="S155" s="83"/>
      <c r="T155" s="83"/>
      <c r="U155" s="83"/>
      <c r="V155" s="5" t="str">
        <f t="shared" si="71"/>
        <v/>
      </c>
      <c r="W155" s="41"/>
      <c r="X155" s="41"/>
      <c r="Y155" s="41"/>
      <c r="Z155" s="41"/>
      <c r="AA155" s="41"/>
      <c r="AB155" s="41"/>
      <c r="AC155" s="41"/>
      <c r="AD155" s="41"/>
      <c r="AE155" s="5" t="str">
        <f t="shared" si="72"/>
        <v/>
      </c>
      <c r="AF155" s="41"/>
      <c r="AG155" s="41"/>
      <c r="AH155" s="41"/>
      <c r="AI155" s="41"/>
      <c r="AJ155" s="41"/>
      <c r="AK155" s="41"/>
      <c r="AL155" s="41"/>
      <c r="AM155" s="41"/>
      <c r="AN155" s="45">
        <f t="shared" si="73"/>
        <v>24.054982817869416</v>
      </c>
      <c r="AO155" s="41">
        <v>873</v>
      </c>
      <c r="AP155" s="110"/>
      <c r="AQ155" s="111"/>
      <c r="AR155" s="126" t="str">
        <f t="shared" si="74"/>
        <v/>
      </c>
      <c r="AS155" s="126" t="str">
        <f t="shared" si="75"/>
        <v/>
      </c>
      <c r="AT155" s="45">
        <v>912</v>
      </c>
      <c r="AU155" s="128"/>
      <c r="AV155" s="129"/>
      <c r="AW155" s="126" t="str">
        <f t="shared" si="76"/>
        <v/>
      </c>
      <c r="AX155" s="126" t="str">
        <f t="shared" si="77"/>
        <v/>
      </c>
      <c r="AY155" s="64" t="str">
        <f t="shared" si="78"/>
        <v/>
      </c>
      <c r="AZ155" s="97">
        <v>80.27</v>
      </c>
      <c r="BA155" s="68"/>
      <c r="BB155" s="68"/>
      <c r="BC155" s="68"/>
      <c r="BD155" s="68"/>
      <c r="BE155" s="15"/>
      <c r="BF155" s="5">
        <f t="shared" si="79"/>
        <v>10868</v>
      </c>
      <c r="BG155" s="42">
        <v>3529</v>
      </c>
      <c r="BH155" s="42">
        <v>2352</v>
      </c>
      <c r="BI155" s="42"/>
      <c r="BJ155" s="42"/>
      <c r="BK155" s="42">
        <v>4987</v>
      </c>
      <c r="BL155" s="42"/>
      <c r="BM155" s="15"/>
    </row>
    <row r="156" spans="1:65" outlineLevel="5" x14ac:dyDescent="0.3">
      <c r="A156" s="22">
        <f t="shared" si="49"/>
        <v>5</v>
      </c>
      <c r="B156" s="9">
        <f t="shared" si="80"/>
        <v>45049</v>
      </c>
      <c r="C156" s="150">
        <v>298165</v>
      </c>
      <c r="D156" s="64">
        <f t="shared" si="69"/>
        <v>35.5</v>
      </c>
      <c r="E156" s="12">
        <v>35</v>
      </c>
      <c r="F156" s="12">
        <v>36</v>
      </c>
      <c r="G156" s="12"/>
      <c r="H156" s="12"/>
      <c r="I156" s="12"/>
      <c r="J156" s="12"/>
      <c r="K156" s="12"/>
      <c r="L156" s="12"/>
      <c r="M156" s="74">
        <f t="shared" si="70"/>
        <v>7.1</v>
      </c>
      <c r="N156" s="83">
        <v>7.09</v>
      </c>
      <c r="O156" s="83">
        <v>7.19</v>
      </c>
      <c r="P156" s="83"/>
      <c r="Q156" s="83"/>
      <c r="R156" s="83"/>
      <c r="S156" s="83"/>
      <c r="T156" s="83"/>
      <c r="U156" s="83"/>
      <c r="V156" s="5" t="str">
        <f t="shared" si="71"/>
        <v/>
      </c>
      <c r="W156" s="41"/>
      <c r="X156" s="41"/>
      <c r="Y156" s="41"/>
      <c r="Z156" s="41"/>
      <c r="AA156" s="41"/>
      <c r="AB156" s="41"/>
      <c r="AC156" s="41"/>
      <c r="AD156" s="41"/>
      <c r="AE156" s="5" t="str">
        <f t="shared" si="72"/>
        <v/>
      </c>
      <c r="AF156" s="41"/>
      <c r="AG156" s="41"/>
      <c r="AH156" s="41"/>
      <c r="AI156" s="41"/>
      <c r="AJ156" s="41"/>
      <c r="AK156" s="41"/>
      <c r="AL156" s="41"/>
      <c r="AM156" s="41"/>
      <c r="AN156" s="45">
        <f t="shared" si="73"/>
        <v>22.900763358778626</v>
      </c>
      <c r="AO156" s="41">
        <v>917</v>
      </c>
      <c r="AP156" s="110"/>
      <c r="AQ156" s="111"/>
      <c r="AR156" s="126" t="str">
        <f t="shared" si="74"/>
        <v/>
      </c>
      <c r="AS156" s="126" t="str">
        <f t="shared" si="75"/>
        <v/>
      </c>
      <c r="AT156" s="45">
        <v>1033</v>
      </c>
      <c r="AU156" s="128"/>
      <c r="AV156" s="129"/>
      <c r="AW156" s="126" t="str">
        <f t="shared" si="76"/>
        <v/>
      </c>
      <c r="AX156" s="126" t="str">
        <f t="shared" si="77"/>
        <v/>
      </c>
      <c r="AY156" s="64" t="str">
        <f t="shared" si="78"/>
        <v/>
      </c>
      <c r="AZ156" s="97">
        <v>80.36</v>
      </c>
      <c r="BA156" s="68"/>
      <c r="BB156" s="68"/>
      <c r="BC156" s="68"/>
      <c r="BD156" s="68"/>
      <c r="BE156" s="15"/>
      <c r="BF156" s="5">
        <f t="shared" si="79"/>
        <v>11529</v>
      </c>
      <c r="BG156" s="42">
        <v>3746</v>
      </c>
      <c r="BH156" s="42">
        <v>2352</v>
      </c>
      <c r="BI156" s="42"/>
      <c r="BJ156" s="42"/>
      <c r="BK156" s="42">
        <v>5431</v>
      </c>
      <c r="BL156" s="42"/>
      <c r="BM156" s="15"/>
    </row>
    <row r="157" spans="1:65" outlineLevel="5" x14ac:dyDescent="0.3">
      <c r="A157" s="22">
        <f t="shared" si="49"/>
        <v>5</v>
      </c>
      <c r="B157" s="9">
        <f t="shared" si="80"/>
        <v>45050</v>
      </c>
      <c r="C157" s="150">
        <v>288725</v>
      </c>
      <c r="D157" s="64">
        <f t="shared" si="69"/>
        <v>34.5</v>
      </c>
      <c r="E157" s="12">
        <v>34.5</v>
      </c>
      <c r="F157" s="12">
        <v>34.5</v>
      </c>
      <c r="G157" s="12"/>
      <c r="H157" s="12"/>
      <c r="I157" s="12"/>
      <c r="J157" s="12"/>
      <c r="K157" s="12"/>
      <c r="L157" s="12"/>
      <c r="M157" s="74">
        <f t="shared" si="70"/>
        <v>7.1</v>
      </c>
      <c r="N157" s="83">
        <v>7.06</v>
      </c>
      <c r="O157" s="83">
        <v>7.23</v>
      </c>
      <c r="P157" s="83"/>
      <c r="Q157" s="83"/>
      <c r="R157" s="83"/>
      <c r="S157" s="83"/>
      <c r="T157" s="83"/>
      <c r="U157" s="83"/>
      <c r="V157" s="5">
        <f t="shared" si="71"/>
        <v>314</v>
      </c>
      <c r="W157" s="41">
        <v>341</v>
      </c>
      <c r="X157" s="41">
        <v>287</v>
      </c>
      <c r="Y157" s="41"/>
      <c r="Z157" s="41"/>
      <c r="AA157" s="41"/>
      <c r="AB157" s="41"/>
      <c r="AC157" s="41"/>
      <c r="AD157" s="41"/>
      <c r="AE157" s="5">
        <f t="shared" si="72"/>
        <v>4910</v>
      </c>
      <c r="AF157" s="41">
        <v>4940</v>
      </c>
      <c r="AG157" s="41">
        <v>4880</v>
      </c>
      <c r="AH157" s="41"/>
      <c r="AI157" s="41"/>
      <c r="AJ157" s="41"/>
      <c r="AK157" s="41"/>
      <c r="AL157" s="41"/>
      <c r="AM157" s="41"/>
      <c r="AN157" s="45">
        <f t="shared" si="73"/>
        <v>20.588235294117649</v>
      </c>
      <c r="AO157" s="41">
        <v>1020</v>
      </c>
      <c r="AP157" s="110">
        <v>2.9</v>
      </c>
      <c r="AQ157" s="110">
        <v>2.38</v>
      </c>
      <c r="AR157" s="126">
        <f t="shared" si="74"/>
        <v>82.068965517241381</v>
      </c>
      <c r="AS157" s="126">
        <f t="shared" si="75"/>
        <v>17.931034482758619</v>
      </c>
      <c r="AT157" s="45">
        <v>1170</v>
      </c>
      <c r="AU157" s="128">
        <v>2.5499999999999998</v>
      </c>
      <c r="AV157" s="128">
        <v>1.74</v>
      </c>
      <c r="AW157" s="126">
        <f t="shared" si="76"/>
        <v>68.235294117647058</v>
      </c>
      <c r="AX157" s="126">
        <f t="shared" si="77"/>
        <v>31.764705882352942</v>
      </c>
      <c r="AY157" s="64">
        <f t="shared" si="78"/>
        <v>53.065670712729542</v>
      </c>
      <c r="AZ157" s="97">
        <v>81.73</v>
      </c>
      <c r="BA157" s="68">
        <v>63.6</v>
      </c>
      <c r="BB157" s="68">
        <v>35.9</v>
      </c>
      <c r="BC157" s="68">
        <f>2887*0.0001</f>
        <v>0.28870000000000001</v>
      </c>
      <c r="BD157" s="68"/>
      <c r="BE157" s="15"/>
      <c r="BF157" s="5">
        <f t="shared" si="79"/>
        <v>11556</v>
      </c>
      <c r="BG157" s="42">
        <v>3674</v>
      </c>
      <c r="BH157" s="42">
        <v>2352</v>
      </c>
      <c r="BI157" s="42"/>
      <c r="BJ157" s="42"/>
      <c r="BK157" s="42">
        <v>5530</v>
      </c>
      <c r="BL157" s="42"/>
      <c r="BM157" s="15"/>
    </row>
    <row r="158" spans="1:65" outlineLevel="5" x14ac:dyDescent="0.3">
      <c r="A158" s="22">
        <f t="shared" si="49"/>
        <v>5</v>
      </c>
      <c r="B158" s="9">
        <f t="shared" si="80"/>
        <v>45051</v>
      </c>
      <c r="C158" s="150">
        <v>335076</v>
      </c>
      <c r="D158" s="64">
        <f t="shared" si="69"/>
        <v>36.299999999999997</v>
      </c>
      <c r="E158" s="12">
        <v>36.200000000000003</v>
      </c>
      <c r="F158" s="12">
        <v>36.4</v>
      </c>
      <c r="G158" s="12"/>
      <c r="H158" s="12"/>
      <c r="I158" s="12"/>
      <c r="J158" s="12"/>
      <c r="K158" s="12"/>
      <c r="L158" s="12"/>
      <c r="M158" s="74">
        <f t="shared" si="70"/>
        <v>7.2</v>
      </c>
      <c r="N158" s="83">
        <v>7.08</v>
      </c>
      <c r="O158" s="83">
        <v>7.22</v>
      </c>
      <c r="P158" s="83"/>
      <c r="Q158" s="83"/>
      <c r="R158" s="83"/>
      <c r="S158" s="83"/>
      <c r="T158" s="83"/>
      <c r="U158" s="83"/>
      <c r="V158" s="5" t="str">
        <f t="shared" si="71"/>
        <v/>
      </c>
      <c r="W158" s="41" t="s">
        <v>103</v>
      </c>
      <c r="X158" s="41" t="s">
        <v>103</v>
      </c>
      <c r="Y158" s="41"/>
      <c r="Z158" s="41"/>
      <c r="AA158" s="41"/>
      <c r="AB158" s="41"/>
      <c r="AC158" s="41"/>
      <c r="AD158" s="41"/>
      <c r="AE158" s="5" t="str">
        <f t="shared" si="72"/>
        <v/>
      </c>
      <c r="AF158" s="41" t="s">
        <v>103</v>
      </c>
      <c r="AG158" s="41" t="s">
        <v>103</v>
      </c>
      <c r="AH158" s="41"/>
      <c r="AI158" s="41"/>
      <c r="AJ158" s="41"/>
      <c r="AK158" s="41"/>
      <c r="AL158" s="41"/>
      <c r="AM158" s="41"/>
      <c r="AN158" s="45">
        <f t="shared" si="73"/>
        <v>21.12676056338028</v>
      </c>
      <c r="AO158" s="41">
        <v>994</v>
      </c>
      <c r="AP158" s="110" t="s">
        <v>103</v>
      </c>
      <c r="AQ158" s="110" t="s">
        <v>103</v>
      </c>
      <c r="AR158" s="126" t="str">
        <f t="shared" si="74"/>
        <v/>
      </c>
      <c r="AS158" s="126" t="str">
        <f t="shared" si="75"/>
        <v/>
      </c>
      <c r="AT158" s="45">
        <v>1088</v>
      </c>
      <c r="AU158" s="128"/>
      <c r="AV158" s="128"/>
      <c r="AW158" s="126" t="str">
        <f t="shared" si="76"/>
        <v/>
      </c>
      <c r="AX158" s="126" t="str">
        <f t="shared" si="77"/>
        <v/>
      </c>
      <c r="AY158" s="64" t="str">
        <f t="shared" si="78"/>
        <v/>
      </c>
      <c r="AZ158" s="97" t="s">
        <v>103</v>
      </c>
      <c r="BA158" s="68" t="s">
        <v>103</v>
      </c>
      <c r="BB158" s="68" t="s">
        <v>103</v>
      </c>
      <c r="BC158" s="68" t="s">
        <v>103</v>
      </c>
      <c r="BD158" s="68"/>
      <c r="BE158" s="15"/>
      <c r="BF158" s="5">
        <f t="shared" si="79"/>
        <v>11473</v>
      </c>
      <c r="BG158" s="42">
        <v>3777</v>
      </c>
      <c r="BH158" s="42">
        <v>2350</v>
      </c>
      <c r="BI158" s="42"/>
      <c r="BJ158" s="42"/>
      <c r="BK158" s="42">
        <v>5346</v>
      </c>
      <c r="BL158" s="42"/>
      <c r="BM158" s="15"/>
    </row>
    <row r="159" spans="1:65" outlineLevel="5" x14ac:dyDescent="0.3">
      <c r="A159" s="22">
        <f t="shared" si="49"/>
        <v>5</v>
      </c>
      <c r="B159" s="9">
        <f t="shared" si="80"/>
        <v>45052</v>
      </c>
      <c r="C159" s="150">
        <v>323708</v>
      </c>
      <c r="D159" s="64">
        <f t="shared" si="69"/>
        <v>36.4</v>
      </c>
      <c r="E159" s="12">
        <v>36.200000000000003</v>
      </c>
      <c r="F159" s="12">
        <v>36.5</v>
      </c>
      <c r="G159" s="12"/>
      <c r="H159" s="12"/>
      <c r="I159" s="12"/>
      <c r="J159" s="12"/>
      <c r="K159" s="12"/>
      <c r="L159" s="12"/>
      <c r="M159" s="74">
        <f t="shared" si="70"/>
        <v>7.1</v>
      </c>
      <c r="N159" s="83">
        <v>7.1</v>
      </c>
      <c r="O159" s="83">
        <v>7.19</v>
      </c>
      <c r="P159" s="83"/>
      <c r="Q159" s="83"/>
      <c r="R159" s="83"/>
      <c r="S159" s="83"/>
      <c r="T159" s="83"/>
      <c r="U159" s="83"/>
      <c r="V159" s="5" t="str">
        <f t="shared" si="71"/>
        <v/>
      </c>
      <c r="W159" s="41" t="s">
        <v>103</v>
      </c>
      <c r="X159" s="41" t="s">
        <v>103</v>
      </c>
      <c r="Y159" s="41"/>
      <c r="Z159" s="41"/>
      <c r="AA159" s="41"/>
      <c r="AB159" s="41"/>
      <c r="AC159" s="41"/>
      <c r="AD159" s="41"/>
      <c r="AE159" s="5" t="str">
        <f t="shared" si="72"/>
        <v/>
      </c>
      <c r="AF159" s="41" t="s">
        <v>103</v>
      </c>
      <c r="AG159" s="41" t="s">
        <v>103</v>
      </c>
      <c r="AH159" s="41"/>
      <c r="AI159" s="41"/>
      <c r="AJ159" s="41"/>
      <c r="AK159" s="41"/>
      <c r="AL159" s="41"/>
      <c r="AM159" s="41"/>
      <c r="AN159" s="45">
        <f t="shared" si="73"/>
        <v>26.582278481012658</v>
      </c>
      <c r="AO159" s="41">
        <v>790</v>
      </c>
      <c r="AP159" s="110" t="s">
        <v>103</v>
      </c>
      <c r="AQ159" s="110" t="s">
        <v>103</v>
      </c>
      <c r="AR159" s="126" t="str">
        <f t="shared" si="74"/>
        <v/>
      </c>
      <c r="AS159" s="126" t="str">
        <f t="shared" si="75"/>
        <v/>
      </c>
      <c r="AT159" s="45">
        <v>867</v>
      </c>
      <c r="AU159" s="128"/>
      <c r="AV159" s="128"/>
      <c r="AW159" s="126" t="str">
        <f t="shared" si="76"/>
        <v/>
      </c>
      <c r="AX159" s="126" t="str">
        <f t="shared" si="77"/>
        <v/>
      </c>
      <c r="AY159" s="64" t="str">
        <f t="shared" si="78"/>
        <v/>
      </c>
      <c r="AZ159" s="97" t="s">
        <v>103</v>
      </c>
      <c r="BA159" s="68" t="s">
        <v>103</v>
      </c>
      <c r="BB159" s="68" t="s">
        <v>103</v>
      </c>
      <c r="BC159" s="68" t="s">
        <v>103</v>
      </c>
      <c r="BD159" s="68"/>
      <c r="BE159" s="15"/>
      <c r="BF159" s="5">
        <f t="shared" si="79"/>
        <v>11658</v>
      </c>
      <c r="BG159" s="42">
        <v>4502</v>
      </c>
      <c r="BH159" s="42">
        <v>2352</v>
      </c>
      <c r="BI159" s="42"/>
      <c r="BJ159" s="42"/>
      <c r="BK159" s="42">
        <v>4804</v>
      </c>
      <c r="BL159" s="42"/>
      <c r="BM159" s="15"/>
    </row>
    <row r="160" spans="1:65" outlineLevel="5" x14ac:dyDescent="0.3">
      <c r="A160" s="22">
        <f t="shared" si="49"/>
        <v>5</v>
      </c>
      <c r="B160" s="9">
        <f t="shared" si="80"/>
        <v>45053</v>
      </c>
      <c r="C160" s="150">
        <v>326938</v>
      </c>
      <c r="D160" s="64">
        <f t="shared" si="69"/>
        <v>35.299999999999997</v>
      </c>
      <c r="E160" s="12">
        <v>36</v>
      </c>
      <c r="F160" s="12">
        <v>34.5</v>
      </c>
      <c r="G160" s="12"/>
      <c r="H160" s="12"/>
      <c r="I160" s="12"/>
      <c r="J160" s="12"/>
      <c r="K160" s="12"/>
      <c r="L160" s="12"/>
      <c r="M160" s="74">
        <f t="shared" si="70"/>
        <v>7.1</v>
      </c>
      <c r="N160" s="83">
        <v>7.04</v>
      </c>
      <c r="O160" s="83">
        <v>7.17</v>
      </c>
      <c r="P160" s="83"/>
      <c r="Q160" s="83"/>
      <c r="R160" s="83"/>
      <c r="S160" s="83"/>
      <c r="T160" s="83"/>
      <c r="U160" s="83"/>
      <c r="V160" s="5" t="str">
        <f t="shared" si="71"/>
        <v/>
      </c>
      <c r="W160" s="41" t="s">
        <v>103</v>
      </c>
      <c r="X160" s="41" t="s">
        <v>103</v>
      </c>
      <c r="Y160" s="41"/>
      <c r="Z160" s="41"/>
      <c r="AA160" s="41"/>
      <c r="AB160" s="41"/>
      <c r="AC160" s="41"/>
      <c r="AD160" s="41"/>
      <c r="AE160" s="5" t="str">
        <f t="shared" si="72"/>
        <v/>
      </c>
      <c r="AF160" s="41" t="s">
        <v>103</v>
      </c>
      <c r="AG160" s="41" t="s">
        <v>103</v>
      </c>
      <c r="AH160" s="41"/>
      <c r="AI160" s="41"/>
      <c r="AJ160" s="41"/>
      <c r="AK160" s="41"/>
      <c r="AL160" s="41"/>
      <c r="AM160" s="41"/>
      <c r="AN160" s="45">
        <f t="shared" si="73"/>
        <v>30.612244897959183</v>
      </c>
      <c r="AO160" s="41">
        <v>686</v>
      </c>
      <c r="AP160" s="110" t="s">
        <v>103</v>
      </c>
      <c r="AQ160" s="110" t="s">
        <v>103</v>
      </c>
      <c r="AR160" s="126" t="str">
        <f t="shared" si="74"/>
        <v/>
      </c>
      <c r="AS160" s="126" t="str">
        <f t="shared" si="75"/>
        <v/>
      </c>
      <c r="AT160" s="45">
        <v>889</v>
      </c>
      <c r="AU160" s="128"/>
      <c r="AV160" s="128"/>
      <c r="AW160" s="126" t="str">
        <f t="shared" si="76"/>
        <v/>
      </c>
      <c r="AX160" s="126" t="str">
        <f t="shared" si="77"/>
        <v/>
      </c>
      <c r="AY160" s="64" t="str">
        <f t="shared" si="78"/>
        <v/>
      </c>
      <c r="AZ160" s="97" t="s">
        <v>103</v>
      </c>
      <c r="BA160" s="68" t="s">
        <v>103</v>
      </c>
      <c r="BB160" s="68" t="s">
        <v>103</v>
      </c>
      <c r="BC160" s="68" t="s">
        <v>103</v>
      </c>
      <c r="BD160" s="68"/>
      <c r="BE160" s="15"/>
      <c r="BF160" s="5">
        <f t="shared" si="79"/>
        <v>9157</v>
      </c>
      <c r="BG160" s="42">
        <v>3061</v>
      </c>
      <c r="BH160" s="42">
        <v>2352</v>
      </c>
      <c r="BI160" s="42"/>
      <c r="BJ160" s="42"/>
      <c r="BK160" s="42">
        <v>3744</v>
      </c>
      <c r="BL160" s="42"/>
      <c r="BM160" s="15"/>
    </row>
    <row r="161" spans="1:65" outlineLevel="5" x14ac:dyDescent="0.3">
      <c r="A161" s="22">
        <f t="shared" si="49"/>
        <v>5</v>
      </c>
      <c r="B161" s="9">
        <f t="shared" si="80"/>
        <v>45054</v>
      </c>
      <c r="C161" s="150">
        <v>322636</v>
      </c>
      <c r="D161" s="64">
        <f t="shared" si="69"/>
        <v>34.799999999999997</v>
      </c>
      <c r="E161" s="12">
        <v>35</v>
      </c>
      <c r="F161" s="12">
        <v>34.5</v>
      </c>
      <c r="G161" s="12"/>
      <c r="H161" s="12"/>
      <c r="I161" s="12"/>
      <c r="J161" s="12"/>
      <c r="K161" s="12"/>
      <c r="L161" s="12"/>
      <c r="M161" s="74">
        <f t="shared" si="70"/>
        <v>7.1</v>
      </c>
      <c r="N161" s="83">
        <v>7.07</v>
      </c>
      <c r="O161" s="83">
        <v>7.16</v>
      </c>
      <c r="P161" s="83"/>
      <c r="Q161" s="83"/>
      <c r="R161" s="83"/>
      <c r="S161" s="83"/>
      <c r="T161" s="83"/>
      <c r="U161" s="83"/>
      <c r="V161" s="5" t="str">
        <f t="shared" si="71"/>
        <v/>
      </c>
      <c r="W161" s="41" t="s">
        <v>103</v>
      </c>
      <c r="X161" s="41" t="s">
        <v>103</v>
      </c>
      <c r="Y161" s="41"/>
      <c r="Z161" s="41"/>
      <c r="AA161" s="41"/>
      <c r="AB161" s="41"/>
      <c r="AC161" s="41"/>
      <c r="AD161" s="41"/>
      <c r="AE161" s="5" t="str">
        <f t="shared" si="72"/>
        <v/>
      </c>
      <c r="AF161" s="41" t="s">
        <v>103</v>
      </c>
      <c r="AG161" s="41" t="s">
        <v>103</v>
      </c>
      <c r="AH161" s="41"/>
      <c r="AI161" s="41"/>
      <c r="AJ161" s="41"/>
      <c r="AK161" s="41"/>
      <c r="AL161" s="41"/>
      <c r="AM161" s="41"/>
      <c r="AN161" s="45">
        <f t="shared" si="73"/>
        <v>23.675310033821873</v>
      </c>
      <c r="AO161" s="41">
        <v>887</v>
      </c>
      <c r="AP161" s="110" t="s">
        <v>103</v>
      </c>
      <c r="AQ161" s="110" t="s">
        <v>103</v>
      </c>
      <c r="AR161" s="126" t="str">
        <f t="shared" si="74"/>
        <v/>
      </c>
      <c r="AS161" s="126" t="str">
        <f t="shared" si="75"/>
        <v/>
      </c>
      <c r="AT161" s="45">
        <v>919</v>
      </c>
      <c r="AU161" s="128"/>
      <c r="AV161" s="128"/>
      <c r="AW161" s="126" t="str">
        <f t="shared" si="76"/>
        <v/>
      </c>
      <c r="AX161" s="126" t="str">
        <f t="shared" si="77"/>
        <v/>
      </c>
      <c r="AY161" s="64" t="str">
        <f t="shared" si="78"/>
        <v/>
      </c>
      <c r="AZ161" s="97">
        <v>81.709999999999994</v>
      </c>
      <c r="BA161" s="68" t="s">
        <v>103</v>
      </c>
      <c r="BB161" s="68" t="s">
        <v>103</v>
      </c>
      <c r="BC161" s="68" t="s">
        <v>103</v>
      </c>
      <c r="BD161" s="68"/>
      <c r="BE161" s="15"/>
      <c r="BF161" s="5">
        <f t="shared" si="79"/>
        <v>4710</v>
      </c>
      <c r="BG161" s="42">
        <v>1035</v>
      </c>
      <c r="BH161" s="42">
        <v>2352</v>
      </c>
      <c r="BI161" s="42"/>
      <c r="BJ161" s="42"/>
      <c r="BK161" s="42">
        <v>1323</v>
      </c>
      <c r="BL161" s="42"/>
      <c r="BM161" s="15"/>
    </row>
    <row r="162" spans="1:65" outlineLevel="5" x14ac:dyDescent="0.3">
      <c r="A162" s="22">
        <f t="shared" si="49"/>
        <v>5</v>
      </c>
      <c r="B162" s="9">
        <f t="shared" si="80"/>
        <v>45055</v>
      </c>
      <c r="C162" s="150">
        <v>320315</v>
      </c>
      <c r="D162" s="64">
        <f t="shared" si="69"/>
        <v>35</v>
      </c>
      <c r="E162" s="12">
        <v>35</v>
      </c>
      <c r="F162" s="12">
        <v>35</v>
      </c>
      <c r="G162" s="12"/>
      <c r="H162" s="12"/>
      <c r="I162" s="12"/>
      <c r="J162" s="12"/>
      <c r="K162" s="12"/>
      <c r="L162" s="12"/>
      <c r="M162" s="74">
        <f t="shared" si="70"/>
        <v>7.1</v>
      </c>
      <c r="N162" s="83">
        <v>7.09</v>
      </c>
      <c r="O162" s="83">
        <v>7.18</v>
      </c>
      <c r="P162" s="83"/>
      <c r="Q162" s="83"/>
      <c r="R162" s="83"/>
      <c r="S162" s="83"/>
      <c r="T162" s="83"/>
      <c r="U162" s="83"/>
      <c r="V162" s="5" t="str">
        <f t="shared" si="71"/>
        <v/>
      </c>
      <c r="W162" s="41" t="s">
        <v>103</v>
      </c>
      <c r="X162" s="41" t="s">
        <v>103</v>
      </c>
      <c r="Y162" s="41"/>
      <c r="Z162" s="41"/>
      <c r="AA162" s="41"/>
      <c r="AB162" s="41"/>
      <c r="AC162" s="41"/>
      <c r="AD162" s="41"/>
      <c r="AE162" s="5" t="str">
        <f t="shared" si="72"/>
        <v/>
      </c>
      <c r="AF162" s="41" t="s">
        <v>103</v>
      </c>
      <c r="AG162" s="41" t="s">
        <v>103</v>
      </c>
      <c r="AH162" s="41"/>
      <c r="AI162" s="41"/>
      <c r="AJ162" s="41"/>
      <c r="AK162" s="41"/>
      <c r="AL162" s="41"/>
      <c r="AM162" s="41"/>
      <c r="AN162" s="45">
        <f t="shared" si="73"/>
        <v>22.459893048128343</v>
      </c>
      <c r="AO162" s="41">
        <v>935</v>
      </c>
      <c r="AP162" s="110" t="s">
        <v>103</v>
      </c>
      <c r="AQ162" s="110" t="s">
        <v>103</v>
      </c>
      <c r="AR162" s="126" t="str">
        <f t="shared" si="74"/>
        <v/>
      </c>
      <c r="AS162" s="126" t="str">
        <f t="shared" si="75"/>
        <v/>
      </c>
      <c r="AT162" s="45">
        <v>1024</v>
      </c>
      <c r="AU162" s="128"/>
      <c r="AV162" s="128"/>
      <c r="AW162" s="126" t="str">
        <f t="shared" si="76"/>
        <v/>
      </c>
      <c r="AX162" s="126" t="str">
        <f t="shared" si="77"/>
        <v/>
      </c>
      <c r="AY162" s="64" t="str">
        <f t="shared" si="78"/>
        <v/>
      </c>
      <c r="AZ162" s="97">
        <v>81.69</v>
      </c>
      <c r="BA162" s="68" t="s">
        <v>103</v>
      </c>
      <c r="BB162" s="68" t="s">
        <v>103</v>
      </c>
      <c r="BC162" s="68" t="s">
        <v>103</v>
      </c>
      <c r="BD162" s="68"/>
      <c r="BE162" s="15"/>
      <c r="BF162" s="5">
        <f t="shared" si="79"/>
        <v>11503</v>
      </c>
      <c r="BG162" s="42">
        <v>3748</v>
      </c>
      <c r="BH162" s="42">
        <v>2352</v>
      </c>
      <c r="BI162" s="42"/>
      <c r="BJ162" s="42"/>
      <c r="BK162" s="42">
        <v>5403</v>
      </c>
      <c r="BL162" s="42"/>
      <c r="BM162" s="15"/>
    </row>
    <row r="163" spans="1:65" outlineLevel="5" x14ac:dyDescent="0.3">
      <c r="A163" s="22">
        <f t="shared" ref="A163:A234" si="81">MONTH(B163)</f>
        <v>5</v>
      </c>
      <c r="B163" s="9">
        <f t="shared" si="80"/>
        <v>45056</v>
      </c>
      <c r="C163" s="150">
        <v>320340</v>
      </c>
      <c r="D163" s="64">
        <f t="shared" si="69"/>
        <v>35</v>
      </c>
      <c r="E163" s="12">
        <v>35</v>
      </c>
      <c r="F163" s="12">
        <v>35</v>
      </c>
      <c r="G163" s="12"/>
      <c r="H163" s="12"/>
      <c r="I163" s="12"/>
      <c r="J163" s="12"/>
      <c r="K163" s="12"/>
      <c r="L163" s="12"/>
      <c r="M163" s="74">
        <f t="shared" si="70"/>
        <v>7.1</v>
      </c>
      <c r="N163" s="83">
        <v>7.08</v>
      </c>
      <c r="O163" s="83">
        <v>7.14</v>
      </c>
      <c r="P163" s="83"/>
      <c r="Q163" s="83"/>
      <c r="R163" s="83"/>
      <c r="S163" s="83"/>
      <c r="T163" s="83"/>
      <c r="U163" s="83"/>
      <c r="V163" s="5" t="str">
        <f t="shared" si="71"/>
        <v/>
      </c>
      <c r="W163" s="41" t="s">
        <v>103</v>
      </c>
      <c r="X163" s="41" t="s">
        <v>103</v>
      </c>
      <c r="Y163" s="41"/>
      <c r="Z163" s="41"/>
      <c r="AA163" s="41"/>
      <c r="AB163" s="41"/>
      <c r="AC163" s="41"/>
      <c r="AD163" s="41"/>
      <c r="AE163" s="5" t="str">
        <f t="shared" si="72"/>
        <v/>
      </c>
      <c r="AF163" s="41" t="s">
        <v>103</v>
      </c>
      <c r="AG163" s="41" t="s">
        <v>103</v>
      </c>
      <c r="AH163" s="41"/>
      <c r="AI163" s="41"/>
      <c r="AJ163" s="41"/>
      <c r="AK163" s="41"/>
      <c r="AL163" s="41"/>
      <c r="AM163" s="41"/>
      <c r="AN163" s="45">
        <f t="shared" si="73"/>
        <v>22.556390977443609</v>
      </c>
      <c r="AO163" s="41">
        <v>931</v>
      </c>
      <c r="AP163" s="110" t="s">
        <v>103</v>
      </c>
      <c r="AQ163" s="110" t="s">
        <v>103</v>
      </c>
      <c r="AR163" s="126" t="str">
        <f t="shared" si="74"/>
        <v/>
      </c>
      <c r="AS163" s="126" t="str">
        <f t="shared" si="75"/>
        <v/>
      </c>
      <c r="AT163" s="45">
        <v>1030</v>
      </c>
      <c r="AU163" s="128"/>
      <c r="AV163" s="128"/>
      <c r="AW163" s="126" t="str">
        <f t="shared" si="76"/>
        <v/>
      </c>
      <c r="AX163" s="126" t="str">
        <f t="shared" si="77"/>
        <v/>
      </c>
      <c r="AY163" s="64" t="str">
        <f t="shared" si="78"/>
        <v/>
      </c>
      <c r="AZ163" s="97">
        <v>81.680000000000007</v>
      </c>
      <c r="BA163" s="68" t="s">
        <v>103</v>
      </c>
      <c r="BB163" s="68" t="s">
        <v>103</v>
      </c>
      <c r="BC163" s="68" t="s">
        <v>103</v>
      </c>
      <c r="BD163" s="68"/>
      <c r="BE163" s="15"/>
      <c r="BF163" s="5">
        <f t="shared" si="79"/>
        <v>9977</v>
      </c>
      <c r="BG163" s="42">
        <v>2472</v>
      </c>
      <c r="BH163" s="42">
        <v>2352</v>
      </c>
      <c r="BI163" s="42"/>
      <c r="BJ163" s="42"/>
      <c r="BK163" s="42">
        <v>5153</v>
      </c>
      <c r="BL163" s="42"/>
      <c r="BM163" s="15"/>
    </row>
    <row r="164" spans="1:65" outlineLevel="5" x14ac:dyDescent="0.3">
      <c r="A164" s="22">
        <f t="shared" si="81"/>
        <v>5</v>
      </c>
      <c r="B164" s="9">
        <f t="shared" si="80"/>
        <v>45057</v>
      </c>
      <c r="C164" s="150">
        <v>323684</v>
      </c>
      <c r="D164" s="64">
        <f t="shared" si="69"/>
        <v>33.799999999999997</v>
      </c>
      <c r="E164" s="12">
        <v>33.5</v>
      </c>
      <c r="F164" s="12">
        <v>34</v>
      </c>
      <c r="G164" s="12"/>
      <c r="H164" s="12"/>
      <c r="I164" s="12"/>
      <c r="J164" s="12"/>
      <c r="K164" s="12"/>
      <c r="L164" s="12"/>
      <c r="M164" s="74">
        <f t="shared" si="70"/>
        <v>7.1</v>
      </c>
      <c r="N164" s="83">
        <v>7.05</v>
      </c>
      <c r="O164" s="83">
        <v>7.12</v>
      </c>
      <c r="P164" s="83"/>
      <c r="Q164" s="83"/>
      <c r="R164" s="83"/>
      <c r="S164" s="83"/>
      <c r="T164" s="83"/>
      <c r="U164" s="83"/>
      <c r="V164" s="5">
        <f t="shared" si="71"/>
        <v>176</v>
      </c>
      <c r="W164" s="41">
        <v>106</v>
      </c>
      <c r="X164" s="41">
        <v>246</v>
      </c>
      <c r="Y164" s="41"/>
      <c r="Z164" s="41"/>
      <c r="AA164" s="41"/>
      <c r="AB164" s="41"/>
      <c r="AC164" s="41"/>
      <c r="AD164" s="41"/>
      <c r="AE164" s="5">
        <f t="shared" si="72"/>
        <v>4410</v>
      </c>
      <c r="AF164" s="41">
        <v>4300</v>
      </c>
      <c r="AG164" s="41">
        <v>4520</v>
      </c>
      <c r="AH164" s="41"/>
      <c r="AI164" s="41"/>
      <c r="AJ164" s="41"/>
      <c r="AK164" s="41"/>
      <c r="AL164" s="41"/>
      <c r="AM164" s="41"/>
      <c r="AN164" s="45">
        <f t="shared" si="73"/>
        <v>24.33371958285052</v>
      </c>
      <c r="AO164" s="41">
        <v>863</v>
      </c>
      <c r="AP164" s="110">
        <v>5.09</v>
      </c>
      <c r="AQ164" s="110">
        <v>4.04</v>
      </c>
      <c r="AR164" s="126">
        <f t="shared" si="74"/>
        <v>79.371316306483308</v>
      </c>
      <c r="AS164" s="126">
        <f t="shared" si="75"/>
        <v>20.628683693516692</v>
      </c>
      <c r="AT164" s="45">
        <v>910</v>
      </c>
      <c r="AU164" s="128">
        <v>2.54</v>
      </c>
      <c r="AV164" s="128">
        <v>1.73</v>
      </c>
      <c r="AW164" s="126">
        <f t="shared" si="76"/>
        <v>68.110236220472444</v>
      </c>
      <c r="AX164" s="126">
        <f t="shared" si="77"/>
        <v>31.889763779527556</v>
      </c>
      <c r="AY164" s="64">
        <f t="shared" si="78"/>
        <v>44.490282361569498</v>
      </c>
      <c r="AZ164" s="97">
        <v>81.400000000000006</v>
      </c>
      <c r="BA164" s="68">
        <v>63.3</v>
      </c>
      <c r="BB164" s="68">
        <v>36.200000000000003</v>
      </c>
      <c r="BC164" s="68">
        <f>2775*0.0001</f>
        <v>0.27750000000000002</v>
      </c>
      <c r="BD164" s="68"/>
      <c r="BE164" s="15"/>
      <c r="BF164" s="5">
        <f t="shared" si="79"/>
        <v>8520</v>
      </c>
      <c r="BG164" s="42">
        <v>1907</v>
      </c>
      <c r="BH164" s="42">
        <v>2352</v>
      </c>
      <c r="BI164" s="42"/>
      <c r="BJ164" s="42"/>
      <c r="BK164" s="42">
        <v>4261</v>
      </c>
      <c r="BL164" s="42"/>
      <c r="BM164" s="15"/>
    </row>
    <row r="165" spans="1:65" outlineLevel="5" x14ac:dyDescent="0.3">
      <c r="A165" s="22">
        <f t="shared" si="81"/>
        <v>5</v>
      </c>
      <c r="B165" s="9">
        <f t="shared" si="80"/>
        <v>45058</v>
      </c>
      <c r="C165" s="150">
        <v>323365</v>
      </c>
      <c r="D165" s="64">
        <f t="shared" si="69"/>
        <v>34.299999999999997</v>
      </c>
      <c r="E165" s="12">
        <v>34.5</v>
      </c>
      <c r="F165" s="12">
        <v>34</v>
      </c>
      <c r="G165" s="12"/>
      <c r="H165" s="12"/>
      <c r="I165" s="12"/>
      <c r="J165" s="12"/>
      <c r="K165" s="12"/>
      <c r="L165" s="12"/>
      <c r="M165" s="74">
        <f t="shared" si="70"/>
        <v>7.1</v>
      </c>
      <c r="N165" s="83">
        <v>7.1</v>
      </c>
      <c r="O165" s="83">
        <v>7.14</v>
      </c>
      <c r="P165" s="83"/>
      <c r="Q165" s="83"/>
      <c r="R165" s="83"/>
      <c r="S165" s="83"/>
      <c r="T165" s="83"/>
      <c r="U165" s="83"/>
      <c r="V165" s="5" t="str">
        <f t="shared" si="71"/>
        <v/>
      </c>
      <c r="W165" s="41" t="s">
        <v>103</v>
      </c>
      <c r="X165" s="41" t="s">
        <v>103</v>
      </c>
      <c r="Y165" s="41"/>
      <c r="Z165" s="41"/>
      <c r="AA165" s="41"/>
      <c r="AB165" s="41"/>
      <c r="AC165" s="41"/>
      <c r="AD165" s="41"/>
      <c r="AE165" s="5" t="str">
        <f t="shared" si="72"/>
        <v/>
      </c>
      <c r="AF165" s="41" t="s">
        <v>103</v>
      </c>
      <c r="AG165" s="41" t="s">
        <v>103</v>
      </c>
      <c r="AH165" s="41"/>
      <c r="AI165" s="41"/>
      <c r="AJ165" s="41"/>
      <c r="AK165" s="41"/>
      <c r="AL165" s="41"/>
      <c r="AM165" s="41"/>
      <c r="AN165" s="45">
        <f t="shared" si="73"/>
        <v>22.198731501057082</v>
      </c>
      <c r="AO165" s="41">
        <v>946</v>
      </c>
      <c r="AP165" s="110" t="s">
        <v>103</v>
      </c>
      <c r="AQ165" s="110" t="s">
        <v>103</v>
      </c>
      <c r="AR165" s="126" t="str">
        <f t="shared" si="74"/>
        <v/>
      </c>
      <c r="AS165" s="126" t="str">
        <f t="shared" si="75"/>
        <v/>
      </c>
      <c r="AT165" s="45">
        <v>1026</v>
      </c>
      <c r="AU165" s="128"/>
      <c r="AV165" s="128"/>
      <c r="AW165" s="126" t="str">
        <f t="shared" si="76"/>
        <v/>
      </c>
      <c r="AX165" s="126" t="str">
        <f t="shared" si="77"/>
        <v/>
      </c>
      <c r="AY165" s="64" t="str">
        <f t="shared" si="78"/>
        <v/>
      </c>
      <c r="AZ165" s="97">
        <v>81.430000000000007</v>
      </c>
      <c r="BA165" s="68" t="s">
        <v>103</v>
      </c>
      <c r="BB165" s="68" t="s">
        <v>103</v>
      </c>
      <c r="BC165" s="68" t="s">
        <v>103</v>
      </c>
      <c r="BD165" s="68"/>
      <c r="BE165" s="15"/>
      <c r="BF165" s="5">
        <f t="shared" si="79"/>
        <v>11202</v>
      </c>
      <c r="BG165" s="42">
        <v>3668</v>
      </c>
      <c r="BH165" s="42">
        <v>2352</v>
      </c>
      <c r="BI165" s="42"/>
      <c r="BJ165" s="42"/>
      <c r="BK165" s="42">
        <v>5182</v>
      </c>
      <c r="BL165" s="42"/>
      <c r="BM165" s="15"/>
    </row>
    <row r="166" spans="1:65" outlineLevel="5" x14ac:dyDescent="0.3">
      <c r="A166" s="22">
        <f t="shared" si="81"/>
        <v>5</v>
      </c>
      <c r="B166" s="9">
        <f t="shared" si="80"/>
        <v>45059</v>
      </c>
      <c r="C166" s="150">
        <v>326003</v>
      </c>
      <c r="D166" s="64">
        <f t="shared" si="69"/>
        <v>33.799999999999997</v>
      </c>
      <c r="E166" s="12">
        <v>33.5</v>
      </c>
      <c r="F166" s="12">
        <v>34</v>
      </c>
      <c r="G166" s="12"/>
      <c r="H166" s="12"/>
      <c r="I166" s="12"/>
      <c r="J166" s="12"/>
      <c r="K166" s="12"/>
      <c r="L166" s="12"/>
      <c r="M166" s="74">
        <f t="shared" si="70"/>
        <v>7.1</v>
      </c>
      <c r="N166" s="83">
        <v>7.12</v>
      </c>
      <c r="O166" s="83">
        <v>7.13</v>
      </c>
      <c r="P166" s="83"/>
      <c r="Q166" s="83"/>
      <c r="R166" s="83"/>
      <c r="S166" s="83"/>
      <c r="T166" s="83"/>
      <c r="U166" s="83"/>
      <c r="V166" s="5" t="str">
        <f t="shared" si="71"/>
        <v/>
      </c>
      <c r="W166" s="41" t="s">
        <v>103</v>
      </c>
      <c r="X166" s="41" t="s">
        <v>103</v>
      </c>
      <c r="Y166" s="41"/>
      <c r="Z166" s="41"/>
      <c r="AA166" s="41"/>
      <c r="AB166" s="41"/>
      <c r="AC166" s="41"/>
      <c r="AD166" s="41"/>
      <c r="AE166" s="5" t="str">
        <f t="shared" si="72"/>
        <v/>
      </c>
      <c r="AF166" s="41" t="s">
        <v>103</v>
      </c>
      <c r="AG166" s="41" t="s">
        <v>103</v>
      </c>
      <c r="AH166" s="41"/>
      <c r="AI166" s="41"/>
      <c r="AJ166" s="41"/>
      <c r="AK166" s="41"/>
      <c r="AL166" s="41"/>
      <c r="AM166" s="41"/>
      <c r="AN166" s="45">
        <f t="shared" si="73"/>
        <v>17.796610169491526</v>
      </c>
      <c r="AO166" s="41">
        <v>1180</v>
      </c>
      <c r="AP166" s="110" t="s">
        <v>103</v>
      </c>
      <c r="AQ166" s="110" t="s">
        <v>103</v>
      </c>
      <c r="AR166" s="126" t="str">
        <f t="shared" si="74"/>
        <v/>
      </c>
      <c r="AS166" s="126" t="str">
        <f t="shared" si="75"/>
        <v/>
      </c>
      <c r="AT166" s="45">
        <v>1237</v>
      </c>
      <c r="AU166" s="128"/>
      <c r="AV166" s="128"/>
      <c r="AW166" s="126" t="str">
        <f t="shared" si="76"/>
        <v/>
      </c>
      <c r="AX166" s="126" t="str">
        <f t="shared" si="77"/>
        <v/>
      </c>
      <c r="AY166" s="64" t="str">
        <f t="shared" si="78"/>
        <v/>
      </c>
      <c r="AZ166" s="97" t="s">
        <v>103</v>
      </c>
      <c r="BA166" s="68" t="s">
        <v>103</v>
      </c>
      <c r="BB166" s="68" t="s">
        <v>103</v>
      </c>
      <c r="BC166" s="68" t="s">
        <v>103</v>
      </c>
      <c r="BD166" s="68"/>
      <c r="BE166" s="15"/>
      <c r="BF166" s="5">
        <f t="shared" si="79"/>
        <v>11309</v>
      </c>
      <c r="BG166" s="42">
        <v>3582</v>
      </c>
      <c r="BH166" s="42">
        <v>2350</v>
      </c>
      <c r="BI166" s="42"/>
      <c r="BJ166" s="42"/>
      <c r="BK166" s="42">
        <v>5377</v>
      </c>
      <c r="BL166" s="42"/>
      <c r="BM166" s="15"/>
    </row>
    <row r="167" spans="1:65" outlineLevel="5" x14ac:dyDescent="0.3">
      <c r="A167" s="22">
        <f t="shared" si="81"/>
        <v>5</v>
      </c>
      <c r="B167" s="9">
        <f t="shared" si="80"/>
        <v>45060</v>
      </c>
      <c r="C167" s="150">
        <v>311048</v>
      </c>
      <c r="D167" s="64">
        <f t="shared" si="69"/>
        <v>35.9</v>
      </c>
      <c r="E167" s="12">
        <v>35.799999999999997</v>
      </c>
      <c r="F167" s="12">
        <v>35.9</v>
      </c>
      <c r="G167" s="12"/>
      <c r="H167" s="12"/>
      <c r="I167" s="12"/>
      <c r="J167" s="12"/>
      <c r="K167" s="12"/>
      <c r="L167" s="12"/>
      <c r="M167" s="74">
        <f t="shared" si="70"/>
        <v>7.1</v>
      </c>
      <c r="N167" s="83">
        <v>7.11</v>
      </c>
      <c r="O167" s="83">
        <v>7.1</v>
      </c>
      <c r="P167" s="83"/>
      <c r="Q167" s="83"/>
      <c r="R167" s="83"/>
      <c r="S167" s="83"/>
      <c r="T167" s="83"/>
      <c r="U167" s="83"/>
      <c r="V167" s="5" t="str">
        <f t="shared" si="71"/>
        <v/>
      </c>
      <c r="W167" s="41" t="s">
        <v>103</v>
      </c>
      <c r="X167" s="41" t="s">
        <v>103</v>
      </c>
      <c r="Y167" s="41"/>
      <c r="Z167" s="41"/>
      <c r="AA167" s="41"/>
      <c r="AB167" s="41"/>
      <c r="AC167" s="41"/>
      <c r="AD167" s="41"/>
      <c r="AE167" s="5" t="str">
        <f t="shared" si="72"/>
        <v/>
      </c>
      <c r="AF167" s="41" t="s">
        <v>103</v>
      </c>
      <c r="AG167" s="41" t="s">
        <v>103</v>
      </c>
      <c r="AH167" s="41"/>
      <c r="AI167" s="41"/>
      <c r="AJ167" s="41"/>
      <c r="AK167" s="41"/>
      <c r="AL167" s="41"/>
      <c r="AM167" s="41"/>
      <c r="AN167" s="45">
        <f t="shared" si="73"/>
        <v>18.181818181818183</v>
      </c>
      <c r="AO167" s="41">
        <v>1155</v>
      </c>
      <c r="AP167" s="110" t="s">
        <v>103</v>
      </c>
      <c r="AQ167" s="110" t="s">
        <v>103</v>
      </c>
      <c r="AR167" s="126" t="str">
        <f t="shared" si="74"/>
        <v/>
      </c>
      <c r="AS167" s="126" t="str">
        <f t="shared" si="75"/>
        <v/>
      </c>
      <c r="AT167" s="45">
        <v>1150</v>
      </c>
      <c r="AU167" s="128"/>
      <c r="AV167" s="128"/>
      <c r="AW167" s="126" t="str">
        <f t="shared" si="76"/>
        <v/>
      </c>
      <c r="AX167" s="126" t="str">
        <f t="shared" si="77"/>
        <v/>
      </c>
      <c r="AY167" s="64" t="str">
        <f t="shared" si="78"/>
        <v/>
      </c>
      <c r="AZ167" s="97" t="s">
        <v>103</v>
      </c>
      <c r="BA167" s="68" t="s">
        <v>103</v>
      </c>
      <c r="BB167" s="68" t="s">
        <v>103</v>
      </c>
      <c r="BC167" s="68" t="s">
        <v>103</v>
      </c>
      <c r="BD167" s="68"/>
      <c r="BE167" s="15"/>
      <c r="BF167" s="5">
        <f t="shared" si="79"/>
        <v>11190</v>
      </c>
      <c r="BG167" s="42">
        <v>3185</v>
      </c>
      <c r="BH167" s="42">
        <v>2351</v>
      </c>
      <c r="BI167" s="42"/>
      <c r="BJ167" s="42"/>
      <c r="BK167" s="42">
        <v>5654</v>
      </c>
      <c r="BL167" s="42"/>
      <c r="BM167" s="15"/>
    </row>
    <row r="168" spans="1:65" outlineLevel="5" x14ac:dyDescent="0.3">
      <c r="A168" s="22">
        <f t="shared" si="81"/>
        <v>5</v>
      </c>
      <c r="B168" s="9">
        <f t="shared" si="80"/>
        <v>45061</v>
      </c>
      <c r="C168" s="150">
        <v>314047</v>
      </c>
      <c r="D168" s="64">
        <f t="shared" si="69"/>
        <v>33.799999999999997</v>
      </c>
      <c r="E168" s="12">
        <v>34</v>
      </c>
      <c r="F168" s="12">
        <v>33.5</v>
      </c>
      <c r="G168" s="12"/>
      <c r="H168" s="12"/>
      <c r="I168" s="12"/>
      <c r="J168" s="12"/>
      <c r="K168" s="12"/>
      <c r="L168" s="12"/>
      <c r="M168" s="74">
        <f t="shared" si="70"/>
        <v>7.1</v>
      </c>
      <c r="N168" s="83">
        <v>7.09</v>
      </c>
      <c r="O168" s="83">
        <v>7.11</v>
      </c>
      <c r="P168" s="83"/>
      <c r="Q168" s="83"/>
      <c r="R168" s="83"/>
      <c r="S168" s="83"/>
      <c r="T168" s="83"/>
      <c r="U168" s="83"/>
      <c r="V168" s="5" t="str">
        <f t="shared" si="71"/>
        <v/>
      </c>
      <c r="W168" s="41" t="s">
        <v>103</v>
      </c>
      <c r="X168" s="41" t="s">
        <v>103</v>
      </c>
      <c r="Y168" s="41"/>
      <c r="Z168" s="41"/>
      <c r="AA168" s="41"/>
      <c r="AB168" s="41"/>
      <c r="AC168" s="41"/>
      <c r="AD168" s="41"/>
      <c r="AE168" s="5" t="str">
        <f t="shared" si="72"/>
        <v/>
      </c>
      <c r="AF168" s="41" t="s">
        <v>103</v>
      </c>
      <c r="AG168" s="41" t="s">
        <v>103</v>
      </c>
      <c r="AH168" s="41"/>
      <c r="AI168" s="41"/>
      <c r="AJ168" s="41"/>
      <c r="AK168" s="41"/>
      <c r="AL168" s="41"/>
      <c r="AM168" s="41"/>
      <c r="AN168" s="45">
        <f t="shared" si="73"/>
        <v>25.862068965517242</v>
      </c>
      <c r="AO168" s="41">
        <v>812</v>
      </c>
      <c r="AP168" s="110" t="s">
        <v>103</v>
      </c>
      <c r="AQ168" s="110" t="s">
        <v>103</v>
      </c>
      <c r="AR168" s="126" t="str">
        <f t="shared" si="74"/>
        <v/>
      </c>
      <c r="AS168" s="126" t="str">
        <f t="shared" si="75"/>
        <v/>
      </c>
      <c r="AT168" s="45">
        <v>884</v>
      </c>
      <c r="AU168" s="128"/>
      <c r="AV168" s="128"/>
      <c r="AW168" s="126" t="str">
        <f t="shared" si="76"/>
        <v/>
      </c>
      <c r="AX168" s="126" t="str">
        <f t="shared" si="77"/>
        <v/>
      </c>
      <c r="AY168" s="64" t="str">
        <f t="shared" si="78"/>
        <v/>
      </c>
      <c r="AZ168" s="97">
        <v>81.459999999999994</v>
      </c>
      <c r="BA168" s="68" t="s">
        <v>103</v>
      </c>
      <c r="BB168" s="68" t="s">
        <v>103</v>
      </c>
      <c r="BC168" s="68" t="s">
        <v>103</v>
      </c>
      <c r="BD168" s="68"/>
      <c r="BE168" s="15"/>
      <c r="BF168" s="5">
        <f t="shared" si="79"/>
        <v>11275</v>
      </c>
      <c r="BG168" s="42">
        <v>3274</v>
      </c>
      <c r="BH168" s="42">
        <v>2352</v>
      </c>
      <c r="BI168" s="42"/>
      <c r="BJ168" s="42"/>
      <c r="BK168" s="42">
        <v>5649</v>
      </c>
      <c r="BL168" s="42"/>
      <c r="BM168" s="15"/>
    </row>
    <row r="169" spans="1:65" outlineLevel="5" x14ac:dyDescent="0.3">
      <c r="A169" s="22">
        <f t="shared" si="81"/>
        <v>5</v>
      </c>
      <c r="B169" s="9">
        <f t="shared" si="80"/>
        <v>45062</v>
      </c>
      <c r="C169" s="150">
        <v>321338</v>
      </c>
      <c r="D169" s="64">
        <f t="shared" si="69"/>
        <v>34.5</v>
      </c>
      <c r="E169" s="12">
        <v>34</v>
      </c>
      <c r="F169" s="12">
        <v>35</v>
      </c>
      <c r="G169" s="12"/>
      <c r="H169" s="12"/>
      <c r="I169" s="12"/>
      <c r="J169" s="12"/>
      <c r="K169" s="12"/>
      <c r="L169" s="12"/>
      <c r="M169" s="74">
        <f t="shared" si="70"/>
        <v>7.1</v>
      </c>
      <c r="N169" s="83">
        <v>7.12</v>
      </c>
      <c r="O169" s="83">
        <v>7.1</v>
      </c>
      <c r="P169" s="83"/>
      <c r="Q169" s="83"/>
      <c r="R169" s="83"/>
      <c r="S169" s="83"/>
      <c r="T169" s="83"/>
      <c r="U169" s="83"/>
      <c r="V169" s="5" t="str">
        <f t="shared" si="71"/>
        <v/>
      </c>
      <c r="W169" s="41" t="s">
        <v>103</v>
      </c>
      <c r="X169" s="41" t="s">
        <v>103</v>
      </c>
      <c r="Y169" s="41"/>
      <c r="Z169" s="41"/>
      <c r="AA169" s="41"/>
      <c r="AB169" s="41"/>
      <c r="AC169" s="41"/>
      <c r="AD169" s="41"/>
      <c r="AE169" s="5" t="str">
        <f t="shared" si="72"/>
        <v/>
      </c>
      <c r="AF169" s="41" t="s">
        <v>103</v>
      </c>
      <c r="AG169" s="41" t="s">
        <v>103</v>
      </c>
      <c r="AH169" s="41"/>
      <c r="AI169" s="41"/>
      <c r="AJ169" s="41"/>
      <c r="AK169" s="41"/>
      <c r="AL169" s="41"/>
      <c r="AM169" s="41"/>
      <c r="AN169" s="45">
        <f t="shared" si="73"/>
        <v>22.556390977443609</v>
      </c>
      <c r="AO169" s="41">
        <v>931</v>
      </c>
      <c r="AP169" s="110" t="s">
        <v>103</v>
      </c>
      <c r="AQ169" s="110" t="s">
        <v>103</v>
      </c>
      <c r="AR169" s="126" t="str">
        <f t="shared" si="74"/>
        <v/>
      </c>
      <c r="AS169" s="126" t="str">
        <f t="shared" si="75"/>
        <v/>
      </c>
      <c r="AT169" s="45">
        <v>1018</v>
      </c>
      <c r="AU169" s="128"/>
      <c r="AV169" s="128"/>
      <c r="AW169" s="126" t="str">
        <f t="shared" si="76"/>
        <v/>
      </c>
      <c r="AX169" s="126" t="str">
        <f t="shared" si="77"/>
        <v/>
      </c>
      <c r="AY169" s="64" t="str">
        <f t="shared" si="78"/>
        <v/>
      </c>
      <c r="AZ169" s="97">
        <v>81.47</v>
      </c>
      <c r="BA169" s="68" t="s">
        <v>103</v>
      </c>
      <c r="BB169" s="68" t="s">
        <v>103</v>
      </c>
      <c r="BC169" s="68" t="s">
        <v>103</v>
      </c>
      <c r="BD169" s="68"/>
      <c r="BE169" s="15"/>
      <c r="BF169" s="5">
        <f t="shared" si="79"/>
        <v>11651</v>
      </c>
      <c r="BG169" s="42">
        <v>3609</v>
      </c>
      <c r="BH169" s="42">
        <v>2352</v>
      </c>
      <c r="BI169" s="42"/>
      <c r="BJ169" s="42"/>
      <c r="BK169" s="42">
        <v>5690</v>
      </c>
      <c r="BL169" s="42"/>
      <c r="BM169" s="15"/>
    </row>
    <row r="170" spans="1:65" outlineLevel="5" x14ac:dyDescent="0.3">
      <c r="A170" s="22">
        <f t="shared" si="81"/>
        <v>5</v>
      </c>
      <c r="B170" s="9">
        <f t="shared" si="80"/>
        <v>45063</v>
      </c>
      <c r="C170" s="150">
        <v>322886</v>
      </c>
      <c r="D170" s="64">
        <f t="shared" si="69"/>
        <v>35.4</v>
      </c>
      <c r="E170" s="12">
        <v>35.1</v>
      </c>
      <c r="F170" s="12">
        <v>35.6</v>
      </c>
      <c r="G170" s="12"/>
      <c r="H170" s="12"/>
      <c r="I170" s="12"/>
      <c r="J170" s="12"/>
      <c r="K170" s="12"/>
      <c r="L170" s="12"/>
      <c r="M170" s="74">
        <f t="shared" si="70"/>
        <v>7.1</v>
      </c>
      <c r="N170" s="83">
        <v>7.14</v>
      </c>
      <c r="O170" s="83">
        <v>7.08</v>
      </c>
      <c r="P170" s="83"/>
      <c r="Q170" s="83"/>
      <c r="R170" s="83"/>
      <c r="S170" s="83"/>
      <c r="T170" s="83"/>
      <c r="U170" s="83"/>
      <c r="V170" s="5">
        <f t="shared" si="71"/>
        <v>192.5</v>
      </c>
      <c r="W170" s="41">
        <v>190</v>
      </c>
      <c r="X170" s="41">
        <v>195</v>
      </c>
      <c r="Y170" s="41"/>
      <c r="Z170" s="41"/>
      <c r="AA170" s="41"/>
      <c r="AB170" s="41"/>
      <c r="AC170" s="41"/>
      <c r="AD170" s="41"/>
      <c r="AE170" s="5">
        <f t="shared" si="72"/>
        <v>4675</v>
      </c>
      <c r="AF170" s="41">
        <v>4640</v>
      </c>
      <c r="AG170" s="41">
        <v>4710</v>
      </c>
      <c r="AH170" s="41"/>
      <c r="AI170" s="41"/>
      <c r="AJ170" s="41"/>
      <c r="AK170" s="41"/>
      <c r="AL170" s="41"/>
      <c r="AM170" s="41"/>
      <c r="AN170" s="45">
        <f t="shared" si="73"/>
        <v>22.340425531914892</v>
      </c>
      <c r="AO170" s="41">
        <v>940</v>
      </c>
      <c r="AP170" s="110">
        <v>4.91</v>
      </c>
      <c r="AQ170" s="110">
        <v>3.9</v>
      </c>
      <c r="AR170" s="126">
        <f t="shared" si="74"/>
        <v>79.429735234215883</v>
      </c>
      <c r="AS170" s="126">
        <f t="shared" si="75"/>
        <v>20.570264765784117</v>
      </c>
      <c r="AT170" s="45">
        <v>1045</v>
      </c>
      <c r="AU170" s="128">
        <v>2.69</v>
      </c>
      <c r="AV170" s="128">
        <v>1.83</v>
      </c>
      <c r="AW170" s="126">
        <f t="shared" si="76"/>
        <v>68.029739776951686</v>
      </c>
      <c r="AX170" s="126">
        <f t="shared" si="77"/>
        <v>31.970260223048314</v>
      </c>
      <c r="AY170" s="64">
        <f t="shared" si="78"/>
        <v>44.892665474060777</v>
      </c>
      <c r="AZ170" s="97">
        <v>80.7</v>
      </c>
      <c r="BA170" s="68" t="s">
        <v>103</v>
      </c>
      <c r="BB170" s="68" t="s">
        <v>103</v>
      </c>
      <c r="BC170" s="68" t="s">
        <v>103</v>
      </c>
      <c r="BD170" s="68"/>
      <c r="BE170" s="15"/>
      <c r="BF170" s="5">
        <f t="shared" si="79"/>
        <v>8753</v>
      </c>
      <c r="BG170" s="42">
        <v>608</v>
      </c>
      <c r="BH170" s="42">
        <v>2352</v>
      </c>
      <c r="BI170" s="42"/>
      <c r="BJ170" s="42"/>
      <c r="BK170" s="42">
        <v>5793</v>
      </c>
      <c r="BL170" s="42"/>
      <c r="BM170" s="15"/>
    </row>
    <row r="171" spans="1:65" outlineLevel="5" x14ac:dyDescent="0.3">
      <c r="A171" s="22">
        <f t="shared" si="81"/>
        <v>5</v>
      </c>
      <c r="B171" s="9">
        <f t="shared" si="80"/>
        <v>45064</v>
      </c>
      <c r="C171" s="150">
        <v>325059</v>
      </c>
      <c r="D171" s="64">
        <f t="shared" si="69"/>
        <v>33.6</v>
      </c>
      <c r="E171" s="12">
        <v>33.299999999999997</v>
      </c>
      <c r="F171" s="12">
        <v>33.799999999999997</v>
      </c>
      <c r="G171" s="12"/>
      <c r="H171" s="12"/>
      <c r="I171" s="12"/>
      <c r="J171" s="12"/>
      <c r="K171" s="12"/>
      <c r="L171" s="12"/>
      <c r="M171" s="74">
        <f t="shared" si="70"/>
        <v>7.1</v>
      </c>
      <c r="N171" s="83">
        <v>7.11</v>
      </c>
      <c r="O171" s="83">
        <v>7.1</v>
      </c>
      <c r="P171" s="83"/>
      <c r="Q171" s="83"/>
      <c r="R171" s="83"/>
      <c r="S171" s="83"/>
      <c r="T171" s="83"/>
      <c r="U171" s="83"/>
      <c r="V171" s="5" t="str">
        <f t="shared" si="71"/>
        <v/>
      </c>
      <c r="W171" s="41" t="s">
        <v>103</v>
      </c>
      <c r="X171" s="41" t="s">
        <v>103</v>
      </c>
      <c r="Y171" s="41"/>
      <c r="Z171" s="41"/>
      <c r="AA171" s="41"/>
      <c r="AB171" s="41"/>
      <c r="AC171" s="41"/>
      <c r="AD171" s="41"/>
      <c r="AE171" s="5" t="str">
        <f t="shared" si="72"/>
        <v/>
      </c>
      <c r="AF171" s="41" t="s">
        <v>103</v>
      </c>
      <c r="AG171" s="41" t="s">
        <v>103</v>
      </c>
      <c r="AH171" s="41"/>
      <c r="AI171" s="41"/>
      <c r="AJ171" s="41"/>
      <c r="AK171" s="41"/>
      <c r="AL171" s="41"/>
      <c r="AM171" s="41"/>
      <c r="AN171" s="45">
        <f t="shared" si="73"/>
        <v>24.277456647398843</v>
      </c>
      <c r="AO171" s="41">
        <v>865</v>
      </c>
      <c r="AP171" s="110" t="s">
        <v>103</v>
      </c>
      <c r="AQ171" s="110" t="s">
        <v>103</v>
      </c>
      <c r="AR171" s="126" t="str">
        <f t="shared" si="74"/>
        <v/>
      </c>
      <c r="AS171" s="126" t="str">
        <f t="shared" si="75"/>
        <v/>
      </c>
      <c r="AT171" s="45">
        <v>974</v>
      </c>
      <c r="AU171" s="128"/>
      <c r="AV171" s="128"/>
      <c r="AW171" s="126" t="str">
        <f t="shared" si="76"/>
        <v/>
      </c>
      <c r="AX171" s="126" t="str">
        <f t="shared" si="77"/>
        <v/>
      </c>
      <c r="AY171" s="64" t="str">
        <f t="shared" si="78"/>
        <v/>
      </c>
      <c r="AZ171" s="97">
        <v>80.72</v>
      </c>
      <c r="BA171" s="68" t="s">
        <v>103</v>
      </c>
      <c r="BB171" s="68" t="s">
        <v>103</v>
      </c>
      <c r="BC171" s="68" t="s">
        <v>103</v>
      </c>
      <c r="BD171" s="68"/>
      <c r="BE171" s="15"/>
      <c r="BF171" s="5">
        <f t="shared" si="79"/>
        <v>8398</v>
      </c>
      <c r="BG171" s="42">
        <v>611</v>
      </c>
      <c r="BH171" s="42">
        <v>2352</v>
      </c>
      <c r="BI171" s="42"/>
      <c r="BJ171" s="42"/>
      <c r="BK171" s="42">
        <v>5435</v>
      </c>
      <c r="BL171" s="42"/>
      <c r="BM171" s="15"/>
    </row>
    <row r="172" spans="1:65" outlineLevel="5" x14ac:dyDescent="0.3">
      <c r="A172" s="22">
        <f t="shared" si="81"/>
        <v>5</v>
      </c>
      <c r="B172" s="9">
        <f t="shared" si="80"/>
        <v>45065</v>
      </c>
      <c r="C172" s="150">
        <v>331630</v>
      </c>
      <c r="D172" s="64">
        <f t="shared" si="69"/>
        <v>33.799999999999997</v>
      </c>
      <c r="E172" s="12">
        <v>34</v>
      </c>
      <c r="F172" s="12">
        <v>33.5</v>
      </c>
      <c r="G172" s="12"/>
      <c r="H172" s="12"/>
      <c r="I172" s="12"/>
      <c r="J172" s="12"/>
      <c r="K172" s="12"/>
      <c r="L172" s="12"/>
      <c r="M172" s="74">
        <f t="shared" si="70"/>
        <v>7.1</v>
      </c>
      <c r="N172" s="83">
        <v>7.1</v>
      </c>
      <c r="O172" s="83">
        <v>7.14</v>
      </c>
      <c r="P172" s="83"/>
      <c r="Q172" s="83"/>
      <c r="R172" s="83"/>
      <c r="S172" s="83"/>
      <c r="T172" s="83"/>
      <c r="U172" s="83"/>
      <c r="V172" s="5" t="str">
        <f t="shared" si="71"/>
        <v/>
      </c>
      <c r="W172" s="41" t="s">
        <v>103</v>
      </c>
      <c r="X172" s="41" t="s">
        <v>103</v>
      </c>
      <c r="Y172" s="41"/>
      <c r="Z172" s="41"/>
      <c r="AA172" s="41"/>
      <c r="AB172" s="41"/>
      <c r="AC172" s="41"/>
      <c r="AD172" s="41"/>
      <c r="AE172" s="5" t="str">
        <f t="shared" si="72"/>
        <v/>
      </c>
      <c r="AF172" s="41" t="s">
        <v>103</v>
      </c>
      <c r="AG172" s="41" t="s">
        <v>103</v>
      </c>
      <c r="AH172" s="41"/>
      <c r="AI172" s="41"/>
      <c r="AJ172" s="41"/>
      <c r="AK172" s="41"/>
      <c r="AL172" s="41"/>
      <c r="AM172" s="41"/>
      <c r="AN172" s="45">
        <f t="shared" si="73"/>
        <v>21.49437052200614</v>
      </c>
      <c r="AO172" s="41">
        <v>977</v>
      </c>
      <c r="AP172" s="110" t="s">
        <v>103</v>
      </c>
      <c r="AQ172" s="110" t="s">
        <v>103</v>
      </c>
      <c r="AR172" s="126" t="str">
        <f t="shared" si="74"/>
        <v/>
      </c>
      <c r="AS172" s="126" t="str">
        <f t="shared" si="75"/>
        <v/>
      </c>
      <c r="AT172" s="45">
        <v>1080</v>
      </c>
      <c r="AU172" s="128"/>
      <c r="AV172" s="128"/>
      <c r="AW172" s="126" t="str">
        <f t="shared" si="76"/>
        <v/>
      </c>
      <c r="AX172" s="126" t="str">
        <f t="shared" si="77"/>
        <v/>
      </c>
      <c r="AY172" s="64" t="str">
        <f t="shared" si="78"/>
        <v/>
      </c>
      <c r="AZ172" s="97">
        <v>80.69</v>
      </c>
      <c r="BA172" s="68">
        <v>63.6</v>
      </c>
      <c r="BB172" s="68">
        <v>35.9</v>
      </c>
      <c r="BC172" s="68">
        <f>2782*0.0001</f>
        <v>0.2782</v>
      </c>
      <c r="BD172" s="68"/>
      <c r="BE172" s="15"/>
      <c r="BF172" s="5">
        <f t="shared" si="79"/>
        <v>12128</v>
      </c>
      <c r="BG172" s="42">
        <v>4206</v>
      </c>
      <c r="BH172" s="42">
        <v>2352</v>
      </c>
      <c r="BI172" s="42"/>
      <c r="BJ172" s="42"/>
      <c r="BK172" s="42">
        <v>5570</v>
      </c>
      <c r="BL172" s="42"/>
      <c r="BM172" s="15"/>
    </row>
    <row r="173" spans="1:65" outlineLevel="5" x14ac:dyDescent="0.3">
      <c r="A173" s="22">
        <f t="shared" si="81"/>
        <v>5</v>
      </c>
      <c r="B173" s="9">
        <f t="shared" si="80"/>
        <v>45066</v>
      </c>
      <c r="C173" s="150">
        <v>329983</v>
      </c>
      <c r="D173" s="64">
        <f t="shared" si="69"/>
        <v>35</v>
      </c>
      <c r="E173" s="12">
        <v>34</v>
      </c>
      <c r="F173" s="12">
        <v>36</v>
      </c>
      <c r="G173" s="12"/>
      <c r="H173" s="12"/>
      <c r="I173" s="12"/>
      <c r="J173" s="12"/>
      <c r="K173" s="12"/>
      <c r="L173" s="12"/>
      <c r="M173" s="74">
        <f t="shared" si="70"/>
        <v>7.1</v>
      </c>
      <c r="N173" s="83">
        <v>7.13</v>
      </c>
      <c r="O173" s="83">
        <v>7.16</v>
      </c>
      <c r="P173" s="83"/>
      <c r="Q173" s="83"/>
      <c r="R173" s="83"/>
      <c r="S173" s="83"/>
      <c r="T173" s="83"/>
      <c r="U173" s="83"/>
      <c r="V173" s="5" t="str">
        <f t="shared" si="71"/>
        <v/>
      </c>
      <c r="W173" s="41" t="s">
        <v>103</v>
      </c>
      <c r="X173" s="41" t="s">
        <v>103</v>
      </c>
      <c r="Y173" s="41"/>
      <c r="Z173" s="41"/>
      <c r="AA173" s="41"/>
      <c r="AB173" s="41"/>
      <c r="AC173" s="41"/>
      <c r="AD173" s="41"/>
      <c r="AE173" s="5" t="str">
        <f t="shared" si="72"/>
        <v/>
      </c>
      <c r="AF173" s="41" t="s">
        <v>103</v>
      </c>
      <c r="AG173" s="41" t="s">
        <v>103</v>
      </c>
      <c r="AH173" s="41"/>
      <c r="AI173" s="41"/>
      <c r="AJ173" s="41"/>
      <c r="AK173" s="41"/>
      <c r="AL173" s="41"/>
      <c r="AM173" s="41"/>
      <c r="AN173" s="45">
        <f t="shared" si="73"/>
        <v>26.448362720403022</v>
      </c>
      <c r="AO173" s="41">
        <v>794</v>
      </c>
      <c r="AP173" s="110" t="s">
        <v>103</v>
      </c>
      <c r="AQ173" s="110" t="s">
        <v>103</v>
      </c>
      <c r="AR173" s="126" t="str">
        <f t="shared" si="74"/>
        <v/>
      </c>
      <c r="AS173" s="126" t="str">
        <f t="shared" si="75"/>
        <v/>
      </c>
      <c r="AT173" s="45">
        <v>871</v>
      </c>
      <c r="AU173" s="128"/>
      <c r="AV173" s="128"/>
      <c r="AW173" s="126" t="str">
        <f t="shared" si="76"/>
        <v/>
      </c>
      <c r="AX173" s="126" t="str">
        <f t="shared" si="77"/>
        <v/>
      </c>
      <c r="AY173" s="64" t="str">
        <f t="shared" si="78"/>
        <v/>
      </c>
      <c r="AZ173" s="97" t="s">
        <v>103</v>
      </c>
      <c r="BA173" s="68" t="s">
        <v>103</v>
      </c>
      <c r="BB173" s="68" t="s">
        <v>103</v>
      </c>
      <c r="BC173" s="68" t="s">
        <v>103</v>
      </c>
      <c r="BD173" s="68"/>
      <c r="BE173" s="15"/>
      <c r="BF173" s="5">
        <f t="shared" si="79"/>
        <v>11899</v>
      </c>
      <c r="BG173" s="42">
        <v>3941</v>
      </c>
      <c r="BH173" s="42">
        <v>2352</v>
      </c>
      <c r="BI173" s="42"/>
      <c r="BJ173" s="42"/>
      <c r="BK173" s="42">
        <v>5606</v>
      </c>
      <c r="BL173" s="42"/>
      <c r="BM173" s="15"/>
    </row>
    <row r="174" spans="1:65" outlineLevel="5" x14ac:dyDescent="0.3">
      <c r="A174" s="22">
        <f t="shared" si="81"/>
        <v>5</v>
      </c>
      <c r="B174" s="9">
        <f t="shared" si="80"/>
        <v>45067</v>
      </c>
      <c r="C174" s="150">
        <v>324260</v>
      </c>
      <c r="D174" s="64">
        <f t="shared" si="69"/>
        <v>35.5</v>
      </c>
      <c r="E174" s="12">
        <v>35</v>
      </c>
      <c r="F174" s="12">
        <v>36</v>
      </c>
      <c r="G174" s="12"/>
      <c r="H174" s="12"/>
      <c r="I174" s="12"/>
      <c r="J174" s="12"/>
      <c r="K174" s="12"/>
      <c r="L174" s="12"/>
      <c r="M174" s="74">
        <f t="shared" si="70"/>
        <v>7.1</v>
      </c>
      <c r="N174" s="83">
        <v>7.15</v>
      </c>
      <c r="O174" s="83">
        <v>7.14</v>
      </c>
      <c r="P174" s="83"/>
      <c r="Q174" s="83"/>
      <c r="R174" s="83"/>
      <c r="S174" s="83"/>
      <c r="T174" s="83"/>
      <c r="U174" s="83"/>
      <c r="V174" s="5" t="str">
        <f t="shared" si="71"/>
        <v/>
      </c>
      <c r="W174" s="41" t="s">
        <v>103</v>
      </c>
      <c r="X174" s="41" t="s">
        <v>103</v>
      </c>
      <c r="Y174" s="41"/>
      <c r="Z174" s="41"/>
      <c r="AA174" s="41"/>
      <c r="AB174" s="41"/>
      <c r="AC174" s="41"/>
      <c r="AD174" s="41"/>
      <c r="AE174" s="5" t="str">
        <f t="shared" si="72"/>
        <v/>
      </c>
      <c r="AF174" s="41" t="s">
        <v>103</v>
      </c>
      <c r="AG174" s="41" t="s">
        <v>103</v>
      </c>
      <c r="AH174" s="41"/>
      <c r="AI174" s="41"/>
      <c r="AJ174" s="41"/>
      <c r="AK174" s="41"/>
      <c r="AL174" s="41"/>
      <c r="AM174" s="41"/>
      <c r="AN174" s="45">
        <f t="shared" si="73"/>
        <v>25.798525798525798</v>
      </c>
      <c r="AO174" s="41">
        <v>814</v>
      </c>
      <c r="AP174" s="110" t="s">
        <v>103</v>
      </c>
      <c r="AQ174" s="110" t="s">
        <v>103</v>
      </c>
      <c r="AR174" s="126" t="str">
        <f t="shared" si="74"/>
        <v/>
      </c>
      <c r="AS174" s="126" t="str">
        <f t="shared" si="75"/>
        <v/>
      </c>
      <c r="AT174" s="45">
        <v>886</v>
      </c>
      <c r="AU174" s="128"/>
      <c r="AV174" s="128"/>
      <c r="AW174" s="126" t="str">
        <f t="shared" si="76"/>
        <v/>
      </c>
      <c r="AX174" s="126" t="str">
        <f t="shared" si="77"/>
        <v/>
      </c>
      <c r="AY174" s="64" t="str">
        <f t="shared" si="78"/>
        <v/>
      </c>
      <c r="AZ174" s="97" t="s">
        <v>103</v>
      </c>
      <c r="BA174" s="68" t="s">
        <v>103</v>
      </c>
      <c r="BB174" s="68" t="s">
        <v>103</v>
      </c>
      <c r="BC174" s="68" t="s">
        <v>103</v>
      </c>
      <c r="BD174" s="68"/>
      <c r="BE174" s="15"/>
      <c r="BF174" s="5">
        <f t="shared" si="79"/>
        <v>11825</v>
      </c>
      <c r="BG174" s="42">
        <v>4180</v>
      </c>
      <c r="BH174" s="42">
        <v>2350</v>
      </c>
      <c r="BI174" s="42"/>
      <c r="BJ174" s="42"/>
      <c r="BK174" s="42">
        <v>5295</v>
      </c>
      <c r="BL174" s="42"/>
      <c r="BM174" s="15"/>
    </row>
    <row r="175" spans="1:65" outlineLevel="5" x14ac:dyDescent="0.3">
      <c r="A175" s="22">
        <f t="shared" si="81"/>
        <v>5</v>
      </c>
      <c r="B175" s="9">
        <f t="shared" si="80"/>
        <v>45068</v>
      </c>
      <c r="C175" s="150">
        <v>321963</v>
      </c>
      <c r="D175" s="64">
        <f t="shared" si="69"/>
        <v>36</v>
      </c>
      <c r="E175" s="12">
        <v>36</v>
      </c>
      <c r="F175" s="12">
        <v>36</v>
      </c>
      <c r="G175" s="12"/>
      <c r="H175" s="12"/>
      <c r="I175" s="12"/>
      <c r="J175" s="12"/>
      <c r="K175" s="12"/>
      <c r="L175" s="12"/>
      <c r="M175" s="74">
        <f t="shared" si="70"/>
        <v>7.2</v>
      </c>
      <c r="N175" s="83">
        <v>7.14</v>
      </c>
      <c r="O175" s="83">
        <v>7.16</v>
      </c>
      <c r="P175" s="83"/>
      <c r="Q175" s="83"/>
      <c r="R175" s="83"/>
      <c r="S175" s="83"/>
      <c r="T175" s="83"/>
      <c r="U175" s="83"/>
      <c r="V175" s="5" t="str">
        <f t="shared" si="71"/>
        <v/>
      </c>
      <c r="W175" s="41" t="s">
        <v>103</v>
      </c>
      <c r="X175" s="41" t="s">
        <v>103</v>
      </c>
      <c r="Y175" s="41"/>
      <c r="Z175" s="41"/>
      <c r="AA175" s="41"/>
      <c r="AB175" s="41"/>
      <c r="AC175" s="41"/>
      <c r="AD175" s="41"/>
      <c r="AE175" s="5" t="str">
        <f t="shared" si="72"/>
        <v/>
      </c>
      <c r="AF175" s="41" t="s">
        <v>103</v>
      </c>
      <c r="AG175" s="41" t="s">
        <v>103</v>
      </c>
      <c r="AH175" s="41"/>
      <c r="AI175" s="41"/>
      <c r="AJ175" s="41"/>
      <c r="AK175" s="41"/>
      <c r="AL175" s="41"/>
      <c r="AM175" s="41"/>
      <c r="AN175" s="45">
        <f t="shared" si="73"/>
        <v>25</v>
      </c>
      <c r="AO175" s="41">
        <v>840</v>
      </c>
      <c r="AP175" s="110" t="s">
        <v>103</v>
      </c>
      <c r="AQ175" s="110" t="s">
        <v>103</v>
      </c>
      <c r="AR175" s="126" t="str">
        <f t="shared" si="74"/>
        <v/>
      </c>
      <c r="AS175" s="126" t="str">
        <f t="shared" si="75"/>
        <v/>
      </c>
      <c r="AT175" s="45">
        <v>956</v>
      </c>
      <c r="AU175" s="128"/>
      <c r="AV175" s="128"/>
      <c r="AW175" s="126" t="str">
        <f t="shared" si="76"/>
        <v/>
      </c>
      <c r="AX175" s="126" t="str">
        <f t="shared" si="77"/>
        <v/>
      </c>
      <c r="AY175" s="64" t="str">
        <f t="shared" si="78"/>
        <v/>
      </c>
      <c r="AZ175" s="97">
        <v>80.709999999999994</v>
      </c>
      <c r="BA175" s="68" t="s">
        <v>103</v>
      </c>
      <c r="BB175" s="68" t="s">
        <v>103</v>
      </c>
      <c r="BC175" s="68" t="s">
        <v>103</v>
      </c>
      <c r="BD175" s="68"/>
      <c r="BE175" s="15"/>
      <c r="BF175" s="5">
        <f t="shared" si="79"/>
        <v>11960</v>
      </c>
      <c r="BG175" s="42">
        <v>3982</v>
      </c>
      <c r="BH175" s="42">
        <v>2350</v>
      </c>
      <c r="BI175" s="42"/>
      <c r="BJ175" s="42"/>
      <c r="BK175" s="42">
        <v>5628</v>
      </c>
      <c r="BL175" s="42"/>
      <c r="BM175" s="15"/>
    </row>
    <row r="176" spans="1:65" outlineLevel="5" x14ac:dyDescent="0.3">
      <c r="A176" s="22">
        <f t="shared" si="81"/>
        <v>5</v>
      </c>
      <c r="B176" s="9">
        <f t="shared" si="80"/>
        <v>45069</v>
      </c>
      <c r="C176" s="150">
        <v>314476</v>
      </c>
      <c r="D176" s="64">
        <f t="shared" si="69"/>
        <v>36.5</v>
      </c>
      <c r="E176" s="12">
        <v>37</v>
      </c>
      <c r="F176" s="12">
        <v>36</v>
      </c>
      <c r="G176" s="12"/>
      <c r="H176" s="12"/>
      <c r="I176" s="12"/>
      <c r="J176" s="12"/>
      <c r="K176" s="12"/>
      <c r="L176" s="12"/>
      <c r="M176" s="74">
        <f t="shared" si="70"/>
        <v>7.2</v>
      </c>
      <c r="N176" s="83">
        <v>7.17</v>
      </c>
      <c r="O176" s="83">
        <v>7.19</v>
      </c>
      <c r="P176" s="83"/>
      <c r="Q176" s="83"/>
      <c r="R176" s="83"/>
      <c r="S176" s="83"/>
      <c r="T176" s="83"/>
      <c r="U176" s="83"/>
      <c r="V176" s="5">
        <f t="shared" si="71"/>
        <v>160</v>
      </c>
      <c r="W176" s="41">
        <v>118</v>
      </c>
      <c r="X176" s="41">
        <v>202</v>
      </c>
      <c r="Y176" s="41"/>
      <c r="Z176" s="41"/>
      <c r="AA176" s="41"/>
      <c r="AB176" s="41"/>
      <c r="AC176" s="41"/>
      <c r="AD176" s="41"/>
      <c r="AE176" s="5">
        <f t="shared" si="72"/>
        <v>4667.5</v>
      </c>
      <c r="AF176" s="41">
        <v>4560</v>
      </c>
      <c r="AG176" s="41">
        <v>4775</v>
      </c>
      <c r="AH176" s="41"/>
      <c r="AI176" s="41"/>
      <c r="AJ176" s="41"/>
      <c r="AK176" s="41"/>
      <c r="AL176" s="41"/>
      <c r="AM176" s="41"/>
      <c r="AN176" s="45">
        <f t="shared" si="73"/>
        <v>21.450459652706844</v>
      </c>
      <c r="AO176" s="41">
        <v>979</v>
      </c>
      <c r="AP176" s="110">
        <v>4.24</v>
      </c>
      <c r="AQ176" s="110">
        <v>3.33</v>
      </c>
      <c r="AR176" s="126">
        <f t="shared" si="74"/>
        <v>78.537735849056602</v>
      </c>
      <c r="AS176" s="126">
        <f t="shared" si="75"/>
        <v>21.462264150943398</v>
      </c>
      <c r="AT176" s="45">
        <v>1140</v>
      </c>
      <c r="AU176" s="128">
        <v>3.02</v>
      </c>
      <c r="AV176" s="128">
        <v>2.0699999999999998</v>
      </c>
      <c r="AW176" s="126">
        <f t="shared" si="76"/>
        <v>68.543046357615893</v>
      </c>
      <c r="AX176" s="126">
        <f t="shared" si="77"/>
        <v>31.456953642384107</v>
      </c>
      <c r="AY176" s="64">
        <f t="shared" si="78"/>
        <v>40.455192034139401</v>
      </c>
      <c r="AZ176" s="97">
        <v>81.05</v>
      </c>
      <c r="BA176" s="68" t="s">
        <v>103</v>
      </c>
      <c r="BB176" s="68" t="s">
        <v>103</v>
      </c>
      <c r="BC176" s="68" t="s">
        <v>103</v>
      </c>
      <c r="BD176" s="68"/>
      <c r="BE176" s="15"/>
      <c r="BF176" s="5">
        <f t="shared" si="79"/>
        <v>10753</v>
      </c>
      <c r="BG176" s="42">
        <v>3138</v>
      </c>
      <c r="BH176" s="42">
        <v>2352</v>
      </c>
      <c r="BI176" s="42"/>
      <c r="BJ176" s="42"/>
      <c r="BK176" s="42">
        <v>5263</v>
      </c>
      <c r="BL176" s="42"/>
      <c r="BM176" s="15"/>
    </row>
    <row r="177" spans="1:65" outlineLevel="5" x14ac:dyDescent="0.3">
      <c r="A177" s="22">
        <f t="shared" si="81"/>
        <v>5</v>
      </c>
      <c r="B177" s="9">
        <f t="shared" si="80"/>
        <v>45070</v>
      </c>
      <c r="C177" s="150">
        <v>323093</v>
      </c>
      <c r="D177" s="64">
        <f t="shared" si="69"/>
        <v>35.5</v>
      </c>
      <c r="E177" s="12">
        <v>36</v>
      </c>
      <c r="F177" s="12">
        <v>35</v>
      </c>
      <c r="G177" s="12"/>
      <c r="H177" s="12"/>
      <c r="I177" s="12"/>
      <c r="J177" s="12"/>
      <c r="K177" s="12"/>
      <c r="L177" s="12"/>
      <c r="M177" s="74">
        <f t="shared" si="70"/>
        <v>7.1</v>
      </c>
      <c r="N177" s="83">
        <v>7.14</v>
      </c>
      <c r="O177" s="83">
        <v>7.14</v>
      </c>
      <c r="P177" s="83"/>
      <c r="Q177" s="83"/>
      <c r="R177" s="83"/>
      <c r="S177" s="83"/>
      <c r="T177" s="83"/>
      <c r="U177" s="83"/>
      <c r="V177" s="5" t="str">
        <f t="shared" si="71"/>
        <v/>
      </c>
      <c r="W177" s="41"/>
      <c r="X177" s="41"/>
      <c r="Y177" s="41"/>
      <c r="Z177" s="41"/>
      <c r="AA177" s="41"/>
      <c r="AB177" s="41"/>
      <c r="AC177" s="41"/>
      <c r="AD177" s="41"/>
      <c r="AE177" s="5" t="str">
        <f t="shared" si="72"/>
        <v/>
      </c>
      <c r="AF177" s="41"/>
      <c r="AG177" s="41"/>
      <c r="AH177" s="41"/>
      <c r="AI177" s="41"/>
      <c r="AJ177" s="41"/>
      <c r="AK177" s="41"/>
      <c r="AL177" s="41"/>
      <c r="AM177" s="41"/>
      <c r="AN177" s="45">
        <f t="shared" si="73"/>
        <v>17.485428809325562</v>
      </c>
      <c r="AO177" s="41">
        <v>1201</v>
      </c>
      <c r="AP177" s="110"/>
      <c r="AQ177" s="110"/>
      <c r="AR177" s="126" t="str">
        <f t="shared" si="74"/>
        <v/>
      </c>
      <c r="AS177" s="126" t="str">
        <f t="shared" si="75"/>
        <v/>
      </c>
      <c r="AT177" s="45">
        <v>1237</v>
      </c>
      <c r="AU177" s="128"/>
      <c r="AV177" s="128"/>
      <c r="AW177" s="126" t="str">
        <f t="shared" si="76"/>
        <v/>
      </c>
      <c r="AX177" s="126" t="str">
        <f t="shared" si="77"/>
        <v/>
      </c>
      <c r="AY177" s="64" t="str">
        <f t="shared" si="78"/>
        <v/>
      </c>
      <c r="AZ177" s="97">
        <v>81.03</v>
      </c>
      <c r="BA177" s="68">
        <v>63.8</v>
      </c>
      <c r="BB177" s="68">
        <v>33.700000000000003</v>
      </c>
      <c r="BC177" s="68">
        <f>1561*0.0001</f>
        <v>0.15610000000000002</v>
      </c>
      <c r="BD177" s="68"/>
      <c r="BE177" s="15"/>
      <c r="BF177" s="5">
        <f t="shared" si="79"/>
        <v>10670</v>
      </c>
      <c r="BG177" s="42">
        <v>2763</v>
      </c>
      <c r="BH177" s="42">
        <v>2352</v>
      </c>
      <c r="BI177" s="42"/>
      <c r="BJ177" s="42"/>
      <c r="BK177" s="42">
        <v>5555</v>
      </c>
      <c r="BL177" s="42"/>
      <c r="BM177" s="15"/>
    </row>
    <row r="178" spans="1:65" outlineLevel="5" x14ac:dyDescent="0.3">
      <c r="A178" s="22">
        <f t="shared" si="81"/>
        <v>5</v>
      </c>
      <c r="B178" s="9">
        <f t="shared" si="80"/>
        <v>45071</v>
      </c>
      <c r="C178" s="150">
        <v>291972</v>
      </c>
      <c r="D178" s="64">
        <f t="shared" si="69"/>
        <v>36.9</v>
      </c>
      <c r="E178" s="12">
        <v>36.799999999999997</v>
      </c>
      <c r="F178" s="12">
        <v>37</v>
      </c>
      <c r="G178" s="12"/>
      <c r="H178" s="12"/>
      <c r="I178" s="12"/>
      <c r="J178" s="12"/>
      <c r="K178" s="12"/>
      <c r="L178" s="12"/>
      <c r="M178" s="74">
        <f t="shared" si="70"/>
        <v>7.2</v>
      </c>
      <c r="N178" s="83">
        <v>7.15</v>
      </c>
      <c r="O178" s="83">
        <v>7.16</v>
      </c>
      <c r="P178" s="83"/>
      <c r="Q178" s="83"/>
      <c r="R178" s="83"/>
      <c r="S178" s="83"/>
      <c r="T178" s="83"/>
      <c r="U178" s="83"/>
      <c r="V178" s="5" t="str">
        <f t="shared" si="71"/>
        <v/>
      </c>
      <c r="W178" s="41"/>
      <c r="X178" s="41"/>
      <c r="Y178" s="41"/>
      <c r="Z178" s="41"/>
      <c r="AA178" s="41"/>
      <c r="AB178" s="41"/>
      <c r="AC178" s="41"/>
      <c r="AD178" s="41"/>
      <c r="AE178" s="5" t="str">
        <f t="shared" si="72"/>
        <v/>
      </c>
      <c r="AF178" s="41"/>
      <c r="AG178" s="41"/>
      <c r="AH178" s="41"/>
      <c r="AI178" s="41"/>
      <c r="AJ178" s="41"/>
      <c r="AK178" s="41"/>
      <c r="AL178" s="41"/>
      <c r="AM178" s="41"/>
      <c r="AN178" s="45">
        <f t="shared" si="73"/>
        <v>19.811320754716981</v>
      </c>
      <c r="AO178" s="41">
        <v>1060</v>
      </c>
      <c r="AP178" s="110"/>
      <c r="AQ178" s="110"/>
      <c r="AR178" s="126" t="str">
        <f t="shared" si="74"/>
        <v/>
      </c>
      <c r="AS178" s="126" t="str">
        <f t="shared" si="75"/>
        <v/>
      </c>
      <c r="AT178" s="45">
        <v>1177</v>
      </c>
      <c r="AU178" s="128"/>
      <c r="AV178" s="128"/>
      <c r="AW178" s="126" t="str">
        <f t="shared" si="76"/>
        <v/>
      </c>
      <c r="AX178" s="126" t="str">
        <f t="shared" si="77"/>
        <v/>
      </c>
      <c r="AY178" s="64" t="str">
        <f t="shared" si="78"/>
        <v/>
      </c>
      <c r="AZ178" s="97">
        <v>81.010000000000005</v>
      </c>
      <c r="BA178" s="68"/>
      <c r="BB178" s="68"/>
      <c r="BC178" s="68"/>
      <c r="BD178" s="68"/>
      <c r="BE178" s="15"/>
      <c r="BF178" s="5">
        <f t="shared" si="79"/>
        <v>11745</v>
      </c>
      <c r="BG178" s="42">
        <v>3810</v>
      </c>
      <c r="BH178" s="42">
        <v>2352</v>
      </c>
      <c r="BI178" s="42"/>
      <c r="BJ178" s="42"/>
      <c r="BK178" s="42">
        <v>5583</v>
      </c>
      <c r="BL178" s="42"/>
      <c r="BM178" s="15"/>
    </row>
    <row r="179" spans="1:65" outlineLevel="5" x14ac:dyDescent="0.3">
      <c r="A179" s="22">
        <f t="shared" si="81"/>
        <v>5</v>
      </c>
      <c r="B179" s="9">
        <f t="shared" si="80"/>
        <v>45072</v>
      </c>
      <c r="C179" s="150">
        <v>316620</v>
      </c>
      <c r="D179" s="64">
        <f t="shared" si="69"/>
        <v>36.799999999999997</v>
      </c>
      <c r="E179" s="12">
        <v>36</v>
      </c>
      <c r="F179" s="12">
        <v>37.5</v>
      </c>
      <c r="G179" s="12"/>
      <c r="H179" s="12"/>
      <c r="I179" s="12"/>
      <c r="J179" s="12"/>
      <c r="K179" s="12"/>
      <c r="L179" s="12"/>
      <c r="M179" s="74">
        <f t="shared" si="70"/>
        <v>7.2</v>
      </c>
      <c r="N179" s="83">
        <v>7.16</v>
      </c>
      <c r="O179" s="83">
        <v>7.17</v>
      </c>
      <c r="P179" s="83"/>
      <c r="Q179" s="83"/>
      <c r="R179" s="83"/>
      <c r="S179" s="83"/>
      <c r="T179" s="83"/>
      <c r="U179" s="83"/>
      <c r="V179" s="5" t="str">
        <f t="shared" si="71"/>
        <v/>
      </c>
      <c r="W179" s="41"/>
      <c r="X179" s="41"/>
      <c r="Y179" s="41"/>
      <c r="Z179" s="41"/>
      <c r="AA179" s="41"/>
      <c r="AB179" s="41"/>
      <c r="AC179" s="41"/>
      <c r="AD179" s="41"/>
      <c r="AE179" s="5" t="str">
        <f t="shared" si="72"/>
        <v/>
      </c>
      <c r="AF179" s="41"/>
      <c r="AG179" s="41"/>
      <c r="AH179" s="41"/>
      <c r="AI179" s="41"/>
      <c r="AJ179" s="41"/>
      <c r="AK179" s="41"/>
      <c r="AL179" s="41"/>
      <c r="AM179" s="41"/>
      <c r="AN179" s="45">
        <f t="shared" si="73"/>
        <v>20.547945205479451</v>
      </c>
      <c r="AO179" s="41">
        <v>1022</v>
      </c>
      <c r="AP179" s="110"/>
      <c r="AQ179" s="111"/>
      <c r="AR179" s="126" t="str">
        <f t="shared" si="74"/>
        <v/>
      </c>
      <c r="AS179" s="126" t="str">
        <f t="shared" si="75"/>
        <v/>
      </c>
      <c r="AT179" s="45">
        <v>1148</v>
      </c>
      <c r="AU179" s="128"/>
      <c r="AV179" s="128"/>
      <c r="AW179" s="126" t="str">
        <f t="shared" si="76"/>
        <v/>
      </c>
      <c r="AX179" s="126" t="str">
        <f t="shared" si="77"/>
        <v/>
      </c>
      <c r="AY179" s="64" t="str">
        <f t="shared" si="78"/>
        <v/>
      </c>
      <c r="AZ179" s="97">
        <v>80.989999999999995</v>
      </c>
      <c r="BA179" s="68"/>
      <c r="BB179" s="68"/>
      <c r="BC179" s="68"/>
      <c r="BD179" s="68"/>
      <c r="BE179" s="15"/>
      <c r="BF179" s="5">
        <f t="shared" si="79"/>
        <v>12126</v>
      </c>
      <c r="BG179" s="42">
        <v>4091</v>
      </c>
      <c r="BH179" s="42">
        <v>2352</v>
      </c>
      <c r="BI179" s="42"/>
      <c r="BJ179" s="42"/>
      <c r="BK179" s="42">
        <v>5683</v>
      </c>
      <c r="BL179" s="42"/>
      <c r="BM179" s="15"/>
    </row>
    <row r="180" spans="1:65" outlineLevel="5" x14ac:dyDescent="0.3">
      <c r="A180" s="22">
        <f t="shared" si="81"/>
        <v>5</v>
      </c>
      <c r="B180" s="9">
        <f t="shared" si="80"/>
        <v>45073</v>
      </c>
      <c r="C180" s="150">
        <v>311573</v>
      </c>
      <c r="D180" s="64">
        <f t="shared" si="69"/>
        <v>37</v>
      </c>
      <c r="E180" s="12">
        <v>36.5</v>
      </c>
      <c r="F180" s="12">
        <v>37.5</v>
      </c>
      <c r="G180" s="12"/>
      <c r="H180" s="12"/>
      <c r="I180" s="12"/>
      <c r="J180" s="12"/>
      <c r="K180" s="12"/>
      <c r="L180" s="12"/>
      <c r="M180" s="74">
        <f t="shared" si="70"/>
        <v>7.1</v>
      </c>
      <c r="N180" s="83">
        <v>7.13</v>
      </c>
      <c r="O180" s="83">
        <v>7.16</v>
      </c>
      <c r="P180" s="83"/>
      <c r="Q180" s="83"/>
      <c r="R180" s="83"/>
      <c r="S180" s="83"/>
      <c r="T180" s="83"/>
      <c r="U180" s="83"/>
      <c r="V180" s="5" t="str">
        <f t="shared" si="71"/>
        <v/>
      </c>
      <c r="W180" s="41"/>
      <c r="X180" s="41"/>
      <c r="Y180" s="41"/>
      <c r="Z180" s="41"/>
      <c r="AA180" s="41"/>
      <c r="AB180" s="41"/>
      <c r="AC180" s="41"/>
      <c r="AD180" s="41"/>
      <c r="AE180" s="5" t="str">
        <f t="shared" si="72"/>
        <v/>
      </c>
      <c r="AF180" s="41"/>
      <c r="AG180" s="41"/>
      <c r="AH180" s="41"/>
      <c r="AI180" s="41"/>
      <c r="AJ180" s="41"/>
      <c r="AK180" s="41"/>
      <c r="AL180" s="41"/>
      <c r="AM180" s="41"/>
      <c r="AN180" s="45">
        <f t="shared" si="73"/>
        <v>20.64896755162242</v>
      </c>
      <c r="AO180" s="41">
        <v>1017</v>
      </c>
      <c r="AP180" s="110"/>
      <c r="AQ180" s="111"/>
      <c r="AR180" s="126" t="str">
        <f t="shared" si="74"/>
        <v/>
      </c>
      <c r="AS180" s="126" t="str">
        <f t="shared" si="75"/>
        <v/>
      </c>
      <c r="AT180" s="45">
        <v>1177</v>
      </c>
      <c r="AU180" s="128"/>
      <c r="AV180" s="128"/>
      <c r="AW180" s="126" t="str">
        <f t="shared" si="76"/>
        <v/>
      </c>
      <c r="AX180" s="126" t="str">
        <f t="shared" si="77"/>
        <v/>
      </c>
      <c r="AY180" s="64" t="str">
        <f t="shared" si="78"/>
        <v/>
      </c>
      <c r="AZ180" s="97" t="s">
        <v>103</v>
      </c>
      <c r="BA180" s="68"/>
      <c r="BB180" s="68"/>
      <c r="BC180" s="68"/>
      <c r="BD180" s="68"/>
      <c r="BE180" s="15"/>
      <c r="BF180" s="5">
        <f t="shared" si="79"/>
        <v>11813</v>
      </c>
      <c r="BG180" s="42">
        <v>3638</v>
      </c>
      <c r="BH180" s="42">
        <v>2352</v>
      </c>
      <c r="BI180" s="42"/>
      <c r="BJ180" s="42"/>
      <c r="BK180" s="42">
        <v>5823</v>
      </c>
      <c r="BL180" s="42"/>
      <c r="BM180" s="15"/>
    </row>
    <row r="181" spans="1:65" outlineLevel="5" x14ac:dyDescent="0.3">
      <c r="A181" s="22">
        <f t="shared" si="81"/>
        <v>5</v>
      </c>
      <c r="B181" s="9">
        <f t="shared" si="80"/>
        <v>45074</v>
      </c>
      <c r="C181" s="150">
        <v>313492</v>
      </c>
      <c r="D181" s="64">
        <f t="shared" si="69"/>
        <v>37.299999999999997</v>
      </c>
      <c r="E181" s="12">
        <v>37.200000000000003</v>
      </c>
      <c r="F181" s="12">
        <v>37.4</v>
      </c>
      <c r="G181" s="12"/>
      <c r="H181" s="12"/>
      <c r="I181" s="12"/>
      <c r="J181" s="12"/>
      <c r="K181" s="12"/>
      <c r="L181" s="12"/>
      <c r="M181" s="74">
        <f t="shared" si="70"/>
        <v>7.2</v>
      </c>
      <c r="N181" s="83">
        <v>7.14</v>
      </c>
      <c r="O181" s="83">
        <v>7.19</v>
      </c>
      <c r="P181" s="83"/>
      <c r="Q181" s="83"/>
      <c r="R181" s="83"/>
      <c r="S181" s="83"/>
      <c r="T181" s="83"/>
      <c r="U181" s="83"/>
      <c r="V181" s="5" t="str">
        <f t="shared" si="71"/>
        <v/>
      </c>
      <c r="W181" s="41"/>
      <c r="X181" s="41"/>
      <c r="Y181" s="41"/>
      <c r="Z181" s="41"/>
      <c r="AA181" s="41"/>
      <c r="AB181" s="41"/>
      <c r="AC181" s="41"/>
      <c r="AD181" s="41"/>
      <c r="AE181" s="5" t="str">
        <f t="shared" si="72"/>
        <v/>
      </c>
      <c r="AF181" s="41"/>
      <c r="AG181" s="41"/>
      <c r="AH181" s="41"/>
      <c r="AI181" s="41"/>
      <c r="AJ181" s="41"/>
      <c r="AK181" s="41"/>
      <c r="AL181" s="41"/>
      <c r="AM181" s="41"/>
      <c r="AN181" s="45">
        <f t="shared" si="73"/>
        <v>19.408502772643253</v>
      </c>
      <c r="AO181" s="41">
        <v>1082</v>
      </c>
      <c r="AP181" s="110"/>
      <c r="AQ181" s="111"/>
      <c r="AR181" s="126" t="str">
        <f t="shared" si="74"/>
        <v/>
      </c>
      <c r="AS181" s="126" t="str">
        <f t="shared" si="75"/>
        <v/>
      </c>
      <c r="AT181" s="45">
        <v>1198</v>
      </c>
      <c r="AU181" s="128"/>
      <c r="AV181" s="129"/>
      <c r="AW181" s="126" t="str">
        <f t="shared" si="76"/>
        <v/>
      </c>
      <c r="AX181" s="126" t="str">
        <f t="shared" si="77"/>
        <v/>
      </c>
      <c r="AY181" s="64" t="str">
        <f t="shared" si="78"/>
        <v/>
      </c>
      <c r="AZ181" s="97" t="s">
        <v>103</v>
      </c>
      <c r="BA181" s="68"/>
      <c r="BB181" s="68"/>
      <c r="BC181" s="68"/>
      <c r="BD181" s="68"/>
      <c r="BE181" s="15"/>
      <c r="BF181" s="5">
        <f t="shared" si="79"/>
        <v>11144</v>
      </c>
      <c r="BG181" s="42">
        <v>3089</v>
      </c>
      <c r="BH181" s="42">
        <v>2352</v>
      </c>
      <c r="BI181" s="42"/>
      <c r="BJ181" s="42"/>
      <c r="BK181" s="42">
        <v>5703</v>
      </c>
      <c r="BL181" s="42"/>
      <c r="BM181" s="15"/>
    </row>
    <row r="182" spans="1:65" outlineLevel="5" x14ac:dyDescent="0.3">
      <c r="A182" s="22">
        <f t="shared" si="81"/>
        <v>5</v>
      </c>
      <c r="B182" s="9">
        <f t="shared" si="80"/>
        <v>45075</v>
      </c>
      <c r="C182" s="150">
        <v>324080</v>
      </c>
      <c r="D182" s="64">
        <f t="shared" si="69"/>
        <v>36.5</v>
      </c>
      <c r="E182" s="12">
        <v>36</v>
      </c>
      <c r="F182" s="12">
        <v>37</v>
      </c>
      <c r="G182" s="12"/>
      <c r="H182" s="12"/>
      <c r="I182" s="12"/>
      <c r="J182" s="12"/>
      <c r="K182" s="12"/>
      <c r="L182" s="12"/>
      <c r="M182" s="74">
        <f t="shared" si="70"/>
        <v>7.2</v>
      </c>
      <c r="N182" s="83">
        <v>7.18</v>
      </c>
      <c r="O182" s="83">
        <v>7.17</v>
      </c>
      <c r="P182" s="83"/>
      <c r="Q182" s="83"/>
      <c r="R182" s="83"/>
      <c r="S182" s="83"/>
      <c r="T182" s="83"/>
      <c r="U182" s="83"/>
      <c r="V182" s="5" t="str">
        <f t="shared" si="71"/>
        <v/>
      </c>
      <c r="W182" s="41"/>
      <c r="X182" s="41"/>
      <c r="Y182" s="41"/>
      <c r="Z182" s="41"/>
      <c r="AA182" s="41"/>
      <c r="AB182" s="41"/>
      <c r="AC182" s="41"/>
      <c r="AD182" s="41"/>
      <c r="AE182" s="5" t="str">
        <f t="shared" si="72"/>
        <v/>
      </c>
      <c r="AF182" s="41"/>
      <c r="AG182" s="41"/>
      <c r="AH182" s="41"/>
      <c r="AI182" s="41"/>
      <c r="AJ182" s="41"/>
      <c r="AK182" s="41"/>
      <c r="AL182" s="41"/>
      <c r="AM182" s="41"/>
      <c r="AN182" s="45">
        <f t="shared" si="73"/>
        <v>19.480519480519479</v>
      </c>
      <c r="AO182" s="41">
        <v>1078</v>
      </c>
      <c r="AP182" s="110"/>
      <c r="AQ182" s="111"/>
      <c r="AR182" s="126" t="str">
        <f t="shared" si="74"/>
        <v/>
      </c>
      <c r="AS182" s="126" t="str">
        <f t="shared" si="75"/>
        <v/>
      </c>
      <c r="AT182" s="45">
        <v>1212</v>
      </c>
      <c r="AU182" s="128"/>
      <c r="AV182" s="129"/>
      <c r="AW182" s="126" t="str">
        <f t="shared" si="76"/>
        <v/>
      </c>
      <c r="AX182" s="126" t="str">
        <f t="shared" si="77"/>
        <v/>
      </c>
      <c r="AY182" s="64" t="str">
        <f t="shared" si="78"/>
        <v/>
      </c>
      <c r="AZ182" s="97" t="s">
        <v>103</v>
      </c>
      <c r="BA182" s="68"/>
      <c r="BB182" s="68"/>
      <c r="BC182" s="68"/>
      <c r="BD182" s="68"/>
      <c r="BE182" s="15"/>
      <c r="BF182" s="5">
        <f t="shared" si="79"/>
        <v>8598</v>
      </c>
      <c r="BG182" s="42">
        <v>644</v>
      </c>
      <c r="BH182" s="42">
        <v>2350</v>
      </c>
      <c r="BI182" s="42"/>
      <c r="BJ182" s="42"/>
      <c r="BK182" s="42">
        <v>5604</v>
      </c>
      <c r="BL182" s="42"/>
      <c r="BM182" s="15"/>
    </row>
    <row r="183" spans="1:65" outlineLevel="5" x14ac:dyDescent="0.3">
      <c r="A183" s="22">
        <f t="shared" si="81"/>
        <v>5</v>
      </c>
      <c r="B183" s="9">
        <f t="shared" si="80"/>
        <v>45076</v>
      </c>
      <c r="C183" s="150">
        <v>313330</v>
      </c>
      <c r="D183" s="64">
        <f t="shared" si="69"/>
        <v>36</v>
      </c>
      <c r="E183" s="12">
        <v>36</v>
      </c>
      <c r="F183" s="12">
        <v>36</v>
      </c>
      <c r="G183" s="12"/>
      <c r="H183" s="12"/>
      <c r="I183" s="12"/>
      <c r="J183" s="12"/>
      <c r="K183" s="12"/>
      <c r="L183" s="12"/>
      <c r="M183" s="74">
        <f t="shared" si="70"/>
        <v>7.2</v>
      </c>
      <c r="N183" s="83">
        <v>7.14</v>
      </c>
      <c r="O183" s="83">
        <v>7.16</v>
      </c>
      <c r="P183" s="83"/>
      <c r="Q183" s="83"/>
      <c r="R183" s="83"/>
      <c r="S183" s="83"/>
      <c r="T183" s="83"/>
      <c r="U183" s="83"/>
      <c r="V183" s="5" t="str">
        <f t="shared" si="71"/>
        <v/>
      </c>
      <c r="W183" s="41"/>
      <c r="X183" s="41"/>
      <c r="Y183" s="41"/>
      <c r="Z183" s="41"/>
      <c r="AA183" s="41"/>
      <c r="AB183" s="41"/>
      <c r="AC183" s="41"/>
      <c r="AD183" s="41"/>
      <c r="AE183" s="5" t="str">
        <f t="shared" si="72"/>
        <v/>
      </c>
      <c r="AF183" s="41"/>
      <c r="AG183" s="41"/>
      <c r="AH183" s="41"/>
      <c r="AI183" s="41"/>
      <c r="AJ183" s="41"/>
      <c r="AK183" s="41"/>
      <c r="AL183" s="41"/>
      <c r="AM183" s="41"/>
      <c r="AN183" s="45">
        <f t="shared" si="73"/>
        <v>29.745042492917847</v>
      </c>
      <c r="AO183" s="41">
        <v>706</v>
      </c>
      <c r="AP183" s="110"/>
      <c r="AQ183" s="111"/>
      <c r="AR183" s="126" t="str">
        <f t="shared" si="74"/>
        <v/>
      </c>
      <c r="AS183" s="126" t="str">
        <f t="shared" si="75"/>
        <v/>
      </c>
      <c r="AT183" s="45">
        <v>784</v>
      </c>
      <c r="AU183" s="128"/>
      <c r="AV183" s="129"/>
      <c r="AW183" s="126" t="str">
        <f t="shared" si="76"/>
        <v/>
      </c>
      <c r="AX183" s="126" t="str">
        <f t="shared" si="77"/>
        <v/>
      </c>
      <c r="AY183" s="64" t="str">
        <f t="shared" si="78"/>
        <v/>
      </c>
      <c r="AZ183" s="97">
        <v>80.97</v>
      </c>
      <c r="BA183" s="68"/>
      <c r="BB183" s="68"/>
      <c r="BC183" s="68"/>
      <c r="BD183" s="68"/>
      <c r="BE183" s="15"/>
      <c r="BF183" s="5">
        <f t="shared" si="79"/>
        <v>6711</v>
      </c>
      <c r="BG183" s="42" t="s">
        <v>103</v>
      </c>
      <c r="BH183" s="42">
        <v>2352</v>
      </c>
      <c r="BI183" s="42"/>
      <c r="BJ183" s="42"/>
      <c r="BK183" s="42">
        <v>4359</v>
      </c>
      <c r="BL183" s="42"/>
      <c r="BM183" s="15"/>
    </row>
    <row r="184" spans="1:65" ht="17.25" outlineLevel="5" thickBot="1" x14ac:dyDescent="0.35">
      <c r="A184" s="31">
        <f t="shared" si="81"/>
        <v>5</v>
      </c>
      <c r="B184" s="32">
        <f t="shared" si="80"/>
        <v>45077</v>
      </c>
      <c r="C184" s="151">
        <v>324771</v>
      </c>
      <c r="D184" s="64">
        <f t="shared" si="69"/>
        <v>36</v>
      </c>
      <c r="E184" s="12">
        <v>36</v>
      </c>
      <c r="F184" s="12">
        <v>36</v>
      </c>
      <c r="G184" s="12"/>
      <c r="H184" s="12"/>
      <c r="I184" s="12"/>
      <c r="J184" s="12"/>
      <c r="K184" s="12"/>
      <c r="L184" s="12"/>
      <c r="M184" s="74">
        <f t="shared" si="70"/>
        <v>7.2</v>
      </c>
      <c r="N184" s="83">
        <v>7.17</v>
      </c>
      <c r="O184" s="83">
        <v>7.18</v>
      </c>
      <c r="P184" s="83"/>
      <c r="Q184" s="83"/>
      <c r="R184" s="83"/>
      <c r="S184" s="83"/>
      <c r="T184" s="83"/>
      <c r="U184" s="83"/>
      <c r="V184" s="5" t="str">
        <f t="shared" si="71"/>
        <v/>
      </c>
      <c r="W184" s="41"/>
      <c r="X184" s="41"/>
      <c r="Y184" s="41"/>
      <c r="Z184" s="41"/>
      <c r="AA184" s="41"/>
      <c r="AB184" s="41"/>
      <c r="AC184" s="41"/>
      <c r="AD184" s="41"/>
      <c r="AE184" s="5" t="str">
        <f t="shared" si="72"/>
        <v/>
      </c>
      <c r="AF184" s="41"/>
      <c r="AG184" s="41"/>
      <c r="AH184" s="41"/>
      <c r="AI184" s="41"/>
      <c r="AJ184" s="41"/>
      <c r="AK184" s="41"/>
      <c r="AL184" s="41"/>
      <c r="AM184" s="41"/>
      <c r="AN184" s="45">
        <f t="shared" si="73"/>
        <v>16.457680250783699</v>
      </c>
      <c r="AO184" s="41">
        <v>1276</v>
      </c>
      <c r="AP184" s="110"/>
      <c r="AQ184" s="111"/>
      <c r="AR184" s="126" t="str">
        <f t="shared" si="74"/>
        <v/>
      </c>
      <c r="AS184" s="126" t="str">
        <f t="shared" si="75"/>
        <v/>
      </c>
      <c r="AT184" s="45">
        <v>1287</v>
      </c>
      <c r="AU184" s="128"/>
      <c r="AV184" s="129"/>
      <c r="AW184" s="126" t="str">
        <f t="shared" si="76"/>
        <v/>
      </c>
      <c r="AX184" s="126" t="str">
        <f t="shared" si="77"/>
        <v/>
      </c>
      <c r="AY184" s="64" t="str">
        <f t="shared" si="78"/>
        <v/>
      </c>
      <c r="AZ184" s="97">
        <v>81</v>
      </c>
      <c r="BA184" s="68"/>
      <c r="BB184" s="68"/>
      <c r="BC184" s="68"/>
      <c r="BD184" s="68"/>
      <c r="BE184" s="15"/>
      <c r="BF184" s="5">
        <f t="shared" si="79"/>
        <v>11315</v>
      </c>
      <c r="BG184" s="42">
        <v>3363</v>
      </c>
      <c r="BH184" s="42">
        <v>2352</v>
      </c>
      <c r="BI184" s="42"/>
      <c r="BJ184" s="42"/>
      <c r="BK184" s="42">
        <v>5600</v>
      </c>
      <c r="BL184" s="42"/>
      <c r="BM184" s="15"/>
    </row>
    <row r="185" spans="1:65" outlineLevel="4" x14ac:dyDescent="0.3">
      <c r="A185" s="156" t="s">
        <v>39</v>
      </c>
      <c r="B185" s="157"/>
      <c r="C185" s="50">
        <f t="shared" ref="C185:BM185" si="82">SUBTOTAL(4,C154:C184)</f>
        <v>335076</v>
      </c>
      <c r="D185" s="60">
        <f t="shared" si="82"/>
        <v>37.299999999999997</v>
      </c>
      <c r="E185" s="28">
        <f t="shared" si="82"/>
        <v>37.200000000000003</v>
      </c>
      <c r="F185" s="28">
        <f t="shared" si="82"/>
        <v>37.5</v>
      </c>
      <c r="G185" s="28">
        <f t="shared" si="82"/>
        <v>0</v>
      </c>
      <c r="H185" s="28">
        <f t="shared" si="82"/>
        <v>0</v>
      </c>
      <c r="I185" s="28">
        <f t="shared" si="82"/>
        <v>0</v>
      </c>
      <c r="J185" s="28">
        <f t="shared" si="82"/>
        <v>0</v>
      </c>
      <c r="K185" s="28">
        <f t="shared" si="82"/>
        <v>0</v>
      </c>
      <c r="L185" s="28">
        <f t="shared" si="82"/>
        <v>0</v>
      </c>
      <c r="M185" s="71">
        <f t="shared" si="82"/>
        <v>7.2</v>
      </c>
      <c r="N185" s="82">
        <f t="shared" si="82"/>
        <v>7.18</v>
      </c>
      <c r="O185" s="82">
        <f t="shared" si="82"/>
        <v>7.23</v>
      </c>
      <c r="P185" s="82">
        <f t="shared" si="82"/>
        <v>0</v>
      </c>
      <c r="Q185" s="82">
        <f t="shared" si="82"/>
        <v>0</v>
      </c>
      <c r="R185" s="82">
        <f t="shared" si="82"/>
        <v>0</v>
      </c>
      <c r="S185" s="82">
        <f t="shared" si="82"/>
        <v>0</v>
      </c>
      <c r="T185" s="82">
        <f t="shared" si="82"/>
        <v>0</v>
      </c>
      <c r="U185" s="82">
        <f t="shared" si="82"/>
        <v>0</v>
      </c>
      <c r="V185" s="29">
        <f t="shared" si="82"/>
        <v>314</v>
      </c>
      <c r="W185" s="39">
        <f t="shared" si="82"/>
        <v>341</v>
      </c>
      <c r="X185" s="39">
        <f t="shared" si="82"/>
        <v>287</v>
      </c>
      <c r="Y185" s="39">
        <f t="shared" si="82"/>
        <v>0</v>
      </c>
      <c r="Z185" s="39">
        <f t="shared" si="82"/>
        <v>0</v>
      </c>
      <c r="AA185" s="39">
        <f t="shared" si="82"/>
        <v>0</v>
      </c>
      <c r="AB185" s="39">
        <f t="shared" si="82"/>
        <v>0</v>
      </c>
      <c r="AC185" s="39">
        <f t="shared" si="82"/>
        <v>0</v>
      </c>
      <c r="AD185" s="39">
        <f t="shared" si="82"/>
        <v>0</v>
      </c>
      <c r="AE185" s="29">
        <f t="shared" si="82"/>
        <v>4910</v>
      </c>
      <c r="AF185" s="39">
        <f t="shared" si="82"/>
        <v>4940</v>
      </c>
      <c r="AG185" s="39">
        <f t="shared" si="82"/>
        <v>4880</v>
      </c>
      <c r="AH185" s="39">
        <f t="shared" si="82"/>
        <v>0</v>
      </c>
      <c r="AI185" s="39">
        <f t="shared" si="82"/>
        <v>0</v>
      </c>
      <c r="AJ185" s="39">
        <f t="shared" si="82"/>
        <v>0</v>
      </c>
      <c r="AK185" s="39">
        <f t="shared" si="82"/>
        <v>0</v>
      </c>
      <c r="AL185" s="39">
        <f t="shared" si="82"/>
        <v>0</v>
      </c>
      <c r="AM185" s="39">
        <f t="shared" si="82"/>
        <v>0</v>
      </c>
      <c r="AN185" s="39">
        <f t="shared" si="82"/>
        <v>30.612244897959183</v>
      </c>
      <c r="AO185" s="39">
        <f t="shared" si="82"/>
        <v>1276</v>
      </c>
      <c r="AP185" s="104">
        <f t="shared" si="82"/>
        <v>5.09</v>
      </c>
      <c r="AQ185" s="105">
        <f t="shared" si="82"/>
        <v>4.04</v>
      </c>
      <c r="AR185" s="106">
        <f t="shared" si="82"/>
        <v>82.068965517241381</v>
      </c>
      <c r="AS185" s="106">
        <f t="shared" si="82"/>
        <v>21.462264150943398</v>
      </c>
      <c r="AT185" s="107">
        <f t="shared" si="82"/>
        <v>1287</v>
      </c>
      <c r="AU185" s="108">
        <f t="shared" si="82"/>
        <v>3.02</v>
      </c>
      <c r="AV185" s="109">
        <f t="shared" si="82"/>
        <v>2.0699999999999998</v>
      </c>
      <c r="AW185" s="106">
        <f t="shared" si="82"/>
        <v>68.543046357615893</v>
      </c>
      <c r="AX185" s="106">
        <f t="shared" si="82"/>
        <v>31.970260223048314</v>
      </c>
      <c r="AY185" s="60">
        <f t="shared" si="82"/>
        <v>53.065670712729542</v>
      </c>
      <c r="AZ185" s="96">
        <f t="shared" si="82"/>
        <v>81.73</v>
      </c>
      <c r="BA185" s="67">
        <f t="shared" si="82"/>
        <v>63.8</v>
      </c>
      <c r="BB185" s="67">
        <f t="shared" si="82"/>
        <v>36.200000000000003</v>
      </c>
      <c r="BC185" s="67">
        <f t="shared" si="82"/>
        <v>0.28870000000000001</v>
      </c>
      <c r="BD185" s="67">
        <f t="shared" si="82"/>
        <v>0</v>
      </c>
      <c r="BE185" s="27">
        <f t="shared" si="82"/>
        <v>0</v>
      </c>
      <c r="BF185" s="29">
        <f t="shared" si="82"/>
        <v>12128</v>
      </c>
      <c r="BG185" s="39">
        <f t="shared" si="82"/>
        <v>4502</v>
      </c>
      <c r="BH185" s="40">
        <f t="shared" si="82"/>
        <v>2352</v>
      </c>
      <c r="BI185" s="40">
        <f t="shared" si="82"/>
        <v>0</v>
      </c>
      <c r="BJ185" s="40">
        <f t="shared" si="82"/>
        <v>0</v>
      </c>
      <c r="BK185" s="40">
        <f t="shared" si="82"/>
        <v>5823</v>
      </c>
      <c r="BL185" s="40">
        <f t="shared" si="82"/>
        <v>0</v>
      </c>
      <c r="BM185" s="27">
        <f t="shared" si="82"/>
        <v>0</v>
      </c>
    </row>
    <row r="186" spans="1:65" outlineLevel="3" x14ac:dyDescent="0.3">
      <c r="A186" s="158" t="s">
        <v>28</v>
      </c>
      <c r="B186" s="159"/>
      <c r="C186" s="51">
        <f t="shared" ref="C186:BM186" si="83">SUBTOTAL(5,C154:C184)</f>
        <v>288725</v>
      </c>
      <c r="D186" s="61">
        <f t="shared" si="83"/>
        <v>33.6</v>
      </c>
      <c r="E186" s="12">
        <f t="shared" si="83"/>
        <v>33.299999999999997</v>
      </c>
      <c r="F186" s="12">
        <f t="shared" si="83"/>
        <v>33.5</v>
      </c>
      <c r="G186" s="12">
        <f t="shared" si="83"/>
        <v>0</v>
      </c>
      <c r="H186" s="12">
        <f t="shared" si="83"/>
        <v>0</v>
      </c>
      <c r="I186" s="12">
        <f t="shared" si="83"/>
        <v>0</v>
      </c>
      <c r="J186" s="12">
        <f t="shared" si="83"/>
        <v>0</v>
      </c>
      <c r="K186" s="12">
        <f t="shared" si="83"/>
        <v>0</v>
      </c>
      <c r="L186" s="12">
        <f t="shared" si="83"/>
        <v>0</v>
      </c>
      <c r="M186" s="72">
        <f t="shared" si="83"/>
        <v>7.1</v>
      </c>
      <c r="N186" s="83">
        <f t="shared" si="83"/>
        <v>7.04</v>
      </c>
      <c r="O186" s="83">
        <f t="shared" si="83"/>
        <v>7.08</v>
      </c>
      <c r="P186" s="83">
        <f t="shared" si="83"/>
        <v>0</v>
      </c>
      <c r="Q186" s="83">
        <f t="shared" si="83"/>
        <v>0</v>
      </c>
      <c r="R186" s="83">
        <f t="shared" si="83"/>
        <v>0</v>
      </c>
      <c r="S186" s="83">
        <f t="shared" si="83"/>
        <v>0</v>
      </c>
      <c r="T186" s="83">
        <f t="shared" si="83"/>
        <v>0</v>
      </c>
      <c r="U186" s="83">
        <f t="shared" si="83"/>
        <v>0</v>
      </c>
      <c r="V186" s="6">
        <f t="shared" si="83"/>
        <v>160</v>
      </c>
      <c r="W186" s="41">
        <f t="shared" si="83"/>
        <v>106</v>
      </c>
      <c r="X186" s="41">
        <f t="shared" si="83"/>
        <v>195</v>
      </c>
      <c r="Y186" s="41">
        <f t="shared" si="83"/>
        <v>0</v>
      </c>
      <c r="Z186" s="41">
        <f t="shared" si="83"/>
        <v>0</v>
      </c>
      <c r="AA186" s="41">
        <f t="shared" si="83"/>
        <v>0</v>
      </c>
      <c r="AB186" s="41">
        <f t="shared" si="83"/>
        <v>0</v>
      </c>
      <c r="AC186" s="41">
        <f t="shared" si="83"/>
        <v>0</v>
      </c>
      <c r="AD186" s="41">
        <f t="shared" si="83"/>
        <v>0</v>
      </c>
      <c r="AE186" s="6">
        <f t="shared" si="83"/>
        <v>4410</v>
      </c>
      <c r="AF186" s="41">
        <f t="shared" si="83"/>
        <v>4300</v>
      </c>
      <c r="AG186" s="41">
        <f t="shared" si="83"/>
        <v>4520</v>
      </c>
      <c r="AH186" s="41">
        <f t="shared" si="83"/>
        <v>0</v>
      </c>
      <c r="AI186" s="41">
        <f t="shared" si="83"/>
        <v>0</v>
      </c>
      <c r="AJ186" s="41">
        <f t="shared" si="83"/>
        <v>0</v>
      </c>
      <c r="AK186" s="41">
        <f t="shared" si="83"/>
        <v>0</v>
      </c>
      <c r="AL186" s="41">
        <f t="shared" si="83"/>
        <v>0</v>
      </c>
      <c r="AM186" s="41">
        <f t="shared" si="83"/>
        <v>0</v>
      </c>
      <c r="AN186" s="41">
        <f t="shared" si="83"/>
        <v>16.457680250783699</v>
      </c>
      <c r="AO186" s="41">
        <f t="shared" si="83"/>
        <v>686</v>
      </c>
      <c r="AP186" s="110">
        <f t="shared" si="83"/>
        <v>2.9</v>
      </c>
      <c r="AQ186" s="111">
        <f t="shared" si="83"/>
        <v>2.38</v>
      </c>
      <c r="AR186" s="112">
        <f t="shared" si="83"/>
        <v>78.537735849056602</v>
      </c>
      <c r="AS186" s="112">
        <f t="shared" si="83"/>
        <v>17.931034482758619</v>
      </c>
      <c r="AT186" s="113">
        <f t="shared" si="83"/>
        <v>784</v>
      </c>
      <c r="AU186" s="114">
        <f t="shared" si="83"/>
        <v>2.54</v>
      </c>
      <c r="AV186" s="115">
        <f t="shared" si="83"/>
        <v>1.73</v>
      </c>
      <c r="AW186" s="112">
        <f t="shared" si="83"/>
        <v>68.029739776951686</v>
      </c>
      <c r="AX186" s="112">
        <f t="shared" si="83"/>
        <v>31.456953642384107</v>
      </c>
      <c r="AY186" s="61">
        <f t="shared" si="83"/>
        <v>40.455192034139401</v>
      </c>
      <c r="AZ186" s="97">
        <f t="shared" si="83"/>
        <v>80.27</v>
      </c>
      <c r="BA186" s="68">
        <f t="shared" si="83"/>
        <v>63.3</v>
      </c>
      <c r="BB186" s="68">
        <f t="shared" si="83"/>
        <v>33.700000000000003</v>
      </c>
      <c r="BC186" s="68">
        <f t="shared" si="83"/>
        <v>0.15610000000000002</v>
      </c>
      <c r="BD186" s="68">
        <f t="shared" si="83"/>
        <v>0</v>
      </c>
      <c r="BE186" s="15">
        <f t="shared" si="83"/>
        <v>0</v>
      </c>
      <c r="BF186" s="6">
        <f t="shared" si="83"/>
        <v>4710</v>
      </c>
      <c r="BG186" s="41">
        <f t="shared" si="83"/>
        <v>608</v>
      </c>
      <c r="BH186" s="42">
        <f t="shared" si="83"/>
        <v>2350</v>
      </c>
      <c r="BI186" s="42">
        <f t="shared" si="83"/>
        <v>0</v>
      </c>
      <c r="BJ186" s="42">
        <f t="shared" si="83"/>
        <v>0</v>
      </c>
      <c r="BK186" s="42">
        <f t="shared" si="83"/>
        <v>1323</v>
      </c>
      <c r="BL186" s="42">
        <f t="shared" si="83"/>
        <v>0</v>
      </c>
      <c r="BM186" s="15">
        <f t="shared" si="83"/>
        <v>0</v>
      </c>
    </row>
    <row r="187" spans="1:65" outlineLevel="2" x14ac:dyDescent="0.3">
      <c r="A187" s="158" t="s">
        <v>17</v>
      </c>
      <c r="B187" s="159"/>
      <c r="C187" s="51">
        <f>IFERROR(SUBTOTAL(1,C154:C184),"")</f>
        <v>317779.67741935485</v>
      </c>
      <c r="D187" s="61">
        <f t="shared" ref="D187:BM187" si="84">IFERROR(SUBTOTAL(1,D154:D184),"")</f>
        <v>35.38064516129031</v>
      </c>
      <c r="E187" s="12">
        <f t="shared" si="84"/>
        <v>35.261290322580642</v>
      </c>
      <c r="F187" s="12">
        <f t="shared" si="84"/>
        <v>35.461290322580645</v>
      </c>
      <c r="G187" s="12" t="str">
        <f t="shared" si="84"/>
        <v/>
      </c>
      <c r="H187" s="12" t="str">
        <f t="shared" si="84"/>
        <v/>
      </c>
      <c r="I187" s="12" t="str">
        <f t="shared" si="84"/>
        <v/>
      </c>
      <c r="J187" s="12" t="str">
        <f t="shared" si="84"/>
        <v/>
      </c>
      <c r="K187" s="12" t="str">
        <f t="shared" si="84"/>
        <v/>
      </c>
      <c r="L187" s="12" t="str">
        <f t="shared" si="84"/>
        <v/>
      </c>
      <c r="M187" s="72">
        <f t="shared" si="84"/>
        <v>7.1290322580645107</v>
      </c>
      <c r="N187" s="83">
        <f t="shared" si="84"/>
        <v>7.1116129032258035</v>
      </c>
      <c r="O187" s="83">
        <f t="shared" si="84"/>
        <v>7.1554838709677391</v>
      </c>
      <c r="P187" s="83" t="str">
        <f t="shared" si="84"/>
        <v/>
      </c>
      <c r="Q187" s="83" t="str">
        <f t="shared" si="84"/>
        <v/>
      </c>
      <c r="R187" s="83" t="str">
        <f t="shared" si="84"/>
        <v/>
      </c>
      <c r="S187" s="83" t="str">
        <f t="shared" si="84"/>
        <v/>
      </c>
      <c r="T187" s="83" t="str">
        <f t="shared" si="84"/>
        <v/>
      </c>
      <c r="U187" s="83" t="str">
        <f t="shared" si="84"/>
        <v/>
      </c>
      <c r="V187" s="6">
        <f t="shared" si="84"/>
        <v>210.625</v>
      </c>
      <c r="W187" s="41">
        <f t="shared" si="84"/>
        <v>188.75</v>
      </c>
      <c r="X187" s="41">
        <f t="shared" si="84"/>
        <v>232.5</v>
      </c>
      <c r="Y187" s="41" t="str">
        <f t="shared" si="84"/>
        <v/>
      </c>
      <c r="Z187" s="41" t="str">
        <f t="shared" si="84"/>
        <v/>
      </c>
      <c r="AA187" s="41" t="str">
        <f t="shared" si="84"/>
        <v/>
      </c>
      <c r="AB187" s="41" t="str">
        <f t="shared" si="84"/>
        <v/>
      </c>
      <c r="AC187" s="41" t="str">
        <f t="shared" si="84"/>
        <v/>
      </c>
      <c r="AD187" s="41" t="str">
        <f t="shared" si="84"/>
        <v/>
      </c>
      <c r="AE187" s="6">
        <f t="shared" si="84"/>
        <v>4665.625</v>
      </c>
      <c r="AF187" s="41">
        <f t="shared" si="84"/>
        <v>4610</v>
      </c>
      <c r="AG187" s="41">
        <f t="shared" si="84"/>
        <v>4721.25</v>
      </c>
      <c r="AH187" s="41" t="str">
        <f t="shared" si="84"/>
        <v/>
      </c>
      <c r="AI187" s="41" t="str">
        <f t="shared" si="84"/>
        <v/>
      </c>
      <c r="AJ187" s="41" t="str">
        <f t="shared" si="84"/>
        <v/>
      </c>
      <c r="AK187" s="41" t="str">
        <f t="shared" si="84"/>
        <v/>
      </c>
      <c r="AL187" s="41" t="str">
        <f t="shared" si="84"/>
        <v/>
      </c>
      <c r="AM187" s="41" t="str">
        <f t="shared" si="84"/>
        <v/>
      </c>
      <c r="AN187" s="41">
        <f t="shared" si="84"/>
        <v>22.384594972743738</v>
      </c>
      <c r="AO187" s="41">
        <f t="shared" si="84"/>
        <v>959.19354838709683</v>
      </c>
      <c r="AP187" s="110">
        <f t="shared" si="84"/>
        <v>4.2850000000000001</v>
      </c>
      <c r="AQ187" s="111">
        <f t="shared" si="84"/>
        <v>3.4125000000000001</v>
      </c>
      <c r="AR187" s="112">
        <f t="shared" si="84"/>
        <v>79.851938226749297</v>
      </c>
      <c r="AS187" s="112">
        <f t="shared" si="84"/>
        <v>20.148061773250706</v>
      </c>
      <c r="AT187" s="113">
        <f t="shared" si="84"/>
        <v>1050.516129032258</v>
      </c>
      <c r="AU187" s="114">
        <f t="shared" si="84"/>
        <v>2.6999999999999997</v>
      </c>
      <c r="AV187" s="115">
        <f t="shared" si="84"/>
        <v>1.8424999999999998</v>
      </c>
      <c r="AW187" s="112">
        <f t="shared" si="84"/>
        <v>68.22957911817177</v>
      </c>
      <c r="AX187" s="112">
        <f t="shared" si="84"/>
        <v>31.77042088182823</v>
      </c>
      <c r="AY187" s="61">
        <f t="shared" si="84"/>
        <v>45.725952645624808</v>
      </c>
      <c r="AZ187" s="97">
        <f t="shared" si="84"/>
        <v>81.103500000000011</v>
      </c>
      <c r="BA187" s="68">
        <f t="shared" si="84"/>
        <v>63.575000000000003</v>
      </c>
      <c r="BB187" s="68">
        <f t="shared" si="84"/>
        <v>35.424999999999997</v>
      </c>
      <c r="BC187" s="68">
        <f t="shared" si="84"/>
        <v>0.25012500000000004</v>
      </c>
      <c r="BD187" s="68" t="str">
        <f t="shared" si="84"/>
        <v/>
      </c>
      <c r="BE187" s="15" t="str">
        <f>IFERROR(SUBTOTAL(1,BE154:BE184),"")</f>
        <v/>
      </c>
      <c r="BF187" s="6">
        <f t="shared" si="84"/>
        <v>10617.967741935483</v>
      </c>
      <c r="BG187" s="41">
        <f t="shared" si="84"/>
        <v>3160.7</v>
      </c>
      <c r="BH187" s="42">
        <f t="shared" si="84"/>
        <v>2351.6451612903224</v>
      </c>
      <c r="BI187" s="42" t="str">
        <f t="shared" si="84"/>
        <v/>
      </c>
      <c r="BJ187" s="42" t="str">
        <f t="shared" si="84"/>
        <v/>
      </c>
      <c r="BK187" s="42">
        <f t="shared" si="84"/>
        <v>5207.5806451612907</v>
      </c>
      <c r="BL187" s="42" t="str">
        <f t="shared" si="84"/>
        <v/>
      </c>
      <c r="BM187" s="15" t="str">
        <f t="shared" si="84"/>
        <v/>
      </c>
    </row>
    <row r="188" spans="1:65" ht="17.25" outlineLevel="1" thickBot="1" x14ac:dyDescent="0.35">
      <c r="A188" s="160" t="s">
        <v>56</v>
      </c>
      <c r="B188" s="161"/>
      <c r="C188" s="52">
        <f>SUBTOTAL(9,C154:C184)</f>
        <v>9851170</v>
      </c>
      <c r="D188" s="62"/>
      <c r="E188" s="30"/>
      <c r="F188" s="30"/>
      <c r="G188" s="30"/>
      <c r="H188" s="30"/>
      <c r="I188" s="30"/>
      <c r="J188" s="30"/>
      <c r="K188" s="30"/>
      <c r="L188" s="30"/>
      <c r="M188" s="73"/>
      <c r="N188" s="84"/>
      <c r="O188" s="84"/>
      <c r="P188" s="84"/>
      <c r="Q188" s="84"/>
      <c r="R188" s="84"/>
      <c r="S188" s="84"/>
      <c r="T188" s="84"/>
      <c r="U188" s="84"/>
      <c r="V188" s="93"/>
      <c r="W188" s="94"/>
      <c r="X188" s="94"/>
      <c r="Y188" s="94"/>
      <c r="Z188" s="94"/>
      <c r="AA188" s="94"/>
      <c r="AB188" s="94"/>
      <c r="AC188" s="94"/>
      <c r="AD188" s="94"/>
      <c r="AE188" s="93"/>
      <c r="AF188" s="94"/>
      <c r="AG188" s="94"/>
      <c r="AH188" s="94"/>
      <c r="AI188" s="94"/>
      <c r="AJ188" s="94"/>
      <c r="AK188" s="94"/>
      <c r="AL188" s="94"/>
      <c r="AM188" s="94"/>
      <c r="AN188" s="94"/>
      <c r="AO188" s="43">
        <f>SUBTOTAL(9,AO154:AO184)</f>
        <v>29735</v>
      </c>
      <c r="AP188" s="116"/>
      <c r="AQ188" s="117"/>
      <c r="AR188" s="118"/>
      <c r="AS188" s="118"/>
      <c r="AT188" s="119">
        <f>SUBTOTAL(9,AT154:AT184)</f>
        <v>32566</v>
      </c>
      <c r="AU188" s="120"/>
      <c r="AV188" s="121"/>
      <c r="AW188" s="118"/>
      <c r="AX188" s="118"/>
      <c r="AY188" s="62"/>
      <c r="AZ188" s="98"/>
      <c r="BA188" s="69"/>
      <c r="BB188" s="69"/>
      <c r="BC188" s="69"/>
      <c r="BD188" s="69"/>
      <c r="BE188" s="16">
        <f>SUBTOTAL(9,BE154:BE184)</f>
        <v>0</v>
      </c>
      <c r="BF188" s="7">
        <f t="shared" ref="BF188:BM188" si="85">SUBTOTAL(9,BF154:BF184)</f>
        <v>329157</v>
      </c>
      <c r="BG188" s="43">
        <f t="shared" si="85"/>
        <v>94821</v>
      </c>
      <c r="BH188" s="44">
        <f t="shared" si="85"/>
        <v>72901</v>
      </c>
      <c r="BI188" s="44">
        <f t="shared" si="85"/>
        <v>0</v>
      </c>
      <c r="BJ188" s="44">
        <f t="shared" si="85"/>
        <v>0</v>
      </c>
      <c r="BK188" s="44">
        <f t="shared" si="85"/>
        <v>161435</v>
      </c>
      <c r="BL188" s="44">
        <f t="shared" si="85"/>
        <v>0</v>
      </c>
      <c r="BM188" s="16">
        <f t="shared" si="85"/>
        <v>0</v>
      </c>
    </row>
    <row r="189" spans="1:65" outlineLevel="5" x14ac:dyDescent="0.3">
      <c r="A189" s="21">
        <f t="shared" si="81"/>
        <v>6</v>
      </c>
      <c r="B189" s="33">
        <f>B184+1</f>
        <v>45078</v>
      </c>
      <c r="C189" s="149">
        <v>322779</v>
      </c>
      <c r="D189" s="64">
        <f t="shared" ref="D189:D218" si="86">IFERROR(ROUND(AVERAGE(E189:L189),1),"")</f>
        <v>36.299999999999997</v>
      </c>
      <c r="E189" s="12">
        <v>35.5</v>
      </c>
      <c r="F189" s="12">
        <v>37</v>
      </c>
      <c r="G189" s="12"/>
      <c r="H189" s="12"/>
      <c r="I189" s="12"/>
      <c r="J189" s="12"/>
      <c r="K189" s="12"/>
      <c r="L189" s="12"/>
      <c r="M189" s="74">
        <f t="shared" ref="M189:M218" si="87">IFERROR(ROUND(AVERAGE(N189:U189),1),"")</f>
        <v>7.1</v>
      </c>
      <c r="N189" s="83">
        <v>7.15</v>
      </c>
      <c r="O189" s="83">
        <v>7.13</v>
      </c>
      <c r="P189" s="83"/>
      <c r="Q189" s="83"/>
      <c r="R189" s="83"/>
      <c r="S189" s="83"/>
      <c r="T189" s="83"/>
      <c r="U189" s="83"/>
      <c r="V189" s="5">
        <f t="shared" ref="V189:V218" si="88">IFERROR(ROUND(AVERAGE(W189:AD189),1),"")</f>
        <v>305.5</v>
      </c>
      <c r="W189" s="41">
        <v>279</v>
      </c>
      <c r="X189" s="41">
        <v>332</v>
      </c>
      <c r="Y189" s="41"/>
      <c r="Z189" s="41"/>
      <c r="AA189" s="41"/>
      <c r="AB189" s="41"/>
      <c r="AC189" s="41"/>
      <c r="AD189" s="41"/>
      <c r="AE189" s="5">
        <f t="shared" ref="AE189:AE218" si="89">IFERROR(ROUND(AVERAGE(AF189:AM189),1),"")</f>
        <v>5950</v>
      </c>
      <c r="AF189" s="41">
        <v>5750</v>
      </c>
      <c r="AG189" s="41">
        <v>6150</v>
      </c>
      <c r="AH189" s="41"/>
      <c r="AI189" s="41"/>
      <c r="AJ189" s="41"/>
      <c r="AK189" s="41"/>
      <c r="AL189" s="41"/>
      <c r="AM189" s="41"/>
      <c r="AN189" s="45">
        <f t="shared" ref="AN189:AN218" si="90">21000/AO189</f>
        <v>18.633540372670808</v>
      </c>
      <c r="AO189" s="41">
        <v>1127</v>
      </c>
      <c r="AP189" s="41">
        <v>5.51</v>
      </c>
      <c r="AQ189" s="41">
        <v>4.34</v>
      </c>
      <c r="AR189" s="126">
        <f t="shared" ref="AR189:AR218" si="91">IFERROR(AQ189/AP189*100,"")</f>
        <v>78.765880217785849</v>
      </c>
      <c r="AS189" s="126">
        <f t="shared" ref="AS189:AS218" si="92">IFERROR(100-AR189,"")</f>
        <v>21.234119782214151</v>
      </c>
      <c r="AT189" s="45">
        <v>1244</v>
      </c>
      <c r="AU189" s="128">
        <v>3</v>
      </c>
      <c r="AV189" s="128">
        <v>2.0299999999999998</v>
      </c>
      <c r="AW189" s="126">
        <f t="shared" ref="AW189:AW218" si="93">IFERROR(AV189/AU189*100,"")</f>
        <v>67.666666666666657</v>
      </c>
      <c r="AX189" s="126">
        <f t="shared" ref="AX189:AX218" si="94">IFERROR(100-AW189,"")</f>
        <v>32.333333333333343</v>
      </c>
      <c r="AY189" s="64">
        <f t="shared" ref="AY189:AY218" si="95">IFERROR((1-((AW189*AS189)/(AX189*AR189)))*100,"")</f>
        <v>43.581642833388813</v>
      </c>
      <c r="AZ189" s="97">
        <v>81.069999999999993</v>
      </c>
      <c r="BA189" s="68">
        <v>65.3</v>
      </c>
      <c r="BB189" s="68">
        <v>32.700000000000003</v>
      </c>
      <c r="BC189" s="68">
        <f>1933*0.0001</f>
        <v>0.1933</v>
      </c>
      <c r="BD189" s="68"/>
      <c r="BE189" s="15"/>
      <c r="BF189" s="5">
        <f t="shared" ref="BF189:BF218" si="96">IF(SUM(BG189:BM189)=0,"",SUM(BG189:BM189))</f>
        <v>10805</v>
      </c>
      <c r="BG189" s="42">
        <v>2900</v>
      </c>
      <c r="BH189" s="42">
        <v>2352</v>
      </c>
      <c r="BI189" s="42"/>
      <c r="BJ189" s="42"/>
      <c r="BK189" s="42">
        <v>5553</v>
      </c>
      <c r="BL189" s="42"/>
      <c r="BM189" s="15"/>
    </row>
    <row r="190" spans="1:65" outlineLevel="5" x14ac:dyDescent="0.3">
      <c r="A190" s="22">
        <f t="shared" si="81"/>
        <v>6</v>
      </c>
      <c r="B190" s="9">
        <f t="shared" si="80"/>
        <v>45079</v>
      </c>
      <c r="C190" s="150">
        <v>320291</v>
      </c>
      <c r="D190" s="64">
        <f t="shared" si="86"/>
        <v>36</v>
      </c>
      <c r="E190" s="12">
        <v>35</v>
      </c>
      <c r="F190" s="12">
        <v>37</v>
      </c>
      <c r="G190" s="12"/>
      <c r="H190" s="12"/>
      <c r="I190" s="12"/>
      <c r="J190" s="12"/>
      <c r="K190" s="12"/>
      <c r="L190" s="12"/>
      <c r="M190" s="74">
        <f t="shared" si="87"/>
        <v>7.1</v>
      </c>
      <c r="N190" s="83">
        <v>7.13</v>
      </c>
      <c r="O190" s="83">
        <v>7.15</v>
      </c>
      <c r="P190" s="83"/>
      <c r="Q190" s="83"/>
      <c r="R190" s="83"/>
      <c r="S190" s="83"/>
      <c r="T190" s="83"/>
      <c r="U190" s="83"/>
      <c r="V190" s="5" t="str">
        <f t="shared" si="88"/>
        <v/>
      </c>
      <c r="W190" s="41" t="s">
        <v>103</v>
      </c>
      <c r="X190" s="41" t="s">
        <v>103</v>
      </c>
      <c r="Y190" s="41"/>
      <c r="Z190" s="41"/>
      <c r="AA190" s="41"/>
      <c r="AB190" s="41"/>
      <c r="AC190" s="41"/>
      <c r="AD190" s="41"/>
      <c r="AE190" s="5" t="str">
        <f t="shared" si="89"/>
        <v/>
      </c>
      <c r="AF190" s="41" t="s">
        <v>103</v>
      </c>
      <c r="AG190" s="41" t="s">
        <v>103</v>
      </c>
      <c r="AH190" s="41"/>
      <c r="AI190" s="41"/>
      <c r="AJ190" s="41"/>
      <c r="AK190" s="41"/>
      <c r="AL190" s="41"/>
      <c r="AM190" s="41"/>
      <c r="AN190" s="45">
        <f t="shared" si="90"/>
        <v>17.156862745098039</v>
      </c>
      <c r="AO190" s="41">
        <v>1224</v>
      </c>
      <c r="AP190" s="41" t="s">
        <v>103</v>
      </c>
      <c r="AQ190" s="41" t="s">
        <v>103</v>
      </c>
      <c r="AR190" s="126" t="str">
        <f t="shared" si="91"/>
        <v/>
      </c>
      <c r="AS190" s="126" t="str">
        <f t="shared" si="92"/>
        <v/>
      </c>
      <c r="AT190" s="45">
        <v>1298</v>
      </c>
      <c r="AU190" s="128"/>
      <c r="AV190" s="128"/>
      <c r="AW190" s="126" t="str">
        <f t="shared" si="93"/>
        <v/>
      </c>
      <c r="AX190" s="126" t="str">
        <f t="shared" si="94"/>
        <v/>
      </c>
      <c r="AY190" s="64" t="str">
        <f t="shared" si="95"/>
        <v/>
      </c>
      <c r="AZ190" s="97">
        <v>81.06</v>
      </c>
      <c r="BA190" s="68" t="s">
        <v>103</v>
      </c>
      <c r="BB190" s="68" t="s">
        <v>103</v>
      </c>
      <c r="BC190" s="68" t="s">
        <v>103</v>
      </c>
      <c r="BD190" s="68"/>
      <c r="BE190" s="15"/>
      <c r="BF190" s="5">
        <f t="shared" si="96"/>
        <v>9174</v>
      </c>
      <c r="BG190" s="42">
        <v>1071</v>
      </c>
      <c r="BH190" s="42">
        <v>2352</v>
      </c>
      <c r="BI190" s="42"/>
      <c r="BJ190" s="42"/>
      <c r="BK190" s="42">
        <v>5751</v>
      </c>
      <c r="BL190" s="42"/>
      <c r="BM190" s="15"/>
    </row>
    <row r="191" spans="1:65" outlineLevel="5" x14ac:dyDescent="0.3">
      <c r="A191" s="22">
        <f t="shared" si="81"/>
        <v>6</v>
      </c>
      <c r="B191" s="9">
        <f t="shared" si="80"/>
        <v>45080</v>
      </c>
      <c r="C191" s="150">
        <v>323278</v>
      </c>
      <c r="D191" s="64">
        <f t="shared" si="86"/>
        <v>35.5</v>
      </c>
      <c r="E191" s="12">
        <v>34</v>
      </c>
      <c r="F191" s="12">
        <v>37</v>
      </c>
      <c r="G191" s="12"/>
      <c r="H191" s="12"/>
      <c r="I191" s="12"/>
      <c r="J191" s="12"/>
      <c r="K191" s="12"/>
      <c r="L191" s="12"/>
      <c r="M191" s="74">
        <f t="shared" si="87"/>
        <v>7.1</v>
      </c>
      <c r="N191" s="83">
        <v>7.1</v>
      </c>
      <c r="O191" s="83">
        <v>7.14</v>
      </c>
      <c r="P191" s="83"/>
      <c r="Q191" s="83"/>
      <c r="R191" s="83"/>
      <c r="S191" s="83"/>
      <c r="T191" s="83"/>
      <c r="U191" s="83"/>
      <c r="V191" s="5" t="str">
        <f t="shared" si="88"/>
        <v/>
      </c>
      <c r="W191" s="41" t="s">
        <v>103</v>
      </c>
      <c r="X191" s="41" t="s">
        <v>103</v>
      </c>
      <c r="Y191" s="41"/>
      <c r="Z191" s="41"/>
      <c r="AA191" s="41"/>
      <c r="AB191" s="41"/>
      <c r="AC191" s="41"/>
      <c r="AD191" s="41"/>
      <c r="AE191" s="5" t="str">
        <f t="shared" si="89"/>
        <v/>
      </c>
      <c r="AF191" s="41" t="s">
        <v>103</v>
      </c>
      <c r="AG191" s="41" t="s">
        <v>103</v>
      </c>
      <c r="AH191" s="41"/>
      <c r="AI191" s="41"/>
      <c r="AJ191" s="41"/>
      <c r="AK191" s="41"/>
      <c r="AL191" s="41"/>
      <c r="AM191" s="41"/>
      <c r="AN191" s="45">
        <f t="shared" si="90"/>
        <v>16.881028938906752</v>
      </c>
      <c r="AO191" s="41">
        <v>1244</v>
      </c>
      <c r="AP191" s="41" t="s">
        <v>103</v>
      </c>
      <c r="AQ191" s="41" t="s">
        <v>103</v>
      </c>
      <c r="AR191" s="126" t="str">
        <f t="shared" si="91"/>
        <v/>
      </c>
      <c r="AS191" s="126" t="str">
        <f t="shared" si="92"/>
        <v/>
      </c>
      <c r="AT191" s="45">
        <v>1252</v>
      </c>
      <c r="AU191" s="128"/>
      <c r="AV191" s="128"/>
      <c r="AW191" s="126" t="str">
        <f t="shared" si="93"/>
        <v/>
      </c>
      <c r="AX191" s="126" t="str">
        <f t="shared" si="94"/>
        <v/>
      </c>
      <c r="AY191" s="64" t="str">
        <f t="shared" si="95"/>
        <v/>
      </c>
      <c r="AZ191" s="97" t="s">
        <v>103</v>
      </c>
      <c r="BA191" s="68" t="s">
        <v>103</v>
      </c>
      <c r="BB191" s="68" t="s">
        <v>103</v>
      </c>
      <c r="BC191" s="68" t="s">
        <v>103</v>
      </c>
      <c r="BD191" s="68"/>
      <c r="BE191" s="15"/>
      <c r="BF191" s="5">
        <f t="shared" si="96"/>
        <v>10393</v>
      </c>
      <c r="BG191" s="42">
        <v>2306</v>
      </c>
      <c r="BH191" s="42">
        <v>2352</v>
      </c>
      <c r="BI191" s="42"/>
      <c r="BJ191" s="42"/>
      <c r="BK191" s="42">
        <v>5735</v>
      </c>
      <c r="BL191" s="42"/>
      <c r="BM191" s="15"/>
    </row>
    <row r="192" spans="1:65" outlineLevel="5" x14ac:dyDescent="0.3">
      <c r="A192" s="22">
        <f t="shared" si="81"/>
        <v>6</v>
      </c>
      <c r="B192" s="9">
        <f t="shared" si="80"/>
        <v>45081</v>
      </c>
      <c r="C192" s="150">
        <v>324699</v>
      </c>
      <c r="D192" s="64">
        <f t="shared" si="86"/>
        <v>35.5</v>
      </c>
      <c r="E192" s="12">
        <v>33</v>
      </c>
      <c r="F192" s="12">
        <v>38</v>
      </c>
      <c r="G192" s="12"/>
      <c r="H192" s="12"/>
      <c r="I192" s="12"/>
      <c r="J192" s="12"/>
      <c r="K192" s="12"/>
      <c r="L192" s="12"/>
      <c r="M192" s="74">
        <f t="shared" si="87"/>
        <v>7.1</v>
      </c>
      <c r="N192" s="83">
        <v>7.11</v>
      </c>
      <c r="O192" s="83">
        <v>7.11</v>
      </c>
      <c r="P192" s="83"/>
      <c r="Q192" s="83"/>
      <c r="R192" s="83"/>
      <c r="S192" s="83"/>
      <c r="T192" s="83"/>
      <c r="U192" s="83"/>
      <c r="V192" s="5" t="str">
        <f t="shared" si="88"/>
        <v/>
      </c>
      <c r="W192" s="41" t="s">
        <v>103</v>
      </c>
      <c r="X192" s="41" t="s">
        <v>103</v>
      </c>
      <c r="Y192" s="41"/>
      <c r="Z192" s="41"/>
      <c r="AA192" s="41"/>
      <c r="AB192" s="41"/>
      <c r="AC192" s="41"/>
      <c r="AD192" s="41"/>
      <c r="AE192" s="5" t="str">
        <f t="shared" si="89"/>
        <v/>
      </c>
      <c r="AF192" s="41" t="s">
        <v>103</v>
      </c>
      <c r="AG192" s="41" t="s">
        <v>103</v>
      </c>
      <c r="AH192" s="41"/>
      <c r="AI192" s="41"/>
      <c r="AJ192" s="41"/>
      <c r="AK192" s="41"/>
      <c r="AL192" s="41"/>
      <c r="AM192" s="41"/>
      <c r="AN192" s="45">
        <f t="shared" si="90"/>
        <v>18.437225636523266</v>
      </c>
      <c r="AO192" s="41">
        <v>1139</v>
      </c>
      <c r="AP192" s="41" t="s">
        <v>103</v>
      </c>
      <c r="AQ192" s="41" t="s">
        <v>103</v>
      </c>
      <c r="AR192" s="126" t="str">
        <f t="shared" si="91"/>
        <v/>
      </c>
      <c r="AS192" s="126" t="str">
        <f t="shared" si="92"/>
        <v/>
      </c>
      <c r="AT192" s="45">
        <v>1199</v>
      </c>
      <c r="AU192" s="128"/>
      <c r="AV192" s="128"/>
      <c r="AW192" s="126" t="str">
        <f t="shared" si="93"/>
        <v/>
      </c>
      <c r="AX192" s="126" t="str">
        <f t="shared" si="94"/>
        <v/>
      </c>
      <c r="AY192" s="64" t="str">
        <f t="shared" si="95"/>
        <v/>
      </c>
      <c r="AZ192" s="97" t="s">
        <v>103</v>
      </c>
      <c r="BA192" s="68" t="s">
        <v>103</v>
      </c>
      <c r="BB192" s="68" t="s">
        <v>103</v>
      </c>
      <c r="BC192" s="68" t="s">
        <v>103</v>
      </c>
      <c r="BD192" s="68"/>
      <c r="BE192" s="15"/>
      <c r="BF192" s="5">
        <f t="shared" si="96"/>
        <v>9464</v>
      </c>
      <c r="BG192" s="42">
        <v>1263</v>
      </c>
      <c r="BH192" s="42">
        <v>2352</v>
      </c>
      <c r="BI192" s="42"/>
      <c r="BJ192" s="42"/>
      <c r="BK192" s="42">
        <v>5849</v>
      </c>
      <c r="BL192" s="42"/>
      <c r="BM192" s="15"/>
    </row>
    <row r="193" spans="1:65" outlineLevel="5" x14ac:dyDescent="0.3">
      <c r="A193" s="22">
        <f t="shared" si="81"/>
        <v>6</v>
      </c>
      <c r="B193" s="9">
        <f t="shared" si="80"/>
        <v>45082</v>
      </c>
      <c r="C193" s="150">
        <v>331568</v>
      </c>
      <c r="D193" s="64">
        <f t="shared" si="86"/>
        <v>35.299999999999997</v>
      </c>
      <c r="E193" s="12">
        <v>33.5</v>
      </c>
      <c r="F193" s="12">
        <v>37</v>
      </c>
      <c r="G193" s="12"/>
      <c r="H193" s="12"/>
      <c r="I193" s="12"/>
      <c r="J193" s="12"/>
      <c r="K193" s="12"/>
      <c r="L193" s="12"/>
      <c r="M193" s="74">
        <f t="shared" si="87"/>
        <v>7.1</v>
      </c>
      <c r="N193" s="83">
        <v>7.12</v>
      </c>
      <c r="O193" s="83">
        <v>7.1</v>
      </c>
      <c r="P193" s="83"/>
      <c r="Q193" s="83"/>
      <c r="R193" s="83"/>
      <c r="S193" s="83"/>
      <c r="T193" s="83"/>
      <c r="U193" s="83"/>
      <c r="V193" s="5" t="str">
        <f t="shared" si="88"/>
        <v/>
      </c>
      <c r="W193" s="41" t="s">
        <v>103</v>
      </c>
      <c r="X193" s="41" t="s">
        <v>103</v>
      </c>
      <c r="Y193" s="41"/>
      <c r="Z193" s="41"/>
      <c r="AA193" s="41"/>
      <c r="AB193" s="41"/>
      <c r="AC193" s="41"/>
      <c r="AD193" s="41"/>
      <c r="AE193" s="5" t="str">
        <f t="shared" si="89"/>
        <v/>
      </c>
      <c r="AF193" s="41" t="s">
        <v>103</v>
      </c>
      <c r="AG193" s="41" t="s">
        <v>103</v>
      </c>
      <c r="AH193" s="41"/>
      <c r="AI193" s="41"/>
      <c r="AJ193" s="41"/>
      <c r="AK193" s="41"/>
      <c r="AL193" s="41"/>
      <c r="AM193" s="41"/>
      <c r="AN193" s="45">
        <f t="shared" si="90"/>
        <v>17.558528428093645</v>
      </c>
      <c r="AO193" s="41">
        <v>1196</v>
      </c>
      <c r="AP193" s="41" t="s">
        <v>103</v>
      </c>
      <c r="AQ193" s="41" t="s">
        <v>103</v>
      </c>
      <c r="AR193" s="126" t="str">
        <f t="shared" si="91"/>
        <v/>
      </c>
      <c r="AS193" s="126" t="str">
        <f t="shared" si="92"/>
        <v/>
      </c>
      <c r="AT193" s="45">
        <v>1228</v>
      </c>
      <c r="AU193" s="128"/>
      <c r="AV193" s="128"/>
      <c r="AW193" s="126" t="str">
        <f t="shared" si="93"/>
        <v/>
      </c>
      <c r="AX193" s="126" t="str">
        <f t="shared" si="94"/>
        <v/>
      </c>
      <c r="AY193" s="64" t="str">
        <f t="shared" si="95"/>
        <v/>
      </c>
      <c r="AZ193" s="97">
        <v>81.05</v>
      </c>
      <c r="BA193" s="68" t="s">
        <v>103</v>
      </c>
      <c r="BB193" s="68" t="s">
        <v>103</v>
      </c>
      <c r="BC193" s="68" t="s">
        <v>103</v>
      </c>
      <c r="BD193" s="68"/>
      <c r="BE193" s="15"/>
      <c r="BF193" s="5">
        <f t="shared" si="96"/>
        <v>8611</v>
      </c>
      <c r="BG193" s="42">
        <v>708</v>
      </c>
      <c r="BH193" s="42">
        <v>2352</v>
      </c>
      <c r="BI193" s="42"/>
      <c r="BJ193" s="42"/>
      <c r="BK193" s="42">
        <v>5551</v>
      </c>
      <c r="BL193" s="42"/>
      <c r="BM193" s="15"/>
    </row>
    <row r="194" spans="1:65" outlineLevel="5" x14ac:dyDescent="0.3">
      <c r="A194" s="22">
        <f t="shared" si="81"/>
        <v>6</v>
      </c>
      <c r="B194" s="9">
        <f t="shared" si="80"/>
        <v>45083</v>
      </c>
      <c r="C194" s="150">
        <v>328607</v>
      </c>
      <c r="D194" s="64">
        <f t="shared" si="86"/>
        <v>34.5</v>
      </c>
      <c r="E194" s="12">
        <v>33</v>
      </c>
      <c r="F194" s="12">
        <v>36</v>
      </c>
      <c r="G194" s="12"/>
      <c r="H194" s="12"/>
      <c r="I194" s="12"/>
      <c r="J194" s="12"/>
      <c r="K194" s="12"/>
      <c r="L194" s="12"/>
      <c r="M194" s="74">
        <f t="shared" si="87"/>
        <v>7.1</v>
      </c>
      <c r="N194" s="83">
        <v>7.09</v>
      </c>
      <c r="O194" s="83">
        <v>7.11</v>
      </c>
      <c r="P194" s="83"/>
      <c r="Q194" s="83"/>
      <c r="R194" s="83"/>
      <c r="S194" s="83"/>
      <c r="T194" s="83"/>
      <c r="U194" s="83"/>
      <c r="V194" s="5" t="str">
        <f t="shared" si="88"/>
        <v/>
      </c>
      <c r="W194" s="41" t="s">
        <v>103</v>
      </c>
      <c r="X194" s="41" t="s">
        <v>103</v>
      </c>
      <c r="Y194" s="41"/>
      <c r="Z194" s="41"/>
      <c r="AA194" s="41"/>
      <c r="AB194" s="41"/>
      <c r="AC194" s="41"/>
      <c r="AD194" s="41"/>
      <c r="AE194" s="5" t="str">
        <f t="shared" si="89"/>
        <v/>
      </c>
      <c r="AF194" s="41" t="s">
        <v>103</v>
      </c>
      <c r="AG194" s="41" t="s">
        <v>103</v>
      </c>
      <c r="AH194" s="41"/>
      <c r="AI194" s="41"/>
      <c r="AJ194" s="41"/>
      <c r="AK194" s="41"/>
      <c r="AL194" s="41"/>
      <c r="AM194" s="41"/>
      <c r="AN194" s="45">
        <f t="shared" si="90"/>
        <v>18.087855297157624</v>
      </c>
      <c r="AO194" s="41">
        <v>1161</v>
      </c>
      <c r="AP194" s="41" t="s">
        <v>103</v>
      </c>
      <c r="AQ194" s="41" t="s">
        <v>103</v>
      </c>
      <c r="AR194" s="126" t="str">
        <f t="shared" si="91"/>
        <v/>
      </c>
      <c r="AS194" s="126" t="str">
        <f t="shared" si="92"/>
        <v/>
      </c>
      <c r="AT194" s="45">
        <v>1185</v>
      </c>
      <c r="AU194" s="128"/>
      <c r="AV194" s="128"/>
      <c r="AW194" s="126" t="str">
        <f t="shared" si="93"/>
        <v/>
      </c>
      <c r="AX194" s="126" t="str">
        <f t="shared" si="94"/>
        <v/>
      </c>
      <c r="AY194" s="64" t="str">
        <f t="shared" si="95"/>
        <v/>
      </c>
      <c r="AZ194" s="97" t="s">
        <v>103</v>
      </c>
      <c r="BA194" s="68" t="s">
        <v>103</v>
      </c>
      <c r="BB194" s="68" t="s">
        <v>103</v>
      </c>
      <c r="BC194" s="68" t="s">
        <v>103</v>
      </c>
      <c r="BD194" s="68"/>
      <c r="BE194" s="15"/>
      <c r="BF194" s="5">
        <f t="shared" si="96"/>
        <v>11134</v>
      </c>
      <c r="BG194" s="42">
        <v>3081</v>
      </c>
      <c r="BH194" s="42">
        <v>2352</v>
      </c>
      <c r="BI194" s="42"/>
      <c r="BJ194" s="42"/>
      <c r="BK194" s="42">
        <v>5701</v>
      </c>
      <c r="BL194" s="42"/>
      <c r="BM194" s="15"/>
    </row>
    <row r="195" spans="1:65" outlineLevel="5" x14ac:dyDescent="0.3">
      <c r="A195" s="22">
        <f t="shared" si="81"/>
        <v>6</v>
      </c>
      <c r="B195" s="9">
        <f t="shared" si="80"/>
        <v>45084</v>
      </c>
      <c r="C195" s="150">
        <v>320174</v>
      </c>
      <c r="D195" s="64">
        <f t="shared" si="86"/>
        <v>35.799999999999997</v>
      </c>
      <c r="E195" s="12">
        <v>35.200000000000003</v>
      </c>
      <c r="F195" s="12">
        <v>36.299999999999997</v>
      </c>
      <c r="G195" s="12"/>
      <c r="H195" s="12"/>
      <c r="I195" s="12"/>
      <c r="J195" s="12"/>
      <c r="K195" s="12"/>
      <c r="L195" s="12"/>
      <c r="M195" s="74">
        <f t="shared" si="87"/>
        <v>7.1</v>
      </c>
      <c r="N195" s="83">
        <v>7.07</v>
      </c>
      <c r="O195" s="83">
        <v>7.09</v>
      </c>
      <c r="P195" s="83"/>
      <c r="Q195" s="83"/>
      <c r="R195" s="83"/>
      <c r="S195" s="83"/>
      <c r="T195" s="83"/>
      <c r="U195" s="83"/>
      <c r="V195" s="5" t="str">
        <f t="shared" si="88"/>
        <v/>
      </c>
      <c r="W195" s="41" t="s">
        <v>103</v>
      </c>
      <c r="X195" s="41" t="s">
        <v>103</v>
      </c>
      <c r="Y195" s="41"/>
      <c r="Z195" s="41"/>
      <c r="AA195" s="41"/>
      <c r="AB195" s="41"/>
      <c r="AC195" s="41"/>
      <c r="AD195" s="41"/>
      <c r="AE195" s="5" t="str">
        <f t="shared" si="89"/>
        <v/>
      </c>
      <c r="AF195" s="41" t="s">
        <v>103</v>
      </c>
      <c r="AG195" s="41" t="s">
        <v>103</v>
      </c>
      <c r="AH195" s="41"/>
      <c r="AI195" s="41"/>
      <c r="AJ195" s="41"/>
      <c r="AK195" s="41"/>
      <c r="AL195" s="41"/>
      <c r="AM195" s="41"/>
      <c r="AN195" s="45">
        <f t="shared" si="90"/>
        <v>21.19071644803229</v>
      </c>
      <c r="AO195" s="41">
        <v>991</v>
      </c>
      <c r="AP195" s="41" t="s">
        <v>103</v>
      </c>
      <c r="AQ195" s="41" t="s">
        <v>103</v>
      </c>
      <c r="AR195" s="126" t="str">
        <f t="shared" si="91"/>
        <v/>
      </c>
      <c r="AS195" s="126" t="str">
        <f t="shared" si="92"/>
        <v/>
      </c>
      <c r="AT195" s="45">
        <v>1124</v>
      </c>
      <c r="AU195" s="128"/>
      <c r="AV195" s="128"/>
      <c r="AW195" s="126" t="str">
        <f t="shared" si="93"/>
        <v/>
      </c>
      <c r="AX195" s="126" t="str">
        <f t="shared" si="94"/>
        <v/>
      </c>
      <c r="AY195" s="64" t="str">
        <f t="shared" si="95"/>
        <v/>
      </c>
      <c r="AZ195" s="97">
        <v>81.040000000000006</v>
      </c>
      <c r="BA195" s="68" t="s">
        <v>103</v>
      </c>
      <c r="BB195" s="68" t="s">
        <v>103</v>
      </c>
      <c r="BC195" s="68" t="s">
        <v>103</v>
      </c>
      <c r="BD195" s="68"/>
      <c r="BE195" s="15"/>
      <c r="BF195" s="5">
        <f t="shared" si="96"/>
        <v>11681</v>
      </c>
      <c r="BG195" s="42">
        <v>3639</v>
      </c>
      <c r="BH195" s="42">
        <v>2350</v>
      </c>
      <c r="BI195" s="42"/>
      <c r="BJ195" s="42"/>
      <c r="BK195" s="42">
        <v>5692</v>
      </c>
      <c r="BL195" s="42"/>
      <c r="BM195" s="15"/>
    </row>
    <row r="196" spans="1:65" outlineLevel="5" x14ac:dyDescent="0.3">
      <c r="A196" s="22">
        <f t="shared" si="81"/>
        <v>6</v>
      </c>
      <c r="B196" s="9">
        <f t="shared" si="80"/>
        <v>45085</v>
      </c>
      <c r="C196" s="150">
        <v>320009</v>
      </c>
      <c r="D196" s="64">
        <f t="shared" si="86"/>
        <v>36.299999999999997</v>
      </c>
      <c r="E196" s="12">
        <v>36.5</v>
      </c>
      <c r="F196" s="12">
        <v>36</v>
      </c>
      <c r="G196" s="12"/>
      <c r="H196" s="12"/>
      <c r="I196" s="12"/>
      <c r="J196" s="12"/>
      <c r="K196" s="12"/>
      <c r="L196" s="12"/>
      <c r="M196" s="74">
        <f t="shared" si="87"/>
        <v>7.1</v>
      </c>
      <c r="N196" s="83">
        <v>7.05</v>
      </c>
      <c r="O196" s="83">
        <v>7.08</v>
      </c>
      <c r="P196" s="83"/>
      <c r="Q196" s="83"/>
      <c r="R196" s="83"/>
      <c r="S196" s="83"/>
      <c r="T196" s="83"/>
      <c r="U196" s="83"/>
      <c r="V196" s="5">
        <f t="shared" si="88"/>
        <v>220.5</v>
      </c>
      <c r="W196" s="41">
        <v>248</v>
      </c>
      <c r="X196" s="41">
        <v>193</v>
      </c>
      <c r="Y196" s="41"/>
      <c r="Z196" s="41"/>
      <c r="AA196" s="41"/>
      <c r="AB196" s="41"/>
      <c r="AC196" s="41"/>
      <c r="AD196" s="41"/>
      <c r="AE196" s="5">
        <f t="shared" si="89"/>
        <v>4790</v>
      </c>
      <c r="AF196" s="41">
        <v>4965</v>
      </c>
      <c r="AG196" s="41">
        <v>4615</v>
      </c>
      <c r="AH196" s="41"/>
      <c r="AI196" s="41"/>
      <c r="AJ196" s="41"/>
      <c r="AK196" s="41"/>
      <c r="AL196" s="41"/>
      <c r="AM196" s="41"/>
      <c r="AN196" s="45">
        <f t="shared" si="90"/>
        <v>23.051591657519211</v>
      </c>
      <c r="AO196" s="41">
        <v>911</v>
      </c>
      <c r="AP196" s="41">
        <v>4.67</v>
      </c>
      <c r="AQ196" s="41">
        <v>3.62</v>
      </c>
      <c r="AR196" s="126">
        <f t="shared" si="91"/>
        <v>77.516059957173454</v>
      </c>
      <c r="AS196" s="126">
        <f t="shared" si="92"/>
        <v>22.483940042826546</v>
      </c>
      <c r="AT196" s="45">
        <v>879</v>
      </c>
      <c r="AU196" s="128">
        <v>2.62</v>
      </c>
      <c r="AV196" s="128">
        <v>1.75</v>
      </c>
      <c r="AW196" s="126">
        <f t="shared" si="93"/>
        <v>66.793893129770993</v>
      </c>
      <c r="AX196" s="126">
        <f t="shared" si="94"/>
        <v>33.206106870229007</v>
      </c>
      <c r="AY196" s="64">
        <f t="shared" si="95"/>
        <v>41.65555343875026</v>
      </c>
      <c r="AZ196" s="97">
        <v>80.790000000000006</v>
      </c>
      <c r="BA196" s="68">
        <v>65.2</v>
      </c>
      <c r="BB196" s="68">
        <v>32.799999999999997</v>
      </c>
      <c r="BC196" s="68">
        <f>1956*0.0001</f>
        <v>0.1956</v>
      </c>
      <c r="BD196" s="68"/>
      <c r="BE196" s="15"/>
      <c r="BF196" s="5">
        <f t="shared" si="96"/>
        <v>10479</v>
      </c>
      <c r="BG196" s="42">
        <v>2680</v>
      </c>
      <c r="BH196" s="42">
        <v>2352</v>
      </c>
      <c r="BI196" s="42"/>
      <c r="BJ196" s="42"/>
      <c r="BK196" s="42">
        <v>5447</v>
      </c>
      <c r="BL196" s="42"/>
      <c r="BM196" s="15"/>
    </row>
    <row r="197" spans="1:65" outlineLevel="5" x14ac:dyDescent="0.3">
      <c r="A197" s="22">
        <f t="shared" si="81"/>
        <v>6</v>
      </c>
      <c r="B197" s="9">
        <f t="shared" si="80"/>
        <v>45086</v>
      </c>
      <c r="C197" s="150">
        <v>331987</v>
      </c>
      <c r="D197" s="64">
        <f t="shared" si="86"/>
        <v>36</v>
      </c>
      <c r="E197" s="12">
        <v>36</v>
      </c>
      <c r="F197" s="12">
        <v>36</v>
      </c>
      <c r="G197" s="12"/>
      <c r="H197" s="12"/>
      <c r="I197" s="12"/>
      <c r="J197" s="12"/>
      <c r="K197" s="12"/>
      <c r="L197" s="12"/>
      <c r="M197" s="74">
        <f t="shared" si="87"/>
        <v>7.1</v>
      </c>
      <c r="N197" s="83">
        <v>7.07</v>
      </c>
      <c r="O197" s="83">
        <v>7.1</v>
      </c>
      <c r="P197" s="83"/>
      <c r="Q197" s="83"/>
      <c r="R197" s="83"/>
      <c r="S197" s="83"/>
      <c r="T197" s="83"/>
      <c r="U197" s="83"/>
      <c r="V197" s="5" t="str">
        <f t="shared" si="88"/>
        <v/>
      </c>
      <c r="W197" s="41" t="s">
        <v>103</v>
      </c>
      <c r="X197" s="41" t="s">
        <v>103</v>
      </c>
      <c r="Y197" s="41"/>
      <c r="Z197" s="41"/>
      <c r="AA197" s="41"/>
      <c r="AB197" s="41"/>
      <c r="AC197" s="41"/>
      <c r="AD197" s="41"/>
      <c r="AE197" s="5" t="str">
        <f t="shared" si="89"/>
        <v/>
      </c>
      <c r="AF197" s="41" t="s">
        <v>103</v>
      </c>
      <c r="AG197" s="41" t="s">
        <v>103</v>
      </c>
      <c r="AH197" s="41"/>
      <c r="AI197" s="41"/>
      <c r="AJ197" s="41"/>
      <c r="AK197" s="41"/>
      <c r="AL197" s="41"/>
      <c r="AM197" s="41"/>
      <c r="AN197" s="45">
        <f t="shared" si="90"/>
        <v>16.666666666666668</v>
      </c>
      <c r="AO197" s="41">
        <v>1260</v>
      </c>
      <c r="AP197" s="41" t="s">
        <v>103</v>
      </c>
      <c r="AQ197" s="41" t="s">
        <v>103</v>
      </c>
      <c r="AR197" s="126" t="str">
        <f t="shared" si="91"/>
        <v/>
      </c>
      <c r="AS197" s="126" t="str">
        <f t="shared" si="92"/>
        <v/>
      </c>
      <c r="AT197" s="45">
        <v>1261</v>
      </c>
      <c r="AU197" s="128"/>
      <c r="AV197" s="128"/>
      <c r="AW197" s="126" t="str">
        <f t="shared" si="93"/>
        <v/>
      </c>
      <c r="AX197" s="126" t="str">
        <f t="shared" si="94"/>
        <v/>
      </c>
      <c r="AY197" s="64" t="str">
        <f t="shared" si="95"/>
        <v/>
      </c>
      <c r="AZ197" s="97">
        <v>80.77</v>
      </c>
      <c r="BA197" s="68" t="s">
        <v>103</v>
      </c>
      <c r="BB197" s="68" t="s">
        <v>103</v>
      </c>
      <c r="BC197" s="68" t="s">
        <v>103</v>
      </c>
      <c r="BD197" s="68"/>
      <c r="BE197" s="15"/>
      <c r="BF197" s="5">
        <f t="shared" si="96"/>
        <v>12243</v>
      </c>
      <c r="BG197" s="42">
        <v>4239</v>
      </c>
      <c r="BH197" s="42">
        <v>2352</v>
      </c>
      <c r="BI197" s="42"/>
      <c r="BJ197" s="42"/>
      <c r="BK197" s="42">
        <v>5652</v>
      </c>
      <c r="BL197" s="42"/>
      <c r="BM197" s="15"/>
    </row>
    <row r="198" spans="1:65" outlineLevel="5" x14ac:dyDescent="0.3">
      <c r="A198" s="22">
        <f t="shared" si="81"/>
        <v>6</v>
      </c>
      <c r="B198" s="9">
        <f t="shared" si="80"/>
        <v>45087</v>
      </c>
      <c r="C198" s="150">
        <v>324724</v>
      </c>
      <c r="D198" s="64">
        <f t="shared" si="86"/>
        <v>36.5</v>
      </c>
      <c r="E198" s="12">
        <v>36</v>
      </c>
      <c r="F198" s="12">
        <v>37</v>
      </c>
      <c r="G198" s="12"/>
      <c r="H198" s="12"/>
      <c r="I198" s="12"/>
      <c r="J198" s="12"/>
      <c r="K198" s="12"/>
      <c r="L198" s="12"/>
      <c r="M198" s="74">
        <f t="shared" si="87"/>
        <v>7.1</v>
      </c>
      <c r="N198" s="83">
        <v>7.1</v>
      </c>
      <c r="O198" s="83">
        <v>7.13</v>
      </c>
      <c r="P198" s="83"/>
      <c r="Q198" s="83"/>
      <c r="R198" s="83"/>
      <c r="S198" s="83"/>
      <c r="T198" s="83"/>
      <c r="U198" s="83"/>
      <c r="V198" s="5" t="str">
        <f t="shared" si="88"/>
        <v/>
      </c>
      <c r="W198" s="41" t="s">
        <v>103</v>
      </c>
      <c r="X198" s="41" t="s">
        <v>103</v>
      </c>
      <c r="Y198" s="41"/>
      <c r="Z198" s="41"/>
      <c r="AA198" s="41"/>
      <c r="AB198" s="41"/>
      <c r="AC198" s="41"/>
      <c r="AD198" s="41"/>
      <c r="AE198" s="5" t="str">
        <f t="shared" si="89"/>
        <v/>
      </c>
      <c r="AF198" s="41" t="s">
        <v>103</v>
      </c>
      <c r="AG198" s="41" t="s">
        <v>103</v>
      </c>
      <c r="AH198" s="41"/>
      <c r="AI198" s="41"/>
      <c r="AJ198" s="41"/>
      <c r="AK198" s="41"/>
      <c r="AL198" s="41"/>
      <c r="AM198" s="41"/>
      <c r="AN198" s="45">
        <f t="shared" si="90"/>
        <v>20.527859237536656</v>
      </c>
      <c r="AO198" s="41">
        <v>1023</v>
      </c>
      <c r="AP198" s="41" t="s">
        <v>103</v>
      </c>
      <c r="AQ198" s="41" t="s">
        <v>103</v>
      </c>
      <c r="AR198" s="126" t="str">
        <f t="shared" si="91"/>
        <v/>
      </c>
      <c r="AS198" s="126" t="str">
        <f t="shared" si="92"/>
        <v/>
      </c>
      <c r="AT198" s="45">
        <v>1054</v>
      </c>
      <c r="AU198" s="128"/>
      <c r="AV198" s="128"/>
      <c r="AW198" s="126" t="str">
        <f t="shared" si="93"/>
        <v/>
      </c>
      <c r="AX198" s="126" t="str">
        <f t="shared" si="94"/>
        <v/>
      </c>
      <c r="AY198" s="64" t="str">
        <f t="shared" si="95"/>
        <v/>
      </c>
      <c r="AZ198" s="97" t="s">
        <v>103</v>
      </c>
      <c r="BA198" s="68" t="s">
        <v>103</v>
      </c>
      <c r="BB198" s="68" t="s">
        <v>103</v>
      </c>
      <c r="BC198" s="68" t="s">
        <v>103</v>
      </c>
      <c r="BD198" s="68"/>
      <c r="BE198" s="15"/>
      <c r="BF198" s="5">
        <f t="shared" si="96"/>
        <v>12264</v>
      </c>
      <c r="BG198" s="42">
        <v>4162</v>
      </c>
      <c r="BH198" s="42">
        <v>2352</v>
      </c>
      <c r="BI198" s="42"/>
      <c r="BJ198" s="42"/>
      <c r="BK198" s="42">
        <v>5750</v>
      </c>
      <c r="BL198" s="42"/>
      <c r="BM198" s="15"/>
    </row>
    <row r="199" spans="1:65" outlineLevel="5" x14ac:dyDescent="0.3">
      <c r="A199" s="22">
        <f t="shared" si="81"/>
        <v>6</v>
      </c>
      <c r="B199" s="9">
        <f t="shared" si="80"/>
        <v>45088</v>
      </c>
      <c r="C199" s="150">
        <v>326639</v>
      </c>
      <c r="D199" s="64">
        <f t="shared" si="86"/>
        <v>36</v>
      </c>
      <c r="E199" s="12">
        <v>36</v>
      </c>
      <c r="F199" s="12">
        <v>36</v>
      </c>
      <c r="G199" s="12"/>
      <c r="H199" s="12"/>
      <c r="I199" s="12"/>
      <c r="J199" s="12"/>
      <c r="K199" s="12"/>
      <c r="L199" s="12"/>
      <c r="M199" s="74">
        <f t="shared" si="87"/>
        <v>7.1</v>
      </c>
      <c r="N199" s="83">
        <v>7.09</v>
      </c>
      <c r="O199" s="83">
        <v>7.14</v>
      </c>
      <c r="P199" s="83"/>
      <c r="Q199" s="83"/>
      <c r="R199" s="83"/>
      <c r="S199" s="83"/>
      <c r="T199" s="83"/>
      <c r="U199" s="83"/>
      <c r="V199" s="5" t="str">
        <f t="shared" si="88"/>
        <v/>
      </c>
      <c r="W199" s="41" t="s">
        <v>103</v>
      </c>
      <c r="X199" s="41" t="s">
        <v>103</v>
      </c>
      <c r="Y199" s="41"/>
      <c r="Z199" s="41"/>
      <c r="AA199" s="41"/>
      <c r="AB199" s="41"/>
      <c r="AC199" s="41"/>
      <c r="AD199" s="41"/>
      <c r="AE199" s="5" t="str">
        <f t="shared" si="89"/>
        <v/>
      </c>
      <c r="AF199" s="41" t="s">
        <v>103</v>
      </c>
      <c r="AG199" s="41" t="s">
        <v>103</v>
      </c>
      <c r="AH199" s="41"/>
      <c r="AI199" s="41"/>
      <c r="AJ199" s="41"/>
      <c r="AK199" s="41"/>
      <c r="AL199" s="41"/>
      <c r="AM199" s="41"/>
      <c r="AN199" s="45">
        <f t="shared" si="90"/>
        <v>27.30819245773732</v>
      </c>
      <c r="AO199" s="41">
        <v>769</v>
      </c>
      <c r="AP199" s="41" t="s">
        <v>103</v>
      </c>
      <c r="AQ199" s="41" t="s">
        <v>103</v>
      </c>
      <c r="AR199" s="126" t="str">
        <f t="shared" si="91"/>
        <v/>
      </c>
      <c r="AS199" s="126" t="str">
        <f t="shared" si="92"/>
        <v/>
      </c>
      <c r="AT199" s="45">
        <v>909</v>
      </c>
      <c r="AU199" s="128"/>
      <c r="AV199" s="128"/>
      <c r="AW199" s="126" t="str">
        <f t="shared" si="93"/>
        <v/>
      </c>
      <c r="AX199" s="126" t="str">
        <f t="shared" si="94"/>
        <v/>
      </c>
      <c r="AY199" s="64" t="str">
        <f t="shared" si="95"/>
        <v/>
      </c>
      <c r="AZ199" s="97" t="s">
        <v>103</v>
      </c>
      <c r="BA199" s="68" t="s">
        <v>103</v>
      </c>
      <c r="BB199" s="68" t="s">
        <v>103</v>
      </c>
      <c r="BC199" s="68" t="s">
        <v>103</v>
      </c>
      <c r="BD199" s="68"/>
      <c r="BE199" s="15"/>
      <c r="BF199" s="5">
        <f t="shared" si="96"/>
        <v>12122</v>
      </c>
      <c r="BG199" s="42">
        <v>4096</v>
      </c>
      <c r="BH199" s="42">
        <v>2352</v>
      </c>
      <c r="BI199" s="42"/>
      <c r="BJ199" s="42"/>
      <c r="BK199" s="42">
        <v>5674</v>
      </c>
      <c r="BL199" s="42"/>
      <c r="BM199" s="15"/>
    </row>
    <row r="200" spans="1:65" outlineLevel="5" x14ac:dyDescent="0.3">
      <c r="A200" s="22">
        <f t="shared" si="81"/>
        <v>6</v>
      </c>
      <c r="B200" s="9">
        <f t="shared" si="80"/>
        <v>45089</v>
      </c>
      <c r="C200" s="150">
        <v>329072</v>
      </c>
      <c r="D200" s="64">
        <f t="shared" si="86"/>
        <v>36.5</v>
      </c>
      <c r="E200" s="12">
        <v>36</v>
      </c>
      <c r="F200" s="12">
        <v>37</v>
      </c>
      <c r="G200" s="12"/>
      <c r="H200" s="12"/>
      <c r="I200" s="12"/>
      <c r="J200" s="12"/>
      <c r="K200" s="12"/>
      <c r="L200" s="12"/>
      <c r="M200" s="74">
        <f t="shared" si="87"/>
        <v>7.1</v>
      </c>
      <c r="N200" s="83">
        <v>7.11</v>
      </c>
      <c r="O200" s="83">
        <v>7.15</v>
      </c>
      <c r="P200" s="83"/>
      <c r="Q200" s="83"/>
      <c r="R200" s="83"/>
      <c r="S200" s="83"/>
      <c r="T200" s="83"/>
      <c r="U200" s="83"/>
      <c r="V200" s="5" t="str">
        <f t="shared" si="88"/>
        <v/>
      </c>
      <c r="W200" s="41" t="s">
        <v>103</v>
      </c>
      <c r="X200" s="41" t="s">
        <v>103</v>
      </c>
      <c r="Y200" s="41"/>
      <c r="Z200" s="41"/>
      <c r="AA200" s="41"/>
      <c r="AB200" s="41"/>
      <c r="AC200" s="41"/>
      <c r="AD200" s="41"/>
      <c r="AE200" s="5" t="str">
        <f t="shared" si="89"/>
        <v/>
      </c>
      <c r="AF200" s="41" t="s">
        <v>103</v>
      </c>
      <c r="AG200" s="41" t="s">
        <v>103</v>
      </c>
      <c r="AH200" s="41"/>
      <c r="AI200" s="41"/>
      <c r="AJ200" s="41"/>
      <c r="AK200" s="41"/>
      <c r="AL200" s="41"/>
      <c r="AM200" s="41"/>
      <c r="AN200" s="45">
        <f t="shared" si="90"/>
        <v>24.165707710011507</v>
      </c>
      <c r="AO200" s="41">
        <v>869</v>
      </c>
      <c r="AP200" s="41" t="s">
        <v>103</v>
      </c>
      <c r="AQ200" s="41" t="s">
        <v>103</v>
      </c>
      <c r="AR200" s="126" t="str">
        <f t="shared" si="91"/>
        <v/>
      </c>
      <c r="AS200" s="126" t="str">
        <f t="shared" si="92"/>
        <v/>
      </c>
      <c r="AT200" s="45">
        <v>990</v>
      </c>
      <c r="AU200" s="128"/>
      <c r="AV200" s="128"/>
      <c r="AW200" s="126" t="str">
        <f t="shared" si="93"/>
        <v/>
      </c>
      <c r="AX200" s="126" t="str">
        <f t="shared" si="94"/>
        <v/>
      </c>
      <c r="AY200" s="64" t="str">
        <f t="shared" si="95"/>
        <v/>
      </c>
      <c r="AZ200" s="97">
        <v>80.81</v>
      </c>
      <c r="BA200" s="68" t="s">
        <v>103</v>
      </c>
      <c r="BB200" s="68" t="s">
        <v>103</v>
      </c>
      <c r="BC200" s="68" t="s">
        <v>103</v>
      </c>
      <c r="BD200" s="68"/>
      <c r="BE200" s="15"/>
      <c r="BF200" s="5">
        <f t="shared" si="96"/>
        <v>9250</v>
      </c>
      <c r="BG200" s="42">
        <v>4152</v>
      </c>
      <c r="BH200" s="42">
        <v>2352</v>
      </c>
      <c r="BI200" s="42"/>
      <c r="BJ200" s="42"/>
      <c r="BK200" s="42">
        <v>2746</v>
      </c>
      <c r="BL200" s="42"/>
      <c r="BM200" s="15"/>
    </row>
    <row r="201" spans="1:65" outlineLevel="5" x14ac:dyDescent="0.3">
      <c r="A201" s="22">
        <f t="shared" si="81"/>
        <v>6</v>
      </c>
      <c r="B201" s="9">
        <f t="shared" si="80"/>
        <v>45090</v>
      </c>
      <c r="C201" s="150">
        <v>321939</v>
      </c>
      <c r="D201" s="64">
        <f t="shared" si="86"/>
        <v>36</v>
      </c>
      <c r="E201" s="12">
        <v>36</v>
      </c>
      <c r="F201" s="12">
        <v>36</v>
      </c>
      <c r="G201" s="12"/>
      <c r="H201" s="12"/>
      <c r="I201" s="12"/>
      <c r="J201" s="12"/>
      <c r="K201" s="12"/>
      <c r="L201" s="12"/>
      <c r="M201" s="74">
        <f t="shared" si="87"/>
        <v>7.2</v>
      </c>
      <c r="N201" s="83">
        <v>7.14</v>
      </c>
      <c r="O201" s="83">
        <v>7.16</v>
      </c>
      <c r="P201" s="83"/>
      <c r="Q201" s="83"/>
      <c r="R201" s="83"/>
      <c r="S201" s="83"/>
      <c r="T201" s="83"/>
      <c r="U201" s="83"/>
      <c r="V201" s="5">
        <f t="shared" si="88"/>
        <v>235</v>
      </c>
      <c r="W201" s="41">
        <v>265</v>
      </c>
      <c r="X201" s="41">
        <v>205</v>
      </c>
      <c r="Y201" s="41"/>
      <c r="Z201" s="41"/>
      <c r="AA201" s="41"/>
      <c r="AB201" s="41"/>
      <c r="AC201" s="41"/>
      <c r="AD201" s="41"/>
      <c r="AE201" s="5">
        <f t="shared" si="89"/>
        <v>5350</v>
      </c>
      <c r="AF201" s="41">
        <v>5100</v>
      </c>
      <c r="AG201" s="41">
        <v>5600</v>
      </c>
      <c r="AH201" s="41"/>
      <c r="AI201" s="41"/>
      <c r="AJ201" s="41"/>
      <c r="AK201" s="41"/>
      <c r="AL201" s="41"/>
      <c r="AM201" s="41"/>
      <c r="AN201" s="45">
        <f t="shared" si="90"/>
        <v>29.49438202247191</v>
      </c>
      <c r="AO201" s="41">
        <v>712</v>
      </c>
      <c r="AP201" s="41">
        <v>4.99</v>
      </c>
      <c r="AQ201" s="41">
        <v>3.91</v>
      </c>
      <c r="AR201" s="126">
        <f t="shared" si="91"/>
        <v>78.356713426853702</v>
      </c>
      <c r="AS201" s="126">
        <f t="shared" si="92"/>
        <v>21.643286573146298</v>
      </c>
      <c r="AT201" s="45">
        <v>916</v>
      </c>
      <c r="AU201" s="128"/>
      <c r="AV201" s="128"/>
      <c r="AW201" s="126" t="str">
        <f t="shared" si="93"/>
        <v/>
      </c>
      <c r="AX201" s="126" t="str">
        <f t="shared" si="94"/>
        <v/>
      </c>
      <c r="AY201" s="64" t="str">
        <f t="shared" si="95"/>
        <v/>
      </c>
      <c r="AZ201" s="97">
        <v>79.989999999999995</v>
      </c>
      <c r="BA201" s="68" t="s">
        <v>103</v>
      </c>
      <c r="BB201" s="68" t="s">
        <v>103</v>
      </c>
      <c r="BC201" s="68" t="s">
        <v>103</v>
      </c>
      <c r="BD201" s="68"/>
      <c r="BE201" s="15"/>
      <c r="BF201" s="5">
        <f t="shared" si="96"/>
        <v>7918</v>
      </c>
      <c r="BG201" s="42">
        <v>3856</v>
      </c>
      <c r="BH201" s="42">
        <v>2352</v>
      </c>
      <c r="BI201" s="42"/>
      <c r="BJ201" s="42"/>
      <c r="BK201" s="42">
        <v>1710</v>
      </c>
      <c r="BL201" s="42"/>
      <c r="BM201" s="15"/>
    </row>
    <row r="202" spans="1:65" outlineLevel="5" x14ac:dyDescent="0.3">
      <c r="A202" s="22">
        <f t="shared" si="81"/>
        <v>6</v>
      </c>
      <c r="B202" s="9">
        <f t="shared" si="80"/>
        <v>45091</v>
      </c>
      <c r="C202" s="150">
        <v>275431</v>
      </c>
      <c r="D202" s="64">
        <f t="shared" si="86"/>
        <v>37.299999999999997</v>
      </c>
      <c r="E202" s="12">
        <v>37</v>
      </c>
      <c r="F202" s="12">
        <v>37.5</v>
      </c>
      <c r="G202" s="12"/>
      <c r="H202" s="12"/>
      <c r="I202" s="12"/>
      <c r="J202" s="12"/>
      <c r="K202" s="12"/>
      <c r="L202" s="12"/>
      <c r="M202" s="74">
        <f t="shared" si="87"/>
        <v>7.1</v>
      </c>
      <c r="N202" s="83">
        <v>7.13</v>
      </c>
      <c r="O202" s="83">
        <v>7.14</v>
      </c>
      <c r="P202" s="83"/>
      <c r="Q202" s="83"/>
      <c r="R202" s="83"/>
      <c r="S202" s="83"/>
      <c r="T202" s="83"/>
      <c r="U202" s="83"/>
      <c r="V202" s="5" t="str">
        <f t="shared" si="88"/>
        <v/>
      </c>
      <c r="W202" s="41" t="s">
        <v>103</v>
      </c>
      <c r="X202" s="41" t="s">
        <v>103</v>
      </c>
      <c r="Y202" s="41"/>
      <c r="Z202" s="41"/>
      <c r="AA202" s="41"/>
      <c r="AB202" s="41"/>
      <c r="AC202" s="41"/>
      <c r="AD202" s="41"/>
      <c r="AE202" s="5" t="str">
        <f t="shared" si="89"/>
        <v/>
      </c>
      <c r="AF202" s="41" t="s">
        <v>103</v>
      </c>
      <c r="AG202" s="41" t="s">
        <v>103</v>
      </c>
      <c r="AH202" s="41"/>
      <c r="AI202" s="41"/>
      <c r="AJ202" s="41"/>
      <c r="AK202" s="41"/>
      <c r="AL202" s="41"/>
      <c r="AM202" s="41"/>
      <c r="AN202" s="45">
        <f t="shared" si="90"/>
        <v>20.608439646712462</v>
      </c>
      <c r="AO202" s="41">
        <v>1019</v>
      </c>
      <c r="AP202" s="41" t="s">
        <v>103</v>
      </c>
      <c r="AQ202" s="41" t="s">
        <v>103</v>
      </c>
      <c r="AR202" s="126" t="str">
        <f t="shared" si="91"/>
        <v/>
      </c>
      <c r="AS202" s="126" t="str">
        <f t="shared" si="92"/>
        <v/>
      </c>
      <c r="AT202" s="45">
        <v>1063</v>
      </c>
      <c r="AU202" s="128"/>
      <c r="AV202" s="128"/>
      <c r="AW202" s="126" t="str">
        <f t="shared" si="93"/>
        <v/>
      </c>
      <c r="AX202" s="126" t="str">
        <f t="shared" si="94"/>
        <v/>
      </c>
      <c r="AY202" s="64" t="str">
        <f t="shared" si="95"/>
        <v/>
      </c>
      <c r="AZ202" s="97">
        <v>80.02</v>
      </c>
      <c r="BA202" s="68" t="s">
        <v>103</v>
      </c>
      <c r="BB202" s="68" t="s">
        <v>103</v>
      </c>
      <c r="BC202" s="68" t="s">
        <v>103</v>
      </c>
      <c r="BD202" s="68"/>
      <c r="BE202" s="15"/>
      <c r="BF202" s="5">
        <f t="shared" si="96"/>
        <v>6509</v>
      </c>
      <c r="BG202" s="42" t="s">
        <v>103</v>
      </c>
      <c r="BH202" s="42">
        <v>2350</v>
      </c>
      <c r="BI202" s="42"/>
      <c r="BJ202" s="42"/>
      <c r="BK202" s="42">
        <v>4159</v>
      </c>
      <c r="BL202" s="42"/>
      <c r="BM202" s="15"/>
    </row>
    <row r="203" spans="1:65" outlineLevel="5" x14ac:dyDescent="0.3">
      <c r="A203" s="22">
        <f t="shared" si="81"/>
        <v>6</v>
      </c>
      <c r="B203" s="9">
        <f t="shared" si="80"/>
        <v>45092</v>
      </c>
      <c r="C203" s="150">
        <v>308839</v>
      </c>
      <c r="D203" s="64">
        <f t="shared" si="86"/>
        <v>36.299999999999997</v>
      </c>
      <c r="E203" s="12">
        <v>36.5</v>
      </c>
      <c r="F203" s="12">
        <v>36</v>
      </c>
      <c r="G203" s="12"/>
      <c r="H203" s="12"/>
      <c r="I203" s="12"/>
      <c r="J203" s="12"/>
      <c r="K203" s="12"/>
      <c r="L203" s="12"/>
      <c r="M203" s="74">
        <f t="shared" si="87"/>
        <v>7.2</v>
      </c>
      <c r="N203" s="83">
        <v>7.16</v>
      </c>
      <c r="O203" s="83">
        <v>7.17</v>
      </c>
      <c r="P203" s="83"/>
      <c r="Q203" s="83"/>
      <c r="R203" s="83"/>
      <c r="S203" s="83"/>
      <c r="T203" s="83"/>
      <c r="U203" s="83"/>
      <c r="V203" s="5" t="str">
        <f t="shared" si="88"/>
        <v/>
      </c>
      <c r="W203" s="41" t="s">
        <v>103</v>
      </c>
      <c r="X203" s="41" t="s">
        <v>103</v>
      </c>
      <c r="Y203" s="41"/>
      <c r="Z203" s="41"/>
      <c r="AA203" s="41"/>
      <c r="AB203" s="41"/>
      <c r="AC203" s="41"/>
      <c r="AD203" s="41"/>
      <c r="AE203" s="5" t="str">
        <f t="shared" si="89"/>
        <v/>
      </c>
      <c r="AF203" s="41" t="s">
        <v>103</v>
      </c>
      <c r="AG203" s="41" t="s">
        <v>103</v>
      </c>
      <c r="AH203" s="41"/>
      <c r="AI203" s="41"/>
      <c r="AJ203" s="41"/>
      <c r="AK203" s="41"/>
      <c r="AL203" s="41"/>
      <c r="AM203" s="41"/>
      <c r="AN203" s="45">
        <f t="shared" si="90"/>
        <v>14.830508474576272</v>
      </c>
      <c r="AO203" s="41">
        <v>1416</v>
      </c>
      <c r="AP203" s="41" t="s">
        <v>103</v>
      </c>
      <c r="AQ203" s="41" t="s">
        <v>103</v>
      </c>
      <c r="AR203" s="126" t="str">
        <f t="shared" si="91"/>
        <v/>
      </c>
      <c r="AS203" s="126" t="str">
        <f t="shared" si="92"/>
        <v/>
      </c>
      <c r="AT203" s="45">
        <v>1357</v>
      </c>
      <c r="AU203" s="128"/>
      <c r="AV203" s="128"/>
      <c r="AW203" s="126" t="str">
        <f t="shared" si="93"/>
        <v/>
      </c>
      <c r="AX203" s="126" t="str">
        <f t="shared" si="94"/>
        <v/>
      </c>
      <c r="AY203" s="64" t="str">
        <f t="shared" si="95"/>
        <v/>
      </c>
      <c r="AZ203" s="97">
        <v>80.010000000000005</v>
      </c>
      <c r="BA203" s="68" t="s">
        <v>103</v>
      </c>
      <c r="BB203" s="68" t="s">
        <v>103</v>
      </c>
      <c r="BC203" s="68" t="s">
        <v>103</v>
      </c>
      <c r="BD203" s="68"/>
      <c r="BE203" s="15"/>
      <c r="BF203" s="5">
        <f t="shared" si="96"/>
        <v>11737</v>
      </c>
      <c r="BG203" s="42">
        <v>3728</v>
      </c>
      <c r="BH203" s="42">
        <v>2352</v>
      </c>
      <c r="BI203" s="42"/>
      <c r="BJ203" s="42"/>
      <c r="BK203" s="42">
        <v>5657</v>
      </c>
      <c r="BL203" s="42"/>
      <c r="BM203" s="15"/>
    </row>
    <row r="204" spans="1:65" outlineLevel="5" x14ac:dyDescent="0.3">
      <c r="A204" s="22">
        <f t="shared" si="81"/>
        <v>6</v>
      </c>
      <c r="B204" s="9">
        <f t="shared" si="80"/>
        <v>45093</v>
      </c>
      <c r="C204" s="150">
        <v>299288</v>
      </c>
      <c r="D204" s="64">
        <f t="shared" si="86"/>
        <v>37</v>
      </c>
      <c r="E204" s="12">
        <v>37</v>
      </c>
      <c r="F204" s="12">
        <v>37</v>
      </c>
      <c r="G204" s="12"/>
      <c r="H204" s="12"/>
      <c r="I204" s="12"/>
      <c r="J204" s="12"/>
      <c r="K204" s="12"/>
      <c r="L204" s="12"/>
      <c r="M204" s="74">
        <f t="shared" si="87"/>
        <v>7.1</v>
      </c>
      <c r="N204" s="83">
        <v>7.11</v>
      </c>
      <c r="O204" s="83">
        <v>7.12</v>
      </c>
      <c r="P204" s="83"/>
      <c r="Q204" s="83"/>
      <c r="R204" s="83"/>
      <c r="S204" s="83"/>
      <c r="T204" s="83"/>
      <c r="U204" s="83"/>
      <c r="V204" s="5" t="str">
        <f t="shared" si="88"/>
        <v/>
      </c>
      <c r="W204" s="41" t="s">
        <v>103</v>
      </c>
      <c r="X204" s="41" t="s">
        <v>103</v>
      </c>
      <c r="Y204" s="41"/>
      <c r="Z204" s="41"/>
      <c r="AA204" s="41"/>
      <c r="AB204" s="41"/>
      <c r="AC204" s="41"/>
      <c r="AD204" s="41"/>
      <c r="AE204" s="5" t="str">
        <f t="shared" si="89"/>
        <v/>
      </c>
      <c r="AF204" s="41" t="s">
        <v>103</v>
      </c>
      <c r="AG204" s="41" t="s">
        <v>103</v>
      </c>
      <c r="AH204" s="41"/>
      <c r="AI204" s="41"/>
      <c r="AJ204" s="41"/>
      <c r="AK204" s="41"/>
      <c r="AL204" s="41"/>
      <c r="AM204" s="41"/>
      <c r="AN204" s="45">
        <f t="shared" si="90"/>
        <v>18.518518518518519</v>
      </c>
      <c r="AO204" s="41">
        <v>1134</v>
      </c>
      <c r="AP204" s="41" t="s">
        <v>103</v>
      </c>
      <c r="AQ204" s="41" t="s">
        <v>103</v>
      </c>
      <c r="AR204" s="126" t="str">
        <f t="shared" si="91"/>
        <v/>
      </c>
      <c r="AS204" s="126" t="str">
        <f t="shared" si="92"/>
        <v/>
      </c>
      <c r="AT204" s="45">
        <v>1205</v>
      </c>
      <c r="AU204" s="128"/>
      <c r="AV204" s="128"/>
      <c r="AW204" s="126" t="str">
        <f t="shared" si="93"/>
        <v/>
      </c>
      <c r="AX204" s="126" t="str">
        <f t="shared" si="94"/>
        <v/>
      </c>
      <c r="AY204" s="64" t="str">
        <f t="shared" si="95"/>
        <v/>
      </c>
      <c r="AZ204" s="97">
        <v>79.98</v>
      </c>
      <c r="BA204" s="68">
        <v>63.5</v>
      </c>
      <c r="BB204" s="68">
        <v>34.299999999999997</v>
      </c>
      <c r="BC204" s="68">
        <f>31*0.0001</f>
        <v>3.1000000000000003E-3</v>
      </c>
      <c r="BD204" s="68"/>
      <c r="BE204" s="15"/>
      <c r="BF204" s="5">
        <f t="shared" si="96"/>
        <v>13289</v>
      </c>
      <c r="BG204" s="42">
        <v>5113</v>
      </c>
      <c r="BH204" s="42">
        <v>2352</v>
      </c>
      <c r="BI204" s="42"/>
      <c r="BJ204" s="42"/>
      <c r="BK204" s="42">
        <v>5824</v>
      </c>
      <c r="BL204" s="42"/>
      <c r="BM204" s="15"/>
    </row>
    <row r="205" spans="1:65" outlineLevel="5" x14ac:dyDescent="0.3">
      <c r="A205" s="22">
        <f t="shared" si="81"/>
        <v>6</v>
      </c>
      <c r="B205" s="9">
        <f t="shared" si="80"/>
        <v>45094</v>
      </c>
      <c r="C205" s="150">
        <v>313337</v>
      </c>
      <c r="D205" s="64">
        <f t="shared" si="86"/>
        <v>37.4</v>
      </c>
      <c r="E205" s="12">
        <v>37.799999999999997</v>
      </c>
      <c r="F205" s="12">
        <v>37</v>
      </c>
      <c r="G205" s="12"/>
      <c r="H205" s="12"/>
      <c r="I205" s="12"/>
      <c r="J205" s="12"/>
      <c r="K205" s="12"/>
      <c r="L205" s="12"/>
      <c r="M205" s="74">
        <f t="shared" si="87"/>
        <v>7.1</v>
      </c>
      <c r="N205" s="83">
        <v>7.1</v>
      </c>
      <c r="O205" s="83">
        <v>7.14</v>
      </c>
      <c r="P205" s="83"/>
      <c r="Q205" s="83"/>
      <c r="R205" s="83"/>
      <c r="S205" s="83"/>
      <c r="T205" s="83"/>
      <c r="U205" s="83"/>
      <c r="V205" s="5" t="str">
        <f t="shared" si="88"/>
        <v/>
      </c>
      <c r="W205" s="41" t="s">
        <v>103</v>
      </c>
      <c r="X205" s="41" t="s">
        <v>103</v>
      </c>
      <c r="Y205" s="41"/>
      <c r="Z205" s="41"/>
      <c r="AA205" s="41"/>
      <c r="AB205" s="41"/>
      <c r="AC205" s="41"/>
      <c r="AD205" s="41"/>
      <c r="AE205" s="5" t="str">
        <f t="shared" si="89"/>
        <v/>
      </c>
      <c r="AF205" s="41" t="s">
        <v>103</v>
      </c>
      <c r="AG205" s="41" t="s">
        <v>103</v>
      </c>
      <c r="AH205" s="41"/>
      <c r="AI205" s="41"/>
      <c r="AJ205" s="41"/>
      <c r="AK205" s="41"/>
      <c r="AL205" s="41"/>
      <c r="AM205" s="41"/>
      <c r="AN205" s="45">
        <f t="shared" si="90"/>
        <v>21.604938271604937</v>
      </c>
      <c r="AO205" s="41">
        <v>972</v>
      </c>
      <c r="AP205" s="41" t="s">
        <v>103</v>
      </c>
      <c r="AQ205" s="41" t="s">
        <v>103</v>
      </c>
      <c r="AR205" s="126" t="str">
        <f t="shared" si="91"/>
        <v/>
      </c>
      <c r="AS205" s="126" t="str">
        <f t="shared" si="92"/>
        <v/>
      </c>
      <c r="AT205" s="45">
        <v>1012</v>
      </c>
      <c r="AU205" s="128"/>
      <c r="AV205" s="128"/>
      <c r="AW205" s="126" t="str">
        <f t="shared" si="93"/>
        <v/>
      </c>
      <c r="AX205" s="126" t="str">
        <f t="shared" si="94"/>
        <v/>
      </c>
      <c r="AY205" s="64" t="str">
        <f t="shared" si="95"/>
        <v/>
      </c>
      <c r="AZ205" s="97" t="s">
        <v>103</v>
      </c>
      <c r="BA205" s="68" t="s">
        <v>103</v>
      </c>
      <c r="BB205" s="68" t="s">
        <v>103</v>
      </c>
      <c r="BC205" s="68" t="s">
        <v>103</v>
      </c>
      <c r="BD205" s="68"/>
      <c r="BE205" s="15"/>
      <c r="BF205" s="5">
        <f t="shared" si="96"/>
        <v>11977</v>
      </c>
      <c r="BG205" s="42">
        <v>3752</v>
      </c>
      <c r="BH205" s="42">
        <v>2352</v>
      </c>
      <c r="BI205" s="42"/>
      <c r="BJ205" s="42"/>
      <c r="BK205" s="42">
        <v>5873</v>
      </c>
      <c r="BL205" s="42"/>
      <c r="BM205" s="15"/>
    </row>
    <row r="206" spans="1:65" outlineLevel="5" x14ac:dyDescent="0.3">
      <c r="A206" s="22">
        <f t="shared" si="81"/>
        <v>6</v>
      </c>
      <c r="B206" s="9">
        <f t="shared" si="80"/>
        <v>45095</v>
      </c>
      <c r="C206" s="150">
        <v>317983</v>
      </c>
      <c r="D206" s="64">
        <f t="shared" si="86"/>
        <v>37.5</v>
      </c>
      <c r="E206" s="12">
        <v>37</v>
      </c>
      <c r="F206" s="12">
        <v>38</v>
      </c>
      <c r="G206" s="12"/>
      <c r="H206" s="12"/>
      <c r="I206" s="12"/>
      <c r="J206" s="12"/>
      <c r="K206" s="12"/>
      <c r="L206" s="12"/>
      <c r="M206" s="74">
        <f t="shared" si="87"/>
        <v>7.1</v>
      </c>
      <c r="N206" s="83">
        <v>7.14</v>
      </c>
      <c r="O206" s="83">
        <v>7.15</v>
      </c>
      <c r="P206" s="83"/>
      <c r="Q206" s="83"/>
      <c r="R206" s="83"/>
      <c r="S206" s="83"/>
      <c r="T206" s="83"/>
      <c r="U206" s="83"/>
      <c r="V206" s="5" t="str">
        <f t="shared" si="88"/>
        <v/>
      </c>
      <c r="W206" s="41" t="s">
        <v>103</v>
      </c>
      <c r="X206" s="41" t="s">
        <v>103</v>
      </c>
      <c r="Y206" s="41"/>
      <c r="Z206" s="41"/>
      <c r="AA206" s="41"/>
      <c r="AB206" s="41"/>
      <c r="AC206" s="41"/>
      <c r="AD206" s="41"/>
      <c r="AE206" s="5" t="str">
        <f t="shared" si="89"/>
        <v/>
      </c>
      <c r="AF206" s="41" t="s">
        <v>103</v>
      </c>
      <c r="AG206" s="41" t="s">
        <v>103</v>
      </c>
      <c r="AH206" s="41"/>
      <c r="AI206" s="41"/>
      <c r="AJ206" s="41"/>
      <c r="AK206" s="41"/>
      <c r="AL206" s="41"/>
      <c r="AM206" s="41"/>
      <c r="AN206" s="45">
        <f t="shared" si="90"/>
        <v>24.504084014002334</v>
      </c>
      <c r="AO206" s="41">
        <v>857</v>
      </c>
      <c r="AP206" s="41" t="s">
        <v>103</v>
      </c>
      <c r="AQ206" s="41" t="s">
        <v>103</v>
      </c>
      <c r="AR206" s="126" t="str">
        <f t="shared" si="91"/>
        <v/>
      </c>
      <c r="AS206" s="126" t="str">
        <f t="shared" si="92"/>
        <v/>
      </c>
      <c r="AT206" s="45">
        <v>885</v>
      </c>
      <c r="AU206" s="128"/>
      <c r="AV206" s="128"/>
      <c r="AW206" s="126" t="str">
        <f t="shared" si="93"/>
        <v/>
      </c>
      <c r="AX206" s="126" t="str">
        <f t="shared" si="94"/>
        <v/>
      </c>
      <c r="AY206" s="64" t="str">
        <f t="shared" si="95"/>
        <v/>
      </c>
      <c r="AZ206" s="97" t="s">
        <v>103</v>
      </c>
      <c r="BA206" s="68" t="s">
        <v>103</v>
      </c>
      <c r="BB206" s="68" t="s">
        <v>103</v>
      </c>
      <c r="BC206" s="68" t="s">
        <v>103</v>
      </c>
      <c r="BD206" s="68"/>
      <c r="BE206" s="15"/>
      <c r="BF206" s="5">
        <f t="shared" si="96"/>
        <v>9825</v>
      </c>
      <c r="BG206" s="42">
        <v>1514</v>
      </c>
      <c r="BH206" s="42">
        <v>2352</v>
      </c>
      <c r="BI206" s="42"/>
      <c r="BJ206" s="42"/>
      <c r="BK206" s="42">
        <v>5959</v>
      </c>
      <c r="BL206" s="42"/>
      <c r="BM206" s="15"/>
    </row>
    <row r="207" spans="1:65" outlineLevel="5" x14ac:dyDescent="0.3">
      <c r="A207" s="22">
        <f t="shared" si="81"/>
        <v>6</v>
      </c>
      <c r="B207" s="9">
        <f t="shared" si="80"/>
        <v>45096</v>
      </c>
      <c r="C207" s="150">
        <v>319181</v>
      </c>
      <c r="D207" s="64">
        <f t="shared" si="86"/>
        <v>37</v>
      </c>
      <c r="E207" s="12">
        <v>37</v>
      </c>
      <c r="F207" s="12">
        <v>37</v>
      </c>
      <c r="G207" s="12"/>
      <c r="H207" s="12"/>
      <c r="I207" s="12"/>
      <c r="J207" s="12"/>
      <c r="K207" s="12"/>
      <c r="L207" s="12"/>
      <c r="M207" s="74">
        <f t="shared" si="87"/>
        <v>7.1</v>
      </c>
      <c r="N207" s="83">
        <v>7.16</v>
      </c>
      <c r="O207" s="83">
        <v>7.13</v>
      </c>
      <c r="P207" s="83"/>
      <c r="Q207" s="83"/>
      <c r="R207" s="83"/>
      <c r="S207" s="83"/>
      <c r="T207" s="83"/>
      <c r="U207" s="83"/>
      <c r="V207" s="5" t="str">
        <f t="shared" si="88"/>
        <v/>
      </c>
      <c r="W207" s="41" t="s">
        <v>103</v>
      </c>
      <c r="X207" s="41" t="s">
        <v>103</v>
      </c>
      <c r="Y207" s="41"/>
      <c r="Z207" s="41"/>
      <c r="AA207" s="41"/>
      <c r="AB207" s="41"/>
      <c r="AC207" s="41"/>
      <c r="AD207" s="41"/>
      <c r="AE207" s="5" t="str">
        <f t="shared" si="89"/>
        <v/>
      </c>
      <c r="AF207" s="41" t="s">
        <v>103</v>
      </c>
      <c r="AG207" s="41" t="s">
        <v>103</v>
      </c>
      <c r="AH207" s="41"/>
      <c r="AI207" s="41"/>
      <c r="AJ207" s="41"/>
      <c r="AK207" s="41"/>
      <c r="AL207" s="41"/>
      <c r="AM207" s="41"/>
      <c r="AN207" s="45">
        <f t="shared" si="90"/>
        <v>25.798525798525798</v>
      </c>
      <c r="AO207" s="41">
        <v>814</v>
      </c>
      <c r="AP207" s="41" t="s">
        <v>103</v>
      </c>
      <c r="AQ207" s="41" t="s">
        <v>103</v>
      </c>
      <c r="AR207" s="126" t="str">
        <f t="shared" si="91"/>
        <v/>
      </c>
      <c r="AS207" s="126" t="str">
        <f t="shared" si="92"/>
        <v/>
      </c>
      <c r="AT207" s="45">
        <v>868</v>
      </c>
      <c r="AU207" s="128"/>
      <c r="AV207" s="128"/>
      <c r="AW207" s="126" t="str">
        <f t="shared" si="93"/>
        <v/>
      </c>
      <c r="AX207" s="126" t="str">
        <f t="shared" si="94"/>
        <v/>
      </c>
      <c r="AY207" s="64" t="str">
        <f t="shared" si="95"/>
        <v/>
      </c>
      <c r="AZ207" s="97">
        <v>80.040000000000006</v>
      </c>
      <c r="BA207" s="68" t="s">
        <v>103</v>
      </c>
      <c r="BB207" s="68" t="s">
        <v>103</v>
      </c>
      <c r="BC207" s="68" t="s">
        <v>103</v>
      </c>
      <c r="BD207" s="68"/>
      <c r="BE207" s="15"/>
      <c r="BF207" s="5">
        <f t="shared" si="96"/>
        <v>11996</v>
      </c>
      <c r="BG207" s="42">
        <v>3833</v>
      </c>
      <c r="BH207" s="42">
        <v>2352</v>
      </c>
      <c r="BI207" s="42"/>
      <c r="BJ207" s="42"/>
      <c r="BK207" s="42">
        <v>5811</v>
      </c>
      <c r="BL207" s="42"/>
      <c r="BM207" s="15"/>
    </row>
    <row r="208" spans="1:65" outlineLevel="5" x14ac:dyDescent="0.3">
      <c r="A208" s="22">
        <f t="shared" si="81"/>
        <v>6</v>
      </c>
      <c r="B208" s="9">
        <f t="shared" si="80"/>
        <v>45097</v>
      </c>
      <c r="C208" s="150">
        <v>314410</v>
      </c>
      <c r="D208" s="64">
        <f t="shared" si="86"/>
        <v>36</v>
      </c>
      <c r="E208" s="12">
        <v>36</v>
      </c>
      <c r="F208" s="12">
        <v>36</v>
      </c>
      <c r="G208" s="12"/>
      <c r="H208" s="12"/>
      <c r="I208" s="12"/>
      <c r="J208" s="12"/>
      <c r="K208" s="12"/>
      <c r="L208" s="12"/>
      <c r="M208" s="74">
        <f t="shared" si="87"/>
        <v>7.2</v>
      </c>
      <c r="N208" s="83">
        <v>7.15</v>
      </c>
      <c r="O208" s="83">
        <v>7.17</v>
      </c>
      <c r="P208" s="83"/>
      <c r="Q208" s="83"/>
      <c r="R208" s="83"/>
      <c r="S208" s="83"/>
      <c r="T208" s="83"/>
      <c r="U208" s="83"/>
      <c r="V208" s="5" t="str">
        <f t="shared" si="88"/>
        <v/>
      </c>
      <c r="W208" s="41" t="s">
        <v>103</v>
      </c>
      <c r="X208" s="41" t="s">
        <v>103</v>
      </c>
      <c r="Y208" s="41"/>
      <c r="Z208" s="41"/>
      <c r="AA208" s="41"/>
      <c r="AB208" s="41"/>
      <c r="AC208" s="41"/>
      <c r="AD208" s="41"/>
      <c r="AE208" s="5" t="str">
        <f t="shared" si="89"/>
        <v/>
      </c>
      <c r="AF208" s="41" t="s">
        <v>103</v>
      </c>
      <c r="AG208" s="41" t="s">
        <v>103</v>
      </c>
      <c r="AH208" s="41"/>
      <c r="AI208" s="41"/>
      <c r="AJ208" s="41"/>
      <c r="AK208" s="41"/>
      <c r="AL208" s="41"/>
      <c r="AM208" s="41"/>
      <c r="AN208" s="45">
        <f t="shared" si="90"/>
        <v>21.49437052200614</v>
      </c>
      <c r="AO208" s="41">
        <v>977</v>
      </c>
      <c r="AP208" s="41" t="s">
        <v>103</v>
      </c>
      <c r="AQ208" s="41" t="s">
        <v>103</v>
      </c>
      <c r="AR208" s="126" t="str">
        <f t="shared" si="91"/>
        <v/>
      </c>
      <c r="AS208" s="126" t="str">
        <f t="shared" si="92"/>
        <v/>
      </c>
      <c r="AT208" s="45">
        <v>1053</v>
      </c>
      <c r="AU208" s="128"/>
      <c r="AV208" s="128"/>
      <c r="AW208" s="126" t="str">
        <f t="shared" si="93"/>
        <v/>
      </c>
      <c r="AX208" s="126" t="str">
        <f t="shared" si="94"/>
        <v/>
      </c>
      <c r="AY208" s="64" t="str">
        <f t="shared" si="95"/>
        <v/>
      </c>
      <c r="AZ208" s="97">
        <v>79.94</v>
      </c>
      <c r="BA208" s="68" t="s">
        <v>103</v>
      </c>
      <c r="BB208" s="68" t="s">
        <v>103</v>
      </c>
      <c r="BC208" s="68" t="s">
        <v>103</v>
      </c>
      <c r="BD208" s="68"/>
      <c r="BE208" s="15"/>
      <c r="BF208" s="5">
        <f t="shared" si="96"/>
        <v>8096</v>
      </c>
      <c r="BG208" s="42" t="s">
        <v>103</v>
      </c>
      <c r="BH208" s="42">
        <v>2352</v>
      </c>
      <c r="BI208" s="42"/>
      <c r="BJ208" s="42"/>
      <c r="BK208" s="42">
        <v>5744</v>
      </c>
      <c r="BL208" s="42"/>
      <c r="BM208" s="15"/>
    </row>
    <row r="209" spans="1:65" outlineLevel="5" x14ac:dyDescent="0.3">
      <c r="A209" s="22">
        <f t="shared" si="81"/>
        <v>6</v>
      </c>
      <c r="B209" s="9">
        <f t="shared" si="80"/>
        <v>45098</v>
      </c>
      <c r="C209" s="150">
        <v>339879</v>
      </c>
      <c r="D209" s="64">
        <f t="shared" si="86"/>
        <v>36.299999999999997</v>
      </c>
      <c r="E209" s="12">
        <v>36.5</v>
      </c>
      <c r="F209" s="12">
        <v>36</v>
      </c>
      <c r="G209" s="12"/>
      <c r="H209" s="12"/>
      <c r="I209" s="12"/>
      <c r="J209" s="12"/>
      <c r="K209" s="12"/>
      <c r="L209" s="12"/>
      <c r="M209" s="74">
        <f t="shared" si="87"/>
        <v>7.2</v>
      </c>
      <c r="N209" s="83">
        <v>7.19</v>
      </c>
      <c r="O209" s="83">
        <v>7.14</v>
      </c>
      <c r="P209" s="83"/>
      <c r="Q209" s="83"/>
      <c r="R209" s="83"/>
      <c r="S209" s="83"/>
      <c r="T209" s="83"/>
      <c r="U209" s="83"/>
      <c r="V209" s="5" t="str">
        <f t="shared" si="88"/>
        <v/>
      </c>
      <c r="W209" s="41" t="s">
        <v>103</v>
      </c>
      <c r="X209" s="41" t="s">
        <v>103</v>
      </c>
      <c r="Y209" s="41"/>
      <c r="Z209" s="41"/>
      <c r="AA209" s="41"/>
      <c r="AB209" s="41"/>
      <c r="AC209" s="41"/>
      <c r="AD209" s="41"/>
      <c r="AE209" s="5" t="str">
        <f t="shared" si="89"/>
        <v/>
      </c>
      <c r="AF209" s="41" t="s">
        <v>103</v>
      </c>
      <c r="AG209" s="41" t="s">
        <v>103</v>
      </c>
      <c r="AH209" s="41"/>
      <c r="AI209" s="41"/>
      <c r="AJ209" s="41"/>
      <c r="AK209" s="41"/>
      <c r="AL209" s="41"/>
      <c r="AM209" s="41"/>
      <c r="AN209" s="45">
        <f t="shared" si="90"/>
        <v>18.551236749116608</v>
      </c>
      <c r="AO209" s="41">
        <v>1132</v>
      </c>
      <c r="AP209" s="41" t="s">
        <v>103</v>
      </c>
      <c r="AQ209" s="41" t="s">
        <v>103</v>
      </c>
      <c r="AR209" s="126" t="str">
        <f t="shared" si="91"/>
        <v/>
      </c>
      <c r="AS209" s="126" t="str">
        <f t="shared" si="92"/>
        <v/>
      </c>
      <c r="AT209" s="45">
        <v>1186</v>
      </c>
      <c r="AU209" s="128"/>
      <c r="AV209" s="128"/>
      <c r="AW209" s="126" t="str">
        <f t="shared" si="93"/>
        <v/>
      </c>
      <c r="AX209" s="126" t="str">
        <f t="shared" si="94"/>
        <v/>
      </c>
      <c r="AY209" s="64" t="str">
        <f t="shared" si="95"/>
        <v/>
      </c>
      <c r="AZ209" s="97">
        <v>79.98</v>
      </c>
      <c r="BA209" s="68" t="s">
        <v>103</v>
      </c>
      <c r="BB209" s="68" t="s">
        <v>103</v>
      </c>
      <c r="BC209" s="68" t="s">
        <v>103</v>
      </c>
      <c r="BD209" s="68"/>
      <c r="BE209" s="15"/>
      <c r="BF209" s="5">
        <f t="shared" si="96"/>
        <v>10632</v>
      </c>
      <c r="BG209" s="42">
        <v>2610</v>
      </c>
      <c r="BH209" s="42">
        <v>2352</v>
      </c>
      <c r="BI209" s="42"/>
      <c r="BJ209" s="42"/>
      <c r="BK209" s="42">
        <v>5670</v>
      </c>
      <c r="BL209" s="42"/>
      <c r="BM209" s="15"/>
    </row>
    <row r="210" spans="1:65" outlineLevel="5" x14ac:dyDescent="0.3">
      <c r="A210" s="22">
        <f t="shared" si="81"/>
        <v>6</v>
      </c>
      <c r="B210" s="9">
        <f t="shared" si="80"/>
        <v>45099</v>
      </c>
      <c r="C210" s="150">
        <v>325437</v>
      </c>
      <c r="D210" s="64">
        <f t="shared" si="86"/>
        <v>36.299999999999997</v>
      </c>
      <c r="E210" s="12">
        <v>36</v>
      </c>
      <c r="F210" s="12">
        <v>36.5</v>
      </c>
      <c r="G210" s="12"/>
      <c r="H210" s="12"/>
      <c r="I210" s="12"/>
      <c r="J210" s="12"/>
      <c r="K210" s="12"/>
      <c r="L210" s="12"/>
      <c r="M210" s="74">
        <f t="shared" si="87"/>
        <v>7.2</v>
      </c>
      <c r="N210" s="83">
        <v>7.18</v>
      </c>
      <c r="O210" s="83">
        <v>7.16</v>
      </c>
      <c r="P210" s="83"/>
      <c r="Q210" s="83"/>
      <c r="R210" s="83"/>
      <c r="S210" s="83"/>
      <c r="T210" s="83"/>
      <c r="U210" s="83"/>
      <c r="V210" s="5">
        <f t="shared" si="88"/>
        <v>233</v>
      </c>
      <c r="W210" s="41">
        <v>254</v>
      </c>
      <c r="X210" s="41">
        <v>212</v>
      </c>
      <c r="Y210" s="41"/>
      <c r="Z210" s="41"/>
      <c r="AA210" s="41"/>
      <c r="AB210" s="41"/>
      <c r="AC210" s="41"/>
      <c r="AD210" s="41"/>
      <c r="AE210" s="5">
        <f t="shared" si="89"/>
        <v>5270</v>
      </c>
      <c r="AF210" s="41">
        <v>5120</v>
      </c>
      <c r="AG210" s="41">
        <v>5420</v>
      </c>
      <c r="AH210" s="41"/>
      <c r="AI210" s="41"/>
      <c r="AJ210" s="41"/>
      <c r="AK210" s="41"/>
      <c r="AL210" s="41"/>
      <c r="AM210" s="41"/>
      <c r="AN210" s="45">
        <f t="shared" si="90"/>
        <v>22.75189599133261</v>
      </c>
      <c r="AO210" s="41">
        <v>923</v>
      </c>
      <c r="AP210" s="41">
        <v>3.62</v>
      </c>
      <c r="AQ210" s="41">
        <v>2.76</v>
      </c>
      <c r="AR210" s="126">
        <f t="shared" si="91"/>
        <v>76.243093922651923</v>
      </c>
      <c r="AS210" s="126">
        <f t="shared" si="92"/>
        <v>23.756906077348077</v>
      </c>
      <c r="AT210" s="45">
        <v>1100</v>
      </c>
      <c r="AU210" s="128">
        <v>2.6</v>
      </c>
      <c r="AV210" s="128">
        <v>1.69</v>
      </c>
      <c r="AW210" s="126">
        <f t="shared" si="93"/>
        <v>64.999999999999986</v>
      </c>
      <c r="AX210" s="126">
        <f t="shared" si="94"/>
        <v>35.000000000000014</v>
      </c>
      <c r="AY210" s="64">
        <f t="shared" si="95"/>
        <v>42.132505175983439</v>
      </c>
      <c r="AZ210" s="97">
        <v>79.52</v>
      </c>
      <c r="BA210" s="68" t="s">
        <v>103</v>
      </c>
      <c r="BB210" s="68" t="s">
        <v>103</v>
      </c>
      <c r="BC210" s="68" t="s">
        <v>103</v>
      </c>
      <c r="BD210" s="68"/>
      <c r="BE210" s="15"/>
      <c r="BF210" s="5">
        <f t="shared" si="96"/>
        <v>12199</v>
      </c>
      <c r="BG210" s="42">
        <v>4020</v>
      </c>
      <c r="BH210" s="42">
        <v>2350</v>
      </c>
      <c r="BI210" s="42"/>
      <c r="BJ210" s="42"/>
      <c r="BK210" s="42">
        <v>5829</v>
      </c>
      <c r="BL210" s="42"/>
      <c r="BM210" s="15"/>
    </row>
    <row r="211" spans="1:65" outlineLevel="5" x14ac:dyDescent="0.3">
      <c r="A211" s="22">
        <f t="shared" si="81"/>
        <v>6</v>
      </c>
      <c r="B211" s="9">
        <f t="shared" si="80"/>
        <v>45100</v>
      </c>
      <c r="C211" s="150">
        <v>324304</v>
      </c>
      <c r="D211" s="64">
        <f t="shared" si="86"/>
        <v>37</v>
      </c>
      <c r="E211" s="12">
        <v>37</v>
      </c>
      <c r="F211" s="12">
        <v>37</v>
      </c>
      <c r="G211" s="12"/>
      <c r="H211" s="12"/>
      <c r="I211" s="12"/>
      <c r="J211" s="12"/>
      <c r="K211" s="12"/>
      <c r="L211" s="12"/>
      <c r="M211" s="74">
        <f t="shared" si="87"/>
        <v>7.1</v>
      </c>
      <c r="N211" s="83">
        <v>7.14</v>
      </c>
      <c r="O211" s="83">
        <v>7.13</v>
      </c>
      <c r="P211" s="83"/>
      <c r="Q211" s="83"/>
      <c r="R211" s="83"/>
      <c r="S211" s="83"/>
      <c r="T211" s="83"/>
      <c r="U211" s="83"/>
      <c r="V211" s="5" t="str">
        <f t="shared" si="88"/>
        <v/>
      </c>
      <c r="W211" s="41" t="s">
        <v>103</v>
      </c>
      <c r="X211" s="41" t="s">
        <v>103</v>
      </c>
      <c r="Y211" s="41"/>
      <c r="Z211" s="41"/>
      <c r="AA211" s="41"/>
      <c r="AB211" s="41"/>
      <c r="AC211" s="41"/>
      <c r="AD211" s="41"/>
      <c r="AE211" s="5" t="str">
        <f t="shared" si="89"/>
        <v/>
      </c>
      <c r="AF211" s="41" t="s">
        <v>103</v>
      </c>
      <c r="AG211" s="41" t="s">
        <v>103</v>
      </c>
      <c r="AH211" s="41"/>
      <c r="AI211" s="41"/>
      <c r="AJ211" s="41"/>
      <c r="AK211" s="41"/>
      <c r="AL211" s="41"/>
      <c r="AM211" s="41"/>
      <c r="AN211" s="45">
        <f t="shared" si="90"/>
        <v>21.875</v>
      </c>
      <c r="AO211" s="41">
        <v>960</v>
      </c>
      <c r="AP211" s="41" t="s">
        <v>103</v>
      </c>
      <c r="AQ211" s="41" t="s">
        <v>103</v>
      </c>
      <c r="AR211" s="126" t="str">
        <f t="shared" si="91"/>
        <v/>
      </c>
      <c r="AS211" s="126" t="str">
        <f t="shared" si="92"/>
        <v/>
      </c>
      <c r="AT211" s="45">
        <v>1100</v>
      </c>
      <c r="AU211" s="128"/>
      <c r="AV211" s="128"/>
      <c r="AW211" s="126" t="str">
        <f t="shared" si="93"/>
        <v/>
      </c>
      <c r="AX211" s="126" t="str">
        <f t="shared" si="94"/>
        <v/>
      </c>
      <c r="AY211" s="64" t="str">
        <f t="shared" si="95"/>
        <v/>
      </c>
      <c r="AZ211" s="97">
        <v>79.55</v>
      </c>
      <c r="BA211" s="68">
        <v>63.7</v>
      </c>
      <c r="BB211" s="68">
        <v>34.4</v>
      </c>
      <c r="BC211" s="68">
        <f>7*0.0001</f>
        <v>6.9999999999999999E-4</v>
      </c>
      <c r="BD211" s="68"/>
      <c r="BE211" s="15"/>
      <c r="BF211" s="5">
        <f t="shared" si="96"/>
        <v>12080</v>
      </c>
      <c r="BG211" s="42">
        <v>3856</v>
      </c>
      <c r="BH211" s="42">
        <v>2351</v>
      </c>
      <c r="BI211" s="42"/>
      <c r="BJ211" s="42"/>
      <c r="BK211" s="42">
        <v>5873</v>
      </c>
      <c r="BL211" s="42"/>
      <c r="BM211" s="15"/>
    </row>
    <row r="212" spans="1:65" outlineLevel="5" x14ac:dyDescent="0.3">
      <c r="A212" s="22">
        <f t="shared" si="81"/>
        <v>6</v>
      </c>
      <c r="B212" s="9">
        <f t="shared" si="80"/>
        <v>45101</v>
      </c>
      <c r="C212" s="150">
        <v>319243</v>
      </c>
      <c r="D212" s="64">
        <f t="shared" si="86"/>
        <v>36.799999999999997</v>
      </c>
      <c r="E212" s="12">
        <v>37</v>
      </c>
      <c r="F212" s="12">
        <v>36.5</v>
      </c>
      <c r="G212" s="12"/>
      <c r="H212" s="12"/>
      <c r="I212" s="12"/>
      <c r="J212" s="12"/>
      <c r="K212" s="12"/>
      <c r="L212" s="12"/>
      <c r="M212" s="74">
        <f t="shared" si="87"/>
        <v>7.2</v>
      </c>
      <c r="N212" s="83">
        <v>7.15</v>
      </c>
      <c r="O212" s="83">
        <v>7.15</v>
      </c>
      <c r="P212" s="83"/>
      <c r="Q212" s="83"/>
      <c r="R212" s="83"/>
      <c r="S212" s="83"/>
      <c r="T212" s="83"/>
      <c r="U212" s="83"/>
      <c r="V212" s="5" t="str">
        <f t="shared" si="88"/>
        <v/>
      </c>
      <c r="W212" s="41" t="s">
        <v>103</v>
      </c>
      <c r="X212" s="41" t="s">
        <v>103</v>
      </c>
      <c r="Y212" s="41"/>
      <c r="Z212" s="41"/>
      <c r="AA212" s="41"/>
      <c r="AB212" s="41"/>
      <c r="AC212" s="41"/>
      <c r="AD212" s="41"/>
      <c r="AE212" s="5" t="str">
        <f t="shared" si="89"/>
        <v/>
      </c>
      <c r="AF212" s="41" t="s">
        <v>103</v>
      </c>
      <c r="AG212" s="41" t="s">
        <v>103</v>
      </c>
      <c r="AH212" s="41"/>
      <c r="AI212" s="41"/>
      <c r="AJ212" s="41"/>
      <c r="AK212" s="41"/>
      <c r="AL212" s="41"/>
      <c r="AM212" s="41"/>
      <c r="AN212" s="45">
        <f t="shared" si="90"/>
        <v>19.662921348314608</v>
      </c>
      <c r="AO212" s="41">
        <v>1068</v>
      </c>
      <c r="AP212" s="41" t="s">
        <v>103</v>
      </c>
      <c r="AQ212" s="41" t="s">
        <v>103</v>
      </c>
      <c r="AR212" s="126" t="str">
        <f t="shared" si="91"/>
        <v/>
      </c>
      <c r="AS212" s="126" t="str">
        <f t="shared" si="92"/>
        <v/>
      </c>
      <c r="AT212" s="45">
        <v>1175</v>
      </c>
      <c r="AU212" s="128"/>
      <c r="AV212" s="128"/>
      <c r="AW212" s="126" t="str">
        <f t="shared" si="93"/>
        <v/>
      </c>
      <c r="AX212" s="126" t="str">
        <f t="shared" si="94"/>
        <v/>
      </c>
      <c r="AY212" s="64" t="str">
        <f t="shared" si="95"/>
        <v/>
      </c>
      <c r="AZ212" s="97" t="s">
        <v>103</v>
      </c>
      <c r="BA212" s="68" t="s">
        <v>103</v>
      </c>
      <c r="BB212" s="68"/>
      <c r="BC212" s="68"/>
      <c r="BD212" s="68"/>
      <c r="BE212" s="15"/>
      <c r="BF212" s="5">
        <f t="shared" si="96"/>
        <v>12201</v>
      </c>
      <c r="BG212" s="42">
        <v>4067</v>
      </c>
      <c r="BH212" s="42">
        <v>2352</v>
      </c>
      <c r="BI212" s="42"/>
      <c r="BJ212" s="42"/>
      <c r="BK212" s="42">
        <v>5782</v>
      </c>
      <c r="BL212" s="42"/>
      <c r="BM212" s="15"/>
    </row>
    <row r="213" spans="1:65" outlineLevel="5" x14ac:dyDescent="0.3">
      <c r="A213" s="22">
        <f t="shared" si="81"/>
        <v>6</v>
      </c>
      <c r="B213" s="9">
        <f t="shared" si="80"/>
        <v>45102</v>
      </c>
      <c r="C213" s="150">
        <v>317933</v>
      </c>
      <c r="D213" s="64">
        <f t="shared" si="86"/>
        <v>36.799999999999997</v>
      </c>
      <c r="E213" s="12">
        <v>36.5</v>
      </c>
      <c r="F213" s="12">
        <v>37</v>
      </c>
      <c r="G213" s="12"/>
      <c r="H213" s="12"/>
      <c r="I213" s="12"/>
      <c r="J213" s="12"/>
      <c r="K213" s="12"/>
      <c r="L213" s="12"/>
      <c r="M213" s="74">
        <f t="shared" si="87"/>
        <v>7.1</v>
      </c>
      <c r="N213" s="83">
        <v>7.11</v>
      </c>
      <c r="O213" s="83">
        <v>7.16</v>
      </c>
      <c r="P213" s="83"/>
      <c r="Q213" s="83"/>
      <c r="R213" s="83"/>
      <c r="S213" s="83"/>
      <c r="T213" s="83"/>
      <c r="U213" s="83"/>
      <c r="V213" s="5" t="str">
        <f t="shared" si="88"/>
        <v/>
      </c>
      <c r="W213" s="41" t="s">
        <v>103</v>
      </c>
      <c r="X213" s="41" t="s">
        <v>103</v>
      </c>
      <c r="Y213" s="41"/>
      <c r="Z213" s="41"/>
      <c r="AA213" s="41"/>
      <c r="AB213" s="41"/>
      <c r="AC213" s="41"/>
      <c r="AD213" s="41"/>
      <c r="AE213" s="5" t="str">
        <f t="shared" si="89"/>
        <v/>
      </c>
      <c r="AF213" s="41" t="s">
        <v>103</v>
      </c>
      <c r="AG213" s="41" t="s">
        <v>103</v>
      </c>
      <c r="AH213" s="41"/>
      <c r="AI213" s="41"/>
      <c r="AJ213" s="41"/>
      <c r="AK213" s="41"/>
      <c r="AL213" s="41"/>
      <c r="AM213" s="41"/>
      <c r="AN213" s="45">
        <f t="shared" si="90"/>
        <v>20.05730659025788</v>
      </c>
      <c r="AO213" s="41">
        <v>1047</v>
      </c>
      <c r="AP213" s="41" t="s">
        <v>103</v>
      </c>
      <c r="AQ213" s="41" t="s">
        <v>103</v>
      </c>
      <c r="AR213" s="126" t="str">
        <f t="shared" si="91"/>
        <v/>
      </c>
      <c r="AS213" s="126" t="str">
        <f t="shared" si="92"/>
        <v/>
      </c>
      <c r="AT213" s="45">
        <v>1187</v>
      </c>
      <c r="AU213" s="128"/>
      <c r="AV213" s="128"/>
      <c r="AW213" s="126" t="str">
        <f t="shared" si="93"/>
        <v/>
      </c>
      <c r="AX213" s="126" t="str">
        <f t="shared" si="94"/>
        <v/>
      </c>
      <c r="AY213" s="64" t="str">
        <f t="shared" si="95"/>
        <v/>
      </c>
      <c r="AZ213" s="97" t="s">
        <v>103</v>
      </c>
      <c r="BA213" s="68"/>
      <c r="BB213" s="68"/>
      <c r="BC213" s="68"/>
      <c r="BD213" s="68"/>
      <c r="BE213" s="15"/>
      <c r="BF213" s="5">
        <f t="shared" si="96"/>
        <v>12006</v>
      </c>
      <c r="BG213" s="42">
        <v>3871</v>
      </c>
      <c r="BH213" s="42">
        <v>2352</v>
      </c>
      <c r="BI213" s="42"/>
      <c r="BJ213" s="42"/>
      <c r="BK213" s="42">
        <v>5783</v>
      </c>
      <c r="BL213" s="42"/>
      <c r="BM213" s="15"/>
    </row>
    <row r="214" spans="1:65" outlineLevel="5" x14ac:dyDescent="0.3">
      <c r="A214" s="22">
        <f t="shared" si="81"/>
        <v>6</v>
      </c>
      <c r="B214" s="9">
        <f t="shared" si="80"/>
        <v>45103</v>
      </c>
      <c r="C214" s="150">
        <v>334120</v>
      </c>
      <c r="D214" s="64">
        <f t="shared" si="86"/>
        <v>37</v>
      </c>
      <c r="E214" s="12">
        <v>36.5</v>
      </c>
      <c r="F214" s="12">
        <v>37.5</v>
      </c>
      <c r="G214" s="12"/>
      <c r="H214" s="12"/>
      <c r="I214" s="12"/>
      <c r="J214" s="12"/>
      <c r="K214" s="12"/>
      <c r="L214" s="12"/>
      <c r="M214" s="74">
        <f t="shared" si="87"/>
        <v>7.1</v>
      </c>
      <c r="N214" s="83">
        <v>7.09</v>
      </c>
      <c r="O214" s="83">
        <v>7.14</v>
      </c>
      <c r="P214" s="83"/>
      <c r="Q214" s="83"/>
      <c r="R214" s="83"/>
      <c r="S214" s="83"/>
      <c r="T214" s="83"/>
      <c r="U214" s="83"/>
      <c r="V214" s="5" t="str">
        <f t="shared" si="88"/>
        <v/>
      </c>
      <c r="W214" s="41" t="s">
        <v>103</v>
      </c>
      <c r="X214" s="41" t="s">
        <v>103</v>
      </c>
      <c r="Y214" s="41"/>
      <c r="Z214" s="41"/>
      <c r="AA214" s="41"/>
      <c r="AB214" s="41"/>
      <c r="AC214" s="41"/>
      <c r="AD214" s="41"/>
      <c r="AE214" s="5" t="str">
        <f t="shared" si="89"/>
        <v/>
      </c>
      <c r="AF214" s="41" t="s">
        <v>103</v>
      </c>
      <c r="AG214" s="41" t="s">
        <v>103</v>
      </c>
      <c r="AH214" s="41"/>
      <c r="AI214" s="41"/>
      <c r="AJ214" s="41"/>
      <c r="AK214" s="41"/>
      <c r="AL214" s="41"/>
      <c r="AM214" s="41"/>
      <c r="AN214" s="45">
        <f t="shared" si="90"/>
        <v>26.992287917737791</v>
      </c>
      <c r="AO214" s="41">
        <v>778</v>
      </c>
      <c r="AP214" s="41" t="s">
        <v>103</v>
      </c>
      <c r="AQ214" s="41" t="s">
        <v>103</v>
      </c>
      <c r="AR214" s="126" t="str">
        <f t="shared" si="91"/>
        <v/>
      </c>
      <c r="AS214" s="126" t="str">
        <f t="shared" si="92"/>
        <v/>
      </c>
      <c r="AT214" s="45">
        <v>940</v>
      </c>
      <c r="AU214" s="128"/>
      <c r="AV214" s="128"/>
      <c r="AW214" s="126" t="str">
        <f t="shared" si="93"/>
        <v/>
      </c>
      <c r="AX214" s="126" t="str">
        <f t="shared" si="94"/>
        <v/>
      </c>
      <c r="AY214" s="64" t="str">
        <f t="shared" si="95"/>
        <v/>
      </c>
      <c r="AZ214" s="97">
        <v>79.569999999999993</v>
      </c>
      <c r="BA214" s="68"/>
      <c r="BB214" s="68"/>
      <c r="BC214" s="68"/>
      <c r="BD214" s="68"/>
      <c r="BE214" s="15"/>
      <c r="BF214" s="5">
        <f t="shared" si="96"/>
        <v>11975</v>
      </c>
      <c r="BG214" s="42">
        <v>3821</v>
      </c>
      <c r="BH214" s="42">
        <v>2352</v>
      </c>
      <c r="BI214" s="42"/>
      <c r="BJ214" s="42"/>
      <c r="BK214" s="42">
        <v>5802</v>
      </c>
      <c r="BL214" s="42"/>
      <c r="BM214" s="15"/>
    </row>
    <row r="215" spans="1:65" outlineLevel="5" x14ac:dyDescent="0.3">
      <c r="A215" s="22">
        <f t="shared" si="81"/>
        <v>6</v>
      </c>
      <c r="B215" s="9">
        <f t="shared" si="80"/>
        <v>45104</v>
      </c>
      <c r="C215" s="150">
        <v>329246</v>
      </c>
      <c r="D215" s="64">
        <f t="shared" si="86"/>
        <v>36.799999999999997</v>
      </c>
      <c r="E215" s="12">
        <v>37</v>
      </c>
      <c r="F215" s="12">
        <v>36.5</v>
      </c>
      <c r="G215" s="12"/>
      <c r="H215" s="12"/>
      <c r="I215" s="12"/>
      <c r="J215" s="12"/>
      <c r="K215" s="12"/>
      <c r="L215" s="12"/>
      <c r="M215" s="74">
        <f t="shared" si="87"/>
        <v>7.1</v>
      </c>
      <c r="N215" s="83">
        <v>7.04</v>
      </c>
      <c r="O215" s="83">
        <v>7.18</v>
      </c>
      <c r="P215" s="83"/>
      <c r="Q215" s="83"/>
      <c r="R215" s="83"/>
      <c r="S215" s="83"/>
      <c r="T215" s="83"/>
      <c r="U215" s="83"/>
      <c r="V215" s="5">
        <f t="shared" si="88"/>
        <v>227.5</v>
      </c>
      <c r="W215" s="41">
        <v>241</v>
      </c>
      <c r="X215" s="41">
        <v>214</v>
      </c>
      <c r="Y215" s="41"/>
      <c r="Z215" s="41"/>
      <c r="AA215" s="41"/>
      <c r="AB215" s="41"/>
      <c r="AC215" s="41"/>
      <c r="AD215" s="41"/>
      <c r="AE215" s="5">
        <f t="shared" si="89"/>
        <v>5350</v>
      </c>
      <c r="AF215" s="41">
        <v>5200</v>
      </c>
      <c r="AG215" s="41">
        <v>5500</v>
      </c>
      <c r="AH215" s="41"/>
      <c r="AI215" s="41"/>
      <c r="AJ215" s="41"/>
      <c r="AK215" s="41"/>
      <c r="AL215" s="41"/>
      <c r="AM215" s="41"/>
      <c r="AN215" s="45">
        <f t="shared" si="90"/>
        <v>22.826086956521738</v>
      </c>
      <c r="AO215" s="41">
        <v>920</v>
      </c>
      <c r="AP215" s="41">
        <v>6.31</v>
      </c>
      <c r="AQ215" s="41">
        <v>5.31</v>
      </c>
      <c r="AR215" s="126">
        <f t="shared" si="91"/>
        <v>84.152139461172737</v>
      </c>
      <c r="AS215" s="126">
        <f t="shared" si="92"/>
        <v>15.847860538827263</v>
      </c>
      <c r="AT215" s="45">
        <v>1028</v>
      </c>
      <c r="AU215" s="128">
        <v>2.66</v>
      </c>
      <c r="AV215" s="128">
        <v>1.77</v>
      </c>
      <c r="AW215" s="126">
        <f t="shared" si="93"/>
        <v>66.541353383458642</v>
      </c>
      <c r="AX215" s="126">
        <f t="shared" si="94"/>
        <v>33.458646616541358</v>
      </c>
      <c r="AY215" s="64">
        <f t="shared" si="95"/>
        <v>62.546816479400746</v>
      </c>
      <c r="AZ215" s="97">
        <v>77.97</v>
      </c>
      <c r="BA215" s="68"/>
      <c r="BB215" s="68"/>
      <c r="BC215" s="68"/>
      <c r="BD215" s="68"/>
      <c r="BE215" s="15"/>
      <c r="BF215" s="5">
        <f t="shared" si="96"/>
        <v>12003</v>
      </c>
      <c r="BG215" s="42">
        <v>3791</v>
      </c>
      <c r="BH215" s="42">
        <v>2352</v>
      </c>
      <c r="BI215" s="42"/>
      <c r="BJ215" s="42"/>
      <c r="BK215" s="42">
        <v>5860</v>
      </c>
      <c r="BL215" s="42"/>
      <c r="BM215" s="15"/>
    </row>
    <row r="216" spans="1:65" outlineLevel="5" x14ac:dyDescent="0.3">
      <c r="A216" s="22">
        <f t="shared" si="81"/>
        <v>6</v>
      </c>
      <c r="B216" s="9">
        <f t="shared" si="80"/>
        <v>45105</v>
      </c>
      <c r="C216" s="150">
        <v>333924</v>
      </c>
      <c r="D216" s="64">
        <f t="shared" si="86"/>
        <v>37</v>
      </c>
      <c r="E216" s="12">
        <v>37</v>
      </c>
      <c r="F216" s="12">
        <v>37</v>
      </c>
      <c r="G216" s="12"/>
      <c r="H216" s="12"/>
      <c r="I216" s="12"/>
      <c r="J216" s="12"/>
      <c r="K216" s="12"/>
      <c r="L216" s="12"/>
      <c r="M216" s="74">
        <f t="shared" si="87"/>
        <v>7.1</v>
      </c>
      <c r="N216" s="83">
        <v>7.06</v>
      </c>
      <c r="O216" s="83">
        <v>7.16</v>
      </c>
      <c r="P216" s="83"/>
      <c r="Q216" s="83"/>
      <c r="R216" s="83"/>
      <c r="S216" s="83"/>
      <c r="T216" s="83"/>
      <c r="U216" s="83"/>
      <c r="V216" s="5" t="str">
        <f t="shared" si="88"/>
        <v/>
      </c>
      <c r="W216" s="41"/>
      <c r="X216" s="41"/>
      <c r="Y216" s="41"/>
      <c r="Z216" s="41"/>
      <c r="AA216" s="41"/>
      <c r="AB216" s="41"/>
      <c r="AC216" s="41"/>
      <c r="AD216" s="41"/>
      <c r="AE216" s="5" t="str">
        <f t="shared" si="89"/>
        <v/>
      </c>
      <c r="AF216" s="41"/>
      <c r="AG216" s="41"/>
      <c r="AH216" s="41"/>
      <c r="AI216" s="41"/>
      <c r="AJ216" s="41"/>
      <c r="AK216" s="41"/>
      <c r="AL216" s="41"/>
      <c r="AM216" s="41"/>
      <c r="AN216" s="45">
        <f t="shared" si="90"/>
        <v>25.957972805933252</v>
      </c>
      <c r="AO216" s="41">
        <v>809</v>
      </c>
      <c r="AP216" s="110"/>
      <c r="AQ216" s="111"/>
      <c r="AR216" s="126" t="str">
        <f t="shared" si="91"/>
        <v/>
      </c>
      <c r="AS216" s="126" t="str">
        <f t="shared" si="92"/>
        <v/>
      </c>
      <c r="AT216" s="45">
        <v>886</v>
      </c>
      <c r="AU216" s="128"/>
      <c r="AV216" s="128"/>
      <c r="AW216" s="126" t="str">
        <f t="shared" si="93"/>
        <v/>
      </c>
      <c r="AX216" s="126" t="str">
        <f t="shared" si="94"/>
        <v/>
      </c>
      <c r="AY216" s="64" t="str">
        <f t="shared" si="95"/>
        <v/>
      </c>
      <c r="AZ216" s="97">
        <v>78.010000000000005</v>
      </c>
      <c r="BA216" s="68"/>
      <c r="BB216" s="68"/>
      <c r="BC216" s="68"/>
      <c r="BD216" s="68"/>
      <c r="BE216" s="15"/>
      <c r="BF216" s="5">
        <f t="shared" si="96"/>
        <v>9033</v>
      </c>
      <c r="BG216" s="42">
        <v>849</v>
      </c>
      <c r="BH216" s="42">
        <v>2352</v>
      </c>
      <c r="BI216" s="42"/>
      <c r="BJ216" s="42"/>
      <c r="BK216" s="42">
        <v>5832</v>
      </c>
      <c r="BL216" s="42"/>
      <c r="BM216" s="15"/>
    </row>
    <row r="217" spans="1:65" outlineLevel="5" x14ac:dyDescent="0.3">
      <c r="A217" s="22">
        <f t="shared" si="81"/>
        <v>6</v>
      </c>
      <c r="B217" s="9">
        <f t="shared" si="80"/>
        <v>45106</v>
      </c>
      <c r="C217" s="150">
        <v>336258</v>
      </c>
      <c r="D217" s="64">
        <f t="shared" si="86"/>
        <v>37</v>
      </c>
      <c r="E217" s="12">
        <v>37</v>
      </c>
      <c r="F217" s="12">
        <v>37</v>
      </c>
      <c r="G217" s="12"/>
      <c r="H217" s="12"/>
      <c r="I217" s="12"/>
      <c r="J217" s="12"/>
      <c r="K217" s="12"/>
      <c r="L217" s="12"/>
      <c r="M217" s="74">
        <f t="shared" si="87"/>
        <v>7.1</v>
      </c>
      <c r="N217" s="83">
        <v>7.09</v>
      </c>
      <c r="O217" s="83">
        <v>7.15</v>
      </c>
      <c r="P217" s="83"/>
      <c r="Q217" s="83"/>
      <c r="R217" s="83"/>
      <c r="S217" s="83"/>
      <c r="T217" s="83"/>
      <c r="U217" s="83"/>
      <c r="V217" s="5" t="str">
        <f t="shared" si="88"/>
        <v/>
      </c>
      <c r="W217" s="41"/>
      <c r="X217" s="41"/>
      <c r="Y217" s="41"/>
      <c r="Z217" s="41"/>
      <c r="AA217" s="41"/>
      <c r="AB217" s="41"/>
      <c r="AC217" s="41"/>
      <c r="AD217" s="41"/>
      <c r="AE217" s="5" t="str">
        <f t="shared" si="89"/>
        <v/>
      </c>
      <c r="AF217" s="41"/>
      <c r="AG217" s="41"/>
      <c r="AH217" s="41"/>
      <c r="AI217" s="41"/>
      <c r="AJ217" s="41"/>
      <c r="AK217" s="41"/>
      <c r="AL217" s="41"/>
      <c r="AM217" s="41"/>
      <c r="AN217" s="45">
        <f t="shared" si="90"/>
        <v>23.622047244094489</v>
      </c>
      <c r="AO217" s="41">
        <v>889</v>
      </c>
      <c r="AP217" s="110"/>
      <c r="AQ217" s="111"/>
      <c r="AR217" s="126" t="str">
        <f t="shared" si="91"/>
        <v/>
      </c>
      <c r="AS217" s="126" t="str">
        <f t="shared" si="92"/>
        <v/>
      </c>
      <c r="AT217" s="45">
        <v>983</v>
      </c>
      <c r="AU217" s="128"/>
      <c r="AV217" s="129"/>
      <c r="AW217" s="126" t="str">
        <f t="shared" si="93"/>
        <v/>
      </c>
      <c r="AX217" s="126" t="str">
        <f t="shared" si="94"/>
        <v/>
      </c>
      <c r="AY217" s="64" t="str">
        <f t="shared" si="95"/>
        <v/>
      </c>
      <c r="AZ217" s="97">
        <v>78.05</v>
      </c>
      <c r="BA217" s="68"/>
      <c r="BB217" s="68"/>
      <c r="BC217" s="68"/>
      <c r="BD217" s="68"/>
      <c r="BE217" s="15"/>
      <c r="BF217" s="5">
        <f t="shared" si="96"/>
        <v>8224</v>
      </c>
      <c r="BG217" s="42" t="s">
        <v>103</v>
      </c>
      <c r="BH217" s="42">
        <v>2352</v>
      </c>
      <c r="BI217" s="42"/>
      <c r="BJ217" s="42"/>
      <c r="BK217" s="42">
        <v>5872</v>
      </c>
      <c r="BL217" s="42"/>
      <c r="BM217" s="15"/>
    </row>
    <row r="218" spans="1:65" ht="17.25" outlineLevel="5" thickBot="1" x14ac:dyDescent="0.35">
      <c r="A218" s="31">
        <f t="shared" si="81"/>
        <v>6</v>
      </c>
      <c r="B218" s="32">
        <f t="shared" si="80"/>
        <v>45107</v>
      </c>
      <c r="C218" s="151">
        <v>336084</v>
      </c>
      <c r="D218" s="64">
        <f t="shared" si="86"/>
        <v>36.5</v>
      </c>
      <c r="E218" s="12">
        <v>36</v>
      </c>
      <c r="F218" s="12">
        <v>37</v>
      </c>
      <c r="G218" s="12"/>
      <c r="H218" s="12"/>
      <c r="I218" s="12"/>
      <c r="J218" s="12"/>
      <c r="K218" s="12"/>
      <c r="L218" s="12"/>
      <c r="M218" s="74">
        <f t="shared" si="87"/>
        <v>7.1</v>
      </c>
      <c r="N218" s="83">
        <v>7.1</v>
      </c>
      <c r="O218" s="83">
        <v>7.13</v>
      </c>
      <c r="P218" s="83"/>
      <c r="Q218" s="83"/>
      <c r="R218" s="83"/>
      <c r="S218" s="83"/>
      <c r="T218" s="83"/>
      <c r="U218" s="83"/>
      <c r="V218" s="5" t="str">
        <f t="shared" si="88"/>
        <v/>
      </c>
      <c r="W218" s="41"/>
      <c r="X218" s="41"/>
      <c r="Y218" s="41"/>
      <c r="Z218" s="41"/>
      <c r="AA218" s="41"/>
      <c r="AB218" s="41"/>
      <c r="AC218" s="41"/>
      <c r="AD218" s="41"/>
      <c r="AE218" s="5" t="str">
        <f t="shared" si="89"/>
        <v/>
      </c>
      <c r="AF218" s="41"/>
      <c r="AG218" s="41"/>
      <c r="AH218" s="41"/>
      <c r="AI218" s="41"/>
      <c r="AJ218" s="41"/>
      <c r="AK218" s="41"/>
      <c r="AL218" s="41"/>
      <c r="AM218" s="41"/>
      <c r="AN218" s="45">
        <f t="shared" si="90"/>
        <v>21</v>
      </c>
      <c r="AO218" s="41">
        <v>1000</v>
      </c>
      <c r="AP218" s="110"/>
      <c r="AQ218" s="111"/>
      <c r="AR218" s="126" t="str">
        <f t="shared" si="91"/>
        <v/>
      </c>
      <c r="AS218" s="126" t="str">
        <f t="shared" si="92"/>
        <v/>
      </c>
      <c r="AT218" s="45">
        <v>1163</v>
      </c>
      <c r="AU218" s="128"/>
      <c r="AV218" s="129"/>
      <c r="AW218" s="126" t="str">
        <f t="shared" si="93"/>
        <v/>
      </c>
      <c r="AX218" s="126" t="str">
        <f t="shared" si="94"/>
        <v/>
      </c>
      <c r="AY218" s="64" t="str">
        <f t="shared" si="95"/>
        <v/>
      </c>
      <c r="AZ218" s="97">
        <v>78.3</v>
      </c>
      <c r="BA218" s="68"/>
      <c r="BB218" s="68"/>
      <c r="BC218" s="68"/>
      <c r="BD218" s="68"/>
      <c r="BE218" s="15"/>
      <c r="BF218" s="5">
        <f t="shared" si="96"/>
        <v>10626</v>
      </c>
      <c r="BG218" s="42">
        <v>2449</v>
      </c>
      <c r="BH218" s="42">
        <v>2352</v>
      </c>
      <c r="BI218" s="42"/>
      <c r="BJ218" s="42"/>
      <c r="BK218" s="42">
        <v>5825</v>
      </c>
      <c r="BL218" s="42"/>
      <c r="BM218" s="15"/>
    </row>
    <row r="219" spans="1:65" outlineLevel="4" x14ac:dyDescent="0.3">
      <c r="A219" s="156" t="s">
        <v>40</v>
      </c>
      <c r="B219" s="157"/>
      <c r="C219" s="50">
        <f t="shared" ref="C219:BM219" si="97">SUBTOTAL(4,C189:C218)</f>
        <v>339879</v>
      </c>
      <c r="D219" s="60">
        <f t="shared" si="97"/>
        <v>37.5</v>
      </c>
      <c r="E219" s="28">
        <f t="shared" si="97"/>
        <v>37.799999999999997</v>
      </c>
      <c r="F219" s="28">
        <f t="shared" si="97"/>
        <v>38</v>
      </c>
      <c r="G219" s="28">
        <f t="shared" si="97"/>
        <v>0</v>
      </c>
      <c r="H219" s="28">
        <f t="shared" si="97"/>
        <v>0</v>
      </c>
      <c r="I219" s="28">
        <f t="shared" si="97"/>
        <v>0</v>
      </c>
      <c r="J219" s="28">
        <f t="shared" si="97"/>
        <v>0</v>
      </c>
      <c r="K219" s="28">
        <f t="shared" si="97"/>
        <v>0</v>
      </c>
      <c r="L219" s="28">
        <f t="shared" si="97"/>
        <v>0</v>
      </c>
      <c r="M219" s="71">
        <f t="shared" si="97"/>
        <v>7.2</v>
      </c>
      <c r="N219" s="82">
        <f t="shared" si="97"/>
        <v>7.19</v>
      </c>
      <c r="O219" s="82">
        <f t="shared" si="97"/>
        <v>7.18</v>
      </c>
      <c r="P219" s="82">
        <f t="shared" si="97"/>
        <v>0</v>
      </c>
      <c r="Q219" s="82">
        <f t="shared" si="97"/>
        <v>0</v>
      </c>
      <c r="R219" s="82">
        <f t="shared" si="97"/>
        <v>0</v>
      </c>
      <c r="S219" s="82">
        <f t="shared" si="97"/>
        <v>0</v>
      </c>
      <c r="T219" s="82">
        <f t="shared" si="97"/>
        <v>0</v>
      </c>
      <c r="U219" s="82">
        <f t="shared" si="97"/>
        <v>0</v>
      </c>
      <c r="V219" s="29">
        <f t="shared" si="97"/>
        <v>305.5</v>
      </c>
      <c r="W219" s="39">
        <f t="shared" si="97"/>
        <v>279</v>
      </c>
      <c r="X219" s="39">
        <f t="shared" si="97"/>
        <v>332</v>
      </c>
      <c r="Y219" s="39">
        <f t="shared" si="97"/>
        <v>0</v>
      </c>
      <c r="Z219" s="39">
        <f t="shared" si="97"/>
        <v>0</v>
      </c>
      <c r="AA219" s="39">
        <f t="shared" si="97"/>
        <v>0</v>
      </c>
      <c r="AB219" s="39">
        <f t="shared" si="97"/>
        <v>0</v>
      </c>
      <c r="AC219" s="39">
        <f t="shared" si="97"/>
        <v>0</v>
      </c>
      <c r="AD219" s="39">
        <f t="shared" si="97"/>
        <v>0</v>
      </c>
      <c r="AE219" s="29">
        <f t="shared" si="97"/>
        <v>5950</v>
      </c>
      <c r="AF219" s="39">
        <f t="shared" si="97"/>
        <v>5750</v>
      </c>
      <c r="AG219" s="39">
        <f t="shared" si="97"/>
        <v>6150</v>
      </c>
      <c r="AH219" s="39">
        <f t="shared" si="97"/>
        <v>0</v>
      </c>
      <c r="AI219" s="39">
        <f t="shared" si="97"/>
        <v>0</v>
      </c>
      <c r="AJ219" s="39">
        <f t="shared" si="97"/>
        <v>0</v>
      </c>
      <c r="AK219" s="39">
        <f t="shared" si="97"/>
        <v>0</v>
      </c>
      <c r="AL219" s="39">
        <f t="shared" si="97"/>
        <v>0</v>
      </c>
      <c r="AM219" s="39">
        <f t="shared" si="97"/>
        <v>0</v>
      </c>
      <c r="AN219" s="39">
        <f t="shared" si="97"/>
        <v>29.49438202247191</v>
      </c>
      <c r="AO219" s="39">
        <f t="shared" si="97"/>
        <v>1416</v>
      </c>
      <c r="AP219" s="104">
        <f t="shared" si="97"/>
        <v>6.31</v>
      </c>
      <c r="AQ219" s="105">
        <f t="shared" si="97"/>
        <v>5.31</v>
      </c>
      <c r="AR219" s="106">
        <f t="shared" si="97"/>
        <v>84.152139461172737</v>
      </c>
      <c r="AS219" s="106">
        <f t="shared" si="97"/>
        <v>23.756906077348077</v>
      </c>
      <c r="AT219" s="107">
        <f t="shared" si="97"/>
        <v>1357</v>
      </c>
      <c r="AU219" s="108">
        <f t="shared" si="97"/>
        <v>3</v>
      </c>
      <c r="AV219" s="109">
        <f t="shared" si="97"/>
        <v>2.0299999999999998</v>
      </c>
      <c r="AW219" s="106">
        <f t="shared" si="97"/>
        <v>67.666666666666657</v>
      </c>
      <c r="AX219" s="106">
        <f t="shared" si="97"/>
        <v>35.000000000000014</v>
      </c>
      <c r="AY219" s="60">
        <f t="shared" si="97"/>
        <v>62.546816479400746</v>
      </c>
      <c r="AZ219" s="96">
        <f t="shared" si="97"/>
        <v>81.069999999999993</v>
      </c>
      <c r="BA219" s="67">
        <f t="shared" si="97"/>
        <v>65.3</v>
      </c>
      <c r="BB219" s="67">
        <f t="shared" si="97"/>
        <v>34.4</v>
      </c>
      <c r="BC219" s="67">
        <f t="shared" si="97"/>
        <v>0.1956</v>
      </c>
      <c r="BD219" s="67">
        <f t="shared" si="97"/>
        <v>0</v>
      </c>
      <c r="BE219" s="27">
        <f t="shared" si="97"/>
        <v>0</v>
      </c>
      <c r="BF219" s="29">
        <f t="shared" si="97"/>
        <v>13289</v>
      </c>
      <c r="BG219" s="39">
        <f t="shared" si="97"/>
        <v>5113</v>
      </c>
      <c r="BH219" s="40">
        <f t="shared" si="97"/>
        <v>2352</v>
      </c>
      <c r="BI219" s="40">
        <f t="shared" si="97"/>
        <v>0</v>
      </c>
      <c r="BJ219" s="40">
        <f t="shared" si="97"/>
        <v>0</v>
      </c>
      <c r="BK219" s="40">
        <f t="shared" si="97"/>
        <v>5959</v>
      </c>
      <c r="BL219" s="40">
        <f t="shared" si="97"/>
        <v>0</v>
      </c>
      <c r="BM219" s="27">
        <f t="shared" si="97"/>
        <v>0</v>
      </c>
    </row>
    <row r="220" spans="1:65" outlineLevel="3" x14ac:dyDescent="0.3">
      <c r="A220" s="158" t="s">
        <v>29</v>
      </c>
      <c r="B220" s="159"/>
      <c r="C220" s="51">
        <f t="shared" ref="C220:BM220" si="98">SUBTOTAL(5,C189:C218)</f>
        <v>275431</v>
      </c>
      <c r="D220" s="61">
        <f t="shared" si="98"/>
        <v>34.5</v>
      </c>
      <c r="E220" s="12">
        <f t="shared" si="98"/>
        <v>33</v>
      </c>
      <c r="F220" s="12">
        <f t="shared" si="98"/>
        <v>36</v>
      </c>
      <c r="G220" s="12">
        <f t="shared" si="98"/>
        <v>0</v>
      </c>
      <c r="H220" s="12">
        <f t="shared" si="98"/>
        <v>0</v>
      </c>
      <c r="I220" s="12">
        <f t="shared" si="98"/>
        <v>0</v>
      </c>
      <c r="J220" s="12">
        <f t="shared" si="98"/>
        <v>0</v>
      </c>
      <c r="K220" s="12">
        <f t="shared" si="98"/>
        <v>0</v>
      </c>
      <c r="L220" s="12">
        <f t="shared" si="98"/>
        <v>0</v>
      </c>
      <c r="M220" s="72">
        <f t="shared" si="98"/>
        <v>7.1</v>
      </c>
      <c r="N220" s="83">
        <f t="shared" si="98"/>
        <v>7.04</v>
      </c>
      <c r="O220" s="83">
        <f t="shared" si="98"/>
        <v>7.08</v>
      </c>
      <c r="P220" s="83">
        <f t="shared" si="98"/>
        <v>0</v>
      </c>
      <c r="Q220" s="83">
        <f t="shared" si="98"/>
        <v>0</v>
      </c>
      <c r="R220" s="83">
        <f t="shared" si="98"/>
        <v>0</v>
      </c>
      <c r="S220" s="83">
        <f t="shared" si="98"/>
        <v>0</v>
      </c>
      <c r="T220" s="83">
        <f t="shared" si="98"/>
        <v>0</v>
      </c>
      <c r="U220" s="83">
        <f t="shared" si="98"/>
        <v>0</v>
      </c>
      <c r="V220" s="6">
        <f t="shared" si="98"/>
        <v>220.5</v>
      </c>
      <c r="W220" s="41">
        <f t="shared" si="98"/>
        <v>241</v>
      </c>
      <c r="X220" s="41">
        <f t="shared" si="98"/>
        <v>193</v>
      </c>
      <c r="Y220" s="41">
        <f t="shared" si="98"/>
        <v>0</v>
      </c>
      <c r="Z220" s="41">
        <f t="shared" si="98"/>
        <v>0</v>
      </c>
      <c r="AA220" s="41">
        <f t="shared" si="98"/>
        <v>0</v>
      </c>
      <c r="AB220" s="41">
        <f t="shared" si="98"/>
        <v>0</v>
      </c>
      <c r="AC220" s="41">
        <f t="shared" si="98"/>
        <v>0</v>
      </c>
      <c r="AD220" s="41">
        <f t="shared" si="98"/>
        <v>0</v>
      </c>
      <c r="AE220" s="6">
        <f t="shared" si="98"/>
        <v>4790</v>
      </c>
      <c r="AF220" s="41">
        <f t="shared" si="98"/>
        <v>4965</v>
      </c>
      <c r="AG220" s="41">
        <f t="shared" si="98"/>
        <v>4615</v>
      </c>
      <c r="AH220" s="41">
        <f t="shared" si="98"/>
        <v>0</v>
      </c>
      <c r="AI220" s="41">
        <f t="shared" si="98"/>
        <v>0</v>
      </c>
      <c r="AJ220" s="41">
        <f t="shared" si="98"/>
        <v>0</v>
      </c>
      <c r="AK220" s="41">
        <f t="shared" si="98"/>
        <v>0</v>
      </c>
      <c r="AL220" s="41">
        <f t="shared" si="98"/>
        <v>0</v>
      </c>
      <c r="AM220" s="41">
        <f t="shared" si="98"/>
        <v>0</v>
      </c>
      <c r="AN220" s="41">
        <f t="shared" si="98"/>
        <v>14.830508474576272</v>
      </c>
      <c r="AO220" s="41">
        <f t="shared" si="98"/>
        <v>712</v>
      </c>
      <c r="AP220" s="110">
        <f t="shared" si="98"/>
        <v>3.62</v>
      </c>
      <c r="AQ220" s="111">
        <f t="shared" si="98"/>
        <v>2.76</v>
      </c>
      <c r="AR220" s="112">
        <f t="shared" si="98"/>
        <v>76.243093922651923</v>
      </c>
      <c r="AS220" s="112">
        <f t="shared" si="98"/>
        <v>15.847860538827263</v>
      </c>
      <c r="AT220" s="113">
        <f t="shared" si="98"/>
        <v>868</v>
      </c>
      <c r="AU220" s="114">
        <f t="shared" si="98"/>
        <v>2.6</v>
      </c>
      <c r="AV220" s="115">
        <f t="shared" si="98"/>
        <v>1.69</v>
      </c>
      <c r="AW220" s="112">
        <f t="shared" si="98"/>
        <v>64.999999999999986</v>
      </c>
      <c r="AX220" s="112">
        <f t="shared" si="98"/>
        <v>32.333333333333343</v>
      </c>
      <c r="AY220" s="61">
        <f t="shared" si="98"/>
        <v>41.65555343875026</v>
      </c>
      <c r="AZ220" s="97">
        <f t="shared" si="98"/>
        <v>77.97</v>
      </c>
      <c r="BA220" s="68">
        <f t="shared" si="98"/>
        <v>63.5</v>
      </c>
      <c r="BB220" s="68">
        <f t="shared" si="98"/>
        <v>32.700000000000003</v>
      </c>
      <c r="BC220" s="68">
        <f t="shared" si="98"/>
        <v>6.9999999999999999E-4</v>
      </c>
      <c r="BD220" s="68">
        <f t="shared" si="98"/>
        <v>0</v>
      </c>
      <c r="BE220" s="15">
        <f t="shared" si="98"/>
        <v>0</v>
      </c>
      <c r="BF220" s="6">
        <f t="shared" si="98"/>
        <v>6509</v>
      </c>
      <c r="BG220" s="41">
        <f t="shared" si="98"/>
        <v>708</v>
      </c>
      <c r="BH220" s="42">
        <f t="shared" si="98"/>
        <v>2350</v>
      </c>
      <c r="BI220" s="42">
        <f t="shared" si="98"/>
        <v>0</v>
      </c>
      <c r="BJ220" s="42">
        <f t="shared" si="98"/>
        <v>0</v>
      </c>
      <c r="BK220" s="42">
        <f t="shared" si="98"/>
        <v>1710</v>
      </c>
      <c r="BL220" s="42">
        <f t="shared" si="98"/>
        <v>0</v>
      </c>
      <c r="BM220" s="15">
        <f t="shared" si="98"/>
        <v>0</v>
      </c>
    </row>
    <row r="221" spans="1:65" outlineLevel="2" x14ac:dyDescent="0.3">
      <c r="A221" s="158" t="s">
        <v>18</v>
      </c>
      <c r="B221" s="159"/>
      <c r="C221" s="51">
        <f>IFERROR(SUBTOTAL(1,C189:C218),"")</f>
        <v>322355.43333333335</v>
      </c>
      <c r="D221" s="61">
        <f t="shared" ref="D221:BM221" si="99">IFERROR(SUBTOTAL(1,D189:D218),"")</f>
        <v>36.406666666666659</v>
      </c>
      <c r="E221" s="12">
        <f t="shared" si="99"/>
        <v>36.016666666666666</v>
      </c>
      <c r="F221" s="12">
        <f t="shared" si="99"/>
        <v>36.76</v>
      </c>
      <c r="G221" s="12" t="str">
        <f t="shared" si="99"/>
        <v/>
      </c>
      <c r="H221" s="12" t="str">
        <f t="shared" si="99"/>
        <v/>
      </c>
      <c r="I221" s="12" t="str">
        <f t="shared" si="99"/>
        <v/>
      </c>
      <c r="J221" s="12" t="str">
        <f t="shared" si="99"/>
        <v/>
      </c>
      <c r="K221" s="12" t="str">
        <f t="shared" si="99"/>
        <v/>
      </c>
      <c r="L221" s="12" t="str">
        <f t="shared" si="99"/>
        <v/>
      </c>
      <c r="M221" s="72">
        <f t="shared" si="99"/>
        <v>7.1199999999999957</v>
      </c>
      <c r="N221" s="83">
        <f t="shared" si="99"/>
        <v>7.1143333333333336</v>
      </c>
      <c r="O221" s="83">
        <f t="shared" si="99"/>
        <v>7.1369999999999987</v>
      </c>
      <c r="P221" s="83" t="str">
        <f t="shared" si="99"/>
        <v/>
      </c>
      <c r="Q221" s="83" t="str">
        <f t="shared" si="99"/>
        <v/>
      </c>
      <c r="R221" s="83" t="str">
        <f t="shared" si="99"/>
        <v/>
      </c>
      <c r="S221" s="83" t="str">
        <f t="shared" si="99"/>
        <v/>
      </c>
      <c r="T221" s="83" t="str">
        <f t="shared" si="99"/>
        <v/>
      </c>
      <c r="U221" s="83" t="str">
        <f t="shared" si="99"/>
        <v/>
      </c>
      <c r="V221" s="6">
        <f t="shared" si="99"/>
        <v>244.3</v>
      </c>
      <c r="W221" s="41">
        <f t="shared" si="99"/>
        <v>257.39999999999998</v>
      </c>
      <c r="X221" s="41">
        <f t="shared" si="99"/>
        <v>231.2</v>
      </c>
      <c r="Y221" s="41" t="str">
        <f t="shared" si="99"/>
        <v/>
      </c>
      <c r="Z221" s="41" t="str">
        <f t="shared" si="99"/>
        <v/>
      </c>
      <c r="AA221" s="41" t="str">
        <f t="shared" si="99"/>
        <v/>
      </c>
      <c r="AB221" s="41" t="str">
        <f t="shared" si="99"/>
        <v/>
      </c>
      <c r="AC221" s="41" t="str">
        <f t="shared" si="99"/>
        <v/>
      </c>
      <c r="AD221" s="41" t="str">
        <f t="shared" si="99"/>
        <v/>
      </c>
      <c r="AE221" s="6">
        <f t="shared" si="99"/>
        <v>5342</v>
      </c>
      <c r="AF221" s="41">
        <f t="shared" si="99"/>
        <v>5227</v>
      </c>
      <c r="AG221" s="41">
        <f t="shared" si="99"/>
        <v>5457</v>
      </c>
      <c r="AH221" s="41" t="str">
        <f t="shared" si="99"/>
        <v/>
      </c>
      <c r="AI221" s="41" t="str">
        <f t="shared" si="99"/>
        <v/>
      </c>
      <c r="AJ221" s="41" t="str">
        <f t="shared" si="99"/>
        <v/>
      </c>
      <c r="AK221" s="41" t="str">
        <f t="shared" si="99"/>
        <v/>
      </c>
      <c r="AL221" s="41" t="str">
        <f t="shared" si="99"/>
        <v/>
      </c>
      <c r="AM221" s="41" t="str">
        <f t="shared" si="99"/>
        <v/>
      </c>
      <c r="AN221" s="41">
        <f t="shared" si="99"/>
        <v>21.327209948922704</v>
      </c>
      <c r="AO221" s="41">
        <f t="shared" si="99"/>
        <v>1011.3666666666667</v>
      </c>
      <c r="AP221" s="110">
        <f t="shared" si="99"/>
        <v>5.0199999999999996</v>
      </c>
      <c r="AQ221" s="111">
        <f t="shared" si="99"/>
        <v>3.9880000000000004</v>
      </c>
      <c r="AR221" s="112">
        <f t="shared" si="99"/>
        <v>79.006777397127536</v>
      </c>
      <c r="AS221" s="112">
        <f t="shared" si="99"/>
        <v>20.993222602872468</v>
      </c>
      <c r="AT221" s="113">
        <f t="shared" si="99"/>
        <v>1091</v>
      </c>
      <c r="AU221" s="114">
        <f t="shared" si="99"/>
        <v>2.72</v>
      </c>
      <c r="AV221" s="115">
        <f t="shared" si="99"/>
        <v>1.81</v>
      </c>
      <c r="AW221" s="112">
        <f t="shared" si="99"/>
        <v>66.500478294974073</v>
      </c>
      <c r="AX221" s="112">
        <f t="shared" si="99"/>
        <v>33.499521705025927</v>
      </c>
      <c r="AY221" s="61">
        <f t="shared" si="99"/>
        <v>47.479129481880818</v>
      </c>
      <c r="AZ221" s="97">
        <f t="shared" si="99"/>
        <v>79.88190476190475</v>
      </c>
      <c r="BA221" s="68">
        <f t="shared" si="99"/>
        <v>64.424999999999997</v>
      </c>
      <c r="BB221" s="68">
        <f t="shared" si="99"/>
        <v>33.549999999999997</v>
      </c>
      <c r="BC221" s="68">
        <f t="shared" si="99"/>
        <v>9.8174999999999998E-2</v>
      </c>
      <c r="BD221" s="68" t="str">
        <f t="shared" si="99"/>
        <v/>
      </c>
      <c r="BE221" s="15" t="str">
        <f>IFERROR(SUBTOTAL(1,BE189:BE218),"")</f>
        <v/>
      </c>
      <c r="BF221" s="6">
        <f t="shared" si="99"/>
        <v>10664.866666666667</v>
      </c>
      <c r="BG221" s="41">
        <f t="shared" si="99"/>
        <v>3163.962962962963</v>
      </c>
      <c r="BH221" s="42">
        <f t="shared" si="99"/>
        <v>2351.7666666666669</v>
      </c>
      <c r="BI221" s="42" t="str">
        <f t="shared" si="99"/>
        <v/>
      </c>
      <c r="BJ221" s="42" t="str">
        <f t="shared" si="99"/>
        <v/>
      </c>
      <c r="BK221" s="42">
        <f t="shared" si="99"/>
        <v>5465.5333333333338</v>
      </c>
      <c r="BL221" s="42" t="str">
        <f t="shared" si="99"/>
        <v/>
      </c>
      <c r="BM221" s="15" t="str">
        <f t="shared" si="99"/>
        <v/>
      </c>
    </row>
    <row r="222" spans="1:65" ht="17.25" outlineLevel="1" thickBot="1" x14ac:dyDescent="0.35">
      <c r="A222" s="160" t="s">
        <v>55</v>
      </c>
      <c r="B222" s="161"/>
      <c r="C222" s="52">
        <f>SUBTOTAL(9,C189:C218)</f>
        <v>9670663</v>
      </c>
      <c r="D222" s="62"/>
      <c r="E222" s="30"/>
      <c r="F222" s="30"/>
      <c r="G222" s="30"/>
      <c r="H222" s="30"/>
      <c r="I222" s="30"/>
      <c r="J222" s="30"/>
      <c r="K222" s="30"/>
      <c r="L222" s="30"/>
      <c r="M222" s="73"/>
      <c r="N222" s="84"/>
      <c r="O222" s="84"/>
      <c r="P222" s="84"/>
      <c r="Q222" s="84"/>
      <c r="R222" s="84"/>
      <c r="S222" s="84"/>
      <c r="T222" s="84"/>
      <c r="U222" s="84"/>
      <c r="V222" s="93"/>
      <c r="W222" s="94"/>
      <c r="X222" s="94"/>
      <c r="Y222" s="94"/>
      <c r="Z222" s="94"/>
      <c r="AA222" s="94"/>
      <c r="AB222" s="94"/>
      <c r="AC222" s="94"/>
      <c r="AD222" s="94"/>
      <c r="AE222" s="93"/>
      <c r="AF222" s="94"/>
      <c r="AG222" s="94"/>
      <c r="AH222" s="94"/>
      <c r="AI222" s="94"/>
      <c r="AJ222" s="94"/>
      <c r="AK222" s="94"/>
      <c r="AL222" s="94"/>
      <c r="AM222" s="94"/>
      <c r="AN222" s="94"/>
      <c r="AO222" s="43">
        <f>SUBTOTAL(9,AO189:AO218)</f>
        <v>30341</v>
      </c>
      <c r="AP222" s="116"/>
      <c r="AQ222" s="117"/>
      <c r="AR222" s="118"/>
      <c r="AS222" s="118"/>
      <c r="AT222" s="119">
        <f>SUBTOTAL(9,AT189:AT218)</f>
        <v>32730</v>
      </c>
      <c r="AU222" s="120"/>
      <c r="AV222" s="121"/>
      <c r="AW222" s="118"/>
      <c r="AX222" s="118"/>
      <c r="AY222" s="62"/>
      <c r="AZ222" s="98"/>
      <c r="BA222" s="69"/>
      <c r="BB222" s="69"/>
      <c r="BC222" s="69"/>
      <c r="BD222" s="69"/>
      <c r="BE222" s="16">
        <f>SUBTOTAL(9,BE189:BE218)</f>
        <v>0</v>
      </c>
      <c r="BF222" s="7">
        <f t="shared" ref="BF222:BM222" si="100">SUBTOTAL(9,BF189:BF218)</f>
        <v>319946</v>
      </c>
      <c r="BG222" s="43">
        <f t="shared" si="100"/>
        <v>85427</v>
      </c>
      <c r="BH222" s="44">
        <f t="shared" si="100"/>
        <v>70553</v>
      </c>
      <c r="BI222" s="44">
        <f t="shared" si="100"/>
        <v>0</v>
      </c>
      <c r="BJ222" s="44">
        <f t="shared" si="100"/>
        <v>0</v>
      </c>
      <c r="BK222" s="44">
        <f t="shared" si="100"/>
        <v>163966</v>
      </c>
      <c r="BL222" s="44">
        <f t="shared" si="100"/>
        <v>0</v>
      </c>
      <c r="BM222" s="16">
        <f t="shared" si="100"/>
        <v>0</v>
      </c>
    </row>
    <row r="223" spans="1:65" outlineLevel="5" x14ac:dyDescent="0.3">
      <c r="A223" s="21">
        <f t="shared" si="81"/>
        <v>7</v>
      </c>
      <c r="B223" s="9">
        <f>B218+1</f>
        <v>45108</v>
      </c>
      <c r="C223" s="150">
        <v>326184</v>
      </c>
      <c r="D223" s="64">
        <f t="shared" ref="D223:D253" si="101">IFERROR(ROUND(AVERAGE(E223:L223),1),"")</f>
        <v>35.799999999999997</v>
      </c>
      <c r="E223" s="12">
        <v>36</v>
      </c>
      <c r="F223" s="12">
        <v>35.5</v>
      </c>
      <c r="G223" s="12"/>
      <c r="H223" s="12"/>
      <c r="I223" s="12"/>
      <c r="J223" s="12"/>
      <c r="K223" s="12"/>
      <c r="L223" s="12"/>
      <c r="M223" s="74">
        <f t="shared" ref="M223:M253" si="102">IFERROR(ROUND(AVERAGE(N223:U223),1),"")</f>
        <v>7.1</v>
      </c>
      <c r="N223" s="83">
        <v>7.08</v>
      </c>
      <c r="O223" s="83">
        <v>7.13</v>
      </c>
      <c r="P223" s="83"/>
      <c r="Q223" s="83"/>
      <c r="R223" s="83"/>
      <c r="S223" s="83"/>
      <c r="T223" s="83"/>
      <c r="U223" s="83"/>
      <c r="V223" s="5" t="str">
        <f t="shared" ref="V223:V253" si="103">IFERROR(ROUND(AVERAGE(W223:AD223),1),"")</f>
        <v/>
      </c>
      <c r="W223" s="41"/>
      <c r="X223" s="41"/>
      <c r="Y223" s="41"/>
      <c r="Z223" s="41"/>
      <c r="AA223" s="41"/>
      <c r="AB223" s="41"/>
      <c r="AC223" s="41"/>
      <c r="AD223" s="41"/>
      <c r="AE223" s="5" t="str">
        <f t="shared" ref="AE223:AE253" si="104">IFERROR(ROUND(AVERAGE(AF223:AM223),1),"")</f>
        <v/>
      </c>
      <c r="AF223" s="41"/>
      <c r="AG223" s="41"/>
      <c r="AH223" s="41"/>
      <c r="AI223" s="41"/>
      <c r="AJ223" s="41"/>
      <c r="AK223" s="41"/>
      <c r="AL223" s="41"/>
      <c r="AM223" s="41"/>
      <c r="AN223" s="45">
        <f t="shared" ref="AN223:AN253" si="105">21000/AO223</f>
        <v>21.739130434782609</v>
      </c>
      <c r="AO223" s="41">
        <v>966</v>
      </c>
      <c r="AP223" s="110"/>
      <c r="AQ223" s="111"/>
      <c r="AR223" s="126" t="str">
        <f t="shared" ref="AR223:AR253" si="106">IFERROR(AQ223/AP223*100,"")</f>
        <v/>
      </c>
      <c r="AS223" s="126" t="str">
        <f t="shared" ref="AS223:AS253" si="107">IFERROR(100-AR223,"")</f>
        <v/>
      </c>
      <c r="AT223" s="45">
        <v>1128</v>
      </c>
      <c r="AU223" s="128"/>
      <c r="AV223" s="129"/>
      <c r="AW223" s="126" t="str">
        <f t="shared" ref="AW223:AW253" si="108">IFERROR(AV223/AU223*100,"")</f>
        <v/>
      </c>
      <c r="AX223" s="126" t="str">
        <f t="shared" ref="AX223:AX253" si="109">IFERROR(100-AW223,"")</f>
        <v/>
      </c>
      <c r="AY223" s="64" t="str">
        <f t="shared" ref="AY223:AY253" si="110">IFERROR((1-((AW223*AS223)/(AX223*AR223)))*100,"")</f>
        <v/>
      </c>
      <c r="AZ223" s="97"/>
      <c r="BA223" s="68"/>
      <c r="BB223" s="68"/>
      <c r="BC223" s="68"/>
      <c r="BD223" s="68"/>
      <c r="BE223" s="15"/>
      <c r="BF223" s="5">
        <f t="shared" ref="BF223:BF253" si="111">IF(SUM(BG223:BM223)=0,"",SUM(BG223:BM223))</f>
        <v>12147</v>
      </c>
      <c r="BG223" s="42">
        <v>4046</v>
      </c>
      <c r="BH223" s="42">
        <v>2352</v>
      </c>
      <c r="BI223" s="42"/>
      <c r="BJ223" s="42"/>
      <c r="BK223" s="42">
        <v>5749</v>
      </c>
      <c r="BL223" s="42"/>
      <c r="BM223" s="15"/>
    </row>
    <row r="224" spans="1:65" outlineLevel="5" x14ac:dyDescent="0.3">
      <c r="A224" s="22">
        <f t="shared" si="81"/>
        <v>7</v>
      </c>
      <c r="B224" s="9">
        <f t="shared" ref="B224:B287" si="112">B223+1</f>
        <v>45109</v>
      </c>
      <c r="C224" s="150">
        <v>315811</v>
      </c>
      <c r="D224" s="64">
        <f t="shared" si="101"/>
        <v>36.799999999999997</v>
      </c>
      <c r="E224" s="12">
        <v>36.5</v>
      </c>
      <c r="F224" s="12">
        <v>37</v>
      </c>
      <c r="G224" s="12"/>
      <c r="H224" s="12"/>
      <c r="I224" s="12"/>
      <c r="J224" s="12"/>
      <c r="K224" s="12"/>
      <c r="L224" s="12"/>
      <c r="M224" s="74">
        <f t="shared" si="102"/>
        <v>7.1</v>
      </c>
      <c r="N224" s="83">
        <v>7.1</v>
      </c>
      <c r="O224" s="83">
        <v>7.1</v>
      </c>
      <c r="P224" s="83"/>
      <c r="Q224" s="83"/>
      <c r="R224" s="83"/>
      <c r="S224" s="83"/>
      <c r="T224" s="83"/>
      <c r="U224" s="83"/>
      <c r="V224" s="5" t="str">
        <f t="shared" si="103"/>
        <v/>
      </c>
      <c r="W224" s="41"/>
      <c r="X224" s="41"/>
      <c r="Y224" s="41"/>
      <c r="Z224" s="41"/>
      <c r="AA224" s="41"/>
      <c r="AB224" s="41"/>
      <c r="AC224" s="41"/>
      <c r="AD224" s="41"/>
      <c r="AE224" s="5" t="str">
        <f t="shared" si="104"/>
        <v/>
      </c>
      <c r="AF224" s="41"/>
      <c r="AG224" s="41"/>
      <c r="AH224" s="41"/>
      <c r="AI224" s="41"/>
      <c r="AJ224" s="41"/>
      <c r="AK224" s="41"/>
      <c r="AL224" s="41"/>
      <c r="AM224" s="41"/>
      <c r="AN224" s="45">
        <f t="shared" si="105"/>
        <v>22.75189599133261</v>
      </c>
      <c r="AO224" s="41">
        <v>923</v>
      </c>
      <c r="AP224" s="110"/>
      <c r="AQ224" s="111"/>
      <c r="AR224" s="126" t="str">
        <f t="shared" si="106"/>
        <v/>
      </c>
      <c r="AS224" s="126" t="str">
        <f t="shared" si="107"/>
        <v/>
      </c>
      <c r="AT224" s="45">
        <v>1098</v>
      </c>
      <c r="AU224" s="128"/>
      <c r="AV224" s="129"/>
      <c r="AW224" s="126" t="str">
        <f t="shared" si="108"/>
        <v/>
      </c>
      <c r="AX224" s="126" t="str">
        <f t="shared" si="109"/>
        <v/>
      </c>
      <c r="AY224" s="64" t="str">
        <f t="shared" si="110"/>
        <v/>
      </c>
      <c r="AZ224" s="97"/>
      <c r="BA224" s="68"/>
      <c r="BB224" s="68"/>
      <c r="BC224" s="68"/>
      <c r="BD224" s="68"/>
      <c r="BE224" s="15"/>
      <c r="BF224" s="5">
        <f t="shared" si="111"/>
        <v>12249</v>
      </c>
      <c r="BG224" s="42">
        <v>3933</v>
      </c>
      <c r="BH224" s="42">
        <v>2352</v>
      </c>
      <c r="BI224" s="42"/>
      <c r="BJ224" s="42"/>
      <c r="BK224" s="42">
        <v>5964</v>
      </c>
      <c r="BL224" s="42"/>
      <c r="BM224" s="15"/>
    </row>
    <row r="225" spans="1:65" outlineLevel="5" x14ac:dyDescent="0.3">
      <c r="A225" s="22">
        <f t="shared" si="81"/>
        <v>7</v>
      </c>
      <c r="B225" s="9">
        <f t="shared" si="112"/>
        <v>45110</v>
      </c>
      <c r="C225" s="150">
        <v>333800</v>
      </c>
      <c r="D225" s="64">
        <f t="shared" si="101"/>
        <v>35.5</v>
      </c>
      <c r="E225" s="12">
        <v>35</v>
      </c>
      <c r="F225" s="12">
        <v>36</v>
      </c>
      <c r="G225" s="12"/>
      <c r="H225" s="12"/>
      <c r="I225" s="12"/>
      <c r="J225" s="12"/>
      <c r="K225" s="12"/>
      <c r="L225" s="12"/>
      <c r="M225" s="74">
        <f t="shared" si="102"/>
        <v>7.1</v>
      </c>
      <c r="N225" s="83">
        <v>7.08</v>
      </c>
      <c r="O225" s="83">
        <v>7.12</v>
      </c>
      <c r="P225" s="83"/>
      <c r="Q225" s="83"/>
      <c r="R225" s="83"/>
      <c r="S225" s="83"/>
      <c r="T225" s="83"/>
      <c r="U225" s="83"/>
      <c r="V225" s="5" t="str">
        <f t="shared" si="103"/>
        <v/>
      </c>
      <c r="W225" s="41"/>
      <c r="X225" s="41"/>
      <c r="Y225" s="41"/>
      <c r="Z225" s="41"/>
      <c r="AA225" s="41"/>
      <c r="AB225" s="41"/>
      <c r="AC225" s="41"/>
      <c r="AD225" s="41"/>
      <c r="AE225" s="5" t="str">
        <f t="shared" si="104"/>
        <v/>
      </c>
      <c r="AF225" s="41"/>
      <c r="AG225" s="41"/>
      <c r="AH225" s="41"/>
      <c r="AI225" s="41"/>
      <c r="AJ225" s="41"/>
      <c r="AK225" s="41"/>
      <c r="AL225" s="41"/>
      <c r="AM225" s="41"/>
      <c r="AN225" s="45">
        <f t="shared" si="105"/>
        <v>19.498607242339833</v>
      </c>
      <c r="AO225" s="41">
        <v>1077</v>
      </c>
      <c r="AP225" s="110"/>
      <c r="AQ225" s="110"/>
      <c r="AR225" s="126" t="str">
        <f t="shared" si="106"/>
        <v/>
      </c>
      <c r="AS225" s="126" t="str">
        <f t="shared" si="107"/>
        <v/>
      </c>
      <c r="AT225" s="45">
        <v>1178</v>
      </c>
      <c r="AU225" s="128"/>
      <c r="AV225" s="129"/>
      <c r="AW225" s="126" t="str">
        <f t="shared" si="108"/>
        <v/>
      </c>
      <c r="AX225" s="126" t="str">
        <f t="shared" si="109"/>
        <v/>
      </c>
      <c r="AY225" s="64" t="str">
        <f t="shared" si="110"/>
        <v/>
      </c>
      <c r="AZ225" s="97">
        <v>78.22</v>
      </c>
      <c r="BA225" s="68"/>
      <c r="BB225" s="68"/>
      <c r="BC225" s="68"/>
      <c r="BD225" s="68"/>
      <c r="BE225" s="15"/>
      <c r="BF225" s="5">
        <f t="shared" si="111"/>
        <v>12101</v>
      </c>
      <c r="BG225" s="42">
        <v>3803</v>
      </c>
      <c r="BH225" s="42">
        <v>2352</v>
      </c>
      <c r="BI225" s="42"/>
      <c r="BJ225" s="42"/>
      <c r="BK225" s="42">
        <v>5946</v>
      </c>
      <c r="BL225" s="42"/>
      <c r="BM225" s="15"/>
    </row>
    <row r="226" spans="1:65" outlineLevel="5" x14ac:dyDescent="0.3">
      <c r="A226" s="22">
        <f t="shared" si="81"/>
        <v>7</v>
      </c>
      <c r="B226" s="9">
        <f t="shared" si="112"/>
        <v>45111</v>
      </c>
      <c r="C226" s="150">
        <v>314858</v>
      </c>
      <c r="D226" s="64">
        <f t="shared" si="101"/>
        <v>37.799999999999997</v>
      </c>
      <c r="E226" s="12">
        <v>37.5</v>
      </c>
      <c r="F226" s="12">
        <v>38</v>
      </c>
      <c r="G226" s="12"/>
      <c r="H226" s="12"/>
      <c r="I226" s="12"/>
      <c r="J226" s="12"/>
      <c r="K226" s="12"/>
      <c r="L226" s="12"/>
      <c r="M226" s="74">
        <f t="shared" si="102"/>
        <v>7.1</v>
      </c>
      <c r="N226" s="83">
        <v>7.09</v>
      </c>
      <c r="O226" s="83">
        <v>7.14</v>
      </c>
      <c r="P226" s="83"/>
      <c r="Q226" s="83"/>
      <c r="R226" s="83"/>
      <c r="S226" s="83"/>
      <c r="T226" s="83"/>
      <c r="U226" s="83"/>
      <c r="V226" s="5">
        <f t="shared" si="103"/>
        <v>233</v>
      </c>
      <c r="W226" s="41">
        <v>194</v>
      </c>
      <c r="X226" s="41">
        <v>272</v>
      </c>
      <c r="Y226" s="41"/>
      <c r="Z226" s="41"/>
      <c r="AA226" s="41"/>
      <c r="AB226" s="41"/>
      <c r="AC226" s="41"/>
      <c r="AD226" s="41"/>
      <c r="AE226" s="5">
        <f t="shared" si="104"/>
        <v>4970</v>
      </c>
      <c r="AF226" s="41">
        <v>4805</v>
      </c>
      <c r="AG226" s="41">
        <v>5135</v>
      </c>
      <c r="AH226" s="41"/>
      <c r="AI226" s="41"/>
      <c r="AJ226" s="41"/>
      <c r="AK226" s="41"/>
      <c r="AL226" s="41"/>
      <c r="AM226" s="41"/>
      <c r="AN226" s="45">
        <f t="shared" si="105"/>
        <v>20.27027027027027</v>
      </c>
      <c r="AO226" s="41">
        <v>1036</v>
      </c>
      <c r="AP226" s="110">
        <v>3.89</v>
      </c>
      <c r="AQ226" s="110">
        <v>2.94</v>
      </c>
      <c r="AR226" s="126">
        <f t="shared" si="106"/>
        <v>75.578406169665797</v>
      </c>
      <c r="AS226" s="126">
        <f t="shared" si="107"/>
        <v>24.421593830334203</v>
      </c>
      <c r="AT226" s="45">
        <v>1173</v>
      </c>
      <c r="AU226" s="128">
        <v>2.69</v>
      </c>
      <c r="AV226" s="128">
        <v>1.78</v>
      </c>
      <c r="AW226" s="126">
        <f t="shared" si="108"/>
        <v>66.171003717472118</v>
      </c>
      <c r="AX226" s="126">
        <f t="shared" si="109"/>
        <v>33.828996282527882</v>
      </c>
      <c r="AY226" s="64">
        <f t="shared" si="110"/>
        <v>36.794498018987774</v>
      </c>
      <c r="AZ226" s="97">
        <v>80.7</v>
      </c>
      <c r="BA226" s="68"/>
      <c r="BB226" s="68"/>
      <c r="BC226" s="68"/>
      <c r="BD226" s="68"/>
      <c r="BE226" s="15"/>
      <c r="BF226" s="5">
        <f t="shared" si="111"/>
        <v>10585</v>
      </c>
      <c r="BG226" s="42">
        <v>2360</v>
      </c>
      <c r="BH226" s="42">
        <v>2352</v>
      </c>
      <c r="BI226" s="42"/>
      <c r="BJ226" s="42"/>
      <c r="BK226" s="42">
        <v>5873</v>
      </c>
      <c r="BL226" s="42"/>
      <c r="BM226" s="15"/>
    </row>
    <row r="227" spans="1:65" outlineLevel="5" x14ac:dyDescent="0.3">
      <c r="A227" s="22">
        <f t="shared" si="81"/>
        <v>7</v>
      </c>
      <c r="B227" s="9">
        <f t="shared" si="112"/>
        <v>45112</v>
      </c>
      <c r="C227" s="150">
        <v>327013</v>
      </c>
      <c r="D227" s="64">
        <f t="shared" si="101"/>
        <v>36</v>
      </c>
      <c r="E227" s="12">
        <v>35.5</v>
      </c>
      <c r="F227" s="12">
        <v>36.5</v>
      </c>
      <c r="G227" s="12"/>
      <c r="H227" s="12"/>
      <c r="I227" s="12"/>
      <c r="J227" s="12"/>
      <c r="K227" s="12"/>
      <c r="L227" s="12"/>
      <c r="M227" s="74">
        <f t="shared" si="102"/>
        <v>7.1</v>
      </c>
      <c r="N227" s="83">
        <v>7.1</v>
      </c>
      <c r="O227" s="83">
        <v>7.11</v>
      </c>
      <c r="P227" s="83"/>
      <c r="Q227" s="83"/>
      <c r="R227" s="83"/>
      <c r="S227" s="83"/>
      <c r="T227" s="83"/>
      <c r="U227" s="83"/>
      <c r="V227" s="5" t="str">
        <f t="shared" si="103"/>
        <v/>
      </c>
      <c r="W227" s="41" t="s">
        <v>103</v>
      </c>
      <c r="X227" s="41" t="s">
        <v>103</v>
      </c>
      <c r="Y227" s="41"/>
      <c r="Z227" s="41"/>
      <c r="AA227" s="41"/>
      <c r="AB227" s="41"/>
      <c r="AC227" s="41"/>
      <c r="AD227" s="41"/>
      <c r="AE227" s="5" t="str">
        <f t="shared" si="104"/>
        <v/>
      </c>
      <c r="AF227" s="41" t="s">
        <v>103</v>
      </c>
      <c r="AG227" s="41" t="s">
        <v>103</v>
      </c>
      <c r="AH227" s="41"/>
      <c r="AI227" s="41"/>
      <c r="AJ227" s="41"/>
      <c r="AK227" s="41"/>
      <c r="AL227" s="41"/>
      <c r="AM227" s="41"/>
      <c r="AN227" s="45">
        <f t="shared" si="105"/>
        <v>19.108280254777071</v>
      </c>
      <c r="AO227" s="41">
        <v>1099</v>
      </c>
      <c r="AP227" s="110" t="s">
        <v>103</v>
      </c>
      <c r="AQ227" s="110" t="s">
        <v>103</v>
      </c>
      <c r="AR227" s="126" t="str">
        <f t="shared" si="106"/>
        <v/>
      </c>
      <c r="AS227" s="126" t="str">
        <f t="shared" si="107"/>
        <v/>
      </c>
      <c r="AT227" s="45">
        <v>1189</v>
      </c>
      <c r="AU227" s="128"/>
      <c r="AV227" s="128"/>
      <c r="AW227" s="126" t="str">
        <f t="shared" si="108"/>
        <v/>
      </c>
      <c r="AX227" s="126" t="str">
        <f t="shared" si="109"/>
        <v/>
      </c>
      <c r="AY227" s="64" t="str">
        <f t="shared" si="110"/>
        <v/>
      </c>
      <c r="AZ227" s="97">
        <v>80.67</v>
      </c>
      <c r="BA227" s="68"/>
      <c r="BB227" s="68"/>
      <c r="BC227" s="68"/>
      <c r="BD227" s="68"/>
      <c r="BE227" s="15"/>
      <c r="BF227" s="5">
        <f t="shared" si="111"/>
        <v>8369</v>
      </c>
      <c r="BG227" s="42" t="s">
        <v>103</v>
      </c>
      <c r="BH227" s="42">
        <v>2352</v>
      </c>
      <c r="BI227" s="42"/>
      <c r="BJ227" s="42"/>
      <c r="BK227" s="42">
        <v>6017</v>
      </c>
      <c r="BL227" s="42"/>
      <c r="BM227" s="15"/>
    </row>
    <row r="228" spans="1:65" outlineLevel="5" x14ac:dyDescent="0.3">
      <c r="A228" s="22">
        <f t="shared" si="81"/>
        <v>7</v>
      </c>
      <c r="B228" s="9">
        <f t="shared" si="112"/>
        <v>45113</v>
      </c>
      <c r="C228" s="150">
        <v>334664</v>
      </c>
      <c r="D228" s="64">
        <f t="shared" si="101"/>
        <v>36</v>
      </c>
      <c r="E228" s="12">
        <v>36</v>
      </c>
      <c r="F228" s="12">
        <v>36</v>
      </c>
      <c r="G228" s="12"/>
      <c r="H228" s="12"/>
      <c r="I228" s="12"/>
      <c r="J228" s="12"/>
      <c r="K228" s="12"/>
      <c r="L228" s="12"/>
      <c r="M228" s="74">
        <f t="shared" si="102"/>
        <v>7.1</v>
      </c>
      <c r="N228" s="83">
        <v>7.08</v>
      </c>
      <c r="O228" s="83">
        <v>7.14</v>
      </c>
      <c r="P228" s="83"/>
      <c r="Q228" s="83"/>
      <c r="R228" s="83"/>
      <c r="S228" s="83"/>
      <c r="T228" s="83"/>
      <c r="U228" s="83"/>
      <c r="V228" s="5" t="str">
        <f t="shared" si="103"/>
        <v/>
      </c>
      <c r="W228" s="41" t="s">
        <v>103</v>
      </c>
      <c r="X228" s="41" t="s">
        <v>103</v>
      </c>
      <c r="Y228" s="41"/>
      <c r="Z228" s="41"/>
      <c r="AA228" s="41"/>
      <c r="AB228" s="41"/>
      <c r="AC228" s="41"/>
      <c r="AD228" s="41"/>
      <c r="AE228" s="5" t="str">
        <f t="shared" si="104"/>
        <v/>
      </c>
      <c r="AF228" s="41" t="s">
        <v>103</v>
      </c>
      <c r="AG228" s="41" t="s">
        <v>103</v>
      </c>
      <c r="AH228" s="41"/>
      <c r="AI228" s="41"/>
      <c r="AJ228" s="41"/>
      <c r="AK228" s="41"/>
      <c r="AL228" s="41"/>
      <c r="AM228" s="41"/>
      <c r="AN228" s="45">
        <f t="shared" si="105"/>
        <v>21.428571428571427</v>
      </c>
      <c r="AO228" s="41">
        <v>980</v>
      </c>
      <c r="AP228" s="110" t="s">
        <v>103</v>
      </c>
      <c r="AQ228" s="110" t="s">
        <v>103</v>
      </c>
      <c r="AR228" s="126" t="str">
        <f t="shared" si="106"/>
        <v/>
      </c>
      <c r="AS228" s="126" t="str">
        <f t="shared" si="107"/>
        <v/>
      </c>
      <c r="AT228" s="45">
        <v>1121</v>
      </c>
      <c r="AU228" s="128"/>
      <c r="AV228" s="128"/>
      <c r="AW228" s="126" t="str">
        <f t="shared" si="108"/>
        <v/>
      </c>
      <c r="AX228" s="126" t="str">
        <f t="shared" si="109"/>
        <v/>
      </c>
      <c r="AY228" s="64" t="str">
        <f t="shared" si="110"/>
        <v/>
      </c>
      <c r="AZ228" s="97">
        <v>80.900000000000006</v>
      </c>
      <c r="BA228" s="68">
        <v>61.6</v>
      </c>
      <c r="BB228" s="68">
        <v>32.9</v>
      </c>
      <c r="BC228" s="68">
        <f>1874*0.0001</f>
        <v>0.18740000000000001</v>
      </c>
      <c r="BD228" s="68"/>
      <c r="BE228" s="15"/>
      <c r="BF228" s="5">
        <f t="shared" si="111"/>
        <v>10809</v>
      </c>
      <c r="BG228" s="42">
        <v>2487</v>
      </c>
      <c r="BH228" s="42">
        <v>2352</v>
      </c>
      <c r="BI228" s="42"/>
      <c r="BJ228" s="42"/>
      <c r="BK228" s="42">
        <v>5970</v>
      </c>
      <c r="BL228" s="42"/>
      <c r="BM228" s="15"/>
    </row>
    <row r="229" spans="1:65" outlineLevel="5" x14ac:dyDescent="0.3">
      <c r="A229" s="22">
        <f t="shared" si="81"/>
        <v>7</v>
      </c>
      <c r="B229" s="9">
        <f t="shared" si="112"/>
        <v>45114</v>
      </c>
      <c r="C229" s="150">
        <v>336552</v>
      </c>
      <c r="D229" s="64">
        <f t="shared" si="101"/>
        <v>36</v>
      </c>
      <c r="E229" s="12">
        <v>36</v>
      </c>
      <c r="F229" s="12">
        <v>36</v>
      </c>
      <c r="G229" s="12"/>
      <c r="H229" s="12"/>
      <c r="I229" s="12"/>
      <c r="J229" s="12"/>
      <c r="K229" s="12"/>
      <c r="L229" s="12"/>
      <c r="M229" s="74">
        <f t="shared" si="102"/>
        <v>7.1</v>
      </c>
      <c r="N229" s="83">
        <v>7.06</v>
      </c>
      <c r="O229" s="83">
        <v>7.1</v>
      </c>
      <c r="P229" s="83"/>
      <c r="Q229" s="83"/>
      <c r="R229" s="83"/>
      <c r="S229" s="83"/>
      <c r="T229" s="83"/>
      <c r="U229" s="83"/>
      <c r="V229" s="5" t="str">
        <f t="shared" si="103"/>
        <v/>
      </c>
      <c r="W229" s="41" t="s">
        <v>103</v>
      </c>
      <c r="X229" s="41" t="s">
        <v>103</v>
      </c>
      <c r="Y229" s="41"/>
      <c r="Z229" s="41"/>
      <c r="AA229" s="41"/>
      <c r="AB229" s="41"/>
      <c r="AC229" s="41"/>
      <c r="AD229" s="41"/>
      <c r="AE229" s="5" t="str">
        <f t="shared" si="104"/>
        <v/>
      </c>
      <c r="AF229" s="41" t="s">
        <v>103</v>
      </c>
      <c r="AG229" s="41" t="s">
        <v>103</v>
      </c>
      <c r="AH229" s="41"/>
      <c r="AI229" s="41"/>
      <c r="AJ229" s="41"/>
      <c r="AK229" s="41"/>
      <c r="AL229" s="41"/>
      <c r="AM229" s="41"/>
      <c r="AN229" s="45">
        <f t="shared" si="105"/>
        <v>20.467836257309941</v>
      </c>
      <c r="AO229" s="41">
        <v>1026</v>
      </c>
      <c r="AP229" s="110" t="s">
        <v>103</v>
      </c>
      <c r="AQ229" s="110" t="s">
        <v>103</v>
      </c>
      <c r="AR229" s="126" t="str">
        <f t="shared" si="106"/>
        <v/>
      </c>
      <c r="AS229" s="126" t="str">
        <f t="shared" si="107"/>
        <v/>
      </c>
      <c r="AT229" s="45">
        <v>1154</v>
      </c>
      <c r="AU229" s="128"/>
      <c r="AV229" s="128"/>
      <c r="AW229" s="126" t="str">
        <f t="shared" si="108"/>
        <v/>
      </c>
      <c r="AX229" s="126" t="str">
        <f t="shared" si="109"/>
        <v/>
      </c>
      <c r="AY229" s="64" t="str">
        <f t="shared" si="110"/>
        <v/>
      </c>
      <c r="AZ229" s="97">
        <v>81.010000000000005</v>
      </c>
      <c r="BA229" s="68" t="s">
        <v>103</v>
      </c>
      <c r="BB229" s="68" t="s">
        <v>103</v>
      </c>
      <c r="BC229" s="68" t="s">
        <v>103</v>
      </c>
      <c r="BD229" s="68"/>
      <c r="BE229" s="15"/>
      <c r="BF229" s="5">
        <f t="shared" si="111"/>
        <v>12148</v>
      </c>
      <c r="BG229" s="42">
        <v>4030</v>
      </c>
      <c r="BH229" s="42">
        <v>2352</v>
      </c>
      <c r="BI229" s="42"/>
      <c r="BJ229" s="42"/>
      <c r="BK229" s="42">
        <v>5766</v>
      </c>
      <c r="BL229" s="42"/>
      <c r="BM229" s="15"/>
    </row>
    <row r="230" spans="1:65" outlineLevel="5" x14ac:dyDescent="0.3">
      <c r="A230" s="22">
        <f t="shared" si="81"/>
        <v>7</v>
      </c>
      <c r="B230" s="9">
        <f t="shared" si="112"/>
        <v>45115</v>
      </c>
      <c r="C230" s="150">
        <v>340752</v>
      </c>
      <c r="D230" s="64">
        <f t="shared" si="101"/>
        <v>36.299999999999997</v>
      </c>
      <c r="E230" s="12">
        <v>36</v>
      </c>
      <c r="F230" s="12">
        <v>36.5</v>
      </c>
      <c r="G230" s="12"/>
      <c r="H230" s="12"/>
      <c r="I230" s="12"/>
      <c r="J230" s="12"/>
      <c r="K230" s="12"/>
      <c r="L230" s="12"/>
      <c r="M230" s="74">
        <f t="shared" si="102"/>
        <v>7.1</v>
      </c>
      <c r="N230" s="83">
        <v>7.05</v>
      </c>
      <c r="O230" s="83">
        <v>7.09</v>
      </c>
      <c r="P230" s="83"/>
      <c r="Q230" s="83"/>
      <c r="R230" s="83"/>
      <c r="S230" s="83"/>
      <c r="T230" s="83"/>
      <c r="U230" s="83"/>
      <c r="V230" s="5" t="str">
        <f t="shared" si="103"/>
        <v/>
      </c>
      <c r="W230" s="41" t="s">
        <v>103</v>
      </c>
      <c r="X230" s="41" t="s">
        <v>103</v>
      </c>
      <c r="Y230" s="41"/>
      <c r="Z230" s="41"/>
      <c r="AA230" s="41"/>
      <c r="AB230" s="41"/>
      <c r="AC230" s="41"/>
      <c r="AD230" s="41"/>
      <c r="AE230" s="5" t="str">
        <f t="shared" si="104"/>
        <v/>
      </c>
      <c r="AF230" s="41" t="s">
        <v>103</v>
      </c>
      <c r="AG230" s="41" t="s">
        <v>103</v>
      </c>
      <c r="AH230" s="41"/>
      <c r="AI230" s="41"/>
      <c r="AJ230" s="41"/>
      <c r="AK230" s="41"/>
      <c r="AL230" s="41"/>
      <c r="AM230" s="41"/>
      <c r="AN230" s="45">
        <f t="shared" si="105"/>
        <v>22.801302931596091</v>
      </c>
      <c r="AO230" s="41">
        <v>921</v>
      </c>
      <c r="AP230" s="110" t="s">
        <v>103</v>
      </c>
      <c r="AQ230" s="110" t="s">
        <v>103</v>
      </c>
      <c r="AR230" s="126" t="str">
        <f t="shared" si="106"/>
        <v/>
      </c>
      <c r="AS230" s="126" t="str">
        <f t="shared" si="107"/>
        <v/>
      </c>
      <c r="AT230" s="45">
        <v>1108</v>
      </c>
      <c r="AU230" s="128"/>
      <c r="AV230" s="128"/>
      <c r="AW230" s="126" t="str">
        <f t="shared" si="108"/>
        <v/>
      </c>
      <c r="AX230" s="126" t="str">
        <f t="shared" si="109"/>
        <v/>
      </c>
      <c r="AY230" s="64" t="str">
        <f t="shared" si="110"/>
        <v/>
      </c>
      <c r="AZ230" s="97" t="s">
        <v>103</v>
      </c>
      <c r="BA230" s="68" t="s">
        <v>103</v>
      </c>
      <c r="BB230" s="68" t="s">
        <v>103</v>
      </c>
      <c r="BC230" s="68" t="s">
        <v>103</v>
      </c>
      <c r="BD230" s="68"/>
      <c r="BE230" s="15"/>
      <c r="BF230" s="5">
        <f t="shared" si="111"/>
        <v>11785</v>
      </c>
      <c r="BG230" s="42">
        <v>3744</v>
      </c>
      <c r="BH230" s="42">
        <v>2352</v>
      </c>
      <c r="BI230" s="42"/>
      <c r="BJ230" s="42"/>
      <c r="BK230" s="42">
        <v>5689</v>
      </c>
      <c r="BL230" s="42"/>
      <c r="BM230" s="15"/>
    </row>
    <row r="231" spans="1:65" outlineLevel="5" x14ac:dyDescent="0.3">
      <c r="A231" s="22">
        <f t="shared" si="81"/>
        <v>7</v>
      </c>
      <c r="B231" s="9">
        <f t="shared" si="112"/>
        <v>45116</v>
      </c>
      <c r="C231" s="150">
        <v>316885</v>
      </c>
      <c r="D231" s="64">
        <f t="shared" si="101"/>
        <v>36.299999999999997</v>
      </c>
      <c r="E231" s="12">
        <v>36.5</v>
      </c>
      <c r="F231" s="12">
        <v>36</v>
      </c>
      <c r="G231" s="12"/>
      <c r="H231" s="12"/>
      <c r="I231" s="12"/>
      <c r="J231" s="12"/>
      <c r="K231" s="12"/>
      <c r="L231" s="12"/>
      <c r="M231" s="74">
        <f t="shared" si="102"/>
        <v>7.1</v>
      </c>
      <c r="N231" s="83">
        <v>7.07</v>
      </c>
      <c r="O231" s="83">
        <v>7.11</v>
      </c>
      <c r="P231" s="83"/>
      <c r="Q231" s="83"/>
      <c r="R231" s="83"/>
      <c r="S231" s="83"/>
      <c r="T231" s="83"/>
      <c r="U231" s="83"/>
      <c r="V231" s="5" t="str">
        <f t="shared" si="103"/>
        <v/>
      </c>
      <c r="W231" s="41" t="s">
        <v>103</v>
      </c>
      <c r="X231" s="41" t="s">
        <v>103</v>
      </c>
      <c r="Y231" s="41"/>
      <c r="Z231" s="41"/>
      <c r="AA231" s="41"/>
      <c r="AB231" s="41"/>
      <c r="AC231" s="41"/>
      <c r="AD231" s="41"/>
      <c r="AE231" s="5" t="str">
        <f t="shared" si="104"/>
        <v/>
      </c>
      <c r="AF231" s="41" t="s">
        <v>103</v>
      </c>
      <c r="AG231" s="41" t="s">
        <v>103</v>
      </c>
      <c r="AH231" s="41"/>
      <c r="AI231" s="41"/>
      <c r="AJ231" s="41"/>
      <c r="AK231" s="41"/>
      <c r="AL231" s="41"/>
      <c r="AM231" s="41"/>
      <c r="AN231" s="45">
        <f t="shared" si="105"/>
        <v>23.890784982935152</v>
      </c>
      <c r="AO231" s="41">
        <v>879</v>
      </c>
      <c r="AP231" s="110" t="s">
        <v>103</v>
      </c>
      <c r="AQ231" s="110" t="s">
        <v>103</v>
      </c>
      <c r="AR231" s="126" t="str">
        <f t="shared" si="106"/>
        <v/>
      </c>
      <c r="AS231" s="126" t="str">
        <f t="shared" si="107"/>
        <v/>
      </c>
      <c r="AT231" s="45">
        <v>1066</v>
      </c>
      <c r="AU231" s="128"/>
      <c r="AV231" s="128"/>
      <c r="AW231" s="126" t="str">
        <f t="shared" si="108"/>
        <v/>
      </c>
      <c r="AX231" s="126" t="str">
        <f t="shared" si="109"/>
        <v/>
      </c>
      <c r="AY231" s="64" t="str">
        <f t="shared" si="110"/>
        <v/>
      </c>
      <c r="AZ231" s="97" t="s">
        <v>103</v>
      </c>
      <c r="BA231" s="68" t="s">
        <v>103</v>
      </c>
      <c r="BB231" s="68" t="s">
        <v>103</v>
      </c>
      <c r="BC231" s="68" t="s">
        <v>103</v>
      </c>
      <c r="BD231" s="68"/>
      <c r="BE231" s="15"/>
      <c r="BF231" s="5">
        <f t="shared" si="111"/>
        <v>12059</v>
      </c>
      <c r="BG231" s="42">
        <v>3861</v>
      </c>
      <c r="BH231" s="42">
        <v>2352</v>
      </c>
      <c r="BI231" s="42"/>
      <c r="BJ231" s="42"/>
      <c r="BK231" s="42">
        <v>5846</v>
      </c>
      <c r="BL231" s="42"/>
      <c r="BM231" s="15"/>
    </row>
    <row r="232" spans="1:65" outlineLevel="5" x14ac:dyDescent="0.3">
      <c r="A232" s="22">
        <f t="shared" si="81"/>
        <v>7</v>
      </c>
      <c r="B232" s="9">
        <f t="shared" si="112"/>
        <v>45117</v>
      </c>
      <c r="C232" s="150">
        <v>318857</v>
      </c>
      <c r="D232" s="64">
        <f t="shared" si="101"/>
        <v>36.5</v>
      </c>
      <c r="E232" s="12">
        <v>36.5</v>
      </c>
      <c r="F232" s="12">
        <v>36.5</v>
      </c>
      <c r="G232" s="12"/>
      <c r="H232" s="12"/>
      <c r="I232" s="12"/>
      <c r="J232" s="12"/>
      <c r="K232" s="12"/>
      <c r="L232" s="12"/>
      <c r="M232" s="74">
        <f t="shared" si="102"/>
        <v>7.1</v>
      </c>
      <c r="N232" s="83">
        <v>7.09</v>
      </c>
      <c r="O232" s="83">
        <v>7.13</v>
      </c>
      <c r="P232" s="83"/>
      <c r="Q232" s="83"/>
      <c r="R232" s="83"/>
      <c r="S232" s="83"/>
      <c r="T232" s="83"/>
      <c r="U232" s="83"/>
      <c r="V232" s="5" t="str">
        <f t="shared" si="103"/>
        <v/>
      </c>
      <c r="W232" s="41" t="s">
        <v>103</v>
      </c>
      <c r="X232" s="41" t="s">
        <v>103</v>
      </c>
      <c r="Y232" s="41"/>
      <c r="Z232" s="41"/>
      <c r="AA232" s="41"/>
      <c r="AB232" s="41"/>
      <c r="AC232" s="41"/>
      <c r="AD232" s="41"/>
      <c r="AE232" s="5" t="str">
        <f t="shared" si="104"/>
        <v/>
      </c>
      <c r="AF232" s="41" t="s">
        <v>103</v>
      </c>
      <c r="AG232" s="41" t="s">
        <v>103</v>
      </c>
      <c r="AH232" s="41"/>
      <c r="AI232" s="41"/>
      <c r="AJ232" s="41"/>
      <c r="AK232" s="41"/>
      <c r="AL232" s="41"/>
      <c r="AM232" s="41"/>
      <c r="AN232" s="45">
        <f t="shared" si="105"/>
        <v>21.428571428571427</v>
      </c>
      <c r="AO232" s="41">
        <v>980</v>
      </c>
      <c r="AP232" s="110" t="s">
        <v>103</v>
      </c>
      <c r="AQ232" s="110" t="s">
        <v>103</v>
      </c>
      <c r="AR232" s="126" t="str">
        <f t="shared" si="106"/>
        <v/>
      </c>
      <c r="AS232" s="126" t="str">
        <f t="shared" si="107"/>
        <v/>
      </c>
      <c r="AT232" s="45">
        <v>1126</v>
      </c>
      <c r="AU232" s="128"/>
      <c r="AV232" s="128"/>
      <c r="AW232" s="126" t="str">
        <f t="shared" si="108"/>
        <v/>
      </c>
      <c r="AX232" s="126" t="str">
        <f t="shared" si="109"/>
        <v/>
      </c>
      <c r="AY232" s="64" t="str">
        <f t="shared" si="110"/>
        <v/>
      </c>
      <c r="AZ232" s="97">
        <v>81.05</v>
      </c>
      <c r="BA232" s="68" t="s">
        <v>103</v>
      </c>
      <c r="BB232" s="68" t="s">
        <v>103</v>
      </c>
      <c r="BC232" s="68" t="s">
        <v>103</v>
      </c>
      <c r="BD232" s="68"/>
      <c r="BE232" s="15"/>
      <c r="BF232" s="5">
        <f t="shared" si="111"/>
        <v>12317</v>
      </c>
      <c r="BG232" s="42">
        <v>3839</v>
      </c>
      <c r="BH232" s="42">
        <v>2352</v>
      </c>
      <c r="BI232" s="42"/>
      <c r="BJ232" s="42"/>
      <c r="BK232" s="42">
        <v>6126</v>
      </c>
      <c r="BL232" s="42"/>
      <c r="BM232" s="15"/>
    </row>
    <row r="233" spans="1:65" outlineLevel="5" x14ac:dyDescent="0.3">
      <c r="A233" s="22">
        <f t="shared" si="81"/>
        <v>7</v>
      </c>
      <c r="B233" s="9">
        <f t="shared" si="112"/>
        <v>45118</v>
      </c>
      <c r="C233" s="150">
        <v>333720</v>
      </c>
      <c r="D233" s="64">
        <f t="shared" si="101"/>
        <v>36.799999999999997</v>
      </c>
      <c r="E233" s="12">
        <v>36.5</v>
      </c>
      <c r="F233" s="12">
        <v>37</v>
      </c>
      <c r="G233" s="12"/>
      <c r="H233" s="12"/>
      <c r="I233" s="12"/>
      <c r="J233" s="12"/>
      <c r="K233" s="12"/>
      <c r="L233" s="12"/>
      <c r="M233" s="74">
        <f t="shared" si="102"/>
        <v>7.1</v>
      </c>
      <c r="N233" s="83">
        <v>7.07</v>
      </c>
      <c r="O233" s="83">
        <v>7.08</v>
      </c>
      <c r="P233" s="83"/>
      <c r="Q233" s="83"/>
      <c r="R233" s="83"/>
      <c r="S233" s="83"/>
      <c r="T233" s="83"/>
      <c r="U233" s="83"/>
      <c r="V233" s="5">
        <f t="shared" si="103"/>
        <v>215</v>
      </c>
      <c r="W233" s="41">
        <v>188</v>
      </c>
      <c r="X233" s="41">
        <v>242</v>
      </c>
      <c r="Y233" s="41"/>
      <c r="Z233" s="41"/>
      <c r="AA233" s="41"/>
      <c r="AB233" s="41"/>
      <c r="AC233" s="41"/>
      <c r="AD233" s="41"/>
      <c r="AE233" s="5">
        <f t="shared" si="104"/>
        <v>5390</v>
      </c>
      <c r="AF233" s="41">
        <v>5400</v>
      </c>
      <c r="AG233" s="41">
        <v>5380</v>
      </c>
      <c r="AH233" s="41"/>
      <c r="AI233" s="41"/>
      <c r="AJ233" s="41"/>
      <c r="AK233" s="41"/>
      <c r="AL233" s="41"/>
      <c r="AM233" s="41"/>
      <c r="AN233" s="45">
        <f t="shared" si="105"/>
        <v>22.082018927444796</v>
      </c>
      <c r="AO233" s="41">
        <v>951</v>
      </c>
      <c r="AP233" s="110">
        <v>3.77</v>
      </c>
      <c r="AQ233" s="110">
        <v>2.74</v>
      </c>
      <c r="AR233" s="126">
        <f t="shared" si="106"/>
        <v>72.679045092838209</v>
      </c>
      <c r="AS233" s="126">
        <f t="shared" si="107"/>
        <v>27.320954907161791</v>
      </c>
      <c r="AT233" s="45">
        <v>1065</v>
      </c>
      <c r="AU233" s="128">
        <v>2.73</v>
      </c>
      <c r="AV233" s="128">
        <v>1.79</v>
      </c>
      <c r="AW233" s="126">
        <f t="shared" si="108"/>
        <v>65.567765567765562</v>
      </c>
      <c r="AX233" s="126">
        <f t="shared" si="109"/>
        <v>34.432234432234438</v>
      </c>
      <c r="AY233" s="64">
        <f t="shared" si="110"/>
        <v>28.416679608634944</v>
      </c>
      <c r="AZ233" s="97">
        <v>79.09</v>
      </c>
      <c r="BA233" s="68" t="s">
        <v>103</v>
      </c>
      <c r="BB233" s="68" t="s">
        <v>103</v>
      </c>
      <c r="BC233" s="68" t="s">
        <v>103</v>
      </c>
      <c r="BD233" s="68"/>
      <c r="BE233" s="15"/>
      <c r="BF233" s="5">
        <f t="shared" si="111"/>
        <v>12716</v>
      </c>
      <c r="BG233" s="42">
        <v>3708</v>
      </c>
      <c r="BH233" s="42">
        <v>2352</v>
      </c>
      <c r="BI233" s="42"/>
      <c r="BJ233" s="42"/>
      <c r="BK233" s="42">
        <v>6656</v>
      </c>
      <c r="BL233" s="42"/>
      <c r="BM233" s="15"/>
    </row>
    <row r="234" spans="1:65" outlineLevel="5" x14ac:dyDescent="0.3">
      <c r="A234" s="22">
        <f t="shared" si="81"/>
        <v>7</v>
      </c>
      <c r="B234" s="9">
        <f t="shared" si="112"/>
        <v>45119</v>
      </c>
      <c r="C234" s="150">
        <v>342540</v>
      </c>
      <c r="D234" s="64">
        <f t="shared" si="101"/>
        <v>38</v>
      </c>
      <c r="E234" s="12">
        <v>38</v>
      </c>
      <c r="F234" s="12">
        <v>38</v>
      </c>
      <c r="G234" s="12"/>
      <c r="H234" s="12"/>
      <c r="I234" s="12"/>
      <c r="J234" s="12"/>
      <c r="K234" s="12"/>
      <c r="L234" s="12"/>
      <c r="M234" s="74">
        <f t="shared" si="102"/>
        <v>7.1</v>
      </c>
      <c r="N234" s="83">
        <v>7.09</v>
      </c>
      <c r="O234" s="83">
        <v>7.09</v>
      </c>
      <c r="P234" s="83"/>
      <c r="Q234" s="83"/>
      <c r="R234" s="83"/>
      <c r="S234" s="83"/>
      <c r="T234" s="83"/>
      <c r="U234" s="83"/>
      <c r="V234" s="5" t="str">
        <f t="shared" si="103"/>
        <v/>
      </c>
      <c r="W234" s="41" t="s">
        <v>103</v>
      </c>
      <c r="X234" s="41" t="s">
        <v>103</v>
      </c>
      <c r="Y234" s="41"/>
      <c r="Z234" s="41"/>
      <c r="AA234" s="41"/>
      <c r="AB234" s="41"/>
      <c r="AC234" s="41"/>
      <c r="AD234" s="41"/>
      <c r="AE234" s="5" t="str">
        <f t="shared" si="104"/>
        <v/>
      </c>
      <c r="AF234" s="41" t="s">
        <v>103</v>
      </c>
      <c r="AG234" s="41" t="s">
        <v>103</v>
      </c>
      <c r="AH234" s="41"/>
      <c r="AI234" s="41"/>
      <c r="AJ234" s="41"/>
      <c r="AK234" s="41"/>
      <c r="AL234" s="41"/>
      <c r="AM234" s="41"/>
      <c r="AN234" s="45">
        <f t="shared" si="105"/>
        <v>27.34375</v>
      </c>
      <c r="AO234" s="41">
        <v>768</v>
      </c>
      <c r="AP234" s="110" t="s">
        <v>103</v>
      </c>
      <c r="AQ234" s="110" t="s">
        <v>103</v>
      </c>
      <c r="AR234" s="126" t="str">
        <f t="shared" si="106"/>
        <v/>
      </c>
      <c r="AS234" s="126" t="str">
        <f t="shared" si="107"/>
        <v/>
      </c>
      <c r="AT234" s="45">
        <v>860</v>
      </c>
      <c r="AU234" s="128"/>
      <c r="AV234" s="128"/>
      <c r="AW234" s="126" t="str">
        <f t="shared" si="108"/>
        <v/>
      </c>
      <c r="AX234" s="126" t="str">
        <f t="shared" si="109"/>
        <v/>
      </c>
      <c r="AY234" s="64" t="str">
        <f t="shared" si="110"/>
        <v/>
      </c>
      <c r="AZ234" s="97">
        <v>79.38</v>
      </c>
      <c r="BA234" s="68" t="s">
        <v>103</v>
      </c>
      <c r="BB234" s="68" t="s">
        <v>103</v>
      </c>
      <c r="BC234" s="68" t="s">
        <v>103</v>
      </c>
      <c r="BD234" s="68"/>
      <c r="BE234" s="15"/>
      <c r="BF234" s="5">
        <f t="shared" si="111"/>
        <v>11845</v>
      </c>
      <c r="BG234" s="42">
        <v>2836</v>
      </c>
      <c r="BH234" s="42">
        <v>2352</v>
      </c>
      <c r="BI234" s="42"/>
      <c r="BJ234" s="42"/>
      <c r="BK234" s="42">
        <v>6657</v>
      </c>
      <c r="BL234" s="42"/>
      <c r="BM234" s="15"/>
    </row>
    <row r="235" spans="1:65" outlineLevel="5" x14ac:dyDescent="0.3">
      <c r="A235" s="22">
        <f t="shared" ref="A235:A306" si="113">MONTH(B235)</f>
        <v>7</v>
      </c>
      <c r="B235" s="9">
        <f t="shared" si="112"/>
        <v>45120</v>
      </c>
      <c r="C235" s="150">
        <v>340496</v>
      </c>
      <c r="D235" s="64">
        <f t="shared" si="101"/>
        <v>37</v>
      </c>
      <c r="E235" s="12">
        <v>37</v>
      </c>
      <c r="F235" s="12">
        <v>37</v>
      </c>
      <c r="G235" s="12"/>
      <c r="H235" s="12"/>
      <c r="I235" s="12"/>
      <c r="J235" s="12"/>
      <c r="K235" s="12"/>
      <c r="L235" s="12"/>
      <c r="M235" s="74">
        <f t="shared" si="102"/>
        <v>7.1</v>
      </c>
      <c r="N235" s="83">
        <v>7.11</v>
      </c>
      <c r="O235" s="83">
        <v>7.11</v>
      </c>
      <c r="P235" s="83"/>
      <c r="Q235" s="83"/>
      <c r="R235" s="83"/>
      <c r="S235" s="83"/>
      <c r="T235" s="83"/>
      <c r="U235" s="83"/>
      <c r="V235" s="5" t="str">
        <f t="shared" si="103"/>
        <v/>
      </c>
      <c r="W235" s="41" t="s">
        <v>103</v>
      </c>
      <c r="X235" s="41" t="s">
        <v>103</v>
      </c>
      <c r="Y235" s="41"/>
      <c r="Z235" s="41"/>
      <c r="AA235" s="41"/>
      <c r="AB235" s="41"/>
      <c r="AC235" s="41"/>
      <c r="AD235" s="41"/>
      <c r="AE235" s="5" t="str">
        <f t="shared" si="104"/>
        <v/>
      </c>
      <c r="AF235" s="41" t="s">
        <v>103</v>
      </c>
      <c r="AG235" s="41" t="s">
        <v>103</v>
      </c>
      <c r="AH235" s="41"/>
      <c r="AI235" s="41"/>
      <c r="AJ235" s="41"/>
      <c r="AK235" s="41"/>
      <c r="AL235" s="41"/>
      <c r="AM235" s="41"/>
      <c r="AN235" s="45">
        <f t="shared" si="105"/>
        <v>23.755656108597286</v>
      </c>
      <c r="AO235" s="41">
        <v>884</v>
      </c>
      <c r="AP235" s="110" t="s">
        <v>103</v>
      </c>
      <c r="AQ235" s="110" t="s">
        <v>103</v>
      </c>
      <c r="AR235" s="126" t="str">
        <f t="shared" si="106"/>
        <v/>
      </c>
      <c r="AS235" s="126" t="str">
        <f t="shared" si="107"/>
        <v/>
      </c>
      <c r="AT235" s="45">
        <v>916</v>
      </c>
      <c r="AU235" s="128"/>
      <c r="AV235" s="128"/>
      <c r="AW235" s="126" t="str">
        <f t="shared" si="108"/>
        <v/>
      </c>
      <c r="AX235" s="126" t="str">
        <f t="shared" si="109"/>
        <v/>
      </c>
      <c r="AY235" s="64" t="str">
        <f t="shared" si="110"/>
        <v/>
      </c>
      <c r="AZ235" s="97">
        <v>79.45</v>
      </c>
      <c r="BA235" s="68">
        <v>63.9</v>
      </c>
      <c r="BB235" s="68">
        <v>33.799999999999997</v>
      </c>
      <c r="BC235" s="68">
        <f>1547*0.0001</f>
        <v>0.1547</v>
      </c>
      <c r="BD235" s="68"/>
      <c r="BE235" s="15"/>
      <c r="BF235" s="5">
        <f t="shared" si="111"/>
        <v>9011</v>
      </c>
      <c r="BG235" s="42" t="s">
        <v>103</v>
      </c>
      <c r="BH235" s="42">
        <v>2352</v>
      </c>
      <c r="BI235" s="42"/>
      <c r="BJ235" s="42"/>
      <c r="BK235" s="42">
        <v>6659</v>
      </c>
      <c r="BL235" s="42"/>
      <c r="BM235" s="15"/>
    </row>
    <row r="236" spans="1:65" outlineLevel="5" x14ac:dyDescent="0.3">
      <c r="A236" s="22">
        <f t="shared" si="113"/>
        <v>7</v>
      </c>
      <c r="B236" s="9">
        <f t="shared" si="112"/>
        <v>45121</v>
      </c>
      <c r="C236" s="150">
        <v>340646</v>
      </c>
      <c r="D236" s="64">
        <f t="shared" si="101"/>
        <v>36.299999999999997</v>
      </c>
      <c r="E236" s="12">
        <v>36</v>
      </c>
      <c r="F236" s="12">
        <v>36.5</v>
      </c>
      <c r="G236" s="12"/>
      <c r="H236" s="12"/>
      <c r="I236" s="12"/>
      <c r="J236" s="12"/>
      <c r="K236" s="12"/>
      <c r="L236" s="12"/>
      <c r="M236" s="74">
        <f t="shared" si="102"/>
        <v>7.1</v>
      </c>
      <c r="N236" s="83">
        <v>7.1</v>
      </c>
      <c r="O236" s="83">
        <v>7.09</v>
      </c>
      <c r="P236" s="83"/>
      <c r="Q236" s="83"/>
      <c r="R236" s="83"/>
      <c r="S236" s="83"/>
      <c r="T236" s="83"/>
      <c r="U236" s="83"/>
      <c r="V236" s="5" t="str">
        <f t="shared" si="103"/>
        <v/>
      </c>
      <c r="W236" s="41" t="s">
        <v>103</v>
      </c>
      <c r="X236" s="41" t="s">
        <v>103</v>
      </c>
      <c r="Y236" s="41"/>
      <c r="Z236" s="41"/>
      <c r="AA236" s="41"/>
      <c r="AB236" s="41"/>
      <c r="AC236" s="41"/>
      <c r="AD236" s="41"/>
      <c r="AE236" s="5" t="str">
        <f t="shared" si="104"/>
        <v/>
      </c>
      <c r="AF236" s="41" t="s">
        <v>103</v>
      </c>
      <c r="AG236" s="41" t="s">
        <v>103</v>
      </c>
      <c r="AH236" s="41"/>
      <c r="AI236" s="41"/>
      <c r="AJ236" s="41"/>
      <c r="AK236" s="41"/>
      <c r="AL236" s="41"/>
      <c r="AM236" s="41"/>
      <c r="AN236" s="45">
        <f t="shared" si="105"/>
        <v>25.179856115107913</v>
      </c>
      <c r="AO236" s="41">
        <v>834</v>
      </c>
      <c r="AP236" s="110" t="s">
        <v>103</v>
      </c>
      <c r="AQ236" s="110" t="s">
        <v>103</v>
      </c>
      <c r="AR236" s="126" t="str">
        <f t="shared" si="106"/>
        <v/>
      </c>
      <c r="AS236" s="126" t="str">
        <f t="shared" si="107"/>
        <v/>
      </c>
      <c r="AT236" s="45">
        <v>888</v>
      </c>
      <c r="AU236" s="128"/>
      <c r="AV236" s="128"/>
      <c r="AW236" s="126" t="str">
        <f t="shared" si="108"/>
        <v/>
      </c>
      <c r="AX236" s="126" t="str">
        <f t="shared" si="109"/>
        <v/>
      </c>
      <c r="AY236" s="64" t="str">
        <f t="shared" si="110"/>
        <v/>
      </c>
      <c r="AZ236" s="97">
        <v>79.61</v>
      </c>
      <c r="BA236" s="68" t="s">
        <v>103</v>
      </c>
      <c r="BB236" s="68" t="s">
        <v>103</v>
      </c>
      <c r="BC236" s="68" t="s">
        <v>103</v>
      </c>
      <c r="BD236" s="68"/>
      <c r="BE236" s="15"/>
      <c r="BF236" s="5">
        <f t="shared" si="111"/>
        <v>11165</v>
      </c>
      <c r="BG236" s="42">
        <v>2201</v>
      </c>
      <c r="BH236" s="42">
        <v>2352</v>
      </c>
      <c r="BI236" s="42"/>
      <c r="BJ236" s="42"/>
      <c r="BK236" s="42">
        <v>6612</v>
      </c>
      <c r="BL236" s="42"/>
      <c r="BM236" s="15"/>
    </row>
    <row r="237" spans="1:65" outlineLevel="5" x14ac:dyDescent="0.3">
      <c r="A237" s="22">
        <f t="shared" si="113"/>
        <v>7</v>
      </c>
      <c r="B237" s="9">
        <f t="shared" si="112"/>
        <v>45122</v>
      </c>
      <c r="C237" s="150">
        <v>340576</v>
      </c>
      <c r="D237" s="64">
        <f t="shared" si="101"/>
        <v>36.299999999999997</v>
      </c>
      <c r="E237" s="12">
        <v>36.5</v>
      </c>
      <c r="F237" s="12">
        <v>36</v>
      </c>
      <c r="G237" s="12"/>
      <c r="H237" s="12"/>
      <c r="I237" s="12"/>
      <c r="J237" s="12"/>
      <c r="K237" s="12"/>
      <c r="L237" s="12"/>
      <c r="M237" s="74">
        <f t="shared" si="102"/>
        <v>7.1</v>
      </c>
      <c r="N237" s="83">
        <v>7.09</v>
      </c>
      <c r="O237" s="83">
        <v>7.13</v>
      </c>
      <c r="P237" s="83"/>
      <c r="Q237" s="83"/>
      <c r="R237" s="83"/>
      <c r="S237" s="83"/>
      <c r="T237" s="83"/>
      <c r="U237" s="83"/>
      <c r="V237" s="5" t="str">
        <f t="shared" si="103"/>
        <v/>
      </c>
      <c r="W237" s="41" t="s">
        <v>103</v>
      </c>
      <c r="X237" s="41" t="s">
        <v>103</v>
      </c>
      <c r="Y237" s="41"/>
      <c r="Z237" s="41"/>
      <c r="AA237" s="41"/>
      <c r="AB237" s="41"/>
      <c r="AC237" s="41"/>
      <c r="AD237" s="41"/>
      <c r="AE237" s="5" t="str">
        <f t="shared" si="104"/>
        <v/>
      </c>
      <c r="AF237" s="41" t="s">
        <v>103</v>
      </c>
      <c r="AG237" s="41" t="s">
        <v>103</v>
      </c>
      <c r="AH237" s="41"/>
      <c r="AI237" s="41"/>
      <c r="AJ237" s="41"/>
      <c r="AK237" s="41"/>
      <c r="AL237" s="41"/>
      <c r="AM237" s="41"/>
      <c r="AN237" s="45">
        <f t="shared" si="105"/>
        <v>25.240384615384617</v>
      </c>
      <c r="AO237" s="41">
        <v>832</v>
      </c>
      <c r="AP237" s="110" t="s">
        <v>103</v>
      </c>
      <c r="AQ237" s="110" t="s">
        <v>103</v>
      </c>
      <c r="AR237" s="126" t="str">
        <f t="shared" si="106"/>
        <v/>
      </c>
      <c r="AS237" s="126" t="str">
        <f t="shared" si="107"/>
        <v/>
      </c>
      <c r="AT237" s="45">
        <v>1098</v>
      </c>
      <c r="AU237" s="128"/>
      <c r="AV237" s="128"/>
      <c r="AW237" s="126" t="str">
        <f t="shared" si="108"/>
        <v/>
      </c>
      <c r="AX237" s="126" t="str">
        <f t="shared" si="109"/>
        <v/>
      </c>
      <c r="AY237" s="64" t="str">
        <f t="shared" si="110"/>
        <v/>
      </c>
      <c r="AZ237" s="97" t="s">
        <v>103</v>
      </c>
      <c r="BA237" s="68" t="s">
        <v>103</v>
      </c>
      <c r="BB237" s="68" t="s">
        <v>103</v>
      </c>
      <c r="BC237" s="68" t="s">
        <v>103</v>
      </c>
      <c r="BD237" s="68"/>
      <c r="BE237" s="15"/>
      <c r="BF237" s="5">
        <f t="shared" si="111"/>
        <v>12691</v>
      </c>
      <c r="BG237" s="42">
        <v>3732</v>
      </c>
      <c r="BH237" s="42">
        <v>2352</v>
      </c>
      <c r="BI237" s="42"/>
      <c r="BJ237" s="42"/>
      <c r="BK237" s="42">
        <v>6607</v>
      </c>
      <c r="BL237" s="42"/>
      <c r="BM237" s="15"/>
    </row>
    <row r="238" spans="1:65" outlineLevel="5" x14ac:dyDescent="0.3">
      <c r="A238" s="22">
        <f t="shared" si="113"/>
        <v>7</v>
      </c>
      <c r="B238" s="9">
        <f t="shared" si="112"/>
        <v>45123</v>
      </c>
      <c r="C238" s="150">
        <v>339788</v>
      </c>
      <c r="D238" s="64">
        <f t="shared" si="101"/>
        <v>36.299999999999997</v>
      </c>
      <c r="E238" s="12">
        <v>36</v>
      </c>
      <c r="F238" s="12">
        <v>36.5</v>
      </c>
      <c r="G238" s="12"/>
      <c r="H238" s="12"/>
      <c r="I238" s="12"/>
      <c r="J238" s="12"/>
      <c r="K238" s="12"/>
      <c r="L238" s="12"/>
      <c r="M238" s="74">
        <f t="shared" si="102"/>
        <v>7.1</v>
      </c>
      <c r="N238" s="83">
        <v>7.11</v>
      </c>
      <c r="O238" s="83">
        <v>7.11</v>
      </c>
      <c r="P238" s="83"/>
      <c r="Q238" s="83"/>
      <c r="R238" s="83"/>
      <c r="S238" s="83"/>
      <c r="T238" s="83"/>
      <c r="U238" s="83"/>
      <c r="V238" s="5" t="str">
        <f t="shared" si="103"/>
        <v/>
      </c>
      <c r="W238" s="41" t="s">
        <v>103</v>
      </c>
      <c r="X238" s="41" t="s">
        <v>103</v>
      </c>
      <c r="Y238" s="41"/>
      <c r="Z238" s="41"/>
      <c r="AA238" s="41"/>
      <c r="AB238" s="41"/>
      <c r="AC238" s="41"/>
      <c r="AD238" s="41"/>
      <c r="AE238" s="5" t="str">
        <f t="shared" si="104"/>
        <v/>
      </c>
      <c r="AF238" s="41" t="s">
        <v>103</v>
      </c>
      <c r="AG238" s="41" t="s">
        <v>103</v>
      </c>
      <c r="AH238" s="41"/>
      <c r="AI238" s="41"/>
      <c r="AJ238" s="41"/>
      <c r="AK238" s="41"/>
      <c r="AL238" s="41"/>
      <c r="AM238" s="41"/>
      <c r="AN238" s="45">
        <f t="shared" si="105"/>
        <v>26.957637997432606</v>
      </c>
      <c r="AO238" s="41">
        <v>779</v>
      </c>
      <c r="AP238" s="110" t="s">
        <v>103</v>
      </c>
      <c r="AQ238" s="110" t="s">
        <v>103</v>
      </c>
      <c r="AR238" s="126" t="str">
        <f t="shared" si="106"/>
        <v/>
      </c>
      <c r="AS238" s="126" t="str">
        <f t="shared" si="107"/>
        <v/>
      </c>
      <c r="AT238" s="45">
        <v>1462</v>
      </c>
      <c r="AU238" s="128"/>
      <c r="AV238" s="128"/>
      <c r="AW238" s="126" t="str">
        <f t="shared" si="108"/>
        <v/>
      </c>
      <c r="AX238" s="126" t="str">
        <f t="shared" si="109"/>
        <v/>
      </c>
      <c r="AY238" s="64" t="str">
        <f t="shared" si="110"/>
        <v/>
      </c>
      <c r="AZ238" s="97" t="s">
        <v>103</v>
      </c>
      <c r="BA238" s="68" t="s">
        <v>103</v>
      </c>
      <c r="BB238" s="68" t="s">
        <v>103</v>
      </c>
      <c r="BC238" s="68" t="s">
        <v>103</v>
      </c>
      <c r="BD238" s="68"/>
      <c r="BE238" s="15"/>
      <c r="BF238" s="5">
        <f t="shared" si="111"/>
        <v>10221</v>
      </c>
      <c r="BG238" s="42">
        <v>1290</v>
      </c>
      <c r="BH238" s="42">
        <v>2350</v>
      </c>
      <c r="BI238" s="42"/>
      <c r="BJ238" s="42"/>
      <c r="BK238" s="42">
        <v>6581</v>
      </c>
      <c r="BL238" s="42"/>
      <c r="BM238" s="15"/>
    </row>
    <row r="239" spans="1:65" outlineLevel="5" x14ac:dyDescent="0.3">
      <c r="A239" s="22">
        <f t="shared" si="113"/>
        <v>7</v>
      </c>
      <c r="B239" s="9">
        <f t="shared" si="112"/>
        <v>45124</v>
      </c>
      <c r="C239" s="150">
        <v>335213</v>
      </c>
      <c r="D239" s="64">
        <f t="shared" si="101"/>
        <v>35.799999999999997</v>
      </c>
      <c r="E239" s="12">
        <v>35.5</v>
      </c>
      <c r="F239" s="12">
        <v>36</v>
      </c>
      <c r="G239" s="12"/>
      <c r="H239" s="12"/>
      <c r="I239" s="12"/>
      <c r="J239" s="12"/>
      <c r="K239" s="12"/>
      <c r="L239" s="12"/>
      <c r="M239" s="74">
        <f t="shared" si="102"/>
        <v>7.1</v>
      </c>
      <c r="N239" s="83">
        <v>7.12</v>
      </c>
      <c r="O239" s="83">
        <v>7.1</v>
      </c>
      <c r="P239" s="83"/>
      <c r="Q239" s="83"/>
      <c r="R239" s="83"/>
      <c r="S239" s="83"/>
      <c r="T239" s="83"/>
      <c r="U239" s="83"/>
      <c r="V239" s="5" t="str">
        <f t="shared" si="103"/>
        <v/>
      </c>
      <c r="W239" s="41" t="s">
        <v>103</v>
      </c>
      <c r="X239" s="41" t="s">
        <v>103</v>
      </c>
      <c r="Y239" s="41"/>
      <c r="Z239" s="41"/>
      <c r="AA239" s="41"/>
      <c r="AB239" s="41"/>
      <c r="AC239" s="41"/>
      <c r="AD239" s="41"/>
      <c r="AE239" s="5" t="str">
        <f t="shared" si="104"/>
        <v/>
      </c>
      <c r="AF239" s="41" t="s">
        <v>103</v>
      </c>
      <c r="AG239" s="41" t="s">
        <v>103</v>
      </c>
      <c r="AH239" s="41"/>
      <c r="AI239" s="41"/>
      <c r="AJ239" s="41"/>
      <c r="AK239" s="41"/>
      <c r="AL239" s="41"/>
      <c r="AM239" s="41"/>
      <c r="AN239" s="45">
        <f t="shared" si="105"/>
        <v>22.483940042826553</v>
      </c>
      <c r="AO239" s="41">
        <v>934</v>
      </c>
      <c r="AP239" s="110" t="s">
        <v>103</v>
      </c>
      <c r="AQ239" s="110" t="s">
        <v>103</v>
      </c>
      <c r="AR239" s="126" t="str">
        <f t="shared" si="106"/>
        <v/>
      </c>
      <c r="AS239" s="126" t="str">
        <f t="shared" si="107"/>
        <v/>
      </c>
      <c r="AT239" s="45">
        <v>1517</v>
      </c>
      <c r="AU239" s="128"/>
      <c r="AV239" s="128"/>
      <c r="AW239" s="126" t="str">
        <f t="shared" si="108"/>
        <v/>
      </c>
      <c r="AX239" s="126" t="str">
        <f t="shared" si="109"/>
        <v/>
      </c>
      <c r="AY239" s="64" t="str">
        <f t="shared" si="110"/>
        <v/>
      </c>
      <c r="AZ239" s="97">
        <v>79.680000000000007</v>
      </c>
      <c r="BA239" s="68" t="s">
        <v>103</v>
      </c>
      <c r="BB239" s="68" t="s">
        <v>103</v>
      </c>
      <c r="BC239" s="68" t="s">
        <v>103</v>
      </c>
      <c r="BD239" s="68"/>
      <c r="BE239" s="15"/>
      <c r="BF239" s="5">
        <f t="shared" si="111"/>
        <v>10227</v>
      </c>
      <c r="BG239" s="42">
        <v>1203</v>
      </c>
      <c r="BH239" s="42">
        <v>2351</v>
      </c>
      <c r="BI239" s="42"/>
      <c r="BJ239" s="42"/>
      <c r="BK239" s="42">
        <v>6673</v>
      </c>
      <c r="BL239" s="42"/>
      <c r="BM239" s="15"/>
    </row>
    <row r="240" spans="1:65" outlineLevel="5" x14ac:dyDescent="0.3">
      <c r="A240" s="22">
        <f t="shared" si="113"/>
        <v>7</v>
      </c>
      <c r="B240" s="9">
        <f t="shared" si="112"/>
        <v>45125</v>
      </c>
      <c r="C240" s="150">
        <v>338015</v>
      </c>
      <c r="D240" s="64">
        <f t="shared" si="101"/>
        <v>36</v>
      </c>
      <c r="E240" s="12">
        <v>36</v>
      </c>
      <c r="F240" s="12">
        <v>36</v>
      </c>
      <c r="G240" s="12"/>
      <c r="H240" s="12"/>
      <c r="I240" s="12"/>
      <c r="J240" s="12"/>
      <c r="K240" s="12"/>
      <c r="L240" s="12"/>
      <c r="M240" s="74">
        <f t="shared" si="102"/>
        <v>7.1</v>
      </c>
      <c r="N240" s="83">
        <v>7.13</v>
      </c>
      <c r="O240" s="83">
        <v>7.12</v>
      </c>
      <c r="P240" s="83"/>
      <c r="Q240" s="83"/>
      <c r="R240" s="83"/>
      <c r="S240" s="83"/>
      <c r="T240" s="83"/>
      <c r="U240" s="83"/>
      <c r="V240" s="5">
        <f t="shared" si="103"/>
        <v>173</v>
      </c>
      <c r="W240" s="41">
        <v>180</v>
      </c>
      <c r="X240" s="41">
        <v>166</v>
      </c>
      <c r="Y240" s="41"/>
      <c r="Z240" s="41"/>
      <c r="AA240" s="41"/>
      <c r="AB240" s="41"/>
      <c r="AC240" s="41"/>
      <c r="AD240" s="41"/>
      <c r="AE240" s="5">
        <f t="shared" si="104"/>
        <v>4445</v>
      </c>
      <c r="AF240" s="41">
        <v>4415</v>
      </c>
      <c r="AG240" s="41">
        <v>4475</v>
      </c>
      <c r="AH240" s="41"/>
      <c r="AI240" s="41"/>
      <c r="AJ240" s="41"/>
      <c r="AK240" s="41"/>
      <c r="AL240" s="41"/>
      <c r="AM240" s="41"/>
      <c r="AN240" s="45">
        <f t="shared" si="105"/>
        <v>18.181818181818183</v>
      </c>
      <c r="AO240" s="41">
        <v>1155</v>
      </c>
      <c r="AP240" s="110">
        <v>5.31</v>
      </c>
      <c r="AQ240" s="110">
        <v>3.47</v>
      </c>
      <c r="AR240" s="126">
        <f t="shared" si="106"/>
        <v>65.348399246704332</v>
      </c>
      <c r="AS240" s="126">
        <f t="shared" si="107"/>
        <v>34.651600753295668</v>
      </c>
      <c r="AT240" s="45">
        <v>1430</v>
      </c>
      <c r="AU240" s="128">
        <v>3.55</v>
      </c>
      <c r="AV240" s="128">
        <v>2.2799999999999998</v>
      </c>
      <c r="AW240" s="126">
        <f t="shared" si="108"/>
        <v>64.225352112676063</v>
      </c>
      <c r="AX240" s="126">
        <f t="shared" si="109"/>
        <v>35.774647887323937</v>
      </c>
      <c r="AY240" s="64">
        <f t="shared" si="110"/>
        <v>4.8038303569402308</v>
      </c>
      <c r="AZ240" s="97">
        <v>77.7</v>
      </c>
      <c r="BA240" s="68" t="s">
        <v>103</v>
      </c>
      <c r="BB240" s="68" t="s">
        <v>103</v>
      </c>
      <c r="BC240" s="68" t="s">
        <v>103</v>
      </c>
      <c r="BD240" s="68"/>
      <c r="BE240" s="15"/>
      <c r="BF240" s="5">
        <f t="shared" si="111"/>
        <v>12836</v>
      </c>
      <c r="BG240" s="42">
        <v>3816</v>
      </c>
      <c r="BH240" s="42">
        <v>2352</v>
      </c>
      <c r="BI240" s="42"/>
      <c r="BJ240" s="42"/>
      <c r="BK240" s="42">
        <v>6668</v>
      </c>
      <c r="BL240" s="42"/>
      <c r="BM240" s="15"/>
    </row>
    <row r="241" spans="1:65" outlineLevel="5" x14ac:dyDescent="0.3">
      <c r="A241" s="22">
        <f t="shared" si="113"/>
        <v>7</v>
      </c>
      <c r="B241" s="9">
        <f t="shared" si="112"/>
        <v>45126</v>
      </c>
      <c r="C241" s="150">
        <v>336038</v>
      </c>
      <c r="D241" s="64">
        <f t="shared" si="101"/>
        <v>36</v>
      </c>
      <c r="E241" s="12">
        <v>36</v>
      </c>
      <c r="F241" s="12">
        <v>36</v>
      </c>
      <c r="G241" s="12"/>
      <c r="H241" s="12"/>
      <c r="I241" s="12"/>
      <c r="J241" s="12"/>
      <c r="K241" s="12"/>
      <c r="L241" s="12"/>
      <c r="M241" s="74">
        <f t="shared" si="102"/>
        <v>7.1</v>
      </c>
      <c r="N241" s="83">
        <v>7.11</v>
      </c>
      <c r="O241" s="83">
        <v>7.14</v>
      </c>
      <c r="P241" s="83"/>
      <c r="Q241" s="83"/>
      <c r="R241" s="83"/>
      <c r="S241" s="83"/>
      <c r="T241" s="83"/>
      <c r="U241" s="83"/>
      <c r="V241" s="5" t="str">
        <f t="shared" si="103"/>
        <v/>
      </c>
      <c r="W241" s="41" t="s">
        <v>103</v>
      </c>
      <c r="X241" s="41" t="s">
        <v>103</v>
      </c>
      <c r="Y241" s="41"/>
      <c r="Z241" s="41"/>
      <c r="AA241" s="41"/>
      <c r="AB241" s="41"/>
      <c r="AC241" s="41"/>
      <c r="AD241" s="41"/>
      <c r="AE241" s="5" t="str">
        <f t="shared" si="104"/>
        <v/>
      </c>
      <c r="AF241" s="41" t="s">
        <v>103</v>
      </c>
      <c r="AG241" s="41" t="s">
        <v>103</v>
      </c>
      <c r="AH241" s="41"/>
      <c r="AI241" s="41"/>
      <c r="AJ241" s="41"/>
      <c r="AK241" s="41"/>
      <c r="AL241" s="41"/>
      <c r="AM241" s="41"/>
      <c r="AN241" s="45">
        <f t="shared" si="105"/>
        <v>18.32460732984293</v>
      </c>
      <c r="AO241" s="41">
        <v>1146</v>
      </c>
      <c r="AP241" s="110" t="s">
        <v>103</v>
      </c>
      <c r="AQ241" s="110" t="s">
        <v>103</v>
      </c>
      <c r="AR241" s="126" t="str">
        <f t="shared" si="106"/>
        <v/>
      </c>
      <c r="AS241" s="126" t="str">
        <f t="shared" si="107"/>
        <v/>
      </c>
      <c r="AT241" s="45">
        <v>1186</v>
      </c>
      <c r="AU241" s="128"/>
      <c r="AV241" s="128"/>
      <c r="AW241" s="126" t="str">
        <f t="shared" si="108"/>
        <v/>
      </c>
      <c r="AX241" s="126" t="str">
        <f t="shared" si="109"/>
        <v/>
      </c>
      <c r="AY241" s="64" t="str">
        <f t="shared" si="110"/>
        <v/>
      </c>
      <c r="AZ241" s="97">
        <v>78.489999999999995</v>
      </c>
      <c r="BA241" s="68" t="s">
        <v>103</v>
      </c>
      <c r="BB241" s="68" t="s">
        <v>103</v>
      </c>
      <c r="BC241" s="68" t="s">
        <v>103</v>
      </c>
      <c r="BD241" s="68"/>
      <c r="BE241" s="15"/>
      <c r="BF241" s="5">
        <f t="shared" si="111"/>
        <v>12986</v>
      </c>
      <c r="BG241" s="42">
        <v>3955</v>
      </c>
      <c r="BH241" s="42">
        <v>2352</v>
      </c>
      <c r="BI241" s="42"/>
      <c r="BJ241" s="42"/>
      <c r="BK241" s="42">
        <v>6679</v>
      </c>
      <c r="BL241" s="42"/>
      <c r="BM241" s="15"/>
    </row>
    <row r="242" spans="1:65" outlineLevel="5" x14ac:dyDescent="0.3">
      <c r="A242" s="22">
        <f t="shared" si="113"/>
        <v>7</v>
      </c>
      <c r="B242" s="9">
        <f t="shared" si="112"/>
        <v>45127</v>
      </c>
      <c r="C242" s="150">
        <v>333802</v>
      </c>
      <c r="D242" s="64">
        <f t="shared" si="101"/>
        <v>36.5</v>
      </c>
      <c r="E242" s="12">
        <v>36</v>
      </c>
      <c r="F242" s="12">
        <v>37</v>
      </c>
      <c r="G242" s="12"/>
      <c r="H242" s="12"/>
      <c r="I242" s="12"/>
      <c r="J242" s="12"/>
      <c r="K242" s="12"/>
      <c r="L242" s="12"/>
      <c r="M242" s="74">
        <f t="shared" si="102"/>
        <v>7.1</v>
      </c>
      <c r="N242" s="83">
        <v>7.1</v>
      </c>
      <c r="O242" s="83">
        <v>7.11</v>
      </c>
      <c r="P242" s="83"/>
      <c r="Q242" s="83"/>
      <c r="R242" s="83"/>
      <c r="S242" s="83"/>
      <c r="T242" s="83"/>
      <c r="U242" s="83"/>
      <c r="V242" s="5" t="str">
        <f t="shared" si="103"/>
        <v/>
      </c>
      <c r="W242" s="41" t="s">
        <v>103</v>
      </c>
      <c r="X242" s="41" t="s">
        <v>103</v>
      </c>
      <c r="Y242" s="41"/>
      <c r="Z242" s="41"/>
      <c r="AA242" s="41"/>
      <c r="AB242" s="41"/>
      <c r="AC242" s="41"/>
      <c r="AD242" s="41"/>
      <c r="AE242" s="5" t="str">
        <f t="shared" si="104"/>
        <v/>
      </c>
      <c r="AF242" s="41" t="s">
        <v>103</v>
      </c>
      <c r="AG242" s="41" t="s">
        <v>103</v>
      </c>
      <c r="AH242" s="41"/>
      <c r="AI242" s="41"/>
      <c r="AJ242" s="41"/>
      <c r="AK242" s="41"/>
      <c r="AL242" s="41"/>
      <c r="AM242" s="41"/>
      <c r="AN242" s="45">
        <f t="shared" si="105"/>
        <v>19.213174748398902</v>
      </c>
      <c r="AO242" s="41">
        <v>1093</v>
      </c>
      <c r="AP242" s="110" t="s">
        <v>103</v>
      </c>
      <c r="AQ242" s="110" t="s">
        <v>103</v>
      </c>
      <c r="AR242" s="126" t="str">
        <f t="shared" si="106"/>
        <v/>
      </c>
      <c r="AS242" s="126" t="str">
        <f t="shared" si="107"/>
        <v/>
      </c>
      <c r="AT242" s="45">
        <v>1112</v>
      </c>
      <c r="AU242" s="128"/>
      <c r="AV242" s="128"/>
      <c r="AW242" s="126" t="str">
        <f t="shared" si="108"/>
        <v/>
      </c>
      <c r="AX242" s="126" t="str">
        <f t="shared" si="109"/>
        <v/>
      </c>
      <c r="AY242" s="64" t="str">
        <f t="shared" si="110"/>
        <v/>
      </c>
      <c r="AZ242" s="97">
        <v>78.12</v>
      </c>
      <c r="BA242" s="68" t="s">
        <v>103</v>
      </c>
      <c r="BB242" s="68" t="s">
        <v>103</v>
      </c>
      <c r="BC242" s="68" t="s">
        <v>103</v>
      </c>
      <c r="BD242" s="68"/>
      <c r="BE242" s="15"/>
      <c r="BF242" s="5">
        <f t="shared" si="111"/>
        <v>12812</v>
      </c>
      <c r="BG242" s="42">
        <v>3739</v>
      </c>
      <c r="BH242" s="42">
        <v>2352</v>
      </c>
      <c r="BI242" s="42"/>
      <c r="BJ242" s="42"/>
      <c r="BK242" s="42">
        <v>6721</v>
      </c>
      <c r="BL242" s="42"/>
      <c r="BM242" s="15"/>
    </row>
    <row r="243" spans="1:65" outlineLevel="5" x14ac:dyDescent="0.3">
      <c r="A243" s="22">
        <f t="shared" si="113"/>
        <v>7</v>
      </c>
      <c r="B243" s="9">
        <f t="shared" si="112"/>
        <v>45128</v>
      </c>
      <c r="C243" s="150">
        <v>342453</v>
      </c>
      <c r="D243" s="64">
        <f t="shared" si="101"/>
        <v>36.299999999999997</v>
      </c>
      <c r="E243" s="12">
        <v>36.5</v>
      </c>
      <c r="F243" s="12">
        <v>36</v>
      </c>
      <c r="G243" s="12"/>
      <c r="H243" s="12"/>
      <c r="I243" s="12"/>
      <c r="J243" s="12"/>
      <c r="K243" s="12"/>
      <c r="L243" s="12"/>
      <c r="M243" s="74">
        <f t="shared" si="102"/>
        <v>7.1</v>
      </c>
      <c r="N243" s="83">
        <v>7.09</v>
      </c>
      <c r="O243" s="83">
        <v>7.09</v>
      </c>
      <c r="P243" s="83"/>
      <c r="Q243" s="83"/>
      <c r="R243" s="83"/>
      <c r="S243" s="83"/>
      <c r="T243" s="83"/>
      <c r="U243" s="83"/>
      <c r="V243" s="5" t="str">
        <f t="shared" si="103"/>
        <v/>
      </c>
      <c r="W243" s="41" t="s">
        <v>103</v>
      </c>
      <c r="X243" s="41" t="s">
        <v>103</v>
      </c>
      <c r="Y243" s="41"/>
      <c r="Z243" s="41"/>
      <c r="AA243" s="41"/>
      <c r="AB243" s="41"/>
      <c r="AC243" s="41"/>
      <c r="AD243" s="41"/>
      <c r="AE243" s="5" t="str">
        <f t="shared" si="104"/>
        <v/>
      </c>
      <c r="AF243" s="41" t="s">
        <v>103</v>
      </c>
      <c r="AG243" s="41" t="s">
        <v>103</v>
      </c>
      <c r="AH243" s="41"/>
      <c r="AI243" s="41"/>
      <c r="AJ243" s="41"/>
      <c r="AK243" s="41"/>
      <c r="AL243" s="41"/>
      <c r="AM243" s="41"/>
      <c r="AN243" s="45">
        <f t="shared" si="105"/>
        <v>22.198731501057082</v>
      </c>
      <c r="AO243" s="41">
        <v>946</v>
      </c>
      <c r="AP243" s="110" t="s">
        <v>103</v>
      </c>
      <c r="AQ243" s="110" t="s">
        <v>103</v>
      </c>
      <c r="AR243" s="126" t="str">
        <f t="shared" si="106"/>
        <v/>
      </c>
      <c r="AS243" s="126" t="str">
        <f t="shared" si="107"/>
        <v/>
      </c>
      <c r="AT243" s="45">
        <v>980</v>
      </c>
      <c r="AU243" s="128"/>
      <c r="AV243" s="128"/>
      <c r="AW243" s="126" t="str">
        <f t="shared" si="108"/>
        <v/>
      </c>
      <c r="AX243" s="126" t="str">
        <f t="shared" si="109"/>
        <v/>
      </c>
      <c r="AY243" s="64" t="str">
        <f t="shared" si="110"/>
        <v/>
      </c>
      <c r="AZ243" s="97">
        <v>78.77</v>
      </c>
      <c r="BA243" s="68">
        <v>64.099999999999994</v>
      </c>
      <c r="BB243" s="68">
        <v>33.1</v>
      </c>
      <c r="BC243" s="68">
        <f>608*0.0001</f>
        <v>6.08E-2</v>
      </c>
      <c r="BD243" s="68"/>
      <c r="BE243" s="15"/>
      <c r="BF243" s="5">
        <f t="shared" si="111"/>
        <v>12792</v>
      </c>
      <c r="BG243" s="42">
        <v>3660</v>
      </c>
      <c r="BH243" s="42">
        <v>2352</v>
      </c>
      <c r="BI243" s="42"/>
      <c r="BJ243" s="42"/>
      <c r="BK243" s="42">
        <v>6780</v>
      </c>
      <c r="BL243" s="42"/>
      <c r="BM243" s="15"/>
    </row>
    <row r="244" spans="1:65" outlineLevel="5" x14ac:dyDescent="0.3">
      <c r="A244" s="22">
        <f t="shared" si="113"/>
        <v>7</v>
      </c>
      <c r="B244" s="9">
        <f t="shared" si="112"/>
        <v>45129</v>
      </c>
      <c r="C244" s="150">
        <v>335438</v>
      </c>
      <c r="D244" s="64">
        <f t="shared" si="101"/>
        <v>36.799999999999997</v>
      </c>
      <c r="E244" s="12">
        <v>36.5</v>
      </c>
      <c r="F244" s="12">
        <v>37</v>
      </c>
      <c r="G244" s="12"/>
      <c r="H244" s="12"/>
      <c r="I244" s="12"/>
      <c r="J244" s="12"/>
      <c r="K244" s="12"/>
      <c r="L244" s="12"/>
      <c r="M244" s="74">
        <f t="shared" si="102"/>
        <v>7.1</v>
      </c>
      <c r="N244" s="83">
        <v>7.11</v>
      </c>
      <c r="O244" s="83">
        <v>7.1</v>
      </c>
      <c r="P244" s="83"/>
      <c r="Q244" s="83"/>
      <c r="R244" s="83"/>
      <c r="S244" s="83"/>
      <c r="T244" s="83"/>
      <c r="U244" s="83"/>
      <c r="V244" s="5" t="str">
        <f t="shared" si="103"/>
        <v/>
      </c>
      <c r="W244" s="41" t="s">
        <v>103</v>
      </c>
      <c r="X244" s="41" t="s">
        <v>103</v>
      </c>
      <c r="Y244" s="41"/>
      <c r="Z244" s="41"/>
      <c r="AA244" s="41"/>
      <c r="AB244" s="41"/>
      <c r="AC244" s="41"/>
      <c r="AD244" s="41"/>
      <c r="AE244" s="5" t="str">
        <f t="shared" si="104"/>
        <v/>
      </c>
      <c r="AF244" s="41" t="s">
        <v>103</v>
      </c>
      <c r="AG244" s="41" t="s">
        <v>103</v>
      </c>
      <c r="AH244" s="41"/>
      <c r="AI244" s="41"/>
      <c r="AJ244" s="41"/>
      <c r="AK244" s="41"/>
      <c r="AL244" s="41"/>
      <c r="AM244" s="41"/>
      <c r="AN244" s="45">
        <f t="shared" si="105"/>
        <v>23.755656108597286</v>
      </c>
      <c r="AO244" s="41">
        <v>884</v>
      </c>
      <c r="AP244" s="110" t="s">
        <v>103</v>
      </c>
      <c r="AQ244" s="110" t="s">
        <v>103</v>
      </c>
      <c r="AR244" s="126" t="str">
        <f t="shared" si="106"/>
        <v/>
      </c>
      <c r="AS244" s="126" t="str">
        <f t="shared" si="107"/>
        <v/>
      </c>
      <c r="AT244" s="45">
        <v>909</v>
      </c>
      <c r="AU244" s="128"/>
      <c r="AV244" s="128"/>
      <c r="AW244" s="126" t="str">
        <f t="shared" si="108"/>
        <v/>
      </c>
      <c r="AX244" s="126" t="str">
        <f t="shared" si="109"/>
        <v/>
      </c>
      <c r="AY244" s="64" t="str">
        <f t="shared" si="110"/>
        <v/>
      </c>
      <c r="AZ244" s="97" t="s">
        <v>103</v>
      </c>
      <c r="BA244" s="68" t="s">
        <v>103</v>
      </c>
      <c r="BB244" s="68" t="s">
        <v>103</v>
      </c>
      <c r="BC244" s="68" t="s">
        <v>103</v>
      </c>
      <c r="BD244" s="68"/>
      <c r="BE244" s="15"/>
      <c r="BF244" s="5">
        <f t="shared" si="111"/>
        <v>12761</v>
      </c>
      <c r="BG244" s="42">
        <v>3646</v>
      </c>
      <c r="BH244" s="42">
        <v>2352</v>
      </c>
      <c r="BI244" s="42"/>
      <c r="BJ244" s="42"/>
      <c r="BK244" s="42">
        <v>6763</v>
      </c>
      <c r="BL244" s="42"/>
      <c r="BM244" s="15"/>
    </row>
    <row r="245" spans="1:65" outlineLevel="5" x14ac:dyDescent="0.3">
      <c r="A245" s="22">
        <f t="shared" si="113"/>
        <v>7</v>
      </c>
      <c r="B245" s="9">
        <f t="shared" si="112"/>
        <v>45130</v>
      </c>
      <c r="C245" s="150">
        <v>320599</v>
      </c>
      <c r="D245" s="64">
        <f t="shared" si="101"/>
        <v>36.299999999999997</v>
      </c>
      <c r="E245" s="12">
        <v>36.5</v>
      </c>
      <c r="F245" s="12">
        <v>36</v>
      </c>
      <c r="G245" s="12"/>
      <c r="H245" s="12"/>
      <c r="I245" s="12"/>
      <c r="J245" s="12"/>
      <c r="K245" s="12"/>
      <c r="L245" s="12"/>
      <c r="M245" s="74">
        <f t="shared" si="102"/>
        <v>7.1</v>
      </c>
      <c r="N245" s="83">
        <v>7.08</v>
      </c>
      <c r="O245" s="83">
        <v>7.08</v>
      </c>
      <c r="P245" s="83"/>
      <c r="Q245" s="83"/>
      <c r="R245" s="83"/>
      <c r="S245" s="83"/>
      <c r="T245" s="83"/>
      <c r="U245" s="83"/>
      <c r="V245" s="5" t="str">
        <f t="shared" si="103"/>
        <v/>
      </c>
      <c r="W245" s="41" t="s">
        <v>103</v>
      </c>
      <c r="X245" s="41" t="s">
        <v>103</v>
      </c>
      <c r="Y245" s="41"/>
      <c r="Z245" s="41"/>
      <c r="AA245" s="41"/>
      <c r="AB245" s="41"/>
      <c r="AC245" s="41"/>
      <c r="AD245" s="41"/>
      <c r="AE245" s="5" t="str">
        <f t="shared" si="104"/>
        <v/>
      </c>
      <c r="AF245" s="41" t="s">
        <v>103</v>
      </c>
      <c r="AG245" s="41" t="s">
        <v>103</v>
      </c>
      <c r="AH245" s="41"/>
      <c r="AI245" s="41"/>
      <c r="AJ245" s="41"/>
      <c r="AK245" s="41"/>
      <c r="AL245" s="41"/>
      <c r="AM245" s="41"/>
      <c r="AN245" s="45">
        <f t="shared" si="105"/>
        <v>23.359288097886541</v>
      </c>
      <c r="AO245" s="41">
        <v>899</v>
      </c>
      <c r="AP245" s="110" t="s">
        <v>103</v>
      </c>
      <c r="AQ245" s="110" t="s">
        <v>103</v>
      </c>
      <c r="AR245" s="126" t="str">
        <f t="shared" si="106"/>
        <v/>
      </c>
      <c r="AS245" s="126" t="str">
        <f t="shared" si="107"/>
        <v/>
      </c>
      <c r="AT245" s="45">
        <v>918</v>
      </c>
      <c r="AU245" s="128"/>
      <c r="AV245" s="128"/>
      <c r="AW245" s="126" t="str">
        <f t="shared" si="108"/>
        <v/>
      </c>
      <c r="AX245" s="126" t="str">
        <f t="shared" si="109"/>
        <v/>
      </c>
      <c r="AY245" s="64" t="str">
        <f t="shared" si="110"/>
        <v/>
      </c>
      <c r="AZ245" s="97" t="s">
        <v>103</v>
      </c>
      <c r="BA245" s="68" t="s">
        <v>103</v>
      </c>
      <c r="BB245" s="68" t="s">
        <v>103</v>
      </c>
      <c r="BC245" s="68" t="s">
        <v>103</v>
      </c>
      <c r="BD245" s="68"/>
      <c r="BE245" s="15"/>
      <c r="BF245" s="5">
        <f t="shared" si="111"/>
        <v>10306</v>
      </c>
      <c r="BG245" s="42">
        <v>1228</v>
      </c>
      <c r="BH245" s="42">
        <v>2352</v>
      </c>
      <c r="BI245" s="42"/>
      <c r="BJ245" s="42"/>
      <c r="BK245" s="42">
        <v>6726</v>
      </c>
      <c r="BL245" s="42"/>
      <c r="BM245" s="15"/>
    </row>
    <row r="246" spans="1:65" outlineLevel="5" x14ac:dyDescent="0.3">
      <c r="A246" s="22">
        <f t="shared" si="113"/>
        <v>7</v>
      </c>
      <c r="B246" s="9">
        <f t="shared" si="112"/>
        <v>45131</v>
      </c>
      <c r="C246" s="150">
        <v>308654</v>
      </c>
      <c r="D246" s="64">
        <f t="shared" si="101"/>
        <v>36</v>
      </c>
      <c r="E246" s="12">
        <v>36</v>
      </c>
      <c r="F246" s="12">
        <v>36</v>
      </c>
      <c r="G246" s="12"/>
      <c r="H246" s="12"/>
      <c r="I246" s="12"/>
      <c r="J246" s="12"/>
      <c r="K246" s="12"/>
      <c r="L246" s="12"/>
      <c r="M246" s="74">
        <f t="shared" si="102"/>
        <v>7.1</v>
      </c>
      <c r="N246" s="83">
        <v>7.1</v>
      </c>
      <c r="O246" s="83">
        <v>7.07</v>
      </c>
      <c r="P246" s="83"/>
      <c r="Q246" s="83"/>
      <c r="R246" s="83"/>
      <c r="S246" s="83"/>
      <c r="T246" s="83"/>
      <c r="U246" s="83"/>
      <c r="V246" s="5" t="str">
        <f t="shared" si="103"/>
        <v/>
      </c>
      <c r="W246" s="41" t="s">
        <v>103</v>
      </c>
      <c r="X246" s="41" t="s">
        <v>103</v>
      </c>
      <c r="Y246" s="41"/>
      <c r="Z246" s="41"/>
      <c r="AA246" s="41"/>
      <c r="AB246" s="41"/>
      <c r="AC246" s="41"/>
      <c r="AD246" s="41"/>
      <c r="AE246" s="5" t="str">
        <f t="shared" si="104"/>
        <v/>
      </c>
      <c r="AF246" s="41" t="s">
        <v>103</v>
      </c>
      <c r="AG246" s="41" t="s">
        <v>103</v>
      </c>
      <c r="AH246" s="41"/>
      <c r="AI246" s="41"/>
      <c r="AJ246" s="41"/>
      <c r="AK246" s="41"/>
      <c r="AL246" s="41"/>
      <c r="AM246" s="41"/>
      <c r="AN246" s="45">
        <f t="shared" si="105"/>
        <v>24.970273483947683</v>
      </c>
      <c r="AO246" s="41">
        <v>841</v>
      </c>
      <c r="AP246" s="110" t="s">
        <v>103</v>
      </c>
      <c r="AQ246" s="110" t="s">
        <v>103</v>
      </c>
      <c r="AR246" s="126" t="str">
        <f t="shared" si="106"/>
        <v/>
      </c>
      <c r="AS246" s="126" t="str">
        <f t="shared" si="107"/>
        <v/>
      </c>
      <c r="AT246" s="45">
        <v>887</v>
      </c>
      <c r="AU246" s="128"/>
      <c r="AV246" s="128"/>
      <c r="AW246" s="126" t="str">
        <f t="shared" si="108"/>
        <v/>
      </c>
      <c r="AX246" s="126" t="str">
        <f t="shared" si="109"/>
        <v/>
      </c>
      <c r="AY246" s="64" t="str">
        <f t="shared" si="110"/>
        <v/>
      </c>
      <c r="AZ246" s="97">
        <v>78.81</v>
      </c>
      <c r="BA246" s="68" t="s">
        <v>103</v>
      </c>
      <c r="BB246" s="68" t="s">
        <v>103</v>
      </c>
      <c r="BC246" s="68" t="s">
        <v>103</v>
      </c>
      <c r="BD246" s="68"/>
      <c r="BE246" s="15"/>
      <c r="BF246" s="5">
        <f t="shared" si="111"/>
        <v>11601</v>
      </c>
      <c r="BG246" s="42">
        <v>2517</v>
      </c>
      <c r="BH246" s="42">
        <v>2350</v>
      </c>
      <c r="BI246" s="42"/>
      <c r="BJ246" s="42"/>
      <c r="BK246" s="42">
        <v>6734</v>
      </c>
      <c r="BL246" s="42"/>
      <c r="BM246" s="15"/>
    </row>
    <row r="247" spans="1:65" outlineLevel="5" x14ac:dyDescent="0.3">
      <c r="A247" s="22">
        <f t="shared" si="113"/>
        <v>7</v>
      </c>
      <c r="B247" s="9">
        <f t="shared" si="112"/>
        <v>45132</v>
      </c>
      <c r="C247" s="150">
        <v>322808</v>
      </c>
      <c r="D247" s="64">
        <f t="shared" si="101"/>
        <v>36.299999999999997</v>
      </c>
      <c r="E247" s="12">
        <v>36</v>
      </c>
      <c r="F247" s="12">
        <v>36.5</v>
      </c>
      <c r="G247" s="12"/>
      <c r="H247" s="12"/>
      <c r="I247" s="12"/>
      <c r="J247" s="12"/>
      <c r="K247" s="12"/>
      <c r="L247" s="12"/>
      <c r="M247" s="74">
        <f t="shared" si="102"/>
        <v>7.1</v>
      </c>
      <c r="N247" s="83">
        <v>7.08</v>
      </c>
      <c r="O247" s="83">
        <v>7.06</v>
      </c>
      <c r="P247" s="83"/>
      <c r="Q247" s="83"/>
      <c r="R247" s="83"/>
      <c r="S247" s="83"/>
      <c r="T247" s="83"/>
      <c r="U247" s="83"/>
      <c r="V247" s="5">
        <f t="shared" si="103"/>
        <v>194</v>
      </c>
      <c r="W247" s="41">
        <v>161</v>
      </c>
      <c r="X247" s="41">
        <v>227</v>
      </c>
      <c r="Y247" s="41"/>
      <c r="Z247" s="41"/>
      <c r="AA247" s="41"/>
      <c r="AB247" s="41"/>
      <c r="AC247" s="41"/>
      <c r="AD247" s="41"/>
      <c r="AE247" s="5">
        <f t="shared" si="104"/>
        <v>4937.5</v>
      </c>
      <c r="AF247" s="41">
        <v>5320</v>
      </c>
      <c r="AG247" s="41">
        <v>4555</v>
      </c>
      <c r="AH247" s="41"/>
      <c r="AI247" s="41"/>
      <c r="AJ247" s="41"/>
      <c r="AK247" s="41"/>
      <c r="AL247" s="41"/>
      <c r="AM247" s="41"/>
      <c r="AN247" s="45">
        <f t="shared" si="105"/>
        <v>26.992287917737791</v>
      </c>
      <c r="AO247" s="41">
        <v>778</v>
      </c>
      <c r="AP247" s="110">
        <v>5.54</v>
      </c>
      <c r="AQ247" s="110">
        <v>3.23</v>
      </c>
      <c r="AR247" s="126">
        <f t="shared" si="106"/>
        <v>58.303249097472921</v>
      </c>
      <c r="AS247" s="126">
        <f t="shared" si="107"/>
        <v>41.696750902527079</v>
      </c>
      <c r="AT247" s="45">
        <v>858</v>
      </c>
      <c r="AU247" s="128">
        <v>3.44</v>
      </c>
      <c r="AV247" s="128">
        <v>1.89</v>
      </c>
      <c r="AW247" s="126">
        <f t="shared" si="108"/>
        <v>54.941860465116278</v>
      </c>
      <c r="AX247" s="126">
        <f t="shared" si="109"/>
        <v>45.058139534883722</v>
      </c>
      <c r="AY247" s="64">
        <f t="shared" si="110"/>
        <v>12.795366024168576</v>
      </c>
      <c r="AZ247" s="97">
        <v>75.11</v>
      </c>
      <c r="BA247" s="68" t="s">
        <v>103</v>
      </c>
      <c r="BB247" s="68" t="s">
        <v>103</v>
      </c>
      <c r="BC247" s="68" t="s">
        <v>103</v>
      </c>
      <c r="BD247" s="68"/>
      <c r="BE247" s="15"/>
      <c r="BF247" s="5">
        <f t="shared" si="111"/>
        <v>12707</v>
      </c>
      <c r="BG247" s="42">
        <v>3558</v>
      </c>
      <c r="BH247" s="42">
        <v>2350</v>
      </c>
      <c r="BI247" s="42"/>
      <c r="BJ247" s="42"/>
      <c r="BK247" s="42">
        <v>6799</v>
      </c>
      <c r="BL247" s="42"/>
      <c r="BM247" s="15"/>
    </row>
    <row r="248" spans="1:65" outlineLevel="5" x14ac:dyDescent="0.3">
      <c r="A248" s="22">
        <f t="shared" si="113"/>
        <v>7</v>
      </c>
      <c r="B248" s="9">
        <f t="shared" si="112"/>
        <v>45133</v>
      </c>
      <c r="C248" s="150">
        <v>323239</v>
      </c>
      <c r="D248" s="64">
        <f t="shared" si="101"/>
        <v>37.299999999999997</v>
      </c>
      <c r="E248" s="12">
        <v>37</v>
      </c>
      <c r="F248" s="12">
        <v>37.5</v>
      </c>
      <c r="G248" s="12"/>
      <c r="H248" s="12"/>
      <c r="I248" s="12"/>
      <c r="J248" s="12"/>
      <c r="K248" s="12"/>
      <c r="L248" s="12"/>
      <c r="M248" s="74">
        <f t="shared" si="102"/>
        <v>7.1</v>
      </c>
      <c r="N248" s="83">
        <v>7.1</v>
      </c>
      <c r="O248" s="83">
        <v>7.1</v>
      </c>
      <c r="P248" s="83"/>
      <c r="Q248" s="83"/>
      <c r="R248" s="83"/>
      <c r="S248" s="83"/>
      <c r="T248" s="83"/>
      <c r="U248" s="83"/>
      <c r="V248" s="5" t="str">
        <f t="shared" si="103"/>
        <v/>
      </c>
      <c r="W248" s="41"/>
      <c r="X248" s="41"/>
      <c r="Y248" s="41"/>
      <c r="Z248" s="41"/>
      <c r="AA248" s="41"/>
      <c r="AB248" s="41"/>
      <c r="AC248" s="41"/>
      <c r="AD248" s="41"/>
      <c r="AE248" s="5" t="str">
        <f t="shared" si="104"/>
        <v/>
      </c>
      <c r="AF248" s="41"/>
      <c r="AG248" s="152" t="s">
        <v>103</v>
      </c>
      <c r="AH248" s="41"/>
      <c r="AI248" s="41"/>
      <c r="AJ248" s="41"/>
      <c r="AK248" s="41"/>
      <c r="AL248" s="41"/>
      <c r="AM248" s="41"/>
      <c r="AN248" s="45">
        <f t="shared" si="105"/>
        <v>26.184538653366584</v>
      </c>
      <c r="AO248" s="41">
        <v>802</v>
      </c>
      <c r="AP248" s="110" t="s">
        <v>103</v>
      </c>
      <c r="AQ248" s="110" t="s">
        <v>103</v>
      </c>
      <c r="AR248" s="126" t="str">
        <f t="shared" si="106"/>
        <v/>
      </c>
      <c r="AS248" s="126" t="str">
        <f t="shared" si="107"/>
        <v/>
      </c>
      <c r="AT248" s="45">
        <v>862</v>
      </c>
      <c r="AU248" s="128"/>
      <c r="AV248" s="128"/>
      <c r="AW248" s="126" t="str">
        <f t="shared" si="108"/>
        <v/>
      </c>
      <c r="AX248" s="126" t="str">
        <f t="shared" si="109"/>
        <v/>
      </c>
      <c r="AY248" s="64" t="str">
        <f t="shared" si="110"/>
        <v/>
      </c>
      <c r="AZ248" s="97">
        <v>76.010000000000005</v>
      </c>
      <c r="BA248" s="68" t="s">
        <v>103</v>
      </c>
      <c r="BB248" s="68" t="s">
        <v>103</v>
      </c>
      <c r="BC248" s="68" t="s">
        <v>103</v>
      </c>
      <c r="BD248" s="68"/>
      <c r="BE248" s="15"/>
      <c r="BF248" s="5">
        <f t="shared" si="111"/>
        <v>12223</v>
      </c>
      <c r="BG248" s="42">
        <v>3043</v>
      </c>
      <c r="BH248" s="42">
        <v>2352</v>
      </c>
      <c r="BI248" s="42"/>
      <c r="BJ248" s="42"/>
      <c r="BK248" s="42">
        <v>6828</v>
      </c>
      <c r="BL248" s="42"/>
      <c r="BM248" s="15"/>
    </row>
    <row r="249" spans="1:65" outlineLevel="5" x14ac:dyDescent="0.3">
      <c r="A249" s="22">
        <f t="shared" si="113"/>
        <v>7</v>
      </c>
      <c r="B249" s="9">
        <f t="shared" si="112"/>
        <v>45134</v>
      </c>
      <c r="C249" s="150">
        <v>331909</v>
      </c>
      <c r="D249" s="64">
        <f t="shared" si="101"/>
        <v>36.799999999999997</v>
      </c>
      <c r="E249" s="12">
        <v>37</v>
      </c>
      <c r="F249" s="12">
        <v>36.5</v>
      </c>
      <c r="G249" s="12"/>
      <c r="H249" s="12"/>
      <c r="I249" s="12"/>
      <c r="J249" s="12"/>
      <c r="K249" s="12"/>
      <c r="L249" s="12"/>
      <c r="M249" s="74">
        <f t="shared" si="102"/>
        <v>7.1</v>
      </c>
      <c r="N249" s="83">
        <v>7.13</v>
      </c>
      <c r="O249" s="83">
        <v>7.12</v>
      </c>
      <c r="P249" s="83"/>
      <c r="Q249" s="83"/>
      <c r="R249" s="83"/>
      <c r="S249" s="83"/>
      <c r="T249" s="83"/>
      <c r="U249" s="83"/>
      <c r="V249" s="5" t="str">
        <f t="shared" si="103"/>
        <v/>
      </c>
      <c r="W249" s="41"/>
      <c r="X249" s="41"/>
      <c r="Y249" s="41"/>
      <c r="Z249" s="41"/>
      <c r="AA249" s="41"/>
      <c r="AB249" s="41"/>
      <c r="AC249" s="41"/>
      <c r="AD249" s="41"/>
      <c r="AE249" s="5" t="str">
        <f t="shared" si="104"/>
        <v/>
      </c>
      <c r="AF249" s="41"/>
      <c r="AG249" s="41"/>
      <c r="AH249" s="41"/>
      <c r="AI249" s="41"/>
      <c r="AJ249" s="41"/>
      <c r="AK249" s="41"/>
      <c r="AL249" s="41"/>
      <c r="AM249" s="41"/>
      <c r="AN249" s="45">
        <f t="shared" si="105"/>
        <v>24.165707710011507</v>
      </c>
      <c r="AO249" s="41">
        <v>869</v>
      </c>
      <c r="AP249" s="110"/>
      <c r="AQ249" s="111"/>
      <c r="AR249" s="126" t="str">
        <f t="shared" si="106"/>
        <v/>
      </c>
      <c r="AS249" s="126" t="str">
        <f t="shared" si="107"/>
        <v/>
      </c>
      <c r="AT249" s="45">
        <v>880</v>
      </c>
      <c r="AU249" s="128"/>
      <c r="AV249" s="129"/>
      <c r="AW249" s="126" t="str">
        <f t="shared" si="108"/>
        <v/>
      </c>
      <c r="AX249" s="126" t="str">
        <f t="shared" si="109"/>
        <v/>
      </c>
      <c r="AY249" s="64" t="str">
        <f t="shared" si="110"/>
        <v/>
      </c>
      <c r="AZ249" s="97">
        <v>76.05</v>
      </c>
      <c r="BA249" s="68" t="s">
        <v>103</v>
      </c>
      <c r="BB249" s="68" t="s">
        <v>103</v>
      </c>
      <c r="BC249" s="68" t="s">
        <v>103</v>
      </c>
      <c r="BD249" s="68"/>
      <c r="BE249" s="15"/>
      <c r="BF249" s="5">
        <f t="shared" si="111"/>
        <v>9175</v>
      </c>
      <c r="BG249" s="42" t="s">
        <v>103</v>
      </c>
      <c r="BH249" s="42">
        <v>2352</v>
      </c>
      <c r="BI249" s="42"/>
      <c r="BJ249" s="42"/>
      <c r="BK249" s="42">
        <v>6823</v>
      </c>
      <c r="BL249" s="42"/>
      <c r="BM249" s="15"/>
    </row>
    <row r="250" spans="1:65" outlineLevel="5" x14ac:dyDescent="0.3">
      <c r="A250" s="22">
        <f t="shared" si="113"/>
        <v>7</v>
      </c>
      <c r="B250" s="9">
        <f t="shared" si="112"/>
        <v>45135</v>
      </c>
      <c r="C250" s="150">
        <v>337191</v>
      </c>
      <c r="D250" s="64">
        <f t="shared" si="101"/>
        <v>36.799999999999997</v>
      </c>
      <c r="E250" s="12">
        <v>36.5</v>
      </c>
      <c r="F250" s="12">
        <v>37</v>
      </c>
      <c r="G250" s="12"/>
      <c r="H250" s="12"/>
      <c r="I250" s="12"/>
      <c r="J250" s="12"/>
      <c r="K250" s="12"/>
      <c r="L250" s="12"/>
      <c r="M250" s="74">
        <f t="shared" si="102"/>
        <v>7.1</v>
      </c>
      <c r="N250" s="83">
        <v>7.11</v>
      </c>
      <c r="O250" s="83">
        <v>7.11</v>
      </c>
      <c r="P250" s="83"/>
      <c r="Q250" s="83"/>
      <c r="R250" s="83"/>
      <c r="S250" s="83"/>
      <c r="T250" s="83"/>
      <c r="U250" s="83"/>
      <c r="V250" s="5" t="str">
        <f t="shared" si="103"/>
        <v/>
      </c>
      <c r="W250" s="41"/>
      <c r="X250" s="41"/>
      <c r="Y250" s="41"/>
      <c r="Z250" s="41"/>
      <c r="AA250" s="41"/>
      <c r="AB250" s="41"/>
      <c r="AC250" s="41"/>
      <c r="AD250" s="41"/>
      <c r="AE250" s="5" t="str">
        <f t="shared" si="104"/>
        <v/>
      </c>
      <c r="AF250" s="41"/>
      <c r="AG250" s="41"/>
      <c r="AH250" s="41"/>
      <c r="AI250" s="41"/>
      <c r="AJ250" s="41"/>
      <c r="AK250" s="41"/>
      <c r="AL250" s="41"/>
      <c r="AM250" s="41"/>
      <c r="AN250" s="45">
        <f t="shared" si="105"/>
        <v>25.925925925925927</v>
      </c>
      <c r="AO250" s="41">
        <v>810</v>
      </c>
      <c r="AP250" s="110"/>
      <c r="AQ250" s="111"/>
      <c r="AR250" s="126" t="str">
        <f t="shared" si="106"/>
        <v/>
      </c>
      <c r="AS250" s="126" t="str">
        <f t="shared" si="107"/>
        <v/>
      </c>
      <c r="AT250" s="45">
        <v>870</v>
      </c>
      <c r="AU250" s="128"/>
      <c r="AV250" s="129"/>
      <c r="AW250" s="126" t="str">
        <f t="shared" si="108"/>
        <v/>
      </c>
      <c r="AX250" s="126" t="str">
        <f t="shared" si="109"/>
        <v/>
      </c>
      <c r="AY250" s="64" t="str">
        <f t="shared" si="110"/>
        <v/>
      </c>
      <c r="AZ250" s="97">
        <v>76.099999999999994</v>
      </c>
      <c r="BA250" s="68">
        <v>62.9</v>
      </c>
      <c r="BB250" s="68">
        <v>33.5</v>
      </c>
      <c r="BC250" s="68">
        <f>298*0.0001</f>
        <v>2.98E-2</v>
      </c>
      <c r="BD250" s="68"/>
      <c r="BE250" s="15"/>
      <c r="BF250" s="5">
        <f t="shared" si="111"/>
        <v>12804</v>
      </c>
      <c r="BG250" s="42">
        <v>3660</v>
      </c>
      <c r="BH250" s="42">
        <v>2352</v>
      </c>
      <c r="BI250" s="42"/>
      <c r="BJ250" s="42"/>
      <c r="BK250" s="42">
        <v>6792</v>
      </c>
      <c r="BL250" s="42"/>
      <c r="BM250" s="15"/>
    </row>
    <row r="251" spans="1:65" outlineLevel="5" x14ac:dyDescent="0.3">
      <c r="A251" s="22">
        <f t="shared" si="113"/>
        <v>7</v>
      </c>
      <c r="B251" s="9">
        <f t="shared" si="112"/>
        <v>45136</v>
      </c>
      <c r="C251" s="150">
        <v>335958</v>
      </c>
      <c r="D251" s="64">
        <f t="shared" si="101"/>
        <v>37.299999999999997</v>
      </c>
      <c r="E251" s="12">
        <v>37.5</v>
      </c>
      <c r="F251" s="12">
        <v>37</v>
      </c>
      <c r="G251" s="12"/>
      <c r="H251" s="12"/>
      <c r="I251" s="12"/>
      <c r="J251" s="12"/>
      <c r="K251" s="12"/>
      <c r="L251" s="12"/>
      <c r="M251" s="74">
        <f t="shared" si="102"/>
        <v>7.1</v>
      </c>
      <c r="N251" s="83">
        <v>7.09</v>
      </c>
      <c r="O251" s="83">
        <v>7.1</v>
      </c>
      <c r="P251" s="83"/>
      <c r="Q251" s="83"/>
      <c r="R251" s="83"/>
      <c r="S251" s="83"/>
      <c r="T251" s="83"/>
      <c r="U251" s="83"/>
      <c r="V251" s="5" t="str">
        <f t="shared" si="103"/>
        <v/>
      </c>
      <c r="W251" s="41"/>
      <c r="X251" s="41"/>
      <c r="Y251" s="41"/>
      <c r="Z251" s="41"/>
      <c r="AA251" s="41"/>
      <c r="AB251" s="41"/>
      <c r="AC251" s="41"/>
      <c r="AD251" s="41"/>
      <c r="AE251" s="5" t="str">
        <f t="shared" si="104"/>
        <v/>
      </c>
      <c r="AF251" s="41"/>
      <c r="AG251" s="41"/>
      <c r="AH251" s="41"/>
      <c r="AI251" s="41"/>
      <c r="AJ251" s="41"/>
      <c r="AK251" s="41"/>
      <c r="AL251" s="41"/>
      <c r="AM251" s="41"/>
      <c r="AN251" s="45">
        <f t="shared" si="105"/>
        <v>26.184538653366584</v>
      </c>
      <c r="AO251" s="41">
        <v>802</v>
      </c>
      <c r="AP251" s="110"/>
      <c r="AQ251" s="111"/>
      <c r="AR251" s="126" t="str">
        <f t="shared" si="106"/>
        <v/>
      </c>
      <c r="AS251" s="126" t="str">
        <f t="shared" si="107"/>
        <v/>
      </c>
      <c r="AT251" s="45">
        <v>879</v>
      </c>
      <c r="AU251" s="128"/>
      <c r="AV251" s="129"/>
      <c r="AW251" s="126" t="str">
        <f t="shared" si="108"/>
        <v/>
      </c>
      <c r="AX251" s="126" t="str">
        <f t="shared" si="109"/>
        <v/>
      </c>
      <c r="AY251" s="64" t="str">
        <f t="shared" si="110"/>
        <v/>
      </c>
      <c r="AZ251" s="97" t="s">
        <v>103</v>
      </c>
      <c r="BA251" s="68"/>
      <c r="BB251" s="68"/>
      <c r="BC251" s="68"/>
      <c r="BD251" s="68"/>
      <c r="BE251" s="15"/>
      <c r="BF251" s="5">
        <f t="shared" si="111"/>
        <v>12818</v>
      </c>
      <c r="BG251" s="42">
        <v>3646</v>
      </c>
      <c r="BH251" s="42">
        <v>2352</v>
      </c>
      <c r="BI251" s="42"/>
      <c r="BJ251" s="42"/>
      <c r="BK251" s="42">
        <v>6820</v>
      </c>
      <c r="BL251" s="42"/>
      <c r="BM251" s="15"/>
    </row>
    <row r="252" spans="1:65" outlineLevel="5" x14ac:dyDescent="0.3">
      <c r="A252" s="22">
        <f t="shared" si="113"/>
        <v>7</v>
      </c>
      <c r="B252" s="9">
        <f t="shared" si="112"/>
        <v>45137</v>
      </c>
      <c r="C252" s="150">
        <v>334363</v>
      </c>
      <c r="D252" s="64">
        <f t="shared" si="101"/>
        <v>36.799999999999997</v>
      </c>
      <c r="E252" s="12">
        <v>37</v>
      </c>
      <c r="F252" s="12">
        <v>36.5</v>
      </c>
      <c r="G252" s="12"/>
      <c r="H252" s="12"/>
      <c r="I252" s="12"/>
      <c r="J252" s="12"/>
      <c r="K252" s="12"/>
      <c r="L252" s="12"/>
      <c r="M252" s="74">
        <f t="shared" si="102"/>
        <v>7.1</v>
      </c>
      <c r="N252" s="83">
        <v>7.1</v>
      </c>
      <c r="O252" s="83">
        <v>7.09</v>
      </c>
      <c r="P252" s="83"/>
      <c r="Q252" s="83"/>
      <c r="R252" s="83"/>
      <c r="S252" s="83"/>
      <c r="T252" s="83"/>
      <c r="U252" s="83"/>
      <c r="V252" s="5" t="str">
        <f t="shared" si="103"/>
        <v/>
      </c>
      <c r="W252" s="41"/>
      <c r="X252" s="41"/>
      <c r="Y252" s="41"/>
      <c r="Z252" s="41"/>
      <c r="AA252" s="41"/>
      <c r="AB252" s="41"/>
      <c r="AC252" s="41"/>
      <c r="AD252" s="41"/>
      <c r="AE252" s="5" t="str">
        <f t="shared" si="104"/>
        <v/>
      </c>
      <c r="AF252" s="41"/>
      <c r="AG252" s="41"/>
      <c r="AH252" s="41"/>
      <c r="AI252" s="41"/>
      <c r="AJ252" s="41"/>
      <c r="AK252" s="41"/>
      <c r="AL252" s="41"/>
      <c r="AM252" s="41"/>
      <c r="AN252" s="45">
        <f t="shared" si="105"/>
        <v>25.703794369645042</v>
      </c>
      <c r="AO252" s="41">
        <v>817</v>
      </c>
      <c r="AP252" s="110"/>
      <c r="AQ252" s="111"/>
      <c r="AR252" s="126" t="str">
        <f t="shared" si="106"/>
        <v/>
      </c>
      <c r="AS252" s="126" t="str">
        <f t="shared" si="107"/>
        <v/>
      </c>
      <c r="AT252" s="45">
        <v>877</v>
      </c>
      <c r="AU252" s="128"/>
      <c r="AV252" s="129"/>
      <c r="AW252" s="126" t="str">
        <f t="shared" si="108"/>
        <v/>
      </c>
      <c r="AX252" s="126" t="str">
        <f t="shared" si="109"/>
        <v/>
      </c>
      <c r="AY252" s="64" t="str">
        <f t="shared" si="110"/>
        <v/>
      </c>
      <c r="AZ252" s="97" t="s">
        <v>103</v>
      </c>
      <c r="BA252" s="68"/>
      <c r="BB252" s="68"/>
      <c r="BC252" s="68"/>
      <c r="BD252" s="68"/>
      <c r="BE252" s="15"/>
      <c r="BF252" s="5">
        <f t="shared" si="111"/>
        <v>10250</v>
      </c>
      <c r="BG252" s="42">
        <v>1228</v>
      </c>
      <c r="BH252" s="42">
        <v>2352</v>
      </c>
      <c r="BI252" s="42"/>
      <c r="BJ252" s="42"/>
      <c r="BK252" s="42">
        <v>6670</v>
      </c>
      <c r="BL252" s="42"/>
      <c r="BM252" s="15"/>
    </row>
    <row r="253" spans="1:65" ht="17.25" outlineLevel="5" thickBot="1" x14ac:dyDescent="0.35">
      <c r="A253" s="31">
        <f t="shared" si="113"/>
        <v>7</v>
      </c>
      <c r="B253" s="9">
        <f t="shared" si="112"/>
        <v>45138</v>
      </c>
      <c r="C253" s="150">
        <v>332207</v>
      </c>
      <c r="D253" s="64">
        <f t="shared" si="101"/>
        <v>36.799999999999997</v>
      </c>
      <c r="E253" s="12">
        <v>36.5</v>
      </c>
      <c r="F253" s="12">
        <v>37</v>
      </c>
      <c r="G253" s="12"/>
      <c r="H253" s="12"/>
      <c r="I253" s="12"/>
      <c r="J253" s="12"/>
      <c r="K253" s="12"/>
      <c r="L253" s="12"/>
      <c r="M253" s="74">
        <f t="shared" si="102"/>
        <v>7.1</v>
      </c>
      <c r="N253" s="83">
        <v>7.09</v>
      </c>
      <c r="O253" s="83">
        <v>7.08</v>
      </c>
      <c r="P253" s="83"/>
      <c r="Q253" s="83"/>
      <c r="R253" s="83"/>
      <c r="S253" s="83"/>
      <c r="T253" s="83"/>
      <c r="U253" s="83"/>
      <c r="V253" s="5" t="str">
        <f t="shared" si="103"/>
        <v/>
      </c>
      <c r="W253" s="41"/>
      <c r="X253" s="41"/>
      <c r="Y253" s="41"/>
      <c r="Z253" s="41"/>
      <c r="AA253" s="41"/>
      <c r="AB253" s="41"/>
      <c r="AC253" s="41"/>
      <c r="AD253" s="41"/>
      <c r="AE253" s="5" t="str">
        <f t="shared" si="104"/>
        <v/>
      </c>
      <c r="AF253" s="41"/>
      <c r="AG253" s="41"/>
      <c r="AH253" s="41"/>
      <c r="AI253" s="41"/>
      <c r="AJ253" s="41"/>
      <c r="AK253" s="41"/>
      <c r="AL253" s="41"/>
      <c r="AM253" s="41"/>
      <c r="AN253" s="45">
        <f t="shared" si="105"/>
        <v>22.727272727272727</v>
      </c>
      <c r="AO253" s="41">
        <v>924</v>
      </c>
      <c r="AP253" s="110"/>
      <c r="AQ253" s="111"/>
      <c r="AR253" s="126" t="str">
        <f t="shared" si="106"/>
        <v/>
      </c>
      <c r="AS253" s="126" t="str">
        <f t="shared" si="107"/>
        <v/>
      </c>
      <c r="AT253" s="45">
        <v>932</v>
      </c>
      <c r="AU253" s="128"/>
      <c r="AV253" s="129"/>
      <c r="AW253" s="126" t="str">
        <f t="shared" si="108"/>
        <v/>
      </c>
      <c r="AX253" s="126" t="str">
        <f t="shared" si="109"/>
        <v/>
      </c>
      <c r="AY253" s="64" t="str">
        <f t="shared" si="110"/>
        <v/>
      </c>
      <c r="AZ253" s="97">
        <v>76.209999999999994</v>
      </c>
      <c r="BA253" s="68"/>
      <c r="BB253" s="68"/>
      <c r="BC253" s="68"/>
      <c r="BD253" s="68"/>
      <c r="BE253" s="15"/>
      <c r="BF253" s="5">
        <f t="shared" si="111"/>
        <v>11175</v>
      </c>
      <c r="BG253" s="42">
        <v>2198</v>
      </c>
      <c r="BH253" s="42">
        <v>2352</v>
      </c>
      <c r="BI253" s="42"/>
      <c r="BJ253" s="42"/>
      <c r="BK253" s="42">
        <v>6625</v>
      </c>
      <c r="BL253" s="42"/>
      <c r="BM253" s="15"/>
    </row>
    <row r="254" spans="1:65" outlineLevel="4" x14ac:dyDescent="0.3">
      <c r="A254" s="156" t="s">
        <v>41</v>
      </c>
      <c r="B254" s="157"/>
      <c r="C254" s="50">
        <f t="shared" ref="C254:BM254" si="114">SUBTOTAL(4,C223:C253)</f>
        <v>342540</v>
      </c>
      <c r="D254" s="60">
        <f t="shared" si="114"/>
        <v>38</v>
      </c>
      <c r="E254" s="28">
        <f t="shared" si="114"/>
        <v>38</v>
      </c>
      <c r="F254" s="28">
        <f t="shared" si="114"/>
        <v>38</v>
      </c>
      <c r="G254" s="28">
        <f t="shared" si="114"/>
        <v>0</v>
      </c>
      <c r="H254" s="28">
        <f t="shared" si="114"/>
        <v>0</v>
      </c>
      <c r="I254" s="28">
        <f t="shared" si="114"/>
        <v>0</v>
      </c>
      <c r="J254" s="28">
        <f t="shared" si="114"/>
        <v>0</v>
      </c>
      <c r="K254" s="28">
        <f t="shared" si="114"/>
        <v>0</v>
      </c>
      <c r="L254" s="28">
        <f t="shared" si="114"/>
        <v>0</v>
      </c>
      <c r="M254" s="71">
        <f t="shared" si="114"/>
        <v>7.1</v>
      </c>
      <c r="N254" s="82">
        <f t="shared" si="114"/>
        <v>7.13</v>
      </c>
      <c r="O254" s="82">
        <f t="shared" si="114"/>
        <v>7.14</v>
      </c>
      <c r="P254" s="82">
        <f t="shared" si="114"/>
        <v>0</v>
      </c>
      <c r="Q254" s="82">
        <f t="shared" si="114"/>
        <v>0</v>
      </c>
      <c r="R254" s="82">
        <f t="shared" si="114"/>
        <v>0</v>
      </c>
      <c r="S254" s="82">
        <f t="shared" si="114"/>
        <v>0</v>
      </c>
      <c r="T254" s="82">
        <f t="shared" si="114"/>
        <v>0</v>
      </c>
      <c r="U254" s="82">
        <f t="shared" si="114"/>
        <v>0</v>
      </c>
      <c r="V254" s="29">
        <f t="shared" si="114"/>
        <v>233</v>
      </c>
      <c r="W254" s="39">
        <f t="shared" si="114"/>
        <v>194</v>
      </c>
      <c r="X254" s="39">
        <f t="shared" si="114"/>
        <v>272</v>
      </c>
      <c r="Y254" s="39">
        <f t="shared" si="114"/>
        <v>0</v>
      </c>
      <c r="Z254" s="39">
        <f t="shared" si="114"/>
        <v>0</v>
      </c>
      <c r="AA254" s="39">
        <f t="shared" si="114"/>
        <v>0</v>
      </c>
      <c r="AB254" s="39">
        <f t="shared" si="114"/>
        <v>0</v>
      </c>
      <c r="AC254" s="39">
        <f t="shared" si="114"/>
        <v>0</v>
      </c>
      <c r="AD254" s="39">
        <f t="shared" si="114"/>
        <v>0</v>
      </c>
      <c r="AE254" s="29">
        <f t="shared" si="114"/>
        <v>5390</v>
      </c>
      <c r="AF254" s="39">
        <f t="shared" si="114"/>
        <v>5400</v>
      </c>
      <c r="AG254" s="39">
        <f t="shared" si="114"/>
        <v>5380</v>
      </c>
      <c r="AH254" s="39">
        <f t="shared" si="114"/>
        <v>0</v>
      </c>
      <c r="AI254" s="39">
        <f t="shared" si="114"/>
        <v>0</v>
      </c>
      <c r="AJ254" s="39">
        <f t="shared" si="114"/>
        <v>0</v>
      </c>
      <c r="AK254" s="39">
        <f t="shared" si="114"/>
        <v>0</v>
      </c>
      <c r="AL254" s="39">
        <f t="shared" si="114"/>
        <v>0</v>
      </c>
      <c r="AM254" s="39">
        <f t="shared" si="114"/>
        <v>0</v>
      </c>
      <c r="AN254" s="39">
        <f t="shared" si="114"/>
        <v>27.34375</v>
      </c>
      <c r="AO254" s="39">
        <f t="shared" si="114"/>
        <v>1155</v>
      </c>
      <c r="AP254" s="104">
        <f t="shared" si="114"/>
        <v>5.54</v>
      </c>
      <c r="AQ254" s="105">
        <f t="shared" si="114"/>
        <v>3.47</v>
      </c>
      <c r="AR254" s="106">
        <f t="shared" si="114"/>
        <v>75.578406169665797</v>
      </c>
      <c r="AS254" s="106">
        <f t="shared" si="114"/>
        <v>41.696750902527079</v>
      </c>
      <c r="AT254" s="107">
        <f t="shared" si="114"/>
        <v>1517</v>
      </c>
      <c r="AU254" s="108">
        <f t="shared" si="114"/>
        <v>3.55</v>
      </c>
      <c r="AV254" s="109">
        <f t="shared" si="114"/>
        <v>2.2799999999999998</v>
      </c>
      <c r="AW254" s="106">
        <f t="shared" si="114"/>
        <v>66.171003717472118</v>
      </c>
      <c r="AX254" s="106">
        <f t="shared" si="114"/>
        <v>45.058139534883722</v>
      </c>
      <c r="AY254" s="60">
        <f t="shared" si="114"/>
        <v>36.794498018987774</v>
      </c>
      <c r="AZ254" s="96">
        <f t="shared" si="114"/>
        <v>81.05</v>
      </c>
      <c r="BA254" s="67">
        <f t="shared" si="114"/>
        <v>64.099999999999994</v>
      </c>
      <c r="BB254" s="67">
        <f t="shared" si="114"/>
        <v>33.799999999999997</v>
      </c>
      <c r="BC254" s="67">
        <f t="shared" si="114"/>
        <v>0.18740000000000001</v>
      </c>
      <c r="BD254" s="67">
        <f t="shared" si="114"/>
        <v>0</v>
      </c>
      <c r="BE254" s="27">
        <f t="shared" si="114"/>
        <v>0</v>
      </c>
      <c r="BF254" s="29">
        <f t="shared" si="114"/>
        <v>12986</v>
      </c>
      <c r="BG254" s="39">
        <f t="shared" si="114"/>
        <v>4046</v>
      </c>
      <c r="BH254" s="40">
        <f t="shared" si="114"/>
        <v>2352</v>
      </c>
      <c r="BI254" s="40">
        <f t="shared" si="114"/>
        <v>0</v>
      </c>
      <c r="BJ254" s="40">
        <f t="shared" si="114"/>
        <v>0</v>
      </c>
      <c r="BK254" s="40">
        <f t="shared" si="114"/>
        <v>6828</v>
      </c>
      <c r="BL254" s="40">
        <f t="shared" si="114"/>
        <v>0</v>
      </c>
      <c r="BM254" s="27">
        <f t="shared" si="114"/>
        <v>0</v>
      </c>
    </row>
    <row r="255" spans="1:65" outlineLevel="3" x14ac:dyDescent="0.3">
      <c r="A255" s="158" t="s">
        <v>30</v>
      </c>
      <c r="B255" s="159"/>
      <c r="C255" s="51">
        <f t="shared" ref="C255:BM255" si="115">SUBTOTAL(5,C223:C253)</f>
        <v>308654</v>
      </c>
      <c r="D255" s="61">
        <f t="shared" si="115"/>
        <v>35.5</v>
      </c>
      <c r="E255" s="12">
        <f t="shared" si="115"/>
        <v>35</v>
      </c>
      <c r="F255" s="12">
        <f t="shared" si="115"/>
        <v>35.5</v>
      </c>
      <c r="G255" s="12">
        <f t="shared" si="115"/>
        <v>0</v>
      </c>
      <c r="H255" s="12">
        <f t="shared" si="115"/>
        <v>0</v>
      </c>
      <c r="I255" s="12">
        <f t="shared" si="115"/>
        <v>0</v>
      </c>
      <c r="J255" s="12">
        <f t="shared" si="115"/>
        <v>0</v>
      </c>
      <c r="K255" s="12">
        <f t="shared" si="115"/>
        <v>0</v>
      </c>
      <c r="L255" s="12">
        <f t="shared" si="115"/>
        <v>0</v>
      </c>
      <c r="M255" s="72">
        <f t="shared" si="115"/>
        <v>7.1</v>
      </c>
      <c r="N255" s="83">
        <f t="shared" si="115"/>
        <v>7.05</v>
      </c>
      <c r="O255" s="83">
        <f t="shared" si="115"/>
        <v>7.06</v>
      </c>
      <c r="P255" s="83">
        <f t="shared" si="115"/>
        <v>0</v>
      </c>
      <c r="Q255" s="83">
        <f t="shared" si="115"/>
        <v>0</v>
      </c>
      <c r="R255" s="83">
        <f t="shared" si="115"/>
        <v>0</v>
      </c>
      <c r="S255" s="83">
        <f t="shared" si="115"/>
        <v>0</v>
      </c>
      <c r="T255" s="83">
        <f t="shared" si="115"/>
        <v>0</v>
      </c>
      <c r="U255" s="83">
        <f t="shared" si="115"/>
        <v>0</v>
      </c>
      <c r="V255" s="6">
        <f t="shared" si="115"/>
        <v>173</v>
      </c>
      <c r="W255" s="41">
        <f t="shared" si="115"/>
        <v>161</v>
      </c>
      <c r="X255" s="41">
        <f t="shared" si="115"/>
        <v>166</v>
      </c>
      <c r="Y255" s="41">
        <f t="shared" si="115"/>
        <v>0</v>
      </c>
      <c r="Z255" s="41">
        <f t="shared" si="115"/>
        <v>0</v>
      </c>
      <c r="AA255" s="41">
        <f t="shared" si="115"/>
        <v>0</v>
      </c>
      <c r="AB255" s="41">
        <f t="shared" si="115"/>
        <v>0</v>
      </c>
      <c r="AC255" s="41">
        <f t="shared" si="115"/>
        <v>0</v>
      </c>
      <c r="AD255" s="41">
        <f t="shared" si="115"/>
        <v>0</v>
      </c>
      <c r="AE255" s="6">
        <f t="shared" si="115"/>
        <v>4445</v>
      </c>
      <c r="AF255" s="41">
        <f t="shared" si="115"/>
        <v>4415</v>
      </c>
      <c r="AG255" s="41">
        <f t="shared" si="115"/>
        <v>4475</v>
      </c>
      <c r="AH255" s="41">
        <f t="shared" si="115"/>
        <v>0</v>
      </c>
      <c r="AI255" s="41">
        <f t="shared" si="115"/>
        <v>0</v>
      </c>
      <c r="AJ255" s="41">
        <f t="shared" si="115"/>
        <v>0</v>
      </c>
      <c r="AK255" s="41">
        <f t="shared" si="115"/>
        <v>0</v>
      </c>
      <c r="AL255" s="41">
        <f t="shared" si="115"/>
        <v>0</v>
      </c>
      <c r="AM255" s="41">
        <f t="shared" si="115"/>
        <v>0</v>
      </c>
      <c r="AN255" s="41">
        <f t="shared" si="115"/>
        <v>18.181818181818183</v>
      </c>
      <c r="AO255" s="41">
        <f t="shared" si="115"/>
        <v>768</v>
      </c>
      <c r="AP255" s="110">
        <f t="shared" si="115"/>
        <v>3.77</v>
      </c>
      <c r="AQ255" s="111">
        <f t="shared" si="115"/>
        <v>2.74</v>
      </c>
      <c r="AR255" s="112">
        <f t="shared" si="115"/>
        <v>58.303249097472921</v>
      </c>
      <c r="AS255" s="112">
        <f t="shared" si="115"/>
        <v>24.421593830334203</v>
      </c>
      <c r="AT255" s="113">
        <f t="shared" si="115"/>
        <v>858</v>
      </c>
      <c r="AU255" s="114">
        <f t="shared" si="115"/>
        <v>2.69</v>
      </c>
      <c r="AV255" s="115">
        <f t="shared" si="115"/>
        <v>1.78</v>
      </c>
      <c r="AW255" s="112">
        <f t="shared" si="115"/>
        <v>54.941860465116278</v>
      </c>
      <c r="AX255" s="112">
        <f t="shared" si="115"/>
        <v>33.828996282527882</v>
      </c>
      <c r="AY255" s="61">
        <f t="shared" si="115"/>
        <v>4.8038303569402308</v>
      </c>
      <c r="AZ255" s="97">
        <f t="shared" si="115"/>
        <v>75.11</v>
      </c>
      <c r="BA255" s="68">
        <f t="shared" si="115"/>
        <v>61.6</v>
      </c>
      <c r="BB255" s="68">
        <f t="shared" si="115"/>
        <v>32.9</v>
      </c>
      <c r="BC255" s="68">
        <f t="shared" si="115"/>
        <v>2.98E-2</v>
      </c>
      <c r="BD255" s="68">
        <f t="shared" si="115"/>
        <v>0</v>
      </c>
      <c r="BE255" s="15">
        <f t="shared" si="115"/>
        <v>0</v>
      </c>
      <c r="BF255" s="6">
        <f t="shared" si="115"/>
        <v>8369</v>
      </c>
      <c r="BG255" s="41">
        <f t="shared" si="115"/>
        <v>1203</v>
      </c>
      <c r="BH255" s="42">
        <f t="shared" si="115"/>
        <v>2350</v>
      </c>
      <c r="BI255" s="42">
        <f t="shared" si="115"/>
        <v>0</v>
      </c>
      <c r="BJ255" s="42">
        <f t="shared" si="115"/>
        <v>0</v>
      </c>
      <c r="BK255" s="42">
        <f t="shared" si="115"/>
        <v>5689</v>
      </c>
      <c r="BL255" s="42">
        <f t="shared" si="115"/>
        <v>0</v>
      </c>
      <c r="BM255" s="15">
        <f t="shared" si="115"/>
        <v>0</v>
      </c>
    </row>
    <row r="256" spans="1:65" outlineLevel="2" x14ac:dyDescent="0.3">
      <c r="A256" s="158" t="s">
        <v>19</v>
      </c>
      <c r="B256" s="159"/>
      <c r="C256" s="51">
        <f>IFERROR(SUBTOTAL(1,C223:C253),"")</f>
        <v>331323.51612903224</v>
      </c>
      <c r="D256" s="61">
        <f t="shared" ref="D256:BM256" si="116">IFERROR(SUBTOTAL(1,D223:D253),"")</f>
        <v>36.499999999999986</v>
      </c>
      <c r="E256" s="12">
        <f t="shared" si="116"/>
        <v>36.387096774193552</v>
      </c>
      <c r="F256" s="12">
        <f t="shared" si="116"/>
        <v>36.548387096774192</v>
      </c>
      <c r="G256" s="12" t="str">
        <f t="shared" si="116"/>
        <v/>
      </c>
      <c r="H256" s="12" t="str">
        <f t="shared" si="116"/>
        <v/>
      </c>
      <c r="I256" s="12" t="str">
        <f t="shared" si="116"/>
        <v/>
      </c>
      <c r="J256" s="12" t="str">
        <f t="shared" si="116"/>
        <v/>
      </c>
      <c r="K256" s="12" t="str">
        <f t="shared" si="116"/>
        <v/>
      </c>
      <c r="L256" s="12" t="str">
        <f t="shared" si="116"/>
        <v/>
      </c>
      <c r="M256" s="72">
        <f t="shared" si="116"/>
        <v>7.0999999999999961</v>
      </c>
      <c r="N256" s="83">
        <f t="shared" si="116"/>
        <v>7.0938709677419372</v>
      </c>
      <c r="O256" s="83">
        <f t="shared" si="116"/>
        <v>7.1048387096774199</v>
      </c>
      <c r="P256" s="83" t="str">
        <f t="shared" si="116"/>
        <v/>
      </c>
      <c r="Q256" s="83" t="str">
        <f t="shared" si="116"/>
        <v/>
      </c>
      <c r="R256" s="83" t="str">
        <f t="shared" si="116"/>
        <v/>
      </c>
      <c r="S256" s="83" t="str">
        <f t="shared" si="116"/>
        <v/>
      </c>
      <c r="T256" s="83" t="str">
        <f t="shared" si="116"/>
        <v/>
      </c>
      <c r="U256" s="83" t="str">
        <f t="shared" si="116"/>
        <v/>
      </c>
      <c r="V256" s="6">
        <f t="shared" si="116"/>
        <v>203.75</v>
      </c>
      <c r="W256" s="41">
        <f t="shared" si="116"/>
        <v>180.75</v>
      </c>
      <c r="X256" s="41">
        <f t="shared" si="116"/>
        <v>226.75</v>
      </c>
      <c r="Y256" s="41" t="str">
        <f t="shared" si="116"/>
        <v/>
      </c>
      <c r="Z256" s="41" t="str">
        <f t="shared" si="116"/>
        <v/>
      </c>
      <c r="AA256" s="41" t="str">
        <f t="shared" si="116"/>
        <v/>
      </c>
      <c r="AB256" s="41" t="str">
        <f t="shared" si="116"/>
        <v/>
      </c>
      <c r="AC256" s="41" t="str">
        <f t="shared" si="116"/>
        <v/>
      </c>
      <c r="AD256" s="41" t="str">
        <f t="shared" si="116"/>
        <v/>
      </c>
      <c r="AE256" s="6">
        <f t="shared" si="116"/>
        <v>4935.625</v>
      </c>
      <c r="AF256" s="41">
        <f t="shared" si="116"/>
        <v>4985</v>
      </c>
      <c r="AG256" s="41">
        <f t="shared" si="116"/>
        <v>4886.25</v>
      </c>
      <c r="AH256" s="41" t="str">
        <f t="shared" si="116"/>
        <v/>
      </c>
      <c r="AI256" s="41" t="str">
        <f t="shared" si="116"/>
        <v/>
      </c>
      <c r="AJ256" s="41" t="str">
        <f t="shared" si="116"/>
        <v/>
      </c>
      <c r="AK256" s="41" t="str">
        <f t="shared" si="116"/>
        <v/>
      </c>
      <c r="AL256" s="41" t="str">
        <f t="shared" si="116"/>
        <v/>
      </c>
      <c r="AM256" s="41" t="str">
        <f t="shared" si="116"/>
        <v/>
      </c>
      <c r="AN256" s="41">
        <f t="shared" si="116"/>
        <v>23.042455175424351</v>
      </c>
      <c r="AO256" s="41">
        <f t="shared" si="116"/>
        <v>923.70967741935488</v>
      </c>
      <c r="AP256" s="110">
        <f t="shared" si="116"/>
        <v>4.6274999999999995</v>
      </c>
      <c r="AQ256" s="111">
        <f t="shared" si="116"/>
        <v>3.0950000000000002</v>
      </c>
      <c r="AR256" s="112">
        <f t="shared" si="116"/>
        <v>67.977274901670313</v>
      </c>
      <c r="AS256" s="112">
        <f t="shared" si="116"/>
        <v>32.022725098329687</v>
      </c>
      <c r="AT256" s="113">
        <f t="shared" si="116"/>
        <v>1055.7096774193549</v>
      </c>
      <c r="AU256" s="114">
        <f t="shared" si="116"/>
        <v>3.1024999999999996</v>
      </c>
      <c r="AV256" s="115">
        <f t="shared" si="116"/>
        <v>1.9349999999999998</v>
      </c>
      <c r="AW256" s="112">
        <f t="shared" si="116"/>
        <v>62.726495465757509</v>
      </c>
      <c r="AX256" s="112">
        <f t="shared" si="116"/>
        <v>37.273504534242491</v>
      </c>
      <c r="AY256" s="61">
        <f t="shared" si="116"/>
        <v>20.702593502182879</v>
      </c>
      <c r="AZ256" s="97">
        <f t="shared" si="116"/>
        <v>78.625238095238089</v>
      </c>
      <c r="BA256" s="68">
        <f t="shared" si="116"/>
        <v>63.125</v>
      </c>
      <c r="BB256" s="68">
        <f t="shared" si="116"/>
        <v>33.324999999999996</v>
      </c>
      <c r="BC256" s="68">
        <f t="shared" si="116"/>
        <v>0.10817500000000001</v>
      </c>
      <c r="BD256" s="68" t="str">
        <f t="shared" si="116"/>
        <v/>
      </c>
      <c r="BE256" s="15" t="str">
        <f>IFERROR(SUBTOTAL(1,BE223:BE253),"")</f>
        <v/>
      </c>
      <c r="BF256" s="6">
        <f t="shared" si="116"/>
        <v>11602.935483870968</v>
      </c>
      <c r="BG256" s="41">
        <f t="shared" si="116"/>
        <v>3105.9642857142858</v>
      </c>
      <c r="BH256" s="42">
        <f t="shared" si="116"/>
        <v>2351.7741935483873</v>
      </c>
      <c r="BI256" s="42" t="str">
        <f t="shared" si="116"/>
        <v/>
      </c>
      <c r="BJ256" s="42" t="str">
        <f t="shared" si="116"/>
        <v/>
      </c>
      <c r="BK256" s="42">
        <f t="shared" si="116"/>
        <v>6445.7741935483873</v>
      </c>
      <c r="BL256" s="42" t="str">
        <f t="shared" si="116"/>
        <v/>
      </c>
      <c r="BM256" s="15" t="str">
        <f t="shared" si="116"/>
        <v/>
      </c>
    </row>
    <row r="257" spans="1:65" ht="17.25" outlineLevel="1" thickBot="1" x14ac:dyDescent="0.35">
      <c r="A257" s="160" t="s">
        <v>54</v>
      </c>
      <c r="B257" s="161"/>
      <c r="C257" s="52">
        <f>SUBTOTAL(9,C223:C253)</f>
        <v>10271029</v>
      </c>
      <c r="D257" s="62"/>
      <c r="E257" s="30"/>
      <c r="F257" s="30"/>
      <c r="G257" s="30"/>
      <c r="H257" s="30"/>
      <c r="I257" s="30"/>
      <c r="J257" s="30"/>
      <c r="K257" s="30"/>
      <c r="L257" s="30"/>
      <c r="M257" s="73"/>
      <c r="N257" s="84"/>
      <c r="O257" s="84"/>
      <c r="P257" s="84"/>
      <c r="Q257" s="84"/>
      <c r="R257" s="84"/>
      <c r="S257" s="84"/>
      <c r="T257" s="84"/>
      <c r="U257" s="84"/>
      <c r="V257" s="93"/>
      <c r="W257" s="94"/>
      <c r="X257" s="94"/>
      <c r="Y257" s="94"/>
      <c r="Z257" s="94"/>
      <c r="AA257" s="94"/>
      <c r="AB257" s="94"/>
      <c r="AC257" s="94"/>
      <c r="AD257" s="94"/>
      <c r="AE257" s="93"/>
      <c r="AF257" s="94"/>
      <c r="AG257" s="94"/>
      <c r="AH257" s="94"/>
      <c r="AI257" s="94"/>
      <c r="AJ257" s="94"/>
      <c r="AK257" s="94"/>
      <c r="AL257" s="94"/>
      <c r="AM257" s="94"/>
      <c r="AN257" s="94"/>
      <c r="AO257" s="43">
        <f>SUBTOTAL(9,AO223:AO253)</f>
        <v>28635</v>
      </c>
      <c r="AP257" s="116"/>
      <c r="AQ257" s="117"/>
      <c r="AR257" s="118"/>
      <c r="AS257" s="118"/>
      <c r="AT257" s="119">
        <f>SUBTOTAL(9,AT223:AT253)</f>
        <v>32727</v>
      </c>
      <c r="AU257" s="120"/>
      <c r="AV257" s="121"/>
      <c r="AW257" s="118"/>
      <c r="AX257" s="118"/>
      <c r="AY257" s="62"/>
      <c r="AZ257" s="98"/>
      <c r="BA257" s="69"/>
      <c r="BB257" s="69"/>
      <c r="BC257" s="69"/>
      <c r="BD257" s="69"/>
      <c r="BE257" s="16">
        <f>SUBTOTAL(9,BE223:BE253)</f>
        <v>0</v>
      </c>
      <c r="BF257" s="7">
        <f t="shared" ref="BF257:BM257" si="117">SUBTOTAL(9,BF223:BF253)</f>
        <v>359691</v>
      </c>
      <c r="BG257" s="43">
        <f t="shared" si="117"/>
        <v>86967</v>
      </c>
      <c r="BH257" s="44">
        <f t="shared" si="117"/>
        <v>72905</v>
      </c>
      <c r="BI257" s="44">
        <f t="shared" si="117"/>
        <v>0</v>
      </c>
      <c r="BJ257" s="44">
        <f t="shared" si="117"/>
        <v>0</v>
      </c>
      <c r="BK257" s="44">
        <f t="shared" si="117"/>
        <v>199819</v>
      </c>
      <c r="BL257" s="44">
        <f t="shared" si="117"/>
        <v>0</v>
      </c>
      <c r="BM257" s="16">
        <f t="shared" si="117"/>
        <v>0</v>
      </c>
    </row>
    <row r="258" spans="1:65" outlineLevel="5" x14ac:dyDescent="0.3">
      <c r="A258" s="21">
        <f t="shared" si="113"/>
        <v>8</v>
      </c>
      <c r="B258" s="33">
        <f>B253+1</f>
        <v>45139</v>
      </c>
      <c r="C258" s="150">
        <v>334302</v>
      </c>
      <c r="D258" s="64">
        <f t="shared" ref="D258:D288" si="118">IFERROR(ROUND(AVERAGE(E258:L258),1),"")</f>
        <v>36.799999999999997</v>
      </c>
      <c r="E258" s="12">
        <v>36.5</v>
      </c>
      <c r="F258" s="12">
        <v>37</v>
      </c>
      <c r="G258" s="12"/>
      <c r="H258" s="12"/>
      <c r="I258" s="12"/>
      <c r="J258" s="12"/>
      <c r="K258" s="12"/>
      <c r="L258" s="12"/>
      <c r="M258" s="74">
        <f t="shared" ref="M258:M288" si="119">IFERROR(ROUND(AVERAGE(N258:U258),1),"")</f>
        <v>7.1</v>
      </c>
      <c r="N258" s="83">
        <v>7.11</v>
      </c>
      <c r="O258" s="83">
        <v>7.1</v>
      </c>
      <c r="P258" s="83"/>
      <c r="Q258" s="83"/>
      <c r="R258" s="83"/>
      <c r="S258" s="83"/>
      <c r="T258" s="83"/>
      <c r="U258" s="83"/>
      <c r="V258" s="5" t="str">
        <f t="shared" ref="V258:V288" si="120">IFERROR(ROUND(AVERAGE(W258:AD258),1),"")</f>
        <v/>
      </c>
      <c r="W258" s="41"/>
      <c r="X258" s="41"/>
      <c r="Y258" s="41"/>
      <c r="Z258" s="41"/>
      <c r="AA258" s="41"/>
      <c r="AB258" s="41"/>
      <c r="AC258" s="41"/>
      <c r="AD258" s="41"/>
      <c r="AE258" s="5" t="str">
        <f t="shared" ref="AE258:AE288" si="121">IFERROR(ROUND(AVERAGE(AF258:AM258),1),"")</f>
        <v/>
      </c>
      <c r="AF258" s="41"/>
      <c r="AG258" s="41"/>
      <c r="AH258" s="41"/>
      <c r="AI258" s="41"/>
      <c r="AJ258" s="41"/>
      <c r="AK258" s="41"/>
      <c r="AL258" s="41"/>
      <c r="AM258" s="41"/>
      <c r="AN258" s="45">
        <f t="shared" ref="AN258:AN288" si="122">21000/AO258</f>
        <v>26.151930261519304</v>
      </c>
      <c r="AO258" s="41">
        <v>803</v>
      </c>
      <c r="AP258" s="110"/>
      <c r="AQ258" s="111"/>
      <c r="AR258" s="126" t="str">
        <f t="shared" ref="AR258:AR288" si="123">IFERROR(AQ258/AP258*100,"")</f>
        <v/>
      </c>
      <c r="AS258" s="126" t="str">
        <f t="shared" ref="AS258:AS288" si="124">IFERROR(100-AR258,"")</f>
        <v/>
      </c>
      <c r="AT258" s="45">
        <v>865</v>
      </c>
      <c r="AU258" s="128"/>
      <c r="AV258" s="129"/>
      <c r="AW258" s="126" t="str">
        <f t="shared" ref="AW258:AW288" si="125">IFERROR(AV258/AU258*100,"")</f>
        <v/>
      </c>
      <c r="AX258" s="126" t="str">
        <f t="shared" ref="AX258:AX288" si="126">IFERROR(100-AW258,"")</f>
        <v/>
      </c>
      <c r="AY258" s="64" t="str">
        <f t="shared" ref="AY258:AY288" si="127">IFERROR((1-((AW258*AS258)/(AX258*AR258)))*100,"")</f>
        <v/>
      </c>
      <c r="AZ258" s="97">
        <v>76.36</v>
      </c>
      <c r="BA258" s="68"/>
      <c r="BB258" s="68"/>
      <c r="BC258" s="68"/>
      <c r="BD258" s="68"/>
      <c r="BE258" s="15"/>
      <c r="BF258" s="5">
        <f t="shared" ref="BF258:BF288" si="128">IF(SUM(BG258:BM258)=0,"",SUM(BG258:BM258))</f>
        <v>9125</v>
      </c>
      <c r="BG258" s="42" t="s">
        <v>103</v>
      </c>
      <c r="BH258" s="42">
        <v>2350</v>
      </c>
      <c r="BI258" s="42"/>
      <c r="BJ258" s="42"/>
      <c r="BK258" s="42">
        <v>6775</v>
      </c>
      <c r="BL258" s="42"/>
      <c r="BM258" s="15"/>
    </row>
    <row r="259" spans="1:65" outlineLevel="5" x14ac:dyDescent="0.3">
      <c r="A259" s="22">
        <f t="shared" si="113"/>
        <v>8</v>
      </c>
      <c r="B259" s="9">
        <f t="shared" si="112"/>
        <v>45140</v>
      </c>
      <c r="C259" s="150">
        <v>332028</v>
      </c>
      <c r="D259" s="64">
        <f t="shared" si="118"/>
        <v>36.799999999999997</v>
      </c>
      <c r="E259" s="12">
        <v>36.5</v>
      </c>
      <c r="F259" s="12">
        <v>37</v>
      </c>
      <c r="G259" s="12"/>
      <c r="H259" s="12"/>
      <c r="I259" s="12"/>
      <c r="J259" s="12"/>
      <c r="K259" s="12"/>
      <c r="L259" s="12"/>
      <c r="M259" s="74">
        <f t="shared" si="119"/>
        <v>7.1</v>
      </c>
      <c r="N259" s="83">
        <v>7.15</v>
      </c>
      <c r="O259" s="83">
        <v>7.13</v>
      </c>
      <c r="P259" s="83"/>
      <c r="Q259" s="83"/>
      <c r="R259" s="83"/>
      <c r="S259" s="83"/>
      <c r="T259" s="83"/>
      <c r="U259" s="83"/>
      <c r="V259" s="5">
        <f t="shared" si="120"/>
        <v>137</v>
      </c>
      <c r="W259" s="41">
        <v>145</v>
      </c>
      <c r="X259" s="41">
        <v>129</v>
      </c>
      <c r="Y259" s="41"/>
      <c r="Z259" s="41"/>
      <c r="AA259" s="41"/>
      <c r="AB259" s="41"/>
      <c r="AC259" s="41"/>
      <c r="AD259" s="41"/>
      <c r="AE259" s="5">
        <f t="shared" si="121"/>
        <v>4752.5</v>
      </c>
      <c r="AF259" s="41">
        <v>5240</v>
      </c>
      <c r="AG259" s="41">
        <v>4265</v>
      </c>
      <c r="AH259" s="41"/>
      <c r="AI259" s="41"/>
      <c r="AJ259" s="41"/>
      <c r="AK259" s="41"/>
      <c r="AL259" s="41"/>
      <c r="AM259" s="41"/>
      <c r="AN259" s="45">
        <f t="shared" si="122"/>
        <v>27.202072538860104</v>
      </c>
      <c r="AO259" s="41">
        <v>772</v>
      </c>
      <c r="AP259" s="110">
        <v>3.96</v>
      </c>
      <c r="AQ259" s="110">
        <v>2.83</v>
      </c>
      <c r="AR259" s="126">
        <f t="shared" si="123"/>
        <v>71.464646464646464</v>
      </c>
      <c r="AS259" s="126">
        <f t="shared" si="124"/>
        <v>28.535353535353536</v>
      </c>
      <c r="AT259" s="45">
        <v>848</v>
      </c>
      <c r="AU259" s="128">
        <v>3.74</v>
      </c>
      <c r="AV259" s="128">
        <v>2.0099999999999998</v>
      </c>
      <c r="AW259" s="126">
        <f t="shared" si="125"/>
        <v>53.743315508021382</v>
      </c>
      <c r="AX259" s="126">
        <f t="shared" si="126"/>
        <v>46.256684491978618</v>
      </c>
      <c r="AY259" s="64">
        <f t="shared" si="127"/>
        <v>53.608121080904446</v>
      </c>
      <c r="AZ259" s="97">
        <v>73.88</v>
      </c>
      <c r="BA259" s="68"/>
      <c r="BB259" s="68"/>
      <c r="BC259" s="68"/>
      <c r="BD259" s="68"/>
      <c r="BE259" s="15"/>
      <c r="BF259" s="5">
        <f t="shared" si="128"/>
        <v>9090</v>
      </c>
      <c r="BG259" s="42" t="s">
        <v>103</v>
      </c>
      <c r="BH259" s="42">
        <v>2351</v>
      </c>
      <c r="BI259" s="42"/>
      <c r="BJ259" s="42"/>
      <c r="BK259" s="42">
        <v>6739</v>
      </c>
      <c r="BL259" s="42"/>
      <c r="BM259" s="15"/>
    </row>
    <row r="260" spans="1:65" outlineLevel="5" x14ac:dyDescent="0.3">
      <c r="A260" s="22">
        <f t="shared" si="113"/>
        <v>8</v>
      </c>
      <c r="B260" s="9">
        <f t="shared" si="112"/>
        <v>45141</v>
      </c>
      <c r="C260" s="150">
        <v>326334</v>
      </c>
      <c r="D260" s="64">
        <f t="shared" si="118"/>
        <v>34.5</v>
      </c>
      <c r="E260" s="12">
        <v>34</v>
      </c>
      <c r="F260" s="12">
        <v>35</v>
      </c>
      <c r="G260" s="12"/>
      <c r="H260" s="12"/>
      <c r="I260" s="12"/>
      <c r="J260" s="12"/>
      <c r="K260" s="12"/>
      <c r="L260" s="12"/>
      <c r="M260" s="74">
        <f t="shared" si="119"/>
        <v>7.1</v>
      </c>
      <c r="N260" s="83">
        <v>7.14</v>
      </c>
      <c r="O260" s="83">
        <v>7.11</v>
      </c>
      <c r="P260" s="83"/>
      <c r="Q260" s="83"/>
      <c r="R260" s="83"/>
      <c r="S260" s="83"/>
      <c r="T260" s="83"/>
      <c r="U260" s="83"/>
      <c r="V260" s="5" t="str">
        <f t="shared" si="120"/>
        <v/>
      </c>
      <c r="W260" s="41" t="s">
        <v>103</v>
      </c>
      <c r="X260" s="41" t="s">
        <v>103</v>
      </c>
      <c r="Y260" s="41"/>
      <c r="Z260" s="41"/>
      <c r="AA260" s="41"/>
      <c r="AB260" s="41"/>
      <c r="AC260" s="41"/>
      <c r="AD260" s="41"/>
      <c r="AE260" s="5" t="str">
        <f t="shared" si="121"/>
        <v/>
      </c>
      <c r="AF260" s="41" t="s">
        <v>103</v>
      </c>
      <c r="AG260" s="41" t="s">
        <v>103</v>
      </c>
      <c r="AH260" s="41"/>
      <c r="AI260" s="41"/>
      <c r="AJ260" s="41"/>
      <c r="AK260" s="41"/>
      <c r="AL260" s="41"/>
      <c r="AM260" s="41"/>
      <c r="AN260" s="45">
        <f t="shared" si="122"/>
        <v>24.793388429752067</v>
      </c>
      <c r="AO260" s="41">
        <v>847</v>
      </c>
      <c r="AP260" s="110" t="s">
        <v>103</v>
      </c>
      <c r="AQ260" s="110" t="s">
        <v>103</v>
      </c>
      <c r="AR260" s="126" t="str">
        <f t="shared" si="123"/>
        <v/>
      </c>
      <c r="AS260" s="126" t="str">
        <f t="shared" si="124"/>
        <v/>
      </c>
      <c r="AT260" s="45">
        <v>894</v>
      </c>
      <c r="AU260" s="128"/>
      <c r="AV260" s="128"/>
      <c r="AW260" s="126" t="str">
        <f t="shared" si="125"/>
        <v/>
      </c>
      <c r="AX260" s="126" t="str">
        <f t="shared" si="126"/>
        <v/>
      </c>
      <c r="AY260" s="64" t="str">
        <f t="shared" si="127"/>
        <v/>
      </c>
      <c r="AZ260" s="97">
        <v>75.180000000000007</v>
      </c>
      <c r="BA260" s="68"/>
      <c r="BB260" s="68"/>
      <c r="BC260" s="68"/>
      <c r="BD260" s="68"/>
      <c r="BE260" s="15"/>
      <c r="BF260" s="5">
        <f t="shared" si="128"/>
        <v>9084</v>
      </c>
      <c r="BG260" s="42" t="s">
        <v>103</v>
      </c>
      <c r="BH260" s="42">
        <v>2351</v>
      </c>
      <c r="BI260" s="42"/>
      <c r="BJ260" s="42"/>
      <c r="BK260" s="42">
        <v>6733</v>
      </c>
      <c r="BL260" s="42"/>
      <c r="BM260" s="15"/>
    </row>
    <row r="261" spans="1:65" outlineLevel="5" x14ac:dyDescent="0.3">
      <c r="A261" s="22">
        <f t="shared" si="113"/>
        <v>8</v>
      </c>
      <c r="B261" s="9">
        <f t="shared" si="112"/>
        <v>45142</v>
      </c>
      <c r="C261" s="150">
        <v>332030</v>
      </c>
      <c r="D261" s="64">
        <f t="shared" si="118"/>
        <v>36.200000000000003</v>
      </c>
      <c r="E261" s="12">
        <v>35.799999999999997</v>
      </c>
      <c r="F261" s="12">
        <v>36.5</v>
      </c>
      <c r="G261" s="12"/>
      <c r="H261" s="12"/>
      <c r="I261" s="12"/>
      <c r="J261" s="12"/>
      <c r="K261" s="12"/>
      <c r="L261" s="12"/>
      <c r="M261" s="74">
        <f t="shared" si="119"/>
        <v>7.1</v>
      </c>
      <c r="N261" s="83">
        <v>7.11</v>
      </c>
      <c r="O261" s="83">
        <v>7.14</v>
      </c>
      <c r="P261" s="83"/>
      <c r="Q261" s="83"/>
      <c r="R261" s="83"/>
      <c r="S261" s="83"/>
      <c r="T261" s="83"/>
      <c r="U261" s="83"/>
      <c r="V261" s="5" t="str">
        <f t="shared" si="120"/>
        <v/>
      </c>
      <c r="W261" s="41" t="s">
        <v>103</v>
      </c>
      <c r="X261" s="41" t="s">
        <v>103</v>
      </c>
      <c r="Y261" s="41"/>
      <c r="Z261" s="41"/>
      <c r="AA261" s="41"/>
      <c r="AB261" s="41"/>
      <c r="AC261" s="41"/>
      <c r="AD261" s="41"/>
      <c r="AE261" s="5" t="str">
        <f t="shared" si="121"/>
        <v/>
      </c>
      <c r="AF261" s="41" t="s">
        <v>103</v>
      </c>
      <c r="AG261" s="41" t="s">
        <v>103</v>
      </c>
      <c r="AH261" s="41"/>
      <c r="AI261" s="41"/>
      <c r="AJ261" s="41"/>
      <c r="AK261" s="41"/>
      <c r="AL261" s="41"/>
      <c r="AM261" s="41"/>
      <c r="AN261" s="45">
        <f t="shared" si="122"/>
        <v>23.648648648648649</v>
      </c>
      <c r="AO261" s="41">
        <v>888</v>
      </c>
      <c r="AP261" s="110" t="s">
        <v>103</v>
      </c>
      <c r="AQ261" s="110" t="s">
        <v>103</v>
      </c>
      <c r="AR261" s="126" t="str">
        <f t="shared" si="123"/>
        <v/>
      </c>
      <c r="AS261" s="126" t="str">
        <f t="shared" si="124"/>
        <v/>
      </c>
      <c r="AT261" s="45">
        <v>912</v>
      </c>
      <c r="AU261" s="128"/>
      <c r="AV261" s="128"/>
      <c r="AW261" s="126" t="str">
        <f t="shared" si="125"/>
        <v/>
      </c>
      <c r="AX261" s="126" t="str">
        <f t="shared" si="126"/>
        <v/>
      </c>
      <c r="AY261" s="64" t="str">
        <f t="shared" si="127"/>
        <v/>
      </c>
      <c r="AZ261" s="97">
        <v>75.45</v>
      </c>
      <c r="BA261" s="68">
        <v>63.3</v>
      </c>
      <c r="BB261" s="68">
        <v>33.700000000000003</v>
      </c>
      <c r="BC261" s="68">
        <f>416*0.0001</f>
        <v>4.1600000000000005E-2</v>
      </c>
      <c r="BD261" s="68"/>
      <c r="BE261" s="15"/>
      <c r="BF261" s="5">
        <f t="shared" si="128"/>
        <v>9009</v>
      </c>
      <c r="BG261" s="42" t="s">
        <v>103</v>
      </c>
      <c r="BH261" s="42">
        <v>2352</v>
      </c>
      <c r="BI261" s="42"/>
      <c r="BJ261" s="42"/>
      <c r="BK261" s="42">
        <v>6657</v>
      </c>
      <c r="BL261" s="42"/>
      <c r="BM261" s="15"/>
    </row>
    <row r="262" spans="1:65" outlineLevel="5" x14ac:dyDescent="0.3">
      <c r="A262" s="22">
        <f t="shared" si="113"/>
        <v>8</v>
      </c>
      <c r="B262" s="9">
        <f t="shared" si="112"/>
        <v>45143</v>
      </c>
      <c r="C262" s="150">
        <v>332853</v>
      </c>
      <c r="D262" s="64">
        <f t="shared" si="118"/>
        <v>36</v>
      </c>
      <c r="E262" s="12">
        <v>36</v>
      </c>
      <c r="F262" s="12">
        <v>36</v>
      </c>
      <c r="G262" s="12"/>
      <c r="H262" s="12"/>
      <c r="I262" s="12"/>
      <c r="J262" s="12"/>
      <c r="K262" s="12"/>
      <c r="L262" s="12"/>
      <c r="M262" s="74">
        <f t="shared" si="119"/>
        <v>7.1</v>
      </c>
      <c r="N262" s="83">
        <v>7.15</v>
      </c>
      <c r="O262" s="83">
        <v>7.1</v>
      </c>
      <c r="P262" s="83"/>
      <c r="Q262" s="83"/>
      <c r="R262" s="83"/>
      <c r="S262" s="83"/>
      <c r="T262" s="83"/>
      <c r="U262" s="83"/>
      <c r="V262" s="5" t="str">
        <f t="shared" si="120"/>
        <v/>
      </c>
      <c r="W262" s="41" t="s">
        <v>103</v>
      </c>
      <c r="X262" s="41" t="s">
        <v>103</v>
      </c>
      <c r="Y262" s="41"/>
      <c r="Z262" s="41"/>
      <c r="AA262" s="41"/>
      <c r="AB262" s="41"/>
      <c r="AC262" s="41"/>
      <c r="AD262" s="41"/>
      <c r="AE262" s="5" t="str">
        <f t="shared" si="121"/>
        <v/>
      </c>
      <c r="AF262" s="41" t="s">
        <v>103</v>
      </c>
      <c r="AG262" s="41" t="s">
        <v>103</v>
      </c>
      <c r="AH262" s="41"/>
      <c r="AI262" s="41"/>
      <c r="AJ262" s="41"/>
      <c r="AK262" s="41"/>
      <c r="AL262" s="41"/>
      <c r="AM262" s="41"/>
      <c r="AN262" s="45">
        <f t="shared" si="122"/>
        <v>25.672371638141808</v>
      </c>
      <c r="AO262" s="41">
        <v>818</v>
      </c>
      <c r="AP262" s="110" t="s">
        <v>103</v>
      </c>
      <c r="AQ262" s="110" t="s">
        <v>103</v>
      </c>
      <c r="AR262" s="126" t="str">
        <f t="shared" si="123"/>
        <v/>
      </c>
      <c r="AS262" s="126" t="str">
        <f t="shared" si="124"/>
        <v/>
      </c>
      <c r="AT262" s="45">
        <v>879</v>
      </c>
      <c r="AU262" s="128"/>
      <c r="AV262" s="128"/>
      <c r="AW262" s="126" t="str">
        <f t="shared" si="125"/>
        <v/>
      </c>
      <c r="AX262" s="126" t="str">
        <f t="shared" si="126"/>
        <v/>
      </c>
      <c r="AY262" s="64" t="str">
        <f t="shared" si="127"/>
        <v/>
      </c>
      <c r="AZ262" s="97" t="s">
        <v>103</v>
      </c>
      <c r="BA262" s="68" t="s">
        <v>103</v>
      </c>
      <c r="BB262" s="68" t="s">
        <v>103</v>
      </c>
      <c r="BC262" s="68" t="s">
        <v>103</v>
      </c>
      <c r="BD262" s="68"/>
      <c r="BE262" s="15"/>
      <c r="BF262" s="5">
        <f t="shared" si="128"/>
        <v>11864</v>
      </c>
      <c r="BG262" s="42">
        <v>2793</v>
      </c>
      <c r="BH262" s="42">
        <v>2352</v>
      </c>
      <c r="BI262" s="42"/>
      <c r="BJ262" s="42"/>
      <c r="BK262" s="42">
        <v>6719</v>
      </c>
      <c r="BL262" s="42"/>
      <c r="BM262" s="15"/>
    </row>
    <row r="263" spans="1:65" outlineLevel="5" x14ac:dyDescent="0.3">
      <c r="A263" s="22">
        <f t="shared" si="113"/>
        <v>8</v>
      </c>
      <c r="B263" s="9">
        <f t="shared" si="112"/>
        <v>45144</v>
      </c>
      <c r="C263" s="150">
        <v>336979</v>
      </c>
      <c r="D263" s="64">
        <f t="shared" si="118"/>
        <v>36</v>
      </c>
      <c r="E263" s="12">
        <v>36</v>
      </c>
      <c r="F263" s="12">
        <v>36</v>
      </c>
      <c r="G263" s="12"/>
      <c r="H263" s="12"/>
      <c r="I263" s="12"/>
      <c r="J263" s="12"/>
      <c r="K263" s="12"/>
      <c r="L263" s="12"/>
      <c r="M263" s="74">
        <f t="shared" si="119"/>
        <v>7.1</v>
      </c>
      <c r="N263" s="83">
        <v>7.12</v>
      </c>
      <c r="O263" s="83">
        <v>7.09</v>
      </c>
      <c r="P263" s="83"/>
      <c r="Q263" s="83"/>
      <c r="R263" s="83"/>
      <c r="S263" s="83"/>
      <c r="T263" s="83"/>
      <c r="U263" s="83"/>
      <c r="V263" s="5" t="str">
        <f t="shared" si="120"/>
        <v/>
      </c>
      <c r="W263" s="41" t="s">
        <v>103</v>
      </c>
      <c r="X263" s="41" t="s">
        <v>103</v>
      </c>
      <c r="Y263" s="41"/>
      <c r="Z263" s="41"/>
      <c r="AA263" s="41"/>
      <c r="AB263" s="41"/>
      <c r="AC263" s="41"/>
      <c r="AD263" s="41"/>
      <c r="AE263" s="5" t="str">
        <f t="shared" si="121"/>
        <v/>
      </c>
      <c r="AF263" s="41" t="s">
        <v>103</v>
      </c>
      <c r="AG263" s="41" t="s">
        <v>103</v>
      </c>
      <c r="AH263" s="41"/>
      <c r="AI263" s="41"/>
      <c r="AJ263" s="41"/>
      <c r="AK263" s="41"/>
      <c r="AL263" s="41"/>
      <c r="AM263" s="41"/>
      <c r="AN263" s="45">
        <f t="shared" si="122"/>
        <v>28.340080971659919</v>
      </c>
      <c r="AO263" s="41">
        <v>741</v>
      </c>
      <c r="AP263" s="110" t="s">
        <v>103</v>
      </c>
      <c r="AQ263" s="110" t="s">
        <v>103</v>
      </c>
      <c r="AR263" s="126" t="str">
        <f t="shared" si="123"/>
        <v/>
      </c>
      <c r="AS263" s="126" t="str">
        <f t="shared" si="124"/>
        <v/>
      </c>
      <c r="AT263" s="45">
        <v>844</v>
      </c>
      <c r="AU263" s="128"/>
      <c r="AV263" s="128"/>
      <c r="AW263" s="126" t="str">
        <f t="shared" si="125"/>
        <v/>
      </c>
      <c r="AX263" s="126" t="str">
        <f t="shared" si="126"/>
        <v/>
      </c>
      <c r="AY263" s="64" t="str">
        <f t="shared" si="127"/>
        <v/>
      </c>
      <c r="AZ263" s="97" t="s">
        <v>103</v>
      </c>
      <c r="BA263" s="68" t="s">
        <v>103</v>
      </c>
      <c r="BB263" s="68" t="s">
        <v>103</v>
      </c>
      <c r="BC263" s="68" t="s">
        <v>103</v>
      </c>
      <c r="BD263" s="68"/>
      <c r="BE263" s="15"/>
      <c r="BF263" s="5">
        <f t="shared" si="128"/>
        <v>9045</v>
      </c>
      <c r="BG263" s="42" t="s">
        <v>103</v>
      </c>
      <c r="BH263" s="42">
        <v>2352</v>
      </c>
      <c r="BI263" s="42"/>
      <c r="BJ263" s="42"/>
      <c r="BK263" s="42">
        <v>6693</v>
      </c>
      <c r="BL263" s="42"/>
      <c r="BM263" s="15"/>
    </row>
    <row r="264" spans="1:65" outlineLevel="5" x14ac:dyDescent="0.3">
      <c r="A264" s="22">
        <f t="shared" si="113"/>
        <v>8</v>
      </c>
      <c r="B264" s="9">
        <f t="shared" si="112"/>
        <v>45145</v>
      </c>
      <c r="C264" s="150">
        <v>334035</v>
      </c>
      <c r="D264" s="64">
        <f t="shared" si="118"/>
        <v>36</v>
      </c>
      <c r="E264" s="12">
        <v>36.5</v>
      </c>
      <c r="F264" s="12">
        <v>35.5</v>
      </c>
      <c r="G264" s="12"/>
      <c r="H264" s="12"/>
      <c r="I264" s="12"/>
      <c r="J264" s="12"/>
      <c r="K264" s="12"/>
      <c r="L264" s="12"/>
      <c r="M264" s="74">
        <f t="shared" si="119"/>
        <v>7.1</v>
      </c>
      <c r="N264" s="83">
        <v>7.14</v>
      </c>
      <c r="O264" s="83">
        <v>7.11</v>
      </c>
      <c r="P264" s="83"/>
      <c r="Q264" s="83"/>
      <c r="R264" s="83"/>
      <c r="S264" s="83"/>
      <c r="T264" s="83"/>
      <c r="U264" s="83"/>
      <c r="V264" s="5" t="str">
        <f t="shared" si="120"/>
        <v/>
      </c>
      <c r="W264" s="41" t="s">
        <v>103</v>
      </c>
      <c r="X264" s="41" t="s">
        <v>103</v>
      </c>
      <c r="Y264" s="41"/>
      <c r="Z264" s="41"/>
      <c r="AA264" s="41"/>
      <c r="AB264" s="41"/>
      <c r="AC264" s="41"/>
      <c r="AD264" s="41"/>
      <c r="AE264" s="5" t="str">
        <f t="shared" si="121"/>
        <v/>
      </c>
      <c r="AF264" s="41" t="s">
        <v>103</v>
      </c>
      <c r="AG264" s="41" t="s">
        <v>103</v>
      </c>
      <c r="AH264" s="41"/>
      <c r="AI264" s="41"/>
      <c r="AJ264" s="41"/>
      <c r="AK264" s="41"/>
      <c r="AL264" s="41"/>
      <c r="AM264" s="41"/>
      <c r="AN264" s="45">
        <f t="shared" si="122"/>
        <v>26.751592356687897</v>
      </c>
      <c r="AO264" s="41">
        <v>785</v>
      </c>
      <c r="AP264" s="110" t="s">
        <v>103</v>
      </c>
      <c r="AQ264" s="110" t="s">
        <v>103</v>
      </c>
      <c r="AR264" s="126" t="str">
        <f t="shared" si="123"/>
        <v/>
      </c>
      <c r="AS264" s="126" t="str">
        <f t="shared" si="124"/>
        <v/>
      </c>
      <c r="AT264" s="45">
        <v>859</v>
      </c>
      <c r="AU264" s="128"/>
      <c r="AV264" s="128"/>
      <c r="AW264" s="126" t="str">
        <f t="shared" si="125"/>
        <v/>
      </c>
      <c r="AX264" s="126" t="str">
        <f t="shared" si="126"/>
        <v/>
      </c>
      <c r="AY264" s="64" t="str">
        <f t="shared" si="127"/>
        <v/>
      </c>
      <c r="AZ264" s="97">
        <v>75.2</v>
      </c>
      <c r="BA264" s="68" t="s">
        <v>103</v>
      </c>
      <c r="BB264" s="68" t="s">
        <v>103</v>
      </c>
      <c r="BC264" s="68" t="s">
        <v>103</v>
      </c>
      <c r="BD264" s="68"/>
      <c r="BE264" s="15"/>
      <c r="BF264" s="5">
        <f t="shared" si="128"/>
        <v>8949</v>
      </c>
      <c r="BG264" s="42" t="s">
        <v>103</v>
      </c>
      <c r="BH264" s="42">
        <v>2352</v>
      </c>
      <c r="BI264" s="42"/>
      <c r="BJ264" s="42"/>
      <c r="BK264" s="42">
        <v>6597</v>
      </c>
      <c r="BL264" s="42"/>
      <c r="BM264" s="15"/>
    </row>
    <row r="265" spans="1:65" outlineLevel="5" x14ac:dyDescent="0.3">
      <c r="A265" s="22">
        <f t="shared" si="113"/>
        <v>8</v>
      </c>
      <c r="B265" s="9">
        <f t="shared" si="112"/>
        <v>45146</v>
      </c>
      <c r="C265" s="150">
        <v>335045</v>
      </c>
      <c r="D265" s="64">
        <f t="shared" si="118"/>
        <v>35.799999999999997</v>
      </c>
      <c r="E265" s="12">
        <v>35.5</v>
      </c>
      <c r="F265" s="12">
        <v>36</v>
      </c>
      <c r="G265" s="12"/>
      <c r="H265" s="12"/>
      <c r="I265" s="12"/>
      <c r="J265" s="12"/>
      <c r="K265" s="12"/>
      <c r="L265" s="12"/>
      <c r="M265" s="74">
        <f t="shared" si="119"/>
        <v>7.1</v>
      </c>
      <c r="N265" s="83">
        <v>7.11</v>
      </c>
      <c r="O265" s="83">
        <v>7.1</v>
      </c>
      <c r="P265" s="83"/>
      <c r="Q265" s="83"/>
      <c r="R265" s="83"/>
      <c r="S265" s="83"/>
      <c r="T265" s="83"/>
      <c r="U265" s="83"/>
      <c r="V265" s="5">
        <f t="shared" si="120"/>
        <v>139.5</v>
      </c>
      <c r="W265" s="41">
        <v>152</v>
      </c>
      <c r="X265" s="41">
        <v>127</v>
      </c>
      <c r="Y265" s="41"/>
      <c r="Z265" s="41"/>
      <c r="AA265" s="41"/>
      <c r="AB265" s="41"/>
      <c r="AC265" s="41"/>
      <c r="AD265" s="41"/>
      <c r="AE265" s="5">
        <f t="shared" si="121"/>
        <v>4260</v>
      </c>
      <c r="AF265" s="41">
        <v>4485</v>
      </c>
      <c r="AG265" s="41">
        <v>4035</v>
      </c>
      <c r="AH265" s="41"/>
      <c r="AI265" s="41"/>
      <c r="AJ265" s="41"/>
      <c r="AK265" s="41"/>
      <c r="AL265" s="41"/>
      <c r="AM265" s="41"/>
      <c r="AN265" s="45">
        <f t="shared" si="122"/>
        <v>24.054982817869416</v>
      </c>
      <c r="AO265" s="41">
        <v>873</v>
      </c>
      <c r="AP265" s="110">
        <v>5.45</v>
      </c>
      <c r="AQ265" s="110">
        <v>3.71</v>
      </c>
      <c r="AR265" s="126">
        <f t="shared" si="123"/>
        <v>68.073394495412842</v>
      </c>
      <c r="AS265" s="126">
        <f t="shared" si="124"/>
        <v>31.926605504587158</v>
      </c>
      <c r="AT265" s="45">
        <v>906</v>
      </c>
      <c r="AU265" s="128">
        <v>3.4</v>
      </c>
      <c r="AV265" s="128">
        <v>1.83</v>
      </c>
      <c r="AW265" s="126">
        <f t="shared" si="125"/>
        <v>53.823529411764717</v>
      </c>
      <c r="AX265" s="126">
        <f t="shared" si="126"/>
        <v>46.176470588235283</v>
      </c>
      <c r="AY265" s="64">
        <f t="shared" si="127"/>
        <v>45.332806839837211</v>
      </c>
      <c r="AZ265" s="97">
        <v>75.36</v>
      </c>
      <c r="BA265" s="68" t="s">
        <v>103</v>
      </c>
      <c r="BB265" s="68" t="s">
        <v>103</v>
      </c>
      <c r="BC265" s="68" t="s">
        <v>103</v>
      </c>
      <c r="BD265" s="68"/>
      <c r="BE265" s="15"/>
      <c r="BF265" s="5">
        <f t="shared" si="128"/>
        <v>9505</v>
      </c>
      <c r="BG265" s="42">
        <v>469</v>
      </c>
      <c r="BH265" s="42">
        <v>2352</v>
      </c>
      <c r="BI265" s="42"/>
      <c r="BJ265" s="42"/>
      <c r="BK265" s="42">
        <v>6684</v>
      </c>
      <c r="BL265" s="42"/>
      <c r="BM265" s="15"/>
    </row>
    <row r="266" spans="1:65" outlineLevel="5" x14ac:dyDescent="0.3">
      <c r="A266" s="22">
        <f t="shared" si="113"/>
        <v>8</v>
      </c>
      <c r="B266" s="9">
        <f t="shared" si="112"/>
        <v>45147</v>
      </c>
      <c r="C266" s="150">
        <v>339537</v>
      </c>
      <c r="D266" s="64">
        <f t="shared" si="118"/>
        <v>36.299999999999997</v>
      </c>
      <c r="E266" s="12">
        <v>36</v>
      </c>
      <c r="F266" s="12">
        <v>36.5</v>
      </c>
      <c r="G266" s="12"/>
      <c r="H266" s="12"/>
      <c r="I266" s="12"/>
      <c r="J266" s="12"/>
      <c r="K266" s="12"/>
      <c r="L266" s="12"/>
      <c r="M266" s="74">
        <f t="shared" si="119"/>
        <v>7.1</v>
      </c>
      <c r="N266" s="83">
        <v>7.13</v>
      </c>
      <c r="O266" s="83">
        <v>7.09</v>
      </c>
      <c r="P266" s="83"/>
      <c r="Q266" s="83"/>
      <c r="R266" s="83"/>
      <c r="S266" s="83"/>
      <c r="T266" s="83"/>
      <c r="U266" s="83"/>
      <c r="V266" s="5" t="str">
        <f t="shared" si="120"/>
        <v/>
      </c>
      <c r="W266" s="41" t="s">
        <v>103</v>
      </c>
      <c r="X266" s="41" t="s">
        <v>103</v>
      </c>
      <c r="Y266" s="41"/>
      <c r="Z266" s="41"/>
      <c r="AA266" s="41"/>
      <c r="AB266" s="41"/>
      <c r="AC266" s="41"/>
      <c r="AD266" s="41"/>
      <c r="AE266" s="5" t="str">
        <f t="shared" si="121"/>
        <v/>
      </c>
      <c r="AF266" s="41" t="s">
        <v>103</v>
      </c>
      <c r="AG266" s="41" t="s">
        <v>103</v>
      </c>
      <c r="AH266" s="41"/>
      <c r="AI266" s="41"/>
      <c r="AJ266" s="41"/>
      <c r="AK266" s="41"/>
      <c r="AL266" s="41"/>
      <c r="AM266" s="41"/>
      <c r="AN266" s="45">
        <f t="shared" si="122"/>
        <v>24.33371958285052</v>
      </c>
      <c r="AO266" s="41">
        <v>863</v>
      </c>
      <c r="AP266" s="110" t="s">
        <v>103</v>
      </c>
      <c r="AQ266" s="110" t="s">
        <v>103</v>
      </c>
      <c r="AR266" s="126" t="str">
        <f t="shared" si="123"/>
        <v/>
      </c>
      <c r="AS266" s="126" t="str">
        <f t="shared" si="124"/>
        <v/>
      </c>
      <c r="AT266" s="45">
        <v>914</v>
      </c>
      <c r="AU266" s="128"/>
      <c r="AV266" s="128"/>
      <c r="AW266" s="126" t="str">
        <f t="shared" si="125"/>
        <v/>
      </c>
      <c r="AX266" s="126" t="str">
        <f t="shared" si="126"/>
        <v/>
      </c>
      <c r="AY266" s="64" t="str">
        <f t="shared" si="127"/>
        <v/>
      </c>
      <c r="AZ266" s="97">
        <v>75.25</v>
      </c>
      <c r="BA266" s="68" t="s">
        <v>103</v>
      </c>
      <c r="BB266" s="68" t="s">
        <v>103</v>
      </c>
      <c r="BC266" s="68" t="s">
        <v>103</v>
      </c>
      <c r="BD266" s="68"/>
      <c r="BE266" s="15"/>
      <c r="BF266" s="5">
        <f t="shared" si="128"/>
        <v>12536</v>
      </c>
      <c r="BG266" s="42">
        <v>3598</v>
      </c>
      <c r="BH266" s="42">
        <v>2350</v>
      </c>
      <c r="BI266" s="42"/>
      <c r="BJ266" s="42"/>
      <c r="BK266" s="42">
        <v>6588</v>
      </c>
      <c r="BL266" s="42"/>
      <c r="BM266" s="15"/>
    </row>
    <row r="267" spans="1:65" outlineLevel="5" x14ac:dyDescent="0.3">
      <c r="A267" s="22">
        <f t="shared" si="113"/>
        <v>8</v>
      </c>
      <c r="B267" s="9">
        <f t="shared" si="112"/>
        <v>45148</v>
      </c>
      <c r="C267" s="150">
        <v>340499</v>
      </c>
      <c r="D267" s="64">
        <f t="shared" si="118"/>
        <v>36.299999999999997</v>
      </c>
      <c r="E267" s="12">
        <v>36</v>
      </c>
      <c r="F267" s="12">
        <v>36.5</v>
      </c>
      <c r="G267" s="12"/>
      <c r="H267" s="12"/>
      <c r="I267" s="12"/>
      <c r="J267" s="12"/>
      <c r="K267" s="12"/>
      <c r="L267" s="12"/>
      <c r="M267" s="74">
        <f t="shared" si="119"/>
        <v>7.1</v>
      </c>
      <c r="N267" s="83">
        <v>7.11</v>
      </c>
      <c r="O267" s="83">
        <v>7.11</v>
      </c>
      <c r="P267" s="83"/>
      <c r="Q267" s="83"/>
      <c r="R267" s="83"/>
      <c r="S267" s="83"/>
      <c r="T267" s="83"/>
      <c r="U267" s="83"/>
      <c r="V267" s="5" t="str">
        <f t="shared" si="120"/>
        <v/>
      </c>
      <c r="W267" s="41" t="s">
        <v>103</v>
      </c>
      <c r="X267" s="41" t="s">
        <v>103</v>
      </c>
      <c r="Y267" s="41"/>
      <c r="Z267" s="41"/>
      <c r="AA267" s="41"/>
      <c r="AB267" s="41"/>
      <c r="AC267" s="41"/>
      <c r="AD267" s="41"/>
      <c r="AE267" s="5" t="str">
        <f t="shared" si="121"/>
        <v/>
      </c>
      <c r="AF267" s="41" t="s">
        <v>103</v>
      </c>
      <c r="AG267" s="41" t="s">
        <v>103</v>
      </c>
      <c r="AH267" s="41"/>
      <c r="AI267" s="41"/>
      <c r="AJ267" s="41"/>
      <c r="AK267" s="41"/>
      <c r="AL267" s="41"/>
      <c r="AM267" s="41"/>
      <c r="AN267" s="45">
        <f t="shared" si="122"/>
        <v>26.615969581749049</v>
      </c>
      <c r="AO267" s="41">
        <v>789</v>
      </c>
      <c r="AP267" s="110" t="s">
        <v>103</v>
      </c>
      <c r="AQ267" s="110" t="s">
        <v>103</v>
      </c>
      <c r="AR267" s="126" t="str">
        <f t="shared" si="123"/>
        <v/>
      </c>
      <c r="AS267" s="126" t="str">
        <f t="shared" si="124"/>
        <v/>
      </c>
      <c r="AT267" s="45">
        <v>865</v>
      </c>
      <c r="AU267" s="128"/>
      <c r="AV267" s="128"/>
      <c r="AW267" s="126" t="str">
        <f t="shared" si="125"/>
        <v/>
      </c>
      <c r="AX267" s="126" t="str">
        <f t="shared" si="126"/>
        <v/>
      </c>
      <c r="AY267" s="64" t="str">
        <f t="shared" si="127"/>
        <v/>
      </c>
      <c r="AZ267" s="97">
        <v>75.510000000000005</v>
      </c>
      <c r="BA267" s="68" t="s">
        <v>103</v>
      </c>
      <c r="BB267" s="68" t="s">
        <v>103</v>
      </c>
      <c r="BC267" s="68" t="s">
        <v>103</v>
      </c>
      <c r="BD267" s="68"/>
      <c r="BE267" s="15"/>
      <c r="BF267" s="5">
        <f t="shared" si="128"/>
        <v>10538</v>
      </c>
      <c r="BG267" s="42">
        <v>1624</v>
      </c>
      <c r="BH267" s="42">
        <v>2350</v>
      </c>
      <c r="BI267" s="42"/>
      <c r="BJ267" s="42"/>
      <c r="BK267" s="42">
        <v>6564</v>
      </c>
      <c r="BL267" s="42"/>
      <c r="BM267" s="15"/>
    </row>
    <row r="268" spans="1:65" outlineLevel="5" x14ac:dyDescent="0.3">
      <c r="A268" s="22">
        <f t="shared" si="113"/>
        <v>8</v>
      </c>
      <c r="B268" s="9">
        <f t="shared" si="112"/>
        <v>45149</v>
      </c>
      <c r="C268" s="150">
        <v>337896</v>
      </c>
      <c r="D268" s="64">
        <f t="shared" si="118"/>
        <v>36</v>
      </c>
      <c r="E268" s="12">
        <v>36</v>
      </c>
      <c r="F268" s="12">
        <v>36</v>
      </c>
      <c r="G268" s="12"/>
      <c r="H268" s="12"/>
      <c r="I268" s="12"/>
      <c r="J268" s="12"/>
      <c r="K268" s="12"/>
      <c r="L268" s="12"/>
      <c r="M268" s="74">
        <f t="shared" si="119"/>
        <v>7.1</v>
      </c>
      <c r="N268" s="83">
        <v>7.13</v>
      </c>
      <c r="O268" s="83">
        <v>7.13</v>
      </c>
      <c r="P268" s="83"/>
      <c r="Q268" s="83"/>
      <c r="R268" s="83"/>
      <c r="S268" s="83"/>
      <c r="T268" s="83"/>
      <c r="U268" s="83"/>
      <c r="V268" s="5" t="str">
        <f t="shared" si="120"/>
        <v/>
      </c>
      <c r="W268" s="41" t="s">
        <v>103</v>
      </c>
      <c r="X268" s="41" t="s">
        <v>103</v>
      </c>
      <c r="Y268" s="41"/>
      <c r="Z268" s="41"/>
      <c r="AA268" s="41"/>
      <c r="AB268" s="41"/>
      <c r="AC268" s="41"/>
      <c r="AD268" s="41"/>
      <c r="AE268" s="5" t="str">
        <f t="shared" si="121"/>
        <v/>
      </c>
      <c r="AF268" s="41" t="s">
        <v>103</v>
      </c>
      <c r="AG268" s="41" t="s">
        <v>103</v>
      </c>
      <c r="AH268" s="41"/>
      <c r="AI268" s="41"/>
      <c r="AJ268" s="41"/>
      <c r="AK268" s="41"/>
      <c r="AL268" s="41"/>
      <c r="AM268" s="41"/>
      <c r="AN268" s="45">
        <f t="shared" si="122"/>
        <v>24.676850763807284</v>
      </c>
      <c r="AO268" s="41">
        <v>851</v>
      </c>
      <c r="AP268" s="110" t="s">
        <v>103</v>
      </c>
      <c r="AQ268" s="110" t="s">
        <v>103</v>
      </c>
      <c r="AR268" s="126" t="str">
        <f t="shared" si="123"/>
        <v/>
      </c>
      <c r="AS268" s="126" t="str">
        <f t="shared" si="124"/>
        <v/>
      </c>
      <c r="AT268" s="45">
        <v>893</v>
      </c>
      <c r="AU268" s="128"/>
      <c r="AV268" s="128"/>
      <c r="AW268" s="126" t="str">
        <f t="shared" si="125"/>
        <v/>
      </c>
      <c r="AX268" s="126" t="str">
        <f t="shared" si="126"/>
        <v/>
      </c>
      <c r="AY268" s="64" t="str">
        <f t="shared" si="127"/>
        <v/>
      </c>
      <c r="AZ268" s="97">
        <v>75.63</v>
      </c>
      <c r="BA268" s="68">
        <v>63</v>
      </c>
      <c r="BB268" s="68">
        <v>33.299999999999997</v>
      </c>
      <c r="BC268" s="68">
        <f>909*0.0001</f>
        <v>9.0900000000000009E-2</v>
      </c>
      <c r="BD268" s="68"/>
      <c r="BE268" s="15"/>
      <c r="BF268" s="5">
        <f t="shared" si="128"/>
        <v>9081</v>
      </c>
      <c r="BG268" s="42" t="s">
        <v>103</v>
      </c>
      <c r="BH268" s="42">
        <v>2352</v>
      </c>
      <c r="BI268" s="42"/>
      <c r="BJ268" s="42"/>
      <c r="BK268" s="42">
        <v>6729</v>
      </c>
      <c r="BL268" s="42"/>
      <c r="BM268" s="15"/>
    </row>
    <row r="269" spans="1:65" outlineLevel="5" x14ac:dyDescent="0.3">
      <c r="A269" s="22">
        <f t="shared" si="113"/>
        <v>8</v>
      </c>
      <c r="B269" s="9">
        <f t="shared" si="112"/>
        <v>45150</v>
      </c>
      <c r="C269" s="150">
        <v>333124</v>
      </c>
      <c r="D269" s="64">
        <f t="shared" si="118"/>
        <v>35.799999999999997</v>
      </c>
      <c r="E269" s="12">
        <v>35.5</v>
      </c>
      <c r="F269" s="12">
        <v>36</v>
      </c>
      <c r="G269" s="12"/>
      <c r="H269" s="12"/>
      <c r="I269" s="12"/>
      <c r="J269" s="12"/>
      <c r="K269" s="12"/>
      <c r="L269" s="12"/>
      <c r="M269" s="74">
        <f t="shared" si="119"/>
        <v>7.1</v>
      </c>
      <c r="N269" s="83">
        <v>7.15</v>
      </c>
      <c r="O269" s="83">
        <v>7.1</v>
      </c>
      <c r="P269" s="83"/>
      <c r="Q269" s="83"/>
      <c r="R269" s="83"/>
      <c r="S269" s="83"/>
      <c r="T269" s="83"/>
      <c r="U269" s="83"/>
      <c r="V269" s="5" t="str">
        <f t="shared" si="120"/>
        <v/>
      </c>
      <c r="W269" s="41" t="s">
        <v>103</v>
      </c>
      <c r="X269" s="41" t="s">
        <v>103</v>
      </c>
      <c r="Y269" s="41"/>
      <c r="Z269" s="41"/>
      <c r="AA269" s="41"/>
      <c r="AB269" s="41"/>
      <c r="AC269" s="41"/>
      <c r="AD269" s="41"/>
      <c r="AE269" s="5" t="str">
        <f t="shared" si="121"/>
        <v/>
      </c>
      <c r="AF269" s="41" t="s">
        <v>103</v>
      </c>
      <c r="AG269" s="41" t="s">
        <v>103</v>
      </c>
      <c r="AH269" s="41"/>
      <c r="AI269" s="41"/>
      <c r="AJ269" s="41"/>
      <c r="AK269" s="41"/>
      <c r="AL269" s="41"/>
      <c r="AM269" s="41"/>
      <c r="AN269" s="45">
        <f t="shared" si="122"/>
        <v>24.054982817869416</v>
      </c>
      <c r="AO269" s="41">
        <v>873</v>
      </c>
      <c r="AP269" s="110" t="s">
        <v>103</v>
      </c>
      <c r="AQ269" s="110" t="s">
        <v>103</v>
      </c>
      <c r="AR269" s="126" t="str">
        <f t="shared" si="123"/>
        <v/>
      </c>
      <c r="AS269" s="126" t="str">
        <f t="shared" si="124"/>
        <v/>
      </c>
      <c r="AT269" s="45">
        <v>908</v>
      </c>
      <c r="AU269" s="128"/>
      <c r="AV269" s="128"/>
      <c r="AW269" s="126" t="str">
        <f t="shared" si="125"/>
        <v/>
      </c>
      <c r="AX269" s="126" t="str">
        <f t="shared" si="126"/>
        <v/>
      </c>
      <c r="AY269" s="64" t="str">
        <f t="shared" si="127"/>
        <v/>
      </c>
      <c r="AZ269" s="97" t="s">
        <v>103</v>
      </c>
      <c r="BA269" s="68"/>
      <c r="BB269" s="68"/>
      <c r="BC269" s="68" t="s">
        <v>103</v>
      </c>
      <c r="BD269" s="68"/>
      <c r="BE269" s="15"/>
      <c r="BF269" s="5">
        <f t="shared" si="128"/>
        <v>11273</v>
      </c>
      <c r="BG269" s="42">
        <v>2244</v>
      </c>
      <c r="BH269" s="42">
        <v>2352</v>
      </c>
      <c r="BI269" s="42"/>
      <c r="BJ269" s="42"/>
      <c r="BK269" s="42">
        <v>6677</v>
      </c>
      <c r="BL269" s="42"/>
      <c r="BM269" s="15"/>
    </row>
    <row r="270" spans="1:65" outlineLevel="5" x14ac:dyDescent="0.3">
      <c r="A270" s="22">
        <f t="shared" si="113"/>
        <v>8</v>
      </c>
      <c r="B270" s="9">
        <f t="shared" si="112"/>
        <v>45151</v>
      </c>
      <c r="C270" s="150">
        <v>328325</v>
      </c>
      <c r="D270" s="64">
        <f t="shared" si="118"/>
        <v>36.299999999999997</v>
      </c>
      <c r="E270" s="12">
        <v>36.5</v>
      </c>
      <c r="F270" s="12">
        <v>36</v>
      </c>
      <c r="G270" s="12"/>
      <c r="H270" s="12"/>
      <c r="I270" s="12"/>
      <c r="J270" s="12"/>
      <c r="K270" s="12"/>
      <c r="L270" s="12"/>
      <c r="M270" s="74">
        <f t="shared" si="119"/>
        <v>7.1</v>
      </c>
      <c r="N270" s="83">
        <v>7.11</v>
      </c>
      <c r="O270" s="83">
        <v>7.09</v>
      </c>
      <c r="P270" s="83"/>
      <c r="Q270" s="83"/>
      <c r="R270" s="83"/>
      <c r="S270" s="83"/>
      <c r="T270" s="83"/>
      <c r="U270" s="83"/>
      <c r="V270" s="5" t="str">
        <f t="shared" si="120"/>
        <v/>
      </c>
      <c r="W270" s="41" t="s">
        <v>103</v>
      </c>
      <c r="X270" s="41" t="s">
        <v>103</v>
      </c>
      <c r="Y270" s="41"/>
      <c r="Z270" s="41"/>
      <c r="AA270" s="41"/>
      <c r="AB270" s="41"/>
      <c r="AC270" s="41"/>
      <c r="AD270" s="41"/>
      <c r="AE270" s="5" t="str">
        <f t="shared" si="121"/>
        <v/>
      </c>
      <c r="AF270" s="41" t="s">
        <v>103</v>
      </c>
      <c r="AG270" s="41" t="s">
        <v>103</v>
      </c>
      <c r="AH270" s="41"/>
      <c r="AI270" s="41"/>
      <c r="AJ270" s="41"/>
      <c r="AK270" s="41"/>
      <c r="AL270" s="41"/>
      <c r="AM270" s="41"/>
      <c r="AN270" s="45">
        <f t="shared" si="122"/>
        <v>29.288702928870293</v>
      </c>
      <c r="AO270" s="41">
        <v>717</v>
      </c>
      <c r="AP270" s="110" t="s">
        <v>103</v>
      </c>
      <c r="AQ270" s="110" t="s">
        <v>103</v>
      </c>
      <c r="AR270" s="126" t="str">
        <f t="shared" si="123"/>
        <v/>
      </c>
      <c r="AS270" s="126" t="str">
        <f t="shared" si="124"/>
        <v/>
      </c>
      <c r="AT270" s="45">
        <v>826</v>
      </c>
      <c r="AU270" s="128"/>
      <c r="AV270" s="128"/>
      <c r="AW270" s="126" t="str">
        <f t="shared" si="125"/>
        <v/>
      </c>
      <c r="AX270" s="126" t="str">
        <f t="shared" si="126"/>
        <v/>
      </c>
      <c r="AY270" s="64" t="str">
        <f t="shared" si="127"/>
        <v/>
      </c>
      <c r="AZ270" s="97" t="s">
        <v>103</v>
      </c>
      <c r="BA270" s="68"/>
      <c r="BB270" s="68"/>
      <c r="BC270" s="68" t="s">
        <v>103</v>
      </c>
      <c r="BD270" s="68"/>
      <c r="BE270" s="15"/>
      <c r="BF270" s="5">
        <f t="shared" si="128"/>
        <v>12636</v>
      </c>
      <c r="BG270" s="42">
        <v>3511</v>
      </c>
      <c r="BH270" s="42">
        <v>2352</v>
      </c>
      <c r="BI270" s="42"/>
      <c r="BJ270" s="42"/>
      <c r="BK270" s="42">
        <v>6773</v>
      </c>
      <c r="BL270" s="42"/>
      <c r="BM270" s="15"/>
    </row>
    <row r="271" spans="1:65" outlineLevel="5" x14ac:dyDescent="0.3">
      <c r="A271" s="22">
        <f t="shared" si="113"/>
        <v>8</v>
      </c>
      <c r="B271" s="9">
        <f t="shared" si="112"/>
        <v>45152</v>
      </c>
      <c r="C271" s="150">
        <v>333264</v>
      </c>
      <c r="D271" s="64">
        <f t="shared" si="118"/>
        <v>36.299999999999997</v>
      </c>
      <c r="E271" s="12">
        <v>36.5</v>
      </c>
      <c r="F271" s="12">
        <v>36</v>
      </c>
      <c r="G271" s="12"/>
      <c r="H271" s="12"/>
      <c r="I271" s="12"/>
      <c r="J271" s="12"/>
      <c r="K271" s="12"/>
      <c r="L271" s="12"/>
      <c r="M271" s="74">
        <f t="shared" si="119"/>
        <v>7.1</v>
      </c>
      <c r="N271" s="83">
        <v>7.13</v>
      </c>
      <c r="O271" s="83">
        <v>7.11</v>
      </c>
      <c r="P271" s="83"/>
      <c r="Q271" s="83"/>
      <c r="R271" s="83"/>
      <c r="S271" s="83"/>
      <c r="T271" s="83"/>
      <c r="U271" s="83"/>
      <c r="V271" s="5" t="str">
        <f t="shared" si="120"/>
        <v/>
      </c>
      <c r="W271" s="41" t="s">
        <v>103</v>
      </c>
      <c r="X271" s="41" t="s">
        <v>103</v>
      </c>
      <c r="Y271" s="41"/>
      <c r="Z271" s="41"/>
      <c r="AA271" s="41"/>
      <c r="AB271" s="41"/>
      <c r="AC271" s="41"/>
      <c r="AD271" s="41"/>
      <c r="AE271" s="5" t="str">
        <f t="shared" si="121"/>
        <v/>
      </c>
      <c r="AF271" s="41" t="s">
        <v>103</v>
      </c>
      <c r="AG271" s="41" t="s">
        <v>103</v>
      </c>
      <c r="AH271" s="41"/>
      <c r="AI271" s="41"/>
      <c r="AJ271" s="41"/>
      <c r="AK271" s="41"/>
      <c r="AL271" s="41"/>
      <c r="AM271" s="41"/>
      <c r="AN271" s="45">
        <f t="shared" si="122"/>
        <v>29.288702928870293</v>
      </c>
      <c r="AO271" s="41">
        <v>717</v>
      </c>
      <c r="AP271" s="110" t="s">
        <v>103</v>
      </c>
      <c r="AQ271" s="110" t="s">
        <v>103</v>
      </c>
      <c r="AR271" s="126" t="str">
        <f t="shared" si="123"/>
        <v/>
      </c>
      <c r="AS271" s="126" t="str">
        <f t="shared" si="124"/>
        <v/>
      </c>
      <c r="AT271" s="45">
        <v>803</v>
      </c>
      <c r="AU271" s="128"/>
      <c r="AV271" s="128"/>
      <c r="AW271" s="126" t="str">
        <f t="shared" si="125"/>
        <v/>
      </c>
      <c r="AX271" s="126" t="str">
        <f t="shared" si="126"/>
        <v/>
      </c>
      <c r="AY271" s="64" t="str">
        <f t="shared" si="127"/>
        <v/>
      </c>
      <c r="AZ271" s="97">
        <v>76.03</v>
      </c>
      <c r="BA271" s="68"/>
      <c r="BB271" s="68"/>
      <c r="BC271" s="68"/>
      <c r="BD271" s="68"/>
      <c r="BE271" s="15"/>
      <c r="BF271" s="5">
        <f t="shared" si="128"/>
        <v>9926</v>
      </c>
      <c r="BG271" s="42">
        <v>792</v>
      </c>
      <c r="BH271" s="42">
        <v>2352</v>
      </c>
      <c r="BI271" s="42"/>
      <c r="BJ271" s="42"/>
      <c r="BK271" s="42">
        <v>6782</v>
      </c>
      <c r="BL271" s="42"/>
      <c r="BM271" s="15"/>
    </row>
    <row r="272" spans="1:65" outlineLevel="5" x14ac:dyDescent="0.3">
      <c r="A272" s="22">
        <f t="shared" si="113"/>
        <v>8</v>
      </c>
      <c r="B272" s="9">
        <f t="shared" si="112"/>
        <v>45153</v>
      </c>
      <c r="C272" s="150">
        <v>335540</v>
      </c>
      <c r="D272" s="64">
        <f t="shared" si="118"/>
        <v>36.799999999999997</v>
      </c>
      <c r="E272" s="12">
        <v>37</v>
      </c>
      <c r="F272" s="12">
        <v>36.5</v>
      </c>
      <c r="G272" s="12"/>
      <c r="H272" s="12"/>
      <c r="I272" s="12"/>
      <c r="J272" s="12"/>
      <c r="K272" s="12"/>
      <c r="L272" s="12"/>
      <c r="M272" s="74">
        <f t="shared" si="119"/>
        <v>7.1</v>
      </c>
      <c r="N272" s="83">
        <v>7.12</v>
      </c>
      <c r="O272" s="83">
        <v>7.1</v>
      </c>
      <c r="P272" s="83"/>
      <c r="Q272" s="83"/>
      <c r="R272" s="83"/>
      <c r="S272" s="83"/>
      <c r="T272" s="83"/>
      <c r="U272" s="83"/>
      <c r="V272" s="5" t="str">
        <f t="shared" si="120"/>
        <v/>
      </c>
      <c r="W272" s="41" t="s">
        <v>103</v>
      </c>
      <c r="X272" s="41" t="s">
        <v>103</v>
      </c>
      <c r="Y272" s="41"/>
      <c r="Z272" s="41"/>
      <c r="AA272" s="41"/>
      <c r="AB272" s="41"/>
      <c r="AC272" s="41"/>
      <c r="AD272" s="41"/>
      <c r="AE272" s="5" t="str">
        <f t="shared" si="121"/>
        <v/>
      </c>
      <c r="AF272" s="41" t="s">
        <v>103</v>
      </c>
      <c r="AG272" s="41" t="s">
        <v>103</v>
      </c>
      <c r="AH272" s="41"/>
      <c r="AI272" s="41"/>
      <c r="AJ272" s="41"/>
      <c r="AK272" s="41"/>
      <c r="AL272" s="41"/>
      <c r="AM272" s="41"/>
      <c r="AN272" s="45">
        <f t="shared" si="122"/>
        <v>27.096774193548388</v>
      </c>
      <c r="AO272" s="41">
        <v>775</v>
      </c>
      <c r="AP272" s="110" t="s">
        <v>103</v>
      </c>
      <c r="AQ272" s="110" t="s">
        <v>103</v>
      </c>
      <c r="AR272" s="126" t="str">
        <f t="shared" si="123"/>
        <v/>
      </c>
      <c r="AS272" s="126" t="str">
        <f t="shared" si="124"/>
        <v/>
      </c>
      <c r="AT272" s="45">
        <v>873</v>
      </c>
      <c r="AU272" s="128"/>
      <c r="AV272" s="128"/>
      <c r="AW272" s="126" t="str">
        <f t="shared" si="125"/>
        <v/>
      </c>
      <c r="AX272" s="126" t="str">
        <f t="shared" si="126"/>
        <v/>
      </c>
      <c r="AY272" s="64" t="str">
        <f t="shared" si="127"/>
        <v/>
      </c>
      <c r="AZ272" s="97" t="s">
        <v>103</v>
      </c>
      <c r="BA272" s="68"/>
      <c r="BB272" s="68"/>
      <c r="BC272" s="68"/>
      <c r="BD272" s="68"/>
      <c r="BE272" s="15"/>
      <c r="BF272" s="5">
        <f t="shared" si="128"/>
        <v>12441</v>
      </c>
      <c r="BG272" s="42">
        <v>3293</v>
      </c>
      <c r="BH272" s="42">
        <v>2352</v>
      </c>
      <c r="BI272" s="42"/>
      <c r="BJ272" s="42"/>
      <c r="BK272" s="42">
        <v>6796</v>
      </c>
      <c r="BL272" s="42"/>
      <c r="BM272" s="15"/>
    </row>
    <row r="273" spans="1:65" outlineLevel="5" x14ac:dyDescent="0.3">
      <c r="A273" s="22">
        <f t="shared" si="113"/>
        <v>8</v>
      </c>
      <c r="B273" s="9">
        <f t="shared" si="112"/>
        <v>45154</v>
      </c>
      <c r="C273" s="150">
        <v>332380</v>
      </c>
      <c r="D273" s="64">
        <f t="shared" si="118"/>
        <v>37</v>
      </c>
      <c r="E273" s="12">
        <v>36.5</v>
      </c>
      <c r="F273" s="12">
        <v>37.5</v>
      </c>
      <c r="G273" s="12"/>
      <c r="H273" s="12"/>
      <c r="I273" s="12"/>
      <c r="J273" s="12"/>
      <c r="K273" s="12"/>
      <c r="L273" s="12"/>
      <c r="M273" s="74">
        <f t="shared" si="119"/>
        <v>7.1</v>
      </c>
      <c r="N273" s="83">
        <v>7.11</v>
      </c>
      <c r="O273" s="83">
        <v>7.08</v>
      </c>
      <c r="P273" s="83"/>
      <c r="Q273" s="83"/>
      <c r="R273" s="83"/>
      <c r="S273" s="83"/>
      <c r="T273" s="83"/>
      <c r="U273" s="83"/>
      <c r="V273" s="5">
        <f t="shared" si="120"/>
        <v>195.5</v>
      </c>
      <c r="W273" s="41">
        <v>187</v>
      </c>
      <c r="X273" s="41">
        <v>204</v>
      </c>
      <c r="Y273" s="41"/>
      <c r="Z273" s="41"/>
      <c r="AA273" s="41"/>
      <c r="AB273" s="41"/>
      <c r="AC273" s="41"/>
      <c r="AD273" s="41"/>
      <c r="AE273" s="5">
        <f t="shared" si="121"/>
        <v>5217.5</v>
      </c>
      <c r="AF273" s="41">
        <v>5005</v>
      </c>
      <c r="AG273" s="41">
        <v>5430</v>
      </c>
      <c r="AH273" s="41"/>
      <c r="AI273" s="41"/>
      <c r="AJ273" s="41"/>
      <c r="AK273" s="41"/>
      <c r="AL273" s="41"/>
      <c r="AM273" s="41"/>
      <c r="AN273" s="45">
        <f t="shared" si="122"/>
        <v>26.25</v>
      </c>
      <c r="AO273" s="41">
        <v>800</v>
      </c>
      <c r="AP273" s="110">
        <v>5.33</v>
      </c>
      <c r="AQ273" s="110">
        <v>3.75</v>
      </c>
      <c r="AR273" s="126">
        <f t="shared" si="123"/>
        <v>70.356472795497183</v>
      </c>
      <c r="AS273" s="126">
        <f t="shared" si="124"/>
        <v>29.643527204502817</v>
      </c>
      <c r="AT273" s="45">
        <v>904</v>
      </c>
      <c r="AU273" s="128">
        <v>3.15</v>
      </c>
      <c r="AV273" s="128">
        <v>1.74</v>
      </c>
      <c r="AW273" s="126">
        <f t="shared" si="125"/>
        <v>55.238095238095241</v>
      </c>
      <c r="AX273" s="126">
        <f t="shared" si="126"/>
        <v>44.761904761904759</v>
      </c>
      <c r="AY273" s="64">
        <f t="shared" si="127"/>
        <v>48.005673758865228</v>
      </c>
      <c r="AZ273" s="97">
        <v>74.599999999999994</v>
      </c>
      <c r="BA273" s="68"/>
      <c r="BB273" s="68"/>
      <c r="BC273" s="68"/>
      <c r="BD273" s="68"/>
      <c r="BE273" s="15"/>
      <c r="BF273" s="5">
        <f t="shared" si="128"/>
        <v>11978</v>
      </c>
      <c r="BG273" s="42">
        <v>2973</v>
      </c>
      <c r="BH273" s="42">
        <v>2352</v>
      </c>
      <c r="BI273" s="42"/>
      <c r="BJ273" s="42"/>
      <c r="BK273" s="42">
        <v>6653</v>
      </c>
      <c r="BL273" s="42"/>
      <c r="BM273" s="15"/>
    </row>
    <row r="274" spans="1:65" outlineLevel="5" x14ac:dyDescent="0.3">
      <c r="A274" s="22">
        <f t="shared" si="113"/>
        <v>8</v>
      </c>
      <c r="B274" s="9">
        <f t="shared" si="112"/>
        <v>45155</v>
      </c>
      <c r="C274" s="150">
        <v>341066</v>
      </c>
      <c r="D274" s="64">
        <f t="shared" si="118"/>
        <v>37</v>
      </c>
      <c r="E274" s="12">
        <v>36.5</v>
      </c>
      <c r="F274" s="12">
        <v>37.5</v>
      </c>
      <c r="G274" s="12"/>
      <c r="H274" s="12"/>
      <c r="I274" s="12"/>
      <c r="J274" s="12"/>
      <c r="K274" s="12"/>
      <c r="L274" s="12"/>
      <c r="M274" s="74">
        <f t="shared" si="119"/>
        <v>7.1</v>
      </c>
      <c r="N274" s="83">
        <v>7.13</v>
      </c>
      <c r="O274" s="83">
        <v>7.11</v>
      </c>
      <c r="P274" s="83"/>
      <c r="Q274" s="83"/>
      <c r="R274" s="83"/>
      <c r="S274" s="83"/>
      <c r="T274" s="83"/>
      <c r="U274" s="83"/>
      <c r="V274" s="5" t="str">
        <f t="shared" si="120"/>
        <v/>
      </c>
      <c r="W274" s="41" t="s">
        <v>103</v>
      </c>
      <c r="X274" s="41" t="s">
        <v>103</v>
      </c>
      <c r="Y274" s="41"/>
      <c r="Z274" s="41"/>
      <c r="AA274" s="41"/>
      <c r="AB274" s="41"/>
      <c r="AC274" s="41"/>
      <c r="AD274" s="41"/>
      <c r="AE274" s="5" t="str">
        <f t="shared" si="121"/>
        <v/>
      </c>
      <c r="AF274" s="41" t="s">
        <v>103</v>
      </c>
      <c r="AG274" s="41" t="s">
        <v>103</v>
      </c>
      <c r="AH274" s="41"/>
      <c r="AI274" s="41"/>
      <c r="AJ274" s="41"/>
      <c r="AK274" s="41"/>
      <c r="AL274" s="41"/>
      <c r="AM274" s="41"/>
      <c r="AN274" s="45">
        <f t="shared" si="122"/>
        <v>30.259365994236312</v>
      </c>
      <c r="AO274" s="41">
        <v>694</v>
      </c>
      <c r="AP274" s="110" t="s">
        <v>103</v>
      </c>
      <c r="AQ274" s="110" t="s">
        <v>103</v>
      </c>
      <c r="AR274" s="126" t="str">
        <f t="shared" si="123"/>
        <v/>
      </c>
      <c r="AS274" s="126" t="str">
        <f t="shared" si="124"/>
        <v/>
      </c>
      <c r="AT274" s="45">
        <v>942</v>
      </c>
      <c r="AU274" s="128"/>
      <c r="AV274" s="128"/>
      <c r="AW274" s="126" t="str">
        <f t="shared" si="125"/>
        <v/>
      </c>
      <c r="AX274" s="126" t="str">
        <f t="shared" si="126"/>
        <v/>
      </c>
      <c r="AY274" s="64" t="str">
        <f t="shared" si="127"/>
        <v/>
      </c>
      <c r="AZ274" s="97">
        <v>75.3</v>
      </c>
      <c r="BA274" s="68"/>
      <c r="BB274" s="68"/>
      <c r="BC274" s="68"/>
      <c r="BD274" s="68"/>
      <c r="BE274" s="15"/>
      <c r="BF274" s="5">
        <f t="shared" si="128"/>
        <v>7515</v>
      </c>
      <c r="BG274" s="42" t="s">
        <v>103</v>
      </c>
      <c r="BH274" s="42">
        <v>2352</v>
      </c>
      <c r="BI274" s="42"/>
      <c r="BJ274" s="42"/>
      <c r="BK274" s="42">
        <v>5163</v>
      </c>
      <c r="BL274" s="42"/>
      <c r="BM274" s="15"/>
    </row>
    <row r="275" spans="1:65" outlineLevel="5" x14ac:dyDescent="0.3">
      <c r="A275" s="22">
        <f t="shared" si="113"/>
        <v>8</v>
      </c>
      <c r="B275" s="9">
        <f t="shared" si="112"/>
        <v>45156</v>
      </c>
      <c r="C275" s="150">
        <v>339834</v>
      </c>
      <c r="D275" s="64">
        <f t="shared" si="118"/>
        <v>36.5</v>
      </c>
      <c r="E275" s="12">
        <v>36</v>
      </c>
      <c r="F275" s="12">
        <v>37</v>
      </c>
      <c r="G275" s="12"/>
      <c r="H275" s="12"/>
      <c r="I275" s="12"/>
      <c r="J275" s="12"/>
      <c r="K275" s="12"/>
      <c r="L275" s="12"/>
      <c r="M275" s="74">
        <f t="shared" si="119"/>
        <v>7.1</v>
      </c>
      <c r="N275" s="83">
        <v>7.15</v>
      </c>
      <c r="O275" s="83">
        <v>7.13</v>
      </c>
      <c r="P275" s="83"/>
      <c r="Q275" s="83"/>
      <c r="R275" s="83"/>
      <c r="S275" s="83"/>
      <c r="T275" s="83"/>
      <c r="U275" s="83"/>
      <c r="V275" s="5" t="str">
        <f t="shared" si="120"/>
        <v/>
      </c>
      <c r="W275" s="41" t="s">
        <v>103</v>
      </c>
      <c r="X275" s="41" t="s">
        <v>103</v>
      </c>
      <c r="Y275" s="41"/>
      <c r="Z275" s="41"/>
      <c r="AA275" s="41"/>
      <c r="AB275" s="41"/>
      <c r="AC275" s="41"/>
      <c r="AD275" s="41"/>
      <c r="AE275" s="5" t="str">
        <f t="shared" si="121"/>
        <v/>
      </c>
      <c r="AF275" s="41" t="s">
        <v>103</v>
      </c>
      <c r="AG275" s="41" t="s">
        <v>103</v>
      </c>
      <c r="AH275" s="41"/>
      <c r="AI275" s="41"/>
      <c r="AJ275" s="41"/>
      <c r="AK275" s="41"/>
      <c r="AL275" s="41"/>
      <c r="AM275" s="41"/>
      <c r="AN275" s="45">
        <f t="shared" si="122"/>
        <v>20.771513353115726</v>
      </c>
      <c r="AO275" s="41">
        <v>1011</v>
      </c>
      <c r="AP275" s="110" t="s">
        <v>103</v>
      </c>
      <c r="AQ275" s="110" t="s">
        <v>103</v>
      </c>
      <c r="AR275" s="126" t="str">
        <f t="shared" si="123"/>
        <v/>
      </c>
      <c r="AS275" s="126" t="str">
        <f t="shared" si="124"/>
        <v/>
      </c>
      <c r="AT275" s="45">
        <v>1104</v>
      </c>
      <c r="AU275" s="128"/>
      <c r="AV275" s="128"/>
      <c r="AW275" s="126" t="str">
        <f t="shared" si="125"/>
        <v/>
      </c>
      <c r="AX275" s="126" t="str">
        <f t="shared" si="126"/>
        <v/>
      </c>
      <c r="AY275" s="64" t="str">
        <f t="shared" si="127"/>
        <v/>
      </c>
      <c r="AZ275" s="97">
        <v>75.400000000000006</v>
      </c>
      <c r="BA275" s="68"/>
      <c r="BB275" s="68"/>
      <c r="BC275" s="68"/>
      <c r="BD275" s="68"/>
      <c r="BE275" s="15"/>
      <c r="BF275" s="5">
        <f t="shared" si="128"/>
        <v>9174</v>
      </c>
      <c r="BG275" s="42" t="s">
        <v>103</v>
      </c>
      <c r="BH275" s="42">
        <v>2350</v>
      </c>
      <c r="BI275" s="42"/>
      <c r="BJ275" s="42"/>
      <c r="BK275" s="42">
        <v>6824</v>
      </c>
      <c r="BL275" s="42"/>
      <c r="BM275" s="15"/>
    </row>
    <row r="276" spans="1:65" outlineLevel="5" x14ac:dyDescent="0.3">
      <c r="A276" s="22">
        <f t="shared" si="113"/>
        <v>8</v>
      </c>
      <c r="B276" s="9">
        <f t="shared" si="112"/>
        <v>45157</v>
      </c>
      <c r="C276" s="150">
        <v>339254</v>
      </c>
      <c r="D276" s="64">
        <f t="shared" si="118"/>
        <v>36.5</v>
      </c>
      <c r="E276" s="12">
        <v>36</v>
      </c>
      <c r="F276" s="12">
        <v>37</v>
      </c>
      <c r="G276" s="12"/>
      <c r="H276" s="12"/>
      <c r="I276" s="12"/>
      <c r="J276" s="12"/>
      <c r="K276" s="12"/>
      <c r="L276" s="12"/>
      <c r="M276" s="74">
        <f t="shared" si="119"/>
        <v>7.1</v>
      </c>
      <c r="N276" s="83">
        <v>7.14</v>
      </c>
      <c r="O276" s="83">
        <v>7.1</v>
      </c>
      <c r="P276" s="83"/>
      <c r="Q276" s="83"/>
      <c r="R276" s="83"/>
      <c r="S276" s="83"/>
      <c r="T276" s="83"/>
      <c r="U276" s="83"/>
      <c r="V276" s="5" t="str">
        <f t="shared" si="120"/>
        <v/>
      </c>
      <c r="W276" s="41" t="s">
        <v>103</v>
      </c>
      <c r="X276" s="41" t="s">
        <v>103</v>
      </c>
      <c r="Y276" s="41"/>
      <c r="Z276" s="41"/>
      <c r="AA276" s="41"/>
      <c r="AB276" s="41"/>
      <c r="AC276" s="41"/>
      <c r="AD276" s="41"/>
      <c r="AE276" s="5" t="str">
        <f t="shared" si="121"/>
        <v/>
      </c>
      <c r="AF276" s="41" t="s">
        <v>103</v>
      </c>
      <c r="AG276" s="41" t="s">
        <v>103</v>
      </c>
      <c r="AH276" s="41"/>
      <c r="AI276" s="41"/>
      <c r="AJ276" s="41"/>
      <c r="AK276" s="41"/>
      <c r="AL276" s="41"/>
      <c r="AM276" s="41"/>
      <c r="AN276" s="45">
        <f t="shared" si="122"/>
        <v>26.086956521739129</v>
      </c>
      <c r="AO276" s="41">
        <v>805</v>
      </c>
      <c r="AP276" s="110" t="s">
        <v>103</v>
      </c>
      <c r="AQ276" s="110" t="s">
        <v>103</v>
      </c>
      <c r="AR276" s="126" t="str">
        <f t="shared" si="123"/>
        <v/>
      </c>
      <c r="AS276" s="126" t="str">
        <f t="shared" si="124"/>
        <v/>
      </c>
      <c r="AT276" s="45">
        <v>878</v>
      </c>
      <c r="AU276" s="128"/>
      <c r="AV276" s="128"/>
      <c r="AW276" s="126" t="str">
        <f t="shared" si="125"/>
        <v/>
      </c>
      <c r="AX276" s="126" t="str">
        <f t="shared" si="126"/>
        <v/>
      </c>
      <c r="AY276" s="64" t="str">
        <f t="shared" si="127"/>
        <v/>
      </c>
      <c r="AZ276" s="97" t="s">
        <v>103</v>
      </c>
      <c r="BA276" s="68"/>
      <c r="BB276" s="68"/>
      <c r="BC276" s="68"/>
      <c r="BD276" s="68"/>
      <c r="BE276" s="15"/>
      <c r="BF276" s="5">
        <f t="shared" si="128"/>
        <v>9118</v>
      </c>
      <c r="BG276" s="42" t="s">
        <v>103</v>
      </c>
      <c r="BH276" s="42">
        <v>2352</v>
      </c>
      <c r="BI276" s="42"/>
      <c r="BJ276" s="42"/>
      <c r="BK276" s="42">
        <v>6766</v>
      </c>
      <c r="BL276" s="42"/>
      <c r="BM276" s="15"/>
    </row>
    <row r="277" spans="1:65" outlineLevel="5" x14ac:dyDescent="0.3">
      <c r="A277" s="22">
        <f t="shared" si="113"/>
        <v>8</v>
      </c>
      <c r="B277" s="9">
        <f t="shared" si="112"/>
        <v>45158</v>
      </c>
      <c r="C277" s="150">
        <v>293427</v>
      </c>
      <c r="D277" s="64">
        <f t="shared" si="118"/>
        <v>36.5</v>
      </c>
      <c r="E277" s="12">
        <v>36</v>
      </c>
      <c r="F277" s="12">
        <v>37</v>
      </c>
      <c r="G277" s="12"/>
      <c r="H277" s="12"/>
      <c r="I277" s="12"/>
      <c r="J277" s="12"/>
      <c r="K277" s="12"/>
      <c r="L277" s="12"/>
      <c r="M277" s="74">
        <f t="shared" si="119"/>
        <v>7.1</v>
      </c>
      <c r="N277" s="83">
        <v>7.14</v>
      </c>
      <c r="O277" s="83">
        <v>7.09</v>
      </c>
      <c r="P277" s="83"/>
      <c r="Q277" s="83"/>
      <c r="R277" s="83"/>
      <c r="S277" s="83"/>
      <c r="T277" s="83"/>
      <c r="U277" s="83"/>
      <c r="V277" s="5" t="str">
        <f t="shared" si="120"/>
        <v/>
      </c>
      <c r="W277" s="41" t="s">
        <v>103</v>
      </c>
      <c r="X277" s="41" t="s">
        <v>103</v>
      </c>
      <c r="Y277" s="41"/>
      <c r="Z277" s="41"/>
      <c r="AA277" s="41"/>
      <c r="AB277" s="41"/>
      <c r="AC277" s="41"/>
      <c r="AD277" s="41"/>
      <c r="AE277" s="5" t="str">
        <f t="shared" si="121"/>
        <v/>
      </c>
      <c r="AF277" s="41" t="s">
        <v>103</v>
      </c>
      <c r="AG277" s="41" t="s">
        <v>103</v>
      </c>
      <c r="AH277" s="41"/>
      <c r="AI277" s="41"/>
      <c r="AJ277" s="41"/>
      <c r="AK277" s="41"/>
      <c r="AL277" s="41"/>
      <c r="AM277" s="41"/>
      <c r="AN277" s="45">
        <f t="shared" si="122"/>
        <v>31.0192023633678</v>
      </c>
      <c r="AO277" s="41">
        <v>677</v>
      </c>
      <c r="AP277" s="110" t="s">
        <v>103</v>
      </c>
      <c r="AQ277" s="110" t="s">
        <v>103</v>
      </c>
      <c r="AR277" s="126" t="str">
        <f t="shared" si="123"/>
        <v/>
      </c>
      <c r="AS277" s="126" t="str">
        <f t="shared" si="124"/>
        <v/>
      </c>
      <c r="AT277" s="45">
        <v>725</v>
      </c>
      <c r="AU277" s="128"/>
      <c r="AV277" s="128"/>
      <c r="AW277" s="126" t="str">
        <f t="shared" si="125"/>
        <v/>
      </c>
      <c r="AX277" s="126" t="str">
        <f t="shared" si="126"/>
        <v/>
      </c>
      <c r="AY277" s="64" t="str">
        <f t="shared" si="127"/>
        <v/>
      </c>
      <c r="AZ277" s="97" t="s">
        <v>103</v>
      </c>
      <c r="BA277" s="68"/>
      <c r="BB277" s="68"/>
      <c r="BC277" s="68"/>
      <c r="BD277" s="68"/>
      <c r="BE277" s="15"/>
      <c r="BF277" s="5">
        <f t="shared" si="128"/>
        <v>5491</v>
      </c>
      <c r="BG277" s="42">
        <v>2970</v>
      </c>
      <c r="BH277" s="42">
        <v>2352</v>
      </c>
      <c r="BI277" s="42"/>
      <c r="BJ277" s="42"/>
      <c r="BK277" s="42">
        <v>169</v>
      </c>
      <c r="BL277" s="42"/>
      <c r="BM277" s="15"/>
    </row>
    <row r="278" spans="1:65" outlineLevel="5" x14ac:dyDescent="0.3">
      <c r="A278" s="22">
        <f t="shared" si="113"/>
        <v>8</v>
      </c>
      <c r="B278" s="9">
        <f t="shared" si="112"/>
        <v>45159</v>
      </c>
      <c r="C278" s="150">
        <v>341536</v>
      </c>
      <c r="D278" s="64">
        <f t="shared" si="118"/>
        <v>36.5</v>
      </c>
      <c r="E278" s="12">
        <v>36</v>
      </c>
      <c r="F278" s="12">
        <v>37</v>
      </c>
      <c r="G278" s="12"/>
      <c r="H278" s="12"/>
      <c r="I278" s="12"/>
      <c r="J278" s="12"/>
      <c r="K278" s="12"/>
      <c r="L278" s="12"/>
      <c r="M278" s="74">
        <f t="shared" si="119"/>
        <v>7.1</v>
      </c>
      <c r="N278" s="83">
        <v>7.15</v>
      </c>
      <c r="O278" s="83">
        <v>7.11</v>
      </c>
      <c r="P278" s="83"/>
      <c r="Q278" s="83"/>
      <c r="R278" s="83"/>
      <c r="S278" s="83"/>
      <c r="T278" s="83"/>
      <c r="U278" s="83"/>
      <c r="V278" s="5" t="str">
        <f t="shared" si="120"/>
        <v/>
      </c>
      <c r="W278" s="41" t="s">
        <v>103</v>
      </c>
      <c r="X278" s="41" t="s">
        <v>103</v>
      </c>
      <c r="Y278" s="41"/>
      <c r="Z278" s="41"/>
      <c r="AA278" s="41"/>
      <c r="AB278" s="41"/>
      <c r="AC278" s="41"/>
      <c r="AD278" s="41"/>
      <c r="AE278" s="5" t="str">
        <f t="shared" si="121"/>
        <v/>
      </c>
      <c r="AF278" s="41" t="s">
        <v>103</v>
      </c>
      <c r="AG278" s="41" t="s">
        <v>103</v>
      </c>
      <c r="AH278" s="41"/>
      <c r="AI278" s="41"/>
      <c r="AJ278" s="41"/>
      <c r="AK278" s="41"/>
      <c r="AL278" s="41"/>
      <c r="AM278" s="41"/>
      <c r="AN278" s="45">
        <f t="shared" si="122"/>
        <v>27.237354085603112</v>
      </c>
      <c r="AO278" s="41">
        <v>771</v>
      </c>
      <c r="AP278" s="110" t="s">
        <v>103</v>
      </c>
      <c r="AQ278" s="110" t="s">
        <v>103</v>
      </c>
      <c r="AR278" s="126" t="str">
        <f t="shared" si="123"/>
        <v/>
      </c>
      <c r="AS278" s="126" t="str">
        <f t="shared" si="124"/>
        <v/>
      </c>
      <c r="AT278" s="45">
        <v>858</v>
      </c>
      <c r="AU278" s="128"/>
      <c r="AV278" s="128"/>
      <c r="AW278" s="126" t="str">
        <f t="shared" si="125"/>
        <v/>
      </c>
      <c r="AX278" s="126" t="str">
        <f t="shared" si="126"/>
        <v/>
      </c>
      <c r="AY278" s="64" t="str">
        <f t="shared" si="127"/>
        <v/>
      </c>
      <c r="AZ278" s="97">
        <v>75.680000000000007</v>
      </c>
      <c r="BA278" s="68"/>
      <c r="BB278" s="68"/>
      <c r="BC278" s="68"/>
      <c r="BD278" s="68"/>
      <c r="BE278" s="15"/>
      <c r="BF278" s="5">
        <f t="shared" si="128"/>
        <v>9742</v>
      </c>
      <c r="BG278" s="42">
        <v>3542</v>
      </c>
      <c r="BH278" s="42">
        <v>2352</v>
      </c>
      <c r="BI278" s="42"/>
      <c r="BJ278" s="42"/>
      <c r="BK278" s="42">
        <v>3848</v>
      </c>
      <c r="BL278" s="42"/>
      <c r="BM278" s="15"/>
    </row>
    <row r="279" spans="1:65" outlineLevel="5" x14ac:dyDescent="0.3">
      <c r="A279" s="22">
        <f t="shared" si="113"/>
        <v>8</v>
      </c>
      <c r="B279" s="9">
        <f t="shared" si="112"/>
        <v>45160</v>
      </c>
      <c r="C279" s="150">
        <v>336474</v>
      </c>
      <c r="D279" s="64">
        <f t="shared" si="118"/>
        <v>36.5</v>
      </c>
      <c r="E279" s="12">
        <v>36</v>
      </c>
      <c r="F279" s="12">
        <v>37</v>
      </c>
      <c r="G279" s="12"/>
      <c r="H279" s="12"/>
      <c r="I279" s="12"/>
      <c r="J279" s="12"/>
      <c r="K279" s="12"/>
      <c r="L279" s="12"/>
      <c r="M279" s="74">
        <f t="shared" si="119"/>
        <v>7.1</v>
      </c>
      <c r="N279" s="83">
        <v>7.17</v>
      </c>
      <c r="O279" s="83">
        <v>7.1</v>
      </c>
      <c r="P279" s="83"/>
      <c r="Q279" s="83"/>
      <c r="R279" s="83"/>
      <c r="S279" s="83"/>
      <c r="T279" s="83"/>
      <c r="U279" s="83"/>
      <c r="V279" s="5">
        <f t="shared" si="120"/>
        <v>269.5</v>
      </c>
      <c r="W279" s="41">
        <v>221</v>
      </c>
      <c r="X279" s="41">
        <v>318</v>
      </c>
      <c r="Y279" s="41"/>
      <c r="Z279" s="41"/>
      <c r="AA279" s="41"/>
      <c r="AB279" s="41"/>
      <c r="AC279" s="41"/>
      <c r="AD279" s="41"/>
      <c r="AE279" s="5">
        <f t="shared" si="121"/>
        <v>4897.5</v>
      </c>
      <c r="AF279" s="41">
        <v>4690</v>
      </c>
      <c r="AG279" s="41">
        <v>5105</v>
      </c>
      <c r="AH279" s="41"/>
      <c r="AI279" s="41"/>
      <c r="AJ279" s="41"/>
      <c r="AK279" s="41"/>
      <c r="AL279" s="41"/>
      <c r="AM279" s="41"/>
      <c r="AN279" s="45">
        <f t="shared" si="122"/>
        <v>30.973451327433629</v>
      </c>
      <c r="AO279" s="41">
        <v>678</v>
      </c>
      <c r="AP279" s="110">
        <v>3.76</v>
      </c>
      <c r="AQ279" s="110">
        <v>2.74</v>
      </c>
      <c r="AR279" s="126">
        <f t="shared" si="123"/>
        <v>72.872340425531917</v>
      </c>
      <c r="AS279" s="126">
        <f t="shared" si="124"/>
        <v>27.127659574468083</v>
      </c>
      <c r="AT279" s="45">
        <v>815</v>
      </c>
      <c r="AU279" s="128">
        <v>3.18</v>
      </c>
      <c r="AV279" s="128">
        <v>1.78</v>
      </c>
      <c r="AW279" s="126">
        <f t="shared" si="125"/>
        <v>55.974842767295598</v>
      </c>
      <c r="AX279" s="126">
        <f t="shared" si="126"/>
        <v>44.025157232704402</v>
      </c>
      <c r="AY279" s="64">
        <f t="shared" si="127"/>
        <v>52.669447340980192</v>
      </c>
      <c r="AZ279" s="97">
        <v>76.569999999999993</v>
      </c>
      <c r="BA279" s="68"/>
      <c r="BB279" s="68"/>
      <c r="BC279" s="68"/>
      <c r="BD279" s="68"/>
      <c r="BE279" s="15"/>
      <c r="BF279" s="5">
        <f t="shared" si="128"/>
        <v>8961</v>
      </c>
      <c r="BG279" s="42" t="s">
        <v>103</v>
      </c>
      <c r="BH279" s="42">
        <v>2352</v>
      </c>
      <c r="BI279" s="42"/>
      <c r="BJ279" s="42"/>
      <c r="BK279" s="42">
        <v>6609</v>
      </c>
      <c r="BL279" s="42"/>
      <c r="BM279" s="15"/>
    </row>
    <row r="280" spans="1:65" outlineLevel="5" x14ac:dyDescent="0.3">
      <c r="A280" s="22">
        <f t="shared" si="113"/>
        <v>8</v>
      </c>
      <c r="B280" s="9">
        <f t="shared" si="112"/>
        <v>45161</v>
      </c>
      <c r="C280" s="150">
        <v>336687</v>
      </c>
      <c r="D280" s="64">
        <f t="shared" si="118"/>
        <v>36.299999999999997</v>
      </c>
      <c r="E280" s="12">
        <v>36</v>
      </c>
      <c r="F280" s="12">
        <v>36.5</v>
      </c>
      <c r="G280" s="12"/>
      <c r="H280" s="12"/>
      <c r="I280" s="12"/>
      <c r="J280" s="12"/>
      <c r="K280" s="12"/>
      <c r="L280" s="12"/>
      <c r="M280" s="74">
        <f t="shared" si="119"/>
        <v>7.1</v>
      </c>
      <c r="N280" s="83">
        <v>7.14</v>
      </c>
      <c r="O280" s="83">
        <v>7.13</v>
      </c>
      <c r="P280" s="83"/>
      <c r="Q280" s="83"/>
      <c r="R280" s="83"/>
      <c r="S280" s="83"/>
      <c r="T280" s="83"/>
      <c r="U280" s="83"/>
      <c r="V280" s="5" t="str">
        <f t="shared" si="120"/>
        <v/>
      </c>
      <c r="W280" s="41" t="s">
        <v>103</v>
      </c>
      <c r="X280" s="41" t="s">
        <v>103</v>
      </c>
      <c r="Y280" s="41"/>
      <c r="Z280" s="41"/>
      <c r="AA280" s="41"/>
      <c r="AB280" s="41"/>
      <c r="AC280" s="41"/>
      <c r="AD280" s="41"/>
      <c r="AE280" s="5" t="str">
        <f t="shared" si="121"/>
        <v/>
      </c>
      <c r="AF280" s="41" t="s">
        <v>103</v>
      </c>
      <c r="AG280" s="41" t="s">
        <v>103</v>
      </c>
      <c r="AH280" s="41"/>
      <c r="AI280" s="41"/>
      <c r="AJ280" s="41"/>
      <c r="AK280" s="41"/>
      <c r="AL280" s="41"/>
      <c r="AM280" s="41"/>
      <c r="AN280" s="45">
        <f t="shared" si="122"/>
        <v>25.270758122743683</v>
      </c>
      <c r="AO280" s="41">
        <v>831</v>
      </c>
      <c r="AP280" s="110" t="s">
        <v>103</v>
      </c>
      <c r="AQ280" s="110" t="s">
        <v>103</v>
      </c>
      <c r="AR280" s="126" t="str">
        <f t="shared" si="123"/>
        <v/>
      </c>
      <c r="AS280" s="126" t="str">
        <f t="shared" si="124"/>
        <v/>
      </c>
      <c r="AT280" s="45">
        <v>886</v>
      </c>
      <c r="AU280" s="128"/>
      <c r="AV280" s="128"/>
      <c r="AW280" s="126" t="str">
        <f t="shared" si="125"/>
        <v/>
      </c>
      <c r="AX280" s="126" t="str">
        <f t="shared" si="126"/>
        <v/>
      </c>
      <c r="AY280" s="64" t="str">
        <f t="shared" si="127"/>
        <v/>
      </c>
      <c r="AZ280" s="97">
        <v>76.209999999999994</v>
      </c>
      <c r="BA280" s="68"/>
      <c r="BB280" s="68"/>
      <c r="BC280" s="68"/>
      <c r="BD280" s="68"/>
      <c r="BE280" s="15"/>
      <c r="BF280" s="5">
        <f t="shared" si="128"/>
        <v>8961</v>
      </c>
      <c r="BG280" s="42" t="s">
        <v>103</v>
      </c>
      <c r="BH280" s="42">
        <v>2352</v>
      </c>
      <c r="BI280" s="42"/>
      <c r="BJ280" s="42"/>
      <c r="BK280" s="42">
        <v>6609</v>
      </c>
      <c r="BL280" s="42"/>
      <c r="BM280" s="15"/>
    </row>
    <row r="281" spans="1:65" outlineLevel="5" x14ac:dyDescent="0.3">
      <c r="A281" s="22">
        <f t="shared" si="113"/>
        <v>8</v>
      </c>
      <c r="B281" s="9">
        <f t="shared" si="112"/>
        <v>45162</v>
      </c>
      <c r="C281" s="150">
        <v>336903</v>
      </c>
      <c r="D281" s="64">
        <f t="shared" si="118"/>
        <v>36.5</v>
      </c>
      <c r="E281" s="12">
        <v>37</v>
      </c>
      <c r="F281" s="12">
        <v>36</v>
      </c>
      <c r="G281" s="12"/>
      <c r="H281" s="12"/>
      <c r="I281" s="12"/>
      <c r="J281" s="12"/>
      <c r="K281" s="12"/>
      <c r="L281" s="12"/>
      <c r="M281" s="74">
        <f t="shared" si="119"/>
        <v>7.1</v>
      </c>
      <c r="N281" s="83">
        <v>7.13</v>
      </c>
      <c r="O281" s="83">
        <v>7.11</v>
      </c>
      <c r="P281" s="83"/>
      <c r="Q281" s="83"/>
      <c r="R281" s="83"/>
      <c r="S281" s="83"/>
      <c r="T281" s="83"/>
      <c r="U281" s="83"/>
      <c r="V281" s="5" t="str">
        <f t="shared" si="120"/>
        <v/>
      </c>
      <c r="W281" s="41" t="s">
        <v>103</v>
      </c>
      <c r="X281" s="41" t="s">
        <v>103</v>
      </c>
      <c r="Y281" s="41"/>
      <c r="Z281" s="41"/>
      <c r="AA281" s="41"/>
      <c r="AB281" s="41"/>
      <c r="AC281" s="41"/>
      <c r="AD281" s="41"/>
      <c r="AE281" s="5" t="str">
        <f t="shared" si="121"/>
        <v/>
      </c>
      <c r="AF281" s="41" t="s">
        <v>103</v>
      </c>
      <c r="AG281" s="41" t="s">
        <v>103</v>
      </c>
      <c r="AH281" s="41"/>
      <c r="AI281" s="41"/>
      <c r="AJ281" s="41"/>
      <c r="AK281" s="41"/>
      <c r="AL281" s="41"/>
      <c r="AM281" s="41"/>
      <c r="AN281" s="45">
        <f t="shared" si="122"/>
        <v>25.210084033613445</v>
      </c>
      <c r="AO281" s="41">
        <v>833</v>
      </c>
      <c r="AP281" s="110" t="s">
        <v>103</v>
      </c>
      <c r="AQ281" s="110" t="s">
        <v>103</v>
      </c>
      <c r="AR281" s="126" t="str">
        <f t="shared" si="123"/>
        <v/>
      </c>
      <c r="AS281" s="126" t="str">
        <f t="shared" si="124"/>
        <v/>
      </c>
      <c r="AT281" s="45">
        <v>877</v>
      </c>
      <c r="AU281" s="128"/>
      <c r="AV281" s="128"/>
      <c r="AW281" s="126" t="str">
        <f t="shared" si="125"/>
        <v/>
      </c>
      <c r="AX281" s="126" t="str">
        <f t="shared" si="126"/>
        <v/>
      </c>
      <c r="AY281" s="64" t="str">
        <f t="shared" si="127"/>
        <v/>
      </c>
      <c r="AZ281" s="97">
        <v>76.349999999999994</v>
      </c>
      <c r="BA281" s="68"/>
      <c r="BB281" s="68"/>
      <c r="BC281" s="68"/>
      <c r="BD281" s="68"/>
      <c r="BE281" s="15"/>
      <c r="BF281" s="5">
        <f t="shared" si="128"/>
        <v>10308</v>
      </c>
      <c r="BG281" s="42">
        <v>1451</v>
      </c>
      <c r="BH281" s="42">
        <v>2352</v>
      </c>
      <c r="BI281" s="42"/>
      <c r="BJ281" s="42"/>
      <c r="BK281" s="42">
        <v>6505</v>
      </c>
      <c r="BL281" s="42"/>
      <c r="BM281" s="15"/>
    </row>
    <row r="282" spans="1:65" outlineLevel="5" x14ac:dyDescent="0.3">
      <c r="A282" s="22">
        <f t="shared" si="113"/>
        <v>8</v>
      </c>
      <c r="B282" s="9">
        <f t="shared" si="112"/>
        <v>45163</v>
      </c>
      <c r="C282" s="150">
        <v>335140</v>
      </c>
      <c r="D282" s="64">
        <f t="shared" si="118"/>
        <v>36.5</v>
      </c>
      <c r="E282" s="12">
        <v>36.5</v>
      </c>
      <c r="F282" s="12">
        <v>36.5</v>
      </c>
      <c r="G282" s="12"/>
      <c r="H282" s="12"/>
      <c r="I282" s="12"/>
      <c r="J282" s="12"/>
      <c r="K282" s="12"/>
      <c r="L282" s="12"/>
      <c r="M282" s="74">
        <f t="shared" si="119"/>
        <v>7.2</v>
      </c>
      <c r="N282" s="83">
        <v>7.16</v>
      </c>
      <c r="O282" s="83">
        <v>7.16</v>
      </c>
      <c r="P282" s="83"/>
      <c r="Q282" s="83"/>
      <c r="R282" s="83"/>
      <c r="S282" s="83"/>
      <c r="T282" s="83"/>
      <c r="U282" s="83"/>
      <c r="V282" s="5" t="str">
        <f t="shared" si="120"/>
        <v/>
      </c>
      <c r="W282" s="41" t="s">
        <v>103</v>
      </c>
      <c r="X282" s="41" t="s">
        <v>103</v>
      </c>
      <c r="Y282" s="41"/>
      <c r="Z282" s="41"/>
      <c r="AA282" s="41"/>
      <c r="AB282" s="41"/>
      <c r="AC282" s="41"/>
      <c r="AD282" s="41"/>
      <c r="AE282" s="5" t="str">
        <f t="shared" si="121"/>
        <v/>
      </c>
      <c r="AF282" s="41" t="s">
        <v>103</v>
      </c>
      <c r="AG282" s="41" t="s">
        <v>103</v>
      </c>
      <c r="AH282" s="41"/>
      <c r="AI282" s="41"/>
      <c r="AJ282" s="41"/>
      <c r="AK282" s="41"/>
      <c r="AL282" s="41"/>
      <c r="AM282" s="41"/>
      <c r="AN282" s="45">
        <f t="shared" si="122"/>
        <v>27.741083223249671</v>
      </c>
      <c r="AO282" s="41">
        <v>757</v>
      </c>
      <c r="AP282" s="110" t="s">
        <v>103</v>
      </c>
      <c r="AQ282" s="110" t="s">
        <v>103</v>
      </c>
      <c r="AR282" s="126" t="str">
        <f t="shared" si="123"/>
        <v/>
      </c>
      <c r="AS282" s="126" t="str">
        <f t="shared" si="124"/>
        <v/>
      </c>
      <c r="AT282" s="45">
        <v>845</v>
      </c>
      <c r="AU282" s="128"/>
      <c r="AV282" s="128"/>
      <c r="AW282" s="126" t="str">
        <f t="shared" si="125"/>
        <v/>
      </c>
      <c r="AX282" s="126" t="str">
        <f t="shared" si="126"/>
        <v/>
      </c>
      <c r="AY282" s="64" t="str">
        <f t="shared" si="127"/>
        <v/>
      </c>
      <c r="AZ282" s="97">
        <v>76.48</v>
      </c>
      <c r="BA282" s="68"/>
      <c r="BB282" s="68"/>
      <c r="BC282" s="68"/>
      <c r="BD282" s="68"/>
      <c r="BE282" s="15"/>
      <c r="BF282" s="5">
        <f t="shared" si="128"/>
        <v>12884</v>
      </c>
      <c r="BG282" s="42">
        <v>3730</v>
      </c>
      <c r="BH282" s="42">
        <v>2350</v>
      </c>
      <c r="BI282" s="42"/>
      <c r="BJ282" s="42"/>
      <c r="BK282" s="42">
        <v>6804</v>
      </c>
      <c r="BL282" s="42"/>
      <c r="BM282" s="15"/>
    </row>
    <row r="283" spans="1:65" outlineLevel="5" x14ac:dyDescent="0.3">
      <c r="A283" s="22">
        <f t="shared" si="113"/>
        <v>8</v>
      </c>
      <c r="B283" s="9">
        <f t="shared" si="112"/>
        <v>45164</v>
      </c>
      <c r="C283" s="150">
        <v>343362</v>
      </c>
      <c r="D283" s="64">
        <f t="shared" si="118"/>
        <v>36.799999999999997</v>
      </c>
      <c r="E283" s="12">
        <v>36.5</v>
      </c>
      <c r="F283" s="12">
        <v>37</v>
      </c>
      <c r="G283" s="12"/>
      <c r="H283" s="12"/>
      <c r="I283" s="12"/>
      <c r="J283" s="12"/>
      <c r="K283" s="12"/>
      <c r="L283" s="12"/>
      <c r="M283" s="74">
        <f t="shared" si="119"/>
        <v>7.2</v>
      </c>
      <c r="N283" s="83">
        <v>7.17</v>
      </c>
      <c r="O283" s="83">
        <v>7.19</v>
      </c>
      <c r="P283" s="83"/>
      <c r="Q283" s="83"/>
      <c r="R283" s="83"/>
      <c r="S283" s="83"/>
      <c r="T283" s="83"/>
      <c r="U283" s="83"/>
      <c r="V283" s="5" t="str">
        <f t="shared" si="120"/>
        <v/>
      </c>
      <c r="W283" s="41" t="s">
        <v>103</v>
      </c>
      <c r="X283" s="41" t="s">
        <v>103</v>
      </c>
      <c r="Y283" s="41"/>
      <c r="Z283" s="41"/>
      <c r="AA283" s="41"/>
      <c r="AB283" s="41"/>
      <c r="AC283" s="41"/>
      <c r="AD283" s="41"/>
      <c r="AE283" s="5" t="str">
        <f t="shared" si="121"/>
        <v/>
      </c>
      <c r="AF283" s="41" t="s">
        <v>103</v>
      </c>
      <c r="AG283" s="41" t="s">
        <v>103</v>
      </c>
      <c r="AH283" s="41"/>
      <c r="AI283" s="41"/>
      <c r="AJ283" s="41"/>
      <c r="AK283" s="41"/>
      <c r="AL283" s="41"/>
      <c r="AM283" s="41"/>
      <c r="AN283" s="45">
        <f t="shared" si="122"/>
        <v>29.871977240398294</v>
      </c>
      <c r="AO283" s="41">
        <v>703</v>
      </c>
      <c r="AP283" s="110" t="s">
        <v>103</v>
      </c>
      <c r="AQ283" s="110" t="s">
        <v>103</v>
      </c>
      <c r="AR283" s="126" t="str">
        <f t="shared" si="123"/>
        <v/>
      </c>
      <c r="AS283" s="126" t="str">
        <f t="shared" si="124"/>
        <v/>
      </c>
      <c r="AT283" s="45">
        <v>803</v>
      </c>
      <c r="AU283" s="128"/>
      <c r="AV283" s="128"/>
      <c r="AW283" s="126" t="str">
        <f t="shared" si="125"/>
        <v/>
      </c>
      <c r="AX283" s="126" t="str">
        <f t="shared" si="126"/>
        <v/>
      </c>
      <c r="AY283" s="64" t="str">
        <f t="shared" si="127"/>
        <v/>
      </c>
      <c r="AZ283" s="97" t="s">
        <v>103</v>
      </c>
      <c r="BA283" s="68"/>
      <c r="BB283" s="68"/>
      <c r="BC283" s="68"/>
      <c r="BD283" s="68"/>
      <c r="BE283" s="15"/>
      <c r="BF283" s="5">
        <f t="shared" si="128"/>
        <v>9349</v>
      </c>
      <c r="BG283" s="42" t="s">
        <v>103</v>
      </c>
      <c r="BH283" s="42">
        <v>2351</v>
      </c>
      <c r="BI283" s="42"/>
      <c r="BJ283" s="42"/>
      <c r="BK283" s="42">
        <v>6998</v>
      </c>
      <c r="BL283" s="42"/>
      <c r="BM283" s="15"/>
    </row>
    <row r="284" spans="1:65" outlineLevel="5" x14ac:dyDescent="0.3">
      <c r="A284" s="22">
        <f t="shared" si="113"/>
        <v>8</v>
      </c>
      <c r="B284" s="9">
        <f t="shared" si="112"/>
        <v>45165</v>
      </c>
      <c r="C284" s="150">
        <v>314148</v>
      </c>
      <c r="D284" s="64">
        <f t="shared" si="118"/>
        <v>36.299999999999997</v>
      </c>
      <c r="E284" s="12">
        <v>36</v>
      </c>
      <c r="F284" s="12">
        <v>36.5</v>
      </c>
      <c r="G284" s="12"/>
      <c r="H284" s="12"/>
      <c r="I284" s="12"/>
      <c r="J284" s="12"/>
      <c r="K284" s="12"/>
      <c r="L284" s="12"/>
      <c r="M284" s="74">
        <f t="shared" si="119"/>
        <v>7.2</v>
      </c>
      <c r="N284" s="83">
        <v>7.14</v>
      </c>
      <c r="O284" s="83">
        <v>7.2</v>
      </c>
      <c r="P284" s="83"/>
      <c r="Q284" s="83"/>
      <c r="R284" s="83"/>
      <c r="S284" s="83"/>
      <c r="T284" s="83"/>
      <c r="U284" s="83"/>
      <c r="V284" s="5" t="str">
        <f t="shared" si="120"/>
        <v/>
      </c>
      <c r="W284" s="41" t="s">
        <v>103</v>
      </c>
      <c r="X284" s="41" t="s">
        <v>103</v>
      </c>
      <c r="Y284" s="41"/>
      <c r="Z284" s="41"/>
      <c r="AA284" s="41"/>
      <c r="AB284" s="41"/>
      <c r="AC284" s="41"/>
      <c r="AD284" s="41"/>
      <c r="AE284" s="5" t="str">
        <f t="shared" si="121"/>
        <v/>
      </c>
      <c r="AF284" s="41" t="s">
        <v>103</v>
      </c>
      <c r="AG284" s="41" t="s">
        <v>103</v>
      </c>
      <c r="AH284" s="41"/>
      <c r="AI284" s="41"/>
      <c r="AJ284" s="41"/>
      <c r="AK284" s="41"/>
      <c r="AL284" s="41"/>
      <c r="AM284" s="41"/>
      <c r="AN284" s="45">
        <f t="shared" si="122"/>
        <v>30.085959885386821</v>
      </c>
      <c r="AO284" s="41">
        <v>698</v>
      </c>
      <c r="AP284" s="110" t="s">
        <v>103</v>
      </c>
      <c r="AQ284" s="110" t="s">
        <v>103</v>
      </c>
      <c r="AR284" s="126" t="str">
        <f t="shared" si="123"/>
        <v/>
      </c>
      <c r="AS284" s="126" t="str">
        <f t="shared" si="124"/>
        <v/>
      </c>
      <c r="AT284" s="45">
        <v>764</v>
      </c>
      <c r="AU284" s="128"/>
      <c r="AV284" s="128"/>
      <c r="AW284" s="126" t="str">
        <f t="shared" si="125"/>
        <v/>
      </c>
      <c r="AX284" s="126" t="str">
        <f t="shared" si="126"/>
        <v/>
      </c>
      <c r="AY284" s="64" t="str">
        <f t="shared" si="127"/>
        <v/>
      </c>
      <c r="AZ284" s="97" t="s">
        <v>103</v>
      </c>
      <c r="BA284" s="68"/>
      <c r="BB284" s="68"/>
      <c r="BC284" s="68"/>
      <c r="BD284" s="68"/>
      <c r="BE284" s="15"/>
      <c r="BF284" s="5">
        <f t="shared" si="128"/>
        <v>8410</v>
      </c>
      <c r="BG284" s="42" t="s">
        <v>103</v>
      </c>
      <c r="BH284" s="42">
        <v>2352</v>
      </c>
      <c r="BI284" s="42"/>
      <c r="BJ284" s="42"/>
      <c r="BK284" s="42">
        <v>6058</v>
      </c>
      <c r="BL284" s="42"/>
      <c r="BM284" s="15"/>
    </row>
    <row r="285" spans="1:65" outlineLevel="5" x14ac:dyDescent="0.3">
      <c r="A285" s="22">
        <f t="shared" si="113"/>
        <v>8</v>
      </c>
      <c r="B285" s="9">
        <f t="shared" si="112"/>
        <v>45166</v>
      </c>
      <c r="C285" s="150">
        <v>337734</v>
      </c>
      <c r="D285" s="64">
        <f t="shared" si="118"/>
        <v>36</v>
      </c>
      <c r="E285" s="12">
        <v>36</v>
      </c>
      <c r="F285" s="12">
        <v>36</v>
      </c>
      <c r="G285" s="12"/>
      <c r="H285" s="12"/>
      <c r="I285" s="12"/>
      <c r="J285" s="12"/>
      <c r="K285" s="12"/>
      <c r="L285" s="12"/>
      <c r="M285" s="74">
        <f t="shared" si="119"/>
        <v>7.1</v>
      </c>
      <c r="N285" s="83">
        <v>7.1</v>
      </c>
      <c r="O285" s="83">
        <v>7.19</v>
      </c>
      <c r="P285" s="83"/>
      <c r="Q285" s="83"/>
      <c r="R285" s="83"/>
      <c r="S285" s="83"/>
      <c r="T285" s="83"/>
      <c r="U285" s="83"/>
      <c r="V285" s="5" t="str">
        <f t="shared" si="120"/>
        <v/>
      </c>
      <c r="W285" s="41" t="s">
        <v>103</v>
      </c>
      <c r="X285" s="41" t="s">
        <v>103</v>
      </c>
      <c r="Y285" s="41"/>
      <c r="Z285" s="41"/>
      <c r="AA285" s="41"/>
      <c r="AB285" s="41"/>
      <c r="AC285" s="41"/>
      <c r="AD285" s="41"/>
      <c r="AE285" s="5" t="str">
        <f t="shared" si="121"/>
        <v/>
      </c>
      <c r="AF285" s="41" t="s">
        <v>103</v>
      </c>
      <c r="AG285" s="41" t="s">
        <v>103</v>
      </c>
      <c r="AH285" s="41"/>
      <c r="AI285" s="41"/>
      <c r="AJ285" s="41"/>
      <c r="AK285" s="41"/>
      <c r="AL285" s="41"/>
      <c r="AM285" s="41"/>
      <c r="AN285" s="45">
        <f t="shared" si="122"/>
        <v>24.911032028469752</v>
      </c>
      <c r="AO285" s="41">
        <v>843</v>
      </c>
      <c r="AP285" s="110" t="s">
        <v>103</v>
      </c>
      <c r="AQ285" s="110" t="s">
        <v>103</v>
      </c>
      <c r="AR285" s="126" t="str">
        <f t="shared" si="123"/>
        <v/>
      </c>
      <c r="AS285" s="126" t="str">
        <f t="shared" si="124"/>
        <v/>
      </c>
      <c r="AT285" s="45">
        <v>905</v>
      </c>
      <c r="AU285" s="128"/>
      <c r="AV285" s="128"/>
      <c r="AW285" s="126" t="str">
        <f t="shared" si="125"/>
        <v/>
      </c>
      <c r="AX285" s="126" t="str">
        <f t="shared" si="126"/>
        <v/>
      </c>
      <c r="AY285" s="64" t="str">
        <f t="shared" si="127"/>
        <v/>
      </c>
      <c r="AZ285" s="97">
        <v>76.59</v>
      </c>
      <c r="BA285" s="68"/>
      <c r="BB285" s="68"/>
      <c r="BC285" s="68"/>
      <c r="BD285" s="68"/>
      <c r="BE285" s="15"/>
      <c r="BF285" s="5">
        <f t="shared" si="128"/>
        <v>9310</v>
      </c>
      <c r="BG285" s="42" t="s">
        <v>103</v>
      </c>
      <c r="BH285" s="42">
        <v>2352</v>
      </c>
      <c r="BI285" s="42"/>
      <c r="BJ285" s="42"/>
      <c r="BK285" s="42">
        <v>6958</v>
      </c>
      <c r="BL285" s="42"/>
      <c r="BM285" s="15"/>
    </row>
    <row r="286" spans="1:65" outlineLevel="5" x14ac:dyDescent="0.3">
      <c r="A286" s="22">
        <f t="shared" si="113"/>
        <v>8</v>
      </c>
      <c r="B286" s="9">
        <f t="shared" si="112"/>
        <v>45167</v>
      </c>
      <c r="C286" s="150">
        <v>329753</v>
      </c>
      <c r="D286" s="64">
        <f t="shared" si="118"/>
        <v>36.5</v>
      </c>
      <c r="E286" s="12">
        <v>36.5</v>
      </c>
      <c r="F286" s="12">
        <v>36.5</v>
      </c>
      <c r="G286" s="12"/>
      <c r="H286" s="12"/>
      <c r="I286" s="12"/>
      <c r="J286" s="12"/>
      <c r="K286" s="12"/>
      <c r="L286" s="12"/>
      <c r="M286" s="74">
        <f t="shared" si="119"/>
        <v>7.2</v>
      </c>
      <c r="N286" s="83">
        <v>7.16</v>
      </c>
      <c r="O286" s="83">
        <v>7.22</v>
      </c>
      <c r="P286" s="83"/>
      <c r="Q286" s="83"/>
      <c r="R286" s="83"/>
      <c r="S286" s="83"/>
      <c r="T286" s="83"/>
      <c r="U286" s="83"/>
      <c r="V286" s="5">
        <f t="shared" si="120"/>
        <v>237</v>
      </c>
      <c r="W286" s="41">
        <v>217</v>
      </c>
      <c r="X286" s="41">
        <v>257</v>
      </c>
      <c r="Y286" s="41"/>
      <c r="Z286" s="41"/>
      <c r="AA286" s="41"/>
      <c r="AB286" s="41"/>
      <c r="AC286" s="41"/>
      <c r="AD286" s="41"/>
      <c r="AE286" s="5">
        <f t="shared" si="121"/>
        <v>4527.5</v>
      </c>
      <c r="AF286" s="41">
        <v>4725</v>
      </c>
      <c r="AG286" s="41">
        <v>4330</v>
      </c>
      <c r="AH286" s="41"/>
      <c r="AI286" s="41"/>
      <c r="AJ286" s="41"/>
      <c r="AK286" s="41"/>
      <c r="AL286" s="41"/>
      <c r="AM286" s="41"/>
      <c r="AN286" s="45">
        <f t="shared" si="122"/>
        <v>26.515151515151516</v>
      </c>
      <c r="AO286" s="41">
        <v>792</v>
      </c>
      <c r="AP286" s="110">
        <v>3.77</v>
      </c>
      <c r="AQ286" s="110">
        <v>2.77</v>
      </c>
      <c r="AR286" s="126">
        <f t="shared" si="123"/>
        <v>73.474801061007952</v>
      </c>
      <c r="AS286" s="126">
        <f t="shared" si="124"/>
        <v>26.525198938992048</v>
      </c>
      <c r="AT286" s="45">
        <v>835</v>
      </c>
      <c r="AU286" s="128">
        <v>3.26</v>
      </c>
      <c r="AV286" s="128">
        <v>1.88</v>
      </c>
      <c r="AW286" s="126">
        <f t="shared" si="125"/>
        <v>57.668711656441715</v>
      </c>
      <c r="AX286" s="126">
        <f t="shared" si="126"/>
        <v>42.331288343558285</v>
      </c>
      <c r="AY286" s="64">
        <f t="shared" si="127"/>
        <v>50.818814419505046</v>
      </c>
      <c r="AZ286" s="97">
        <v>76.650000000000006</v>
      </c>
      <c r="BA286" s="68"/>
      <c r="BB286" s="68"/>
      <c r="BC286" s="68"/>
      <c r="BD286" s="68"/>
      <c r="BE286" s="15"/>
      <c r="BF286" s="5">
        <f t="shared" si="128"/>
        <v>10586</v>
      </c>
      <c r="BG286" s="42">
        <v>2078</v>
      </c>
      <c r="BH286" s="42">
        <v>2352</v>
      </c>
      <c r="BI286" s="42"/>
      <c r="BJ286" s="42"/>
      <c r="BK286" s="42">
        <v>6156</v>
      </c>
      <c r="BL286" s="42"/>
      <c r="BM286" s="15"/>
    </row>
    <row r="287" spans="1:65" outlineLevel="5" x14ac:dyDescent="0.3">
      <c r="A287" s="22">
        <f t="shared" si="113"/>
        <v>8</v>
      </c>
      <c r="B287" s="9">
        <f t="shared" si="112"/>
        <v>45168</v>
      </c>
      <c r="C287" s="150">
        <v>340465</v>
      </c>
      <c r="D287" s="64">
        <f t="shared" si="118"/>
        <v>36.5</v>
      </c>
      <c r="E287" s="12">
        <v>36.5</v>
      </c>
      <c r="F287" s="12">
        <v>36.5</v>
      </c>
      <c r="G287" s="12"/>
      <c r="H287" s="12"/>
      <c r="I287" s="12"/>
      <c r="J287" s="12"/>
      <c r="K287" s="12"/>
      <c r="L287" s="12"/>
      <c r="M287" s="74">
        <f t="shared" si="119"/>
        <v>7.2</v>
      </c>
      <c r="N287" s="83">
        <v>7.14</v>
      </c>
      <c r="O287" s="83">
        <v>7.19</v>
      </c>
      <c r="P287" s="83"/>
      <c r="Q287" s="83"/>
      <c r="R287" s="83"/>
      <c r="S287" s="83"/>
      <c r="T287" s="83"/>
      <c r="U287" s="83"/>
      <c r="V287" s="5" t="str">
        <f t="shared" si="120"/>
        <v/>
      </c>
      <c r="W287" s="41"/>
      <c r="X287" s="41"/>
      <c r="Y287" s="41"/>
      <c r="Z287" s="41"/>
      <c r="AA287" s="41"/>
      <c r="AB287" s="41"/>
      <c r="AC287" s="41"/>
      <c r="AD287" s="41"/>
      <c r="AE287" s="5" t="str">
        <f t="shared" si="121"/>
        <v/>
      </c>
      <c r="AF287" s="41"/>
      <c r="AG287" s="152" t="s">
        <v>103</v>
      </c>
      <c r="AH287" s="41"/>
      <c r="AI287" s="41"/>
      <c r="AJ287" s="41"/>
      <c r="AK287" s="41"/>
      <c r="AL287" s="41"/>
      <c r="AM287" s="41"/>
      <c r="AN287" s="45">
        <f t="shared" si="122"/>
        <v>23.4375</v>
      </c>
      <c r="AO287" s="41">
        <v>896</v>
      </c>
      <c r="AP287" s="110"/>
      <c r="AQ287" s="111"/>
      <c r="AR287" s="126" t="str">
        <f t="shared" si="123"/>
        <v/>
      </c>
      <c r="AS287" s="126" t="str">
        <f t="shared" si="124"/>
        <v/>
      </c>
      <c r="AT287" s="45">
        <v>992</v>
      </c>
      <c r="AU287" s="128"/>
      <c r="AV287" s="129"/>
      <c r="AW287" s="126" t="str">
        <f t="shared" si="125"/>
        <v/>
      </c>
      <c r="AX287" s="126" t="str">
        <f t="shared" si="126"/>
        <v/>
      </c>
      <c r="AY287" s="64" t="str">
        <f t="shared" si="127"/>
        <v/>
      </c>
      <c r="AZ287" s="97">
        <v>76.599999999999994</v>
      </c>
      <c r="BA287" s="68"/>
      <c r="BB287" s="68"/>
      <c r="BC287" s="68"/>
      <c r="BD287" s="68"/>
      <c r="BE287" s="15"/>
      <c r="BF287" s="5">
        <f t="shared" si="128"/>
        <v>10918</v>
      </c>
      <c r="BG287" s="42">
        <v>1708</v>
      </c>
      <c r="BH287" s="42">
        <v>2352</v>
      </c>
      <c r="BI287" s="42"/>
      <c r="BJ287" s="42"/>
      <c r="BK287" s="42">
        <v>6858</v>
      </c>
      <c r="BL287" s="42"/>
      <c r="BM287" s="15"/>
    </row>
    <row r="288" spans="1:65" ht="17.25" outlineLevel="5" thickBot="1" x14ac:dyDescent="0.35">
      <c r="A288" s="31">
        <f t="shared" si="113"/>
        <v>8</v>
      </c>
      <c r="B288" s="32">
        <f t="shared" ref="B288:B351" si="129">B287+1</f>
        <v>45169</v>
      </c>
      <c r="C288" s="150">
        <v>321425</v>
      </c>
      <c r="D288" s="64">
        <f t="shared" si="118"/>
        <v>36.5</v>
      </c>
      <c r="E288" s="12">
        <v>36.5</v>
      </c>
      <c r="F288" s="12">
        <v>36.5</v>
      </c>
      <c r="G288" s="12"/>
      <c r="H288" s="12"/>
      <c r="I288" s="12"/>
      <c r="J288" s="12"/>
      <c r="K288" s="12"/>
      <c r="L288" s="12"/>
      <c r="M288" s="74">
        <f t="shared" si="119"/>
        <v>7.2</v>
      </c>
      <c r="N288" s="83">
        <v>7.15</v>
      </c>
      <c r="O288" s="83">
        <v>7.2</v>
      </c>
      <c r="P288" s="83"/>
      <c r="Q288" s="83"/>
      <c r="R288" s="83"/>
      <c r="S288" s="83"/>
      <c r="T288" s="83"/>
      <c r="U288" s="83"/>
      <c r="V288" s="5" t="str">
        <f t="shared" si="120"/>
        <v/>
      </c>
      <c r="W288" s="41"/>
      <c r="X288" s="41"/>
      <c r="Y288" s="41"/>
      <c r="Z288" s="41"/>
      <c r="AA288" s="41"/>
      <c r="AB288" s="41"/>
      <c r="AC288" s="41"/>
      <c r="AD288" s="41"/>
      <c r="AE288" s="5" t="str">
        <f t="shared" si="121"/>
        <v/>
      </c>
      <c r="AF288" s="41"/>
      <c r="AG288" s="41"/>
      <c r="AH288" s="41"/>
      <c r="AI288" s="41"/>
      <c r="AJ288" s="41"/>
      <c r="AK288" s="41"/>
      <c r="AL288" s="41"/>
      <c r="AM288" s="41"/>
      <c r="AN288" s="45">
        <f t="shared" si="122"/>
        <v>23.051591657519211</v>
      </c>
      <c r="AO288" s="41">
        <v>911</v>
      </c>
      <c r="AP288" s="110"/>
      <c r="AQ288" s="111"/>
      <c r="AR288" s="126" t="str">
        <f t="shared" si="123"/>
        <v/>
      </c>
      <c r="AS288" s="126" t="str">
        <f t="shared" si="124"/>
        <v/>
      </c>
      <c r="AT288" s="45">
        <v>917</v>
      </c>
      <c r="AU288" s="128"/>
      <c r="AV288" s="129"/>
      <c r="AW288" s="126" t="str">
        <f t="shared" si="125"/>
        <v/>
      </c>
      <c r="AX288" s="126" t="str">
        <f t="shared" si="126"/>
        <v/>
      </c>
      <c r="AY288" s="64" t="str">
        <f t="shared" si="127"/>
        <v/>
      </c>
      <c r="AZ288" s="97">
        <v>76.8</v>
      </c>
      <c r="BA288" s="68"/>
      <c r="BB288" s="68"/>
      <c r="BC288" s="68"/>
      <c r="BD288" s="68"/>
      <c r="BE288" s="15"/>
      <c r="BF288" s="5">
        <f t="shared" si="128"/>
        <v>12907</v>
      </c>
      <c r="BG288" s="42">
        <v>3612</v>
      </c>
      <c r="BH288" s="42">
        <v>2352</v>
      </c>
      <c r="BI288" s="42"/>
      <c r="BJ288" s="42"/>
      <c r="BK288" s="42">
        <v>6943</v>
      </c>
      <c r="BL288" s="42"/>
      <c r="BM288" s="15"/>
    </row>
    <row r="289" spans="1:65" outlineLevel="4" x14ac:dyDescent="0.3">
      <c r="A289" s="156" t="s">
        <v>42</v>
      </c>
      <c r="B289" s="157"/>
      <c r="C289" s="50">
        <f t="shared" ref="C289:BM289" si="130">SUBTOTAL(4,C258:C288)</f>
        <v>343362</v>
      </c>
      <c r="D289" s="60">
        <f t="shared" si="130"/>
        <v>37</v>
      </c>
      <c r="E289" s="28">
        <f t="shared" si="130"/>
        <v>37</v>
      </c>
      <c r="F289" s="28">
        <f t="shared" si="130"/>
        <v>37.5</v>
      </c>
      <c r="G289" s="28">
        <f t="shared" si="130"/>
        <v>0</v>
      </c>
      <c r="H289" s="28">
        <f t="shared" si="130"/>
        <v>0</v>
      </c>
      <c r="I289" s="28">
        <f t="shared" si="130"/>
        <v>0</v>
      </c>
      <c r="J289" s="28">
        <f t="shared" si="130"/>
        <v>0</v>
      </c>
      <c r="K289" s="28">
        <f t="shared" si="130"/>
        <v>0</v>
      </c>
      <c r="L289" s="28">
        <f t="shared" si="130"/>
        <v>0</v>
      </c>
      <c r="M289" s="71">
        <f t="shared" si="130"/>
        <v>7.2</v>
      </c>
      <c r="N289" s="82">
        <f t="shared" si="130"/>
        <v>7.17</v>
      </c>
      <c r="O289" s="82">
        <f t="shared" si="130"/>
        <v>7.22</v>
      </c>
      <c r="P289" s="82">
        <f t="shared" si="130"/>
        <v>0</v>
      </c>
      <c r="Q289" s="82">
        <f t="shared" si="130"/>
        <v>0</v>
      </c>
      <c r="R289" s="82">
        <f t="shared" si="130"/>
        <v>0</v>
      </c>
      <c r="S289" s="82">
        <f t="shared" si="130"/>
        <v>0</v>
      </c>
      <c r="T289" s="82">
        <f t="shared" si="130"/>
        <v>0</v>
      </c>
      <c r="U289" s="82">
        <f t="shared" si="130"/>
        <v>0</v>
      </c>
      <c r="V289" s="29">
        <f t="shared" si="130"/>
        <v>269.5</v>
      </c>
      <c r="W289" s="39">
        <f t="shared" si="130"/>
        <v>221</v>
      </c>
      <c r="X289" s="39">
        <f t="shared" si="130"/>
        <v>318</v>
      </c>
      <c r="Y289" s="39">
        <f t="shared" si="130"/>
        <v>0</v>
      </c>
      <c r="Z289" s="39">
        <f t="shared" si="130"/>
        <v>0</v>
      </c>
      <c r="AA289" s="39">
        <f t="shared" si="130"/>
        <v>0</v>
      </c>
      <c r="AB289" s="39">
        <f t="shared" si="130"/>
        <v>0</v>
      </c>
      <c r="AC289" s="39">
        <f t="shared" si="130"/>
        <v>0</v>
      </c>
      <c r="AD289" s="39">
        <f t="shared" si="130"/>
        <v>0</v>
      </c>
      <c r="AE289" s="29">
        <f t="shared" si="130"/>
        <v>5217.5</v>
      </c>
      <c r="AF289" s="39">
        <f t="shared" si="130"/>
        <v>5240</v>
      </c>
      <c r="AG289" s="39">
        <f t="shared" si="130"/>
        <v>5430</v>
      </c>
      <c r="AH289" s="39">
        <f t="shared" si="130"/>
        <v>0</v>
      </c>
      <c r="AI289" s="39">
        <f t="shared" si="130"/>
        <v>0</v>
      </c>
      <c r="AJ289" s="39">
        <f t="shared" si="130"/>
        <v>0</v>
      </c>
      <c r="AK289" s="39">
        <f t="shared" si="130"/>
        <v>0</v>
      </c>
      <c r="AL289" s="39">
        <f t="shared" si="130"/>
        <v>0</v>
      </c>
      <c r="AM289" s="39">
        <f t="shared" si="130"/>
        <v>0</v>
      </c>
      <c r="AN289" s="39">
        <f t="shared" si="130"/>
        <v>31.0192023633678</v>
      </c>
      <c r="AO289" s="39">
        <f t="shared" si="130"/>
        <v>1011</v>
      </c>
      <c r="AP289" s="104">
        <f t="shared" si="130"/>
        <v>5.45</v>
      </c>
      <c r="AQ289" s="105">
        <f t="shared" si="130"/>
        <v>3.75</v>
      </c>
      <c r="AR289" s="106">
        <f t="shared" si="130"/>
        <v>73.474801061007952</v>
      </c>
      <c r="AS289" s="106">
        <f t="shared" si="130"/>
        <v>31.926605504587158</v>
      </c>
      <c r="AT289" s="107">
        <f t="shared" si="130"/>
        <v>1104</v>
      </c>
      <c r="AU289" s="108">
        <f t="shared" si="130"/>
        <v>3.74</v>
      </c>
      <c r="AV289" s="109">
        <f t="shared" si="130"/>
        <v>2.0099999999999998</v>
      </c>
      <c r="AW289" s="106">
        <f t="shared" si="130"/>
        <v>57.668711656441715</v>
      </c>
      <c r="AX289" s="106">
        <f t="shared" si="130"/>
        <v>46.256684491978618</v>
      </c>
      <c r="AY289" s="60">
        <f t="shared" si="130"/>
        <v>53.608121080904446</v>
      </c>
      <c r="AZ289" s="96">
        <f t="shared" si="130"/>
        <v>76.8</v>
      </c>
      <c r="BA289" s="67">
        <f t="shared" si="130"/>
        <v>63.3</v>
      </c>
      <c r="BB289" s="67">
        <f t="shared" si="130"/>
        <v>33.700000000000003</v>
      </c>
      <c r="BC289" s="67">
        <f t="shared" si="130"/>
        <v>9.0900000000000009E-2</v>
      </c>
      <c r="BD289" s="67">
        <f t="shared" si="130"/>
        <v>0</v>
      </c>
      <c r="BE289" s="27">
        <f t="shared" si="130"/>
        <v>0</v>
      </c>
      <c r="BF289" s="29">
        <f t="shared" si="130"/>
        <v>12907</v>
      </c>
      <c r="BG289" s="39">
        <f t="shared" si="130"/>
        <v>3730</v>
      </c>
      <c r="BH289" s="40">
        <f t="shared" si="130"/>
        <v>2352</v>
      </c>
      <c r="BI289" s="40">
        <f t="shared" si="130"/>
        <v>0</v>
      </c>
      <c r="BJ289" s="40">
        <f t="shared" si="130"/>
        <v>0</v>
      </c>
      <c r="BK289" s="40">
        <f t="shared" si="130"/>
        <v>6998</v>
      </c>
      <c r="BL289" s="40">
        <f t="shared" si="130"/>
        <v>0</v>
      </c>
      <c r="BM289" s="27">
        <f t="shared" si="130"/>
        <v>0</v>
      </c>
    </row>
    <row r="290" spans="1:65" outlineLevel="3" x14ac:dyDescent="0.3">
      <c r="A290" s="158" t="s">
        <v>31</v>
      </c>
      <c r="B290" s="159"/>
      <c r="C290" s="51">
        <f t="shared" ref="C290:BM290" si="131">SUBTOTAL(5,C258:C288)</f>
        <v>293427</v>
      </c>
      <c r="D290" s="61">
        <f t="shared" si="131"/>
        <v>34.5</v>
      </c>
      <c r="E290" s="12">
        <f t="shared" si="131"/>
        <v>34</v>
      </c>
      <c r="F290" s="12">
        <f t="shared" si="131"/>
        <v>35</v>
      </c>
      <c r="G290" s="12">
        <f t="shared" si="131"/>
        <v>0</v>
      </c>
      <c r="H290" s="12">
        <f t="shared" si="131"/>
        <v>0</v>
      </c>
      <c r="I290" s="12">
        <f t="shared" si="131"/>
        <v>0</v>
      </c>
      <c r="J290" s="12">
        <f t="shared" si="131"/>
        <v>0</v>
      </c>
      <c r="K290" s="12">
        <f t="shared" si="131"/>
        <v>0</v>
      </c>
      <c r="L290" s="12">
        <f t="shared" si="131"/>
        <v>0</v>
      </c>
      <c r="M290" s="72">
        <f t="shared" si="131"/>
        <v>7.1</v>
      </c>
      <c r="N290" s="83">
        <f t="shared" si="131"/>
        <v>7.1</v>
      </c>
      <c r="O290" s="83">
        <f t="shared" si="131"/>
        <v>7.08</v>
      </c>
      <c r="P290" s="83">
        <f t="shared" si="131"/>
        <v>0</v>
      </c>
      <c r="Q290" s="83">
        <f t="shared" si="131"/>
        <v>0</v>
      </c>
      <c r="R290" s="83">
        <f t="shared" si="131"/>
        <v>0</v>
      </c>
      <c r="S290" s="83">
        <f t="shared" si="131"/>
        <v>0</v>
      </c>
      <c r="T290" s="83">
        <f t="shared" si="131"/>
        <v>0</v>
      </c>
      <c r="U290" s="83">
        <f t="shared" si="131"/>
        <v>0</v>
      </c>
      <c r="V290" s="6">
        <f t="shared" si="131"/>
        <v>137</v>
      </c>
      <c r="W290" s="41">
        <f t="shared" si="131"/>
        <v>145</v>
      </c>
      <c r="X290" s="41">
        <f t="shared" si="131"/>
        <v>127</v>
      </c>
      <c r="Y290" s="41">
        <f t="shared" si="131"/>
        <v>0</v>
      </c>
      <c r="Z290" s="41">
        <f t="shared" si="131"/>
        <v>0</v>
      </c>
      <c r="AA290" s="41">
        <f t="shared" si="131"/>
        <v>0</v>
      </c>
      <c r="AB290" s="41">
        <f t="shared" si="131"/>
        <v>0</v>
      </c>
      <c r="AC290" s="41">
        <f t="shared" si="131"/>
        <v>0</v>
      </c>
      <c r="AD290" s="41">
        <f t="shared" si="131"/>
        <v>0</v>
      </c>
      <c r="AE290" s="6">
        <f t="shared" si="131"/>
        <v>4260</v>
      </c>
      <c r="AF290" s="41">
        <f t="shared" si="131"/>
        <v>4485</v>
      </c>
      <c r="AG290" s="41">
        <f t="shared" si="131"/>
        <v>4035</v>
      </c>
      <c r="AH290" s="41">
        <f t="shared" si="131"/>
        <v>0</v>
      </c>
      <c r="AI290" s="41">
        <f t="shared" si="131"/>
        <v>0</v>
      </c>
      <c r="AJ290" s="41">
        <f t="shared" si="131"/>
        <v>0</v>
      </c>
      <c r="AK290" s="41">
        <f t="shared" si="131"/>
        <v>0</v>
      </c>
      <c r="AL290" s="41">
        <f t="shared" si="131"/>
        <v>0</v>
      </c>
      <c r="AM290" s="41">
        <f t="shared" si="131"/>
        <v>0</v>
      </c>
      <c r="AN290" s="41">
        <f t="shared" si="131"/>
        <v>20.771513353115726</v>
      </c>
      <c r="AO290" s="41">
        <f t="shared" si="131"/>
        <v>677</v>
      </c>
      <c r="AP290" s="110">
        <f t="shared" si="131"/>
        <v>3.76</v>
      </c>
      <c r="AQ290" s="111">
        <f t="shared" si="131"/>
        <v>2.74</v>
      </c>
      <c r="AR290" s="112">
        <f t="shared" si="131"/>
        <v>68.073394495412842</v>
      </c>
      <c r="AS290" s="112">
        <f t="shared" si="131"/>
        <v>26.525198938992048</v>
      </c>
      <c r="AT290" s="113">
        <f t="shared" si="131"/>
        <v>725</v>
      </c>
      <c r="AU290" s="114">
        <f t="shared" si="131"/>
        <v>3.15</v>
      </c>
      <c r="AV290" s="115">
        <f t="shared" si="131"/>
        <v>1.74</v>
      </c>
      <c r="AW290" s="112">
        <f t="shared" si="131"/>
        <v>53.743315508021382</v>
      </c>
      <c r="AX290" s="112">
        <f t="shared" si="131"/>
        <v>42.331288343558285</v>
      </c>
      <c r="AY290" s="61">
        <f t="shared" si="131"/>
        <v>45.332806839837211</v>
      </c>
      <c r="AZ290" s="97">
        <f t="shared" si="131"/>
        <v>73.88</v>
      </c>
      <c r="BA290" s="68">
        <f t="shared" si="131"/>
        <v>63</v>
      </c>
      <c r="BB290" s="68">
        <f t="shared" si="131"/>
        <v>33.299999999999997</v>
      </c>
      <c r="BC290" s="68">
        <f t="shared" si="131"/>
        <v>4.1600000000000005E-2</v>
      </c>
      <c r="BD290" s="68">
        <f t="shared" si="131"/>
        <v>0</v>
      </c>
      <c r="BE290" s="15">
        <f t="shared" si="131"/>
        <v>0</v>
      </c>
      <c r="BF290" s="6">
        <f t="shared" si="131"/>
        <v>5491</v>
      </c>
      <c r="BG290" s="41">
        <f t="shared" si="131"/>
        <v>469</v>
      </c>
      <c r="BH290" s="42">
        <f t="shared" si="131"/>
        <v>2350</v>
      </c>
      <c r="BI290" s="42">
        <f t="shared" si="131"/>
        <v>0</v>
      </c>
      <c r="BJ290" s="42">
        <f t="shared" si="131"/>
        <v>0</v>
      </c>
      <c r="BK290" s="42">
        <f t="shared" si="131"/>
        <v>169</v>
      </c>
      <c r="BL290" s="42">
        <f t="shared" si="131"/>
        <v>0</v>
      </c>
      <c r="BM290" s="15">
        <f t="shared" si="131"/>
        <v>0</v>
      </c>
    </row>
    <row r="291" spans="1:65" outlineLevel="2" x14ac:dyDescent="0.3">
      <c r="A291" s="158" t="s">
        <v>20</v>
      </c>
      <c r="B291" s="159"/>
      <c r="C291" s="51">
        <f>IFERROR(SUBTOTAL(1,C258:C288),"")</f>
        <v>333270.29032258067</v>
      </c>
      <c r="D291" s="61">
        <f t="shared" ref="D291:BM291" si="132">IFERROR(SUBTOTAL(1,D258:D288),"")</f>
        <v>36.332258064516125</v>
      </c>
      <c r="E291" s="12">
        <f t="shared" si="132"/>
        <v>36.154838709677421</v>
      </c>
      <c r="F291" s="12">
        <f t="shared" si="132"/>
        <v>36.467741935483872</v>
      </c>
      <c r="G291" s="12" t="str">
        <f t="shared" si="132"/>
        <v/>
      </c>
      <c r="H291" s="12" t="str">
        <f t="shared" si="132"/>
        <v/>
      </c>
      <c r="I291" s="12" t="str">
        <f t="shared" si="132"/>
        <v/>
      </c>
      <c r="J291" s="12" t="str">
        <f t="shared" si="132"/>
        <v/>
      </c>
      <c r="K291" s="12" t="str">
        <f t="shared" si="132"/>
        <v/>
      </c>
      <c r="L291" s="12" t="str">
        <f t="shared" si="132"/>
        <v/>
      </c>
      <c r="M291" s="72">
        <f t="shared" si="132"/>
        <v>7.1193548387096728</v>
      </c>
      <c r="N291" s="83">
        <f t="shared" si="132"/>
        <v>7.1351612903225767</v>
      </c>
      <c r="O291" s="83">
        <f t="shared" si="132"/>
        <v>7.1264516129032245</v>
      </c>
      <c r="P291" s="83" t="str">
        <f t="shared" si="132"/>
        <v/>
      </c>
      <c r="Q291" s="83" t="str">
        <f t="shared" si="132"/>
        <v/>
      </c>
      <c r="R291" s="83" t="str">
        <f t="shared" si="132"/>
        <v/>
      </c>
      <c r="S291" s="83" t="str">
        <f t="shared" si="132"/>
        <v/>
      </c>
      <c r="T291" s="83" t="str">
        <f t="shared" si="132"/>
        <v/>
      </c>
      <c r="U291" s="83" t="str">
        <f t="shared" si="132"/>
        <v/>
      </c>
      <c r="V291" s="6">
        <f t="shared" si="132"/>
        <v>195.7</v>
      </c>
      <c r="W291" s="41">
        <f t="shared" si="132"/>
        <v>184.4</v>
      </c>
      <c r="X291" s="41">
        <f t="shared" si="132"/>
        <v>207</v>
      </c>
      <c r="Y291" s="41" t="str">
        <f t="shared" si="132"/>
        <v/>
      </c>
      <c r="Z291" s="41" t="str">
        <f t="shared" si="132"/>
        <v/>
      </c>
      <c r="AA291" s="41" t="str">
        <f t="shared" si="132"/>
        <v/>
      </c>
      <c r="AB291" s="41" t="str">
        <f t="shared" si="132"/>
        <v/>
      </c>
      <c r="AC291" s="41" t="str">
        <f t="shared" si="132"/>
        <v/>
      </c>
      <c r="AD291" s="41" t="str">
        <f t="shared" si="132"/>
        <v/>
      </c>
      <c r="AE291" s="6">
        <f t="shared" si="132"/>
        <v>4731</v>
      </c>
      <c r="AF291" s="41">
        <f t="shared" si="132"/>
        <v>4829</v>
      </c>
      <c r="AG291" s="41">
        <f t="shared" si="132"/>
        <v>4633</v>
      </c>
      <c r="AH291" s="41" t="str">
        <f t="shared" si="132"/>
        <v/>
      </c>
      <c r="AI291" s="41" t="str">
        <f t="shared" si="132"/>
        <v/>
      </c>
      <c r="AJ291" s="41" t="str">
        <f t="shared" si="132"/>
        <v/>
      </c>
      <c r="AK291" s="41" t="str">
        <f t="shared" si="132"/>
        <v/>
      </c>
      <c r="AL291" s="41" t="str">
        <f t="shared" si="132"/>
        <v/>
      </c>
      <c r="AM291" s="41" t="str">
        <f t="shared" si="132"/>
        <v/>
      </c>
      <c r="AN291" s="41">
        <f t="shared" si="132"/>
        <v>26.473024252023635</v>
      </c>
      <c r="AO291" s="41">
        <f t="shared" si="132"/>
        <v>800.38709677419354</v>
      </c>
      <c r="AP291" s="110">
        <f t="shared" si="132"/>
        <v>4.4539999999999997</v>
      </c>
      <c r="AQ291" s="111">
        <f t="shared" si="132"/>
        <v>3.1599999999999997</v>
      </c>
      <c r="AR291" s="112">
        <f t="shared" si="132"/>
        <v>71.248331048419274</v>
      </c>
      <c r="AS291" s="112">
        <f t="shared" si="132"/>
        <v>28.751668951580729</v>
      </c>
      <c r="AT291" s="113">
        <f t="shared" si="132"/>
        <v>875.45161290322585</v>
      </c>
      <c r="AU291" s="114">
        <f t="shared" si="132"/>
        <v>3.3460000000000001</v>
      </c>
      <c r="AV291" s="115">
        <f t="shared" si="132"/>
        <v>1.8480000000000001</v>
      </c>
      <c r="AW291" s="112">
        <f t="shared" si="132"/>
        <v>55.289698916323729</v>
      </c>
      <c r="AX291" s="112">
        <f t="shared" si="132"/>
        <v>44.710301083676271</v>
      </c>
      <c r="AY291" s="61">
        <f t="shared" si="132"/>
        <v>50.08697268801842</v>
      </c>
      <c r="AZ291" s="97">
        <f t="shared" si="132"/>
        <v>75.776363636363627</v>
      </c>
      <c r="BA291" s="68">
        <f t="shared" si="132"/>
        <v>63.15</v>
      </c>
      <c r="BB291" s="68">
        <f t="shared" si="132"/>
        <v>33.5</v>
      </c>
      <c r="BC291" s="68">
        <f t="shared" si="132"/>
        <v>6.6250000000000003E-2</v>
      </c>
      <c r="BD291" s="68" t="str">
        <f t="shared" si="132"/>
        <v/>
      </c>
      <c r="BE291" s="15" t="str">
        <f>IFERROR(SUBTOTAL(1,BE258:BE288),"")</f>
        <v/>
      </c>
      <c r="BF291" s="6">
        <f t="shared" si="132"/>
        <v>9990.7741935483864</v>
      </c>
      <c r="BG291" s="41">
        <f t="shared" si="132"/>
        <v>2524.25</v>
      </c>
      <c r="BH291" s="42">
        <f t="shared" si="132"/>
        <v>2351.5806451612902</v>
      </c>
      <c r="BI291" s="42" t="str">
        <f t="shared" si="132"/>
        <v/>
      </c>
      <c r="BJ291" s="42" t="str">
        <f t="shared" si="132"/>
        <v/>
      </c>
      <c r="BK291" s="42">
        <f t="shared" si="132"/>
        <v>6336.3548387096771</v>
      </c>
      <c r="BL291" s="42" t="str">
        <f t="shared" si="132"/>
        <v/>
      </c>
      <c r="BM291" s="15" t="str">
        <f t="shared" si="132"/>
        <v/>
      </c>
    </row>
    <row r="292" spans="1:65" ht="17.25" outlineLevel="1" thickBot="1" x14ac:dyDescent="0.35">
      <c r="A292" s="160" t="s">
        <v>53</v>
      </c>
      <c r="B292" s="161"/>
      <c r="C292" s="52">
        <f>SUBTOTAL(9,C258:C288)</f>
        <v>10331379</v>
      </c>
      <c r="D292" s="62"/>
      <c r="E292" s="30"/>
      <c r="F292" s="30"/>
      <c r="G292" s="30"/>
      <c r="H292" s="30"/>
      <c r="I292" s="30"/>
      <c r="J292" s="30"/>
      <c r="K292" s="30"/>
      <c r="L292" s="30"/>
      <c r="M292" s="73"/>
      <c r="N292" s="84"/>
      <c r="O292" s="84"/>
      <c r="P292" s="84"/>
      <c r="Q292" s="84"/>
      <c r="R292" s="84"/>
      <c r="S292" s="84"/>
      <c r="T292" s="84"/>
      <c r="U292" s="84"/>
      <c r="V292" s="93"/>
      <c r="W292" s="94"/>
      <c r="X292" s="94"/>
      <c r="Y292" s="94"/>
      <c r="Z292" s="94"/>
      <c r="AA292" s="94"/>
      <c r="AB292" s="94"/>
      <c r="AC292" s="94"/>
      <c r="AD292" s="94"/>
      <c r="AE292" s="93"/>
      <c r="AF292" s="94"/>
      <c r="AG292" s="94"/>
      <c r="AH292" s="94"/>
      <c r="AI292" s="94"/>
      <c r="AJ292" s="94"/>
      <c r="AK292" s="94"/>
      <c r="AL292" s="94"/>
      <c r="AM292" s="94"/>
      <c r="AN292" s="94"/>
      <c r="AO292" s="43">
        <f>SUBTOTAL(9,AO258:AO288)</f>
        <v>24812</v>
      </c>
      <c r="AP292" s="116"/>
      <c r="AQ292" s="117"/>
      <c r="AR292" s="118"/>
      <c r="AS292" s="118"/>
      <c r="AT292" s="119">
        <f>SUBTOTAL(9,AT258:AT288)</f>
        <v>27139</v>
      </c>
      <c r="AU292" s="120"/>
      <c r="AV292" s="121"/>
      <c r="AW292" s="118"/>
      <c r="AX292" s="118"/>
      <c r="AY292" s="62"/>
      <c r="AZ292" s="98"/>
      <c r="BA292" s="69"/>
      <c r="BB292" s="69"/>
      <c r="BC292" s="69"/>
      <c r="BD292" s="69"/>
      <c r="BE292" s="16">
        <f>SUBTOTAL(9,BE258:BE288)</f>
        <v>0</v>
      </c>
      <c r="BF292" s="7">
        <f t="shared" ref="BF292:BM292" si="133">SUBTOTAL(9,BF258:BF288)</f>
        <v>309714</v>
      </c>
      <c r="BG292" s="43">
        <f t="shared" si="133"/>
        <v>40388</v>
      </c>
      <c r="BH292" s="44">
        <f t="shared" si="133"/>
        <v>72899</v>
      </c>
      <c r="BI292" s="44">
        <f t="shared" si="133"/>
        <v>0</v>
      </c>
      <c r="BJ292" s="44">
        <f t="shared" si="133"/>
        <v>0</v>
      </c>
      <c r="BK292" s="44">
        <f t="shared" si="133"/>
        <v>196427</v>
      </c>
      <c r="BL292" s="44">
        <f t="shared" si="133"/>
        <v>0</v>
      </c>
      <c r="BM292" s="16">
        <f t="shared" si="133"/>
        <v>0</v>
      </c>
    </row>
    <row r="293" spans="1:65" outlineLevel="5" x14ac:dyDescent="0.3">
      <c r="A293" s="21">
        <f t="shared" si="113"/>
        <v>9</v>
      </c>
      <c r="B293" s="33">
        <f>B288+1</f>
        <v>45170</v>
      </c>
      <c r="C293" s="150">
        <v>339639</v>
      </c>
      <c r="D293" s="64">
        <f t="shared" ref="D293:D322" si="134">IFERROR(ROUND(AVERAGE(E293:L293),1),"")</f>
        <v>37</v>
      </c>
      <c r="E293" s="12">
        <v>37</v>
      </c>
      <c r="F293" s="12">
        <v>37</v>
      </c>
      <c r="G293" s="12"/>
      <c r="H293" s="12"/>
      <c r="I293" s="12"/>
      <c r="J293" s="12"/>
      <c r="K293" s="12"/>
      <c r="L293" s="12"/>
      <c r="M293" s="74">
        <f t="shared" ref="M293:M322" si="135">IFERROR(ROUND(AVERAGE(N293:U293),1),"")</f>
        <v>7.1</v>
      </c>
      <c r="N293" s="83">
        <v>7.11</v>
      </c>
      <c r="O293" s="83">
        <v>7.17</v>
      </c>
      <c r="P293" s="83"/>
      <c r="Q293" s="83"/>
      <c r="R293" s="83"/>
      <c r="S293" s="83"/>
      <c r="T293" s="83"/>
      <c r="U293" s="83"/>
      <c r="V293" s="5" t="str">
        <f t="shared" ref="V293:V322" si="136">IFERROR(ROUND(AVERAGE(W293:AD293),1),"")</f>
        <v/>
      </c>
      <c r="W293" s="41"/>
      <c r="X293" s="41"/>
      <c r="Y293" s="41"/>
      <c r="Z293" s="41"/>
      <c r="AA293" s="41"/>
      <c r="AB293" s="41"/>
      <c r="AC293" s="41"/>
      <c r="AD293" s="41"/>
      <c r="AE293" s="5" t="str">
        <f t="shared" ref="AE293:AE322" si="137">IFERROR(ROUND(AVERAGE(AF293:AM293),1),"")</f>
        <v/>
      </c>
      <c r="AF293" s="41"/>
      <c r="AG293" s="41"/>
      <c r="AH293" s="41"/>
      <c r="AI293" s="41"/>
      <c r="AJ293" s="41"/>
      <c r="AK293" s="41"/>
      <c r="AL293" s="41"/>
      <c r="AM293" s="41"/>
      <c r="AN293" s="41"/>
      <c r="AO293" s="41">
        <v>911</v>
      </c>
      <c r="AP293" s="110"/>
      <c r="AQ293" s="111"/>
      <c r="AR293" s="126" t="str">
        <f t="shared" ref="AR293:AR322" si="138">IFERROR(AQ293/AP293*100,"")</f>
        <v/>
      </c>
      <c r="AS293" s="126" t="str">
        <f t="shared" ref="AS293:AS322" si="139">IFERROR(100-AR293,"")</f>
        <v/>
      </c>
      <c r="AT293" s="45">
        <v>990</v>
      </c>
      <c r="AU293" s="128"/>
      <c r="AV293" s="129"/>
      <c r="AW293" s="126" t="str">
        <f t="shared" ref="AW293:AW322" si="140">IFERROR(AV293/AU293*100,"")</f>
        <v/>
      </c>
      <c r="AX293" s="126" t="str">
        <f t="shared" ref="AX293:AX322" si="141">IFERROR(100-AW293,"")</f>
        <v/>
      </c>
      <c r="AY293" s="64" t="str">
        <f t="shared" ref="AY293:AY322" si="142">IFERROR((1-((AW293*AS293)/(AX293*AR293)))*100,"")</f>
        <v/>
      </c>
      <c r="AZ293" s="97">
        <v>76.930000000000007</v>
      </c>
      <c r="BA293" s="68">
        <v>62.8</v>
      </c>
      <c r="BB293" s="68">
        <v>34.1</v>
      </c>
      <c r="BC293" s="68">
        <f>426*0.0001</f>
        <v>4.2599999999999999E-2</v>
      </c>
      <c r="BD293" s="68"/>
      <c r="BE293" s="15"/>
      <c r="BF293" s="5">
        <f t="shared" ref="BF293:BF322" si="143">IF(SUM(BG293:BM293)=0,"",SUM(BG293:BM293))</f>
        <v>12760</v>
      </c>
      <c r="BG293" s="42">
        <v>3452</v>
      </c>
      <c r="BH293" s="42">
        <v>2352</v>
      </c>
      <c r="BI293" s="42"/>
      <c r="BJ293" s="42"/>
      <c r="BK293" s="42">
        <v>6956</v>
      </c>
      <c r="BL293" s="42"/>
      <c r="BM293" s="15"/>
    </row>
    <row r="294" spans="1:65" outlineLevel="5" x14ac:dyDescent="0.3">
      <c r="A294" s="22">
        <f t="shared" si="113"/>
        <v>9</v>
      </c>
      <c r="B294" s="9">
        <f t="shared" si="129"/>
        <v>45171</v>
      </c>
      <c r="C294" s="150">
        <v>335584</v>
      </c>
      <c r="D294" s="64">
        <f t="shared" si="134"/>
        <v>36</v>
      </c>
      <c r="E294" s="12">
        <v>36</v>
      </c>
      <c r="F294" s="12">
        <v>36</v>
      </c>
      <c r="G294" s="12"/>
      <c r="H294" s="12"/>
      <c r="I294" s="12"/>
      <c r="J294" s="12"/>
      <c r="K294" s="12"/>
      <c r="L294" s="12"/>
      <c r="M294" s="74">
        <f t="shared" si="135"/>
        <v>7.1</v>
      </c>
      <c r="N294" s="83">
        <v>7.09</v>
      </c>
      <c r="O294" s="83">
        <v>7.16</v>
      </c>
      <c r="P294" s="83"/>
      <c r="Q294" s="83"/>
      <c r="R294" s="83"/>
      <c r="S294" s="83"/>
      <c r="T294" s="83"/>
      <c r="U294" s="83"/>
      <c r="V294" s="5" t="str">
        <f t="shared" si="136"/>
        <v/>
      </c>
      <c r="W294" s="41"/>
      <c r="X294" s="41"/>
      <c r="Y294" s="41"/>
      <c r="Z294" s="41"/>
      <c r="AA294" s="41"/>
      <c r="AB294" s="41"/>
      <c r="AC294" s="41"/>
      <c r="AD294" s="41"/>
      <c r="AE294" s="5" t="str">
        <f t="shared" si="137"/>
        <v/>
      </c>
      <c r="AF294" s="41"/>
      <c r="AG294" s="41"/>
      <c r="AH294" s="41"/>
      <c r="AI294" s="41"/>
      <c r="AJ294" s="41"/>
      <c r="AK294" s="41"/>
      <c r="AL294" s="41"/>
      <c r="AM294" s="41"/>
      <c r="AN294" s="41"/>
      <c r="AO294" s="41">
        <v>1171</v>
      </c>
      <c r="AP294" s="110"/>
      <c r="AQ294" s="111"/>
      <c r="AR294" s="126" t="str">
        <f t="shared" si="138"/>
        <v/>
      </c>
      <c r="AS294" s="126" t="str">
        <f t="shared" si="139"/>
        <v/>
      </c>
      <c r="AT294" s="45">
        <v>1243</v>
      </c>
      <c r="AU294" s="128"/>
      <c r="AV294" s="129"/>
      <c r="AW294" s="126" t="str">
        <f t="shared" si="140"/>
        <v/>
      </c>
      <c r="AX294" s="126" t="str">
        <f t="shared" si="141"/>
        <v/>
      </c>
      <c r="AY294" s="64" t="str">
        <f t="shared" si="142"/>
        <v/>
      </c>
      <c r="AZ294" s="97" t="s">
        <v>103</v>
      </c>
      <c r="BA294" s="68" t="s">
        <v>103</v>
      </c>
      <c r="BB294" s="68" t="s">
        <v>103</v>
      </c>
      <c r="BC294" s="68" t="s">
        <v>103</v>
      </c>
      <c r="BD294" s="68"/>
      <c r="BE294" s="15"/>
      <c r="BF294" s="5">
        <f t="shared" si="143"/>
        <v>10536</v>
      </c>
      <c r="BG294" s="42">
        <v>1183</v>
      </c>
      <c r="BH294" s="42">
        <v>2350</v>
      </c>
      <c r="BI294" s="42"/>
      <c r="BJ294" s="42"/>
      <c r="BK294" s="42">
        <v>7003</v>
      </c>
      <c r="BL294" s="42"/>
      <c r="BM294" s="15"/>
    </row>
    <row r="295" spans="1:65" outlineLevel="5" x14ac:dyDescent="0.3">
      <c r="A295" s="22">
        <f t="shared" si="113"/>
        <v>9</v>
      </c>
      <c r="B295" s="9">
        <f t="shared" si="129"/>
        <v>45172</v>
      </c>
      <c r="C295" s="150">
        <v>339364</v>
      </c>
      <c r="D295" s="64">
        <f t="shared" si="134"/>
        <v>36</v>
      </c>
      <c r="E295" s="12">
        <v>36</v>
      </c>
      <c r="F295" s="12">
        <v>36</v>
      </c>
      <c r="G295" s="12"/>
      <c r="H295" s="12"/>
      <c r="I295" s="12"/>
      <c r="J295" s="12"/>
      <c r="K295" s="12"/>
      <c r="L295" s="12"/>
      <c r="M295" s="74">
        <f t="shared" si="135"/>
        <v>7.1</v>
      </c>
      <c r="N295" s="83">
        <v>7.11</v>
      </c>
      <c r="O295" s="83">
        <v>7.1</v>
      </c>
      <c r="P295" s="83"/>
      <c r="Q295" s="83"/>
      <c r="R295" s="83"/>
      <c r="S295" s="83"/>
      <c r="T295" s="83"/>
      <c r="U295" s="83"/>
      <c r="V295" s="5" t="str">
        <f t="shared" si="136"/>
        <v/>
      </c>
      <c r="W295" s="41"/>
      <c r="X295" s="41"/>
      <c r="Y295" s="41"/>
      <c r="Z295" s="41"/>
      <c r="AA295" s="41"/>
      <c r="AB295" s="41"/>
      <c r="AC295" s="41"/>
      <c r="AD295" s="41"/>
      <c r="AE295" s="5" t="str">
        <f t="shared" si="137"/>
        <v/>
      </c>
      <c r="AF295" s="41"/>
      <c r="AG295" s="41"/>
      <c r="AH295" s="41"/>
      <c r="AI295" s="41"/>
      <c r="AJ295" s="41"/>
      <c r="AK295" s="41"/>
      <c r="AL295" s="41"/>
      <c r="AM295" s="41"/>
      <c r="AN295" s="41"/>
      <c r="AO295" s="41">
        <v>998</v>
      </c>
      <c r="AP295" s="110"/>
      <c r="AQ295" s="111"/>
      <c r="AR295" s="126" t="str">
        <f t="shared" si="138"/>
        <v/>
      </c>
      <c r="AS295" s="126" t="str">
        <f t="shared" si="139"/>
        <v/>
      </c>
      <c r="AT295" s="45">
        <v>1043</v>
      </c>
      <c r="AU295" s="128"/>
      <c r="AV295" s="129"/>
      <c r="AW295" s="126" t="str">
        <f t="shared" si="140"/>
        <v/>
      </c>
      <c r="AX295" s="126" t="str">
        <f t="shared" si="141"/>
        <v/>
      </c>
      <c r="AY295" s="64" t="str">
        <f t="shared" si="142"/>
        <v/>
      </c>
      <c r="AZ295" s="97" t="s">
        <v>103</v>
      </c>
      <c r="BA295" s="68" t="s">
        <v>103</v>
      </c>
      <c r="BB295" s="68" t="s">
        <v>103</v>
      </c>
      <c r="BC295" s="68" t="s">
        <v>103</v>
      </c>
      <c r="BD295" s="68"/>
      <c r="BE295" s="15"/>
      <c r="BF295" s="5">
        <f t="shared" si="143"/>
        <v>10184</v>
      </c>
      <c r="BG295" s="42">
        <v>834</v>
      </c>
      <c r="BH295" s="42">
        <v>2351</v>
      </c>
      <c r="BI295" s="42"/>
      <c r="BJ295" s="42"/>
      <c r="BK295" s="42">
        <v>6999</v>
      </c>
      <c r="BL295" s="42"/>
      <c r="BM295" s="15"/>
    </row>
    <row r="296" spans="1:65" outlineLevel="5" x14ac:dyDescent="0.3">
      <c r="A296" s="22">
        <f t="shared" si="113"/>
        <v>9</v>
      </c>
      <c r="B296" s="9">
        <f t="shared" si="129"/>
        <v>45173</v>
      </c>
      <c r="C296" s="150">
        <v>334810</v>
      </c>
      <c r="D296" s="64">
        <f t="shared" si="134"/>
        <v>36.299999999999997</v>
      </c>
      <c r="E296" s="12">
        <v>35.5</v>
      </c>
      <c r="F296" s="12">
        <v>37</v>
      </c>
      <c r="G296" s="12"/>
      <c r="H296" s="12"/>
      <c r="I296" s="12"/>
      <c r="J296" s="12"/>
      <c r="K296" s="12"/>
      <c r="L296" s="12"/>
      <c r="M296" s="74">
        <f t="shared" si="135"/>
        <v>7.1</v>
      </c>
      <c r="N296" s="83">
        <v>7.1</v>
      </c>
      <c r="O296" s="83">
        <v>7.06</v>
      </c>
      <c r="P296" s="83"/>
      <c r="Q296" s="83"/>
      <c r="R296" s="83"/>
      <c r="S296" s="83"/>
      <c r="T296" s="83"/>
      <c r="U296" s="83"/>
      <c r="V296" s="5">
        <f t="shared" si="136"/>
        <v>236</v>
      </c>
      <c r="W296" s="41">
        <v>214</v>
      </c>
      <c r="X296" s="41">
        <v>258</v>
      </c>
      <c r="Y296" s="41"/>
      <c r="Z296" s="41"/>
      <c r="AA296" s="41"/>
      <c r="AB296" s="41"/>
      <c r="AC296" s="41"/>
      <c r="AD296" s="41"/>
      <c r="AE296" s="5">
        <f t="shared" si="137"/>
        <v>4640</v>
      </c>
      <c r="AF296" s="41">
        <v>4750</v>
      </c>
      <c r="AG296" s="41">
        <v>4530</v>
      </c>
      <c r="AH296" s="41"/>
      <c r="AI296" s="41"/>
      <c r="AJ296" s="41"/>
      <c r="AK296" s="41"/>
      <c r="AL296" s="41"/>
      <c r="AM296" s="41"/>
      <c r="AN296" s="41"/>
      <c r="AO296" s="41">
        <v>930</v>
      </c>
      <c r="AP296" s="110">
        <v>3.38</v>
      </c>
      <c r="AQ296" s="110">
        <v>2.41</v>
      </c>
      <c r="AR296" s="126">
        <f t="shared" si="138"/>
        <v>71.301775147929007</v>
      </c>
      <c r="AS296" s="126">
        <f t="shared" si="139"/>
        <v>28.698224852070993</v>
      </c>
      <c r="AT296" s="45">
        <v>993</v>
      </c>
      <c r="AU296" s="128">
        <v>2.88</v>
      </c>
      <c r="AV296" s="128">
        <v>1.74</v>
      </c>
      <c r="AW296" s="126">
        <f t="shared" si="140"/>
        <v>60.416666666666671</v>
      </c>
      <c r="AX296" s="126">
        <f t="shared" si="141"/>
        <v>39.583333333333329</v>
      </c>
      <c r="AY296" s="64">
        <f t="shared" si="142"/>
        <v>38.567372788818545</v>
      </c>
      <c r="AZ296" s="97">
        <v>75.3</v>
      </c>
      <c r="BA296" s="68" t="s">
        <v>103</v>
      </c>
      <c r="BB296" s="68" t="s">
        <v>103</v>
      </c>
      <c r="BC296" s="68" t="s">
        <v>103</v>
      </c>
      <c r="BD296" s="68"/>
      <c r="BE296" s="15"/>
      <c r="BF296" s="5">
        <f t="shared" si="143"/>
        <v>12700</v>
      </c>
      <c r="BG296" s="42">
        <v>3600</v>
      </c>
      <c r="BH296" s="42">
        <v>2352</v>
      </c>
      <c r="BI296" s="42"/>
      <c r="BJ296" s="42"/>
      <c r="BK296" s="42">
        <v>6748</v>
      </c>
      <c r="BL296" s="42"/>
      <c r="BM296" s="15"/>
    </row>
    <row r="297" spans="1:65" outlineLevel="5" x14ac:dyDescent="0.3">
      <c r="A297" s="22">
        <f t="shared" si="113"/>
        <v>9</v>
      </c>
      <c r="B297" s="9">
        <f t="shared" si="129"/>
        <v>45174</v>
      </c>
      <c r="C297" s="150">
        <v>333066</v>
      </c>
      <c r="D297" s="64">
        <f t="shared" si="134"/>
        <v>36.799999999999997</v>
      </c>
      <c r="E297" s="12">
        <v>36.5</v>
      </c>
      <c r="F297" s="12">
        <v>37</v>
      </c>
      <c r="G297" s="12"/>
      <c r="H297" s="12"/>
      <c r="I297" s="12"/>
      <c r="J297" s="12"/>
      <c r="K297" s="12"/>
      <c r="L297" s="12"/>
      <c r="M297" s="74">
        <f t="shared" si="135"/>
        <v>7.1</v>
      </c>
      <c r="N297" s="83">
        <v>7.12</v>
      </c>
      <c r="O297" s="83">
        <v>7.08</v>
      </c>
      <c r="P297" s="83"/>
      <c r="Q297" s="83"/>
      <c r="R297" s="83"/>
      <c r="S297" s="83"/>
      <c r="T297" s="83"/>
      <c r="U297" s="83"/>
      <c r="V297" s="5" t="str">
        <f t="shared" si="136"/>
        <v/>
      </c>
      <c r="W297" s="41" t="s">
        <v>103</v>
      </c>
      <c r="X297" s="41" t="s">
        <v>103</v>
      </c>
      <c r="Y297" s="41"/>
      <c r="Z297" s="41"/>
      <c r="AA297" s="41"/>
      <c r="AB297" s="41"/>
      <c r="AC297" s="41"/>
      <c r="AD297" s="41"/>
      <c r="AE297" s="5" t="str">
        <f t="shared" si="137"/>
        <v/>
      </c>
      <c r="AF297" s="41" t="s">
        <v>103</v>
      </c>
      <c r="AG297" s="41" t="s">
        <v>103</v>
      </c>
      <c r="AH297" s="41"/>
      <c r="AI297" s="41"/>
      <c r="AJ297" s="41"/>
      <c r="AK297" s="41"/>
      <c r="AL297" s="41"/>
      <c r="AM297" s="41"/>
      <c r="AN297" s="41"/>
      <c r="AO297" s="41">
        <v>897</v>
      </c>
      <c r="AP297" s="110" t="s">
        <v>103</v>
      </c>
      <c r="AQ297" s="110" t="s">
        <v>103</v>
      </c>
      <c r="AR297" s="126" t="str">
        <f t="shared" si="138"/>
        <v/>
      </c>
      <c r="AS297" s="126" t="str">
        <f t="shared" si="139"/>
        <v/>
      </c>
      <c r="AT297" s="45">
        <v>914</v>
      </c>
      <c r="AU297" s="128" t="s">
        <v>103</v>
      </c>
      <c r="AV297" s="128" t="s">
        <v>103</v>
      </c>
      <c r="AW297" s="126" t="str">
        <f t="shared" si="140"/>
        <v/>
      </c>
      <c r="AX297" s="126" t="str">
        <f t="shared" si="141"/>
        <v/>
      </c>
      <c r="AY297" s="64" t="str">
        <f t="shared" si="142"/>
        <v/>
      </c>
      <c r="AZ297" s="97">
        <v>75.510000000000005</v>
      </c>
      <c r="BA297" s="68" t="s">
        <v>103</v>
      </c>
      <c r="BB297" s="68" t="s">
        <v>103</v>
      </c>
      <c r="BC297" s="68" t="s">
        <v>103</v>
      </c>
      <c r="BD297" s="68"/>
      <c r="BE297" s="15"/>
      <c r="BF297" s="5">
        <f t="shared" si="143"/>
        <v>12435</v>
      </c>
      <c r="BG297" s="42">
        <v>4166</v>
      </c>
      <c r="BH297" s="42">
        <v>2352</v>
      </c>
      <c r="BI297" s="42"/>
      <c r="BJ297" s="42"/>
      <c r="BK297" s="42">
        <v>5917</v>
      </c>
      <c r="BL297" s="42"/>
      <c r="BM297" s="15"/>
    </row>
    <row r="298" spans="1:65" outlineLevel="5" x14ac:dyDescent="0.3">
      <c r="A298" s="22">
        <f t="shared" si="113"/>
        <v>9</v>
      </c>
      <c r="B298" s="9">
        <f t="shared" si="129"/>
        <v>45175</v>
      </c>
      <c r="C298" s="150">
        <v>334969</v>
      </c>
      <c r="D298" s="64">
        <f t="shared" si="134"/>
        <v>36.299999999999997</v>
      </c>
      <c r="E298" s="12">
        <v>36.5</v>
      </c>
      <c r="F298" s="12">
        <v>36</v>
      </c>
      <c r="G298" s="12"/>
      <c r="H298" s="12"/>
      <c r="I298" s="12"/>
      <c r="J298" s="12"/>
      <c r="K298" s="12"/>
      <c r="L298" s="12"/>
      <c r="M298" s="74">
        <f t="shared" si="135"/>
        <v>7.1</v>
      </c>
      <c r="N298" s="83">
        <v>7.14</v>
      </c>
      <c r="O298" s="83">
        <v>7.04</v>
      </c>
      <c r="P298" s="83"/>
      <c r="Q298" s="83"/>
      <c r="R298" s="83"/>
      <c r="S298" s="83"/>
      <c r="T298" s="83"/>
      <c r="U298" s="83"/>
      <c r="V298" s="5" t="str">
        <f t="shared" si="136"/>
        <v/>
      </c>
      <c r="W298" s="41" t="s">
        <v>103</v>
      </c>
      <c r="X298" s="41" t="s">
        <v>103</v>
      </c>
      <c r="Y298" s="41"/>
      <c r="Z298" s="41"/>
      <c r="AA298" s="41"/>
      <c r="AB298" s="41"/>
      <c r="AC298" s="41"/>
      <c r="AD298" s="41"/>
      <c r="AE298" s="5" t="str">
        <f t="shared" si="137"/>
        <v/>
      </c>
      <c r="AF298" s="41" t="s">
        <v>103</v>
      </c>
      <c r="AG298" s="41" t="s">
        <v>103</v>
      </c>
      <c r="AH298" s="41"/>
      <c r="AI298" s="41"/>
      <c r="AJ298" s="41"/>
      <c r="AK298" s="41"/>
      <c r="AL298" s="41"/>
      <c r="AM298" s="41"/>
      <c r="AN298" s="41"/>
      <c r="AO298" s="41">
        <v>824</v>
      </c>
      <c r="AP298" s="110" t="s">
        <v>103</v>
      </c>
      <c r="AQ298" s="110" t="s">
        <v>103</v>
      </c>
      <c r="AR298" s="126" t="str">
        <f t="shared" si="138"/>
        <v/>
      </c>
      <c r="AS298" s="126" t="str">
        <f t="shared" si="139"/>
        <v/>
      </c>
      <c r="AT298" s="45">
        <v>892</v>
      </c>
      <c r="AU298" s="128" t="s">
        <v>103</v>
      </c>
      <c r="AV298" s="128" t="s">
        <v>103</v>
      </c>
      <c r="AW298" s="126" t="str">
        <f t="shared" si="140"/>
        <v/>
      </c>
      <c r="AX298" s="126" t="str">
        <f t="shared" si="141"/>
        <v/>
      </c>
      <c r="AY298" s="64" t="str">
        <f t="shared" si="142"/>
        <v/>
      </c>
      <c r="AZ298" s="97">
        <v>75.63</v>
      </c>
      <c r="BA298" s="68" t="s">
        <v>103</v>
      </c>
      <c r="BB298" s="68" t="s">
        <v>103</v>
      </c>
      <c r="BC298" s="68" t="s">
        <v>103</v>
      </c>
      <c r="BD298" s="68"/>
      <c r="BE298" s="15"/>
      <c r="BF298" s="5">
        <f t="shared" si="143"/>
        <v>11392</v>
      </c>
      <c r="BG298" s="42">
        <v>1960</v>
      </c>
      <c r="BH298" s="42">
        <v>2352</v>
      </c>
      <c r="BI298" s="42"/>
      <c r="BJ298" s="42"/>
      <c r="BK298" s="42">
        <v>7080</v>
      </c>
      <c r="BL298" s="42"/>
      <c r="BM298" s="15"/>
    </row>
    <row r="299" spans="1:65" outlineLevel="5" x14ac:dyDescent="0.3">
      <c r="A299" s="22">
        <f t="shared" si="113"/>
        <v>9</v>
      </c>
      <c r="B299" s="9">
        <f t="shared" si="129"/>
        <v>45176</v>
      </c>
      <c r="C299" s="150">
        <v>336041</v>
      </c>
      <c r="D299" s="64">
        <f t="shared" si="134"/>
        <v>36.5</v>
      </c>
      <c r="E299" s="12">
        <v>36</v>
      </c>
      <c r="F299" s="12">
        <v>37</v>
      </c>
      <c r="G299" s="12"/>
      <c r="H299" s="12"/>
      <c r="I299" s="12"/>
      <c r="J299" s="12"/>
      <c r="K299" s="12"/>
      <c r="L299" s="12"/>
      <c r="M299" s="74">
        <f t="shared" si="135"/>
        <v>7.1</v>
      </c>
      <c r="N299" s="83">
        <v>7.13</v>
      </c>
      <c r="O299" s="83">
        <v>7.08</v>
      </c>
      <c r="P299" s="83"/>
      <c r="Q299" s="83"/>
      <c r="R299" s="83"/>
      <c r="S299" s="83"/>
      <c r="T299" s="83"/>
      <c r="U299" s="83"/>
      <c r="V299" s="5" t="str">
        <f t="shared" si="136"/>
        <v/>
      </c>
      <c r="W299" s="41" t="s">
        <v>103</v>
      </c>
      <c r="X299" s="41" t="s">
        <v>103</v>
      </c>
      <c r="Y299" s="41"/>
      <c r="Z299" s="41"/>
      <c r="AA299" s="41"/>
      <c r="AB299" s="41"/>
      <c r="AC299" s="41"/>
      <c r="AD299" s="41"/>
      <c r="AE299" s="5" t="str">
        <f t="shared" si="137"/>
        <v/>
      </c>
      <c r="AF299" s="41" t="s">
        <v>103</v>
      </c>
      <c r="AG299" s="41" t="s">
        <v>103</v>
      </c>
      <c r="AH299" s="41"/>
      <c r="AI299" s="41"/>
      <c r="AJ299" s="41"/>
      <c r="AK299" s="41"/>
      <c r="AL299" s="41"/>
      <c r="AM299" s="41"/>
      <c r="AN299" s="41"/>
      <c r="AO299" s="41">
        <v>821</v>
      </c>
      <c r="AP299" s="110" t="s">
        <v>103</v>
      </c>
      <c r="AQ299" s="110" t="s">
        <v>103</v>
      </c>
      <c r="AR299" s="126" t="str">
        <f t="shared" si="138"/>
        <v/>
      </c>
      <c r="AS299" s="126" t="str">
        <f t="shared" si="139"/>
        <v/>
      </c>
      <c r="AT299" s="45">
        <v>906</v>
      </c>
      <c r="AU299" s="128" t="s">
        <v>103</v>
      </c>
      <c r="AV299" s="128" t="s">
        <v>103</v>
      </c>
      <c r="AW299" s="126" t="str">
        <f t="shared" si="140"/>
        <v/>
      </c>
      <c r="AX299" s="126" t="str">
        <f t="shared" si="141"/>
        <v/>
      </c>
      <c r="AY299" s="64" t="str">
        <f t="shared" si="142"/>
        <v/>
      </c>
      <c r="AZ299" s="97">
        <v>75.58</v>
      </c>
      <c r="BA299" s="68">
        <v>63.5</v>
      </c>
      <c r="BB299" s="68">
        <v>33.9</v>
      </c>
      <c r="BC299" s="68">
        <f>289*0.0001</f>
        <v>2.8900000000000002E-2</v>
      </c>
      <c r="BD299" s="68"/>
      <c r="BE299" s="15"/>
      <c r="BF299" s="5">
        <f t="shared" si="143"/>
        <v>12506</v>
      </c>
      <c r="BG299" s="42">
        <v>3033</v>
      </c>
      <c r="BH299" s="42">
        <v>2352</v>
      </c>
      <c r="BI299" s="42"/>
      <c r="BJ299" s="42"/>
      <c r="BK299" s="42">
        <v>7121</v>
      </c>
      <c r="BL299" s="42"/>
      <c r="BM299" s="15"/>
    </row>
    <row r="300" spans="1:65" outlineLevel="5" x14ac:dyDescent="0.3">
      <c r="A300" s="22">
        <f t="shared" si="113"/>
        <v>9</v>
      </c>
      <c r="B300" s="9">
        <f t="shared" si="129"/>
        <v>45177</v>
      </c>
      <c r="C300" s="150">
        <v>336639</v>
      </c>
      <c r="D300" s="64">
        <f t="shared" si="134"/>
        <v>36.799999999999997</v>
      </c>
      <c r="E300" s="12">
        <v>37</v>
      </c>
      <c r="F300" s="12">
        <v>36.5</v>
      </c>
      <c r="G300" s="12"/>
      <c r="H300" s="12"/>
      <c r="I300" s="12"/>
      <c r="J300" s="12"/>
      <c r="K300" s="12"/>
      <c r="L300" s="12"/>
      <c r="M300" s="74">
        <f t="shared" si="135"/>
        <v>7.1</v>
      </c>
      <c r="N300" s="83">
        <v>7.15</v>
      </c>
      <c r="O300" s="83">
        <v>7.1</v>
      </c>
      <c r="P300" s="83"/>
      <c r="Q300" s="83"/>
      <c r="R300" s="83"/>
      <c r="S300" s="83"/>
      <c r="T300" s="83"/>
      <c r="U300" s="83"/>
      <c r="V300" s="5" t="str">
        <f t="shared" si="136"/>
        <v/>
      </c>
      <c r="W300" s="41" t="s">
        <v>103</v>
      </c>
      <c r="X300" s="41" t="s">
        <v>103</v>
      </c>
      <c r="Y300" s="41"/>
      <c r="Z300" s="41"/>
      <c r="AA300" s="41"/>
      <c r="AB300" s="41"/>
      <c r="AC300" s="41"/>
      <c r="AD300" s="41"/>
      <c r="AE300" s="5" t="str">
        <f t="shared" si="137"/>
        <v/>
      </c>
      <c r="AF300" s="41" t="s">
        <v>103</v>
      </c>
      <c r="AG300" s="41" t="s">
        <v>103</v>
      </c>
      <c r="AH300" s="41"/>
      <c r="AI300" s="41"/>
      <c r="AJ300" s="41"/>
      <c r="AK300" s="41"/>
      <c r="AL300" s="41"/>
      <c r="AM300" s="41"/>
      <c r="AN300" s="41"/>
      <c r="AO300" s="41">
        <v>993</v>
      </c>
      <c r="AP300" s="110" t="s">
        <v>103</v>
      </c>
      <c r="AQ300" s="110" t="s">
        <v>103</v>
      </c>
      <c r="AR300" s="126" t="str">
        <f t="shared" si="138"/>
        <v/>
      </c>
      <c r="AS300" s="126" t="str">
        <f t="shared" si="139"/>
        <v/>
      </c>
      <c r="AT300" s="45">
        <v>1088</v>
      </c>
      <c r="AU300" s="128" t="s">
        <v>103</v>
      </c>
      <c r="AV300" s="128" t="s">
        <v>103</v>
      </c>
      <c r="AW300" s="126" t="str">
        <f t="shared" si="140"/>
        <v/>
      </c>
      <c r="AX300" s="126" t="str">
        <f t="shared" si="141"/>
        <v/>
      </c>
      <c r="AY300" s="64" t="str">
        <f t="shared" si="142"/>
        <v/>
      </c>
      <c r="AZ300" s="97">
        <v>75.72</v>
      </c>
      <c r="BA300" s="68" t="s">
        <v>103</v>
      </c>
      <c r="BB300" s="68" t="s">
        <v>103</v>
      </c>
      <c r="BC300" s="68" t="s">
        <v>103</v>
      </c>
      <c r="BD300" s="68"/>
      <c r="BE300" s="15"/>
      <c r="BF300" s="5">
        <f t="shared" si="143"/>
        <v>13153</v>
      </c>
      <c r="BG300" s="42">
        <v>3635</v>
      </c>
      <c r="BH300" s="42">
        <v>2352</v>
      </c>
      <c r="BI300" s="42"/>
      <c r="BJ300" s="42"/>
      <c r="BK300" s="42">
        <v>7166</v>
      </c>
      <c r="BL300" s="42"/>
      <c r="BM300" s="15"/>
    </row>
    <row r="301" spans="1:65" outlineLevel="5" x14ac:dyDescent="0.3">
      <c r="A301" s="22">
        <f t="shared" si="113"/>
        <v>9</v>
      </c>
      <c r="B301" s="9">
        <f t="shared" si="129"/>
        <v>45178</v>
      </c>
      <c r="C301" s="150">
        <v>333922</v>
      </c>
      <c r="D301" s="64">
        <f t="shared" si="134"/>
        <v>35.799999999999997</v>
      </c>
      <c r="E301" s="12">
        <v>36</v>
      </c>
      <c r="F301" s="12">
        <v>35.5</v>
      </c>
      <c r="G301" s="12"/>
      <c r="H301" s="12"/>
      <c r="I301" s="12"/>
      <c r="J301" s="12"/>
      <c r="K301" s="12"/>
      <c r="L301" s="12"/>
      <c r="M301" s="74">
        <f t="shared" si="135"/>
        <v>7.1</v>
      </c>
      <c r="N301" s="83">
        <v>7.16</v>
      </c>
      <c r="O301" s="83">
        <v>7.09</v>
      </c>
      <c r="P301" s="83"/>
      <c r="Q301" s="83"/>
      <c r="R301" s="83"/>
      <c r="S301" s="83"/>
      <c r="T301" s="83"/>
      <c r="U301" s="83"/>
      <c r="V301" s="5" t="str">
        <f t="shared" si="136"/>
        <v/>
      </c>
      <c r="W301" s="41" t="s">
        <v>103</v>
      </c>
      <c r="X301" s="41" t="s">
        <v>103</v>
      </c>
      <c r="Y301" s="41"/>
      <c r="Z301" s="41"/>
      <c r="AA301" s="41"/>
      <c r="AB301" s="41"/>
      <c r="AC301" s="41"/>
      <c r="AD301" s="41"/>
      <c r="AE301" s="5" t="str">
        <f t="shared" si="137"/>
        <v/>
      </c>
      <c r="AF301" s="41" t="s">
        <v>103</v>
      </c>
      <c r="AG301" s="41" t="s">
        <v>103</v>
      </c>
      <c r="AH301" s="41"/>
      <c r="AI301" s="41"/>
      <c r="AJ301" s="41"/>
      <c r="AK301" s="41"/>
      <c r="AL301" s="41"/>
      <c r="AM301" s="41"/>
      <c r="AN301" s="41"/>
      <c r="AO301" s="41">
        <v>1287</v>
      </c>
      <c r="AP301" s="110" t="s">
        <v>103</v>
      </c>
      <c r="AQ301" s="110" t="s">
        <v>103</v>
      </c>
      <c r="AR301" s="126" t="str">
        <f t="shared" si="138"/>
        <v/>
      </c>
      <c r="AS301" s="126" t="str">
        <f t="shared" si="139"/>
        <v/>
      </c>
      <c r="AT301" s="45">
        <v>1256</v>
      </c>
      <c r="AU301" s="128" t="s">
        <v>103</v>
      </c>
      <c r="AV301" s="128" t="s">
        <v>103</v>
      </c>
      <c r="AW301" s="126" t="str">
        <f t="shared" si="140"/>
        <v/>
      </c>
      <c r="AX301" s="126" t="str">
        <f t="shared" si="141"/>
        <v/>
      </c>
      <c r="AY301" s="64" t="str">
        <f t="shared" si="142"/>
        <v/>
      </c>
      <c r="AZ301" s="97" t="s">
        <v>103</v>
      </c>
      <c r="BA301" s="68" t="s">
        <v>103</v>
      </c>
      <c r="BB301" s="68" t="s">
        <v>103</v>
      </c>
      <c r="BC301" s="68" t="s">
        <v>103</v>
      </c>
      <c r="BD301" s="68"/>
      <c r="BE301" s="15"/>
      <c r="BF301" s="5">
        <f t="shared" si="143"/>
        <v>9449</v>
      </c>
      <c r="BG301" s="42" t="s">
        <v>103</v>
      </c>
      <c r="BH301" s="42">
        <v>2352</v>
      </c>
      <c r="BI301" s="42"/>
      <c r="BJ301" s="42"/>
      <c r="BK301" s="42">
        <v>7097</v>
      </c>
      <c r="BL301" s="42"/>
      <c r="BM301" s="15"/>
    </row>
    <row r="302" spans="1:65" outlineLevel="5" x14ac:dyDescent="0.3">
      <c r="A302" s="22">
        <f t="shared" si="113"/>
        <v>9</v>
      </c>
      <c r="B302" s="9">
        <f t="shared" si="129"/>
        <v>45179</v>
      </c>
      <c r="C302" s="150">
        <v>337956</v>
      </c>
      <c r="D302" s="64">
        <f t="shared" si="134"/>
        <v>36.299999999999997</v>
      </c>
      <c r="E302" s="12">
        <v>36</v>
      </c>
      <c r="F302" s="12">
        <v>36.5</v>
      </c>
      <c r="G302" s="12"/>
      <c r="H302" s="12"/>
      <c r="I302" s="12"/>
      <c r="J302" s="12"/>
      <c r="K302" s="12"/>
      <c r="L302" s="12"/>
      <c r="M302" s="74">
        <f t="shared" si="135"/>
        <v>7.1</v>
      </c>
      <c r="N302" s="83">
        <v>7.18</v>
      </c>
      <c r="O302" s="83">
        <v>7.1</v>
      </c>
      <c r="P302" s="83"/>
      <c r="Q302" s="83"/>
      <c r="R302" s="83"/>
      <c r="S302" s="83"/>
      <c r="T302" s="83"/>
      <c r="U302" s="83"/>
      <c r="V302" s="5" t="str">
        <f t="shared" si="136"/>
        <v/>
      </c>
      <c r="W302" s="41" t="s">
        <v>103</v>
      </c>
      <c r="X302" s="41" t="s">
        <v>103</v>
      </c>
      <c r="Y302" s="41"/>
      <c r="Z302" s="41"/>
      <c r="AA302" s="41"/>
      <c r="AB302" s="41"/>
      <c r="AC302" s="41"/>
      <c r="AD302" s="41"/>
      <c r="AE302" s="5" t="str">
        <f t="shared" si="137"/>
        <v/>
      </c>
      <c r="AF302" s="41" t="s">
        <v>103</v>
      </c>
      <c r="AG302" s="41" t="s">
        <v>103</v>
      </c>
      <c r="AH302" s="41"/>
      <c r="AI302" s="41"/>
      <c r="AJ302" s="41"/>
      <c r="AK302" s="41"/>
      <c r="AL302" s="41"/>
      <c r="AM302" s="41"/>
      <c r="AN302" s="41"/>
      <c r="AO302" s="41">
        <v>1134</v>
      </c>
      <c r="AP302" s="110" t="s">
        <v>103</v>
      </c>
      <c r="AQ302" s="110" t="s">
        <v>103</v>
      </c>
      <c r="AR302" s="126" t="str">
        <f t="shared" si="138"/>
        <v/>
      </c>
      <c r="AS302" s="126" t="str">
        <f t="shared" si="139"/>
        <v/>
      </c>
      <c r="AT302" s="45">
        <v>1116</v>
      </c>
      <c r="AU302" s="128" t="s">
        <v>103</v>
      </c>
      <c r="AV302" s="128" t="s">
        <v>103</v>
      </c>
      <c r="AW302" s="126" t="str">
        <f t="shared" si="140"/>
        <v/>
      </c>
      <c r="AX302" s="126" t="str">
        <f t="shared" si="141"/>
        <v/>
      </c>
      <c r="AY302" s="64" t="str">
        <f t="shared" si="142"/>
        <v/>
      </c>
      <c r="AZ302" s="97" t="s">
        <v>103</v>
      </c>
      <c r="BA302" s="68" t="s">
        <v>103</v>
      </c>
      <c r="BB302" s="68" t="s">
        <v>103</v>
      </c>
      <c r="BC302" s="68" t="s">
        <v>103</v>
      </c>
      <c r="BD302" s="68"/>
      <c r="BE302" s="15"/>
      <c r="BF302" s="5">
        <f t="shared" si="143"/>
        <v>11343</v>
      </c>
      <c r="BG302" s="42">
        <v>1863</v>
      </c>
      <c r="BH302" s="42">
        <v>2352</v>
      </c>
      <c r="BI302" s="42"/>
      <c r="BJ302" s="42"/>
      <c r="BK302" s="42">
        <v>7128</v>
      </c>
      <c r="BL302" s="42"/>
      <c r="BM302" s="15"/>
    </row>
    <row r="303" spans="1:65" outlineLevel="5" x14ac:dyDescent="0.3">
      <c r="A303" s="22">
        <f t="shared" si="113"/>
        <v>9</v>
      </c>
      <c r="B303" s="9">
        <f t="shared" si="129"/>
        <v>45180</v>
      </c>
      <c r="C303" s="150">
        <v>337854</v>
      </c>
      <c r="D303" s="64">
        <f t="shared" si="134"/>
        <v>36.5</v>
      </c>
      <c r="E303" s="12">
        <v>36.5</v>
      </c>
      <c r="F303" s="12">
        <v>36.5</v>
      </c>
      <c r="G303" s="12"/>
      <c r="H303" s="12"/>
      <c r="I303" s="12"/>
      <c r="J303" s="12"/>
      <c r="K303" s="12"/>
      <c r="L303" s="12"/>
      <c r="M303" s="74">
        <f t="shared" si="135"/>
        <v>7.2</v>
      </c>
      <c r="N303" s="83">
        <v>7.2</v>
      </c>
      <c r="O303" s="83">
        <v>7.11</v>
      </c>
      <c r="P303" s="83"/>
      <c r="Q303" s="83"/>
      <c r="R303" s="83"/>
      <c r="S303" s="83"/>
      <c r="T303" s="83"/>
      <c r="U303" s="83"/>
      <c r="V303" s="5" t="str">
        <f t="shared" si="136"/>
        <v/>
      </c>
      <c r="W303" s="41" t="s">
        <v>103</v>
      </c>
      <c r="X303" s="41" t="s">
        <v>103</v>
      </c>
      <c r="Y303" s="41"/>
      <c r="Z303" s="41"/>
      <c r="AA303" s="41"/>
      <c r="AB303" s="41"/>
      <c r="AC303" s="41"/>
      <c r="AD303" s="41"/>
      <c r="AE303" s="5" t="str">
        <f t="shared" si="137"/>
        <v/>
      </c>
      <c r="AF303" s="41" t="s">
        <v>103</v>
      </c>
      <c r="AG303" s="41" t="s">
        <v>103</v>
      </c>
      <c r="AH303" s="41"/>
      <c r="AI303" s="41"/>
      <c r="AJ303" s="41"/>
      <c r="AK303" s="41"/>
      <c r="AL303" s="41"/>
      <c r="AM303" s="41"/>
      <c r="AN303" s="41"/>
      <c r="AO303" s="41">
        <v>945</v>
      </c>
      <c r="AP303" s="110" t="s">
        <v>103</v>
      </c>
      <c r="AQ303" s="110" t="s">
        <v>103</v>
      </c>
      <c r="AR303" s="126" t="str">
        <f t="shared" si="138"/>
        <v/>
      </c>
      <c r="AS303" s="126" t="str">
        <f t="shared" si="139"/>
        <v/>
      </c>
      <c r="AT303" s="45">
        <v>950</v>
      </c>
      <c r="AU303" s="128" t="s">
        <v>103</v>
      </c>
      <c r="AV303" s="128" t="s">
        <v>103</v>
      </c>
      <c r="AW303" s="126" t="str">
        <f t="shared" si="140"/>
        <v/>
      </c>
      <c r="AX303" s="126" t="str">
        <f t="shared" si="141"/>
        <v/>
      </c>
      <c r="AY303" s="64" t="str">
        <f t="shared" si="142"/>
        <v/>
      </c>
      <c r="AZ303" s="97">
        <v>75.63</v>
      </c>
      <c r="BA303" s="68" t="s">
        <v>103</v>
      </c>
      <c r="BB303" s="68" t="s">
        <v>103</v>
      </c>
      <c r="BC303" s="68" t="s">
        <v>103</v>
      </c>
      <c r="BD303" s="68"/>
      <c r="BE303" s="15"/>
      <c r="BF303" s="5">
        <f t="shared" si="143"/>
        <v>10296</v>
      </c>
      <c r="BG303" s="42">
        <v>821</v>
      </c>
      <c r="BH303" s="42">
        <v>2350</v>
      </c>
      <c r="BI303" s="42"/>
      <c r="BJ303" s="42"/>
      <c r="BK303" s="42">
        <v>7125</v>
      </c>
      <c r="BL303" s="42"/>
      <c r="BM303" s="15"/>
    </row>
    <row r="304" spans="1:65" outlineLevel="5" x14ac:dyDescent="0.3">
      <c r="A304" s="22">
        <f t="shared" si="113"/>
        <v>9</v>
      </c>
      <c r="B304" s="9">
        <f t="shared" si="129"/>
        <v>45181</v>
      </c>
      <c r="C304" s="150">
        <v>336058</v>
      </c>
      <c r="D304" s="64">
        <f t="shared" si="134"/>
        <v>35.5</v>
      </c>
      <c r="E304" s="12">
        <v>36</v>
      </c>
      <c r="F304" s="12">
        <v>35</v>
      </c>
      <c r="G304" s="12"/>
      <c r="H304" s="12"/>
      <c r="I304" s="12"/>
      <c r="J304" s="12"/>
      <c r="K304" s="12"/>
      <c r="L304" s="12"/>
      <c r="M304" s="74">
        <f t="shared" si="135"/>
        <v>7.1</v>
      </c>
      <c r="N304" s="83">
        <v>7.16</v>
      </c>
      <c r="O304" s="83">
        <v>7.11</v>
      </c>
      <c r="P304" s="83"/>
      <c r="Q304" s="83"/>
      <c r="R304" s="83"/>
      <c r="S304" s="83"/>
      <c r="T304" s="83"/>
      <c r="U304" s="83"/>
      <c r="V304" s="5">
        <f t="shared" si="136"/>
        <v>229</v>
      </c>
      <c r="W304" s="41">
        <v>217</v>
      </c>
      <c r="X304" s="41">
        <v>241</v>
      </c>
      <c r="Y304" s="41"/>
      <c r="Z304" s="41"/>
      <c r="AA304" s="41"/>
      <c r="AB304" s="41"/>
      <c r="AC304" s="41"/>
      <c r="AD304" s="41"/>
      <c r="AE304" s="5">
        <f t="shared" si="137"/>
        <v>4540</v>
      </c>
      <c r="AF304" s="41">
        <v>4680</v>
      </c>
      <c r="AG304" s="41">
        <v>4400</v>
      </c>
      <c r="AH304" s="41"/>
      <c r="AI304" s="41"/>
      <c r="AJ304" s="41"/>
      <c r="AK304" s="41"/>
      <c r="AL304" s="41"/>
      <c r="AM304" s="41"/>
      <c r="AN304" s="41"/>
      <c r="AO304" s="41">
        <v>745</v>
      </c>
      <c r="AP304" s="110">
        <v>3.95</v>
      </c>
      <c r="AQ304" s="110">
        <v>2.95</v>
      </c>
      <c r="AR304" s="126">
        <f t="shared" si="138"/>
        <v>74.683544303797461</v>
      </c>
      <c r="AS304" s="126">
        <f t="shared" si="139"/>
        <v>25.316455696202539</v>
      </c>
      <c r="AT304" s="45">
        <v>867</v>
      </c>
      <c r="AU304" s="128">
        <v>2.92</v>
      </c>
      <c r="AV304" s="128">
        <v>1.79</v>
      </c>
      <c r="AW304" s="126">
        <f t="shared" si="140"/>
        <v>61.301369863013697</v>
      </c>
      <c r="AX304" s="126">
        <f t="shared" si="141"/>
        <v>38.698630136986303</v>
      </c>
      <c r="AY304" s="64">
        <f t="shared" si="142"/>
        <v>46.302684865756696</v>
      </c>
      <c r="AZ304" s="97">
        <v>76.66</v>
      </c>
      <c r="BA304" s="68" t="s">
        <v>103</v>
      </c>
      <c r="BB304" s="68" t="s">
        <v>103</v>
      </c>
      <c r="BC304" s="68" t="s">
        <v>103</v>
      </c>
      <c r="BD304" s="68"/>
      <c r="BE304" s="15"/>
      <c r="BF304" s="5">
        <f t="shared" si="143"/>
        <v>12008</v>
      </c>
      <c r="BG304" s="153">
        <v>2491</v>
      </c>
      <c r="BH304" s="42">
        <v>2352</v>
      </c>
      <c r="BI304" s="42"/>
      <c r="BJ304" s="42"/>
      <c r="BK304" s="153">
        <v>7165</v>
      </c>
      <c r="BL304" s="42"/>
      <c r="BM304" s="15"/>
    </row>
    <row r="305" spans="1:65" outlineLevel="5" x14ac:dyDescent="0.3">
      <c r="A305" s="22">
        <f t="shared" si="113"/>
        <v>9</v>
      </c>
      <c r="B305" s="9">
        <f t="shared" si="129"/>
        <v>45182</v>
      </c>
      <c r="C305" s="150">
        <v>333034</v>
      </c>
      <c r="D305" s="64">
        <f t="shared" si="134"/>
        <v>35.5</v>
      </c>
      <c r="E305" s="12">
        <v>36</v>
      </c>
      <c r="F305" s="12">
        <v>35</v>
      </c>
      <c r="G305" s="12"/>
      <c r="H305" s="12"/>
      <c r="I305" s="12"/>
      <c r="J305" s="12"/>
      <c r="K305" s="12"/>
      <c r="L305" s="12"/>
      <c r="M305" s="74">
        <f t="shared" si="135"/>
        <v>7.1</v>
      </c>
      <c r="N305" s="83">
        <v>7.14</v>
      </c>
      <c r="O305" s="83">
        <v>7.14</v>
      </c>
      <c r="P305" s="83"/>
      <c r="Q305" s="83"/>
      <c r="R305" s="83"/>
      <c r="S305" s="83"/>
      <c r="T305" s="83"/>
      <c r="U305" s="83"/>
      <c r="V305" s="5" t="str">
        <f t="shared" si="136"/>
        <v/>
      </c>
      <c r="W305" s="41" t="s">
        <v>103</v>
      </c>
      <c r="X305" s="41" t="s">
        <v>103</v>
      </c>
      <c r="Y305" s="41"/>
      <c r="Z305" s="41"/>
      <c r="AA305" s="41"/>
      <c r="AB305" s="41"/>
      <c r="AC305" s="41"/>
      <c r="AD305" s="41"/>
      <c r="AE305" s="5" t="str">
        <f t="shared" si="137"/>
        <v/>
      </c>
      <c r="AF305" s="41" t="s">
        <v>103</v>
      </c>
      <c r="AG305" s="41" t="s">
        <v>103</v>
      </c>
      <c r="AH305" s="41"/>
      <c r="AI305" s="41"/>
      <c r="AJ305" s="41"/>
      <c r="AK305" s="41"/>
      <c r="AL305" s="41"/>
      <c r="AM305" s="41"/>
      <c r="AN305" s="41"/>
      <c r="AO305" s="41">
        <v>890</v>
      </c>
      <c r="AP305" s="110" t="s">
        <v>103</v>
      </c>
      <c r="AQ305" s="110" t="s">
        <v>103</v>
      </c>
      <c r="AR305" s="126" t="str">
        <f t="shared" si="138"/>
        <v/>
      </c>
      <c r="AS305" s="126" t="str">
        <f t="shared" si="139"/>
        <v/>
      </c>
      <c r="AT305" s="45">
        <v>945</v>
      </c>
      <c r="AU305" s="128" t="s">
        <v>103</v>
      </c>
      <c r="AV305" s="128" t="s">
        <v>103</v>
      </c>
      <c r="AW305" s="126" t="str">
        <f t="shared" si="140"/>
        <v/>
      </c>
      <c r="AX305" s="126" t="str">
        <f t="shared" si="141"/>
        <v/>
      </c>
      <c r="AY305" s="64" t="str">
        <f t="shared" si="142"/>
        <v/>
      </c>
      <c r="AZ305" s="97">
        <v>76.680000000000007</v>
      </c>
      <c r="BA305" s="68" t="s">
        <v>103</v>
      </c>
      <c r="BB305" s="68" t="s">
        <v>103</v>
      </c>
      <c r="BC305" s="68" t="s">
        <v>103</v>
      </c>
      <c r="BD305" s="68"/>
      <c r="BE305" s="15"/>
      <c r="BF305" s="5">
        <f t="shared" si="143"/>
        <v>10438</v>
      </c>
      <c r="BG305" s="42">
        <v>1343</v>
      </c>
      <c r="BH305" s="42">
        <v>2352</v>
      </c>
      <c r="BI305" s="42"/>
      <c r="BJ305" s="42"/>
      <c r="BK305" s="42">
        <v>6743</v>
      </c>
      <c r="BL305" s="42"/>
      <c r="BM305" s="15"/>
    </row>
    <row r="306" spans="1:65" outlineLevel="5" x14ac:dyDescent="0.3">
      <c r="A306" s="22">
        <f t="shared" si="113"/>
        <v>9</v>
      </c>
      <c r="B306" s="9">
        <f t="shared" si="129"/>
        <v>45183</v>
      </c>
      <c r="C306" s="150">
        <v>341582</v>
      </c>
      <c r="D306" s="64">
        <f t="shared" si="134"/>
        <v>34.5</v>
      </c>
      <c r="E306" s="12">
        <v>35</v>
      </c>
      <c r="F306" s="12">
        <v>34</v>
      </c>
      <c r="G306" s="12"/>
      <c r="H306" s="12"/>
      <c r="I306" s="12"/>
      <c r="J306" s="12"/>
      <c r="K306" s="12"/>
      <c r="L306" s="12"/>
      <c r="M306" s="74">
        <f t="shared" si="135"/>
        <v>7.1</v>
      </c>
      <c r="N306" s="83">
        <v>7.14</v>
      </c>
      <c r="O306" s="83">
        <v>7.11</v>
      </c>
      <c r="P306" s="83"/>
      <c r="Q306" s="83"/>
      <c r="R306" s="83"/>
      <c r="S306" s="83"/>
      <c r="T306" s="83"/>
      <c r="U306" s="83"/>
      <c r="V306" s="5" t="str">
        <f t="shared" si="136"/>
        <v/>
      </c>
      <c r="W306" s="41" t="s">
        <v>103</v>
      </c>
      <c r="X306" s="41" t="s">
        <v>103</v>
      </c>
      <c r="Y306" s="41"/>
      <c r="Z306" s="41"/>
      <c r="AA306" s="41"/>
      <c r="AB306" s="41"/>
      <c r="AC306" s="41"/>
      <c r="AD306" s="41"/>
      <c r="AE306" s="5" t="str">
        <f t="shared" si="137"/>
        <v/>
      </c>
      <c r="AF306" s="41" t="s">
        <v>103</v>
      </c>
      <c r="AG306" s="41" t="s">
        <v>103</v>
      </c>
      <c r="AH306" s="41"/>
      <c r="AI306" s="41"/>
      <c r="AJ306" s="41"/>
      <c r="AK306" s="41"/>
      <c r="AL306" s="41"/>
      <c r="AM306" s="41"/>
      <c r="AN306" s="41"/>
      <c r="AO306" s="41">
        <v>916</v>
      </c>
      <c r="AP306" s="110" t="s">
        <v>103</v>
      </c>
      <c r="AQ306" s="110" t="s">
        <v>103</v>
      </c>
      <c r="AR306" s="126" t="str">
        <f t="shared" si="138"/>
        <v/>
      </c>
      <c r="AS306" s="126" t="str">
        <f t="shared" si="139"/>
        <v/>
      </c>
      <c r="AT306" s="45">
        <v>982</v>
      </c>
      <c r="AU306" s="128" t="s">
        <v>103</v>
      </c>
      <c r="AV306" s="128" t="s">
        <v>103</v>
      </c>
      <c r="AW306" s="126" t="str">
        <f t="shared" si="140"/>
        <v/>
      </c>
      <c r="AX306" s="126" t="str">
        <f t="shared" si="141"/>
        <v/>
      </c>
      <c r="AY306" s="64" t="str">
        <f t="shared" si="142"/>
        <v/>
      </c>
      <c r="AZ306" s="97">
        <v>76.89</v>
      </c>
      <c r="BA306" s="68">
        <v>63.3</v>
      </c>
      <c r="BB306" s="68">
        <v>35.299999999999997</v>
      </c>
      <c r="BC306" s="68">
        <f>77*0.0001</f>
        <v>7.7000000000000002E-3</v>
      </c>
      <c r="BD306" s="68"/>
      <c r="BE306" s="15"/>
      <c r="BF306" s="5">
        <f t="shared" si="143"/>
        <v>10390</v>
      </c>
      <c r="BG306" s="42">
        <v>930</v>
      </c>
      <c r="BH306" s="42">
        <v>2352</v>
      </c>
      <c r="BI306" s="42"/>
      <c r="BJ306" s="42"/>
      <c r="BK306" s="42">
        <v>7108</v>
      </c>
      <c r="BL306" s="42"/>
      <c r="BM306" s="15"/>
    </row>
    <row r="307" spans="1:65" outlineLevel="5" x14ac:dyDescent="0.3">
      <c r="A307" s="22">
        <f t="shared" ref="A307:A378" si="144">MONTH(B307)</f>
        <v>9</v>
      </c>
      <c r="B307" s="9">
        <f t="shared" si="129"/>
        <v>45184</v>
      </c>
      <c r="C307" s="150">
        <v>341832</v>
      </c>
      <c r="D307" s="64">
        <f t="shared" si="134"/>
        <v>35.5</v>
      </c>
      <c r="E307" s="12">
        <v>35</v>
      </c>
      <c r="F307" s="12">
        <v>36</v>
      </c>
      <c r="G307" s="12"/>
      <c r="H307" s="12"/>
      <c r="I307" s="12"/>
      <c r="J307" s="12"/>
      <c r="K307" s="12"/>
      <c r="L307" s="12"/>
      <c r="M307" s="74">
        <f t="shared" si="135"/>
        <v>7.2</v>
      </c>
      <c r="N307" s="83">
        <v>7.21</v>
      </c>
      <c r="O307" s="83">
        <v>7.16</v>
      </c>
      <c r="P307" s="83"/>
      <c r="Q307" s="83"/>
      <c r="R307" s="83"/>
      <c r="S307" s="83"/>
      <c r="T307" s="83"/>
      <c r="U307" s="83"/>
      <c r="V307" s="5" t="str">
        <f t="shared" si="136"/>
        <v/>
      </c>
      <c r="W307" s="41" t="s">
        <v>103</v>
      </c>
      <c r="X307" s="41" t="s">
        <v>103</v>
      </c>
      <c r="Y307" s="41"/>
      <c r="Z307" s="41"/>
      <c r="AA307" s="41"/>
      <c r="AB307" s="41"/>
      <c r="AC307" s="41"/>
      <c r="AD307" s="41"/>
      <c r="AE307" s="5" t="str">
        <f t="shared" si="137"/>
        <v/>
      </c>
      <c r="AF307" s="41" t="s">
        <v>103</v>
      </c>
      <c r="AG307" s="41" t="s">
        <v>103</v>
      </c>
      <c r="AH307" s="41"/>
      <c r="AI307" s="41"/>
      <c r="AJ307" s="41"/>
      <c r="AK307" s="41"/>
      <c r="AL307" s="41"/>
      <c r="AM307" s="41"/>
      <c r="AN307" s="41"/>
      <c r="AO307" s="41">
        <v>882</v>
      </c>
      <c r="AP307" s="110" t="s">
        <v>103</v>
      </c>
      <c r="AQ307" s="110" t="s">
        <v>103</v>
      </c>
      <c r="AR307" s="126" t="str">
        <f t="shared" si="138"/>
        <v/>
      </c>
      <c r="AS307" s="126" t="str">
        <f t="shared" si="139"/>
        <v/>
      </c>
      <c r="AT307" s="45">
        <v>951</v>
      </c>
      <c r="AU307" s="128" t="s">
        <v>103</v>
      </c>
      <c r="AV307" s="128" t="s">
        <v>103</v>
      </c>
      <c r="AW307" s="126" t="str">
        <f t="shared" si="140"/>
        <v/>
      </c>
      <c r="AX307" s="126" t="str">
        <f t="shared" si="141"/>
        <v/>
      </c>
      <c r="AY307" s="64" t="str">
        <f t="shared" si="142"/>
        <v/>
      </c>
      <c r="AZ307" s="97">
        <v>76.77</v>
      </c>
      <c r="BA307" s="68" t="s">
        <v>103</v>
      </c>
      <c r="BB307" s="68" t="s">
        <v>103</v>
      </c>
      <c r="BC307" s="68" t="s">
        <v>103</v>
      </c>
      <c r="BD307" s="68"/>
      <c r="BE307" s="15"/>
      <c r="BF307" s="5">
        <f t="shared" si="143"/>
        <v>13824</v>
      </c>
      <c r="BG307" s="42">
        <v>4359</v>
      </c>
      <c r="BH307" s="42">
        <v>2352</v>
      </c>
      <c r="BI307" s="42"/>
      <c r="BJ307" s="42"/>
      <c r="BK307" s="42">
        <v>7113</v>
      </c>
      <c r="BL307" s="42"/>
      <c r="BM307" s="15"/>
    </row>
    <row r="308" spans="1:65" outlineLevel="5" x14ac:dyDescent="0.3">
      <c r="A308" s="22">
        <f t="shared" si="144"/>
        <v>9</v>
      </c>
      <c r="B308" s="9">
        <f t="shared" si="129"/>
        <v>45185</v>
      </c>
      <c r="C308" s="150">
        <v>333537</v>
      </c>
      <c r="D308" s="64">
        <f t="shared" si="134"/>
        <v>35.5</v>
      </c>
      <c r="E308" s="12">
        <v>36</v>
      </c>
      <c r="F308" s="12">
        <v>35</v>
      </c>
      <c r="G308" s="12"/>
      <c r="H308" s="12"/>
      <c r="I308" s="12"/>
      <c r="J308" s="12"/>
      <c r="K308" s="12"/>
      <c r="L308" s="12"/>
      <c r="M308" s="74">
        <f t="shared" si="135"/>
        <v>7.2</v>
      </c>
      <c r="N308" s="83">
        <v>7.2</v>
      </c>
      <c r="O308" s="83">
        <v>7.17</v>
      </c>
      <c r="P308" s="83"/>
      <c r="Q308" s="83"/>
      <c r="R308" s="83"/>
      <c r="S308" s="83"/>
      <c r="T308" s="83"/>
      <c r="U308" s="83"/>
      <c r="V308" s="5" t="str">
        <f t="shared" si="136"/>
        <v/>
      </c>
      <c r="W308" s="41" t="s">
        <v>103</v>
      </c>
      <c r="X308" s="41" t="s">
        <v>103</v>
      </c>
      <c r="Y308" s="41"/>
      <c r="Z308" s="41"/>
      <c r="AA308" s="41"/>
      <c r="AB308" s="41"/>
      <c r="AC308" s="41"/>
      <c r="AD308" s="41"/>
      <c r="AE308" s="5" t="str">
        <f t="shared" si="137"/>
        <v/>
      </c>
      <c r="AF308" s="41" t="s">
        <v>103</v>
      </c>
      <c r="AG308" s="41" t="s">
        <v>103</v>
      </c>
      <c r="AH308" s="41"/>
      <c r="AI308" s="41"/>
      <c r="AJ308" s="41"/>
      <c r="AK308" s="41"/>
      <c r="AL308" s="41"/>
      <c r="AM308" s="41"/>
      <c r="AN308" s="41"/>
      <c r="AO308" s="41">
        <v>909</v>
      </c>
      <c r="AP308" s="110" t="s">
        <v>103</v>
      </c>
      <c r="AQ308" s="110" t="s">
        <v>103</v>
      </c>
      <c r="AR308" s="126" t="str">
        <f t="shared" si="138"/>
        <v/>
      </c>
      <c r="AS308" s="126" t="str">
        <f t="shared" si="139"/>
        <v/>
      </c>
      <c r="AT308" s="45">
        <v>971</v>
      </c>
      <c r="AU308" s="128" t="s">
        <v>103</v>
      </c>
      <c r="AV308" s="128" t="s">
        <v>103</v>
      </c>
      <c r="AW308" s="126" t="str">
        <f t="shared" si="140"/>
        <v/>
      </c>
      <c r="AX308" s="126" t="str">
        <f t="shared" si="141"/>
        <v/>
      </c>
      <c r="AY308" s="64" t="str">
        <f t="shared" si="142"/>
        <v/>
      </c>
      <c r="AZ308" s="97" t="s">
        <v>103</v>
      </c>
      <c r="BA308" s="68" t="s">
        <v>103</v>
      </c>
      <c r="BB308" s="68" t="s">
        <v>103</v>
      </c>
      <c r="BC308" s="68" t="s">
        <v>103</v>
      </c>
      <c r="BD308" s="68"/>
      <c r="BE308" s="15"/>
      <c r="BF308" s="5">
        <f t="shared" si="143"/>
        <v>12929</v>
      </c>
      <c r="BG308" s="42">
        <v>3452</v>
      </c>
      <c r="BH308" s="42">
        <v>2352</v>
      </c>
      <c r="BI308" s="42"/>
      <c r="BJ308" s="42"/>
      <c r="BK308" s="42">
        <v>7125</v>
      </c>
      <c r="BL308" s="42"/>
      <c r="BM308" s="15"/>
    </row>
    <row r="309" spans="1:65" outlineLevel="5" x14ac:dyDescent="0.3">
      <c r="A309" s="22">
        <f t="shared" si="144"/>
        <v>9</v>
      </c>
      <c r="B309" s="9">
        <f t="shared" si="129"/>
        <v>45186</v>
      </c>
      <c r="C309" s="150">
        <v>310770</v>
      </c>
      <c r="D309" s="64">
        <f t="shared" si="134"/>
        <v>36.5</v>
      </c>
      <c r="E309" s="12">
        <v>36</v>
      </c>
      <c r="F309" s="12">
        <v>37</v>
      </c>
      <c r="G309" s="12"/>
      <c r="H309" s="12"/>
      <c r="I309" s="12"/>
      <c r="J309" s="12"/>
      <c r="K309" s="12"/>
      <c r="L309" s="12"/>
      <c r="M309" s="74">
        <f t="shared" si="135"/>
        <v>7.2</v>
      </c>
      <c r="N309" s="83">
        <v>7.21</v>
      </c>
      <c r="O309" s="83">
        <v>7.25</v>
      </c>
      <c r="P309" s="83"/>
      <c r="Q309" s="83"/>
      <c r="R309" s="83"/>
      <c r="S309" s="83"/>
      <c r="T309" s="83"/>
      <c r="U309" s="83"/>
      <c r="V309" s="5" t="str">
        <f t="shared" si="136"/>
        <v/>
      </c>
      <c r="W309" s="41" t="s">
        <v>103</v>
      </c>
      <c r="X309" s="41" t="s">
        <v>103</v>
      </c>
      <c r="Y309" s="41"/>
      <c r="Z309" s="41"/>
      <c r="AA309" s="41"/>
      <c r="AB309" s="41"/>
      <c r="AC309" s="41"/>
      <c r="AD309" s="41"/>
      <c r="AE309" s="5" t="str">
        <f t="shared" si="137"/>
        <v/>
      </c>
      <c r="AF309" s="41" t="s">
        <v>103</v>
      </c>
      <c r="AG309" s="41" t="s">
        <v>103</v>
      </c>
      <c r="AH309" s="41"/>
      <c r="AI309" s="41"/>
      <c r="AJ309" s="41"/>
      <c r="AK309" s="41"/>
      <c r="AL309" s="41"/>
      <c r="AM309" s="41"/>
      <c r="AN309" s="41"/>
      <c r="AO309" s="41">
        <v>873</v>
      </c>
      <c r="AP309" s="110" t="s">
        <v>103</v>
      </c>
      <c r="AQ309" s="110" t="s">
        <v>103</v>
      </c>
      <c r="AR309" s="126" t="str">
        <f t="shared" si="138"/>
        <v/>
      </c>
      <c r="AS309" s="126" t="str">
        <f t="shared" si="139"/>
        <v/>
      </c>
      <c r="AT309" s="45">
        <v>915</v>
      </c>
      <c r="AU309" s="128" t="s">
        <v>103</v>
      </c>
      <c r="AV309" s="128" t="s">
        <v>103</v>
      </c>
      <c r="AW309" s="126" t="str">
        <f t="shared" si="140"/>
        <v/>
      </c>
      <c r="AX309" s="126" t="str">
        <f t="shared" si="141"/>
        <v/>
      </c>
      <c r="AY309" s="64" t="str">
        <f t="shared" si="142"/>
        <v/>
      </c>
      <c r="AZ309" s="97" t="s">
        <v>103</v>
      </c>
      <c r="BA309" s="68" t="s">
        <v>103</v>
      </c>
      <c r="BB309" s="68" t="s">
        <v>103</v>
      </c>
      <c r="BC309" s="68" t="s">
        <v>103</v>
      </c>
      <c r="BD309" s="68"/>
      <c r="BE309" s="15"/>
      <c r="BF309" s="5">
        <f t="shared" si="143"/>
        <v>11680</v>
      </c>
      <c r="BG309" s="153">
        <v>3352</v>
      </c>
      <c r="BH309" s="42">
        <v>2352</v>
      </c>
      <c r="BI309" s="42"/>
      <c r="BJ309" s="42"/>
      <c r="BK309" s="42">
        <v>5976</v>
      </c>
      <c r="BL309" s="42"/>
      <c r="BM309" s="15"/>
    </row>
    <row r="310" spans="1:65" outlineLevel="5" x14ac:dyDescent="0.3">
      <c r="A310" s="22">
        <f t="shared" si="144"/>
        <v>9</v>
      </c>
      <c r="B310" s="9">
        <f t="shared" si="129"/>
        <v>45187</v>
      </c>
      <c r="C310" s="150">
        <v>323312</v>
      </c>
      <c r="D310" s="64">
        <f t="shared" si="134"/>
        <v>36.299999999999997</v>
      </c>
      <c r="E310" s="12">
        <v>36</v>
      </c>
      <c r="F310" s="12">
        <v>36.5</v>
      </c>
      <c r="G310" s="12"/>
      <c r="H310" s="12"/>
      <c r="I310" s="12"/>
      <c r="J310" s="12"/>
      <c r="K310" s="12"/>
      <c r="L310" s="12"/>
      <c r="M310" s="74">
        <f t="shared" si="135"/>
        <v>7.2</v>
      </c>
      <c r="N310" s="83">
        <v>7.18</v>
      </c>
      <c r="O310" s="83">
        <v>7.3</v>
      </c>
      <c r="P310" s="83"/>
      <c r="Q310" s="83"/>
      <c r="R310" s="83"/>
      <c r="S310" s="83"/>
      <c r="T310" s="83"/>
      <c r="U310" s="83"/>
      <c r="V310" s="5" t="str">
        <f t="shared" si="136"/>
        <v/>
      </c>
      <c r="W310" s="41" t="s">
        <v>103</v>
      </c>
      <c r="X310" s="41" t="s">
        <v>103</v>
      </c>
      <c r="Y310" s="41"/>
      <c r="Z310" s="41"/>
      <c r="AA310" s="41"/>
      <c r="AB310" s="41"/>
      <c r="AC310" s="41"/>
      <c r="AD310" s="41"/>
      <c r="AE310" s="5" t="str">
        <f t="shared" si="137"/>
        <v/>
      </c>
      <c r="AF310" s="41" t="s">
        <v>103</v>
      </c>
      <c r="AG310" s="41" t="s">
        <v>103</v>
      </c>
      <c r="AH310" s="41"/>
      <c r="AI310" s="41"/>
      <c r="AJ310" s="41"/>
      <c r="AK310" s="41"/>
      <c r="AL310" s="41"/>
      <c r="AM310" s="41"/>
      <c r="AN310" s="41"/>
      <c r="AO310" s="41">
        <v>904</v>
      </c>
      <c r="AP310" s="110" t="s">
        <v>103</v>
      </c>
      <c r="AQ310" s="110" t="s">
        <v>103</v>
      </c>
      <c r="AR310" s="126" t="str">
        <f t="shared" si="138"/>
        <v/>
      </c>
      <c r="AS310" s="126" t="str">
        <f t="shared" si="139"/>
        <v/>
      </c>
      <c r="AT310" s="45">
        <v>953</v>
      </c>
      <c r="AU310" s="128" t="s">
        <v>103</v>
      </c>
      <c r="AV310" s="128" t="s">
        <v>103</v>
      </c>
      <c r="AW310" s="126" t="str">
        <f t="shared" si="140"/>
        <v/>
      </c>
      <c r="AX310" s="126" t="str">
        <f t="shared" si="141"/>
        <v/>
      </c>
      <c r="AY310" s="64" t="str">
        <f t="shared" si="142"/>
        <v/>
      </c>
      <c r="AZ310" s="97">
        <v>76.83</v>
      </c>
      <c r="BA310" s="68" t="s">
        <v>103</v>
      </c>
      <c r="BB310" s="68" t="s">
        <v>103</v>
      </c>
      <c r="BC310" s="68" t="s">
        <v>103</v>
      </c>
      <c r="BD310" s="68"/>
      <c r="BE310" s="15"/>
      <c r="BF310" s="5">
        <f t="shared" si="143"/>
        <v>9073</v>
      </c>
      <c r="BG310" s="42" t="s">
        <v>103</v>
      </c>
      <c r="BH310" s="42">
        <v>2350</v>
      </c>
      <c r="BI310" s="42"/>
      <c r="BJ310" s="42"/>
      <c r="BK310" s="42">
        <v>6723</v>
      </c>
      <c r="BL310" s="42"/>
      <c r="BM310" s="15"/>
    </row>
    <row r="311" spans="1:65" outlineLevel="5" x14ac:dyDescent="0.3">
      <c r="A311" s="22">
        <f t="shared" si="144"/>
        <v>9</v>
      </c>
      <c r="B311" s="9">
        <f t="shared" si="129"/>
        <v>45188</v>
      </c>
      <c r="C311" s="150">
        <v>342232</v>
      </c>
      <c r="D311" s="64">
        <f t="shared" si="134"/>
        <v>36</v>
      </c>
      <c r="E311" s="12">
        <v>35.5</v>
      </c>
      <c r="F311" s="12">
        <v>36.5</v>
      </c>
      <c r="G311" s="12"/>
      <c r="H311" s="12"/>
      <c r="I311" s="12"/>
      <c r="J311" s="12"/>
      <c r="K311" s="12"/>
      <c r="L311" s="12"/>
      <c r="M311" s="74">
        <f t="shared" si="135"/>
        <v>7.2</v>
      </c>
      <c r="N311" s="83">
        <v>7.19</v>
      </c>
      <c r="O311" s="83">
        <v>7.25</v>
      </c>
      <c r="P311" s="83"/>
      <c r="Q311" s="83"/>
      <c r="R311" s="83"/>
      <c r="S311" s="83"/>
      <c r="T311" s="83"/>
      <c r="U311" s="83"/>
      <c r="V311" s="5" t="str">
        <f t="shared" si="136"/>
        <v/>
      </c>
      <c r="W311" s="41" t="s">
        <v>103</v>
      </c>
      <c r="X311" s="41" t="s">
        <v>103</v>
      </c>
      <c r="Y311" s="41"/>
      <c r="Z311" s="41"/>
      <c r="AA311" s="41"/>
      <c r="AB311" s="41"/>
      <c r="AC311" s="41"/>
      <c r="AD311" s="41"/>
      <c r="AE311" s="5" t="str">
        <f t="shared" si="137"/>
        <v/>
      </c>
      <c r="AF311" s="41" t="s">
        <v>103</v>
      </c>
      <c r="AG311" s="41" t="s">
        <v>103</v>
      </c>
      <c r="AH311" s="41"/>
      <c r="AI311" s="41"/>
      <c r="AJ311" s="41"/>
      <c r="AK311" s="41"/>
      <c r="AL311" s="41"/>
      <c r="AM311" s="41"/>
      <c r="AN311" s="41"/>
      <c r="AO311" s="41">
        <v>675</v>
      </c>
      <c r="AP311" s="110" t="s">
        <v>103</v>
      </c>
      <c r="AQ311" s="110" t="s">
        <v>103</v>
      </c>
      <c r="AR311" s="126" t="str">
        <f t="shared" si="138"/>
        <v/>
      </c>
      <c r="AS311" s="126" t="str">
        <f t="shared" si="139"/>
        <v/>
      </c>
      <c r="AT311" s="45">
        <v>716</v>
      </c>
      <c r="AU311" s="128" t="s">
        <v>103</v>
      </c>
      <c r="AV311" s="128" t="s">
        <v>103</v>
      </c>
      <c r="AW311" s="126" t="str">
        <f t="shared" si="140"/>
        <v/>
      </c>
      <c r="AX311" s="126" t="str">
        <f t="shared" si="141"/>
        <v/>
      </c>
      <c r="AY311" s="64" t="str">
        <f t="shared" si="142"/>
        <v/>
      </c>
      <c r="AZ311" s="97">
        <v>77.099999999999994</v>
      </c>
      <c r="BA311" s="68" t="s">
        <v>103</v>
      </c>
      <c r="BB311" s="68" t="s">
        <v>103</v>
      </c>
      <c r="BC311" s="68" t="s">
        <v>103</v>
      </c>
      <c r="BD311" s="68"/>
      <c r="BE311" s="15"/>
      <c r="BF311" s="5">
        <f t="shared" si="143"/>
        <v>9111</v>
      </c>
      <c r="BG311" s="42" t="s">
        <v>103</v>
      </c>
      <c r="BH311" s="42">
        <v>2350</v>
      </c>
      <c r="BI311" s="42"/>
      <c r="BJ311" s="42"/>
      <c r="BK311" s="42">
        <v>6761</v>
      </c>
      <c r="BL311" s="42"/>
      <c r="BM311" s="15"/>
    </row>
    <row r="312" spans="1:65" outlineLevel="5" x14ac:dyDescent="0.3">
      <c r="A312" s="22">
        <f t="shared" si="144"/>
        <v>9</v>
      </c>
      <c r="B312" s="9">
        <f t="shared" si="129"/>
        <v>45189</v>
      </c>
      <c r="C312" s="150">
        <v>337525</v>
      </c>
      <c r="D312" s="64">
        <f t="shared" si="134"/>
        <v>35</v>
      </c>
      <c r="E312" s="12">
        <v>35</v>
      </c>
      <c r="F312" s="12">
        <v>35</v>
      </c>
      <c r="G312" s="12"/>
      <c r="H312" s="12"/>
      <c r="I312" s="12"/>
      <c r="J312" s="12"/>
      <c r="K312" s="12"/>
      <c r="L312" s="12"/>
      <c r="M312" s="74">
        <f t="shared" si="135"/>
        <v>7.1</v>
      </c>
      <c r="N312" s="83">
        <v>7.1</v>
      </c>
      <c r="O312" s="83">
        <v>7.15</v>
      </c>
      <c r="P312" s="83"/>
      <c r="Q312" s="83"/>
      <c r="R312" s="83"/>
      <c r="S312" s="83"/>
      <c r="T312" s="83"/>
      <c r="U312" s="83"/>
      <c r="V312" s="5">
        <f t="shared" si="136"/>
        <v>199</v>
      </c>
      <c r="W312" s="41">
        <v>184</v>
      </c>
      <c r="X312" s="41">
        <v>214</v>
      </c>
      <c r="Y312" s="41"/>
      <c r="Z312" s="41"/>
      <c r="AA312" s="41"/>
      <c r="AB312" s="41"/>
      <c r="AC312" s="41"/>
      <c r="AD312" s="41"/>
      <c r="AE312" s="5">
        <f t="shared" si="137"/>
        <v>4767.5</v>
      </c>
      <c r="AF312" s="41">
        <v>4895</v>
      </c>
      <c r="AG312" s="41">
        <v>4640</v>
      </c>
      <c r="AH312" s="41"/>
      <c r="AI312" s="41"/>
      <c r="AJ312" s="41"/>
      <c r="AK312" s="41"/>
      <c r="AL312" s="41"/>
      <c r="AM312" s="41"/>
      <c r="AN312" s="41"/>
      <c r="AO312" s="41">
        <v>816</v>
      </c>
      <c r="AP312" s="110">
        <v>3.52</v>
      </c>
      <c r="AQ312" s="110">
        <v>2.37</v>
      </c>
      <c r="AR312" s="126">
        <f t="shared" si="138"/>
        <v>67.329545454545453</v>
      </c>
      <c r="AS312" s="126">
        <f t="shared" si="139"/>
        <v>32.670454545454547</v>
      </c>
      <c r="AT312" s="45">
        <v>914</v>
      </c>
      <c r="AU312" s="128">
        <v>2.68</v>
      </c>
      <c r="AV312" s="128">
        <v>1.63</v>
      </c>
      <c r="AW312" s="126">
        <f t="shared" si="140"/>
        <v>60.820895522388049</v>
      </c>
      <c r="AX312" s="126">
        <f t="shared" si="141"/>
        <v>39.179104477611951</v>
      </c>
      <c r="AY312" s="64">
        <f t="shared" si="142"/>
        <v>24.673498091219635</v>
      </c>
      <c r="AZ312" s="97">
        <v>78.069999999999993</v>
      </c>
      <c r="BA312" s="68" t="s">
        <v>103</v>
      </c>
      <c r="BB312" s="68" t="s">
        <v>103</v>
      </c>
      <c r="BC312" s="68" t="s">
        <v>103</v>
      </c>
      <c r="BD312" s="68"/>
      <c r="BE312" s="15"/>
      <c r="BF312" s="5">
        <f t="shared" si="143"/>
        <v>9970</v>
      </c>
      <c r="BG312" s="42">
        <v>794</v>
      </c>
      <c r="BH312" s="42">
        <v>2352</v>
      </c>
      <c r="BI312" s="42"/>
      <c r="BJ312" s="42"/>
      <c r="BK312" s="42">
        <v>6824</v>
      </c>
      <c r="BL312" s="42"/>
      <c r="BM312" s="15"/>
    </row>
    <row r="313" spans="1:65" outlineLevel="5" x14ac:dyDescent="0.3">
      <c r="A313" s="22">
        <f t="shared" si="144"/>
        <v>9</v>
      </c>
      <c r="B313" s="9">
        <f t="shared" si="129"/>
        <v>45190</v>
      </c>
      <c r="C313" s="150">
        <v>239217</v>
      </c>
      <c r="D313" s="64">
        <f t="shared" si="134"/>
        <v>35.299999999999997</v>
      </c>
      <c r="E313" s="12">
        <v>35</v>
      </c>
      <c r="F313" s="12">
        <v>35.5</v>
      </c>
      <c r="G313" s="12"/>
      <c r="H313" s="12"/>
      <c r="I313" s="12"/>
      <c r="J313" s="12"/>
      <c r="K313" s="12"/>
      <c r="L313" s="12"/>
      <c r="M313" s="74">
        <f t="shared" si="135"/>
        <v>7</v>
      </c>
      <c r="N313" s="83">
        <v>6.94</v>
      </c>
      <c r="O313" s="83">
        <v>7.07</v>
      </c>
      <c r="P313" s="83"/>
      <c r="Q313" s="83"/>
      <c r="R313" s="83"/>
      <c r="S313" s="83"/>
      <c r="T313" s="83"/>
      <c r="U313" s="83"/>
      <c r="V313" s="5" t="str">
        <f t="shared" si="136"/>
        <v/>
      </c>
      <c r="W313" s="41" t="s">
        <v>103</v>
      </c>
      <c r="X313" s="41" t="s">
        <v>103</v>
      </c>
      <c r="Y313" s="41"/>
      <c r="Z313" s="41"/>
      <c r="AA313" s="41"/>
      <c r="AB313" s="41"/>
      <c r="AC313" s="41"/>
      <c r="AD313" s="41"/>
      <c r="AE313" s="5" t="str">
        <f t="shared" si="137"/>
        <v/>
      </c>
      <c r="AF313" s="41" t="s">
        <v>103</v>
      </c>
      <c r="AG313" s="41" t="s">
        <v>103</v>
      </c>
      <c r="AH313" s="41"/>
      <c r="AI313" s="41"/>
      <c r="AJ313" s="41"/>
      <c r="AK313" s="41"/>
      <c r="AL313" s="41"/>
      <c r="AM313" s="41"/>
      <c r="AN313" s="41"/>
      <c r="AO313" s="41">
        <v>538</v>
      </c>
      <c r="AP313" s="110" t="s">
        <v>103</v>
      </c>
      <c r="AQ313" s="110" t="s">
        <v>103</v>
      </c>
      <c r="AR313" s="126" t="str">
        <f t="shared" si="138"/>
        <v/>
      </c>
      <c r="AS313" s="126" t="str">
        <f t="shared" si="139"/>
        <v/>
      </c>
      <c r="AT313" s="45">
        <v>600</v>
      </c>
      <c r="AU313" s="128" t="s">
        <v>103</v>
      </c>
      <c r="AV313" s="128" t="s">
        <v>103</v>
      </c>
      <c r="AW313" s="126" t="str">
        <f t="shared" si="140"/>
        <v/>
      </c>
      <c r="AX313" s="126" t="str">
        <f t="shared" si="141"/>
        <v/>
      </c>
      <c r="AY313" s="64" t="str">
        <f t="shared" si="142"/>
        <v/>
      </c>
      <c r="AZ313" s="97">
        <v>78.11</v>
      </c>
      <c r="BA313" s="68" t="s">
        <v>103</v>
      </c>
      <c r="BB313" s="68" t="s">
        <v>103</v>
      </c>
      <c r="BC313" s="68" t="s">
        <v>103</v>
      </c>
      <c r="BD313" s="68"/>
      <c r="BE313" s="15"/>
      <c r="BF313" s="5">
        <f t="shared" si="143"/>
        <v>2920</v>
      </c>
      <c r="BG313" s="42">
        <v>532</v>
      </c>
      <c r="BH313" s="42">
        <v>2352</v>
      </c>
      <c r="BI313" s="42"/>
      <c r="BJ313" s="42"/>
      <c r="BK313" s="153">
        <v>36</v>
      </c>
      <c r="BL313" s="42"/>
      <c r="BM313" s="15"/>
    </row>
    <row r="314" spans="1:65" outlineLevel="5" x14ac:dyDescent="0.3">
      <c r="A314" s="22">
        <f t="shared" si="144"/>
        <v>9</v>
      </c>
      <c r="B314" s="9">
        <f t="shared" si="129"/>
        <v>45191</v>
      </c>
      <c r="C314" s="150">
        <v>340671</v>
      </c>
      <c r="D314" s="64">
        <f t="shared" si="134"/>
        <v>35.299999999999997</v>
      </c>
      <c r="E314" s="12">
        <v>35</v>
      </c>
      <c r="F314" s="12">
        <v>35.5</v>
      </c>
      <c r="G314" s="12"/>
      <c r="H314" s="12"/>
      <c r="I314" s="12"/>
      <c r="J314" s="12"/>
      <c r="K314" s="12"/>
      <c r="L314" s="12"/>
      <c r="M314" s="74">
        <f t="shared" si="135"/>
        <v>7.2</v>
      </c>
      <c r="N314" s="83">
        <v>7.15</v>
      </c>
      <c r="O314" s="83">
        <v>7.21</v>
      </c>
      <c r="P314" s="83"/>
      <c r="Q314" s="83"/>
      <c r="R314" s="83"/>
      <c r="S314" s="83"/>
      <c r="T314" s="83"/>
      <c r="U314" s="83"/>
      <c r="V314" s="5" t="str">
        <f t="shared" si="136"/>
        <v/>
      </c>
      <c r="W314" s="41" t="s">
        <v>103</v>
      </c>
      <c r="X314" s="41" t="s">
        <v>103</v>
      </c>
      <c r="Y314" s="41"/>
      <c r="Z314" s="41"/>
      <c r="AA314" s="41"/>
      <c r="AB314" s="41"/>
      <c r="AC314" s="41"/>
      <c r="AD314" s="41"/>
      <c r="AE314" s="5" t="str">
        <f t="shared" si="137"/>
        <v/>
      </c>
      <c r="AF314" s="41" t="s">
        <v>103</v>
      </c>
      <c r="AG314" s="41" t="s">
        <v>103</v>
      </c>
      <c r="AH314" s="41"/>
      <c r="AI314" s="41"/>
      <c r="AJ314" s="41"/>
      <c r="AK314" s="41"/>
      <c r="AL314" s="41"/>
      <c r="AM314" s="41"/>
      <c r="AN314" s="41"/>
      <c r="AO314" s="41">
        <v>847</v>
      </c>
      <c r="AP314" s="110" t="s">
        <v>103</v>
      </c>
      <c r="AQ314" s="110" t="s">
        <v>103</v>
      </c>
      <c r="AR314" s="126" t="str">
        <f t="shared" si="138"/>
        <v/>
      </c>
      <c r="AS314" s="126" t="str">
        <f t="shared" si="139"/>
        <v/>
      </c>
      <c r="AT314" s="45">
        <v>909</v>
      </c>
      <c r="AU314" s="128" t="s">
        <v>103</v>
      </c>
      <c r="AV314" s="128" t="s">
        <v>103</v>
      </c>
      <c r="AW314" s="126" t="str">
        <f t="shared" si="140"/>
        <v/>
      </c>
      <c r="AX314" s="126" t="str">
        <f t="shared" si="141"/>
        <v/>
      </c>
      <c r="AY314" s="64" t="str">
        <f t="shared" si="142"/>
        <v/>
      </c>
      <c r="AZ314" s="97">
        <v>78.2</v>
      </c>
      <c r="BA314" s="68">
        <v>64</v>
      </c>
      <c r="BB314" s="68">
        <v>34.799999999999997</v>
      </c>
      <c r="BC314" s="68">
        <f>17*0.0001</f>
        <v>1.7000000000000001E-3</v>
      </c>
      <c r="BD314" s="68"/>
      <c r="BE314" s="15"/>
      <c r="BF314" s="5">
        <f t="shared" si="143"/>
        <v>9191</v>
      </c>
      <c r="BG314" s="42">
        <v>4326</v>
      </c>
      <c r="BH314" s="42">
        <v>2352</v>
      </c>
      <c r="BI314" s="42"/>
      <c r="BJ314" s="42"/>
      <c r="BK314" s="42">
        <v>2513</v>
      </c>
      <c r="BL314" s="42"/>
      <c r="BM314" s="15"/>
    </row>
    <row r="315" spans="1:65" outlineLevel="5" x14ac:dyDescent="0.3">
      <c r="A315" s="22">
        <f t="shared" si="144"/>
        <v>9</v>
      </c>
      <c r="B315" s="9">
        <f t="shared" si="129"/>
        <v>45192</v>
      </c>
      <c r="C315" s="150">
        <v>342936</v>
      </c>
      <c r="D315" s="64">
        <f t="shared" si="134"/>
        <v>35</v>
      </c>
      <c r="E315" s="12">
        <v>35</v>
      </c>
      <c r="F315" s="12">
        <v>35</v>
      </c>
      <c r="G315" s="12"/>
      <c r="H315" s="12"/>
      <c r="I315" s="12"/>
      <c r="J315" s="12"/>
      <c r="K315" s="12"/>
      <c r="L315" s="12"/>
      <c r="M315" s="74">
        <f t="shared" si="135"/>
        <v>7.2</v>
      </c>
      <c r="N315" s="83">
        <v>7.16</v>
      </c>
      <c r="O315" s="83">
        <v>7.2</v>
      </c>
      <c r="P315" s="83"/>
      <c r="Q315" s="83"/>
      <c r="R315" s="83"/>
      <c r="S315" s="83"/>
      <c r="T315" s="83"/>
      <c r="U315" s="83"/>
      <c r="V315" s="5" t="str">
        <f t="shared" si="136"/>
        <v/>
      </c>
      <c r="W315" s="41" t="s">
        <v>103</v>
      </c>
      <c r="X315" s="41" t="s">
        <v>103</v>
      </c>
      <c r="Y315" s="41"/>
      <c r="Z315" s="41"/>
      <c r="AA315" s="41"/>
      <c r="AB315" s="41"/>
      <c r="AC315" s="41"/>
      <c r="AD315" s="41"/>
      <c r="AE315" s="5" t="str">
        <f t="shared" si="137"/>
        <v/>
      </c>
      <c r="AF315" s="41" t="s">
        <v>103</v>
      </c>
      <c r="AG315" s="41" t="s">
        <v>103</v>
      </c>
      <c r="AH315" s="41"/>
      <c r="AI315" s="41"/>
      <c r="AJ315" s="41"/>
      <c r="AK315" s="41"/>
      <c r="AL315" s="41"/>
      <c r="AM315" s="41"/>
      <c r="AN315" s="41"/>
      <c r="AO315" s="41">
        <v>774</v>
      </c>
      <c r="AP315" s="110" t="s">
        <v>103</v>
      </c>
      <c r="AQ315" s="110" t="s">
        <v>103</v>
      </c>
      <c r="AR315" s="126" t="str">
        <f t="shared" si="138"/>
        <v/>
      </c>
      <c r="AS315" s="126" t="str">
        <f t="shared" si="139"/>
        <v/>
      </c>
      <c r="AT315" s="45">
        <v>835</v>
      </c>
      <c r="AU315" s="128" t="s">
        <v>103</v>
      </c>
      <c r="AV315" s="128" t="s">
        <v>103</v>
      </c>
      <c r="AW315" s="126" t="str">
        <f t="shared" si="140"/>
        <v/>
      </c>
      <c r="AX315" s="126" t="str">
        <f t="shared" si="141"/>
        <v/>
      </c>
      <c r="AY315" s="64" t="str">
        <f t="shared" si="142"/>
        <v/>
      </c>
      <c r="AZ315" s="97" t="s">
        <v>103</v>
      </c>
      <c r="BA315" s="68"/>
      <c r="BB315" s="68"/>
      <c r="BC315" s="68"/>
      <c r="BD315" s="68"/>
      <c r="BE315" s="15"/>
      <c r="BF315" s="5">
        <f t="shared" si="143"/>
        <v>11818</v>
      </c>
      <c r="BG315" s="42">
        <v>2193</v>
      </c>
      <c r="BH315" s="42">
        <v>2352</v>
      </c>
      <c r="BI315" s="42"/>
      <c r="BJ315" s="42"/>
      <c r="BK315" s="42">
        <v>7273</v>
      </c>
      <c r="BL315" s="42"/>
      <c r="BM315" s="15"/>
    </row>
    <row r="316" spans="1:65" outlineLevel="5" x14ac:dyDescent="0.3">
      <c r="A316" s="22">
        <f t="shared" si="144"/>
        <v>9</v>
      </c>
      <c r="B316" s="9">
        <f t="shared" si="129"/>
        <v>45193</v>
      </c>
      <c r="C316" s="150">
        <v>340465</v>
      </c>
      <c r="D316" s="64">
        <f t="shared" si="134"/>
        <v>35.799999999999997</v>
      </c>
      <c r="E316" s="12">
        <v>35</v>
      </c>
      <c r="F316" s="12">
        <v>36.5</v>
      </c>
      <c r="G316" s="12"/>
      <c r="H316" s="12"/>
      <c r="I316" s="12"/>
      <c r="J316" s="12"/>
      <c r="K316" s="12"/>
      <c r="L316" s="12"/>
      <c r="M316" s="74">
        <f t="shared" si="135"/>
        <v>7.2</v>
      </c>
      <c r="N316" s="83">
        <v>7.18</v>
      </c>
      <c r="O316" s="83">
        <v>7.22</v>
      </c>
      <c r="P316" s="83"/>
      <c r="Q316" s="83"/>
      <c r="R316" s="83"/>
      <c r="S316" s="83"/>
      <c r="T316" s="83"/>
      <c r="U316" s="83"/>
      <c r="V316" s="5" t="str">
        <f t="shared" si="136"/>
        <v/>
      </c>
      <c r="W316" s="41" t="s">
        <v>103</v>
      </c>
      <c r="X316" s="41" t="s">
        <v>103</v>
      </c>
      <c r="Y316" s="41"/>
      <c r="Z316" s="41"/>
      <c r="AA316" s="41"/>
      <c r="AB316" s="41"/>
      <c r="AC316" s="41"/>
      <c r="AD316" s="41"/>
      <c r="AE316" s="5" t="str">
        <f t="shared" si="137"/>
        <v/>
      </c>
      <c r="AF316" s="41" t="s">
        <v>103</v>
      </c>
      <c r="AG316" s="41" t="s">
        <v>103</v>
      </c>
      <c r="AH316" s="41"/>
      <c r="AI316" s="41"/>
      <c r="AJ316" s="41"/>
      <c r="AK316" s="41"/>
      <c r="AL316" s="41"/>
      <c r="AM316" s="41"/>
      <c r="AN316" s="41"/>
      <c r="AO316" s="41">
        <v>870</v>
      </c>
      <c r="AP316" s="110" t="s">
        <v>103</v>
      </c>
      <c r="AQ316" s="110" t="s">
        <v>103</v>
      </c>
      <c r="AR316" s="126" t="str">
        <f t="shared" si="138"/>
        <v/>
      </c>
      <c r="AS316" s="126" t="str">
        <f t="shared" si="139"/>
        <v/>
      </c>
      <c r="AT316" s="45">
        <v>914</v>
      </c>
      <c r="AU316" s="128" t="s">
        <v>103</v>
      </c>
      <c r="AV316" s="128" t="s">
        <v>103</v>
      </c>
      <c r="AW316" s="126" t="str">
        <f t="shared" si="140"/>
        <v/>
      </c>
      <c r="AX316" s="126" t="str">
        <f t="shared" si="141"/>
        <v/>
      </c>
      <c r="AY316" s="64" t="str">
        <f t="shared" si="142"/>
        <v/>
      </c>
      <c r="AZ316" s="97" t="s">
        <v>103</v>
      </c>
      <c r="BA316" s="68"/>
      <c r="BB316" s="68"/>
      <c r="BC316" s="68"/>
      <c r="BD316" s="68"/>
      <c r="BE316" s="15"/>
      <c r="BF316" s="5">
        <f t="shared" si="143"/>
        <v>12626</v>
      </c>
      <c r="BG316" s="42">
        <v>3157</v>
      </c>
      <c r="BH316" s="42">
        <v>2352</v>
      </c>
      <c r="BI316" s="42"/>
      <c r="BJ316" s="42"/>
      <c r="BK316" s="42">
        <v>7117</v>
      </c>
      <c r="BL316" s="42"/>
      <c r="BM316" s="15"/>
    </row>
    <row r="317" spans="1:65" outlineLevel="5" x14ac:dyDescent="0.3">
      <c r="A317" s="22">
        <f t="shared" si="144"/>
        <v>9</v>
      </c>
      <c r="B317" s="9">
        <f t="shared" si="129"/>
        <v>45194</v>
      </c>
      <c r="C317" s="150">
        <v>338997</v>
      </c>
      <c r="D317" s="64">
        <f t="shared" si="134"/>
        <v>36.5</v>
      </c>
      <c r="E317" s="12">
        <v>37</v>
      </c>
      <c r="F317" s="12">
        <v>36</v>
      </c>
      <c r="G317" s="12"/>
      <c r="H317" s="12"/>
      <c r="I317" s="12"/>
      <c r="J317" s="12"/>
      <c r="K317" s="12"/>
      <c r="L317" s="12"/>
      <c r="M317" s="74">
        <f t="shared" si="135"/>
        <v>7.2</v>
      </c>
      <c r="N317" s="83">
        <v>7.16</v>
      </c>
      <c r="O317" s="83">
        <v>7.2</v>
      </c>
      <c r="P317" s="83"/>
      <c r="Q317" s="83"/>
      <c r="R317" s="83"/>
      <c r="S317" s="83"/>
      <c r="T317" s="83"/>
      <c r="U317" s="83"/>
      <c r="V317" s="5" t="str">
        <f t="shared" si="136"/>
        <v/>
      </c>
      <c r="W317" s="41" t="s">
        <v>103</v>
      </c>
      <c r="X317" s="41" t="s">
        <v>103</v>
      </c>
      <c r="Y317" s="41"/>
      <c r="Z317" s="41"/>
      <c r="AA317" s="41"/>
      <c r="AB317" s="41"/>
      <c r="AC317" s="41"/>
      <c r="AD317" s="41"/>
      <c r="AE317" s="5" t="str">
        <f t="shared" si="137"/>
        <v/>
      </c>
      <c r="AF317" s="41" t="s">
        <v>103</v>
      </c>
      <c r="AG317" s="41" t="s">
        <v>103</v>
      </c>
      <c r="AH317" s="41"/>
      <c r="AI317" s="41"/>
      <c r="AJ317" s="41"/>
      <c r="AK317" s="41"/>
      <c r="AL317" s="41"/>
      <c r="AM317" s="41"/>
      <c r="AN317" s="41"/>
      <c r="AO317" s="41">
        <v>848</v>
      </c>
      <c r="AP317" s="110" t="s">
        <v>103</v>
      </c>
      <c r="AQ317" s="110" t="s">
        <v>103</v>
      </c>
      <c r="AR317" s="126" t="str">
        <f t="shared" si="138"/>
        <v/>
      </c>
      <c r="AS317" s="126" t="str">
        <f t="shared" si="139"/>
        <v/>
      </c>
      <c r="AT317" s="45">
        <v>905</v>
      </c>
      <c r="AU317" s="128" t="s">
        <v>103</v>
      </c>
      <c r="AV317" s="128" t="s">
        <v>103</v>
      </c>
      <c r="AW317" s="126" t="str">
        <f t="shared" si="140"/>
        <v/>
      </c>
      <c r="AX317" s="126" t="str">
        <f t="shared" si="141"/>
        <v/>
      </c>
      <c r="AY317" s="64" t="str">
        <f t="shared" si="142"/>
        <v/>
      </c>
      <c r="AZ317" s="97">
        <v>78.12</v>
      </c>
      <c r="BA317" s="68"/>
      <c r="BB317" s="68"/>
      <c r="BC317" s="68"/>
      <c r="BD317" s="68"/>
      <c r="BE317" s="15"/>
      <c r="BF317" s="5">
        <f t="shared" si="143"/>
        <v>13857</v>
      </c>
      <c r="BG317" s="42">
        <v>4716</v>
      </c>
      <c r="BH317" s="42">
        <v>2352</v>
      </c>
      <c r="BI317" s="42"/>
      <c r="BJ317" s="42"/>
      <c r="BK317" s="42">
        <v>6789</v>
      </c>
      <c r="BL317" s="42"/>
      <c r="BM317" s="15"/>
    </row>
    <row r="318" spans="1:65" outlineLevel="5" x14ac:dyDescent="0.3">
      <c r="A318" s="22">
        <f t="shared" si="144"/>
        <v>9</v>
      </c>
      <c r="B318" s="9">
        <f t="shared" si="129"/>
        <v>45195</v>
      </c>
      <c r="C318" s="150">
        <v>337165</v>
      </c>
      <c r="D318" s="64">
        <f t="shared" si="134"/>
        <v>36.799999999999997</v>
      </c>
      <c r="E318" s="12">
        <v>37</v>
      </c>
      <c r="F318" s="12">
        <v>36.5</v>
      </c>
      <c r="G318" s="12"/>
      <c r="H318" s="12"/>
      <c r="I318" s="12"/>
      <c r="J318" s="12"/>
      <c r="K318" s="12"/>
      <c r="L318" s="12"/>
      <c r="M318" s="74">
        <f t="shared" si="135"/>
        <v>7.1</v>
      </c>
      <c r="N318" s="83">
        <v>7.15</v>
      </c>
      <c r="O318" s="83">
        <v>7.1</v>
      </c>
      <c r="P318" s="83"/>
      <c r="Q318" s="83"/>
      <c r="R318" s="83"/>
      <c r="S318" s="83"/>
      <c r="T318" s="83"/>
      <c r="U318" s="83"/>
      <c r="V318" s="5">
        <f t="shared" si="136"/>
        <v>173.5</v>
      </c>
      <c r="W318" s="41">
        <v>177</v>
      </c>
      <c r="X318" s="41">
        <v>170</v>
      </c>
      <c r="Y318" s="41"/>
      <c r="Z318" s="41"/>
      <c r="AA318" s="41"/>
      <c r="AB318" s="41"/>
      <c r="AC318" s="41"/>
      <c r="AD318" s="41"/>
      <c r="AE318" s="5">
        <f t="shared" si="137"/>
        <v>4550</v>
      </c>
      <c r="AF318" s="41">
        <v>4220</v>
      </c>
      <c r="AG318" s="41">
        <v>4880</v>
      </c>
      <c r="AH318" s="41"/>
      <c r="AI318" s="41"/>
      <c r="AJ318" s="41"/>
      <c r="AK318" s="41"/>
      <c r="AL318" s="41"/>
      <c r="AM318" s="41"/>
      <c r="AN318" s="41"/>
      <c r="AO318" s="41">
        <v>857</v>
      </c>
      <c r="AP318" s="110">
        <v>3.09</v>
      </c>
      <c r="AQ318" s="110">
        <v>2.25</v>
      </c>
      <c r="AR318" s="126">
        <f t="shared" si="138"/>
        <v>72.815533980582529</v>
      </c>
      <c r="AS318" s="126">
        <f t="shared" si="139"/>
        <v>27.184466019417471</v>
      </c>
      <c r="AT318" s="45">
        <v>923</v>
      </c>
      <c r="AU318" s="128">
        <v>2.81</v>
      </c>
      <c r="AV318" s="128">
        <v>1.68</v>
      </c>
      <c r="AW318" s="126">
        <f t="shared" si="140"/>
        <v>59.786476868327398</v>
      </c>
      <c r="AX318" s="126">
        <f t="shared" si="141"/>
        <v>40.213523131672602</v>
      </c>
      <c r="AY318" s="64">
        <f t="shared" si="142"/>
        <v>44.495575221238958</v>
      </c>
      <c r="AZ318" s="97">
        <v>76.09</v>
      </c>
      <c r="BA318" s="68"/>
      <c r="BB318" s="68"/>
      <c r="BC318" s="68"/>
      <c r="BD318" s="68"/>
      <c r="BE318" s="15"/>
      <c r="BF318" s="5">
        <f t="shared" si="143"/>
        <v>13092</v>
      </c>
      <c r="BG318" s="42">
        <v>3561</v>
      </c>
      <c r="BH318" s="42">
        <v>2350</v>
      </c>
      <c r="BI318" s="42"/>
      <c r="BJ318" s="42"/>
      <c r="BK318" s="42">
        <v>7181</v>
      </c>
      <c r="BL318" s="42"/>
      <c r="BM318" s="15"/>
    </row>
    <row r="319" spans="1:65" outlineLevel="5" x14ac:dyDescent="0.3">
      <c r="A319" s="22">
        <f t="shared" si="144"/>
        <v>9</v>
      </c>
      <c r="B319" s="9">
        <f t="shared" si="129"/>
        <v>45196</v>
      </c>
      <c r="C319" s="150">
        <v>337350</v>
      </c>
      <c r="D319" s="64">
        <f t="shared" si="134"/>
        <v>36.5</v>
      </c>
      <c r="E319" s="12">
        <v>36.5</v>
      </c>
      <c r="F319" s="12">
        <v>36.5</v>
      </c>
      <c r="G319" s="12"/>
      <c r="H319" s="12"/>
      <c r="I319" s="12"/>
      <c r="J319" s="12"/>
      <c r="K319" s="12"/>
      <c r="L319" s="12"/>
      <c r="M319" s="74">
        <f t="shared" si="135"/>
        <v>7.1</v>
      </c>
      <c r="N319" s="83">
        <v>7.13</v>
      </c>
      <c r="O319" s="83">
        <v>7.11</v>
      </c>
      <c r="P319" s="83"/>
      <c r="Q319" s="83"/>
      <c r="R319" s="83"/>
      <c r="S319" s="83"/>
      <c r="T319" s="83"/>
      <c r="U319" s="83"/>
      <c r="V319" s="5" t="str">
        <f t="shared" si="136"/>
        <v/>
      </c>
      <c r="W319" s="41" t="s">
        <v>103</v>
      </c>
      <c r="X319" s="41"/>
      <c r="Y319" s="41"/>
      <c r="Z319" s="41"/>
      <c r="AA319" s="41"/>
      <c r="AB319" s="41"/>
      <c r="AC319" s="41"/>
      <c r="AD319" s="41"/>
      <c r="AE319" s="5" t="str">
        <f t="shared" si="137"/>
        <v/>
      </c>
      <c r="AF319" s="41"/>
      <c r="AG319" s="41"/>
      <c r="AH319" s="41"/>
      <c r="AI319" s="41"/>
      <c r="AJ319" s="41"/>
      <c r="AK319" s="41"/>
      <c r="AL319" s="41"/>
      <c r="AM319" s="41"/>
      <c r="AN319" s="41"/>
      <c r="AO319" s="41">
        <v>820</v>
      </c>
      <c r="AP319" s="110"/>
      <c r="AQ319" s="110"/>
      <c r="AR319" s="126" t="str">
        <f t="shared" si="138"/>
        <v/>
      </c>
      <c r="AS319" s="126" t="str">
        <f t="shared" si="139"/>
        <v/>
      </c>
      <c r="AT319" s="45">
        <v>883</v>
      </c>
      <c r="AU319" s="128"/>
      <c r="AV319" s="129"/>
      <c r="AW319" s="126" t="str">
        <f t="shared" si="140"/>
        <v/>
      </c>
      <c r="AX319" s="126" t="str">
        <f t="shared" si="141"/>
        <v/>
      </c>
      <c r="AY319" s="64" t="str">
        <f t="shared" si="142"/>
        <v/>
      </c>
      <c r="AZ319" s="97">
        <v>76.17</v>
      </c>
      <c r="BA319" s="68"/>
      <c r="BB319" s="68"/>
      <c r="BC319" s="68"/>
      <c r="BD319" s="68"/>
      <c r="BE319" s="15"/>
      <c r="BF319" s="5">
        <f t="shared" si="143"/>
        <v>9555</v>
      </c>
      <c r="BG319" s="42" t="s">
        <v>103</v>
      </c>
      <c r="BH319" s="42">
        <v>2350</v>
      </c>
      <c r="BI319" s="42"/>
      <c r="BJ319" s="42"/>
      <c r="BK319" s="42">
        <v>7205</v>
      </c>
      <c r="BL319" s="42"/>
      <c r="BM319" s="15"/>
    </row>
    <row r="320" spans="1:65" outlineLevel="5" x14ac:dyDescent="0.3">
      <c r="A320" s="22">
        <f t="shared" si="144"/>
        <v>9</v>
      </c>
      <c r="B320" s="9">
        <f t="shared" si="129"/>
        <v>45197</v>
      </c>
      <c r="C320" s="150">
        <v>335115</v>
      </c>
      <c r="D320" s="64">
        <f t="shared" si="134"/>
        <v>35.5</v>
      </c>
      <c r="E320" s="12">
        <v>36</v>
      </c>
      <c r="F320" s="12">
        <v>35</v>
      </c>
      <c r="G320" s="12"/>
      <c r="H320" s="12"/>
      <c r="I320" s="12"/>
      <c r="J320" s="12"/>
      <c r="K320" s="12"/>
      <c r="L320" s="12"/>
      <c r="M320" s="74">
        <f t="shared" si="135"/>
        <v>7.1</v>
      </c>
      <c r="N320" s="83">
        <v>7.11</v>
      </c>
      <c r="O320" s="83">
        <v>7.12</v>
      </c>
      <c r="P320" s="83"/>
      <c r="Q320" s="83"/>
      <c r="R320" s="83"/>
      <c r="S320" s="83"/>
      <c r="T320" s="83"/>
      <c r="U320" s="83"/>
      <c r="V320" s="5" t="str">
        <f t="shared" si="136"/>
        <v/>
      </c>
      <c r="W320" s="41"/>
      <c r="X320" s="41"/>
      <c r="Y320" s="41"/>
      <c r="Z320" s="41"/>
      <c r="AA320" s="41"/>
      <c r="AB320" s="41"/>
      <c r="AC320" s="41"/>
      <c r="AD320" s="41"/>
      <c r="AE320" s="5" t="str">
        <f t="shared" si="137"/>
        <v/>
      </c>
      <c r="AF320" s="41"/>
      <c r="AG320" s="41"/>
      <c r="AH320" s="41"/>
      <c r="AI320" s="41"/>
      <c r="AJ320" s="41"/>
      <c r="AK320" s="41"/>
      <c r="AL320" s="41"/>
      <c r="AM320" s="41"/>
      <c r="AN320" s="41"/>
      <c r="AO320" s="41">
        <v>854</v>
      </c>
      <c r="AP320" s="110"/>
      <c r="AQ320" s="110"/>
      <c r="AR320" s="126" t="str">
        <f t="shared" si="138"/>
        <v/>
      </c>
      <c r="AS320" s="126" t="str">
        <f t="shared" si="139"/>
        <v/>
      </c>
      <c r="AT320" s="45">
        <v>937</v>
      </c>
      <c r="AU320" s="128"/>
      <c r="AV320" s="129"/>
      <c r="AW320" s="126" t="str">
        <f t="shared" si="140"/>
        <v/>
      </c>
      <c r="AX320" s="126" t="str">
        <f t="shared" si="141"/>
        <v/>
      </c>
      <c r="AY320" s="64" t="str">
        <f t="shared" si="142"/>
        <v/>
      </c>
      <c r="AZ320" s="97"/>
      <c r="BA320" s="68"/>
      <c r="BB320" s="68"/>
      <c r="BC320" s="68"/>
      <c r="BD320" s="68"/>
      <c r="BE320" s="15"/>
      <c r="BF320" s="5">
        <f t="shared" si="143"/>
        <v>9573</v>
      </c>
      <c r="BG320" s="42" t="s">
        <v>103</v>
      </c>
      <c r="BH320" s="42">
        <v>2352</v>
      </c>
      <c r="BI320" s="42"/>
      <c r="BJ320" s="42"/>
      <c r="BK320" s="42">
        <v>7221</v>
      </c>
      <c r="BL320" s="42"/>
      <c r="BM320" s="15"/>
    </row>
    <row r="321" spans="1:65" outlineLevel="5" x14ac:dyDescent="0.3">
      <c r="A321" s="22">
        <f t="shared" si="144"/>
        <v>9</v>
      </c>
      <c r="B321" s="9">
        <f t="shared" si="129"/>
        <v>45198</v>
      </c>
      <c r="C321" s="150">
        <v>344199</v>
      </c>
      <c r="D321" s="64">
        <f t="shared" si="134"/>
        <v>35.799999999999997</v>
      </c>
      <c r="E321" s="12">
        <v>35.5</v>
      </c>
      <c r="F321" s="12">
        <v>36</v>
      </c>
      <c r="G321" s="12"/>
      <c r="H321" s="12"/>
      <c r="I321" s="12"/>
      <c r="J321" s="12"/>
      <c r="K321" s="12"/>
      <c r="L321" s="12"/>
      <c r="M321" s="74">
        <f t="shared" si="135"/>
        <v>7.1</v>
      </c>
      <c r="N321" s="83">
        <v>7.14</v>
      </c>
      <c r="O321" s="83">
        <v>7.11</v>
      </c>
      <c r="P321" s="83"/>
      <c r="Q321" s="83"/>
      <c r="R321" s="83"/>
      <c r="S321" s="83"/>
      <c r="T321" s="83"/>
      <c r="U321" s="83"/>
      <c r="V321" s="5" t="str">
        <f t="shared" si="136"/>
        <v/>
      </c>
      <c r="W321" s="41"/>
      <c r="X321" s="41"/>
      <c r="Y321" s="41"/>
      <c r="Z321" s="41"/>
      <c r="AA321" s="41"/>
      <c r="AB321" s="41"/>
      <c r="AC321" s="41"/>
      <c r="AD321" s="41"/>
      <c r="AE321" s="5" t="str">
        <f t="shared" si="137"/>
        <v/>
      </c>
      <c r="AF321" s="41"/>
      <c r="AG321" s="41"/>
      <c r="AH321" s="41"/>
      <c r="AI321" s="41"/>
      <c r="AJ321" s="41"/>
      <c r="AK321" s="41"/>
      <c r="AL321" s="41"/>
      <c r="AM321" s="41"/>
      <c r="AN321" s="41"/>
      <c r="AO321" s="41">
        <v>904</v>
      </c>
      <c r="AP321" s="110"/>
      <c r="AQ321" s="111"/>
      <c r="AR321" s="126" t="str">
        <f t="shared" si="138"/>
        <v/>
      </c>
      <c r="AS321" s="126" t="str">
        <f t="shared" si="139"/>
        <v/>
      </c>
      <c r="AT321" s="45">
        <v>958</v>
      </c>
      <c r="AU321" s="128"/>
      <c r="AV321" s="129"/>
      <c r="AW321" s="126" t="str">
        <f t="shared" si="140"/>
        <v/>
      </c>
      <c r="AX321" s="126" t="str">
        <f t="shared" si="141"/>
        <v/>
      </c>
      <c r="AY321" s="64" t="str">
        <f t="shared" si="142"/>
        <v/>
      </c>
      <c r="AZ321" s="97"/>
      <c r="BA321" s="68"/>
      <c r="BB321" s="68"/>
      <c r="BC321" s="68"/>
      <c r="BD321" s="68"/>
      <c r="BE321" s="15"/>
      <c r="BF321" s="5">
        <f t="shared" si="143"/>
        <v>12554</v>
      </c>
      <c r="BG321" s="42">
        <v>2922</v>
      </c>
      <c r="BH321" s="42">
        <v>2352</v>
      </c>
      <c r="BI321" s="42"/>
      <c r="BJ321" s="42"/>
      <c r="BK321" s="42">
        <v>7280</v>
      </c>
      <c r="BL321" s="42"/>
      <c r="BM321" s="15"/>
    </row>
    <row r="322" spans="1:65" ht="17.25" outlineLevel="5" thickBot="1" x14ac:dyDescent="0.35">
      <c r="A322" s="31">
        <f t="shared" si="144"/>
        <v>9</v>
      </c>
      <c r="B322" s="32">
        <f t="shared" si="129"/>
        <v>45199</v>
      </c>
      <c r="C322" s="150">
        <v>341223</v>
      </c>
      <c r="D322" s="64">
        <f t="shared" si="134"/>
        <v>36</v>
      </c>
      <c r="E322" s="12">
        <v>36</v>
      </c>
      <c r="F322" s="12">
        <v>36</v>
      </c>
      <c r="G322" s="12"/>
      <c r="H322" s="12"/>
      <c r="I322" s="12"/>
      <c r="J322" s="12"/>
      <c r="K322" s="12"/>
      <c r="L322" s="12"/>
      <c r="M322" s="74">
        <f t="shared" si="135"/>
        <v>7.2</v>
      </c>
      <c r="N322" s="83">
        <v>7.15</v>
      </c>
      <c r="O322" s="83">
        <v>7.15</v>
      </c>
      <c r="P322" s="83"/>
      <c r="Q322" s="83"/>
      <c r="R322" s="83"/>
      <c r="S322" s="83"/>
      <c r="T322" s="83"/>
      <c r="U322" s="83"/>
      <c r="V322" s="5" t="str">
        <f t="shared" si="136"/>
        <v/>
      </c>
      <c r="W322" s="41"/>
      <c r="X322" s="41"/>
      <c r="Y322" s="41"/>
      <c r="Z322" s="41"/>
      <c r="AA322" s="41"/>
      <c r="AB322" s="41"/>
      <c r="AC322" s="41"/>
      <c r="AD322" s="41"/>
      <c r="AE322" s="5" t="str">
        <f t="shared" si="137"/>
        <v/>
      </c>
      <c r="AF322" s="41"/>
      <c r="AG322" s="41"/>
      <c r="AH322" s="41"/>
      <c r="AI322" s="41"/>
      <c r="AJ322" s="41"/>
      <c r="AK322" s="41"/>
      <c r="AL322" s="41"/>
      <c r="AM322" s="41"/>
      <c r="AN322" s="41"/>
      <c r="AO322" s="41">
        <v>889</v>
      </c>
      <c r="AP322" s="110"/>
      <c r="AQ322" s="111"/>
      <c r="AR322" s="126" t="str">
        <f t="shared" si="138"/>
        <v/>
      </c>
      <c r="AS322" s="126" t="str">
        <f t="shared" si="139"/>
        <v/>
      </c>
      <c r="AT322" s="45">
        <v>948</v>
      </c>
      <c r="AU322" s="128"/>
      <c r="AV322" s="129"/>
      <c r="AW322" s="126" t="str">
        <f t="shared" si="140"/>
        <v/>
      </c>
      <c r="AX322" s="126" t="str">
        <f t="shared" si="141"/>
        <v/>
      </c>
      <c r="AY322" s="64" t="str">
        <f t="shared" si="142"/>
        <v/>
      </c>
      <c r="AZ322" s="97"/>
      <c r="BA322" s="68"/>
      <c r="BB322" s="68"/>
      <c r="BC322" s="68"/>
      <c r="BD322" s="68"/>
      <c r="BE322" s="15"/>
      <c r="BF322" s="5">
        <f t="shared" si="143"/>
        <v>13595</v>
      </c>
      <c r="BG322" s="42">
        <v>3974</v>
      </c>
      <c r="BH322" s="42">
        <v>2352</v>
      </c>
      <c r="BI322" s="42"/>
      <c r="BJ322" s="42"/>
      <c r="BK322" s="153">
        <v>7269</v>
      </c>
      <c r="BL322" s="42"/>
      <c r="BM322" s="15"/>
    </row>
    <row r="323" spans="1:65" outlineLevel="4" x14ac:dyDescent="0.3">
      <c r="A323" s="156" t="s">
        <v>43</v>
      </c>
      <c r="B323" s="157"/>
      <c r="C323" s="50">
        <f t="shared" ref="C323:BM323" si="145">SUBTOTAL(4,C293:C322)</f>
        <v>344199</v>
      </c>
      <c r="D323" s="60">
        <f t="shared" si="145"/>
        <v>37</v>
      </c>
      <c r="E323" s="28">
        <f t="shared" si="145"/>
        <v>37</v>
      </c>
      <c r="F323" s="28">
        <f t="shared" si="145"/>
        <v>37</v>
      </c>
      <c r="G323" s="28">
        <f t="shared" si="145"/>
        <v>0</v>
      </c>
      <c r="H323" s="28">
        <f t="shared" si="145"/>
        <v>0</v>
      </c>
      <c r="I323" s="28">
        <f t="shared" si="145"/>
        <v>0</v>
      </c>
      <c r="J323" s="28">
        <f t="shared" si="145"/>
        <v>0</v>
      </c>
      <c r="K323" s="28">
        <f t="shared" si="145"/>
        <v>0</v>
      </c>
      <c r="L323" s="28">
        <f t="shared" si="145"/>
        <v>0</v>
      </c>
      <c r="M323" s="71">
        <f t="shared" si="145"/>
        <v>7.2</v>
      </c>
      <c r="N323" s="82">
        <f t="shared" si="145"/>
        <v>7.21</v>
      </c>
      <c r="O323" s="82">
        <f t="shared" si="145"/>
        <v>7.3</v>
      </c>
      <c r="P323" s="82">
        <f t="shared" si="145"/>
        <v>0</v>
      </c>
      <c r="Q323" s="82">
        <f t="shared" si="145"/>
        <v>0</v>
      </c>
      <c r="R323" s="82">
        <f t="shared" si="145"/>
        <v>0</v>
      </c>
      <c r="S323" s="82">
        <f t="shared" si="145"/>
        <v>0</v>
      </c>
      <c r="T323" s="82">
        <f t="shared" si="145"/>
        <v>0</v>
      </c>
      <c r="U323" s="82">
        <f t="shared" si="145"/>
        <v>0</v>
      </c>
      <c r="V323" s="29">
        <f t="shared" si="145"/>
        <v>236</v>
      </c>
      <c r="W323" s="39">
        <f t="shared" si="145"/>
        <v>217</v>
      </c>
      <c r="X323" s="39">
        <f t="shared" si="145"/>
        <v>258</v>
      </c>
      <c r="Y323" s="39">
        <f t="shared" si="145"/>
        <v>0</v>
      </c>
      <c r="Z323" s="39">
        <f t="shared" si="145"/>
        <v>0</v>
      </c>
      <c r="AA323" s="39">
        <f t="shared" si="145"/>
        <v>0</v>
      </c>
      <c r="AB323" s="39">
        <f t="shared" si="145"/>
        <v>0</v>
      </c>
      <c r="AC323" s="39">
        <f t="shared" si="145"/>
        <v>0</v>
      </c>
      <c r="AD323" s="39">
        <f t="shared" si="145"/>
        <v>0</v>
      </c>
      <c r="AE323" s="29">
        <f t="shared" si="145"/>
        <v>4767.5</v>
      </c>
      <c r="AF323" s="39">
        <f t="shared" si="145"/>
        <v>4895</v>
      </c>
      <c r="AG323" s="39">
        <f t="shared" si="145"/>
        <v>4880</v>
      </c>
      <c r="AH323" s="39">
        <f t="shared" si="145"/>
        <v>0</v>
      </c>
      <c r="AI323" s="39">
        <f t="shared" si="145"/>
        <v>0</v>
      </c>
      <c r="AJ323" s="39">
        <f t="shared" si="145"/>
        <v>0</v>
      </c>
      <c r="AK323" s="39">
        <f t="shared" si="145"/>
        <v>0</v>
      </c>
      <c r="AL323" s="39">
        <f t="shared" si="145"/>
        <v>0</v>
      </c>
      <c r="AM323" s="39">
        <f t="shared" si="145"/>
        <v>0</v>
      </c>
      <c r="AN323" s="39">
        <f t="shared" si="145"/>
        <v>0</v>
      </c>
      <c r="AO323" s="39">
        <f t="shared" si="145"/>
        <v>1287</v>
      </c>
      <c r="AP323" s="104">
        <f t="shared" si="145"/>
        <v>3.95</v>
      </c>
      <c r="AQ323" s="105">
        <f t="shared" si="145"/>
        <v>2.95</v>
      </c>
      <c r="AR323" s="106">
        <f t="shared" si="145"/>
        <v>74.683544303797461</v>
      </c>
      <c r="AS323" s="106">
        <f t="shared" si="145"/>
        <v>32.670454545454547</v>
      </c>
      <c r="AT323" s="107">
        <f t="shared" si="145"/>
        <v>1256</v>
      </c>
      <c r="AU323" s="108">
        <f t="shared" si="145"/>
        <v>2.92</v>
      </c>
      <c r="AV323" s="109">
        <f t="shared" si="145"/>
        <v>1.79</v>
      </c>
      <c r="AW323" s="106">
        <f t="shared" si="145"/>
        <v>61.301369863013697</v>
      </c>
      <c r="AX323" s="106">
        <f t="shared" si="145"/>
        <v>40.213523131672602</v>
      </c>
      <c r="AY323" s="60">
        <f t="shared" si="145"/>
        <v>46.302684865756696</v>
      </c>
      <c r="AZ323" s="96">
        <f t="shared" si="145"/>
        <v>78.2</v>
      </c>
      <c r="BA323" s="67">
        <f t="shared" si="145"/>
        <v>64</v>
      </c>
      <c r="BB323" s="67">
        <f t="shared" si="145"/>
        <v>35.299999999999997</v>
      </c>
      <c r="BC323" s="67">
        <f t="shared" si="145"/>
        <v>4.2599999999999999E-2</v>
      </c>
      <c r="BD323" s="67">
        <f t="shared" si="145"/>
        <v>0</v>
      </c>
      <c r="BE323" s="27">
        <f t="shared" si="145"/>
        <v>0</v>
      </c>
      <c r="BF323" s="29">
        <f t="shared" si="145"/>
        <v>13857</v>
      </c>
      <c r="BG323" s="39">
        <f t="shared" si="145"/>
        <v>4716</v>
      </c>
      <c r="BH323" s="40">
        <f t="shared" si="145"/>
        <v>2352</v>
      </c>
      <c r="BI323" s="40">
        <f t="shared" si="145"/>
        <v>0</v>
      </c>
      <c r="BJ323" s="40">
        <f t="shared" si="145"/>
        <v>0</v>
      </c>
      <c r="BK323" s="40">
        <f t="shared" si="145"/>
        <v>7280</v>
      </c>
      <c r="BL323" s="40">
        <f t="shared" si="145"/>
        <v>0</v>
      </c>
      <c r="BM323" s="27">
        <f t="shared" si="145"/>
        <v>0</v>
      </c>
    </row>
    <row r="324" spans="1:65" outlineLevel="3" x14ac:dyDescent="0.3">
      <c r="A324" s="158" t="s">
        <v>32</v>
      </c>
      <c r="B324" s="159"/>
      <c r="C324" s="51">
        <f t="shared" ref="C324:BM324" si="146">SUBTOTAL(5,C293:C322)</f>
        <v>239217</v>
      </c>
      <c r="D324" s="61">
        <f t="shared" si="146"/>
        <v>34.5</v>
      </c>
      <c r="E324" s="12">
        <f t="shared" si="146"/>
        <v>35</v>
      </c>
      <c r="F324" s="12">
        <f t="shared" si="146"/>
        <v>34</v>
      </c>
      <c r="G324" s="12">
        <f t="shared" si="146"/>
        <v>0</v>
      </c>
      <c r="H324" s="12">
        <f t="shared" si="146"/>
        <v>0</v>
      </c>
      <c r="I324" s="12">
        <f t="shared" si="146"/>
        <v>0</v>
      </c>
      <c r="J324" s="12">
        <f t="shared" si="146"/>
        <v>0</v>
      </c>
      <c r="K324" s="12">
        <f t="shared" si="146"/>
        <v>0</v>
      </c>
      <c r="L324" s="12">
        <f t="shared" si="146"/>
        <v>0</v>
      </c>
      <c r="M324" s="72">
        <f t="shared" si="146"/>
        <v>7</v>
      </c>
      <c r="N324" s="83">
        <f t="shared" si="146"/>
        <v>6.94</v>
      </c>
      <c r="O324" s="83">
        <f t="shared" si="146"/>
        <v>7.04</v>
      </c>
      <c r="P324" s="83">
        <f t="shared" si="146"/>
        <v>0</v>
      </c>
      <c r="Q324" s="83">
        <f t="shared" si="146"/>
        <v>0</v>
      </c>
      <c r="R324" s="83">
        <f t="shared" si="146"/>
        <v>0</v>
      </c>
      <c r="S324" s="83">
        <f t="shared" si="146"/>
        <v>0</v>
      </c>
      <c r="T324" s="83">
        <f t="shared" si="146"/>
        <v>0</v>
      </c>
      <c r="U324" s="83">
        <f t="shared" si="146"/>
        <v>0</v>
      </c>
      <c r="V324" s="6">
        <f t="shared" si="146"/>
        <v>173.5</v>
      </c>
      <c r="W324" s="41">
        <f t="shared" si="146"/>
        <v>177</v>
      </c>
      <c r="X324" s="41">
        <f t="shared" si="146"/>
        <v>170</v>
      </c>
      <c r="Y324" s="41">
        <f t="shared" si="146"/>
        <v>0</v>
      </c>
      <c r="Z324" s="41">
        <f t="shared" si="146"/>
        <v>0</v>
      </c>
      <c r="AA324" s="41">
        <f t="shared" si="146"/>
        <v>0</v>
      </c>
      <c r="AB324" s="41">
        <f t="shared" si="146"/>
        <v>0</v>
      </c>
      <c r="AC324" s="41">
        <f t="shared" si="146"/>
        <v>0</v>
      </c>
      <c r="AD324" s="41">
        <f t="shared" si="146"/>
        <v>0</v>
      </c>
      <c r="AE324" s="6">
        <f t="shared" si="146"/>
        <v>4540</v>
      </c>
      <c r="AF324" s="41">
        <f t="shared" si="146"/>
        <v>4220</v>
      </c>
      <c r="AG324" s="41">
        <f t="shared" si="146"/>
        <v>4400</v>
      </c>
      <c r="AH324" s="41">
        <f t="shared" si="146"/>
        <v>0</v>
      </c>
      <c r="AI324" s="41">
        <f t="shared" si="146"/>
        <v>0</v>
      </c>
      <c r="AJ324" s="41">
        <f t="shared" si="146"/>
        <v>0</v>
      </c>
      <c r="AK324" s="41">
        <f t="shared" si="146"/>
        <v>0</v>
      </c>
      <c r="AL324" s="41">
        <f t="shared" si="146"/>
        <v>0</v>
      </c>
      <c r="AM324" s="41">
        <f t="shared" si="146"/>
        <v>0</v>
      </c>
      <c r="AN324" s="41">
        <f t="shared" si="146"/>
        <v>0</v>
      </c>
      <c r="AO324" s="41">
        <f t="shared" si="146"/>
        <v>538</v>
      </c>
      <c r="AP324" s="110">
        <f t="shared" si="146"/>
        <v>3.09</v>
      </c>
      <c r="AQ324" s="111">
        <f t="shared" si="146"/>
        <v>2.25</v>
      </c>
      <c r="AR324" s="112">
        <f t="shared" si="146"/>
        <v>67.329545454545453</v>
      </c>
      <c r="AS324" s="112">
        <f t="shared" si="146"/>
        <v>25.316455696202539</v>
      </c>
      <c r="AT324" s="113">
        <f t="shared" si="146"/>
        <v>600</v>
      </c>
      <c r="AU324" s="114">
        <f t="shared" si="146"/>
        <v>2.68</v>
      </c>
      <c r="AV324" s="115">
        <f t="shared" si="146"/>
        <v>1.63</v>
      </c>
      <c r="AW324" s="112">
        <f t="shared" si="146"/>
        <v>59.786476868327398</v>
      </c>
      <c r="AX324" s="112">
        <f t="shared" si="146"/>
        <v>38.698630136986303</v>
      </c>
      <c r="AY324" s="61">
        <f t="shared" si="146"/>
        <v>24.673498091219635</v>
      </c>
      <c r="AZ324" s="97">
        <f t="shared" si="146"/>
        <v>75.3</v>
      </c>
      <c r="BA324" s="68">
        <f t="shared" si="146"/>
        <v>62.8</v>
      </c>
      <c r="BB324" s="68">
        <f t="shared" si="146"/>
        <v>33.9</v>
      </c>
      <c r="BC324" s="68">
        <f t="shared" si="146"/>
        <v>1.7000000000000001E-3</v>
      </c>
      <c r="BD324" s="68">
        <f t="shared" si="146"/>
        <v>0</v>
      </c>
      <c r="BE324" s="15">
        <f t="shared" si="146"/>
        <v>0</v>
      </c>
      <c r="BF324" s="6">
        <f t="shared" si="146"/>
        <v>2920</v>
      </c>
      <c r="BG324" s="41">
        <f t="shared" si="146"/>
        <v>532</v>
      </c>
      <c r="BH324" s="42">
        <f t="shared" si="146"/>
        <v>2350</v>
      </c>
      <c r="BI324" s="42">
        <f t="shared" si="146"/>
        <v>0</v>
      </c>
      <c r="BJ324" s="42">
        <f t="shared" si="146"/>
        <v>0</v>
      </c>
      <c r="BK324" s="42">
        <f t="shared" si="146"/>
        <v>36</v>
      </c>
      <c r="BL324" s="42">
        <f t="shared" si="146"/>
        <v>0</v>
      </c>
      <c r="BM324" s="15">
        <f t="shared" si="146"/>
        <v>0</v>
      </c>
    </row>
    <row r="325" spans="1:65" outlineLevel="2" x14ac:dyDescent="0.3">
      <c r="A325" s="158" t="s">
        <v>21</v>
      </c>
      <c r="B325" s="159"/>
      <c r="C325" s="51">
        <f>IFERROR(SUBTOTAL(1,C293:C322),"")</f>
        <v>333235.46666666667</v>
      </c>
      <c r="D325" s="61">
        <f t="shared" ref="D325:BM325" si="147">IFERROR(SUBTOTAL(1,D293:D322),"")</f>
        <v>35.97</v>
      </c>
      <c r="E325" s="12">
        <f t="shared" si="147"/>
        <v>35.916666666666664</v>
      </c>
      <c r="F325" s="12">
        <f t="shared" si="147"/>
        <v>35.983333333333334</v>
      </c>
      <c r="G325" s="12" t="str">
        <f t="shared" si="147"/>
        <v/>
      </c>
      <c r="H325" s="12" t="str">
        <f t="shared" si="147"/>
        <v/>
      </c>
      <c r="I325" s="12" t="str">
        <f t="shared" si="147"/>
        <v/>
      </c>
      <c r="J325" s="12" t="str">
        <f t="shared" si="147"/>
        <v/>
      </c>
      <c r="K325" s="12" t="str">
        <f t="shared" si="147"/>
        <v/>
      </c>
      <c r="L325" s="12" t="str">
        <f t="shared" si="147"/>
        <v/>
      </c>
      <c r="M325" s="72">
        <f t="shared" si="147"/>
        <v>7.1333333333333293</v>
      </c>
      <c r="N325" s="83">
        <f t="shared" si="147"/>
        <v>7.1429999999999998</v>
      </c>
      <c r="O325" s="83">
        <f t="shared" si="147"/>
        <v>7.1406666666666663</v>
      </c>
      <c r="P325" s="83" t="str">
        <f t="shared" si="147"/>
        <v/>
      </c>
      <c r="Q325" s="83" t="str">
        <f t="shared" si="147"/>
        <v/>
      </c>
      <c r="R325" s="83" t="str">
        <f t="shared" si="147"/>
        <v/>
      </c>
      <c r="S325" s="83" t="str">
        <f t="shared" si="147"/>
        <v/>
      </c>
      <c r="T325" s="83" t="str">
        <f t="shared" si="147"/>
        <v/>
      </c>
      <c r="U325" s="83" t="str">
        <f t="shared" si="147"/>
        <v/>
      </c>
      <c r="V325" s="6">
        <f t="shared" si="147"/>
        <v>209.375</v>
      </c>
      <c r="W325" s="41">
        <f t="shared" si="147"/>
        <v>198</v>
      </c>
      <c r="X325" s="41">
        <f t="shared" si="147"/>
        <v>220.75</v>
      </c>
      <c r="Y325" s="41" t="str">
        <f t="shared" si="147"/>
        <v/>
      </c>
      <c r="Z325" s="41" t="str">
        <f t="shared" si="147"/>
        <v/>
      </c>
      <c r="AA325" s="41" t="str">
        <f t="shared" si="147"/>
        <v/>
      </c>
      <c r="AB325" s="41" t="str">
        <f t="shared" si="147"/>
        <v/>
      </c>
      <c r="AC325" s="41" t="str">
        <f t="shared" si="147"/>
        <v/>
      </c>
      <c r="AD325" s="41" t="str">
        <f t="shared" si="147"/>
        <v/>
      </c>
      <c r="AE325" s="6">
        <f t="shared" si="147"/>
        <v>4624.375</v>
      </c>
      <c r="AF325" s="41">
        <f t="shared" si="147"/>
        <v>4636.25</v>
      </c>
      <c r="AG325" s="41">
        <f t="shared" si="147"/>
        <v>4612.5</v>
      </c>
      <c r="AH325" s="41" t="str">
        <f t="shared" si="147"/>
        <v/>
      </c>
      <c r="AI325" s="41" t="str">
        <f t="shared" si="147"/>
        <v/>
      </c>
      <c r="AJ325" s="41" t="str">
        <f t="shared" si="147"/>
        <v/>
      </c>
      <c r="AK325" s="41" t="str">
        <f t="shared" si="147"/>
        <v/>
      </c>
      <c r="AL325" s="41" t="str">
        <f t="shared" si="147"/>
        <v/>
      </c>
      <c r="AM325" s="41" t="str">
        <f t="shared" si="147"/>
        <v/>
      </c>
      <c r="AN325" s="41" t="str">
        <f t="shared" si="147"/>
        <v/>
      </c>
      <c r="AO325" s="41">
        <f t="shared" si="147"/>
        <v>890.73333333333335</v>
      </c>
      <c r="AP325" s="110">
        <f t="shared" si="147"/>
        <v>3.4849999999999999</v>
      </c>
      <c r="AQ325" s="111">
        <f t="shared" si="147"/>
        <v>2.4950000000000001</v>
      </c>
      <c r="AR325" s="112">
        <f t="shared" si="147"/>
        <v>71.532599721713609</v>
      </c>
      <c r="AS325" s="112">
        <f t="shared" si="147"/>
        <v>28.467400278286387</v>
      </c>
      <c r="AT325" s="113">
        <f t="shared" si="147"/>
        <v>947.23333333333335</v>
      </c>
      <c r="AU325" s="114">
        <f t="shared" si="147"/>
        <v>2.8225000000000002</v>
      </c>
      <c r="AV325" s="115">
        <f t="shared" si="147"/>
        <v>1.71</v>
      </c>
      <c r="AW325" s="112">
        <f t="shared" si="147"/>
        <v>60.581352230098958</v>
      </c>
      <c r="AX325" s="112">
        <f t="shared" si="147"/>
        <v>39.418647769901042</v>
      </c>
      <c r="AY325" s="61">
        <f t="shared" si="147"/>
        <v>38.509782741758464</v>
      </c>
      <c r="AZ325" s="97">
        <f t="shared" si="147"/>
        <v>76.631052631578953</v>
      </c>
      <c r="BA325" s="68">
        <f t="shared" si="147"/>
        <v>63.4</v>
      </c>
      <c r="BB325" s="68">
        <f t="shared" si="147"/>
        <v>34.524999999999999</v>
      </c>
      <c r="BC325" s="68">
        <f t="shared" si="147"/>
        <v>2.0225E-2</v>
      </c>
      <c r="BD325" s="68" t="str">
        <f t="shared" si="147"/>
        <v/>
      </c>
      <c r="BE325" s="15" t="str">
        <f>IFERROR(SUBTOTAL(1,BE293:BE322),"")</f>
        <v/>
      </c>
      <c r="BF325" s="6">
        <f t="shared" si="147"/>
        <v>11165.266666666666</v>
      </c>
      <c r="BG325" s="41">
        <f t="shared" si="147"/>
        <v>2665.96</v>
      </c>
      <c r="BH325" s="42">
        <f t="shared" si="147"/>
        <v>2351.5666666666666</v>
      </c>
      <c r="BI325" s="42" t="str">
        <f t="shared" si="147"/>
        <v/>
      </c>
      <c r="BJ325" s="42" t="str">
        <f t="shared" si="147"/>
        <v/>
      </c>
      <c r="BK325" s="42">
        <f t="shared" si="147"/>
        <v>6592.0666666666666</v>
      </c>
      <c r="BL325" s="42" t="str">
        <f t="shared" si="147"/>
        <v/>
      </c>
      <c r="BM325" s="15" t="str">
        <f t="shared" si="147"/>
        <v/>
      </c>
    </row>
    <row r="326" spans="1:65" ht="17.25" outlineLevel="1" thickBot="1" x14ac:dyDescent="0.35">
      <c r="A326" s="160" t="s">
        <v>52</v>
      </c>
      <c r="B326" s="161"/>
      <c r="C326" s="52">
        <f>SUBTOTAL(9,C293:C322)</f>
        <v>9997064</v>
      </c>
      <c r="D326" s="62"/>
      <c r="E326" s="30"/>
      <c r="F326" s="30"/>
      <c r="G326" s="30"/>
      <c r="H326" s="30"/>
      <c r="I326" s="30"/>
      <c r="J326" s="30"/>
      <c r="K326" s="30"/>
      <c r="L326" s="30"/>
      <c r="M326" s="73"/>
      <c r="N326" s="84"/>
      <c r="O326" s="84"/>
      <c r="P326" s="84"/>
      <c r="Q326" s="84"/>
      <c r="R326" s="84"/>
      <c r="S326" s="84"/>
      <c r="T326" s="84"/>
      <c r="U326" s="84"/>
      <c r="V326" s="93"/>
      <c r="W326" s="94"/>
      <c r="X326" s="94"/>
      <c r="Y326" s="94"/>
      <c r="Z326" s="94"/>
      <c r="AA326" s="94"/>
      <c r="AB326" s="94"/>
      <c r="AC326" s="94"/>
      <c r="AD326" s="94"/>
      <c r="AE326" s="93"/>
      <c r="AF326" s="94"/>
      <c r="AG326" s="94"/>
      <c r="AH326" s="94"/>
      <c r="AI326" s="94"/>
      <c r="AJ326" s="94"/>
      <c r="AK326" s="94"/>
      <c r="AL326" s="94"/>
      <c r="AM326" s="94"/>
      <c r="AN326" s="94"/>
      <c r="AO326" s="43">
        <f>SUBTOTAL(9,AO293:AO322)</f>
        <v>26722</v>
      </c>
      <c r="AP326" s="116"/>
      <c r="AQ326" s="117"/>
      <c r="AR326" s="118"/>
      <c r="AS326" s="118"/>
      <c r="AT326" s="119">
        <f>SUBTOTAL(9,AT293:AT322)</f>
        <v>28417</v>
      </c>
      <c r="AU326" s="120"/>
      <c r="AV326" s="121"/>
      <c r="AW326" s="118"/>
      <c r="AX326" s="118"/>
      <c r="AY326" s="62"/>
      <c r="AZ326" s="98"/>
      <c r="BA326" s="69"/>
      <c r="BB326" s="69"/>
      <c r="BC326" s="69"/>
      <c r="BD326" s="69"/>
      <c r="BE326" s="16">
        <f>SUBTOTAL(9,BE293:BE322)</f>
        <v>0</v>
      </c>
      <c r="BF326" s="7">
        <f t="shared" ref="BF326:BM326" si="148">SUBTOTAL(9,BF293:BF322)</f>
        <v>334958</v>
      </c>
      <c r="BG326" s="43">
        <f t="shared" si="148"/>
        <v>66649</v>
      </c>
      <c r="BH326" s="44">
        <f t="shared" si="148"/>
        <v>70547</v>
      </c>
      <c r="BI326" s="44">
        <f t="shared" si="148"/>
        <v>0</v>
      </c>
      <c r="BJ326" s="44">
        <f t="shared" si="148"/>
        <v>0</v>
      </c>
      <c r="BK326" s="44">
        <f t="shared" si="148"/>
        <v>197762</v>
      </c>
      <c r="BL326" s="44">
        <f t="shared" si="148"/>
        <v>0</v>
      </c>
      <c r="BM326" s="16">
        <f t="shared" si="148"/>
        <v>0</v>
      </c>
    </row>
    <row r="327" spans="1:65" outlineLevel="5" x14ac:dyDescent="0.3">
      <c r="A327" s="21">
        <f t="shared" si="144"/>
        <v>10</v>
      </c>
      <c r="B327" s="33">
        <f>B322+1</f>
        <v>45200</v>
      </c>
      <c r="C327" s="51">
        <v>343549</v>
      </c>
      <c r="D327" s="64">
        <f t="shared" ref="D327:D357" si="149">IFERROR(ROUND(AVERAGE(E327:L327),1),"")</f>
        <v>36.299999999999997</v>
      </c>
      <c r="E327" s="12">
        <v>36.5</v>
      </c>
      <c r="F327" s="12">
        <v>36</v>
      </c>
      <c r="G327" s="12"/>
      <c r="H327" s="12"/>
      <c r="I327" s="12"/>
      <c r="J327" s="12"/>
      <c r="K327" s="12"/>
      <c r="L327" s="12"/>
      <c r="M327" s="74">
        <f t="shared" ref="M327:M357" si="150">IFERROR(ROUND(AVERAGE(N327:U327),1),"")</f>
        <v>7.2</v>
      </c>
      <c r="N327" s="83">
        <v>7.23</v>
      </c>
      <c r="O327" s="83">
        <v>7.25</v>
      </c>
      <c r="P327" s="83"/>
      <c r="Q327" s="83"/>
      <c r="R327" s="83"/>
      <c r="S327" s="83"/>
      <c r="T327" s="83"/>
      <c r="U327" s="83"/>
      <c r="V327" s="5" t="str">
        <f t="shared" ref="V327:V357" si="151">IFERROR(ROUND(AVERAGE(W327:AD327),1),"")</f>
        <v/>
      </c>
      <c r="W327" s="41"/>
      <c r="X327" s="41"/>
      <c r="Y327" s="41"/>
      <c r="Z327" s="41"/>
      <c r="AA327" s="41"/>
      <c r="AB327" s="41"/>
      <c r="AC327" s="41"/>
      <c r="AD327" s="41"/>
      <c r="AE327" s="5" t="str">
        <f t="shared" ref="AE327:AE357" si="152">IFERROR(ROUND(AVERAGE(AF327:AM327),1),"")</f>
        <v/>
      </c>
      <c r="AF327" s="41"/>
      <c r="AG327" s="41"/>
      <c r="AH327" s="41"/>
      <c r="AI327" s="41"/>
      <c r="AJ327" s="41"/>
      <c r="AK327" s="41"/>
      <c r="AL327" s="41"/>
      <c r="AM327" s="41"/>
      <c r="AN327" s="41">
        <v>26.022304832713754</v>
      </c>
      <c r="AO327" s="41">
        <v>807</v>
      </c>
      <c r="AP327" s="110"/>
      <c r="AQ327" s="111"/>
      <c r="AR327" s="126" t="str">
        <f t="shared" ref="AR327:AR357" si="153">IFERROR(AQ327/AP327*100,"")</f>
        <v/>
      </c>
      <c r="AS327" s="126" t="str">
        <f t="shared" ref="AS327:AS357" si="154">IFERROR(100-AR327,"")</f>
        <v/>
      </c>
      <c r="AT327" s="127">
        <v>889</v>
      </c>
      <c r="AU327" s="128"/>
      <c r="AV327" s="129"/>
      <c r="AW327" s="126" t="str">
        <f t="shared" ref="AW327:AW357" si="155">IFERROR(AV327/AU327*100,"")</f>
        <v/>
      </c>
      <c r="AX327" s="126" t="str">
        <f t="shared" ref="AX327:AX357" si="156">IFERROR(100-AW327,"")</f>
        <v/>
      </c>
      <c r="AY327" s="64" t="str">
        <f t="shared" ref="AY327:AY357" si="157">IFERROR((1-((AW327*AS327)/(AX327*AR327)))*100,"")</f>
        <v/>
      </c>
      <c r="AZ327" s="97"/>
      <c r="BA327" s="68"/>
      <c r="BB327" s="68"/>
      <c r="BC327" s="68"/>
      <c r="BD327" s="68"/>
      <c r="BE327" s="15"/>
      <c r="BF327" s="5">
        <f t="shared" ref="BF327:BF357" si="158">IF(SUM(BG327:BM327)=0,"",SUM(BG327:BM327))</f>
        <v>12877</v>
      </c>
      <c r="BG327" s="41">
        <v>3167</v>
      </c>
      <c r="BH327" s="42">
        <v>2352</v>
      </c>
      <c r="BI327" s="42"/>
      <c r="BJ327" s="42"/>
      <c r="BK327" s="42">
        <v>7358</v>
      </c>
      <c r="BL327" s="42"/>
      <c r="BM327" s="15"/>
    </row>
    <row r="328" spans="1:65" outlineLevel="5" x14ac:dyDescent="0.3">
      <c r="A328" s="22">
        <f t="shared" si="144"/>
        <v>10</v>
      </c>
      <c r="B328" s="9">
        <f t="shared" si="129"/>
        <v>45201</v>
      </c>
      <c r="C328" s="51">
        <v>340954</v>
      </c>
      <c r="D328" s="64">
        <f t="shared" si="149"/>
        <v>35.799999999999997</v>
      </c>
      <c r="E328" s="12">
        <v>36</v>
      </c>
      <c r="F328" s="12">
        <v>35.5</v>
      </c>
      <c r="G328" s="12"/>
      <c r="H328" s="12"/>
      <c r="I328" s="12"/>
      <c r="J328" s="12"/>
      <c r="K328" s="12"/>
      <c r="L328" s="12"/>
      <c r="M328" s="74">
        <f t="shared" si="150"/>
        <v>7.2</v>
      </c>
      <c r="N328" s="83">
        <v>7.21</v>
      </c>
      <c r="O328" s="83">
        <v>7.24</v>
      </c>
      <c r="P328" s="83"/>
      <c r="Q328" s="83"/>
      <c r="R328" s="83"/>
      <c r="S328" s="83"/>
      <c r="T328" s="83"/>
      <c r="U328" s="83"/>
      <c r="V328" s="5" t="str">
        <f t="shared" si="151"/>
        <v/>
      </c>
      <c r="W328" s="41"/>
      <c r="X328" s="41"/>
      <c r="Y328" s="41"/>
      <c r="Z328" s="41"/>
      <c r="AA328" s="41"/>
      <c r="AB328" s="41"/>
      <c r="AC328" s="41"/>
      <c r="AD328" s="41"/>
      <c r="AE328" s="5" t="str">
        <f t="shared" si="152"/>
        <v/>
      </c>
      <c r="AF328" s="41"/>
      <c r="AG328" s="41"/>
      <c r="AH328" s="41"/>
      <c r="AI328" s="41"/>
      <c r="AJ328" s="41"/>
      <c r="AK328" s="41"/>
      <c r="AL328" s="41"/>
      <c r="AM328" s="41"/>
      <c r="AN328" s="41">
        <v>27.450980392156861</v>
      </c>
      <c r="AO328" s="41">
        <v>765</v>
      </c>
      <c r="AP328" s="110"/>
      <c r="AQ328" s="111"/>
      <c r="AR328" s="126" t="str">
        <f t="shared" si="153"/>
        <v/>
      </c>
      <c r="AS328" s="126" t="str">
        <f t="shared" si="154"/>
        <v/>
      </c>
      <c r="AT328" s="127">
        <v>878</v>
      </c>
      <c r="AU328" s="128"/>
      <c r="AV328" s="129"/>
      <c r="AW328" s="126" t="str">
        <f t="shared" si="155"/>
        <v/>
      </c>
      <c r="AX328" s="126" t="str">
        <f t="shared" si="156"/>
        <v/>
      </c>
      <c r="AY328" s="64" t="str">
        <f t="shared" si="157"/>
        <v/>
      </c>
      <c r="AZ328" s="97"/>
      <c r="BA328" s="68"/>
      <c r="BB328" s="68"/>
      <c r="BC328" s="68"/>
      <c r="BD328" s="68"/>
      <c r="BE328" s="15"/>
      <c r="BF328" s="5">
        <f t="shared" si="158"/>
        <v>10656</v>
      </c>
      <c r="BG328" s="41">
        <v>1129</v>
      </c>
      <c r="BH328" s="42">
        <v>2352</v>
      </c>
      <c r="BI328" s="42"/>
      <c r="BJ328" s="42"/>
      <c r="BK328" s="42">
        <v>7175</v>
      </c>
      <c r="BL328" s="42"/>
      <c r="BM328" s="15"/>
    </row>
    <row r="329" spans="1:65" outlineLevel="5" x14ac:dyDescent="0.3">
      <c r="A329" s="22">
        <f t="shared" si="144"/>
        <v>10</v>
      </c>
      <c r="B329" s="9">
        <f t="shared" si="129"/>
        <v>45202</v>
      </c>
      <c r="C329" s="51">
        <v>340587</v>
      </c>
      <c r="D329" s="64">
        <f t="shared" si="149"/>
        <v>35.5</v>
      </c>
      <c r="E329" s="12">
        <v>36</v>
      </c>
      <c r="F329" s="12">
        <v>35</v>
      </c>
      <c r="G329" s="12"/>
      <c r="H329" s="12"/>
      <c r="I329" s="12"/>
      <c r="J329" s="12"/>
      <c r="K329" s="12"/>
      <c r="L329" s="12"/>
      <c r="M329" s="74">
        <f t="shared" si="150"/>
        <v>7.2</v>
      </c>
      <c r="N329" s="83">
        <v>7.2</v>
      </c>
      <c r="O329" s="83">
        <v>7.26</v>
      </c>
      <c r="P329" s="83"/>
      <c r="Q329" s="83"/>
      <c r="R329" s="83"/>
      <c r="S329" s="83"/>
      <c r="T329" s="83"/>
      <c r="U329" s="83"/>
      <c r="V329" s="5" t="str">
        <f t="shared" si="151"/>
        <v/>
      </c>
      <c r="W329" s="41"/>
      <c r="X329" s="41"/>
      <c r="Y329" s="41"/>
      <c r="Z329" s="41"/>
      <c r="AA329" s="41"/>
      <c r="AB329" s="41"/>
      <c r="AC329" s="41"/>
      <c r="AD329" s="41"/>
      <c r="AE329" s="5" t="str">
        <f t="shared" si="152"/>
        <v/>
      </c>
      <c r="AF329" s="41"/>
      <c r="AG329" s="41"/>
      <c r="AH329" s="41"/>
      <c r="AI329" s="41"/>
      <c r="AJ329" s="41"/>
      <c r="AK329" s="41"/>
      <c r="AL329" s="41"/>
      <c r="AM329" s="41"/>
      <c r="AN329" s="41">
        <v>23.001095290251918</v>
      </c>
      <c r="AO329" s="41">
        <v>913</v>
      </c>
      <c r="AP329" s="110"/>
      <c r="AQ329" s="111"/>
      <c r="AR329" s="126" t="str">
        <f t="shared" si="153"/>
        <v/>
      </c>
      <c r="AS329" s="126" t="str">
        <f t="shared" si="154"/>
        <v/>
      </c>
      <c r="AT329" s="127">
        <v>986</v>
      </c>
      <c r="AU329" s="128"/>
      <c r="AV329" s="129"/>
      <c r="AW329" s="126" t="str">
        <f t="shared" si="155"/>
        <v/>
      </c>
      <c r="AX329" s="126" t="str">
        <f t="shared" si="156"/>
        <v/>
      </c>
      <c r="AY329" s="64" t="str">
        <f t="shared" si="157"/>
        <v/>
      </c>
      <c r="AZ329" s="97"/>
      <c r="BA329" s="68"/>
      <c r="BB329" s="68"/>
      <c r="BC329" s="68"/>
      <c r="BD329" s="68"/>
      <c r="BE329" s="15"/>
      <c r="BF329" s="5">
        <f t="shared" si="158"/>
        <v>13678</v>
      </c>
      <c r="BG329" s="41">
        <v>4638</v>
      </c>
      <c r="BH329" s="42">
        <v>2352</v>
      </c>
      <c r="BI329" s="42"/>
      <c r="BJ329" s="42"/>
      <c r="BK329" s="42">
        <v>6688</v>
      </c>
      <c r="BL329" s="42"/>
      <c r="BM329" s="15"/>
    </row>
    <row r="330" spans="1:65" outlineLevel="5" x14ac:dyDescent="0.3">
      <c r="A330" s="22">
        <f t="shared" si="144"/>
        <v>10</v>
      </c>
      <c r="B330" s="9">
        <f t="shared" si="129"/>
        <v>45203</v>
      </c>
      <c r="C330" s="51">
        <v>338436</v>
      </c>
      <c r="D330" s="64">
        <f t="shared" si="149"/>
        <v>36.799999999999997</v>
      </c>
      <c r="E330" s="12">
        <v>36.5</v>
      </c>
      <c r="F330" s="12">
        <v>37</v>
      </c>
      <c r="G330" s="12"/>
      <c r="H330" s="12"/>
      <c r="I330" s="12"/>
      <c r="J330" s="12"/>
      <c r="K330" s="12"/>
      <c r="L330" s="12"/>
      <c r="M330" s="74">
        <f t="shared" si="150"/>
        <v>7.2</v>
      </c>
      <c r="N330" s="83">
        <v>7.22</v>
      </c>
      <c r="O330" s="83">
        <v>7.27</v>
      </c>
      <c r="P330" s="83"/>
      <c r="Q330" s="83"/>
      <c r="R330" s="83"/>
      <c r="S330" s="83"/>
      <c r="T330" s="83"/>
      <c r="U330" s="83"/>
      <c r="V330" s="5" t="str">
        <f t="shared" si="151"/>
        <v/>
      </c>
      <c r="W330" s="41"/>
      <c r="X330" s="41"/>
      <c r="Y330" s="41"/>
      <c r="Z330" s="41"/>
      <c r="AA330" s="41"/>
      <c r="AB330" s="41"/>
      <c r="AC330" s="41"/>
      <c r="AD330" s="41"/>
      <c r="AE330" s="5" t="str">
        <f t="shared" si="152"/>
        <v/>
      </c>
      <c r="AF330" s="41"/>
      <c r="AG330" s="41"/>
      <c r="AH330" s="41"/>
      <c r="AI330" s="41"/>
      <c r="AJ330" s="41"/>
      <c r="AK330" s="41"/>
      <c r="AL330" s="41"/>
      <c r="AM330" s="41"/>
      <c r="AN330" s="41">
        <v>27.379400260756192</v>
      </c>
      <c r="AO330" s="41">
        <v>767</v>
      </c>
      <c r="AP330" s="110"/>
      <c r="AQ330" s="111"/>
      <c r="AR330" s="126" t="str">
        <f t="shared" si="153"/>
        <v/>
      </c>
      <c r="AS330" s="126" t="str">
        <f t="shared" si="154"/>
        <v/>
      </c>
      <c r="AT330" s="127">
        <v>851</v>
      </c>
      <c r="AU330" s="128"/>
      <c r="AV330" s="129"/>
      <c r="AW330" s="126" t="str">
        <f t="shared" si="155"/>
        <v/>
      </c>
      <c r="AX330" s="126" t="str">
        <f t="shared" si="156"/>
        <v/>
      </c>
      <c r="AY330" s="64" t="str">
        <f t="shared" si="157"/>
        <v/>
      </c>
      <c r="AZ330" s="97">
        <v>76.23</v>
      </c>
      <c r="BA330" s="68"/>
      <c r="BB330" s="68"/>
      <c r="BC330" s="68"/>
      <c r="BD330" s="68"/>
      <c r="BE330" s="15"/>
      <c r="BF330" s="5">
        <f t="shared" si="158"/>
        <v>14351</v>
      </c>
      <c r="BG330" s="41">
        <v>4655</v>
      </c>
      <c r="BH330" s="42">
        <v>2350</v>
      </c>
      <c r="BI330" s="42"/>
      <c r="BJ330" s="42"/>
      <c r="BK330" s="42">
        <v>7346</v>
      </c>
      <c r="BL330" s="42"/>
      <c r="BM330" s="15"/>
    </row>
    <row r="331" spans="1:65" outlineLevel="5" x14ac:dyDescent="0.3">
      <c r="A331" s="22">
        <f t="shared" si="144"/>
        <v>10</v>
      </c>
      <c r="B331" s="9">
        <f t="shared" si="129"/>
        <v>45204</v>
      </c>
      <c r="C331" s="51">
        <v>339552</v>
      </c>
      <c r="D331" s="64">
        <f t="shared" si="149"/>
        <v>36.299999999999997</v>
      </c>
      <c r="E331" s="12">
        <v>36</v>
      </c>
      <c r="F331" s="12">
        <v>36.5</v>
      </c>
      <c r="G331" s="12"/>
      <c r="H331" s="12"/>
      <c r="I331" s="12"/>
      <c r="J331" s="12"/>
      <c r="K331" s="12"/>
      <c r="L331" s="12"/>
      <c r="M331" s="74">
        <f t="shared" si="150"/>
        <v>7.2</v>
      </c>
      <c r="N331" s="83">
        <v>7.18</v>
      </c>
      <c r="O331" s="83">
        <v>7.26</v>
      </c>
      <c r="P331" s="83"/>
      <c r="Q331" s="83"/>
      <c r="R331" s="83"/>
      <c r="S331" s="83"/>
      <c r="T331" s="83"/>
      <c r="U331" s="83"/>
      <c r="V331" s="5" t="str">
        <f t="shared" si="151"/>
        <v/>
      </c>
      <c r="W331" s="41"/>
      <c r="X331" s="41"/>
      <c r="Y331" s="41"/>
      <c r="Z331" s="41"/>
      <c r="AA331" s="41"/>
      <c r="AB331" s="41"/>
      <c r="AC331" s="41"/>
      <c r="AD331" s="41"/>
      <c r="AE331" s="5" t="str">
        <f t="shared" si="152"/>
        <v/>
      </c>
      <c r="AF331" s="41"/>
      <c r="AG331" s="41"/>
      <c r="AH331" s="41"/>
      <c r="AI331" s="41"/>
      <c r="AJ331" s="41"/>
      <c r="AK331" s="41"/>
      <c r="AL331" s="41"/>
      <c r="AM331" s="41"/>
      <c r="AN331" s="41">
        <v>28.416779431664413</v>
      </c>
      <c r="AO331" s="41">
        <v>739</v>
      </c>
      <c r="AP331" s="110"/>
      <c r="AQ331" s="111"/>
      <c r="AR331" s="126" t="str">
        <f t="shared" si="153"/>
        <v/>
      </c>
      <c r="AS331" s="126" t="str">
        <f t="shared" si="154"/>
        <v/>
      </c>
      <c r="AT331" s="127">
        <v>861</v>
      </c>
      <c r="AU331" s="128"/>
      <c r="AV331" s="129"/>
      <c r="AW331" s="126" t="str">
        <f t="shared" si="155"/>
        <v/>
      </c>
      <c r="AX331" s="126" t="str">
        <f t="shared" si="156"/>
        <v/>
      </c>
      <c r="AY331" s="64" t="str">
        <f t="shared" si="157"/>
        <v/>
      </c>
      <c r="AZ331" s="97">
        <v>76.540000000000006</v>
      </c>
      <c r="BA331" s="68"/>
      <c r="BB331" s="68"/>
      <c r="BC331" s="68"/>
      <c r="BD331" s="68"/>
      <c r="BE331" s="15"/>
      <c r="BF331" s="5">
        <f t="shared" si="158"/>
        <v>11299</v>
      </c>
      <c r="BG331" s="41">
        <v>1725</v>
      </c>
      <c r="BH331" s="42">
        <v>2351</v>
      </c>
      <c r="BI331" s="42"/>
      <c r="BJ331" s="42"/>
      <c r="BK331" s="42">
        <v>7223</v>
      </c>
      <c r="BL331" s="42"/>
      <c r="BM331" s="15"/>
    </row>
    <row r="332" spans="1:65" outlineLevel="5" x14ac:dyDescent="0.3">
      <c r="A332" s="22">
        <f t="shared" si="144"/>
        <v>10</v>
      </c>
      <c r="B332" s="9">
        <f t="shared" si="129"/>
        <v>45205</v>
      </c>
      <c r="C332" s="51">
        <v>319830</v>
      </c>
      <c r="D332" s="64">
        <f t="shared" si="149"/>
        <v>36</v>
      </c>
      <c r="E332" s="12">
        <v>36</v>
      </c>
      <c r="F332" s="12">
        <v>36</v>
      </c>
      <c r="G332" s="12"/>
      <c r="H332" s="12"/>
      <c r="I332" s="12"/>
      <c r="J332" s="12"/>
      <c r="K332" s="12"/>
      <c r="L332" s="12"/>
      <c r="M332" s="74">
        <f t="shared" si="150"/>
        <v>7.3</v>
      </c>
      <c r="N332" s="83">
        <v>7.22</v>
      </c>
      <c r="O332" s="83">
        <v>7.28</v>
      </c>
      <c r="P332" s="83"/>
      <c r="Q332" s="83"/>
      <c r="R332" s="83"/>
      <c r="S332" s="83"/>
      <c r="T332" s="83"/>
      <c r="U332" s="83"/>
      <c r="V332" s="5" t="str">
        <f t="shared" si="151"/>
        <v/>
      </c>
      <c r="W332" s="41"/>
      <c r="X332" s="41"/>
      <c r="Y332" s="41"/>
      <c r="Z332" s="41"/>
      <c r="AA332" s="41"/>
      <c r="AB332" s="41"/>
      <c r="AC332" s="41"/>
      <c r="AD332" s="41"/>
      <c r="AE332" s="5" t="str">
        <f t="shared" si="152"/>
        <v/>
      </c>
      <c r="AF332" s="41"/>
      <c r="AG332" s="41"/>
      <c r="AH332" s="41"/>
      <c r="AI332" s="41"/>
      <c r="AJ332" s="41"/>
      <c r="AK332" s="41"/>
      <c r="AL332" s="41"/>
      <c r="AM332" s="41"/>
      <c r="AN332" s="41">
        <v>26.054590570719604</v>
      </c>
      <c r="AO332" s="41">
        <v>806</v>
      </c>
      <c r="AP332" s="110"/>
      <c r="AQ332" s="111"/>
      <c r="AR332" s="126" t="str">
        <f t="shared" si="153"/>
        <v/>
      </c>
      <c r="AS332" s="126" t="str">
        <f t="shared" si="154"/>
        <v/>
      </c>
      <c r="AT332" s="127">
        <v>906</v>
      </c>
      <c r="AU332" s="128"/>
      <c r="AV332" s="129"/>
      <c r="AW332" s="126" t="str">
        <f t="shared" si="155"/>
        <v/>
      </c>
      <c r="AX332" s="126" t="str">
        <f t="shared" si="156"/>
        <v/>
      </c>
      <c r="AY332" s="64" t="str">
        <f t="shared" si="157"/>
        <v/>
      </c>
      <c r="AZ332" s="97">
        <v>76.319999999999993</v>
      </c>
      <c r="BA332" s="68">
        <v>63.4</v>
      </c>
      <c r="BB332" s="68">
        <v>35.4</v>
      </c>
      <c r="BC332" s="68">
        <v>2</v>
      </c>
      <c r="BD332" s="68"/>
      <c r="BE332" s="15"/>
      <c r="BF332" s="5">
        <f t="shared" si="158"/>
        <v>9670</v>
      </c>
      <c r="BG332" s="41" t="s">
        <v>103</v>
      </c>
      <c r="BH332" s="42">
        <v>2352</v>
      </c>
      <c r="BI332" s="42"/>
      <c r="BJ332" s="42"/>
      <c r="BK332" s="42">
        <v>7318</v>
      </c>
      <c r="BL332" s="42"/>
      <c r="BM332" s="15"/>
    </row>
    <row r="333" spans="1:65" outlineLevel="5" x14ac:dyDescent="0.3">
      <c r="A333" s="22">
        <f t="shared" si="144"/>
        <v>10</v>
      </c>
      <c r="B333" s="9">
        <f t="shared" si="129"/>
        <v>45206</v>
      </c>
      <c r="C333" s="51">
        <v>319294</v>
      </c>
      <c r="D333" s="64">
        <f t="shared" si="149"/>
        <v>36</v>
      </c>
      <c r="E333" s="12">
        <v>36.5</v>
      </c>
      <c r="F333" s="12">
        <v>35.5</v>
      </c>
      <c r="G333" s="12"/>
      <c r="H333" s="12"/>
      <c r="I333" s="12"/>
      <c r="J333" s="12"/>
      <c r="K333" s="12"/>
      <c r="L333" s="12"/>
      <c r="M333" s="74">
        <f t="shared" si="150"/>
        <v>7.2</v>
      </c>
      <c r="N333" s="83">
        <v>7.21</v>
      </c>
      <c r="O333" s="83">
        <v>7.27</v>
      </c>
      <c r="P333" s="83"/>
      <c r="Q333" s="83"/>
      <c r="R333" s="83"/>
      <c r="S333" s="83"/>
      <c r="T333" s="83"/>
      <c r="U333" s="83"/>
      <c r="V333" s="5" t="str">
        <f t="shared" si="151"/>
        <v/>
      </c>
      <c r="W333" s="41"/>
      <c r="X333" s="41"/>
      <c r="Y333" s="41"/>
      <c r="Z333" s="41"/>
      <c r="AA333" s="41"/>
      <c r="AB333" s="41"/>
      <c r="AC333" s="41"/>
      <c r="AD333" s="41"/>
      <c r="AE333" s="5" t="str">
        <f t="shared" si="152"/>
        <v/>
      </c>
      <c r="AF333" s="41"/>
      <c r="AG333" s="41"/>
      <c r="AH333" s="41"/>
      <c r="AI333" s="41"/>
      <c r="AJ333" s="41"/>
      <c r="AK333" s="41"/>
      <c r="AL333" s="41"/>
      <c r="AM333" s="41"/>
      <c r="AN333" s="41">
        <v>22.388059701492537</v>
      </c>
      <c r="AO333" s="41">
        <v>938</v>
      </c>
      <c r="AP333" s="110"/>
      <c r="AQ333" s="111"/>
      <c r="AR333" s="126" t="str">
        <f t="shared" si="153"/>
        <v/>
      </c>
      <c r="AS333" s="126" t="str">
        <f t="shared" si="154"/>
        <v/>
      </c>
      <c r="AT333" s="127">
        <v>977</v>
      </c>
      <c r="AU333" s="128"/>
      <c r="AV333" s="129"/>
      <c r="AW333" s="126" t="str">
        <f t="shared" si="155"/>
        <v/>
      </c>
      <c r="AX333" s="126" t="str">
        <f t="shared" si="156"/>
        <v/>
      </c>
      <c r="AY333" s="64" t="str">
        <f t="shared" si="157"/>
        <v/>
      </c>
      <c r="AZ333" s="97" t="s">
        <v>103</v>
      </c>
      <c r="BA333" s="68" t="s">
        <v>103</v>
      </c>
      <c r="BB333" s="68" t="s">
        <v>103</v>
      </c>
      <c r="BC333" s="68" t="s">
        <v>103</v>
      </c>
      <c r="BD333" s="68"/>
      <c r="BE333" s="15"/>
      <c r="BF333" s="5">
        <f t="shared" si="158"/>
        <v>12801</v>
      </c>
      <c r="BG333" s="41">
        <v>3023</v>
      </c>
      <c r="BH333" s="42">
        <v>2352</v>
      </c>
      <c r="BI333" s="42"/>
      <c r="BJ333" s="42"/>
      <c r="BK333" s="42">
        <v>7426</v>
      </c>
      <c r="BL333" s="42"/>
      <c r="BM333" s="15"/>
    </row>
    <row r="334" spans="1:65" outlineLevel="5" x14ac:dyDescent="0.3">
      <c r="A334" s="22">
        <f t="shared" si="144"/>
        <v>10</v>
      </c>
      <c r="B334" s="9">
        <f t="shared" si="129"/>
        <v>45207</v>
      </c>
      <c r="C334" s="51">
        <v>322635</v>
      </c>
      <c r="D334" s="64">
        <f t="shared" si="149"/>
        <v>36</v>
      </c>
      <c r="E334" s="12">
        <v>36</v>
      </c>
      <c r="F334" s="12">
        <v>36</v>
      </c>
      <c r="G334" s="12"/>
      <c r="H334" s="12"/>
      <c r="I334" s="12"/>
      <c r="J334" s="12"/>
      <c r="K334" s="12"/>
      <c r="L334" s="12"/>
      <c r="M334" s="74">
        <f t="shared" si="150"/>
        <v>7.2</v>
      </c>
      <c r="N334" s="83">
        <v>7.19</v>
      </c>
      <c r="O334" s="83">
        <v>7.25</v>
      </c>
      <c r="P334" s="83"/>
      <c r="Q334" s="83"/>
      <c r="R334" s="83"/>
      <c r="S334" s="83"/>
      <c r="T334" s="83"/>
      <c r="U334" s="83"/>
      <c r="V334" s="5" t="str">
        <f t="shared" si="151"/>
        <v/>
      </c>
      <c r="W334" s="41"/>
      <c r="X334" s="41"/>
      <c r="Y334" s="41"/>
      <c r="Z334" s="41"/>
      <c r="AA334" s="41"/>
      <c r="AB334" s="41"/>
      <c r="AC334" s="41"/>
      <c r="AD334" s="41"/>
      <c r="AE334" s="5" t="str">
        <f t="shared" si="152"/>
        <v/>
      </c>
      <c r="AF334" s="41"/>
      <c r="AG334" s="41"/>
      <c r="AH334" s="41"/>
      <c r="AI334" s="41"/>
      <c r="AJ334" s="41"/>
      <c r="AK334" s="41"/>
      <c r="AL334" s="41"/>
      <c r="AM334" s="41"/>
      <c r="AN334" s="41">
        <v>23.411371237458194</v>
      </c>
      <c r="AO334" s="41">
        <v>897</v>
      </c>
      <c r="AP334" s="110"/>
      <c r="AQ334" s="111"/>
      <c r="AR334" s="126" t="str">
        <f t="shared" si="153"/>
        <v/>
      </c>
      <c r="AS334" s="126" t="str">
        <f t="shared" si="154"/>
        <v/>
      </c>
      <c r="AT334" s="127">
        <v>943</v>
      </c>
      <c r="AU334" s="128"/>
      <c r="AV334" s="129"/>
      <c r="AW334" s="126" t="str">
        <f t="shared" si="155"/>
        <v/>
      </c>
      <c r="AX334" s="126" t="str">
        <f t="shared" si="156"/>
        <v/>
      </c>
      <c r="AY334" s="64" t="str">
        <f t="shared" si="157"/>
        <v/>
      </c>
      <c r="AZ334" s="97" t="s">
        <v>103</v>
      </c>
      <c r="BA334" s="68" t="s">
        <v>103</v>
      </c>
      <c r="BB334" s="68" t="s">
        <v>103</v>
      </c>
      <c r="BC334" s="68" t="s">
        <v>103</v>
      </c>
      <c r="BD334" s="68"/>
      <c r="BE334" s="15"/>
      <c r="BF334" s="5">
        <f t="shared" si="158"/>
        <v>13197</v>
      </c>
      <c r="BG334" s="41">
        <v>3642</v>
      </c>
      <c r="BH334" s="42">
        <v>2352</v>
      </c>
      <c r="BI334" s="42"/>
      <c r="BJ334" s="42"/>
      <c r="BK334" s="42">
        <v>7203</v>
      </c>
      <c r="BL334" s="42"/>
      <c r="BM334" s="15"/>
    </row>
    <row r="335" spans="1:65" outlineLevel="5" x14ac:dyDescent="0.3">
      <c r="A335" s="22">
        <f t="shared" si="144"/>
        <v>10</v>
      </c>
      <c r="B335" s="9">
        <f t="shared" si="129"/>
        <v>45208</v>
      </c>
      <c r="C335" s="51">
        <v>316889</v>
      </c>
      <c r="D335" s="64">
        <f t="shared" si="149"/>
        <v>36.5</v>
      </c>
      <c r="E335" s="12">
        <v>37</v>
      </c>
      <c r="F335" s="12">
        <v>36</v>
      </c>
      <c r="G335" s="12"/>
      <c r="H335" s="12"/>
      <c r="I335" s="12"/>
      <c r="J335" s="12"/>
      <c r="K335" s="12"/>
      <c r="L335" s="12"/>
      <c r="M335" s="74">
        <f t="shared" si="150"/>
        <v>7.2</v>
      </c>
      <c r="N335" s="83">
        <v>7.21</v>
      </c>
      <c r="O335" s="83">
        <v>7.2</v>
      </c>
      <c r="P335" s="83"/>
      <c r="Q335" s="83"/>
      <c r="R335" s="83"/>
      <c r="S335" s="83"/>
      <c r="T335" s="83"/>
      <c r="U335" s="83"/>
      <c r="V335" s="5" t="str">
        <f t="shared" si="151"/>
        <v/>
      </c>
      <c r="W335" s="41"/>
      <c r="X335" s="41"/>
      <c r="Y335" s="41"/>
      <c r="Z335" s="41"/>
      <c r="AA335" s="41"/>
      <c r="AB335" s="41"/>
      <c r="AC335" s="41"/>
      <c r="AD335" s="41"/>
      <c r="AE335" s="5" t="str">
        <f t="shared" si="152"/>
        <v/>
      </c>
      <c r="AF335" s="41"/>
      <c r="AG335" s="41"/>
      <c r="AH335" s="41"/>
      <c r="AI335" s="41"/>
      <c r="AJ335" s="41"/>
      <c r="AK335" s="41"/>
      <c r="AL335" s="41"/>
      <c r="AM335" s="41"/>
      <c r="AN335" s="41">
        <v>23.80952380952381</v>
      </c>
      <c r="AO335" s="41">
        <v>882</v>
      </c>
      <c r="AP335" s="110"/>
      <c r="AQ335" s="111"/>
      <c r="AR335" s="126" t="str">
        <f t="shared" si="153"/>
        <v/>
      </c>
      <c r="AS335" s="126" t="str">
        <f t="shared" si="154"/>
        <v/>
      </c>
      <c r="AT335" s="127">
        <v>943</v>
      </c>
      <c r="AU335" s="128"/>
      <c r="AV335" s="129"/>
      <c r="AW335" s="126" t="str">
        <f t="shared" si="155"/>
        <v/>
      </c>
      <c r="AX335" s="126" t="str">
        <f t="shared" si="156"/>
        <v/>
      </c>
      <c r="AY335" s="64" t="str">
        <f t="shared" si="157"/>
        <v/>
      </c>
      <c r="AZ335" s="97" t="s">
        <v>103</v>
      </c>
      <c r="BA335" s="68" t="s">
        <v>103</v>
      </c>
      <c r="BB335" s="68" t="s">
        <v>103</v>
      </c>
      <c r="BC335" s="68" t="s">
        <v>103</v>
      </c>
      <c r="BD335" s="68"/>
      <c r="BE335" s="15"/>
      <c r="BF335" s="5">
        <f t="shared" si="158"/>
        <v>12155</v>
      </c>
      <c r="BG335" s="41">
        <v>2374</v>
      </c>
      <c r="BH335" s="42">
        <v>2352</v>
      </c>
      <c r="BI335" s="42"/>
      <c r="BJ335" s="42"/>
      <c r="BK335" s="42">
        <v>7429</v>
      </c>
      <c r="BL335" s="42"/>
      <c r="BM335" s="15"/>
    </row>
    <row r="336" spans="1:65" outlineLevel="5" x14ac:dyDescent="0.3">
      <c r="A336" s="22">
        <f t="shared" si="144"/>
        <v>10</v>
      </c>
      <c r="B336" s="9">
        <f t="shared" si="129"/>
        <v>45209</v>
      </c>
      <c r="C336" s="51">
        <v>319333</v>
      </c>
      <c r="D336" s="64">
        <f t="shared" si="149"/>
        <v>36</v>
      </c>
      <c r="E336" s="12">
        <v>36</v>
      </c>
      <c r="F336" s="12">
        <v>36</v>
      </c>
      <c r="G336" s="12"/>
      <c r="H336" s="12"/>
      <c r="I336" s="12"/>
      <c r="J336" s="12"/>
      <c r="K336" s="12"/>
      <c r="L336" s="12"/>
      <c r="M336" s="74">
        <f t="shared" si="150"/>
        <v>7.2</v>
      </c>
      <c r="N336" s="83">
        <v>7.2</v>
      </c>
      <c r="O336" s="83">
        <v>7.19</v>
      </c>
      <c r="P336" s="83"/>
      <c r="Q336" s="83"/>
      <c r="R336" s="83"/>
      <c r="S336" s="83"/>
      <c r="T336" s="83"/>
      <c r="U336" s="83"/>
      <c r="V336" s="5" t="str">
        <f t="shared" si="151"/>
        <v/>
      </c>
      <c r="W336" s="41"/>
      <c r="X336" s="41"/>
      <c r="Y336" s="41"/>
      <c r="Z336" s="41"/>
      <c r="AA336" s="41"/>
      <c r="AB336" s="41"/>
      <c r="AC336" s="41"/>
      <c r="AD336" s="41"/>
      <c r="AE336" s="5" t="str">
        <f t="shared" si="152"/>
        <v/>
      </c>
      <c r="AF336" s="41"/>
      <c r="AG336" s="41"/>
      <c r="AH336" s="41"/>
      <c r="AI336" s="41"/>
      <c r="AJ336" s="41"/>
      <c r="AK336" s="41"/>
      <c r="AL336" s="41"/>
      <c r="AM336" s="41"/>
      <c r="AN336" s="41">
        <v>24.447031431897557</v>
      </c>
      <c r="AO336" s="41">
        <v>859</v>
      </c>
      <c r="AP336" s="110"/>
      <c r="AQ336" s="111"/>
      <c r="AR336" s="126" t="str">
        <f t="shared" si="153"/>
        <v/>
      </c>
      <c r="AS336" s="126" t="str">
        <f t="shared" si="154"/>
        <v/>
      </c>
      <c r="AT336" s="127">
        <v>939</v>
      </c>
      <c r="AU336" s="128"/>
      <c r="AV336" s="129"/>
      <c r="AW336" s="126" t="str">
        <f t="shared" si="155"/>
        <v/>
      </c>
      <c r="AX336" s="126" t="str">
        <f t="shared" si="156"/>
        <v/>
      </c>
      <c r="AY336" s="64" t="str">
        <f t="shared" si="157"/>
        <v/>
      </c>
      <c r="AZ336" s="97">
        <v>76.48</v>
      </c>
      <c r="BA336" s="68" t="s">
        <v>103</v>
      </c>
      <c r="BB336" s="68" t="s">
        <v>103</v>
      </c>
      <c r="BC336" s="68" t="s">
        <v>103</v>
      </c>
      <c r="BD336" s="68"/>
      <c r="BE336" s="15"/>
      <c r="BF336" s="5">
        <f t="shared" si="158"/>
        <v>13143</v>
      </c>
      <c r="BG336" s="41">
        <v>3323</v>
      </c>
      <c r="BH336" s="42">
        <v>2352</v>
      </c>
      <c r="BI336" s="42"/>
      <c r="BJ336" s="42"/>
      <c r="BK336" s="42">
        <v>7468</v>
      </c>
      <c r="BL336" s="42"/>
      <c r="BM336" s="15"/>
    </row>
    <row r="337" spans="1:65" outlineLevel="5" x14ac:dyDescent="0.3">
      <c r="A337" s="22">
        <f t="shared" si="144"/>
        <v>10</v>
      </c>
      <c r="B337" s="9">
        <f t="shared" si="129"/>
        <v>45210</v>
      </c>
      <c r="C337" s="51">
        <v>318427</v>
      </c>
      <c r="D337" s="64">
        <f t="shared" si="149"/>
        <v>36.5</v>
      </c>
      <c r="E337" s="12">
        <v>37</v>
      </c>
      <c r="F337" s="12">
        <v>36</v>
      </c>
      <c r="G337" s="12"/>
      <c r="H337" s="12"/>
      <c r="I337" s="12"/>
      <c r="J337" s="12"/>
      <c r="K337" s="12"/>
      <c r="L337" s="12"/>
      <c r="M337" s="74">
        <f t="shared" si="150"/>
        <v>7.2</v>
      </c>
      <c r="N337" s="83">
        <v>7.18</v>
      </c>
      <c r="O337" s="83">
        <v>7.16</v>
      </c>
      <c r="P337" s="83"/>
      <c r="Q337" s="83"/>
      <c r="R337" s="83"/>
      <c r="S337" s="83"/>
      <c r="T337" s="83"/>
      <c r="U337" s="83"/>
      <c r="V337" s="5">
        <f t="shared" si="151"/>
        <v>171.5</v>
      </c>
      <c r="W337" s="41">
        <v>163</v>
      </c>
      <c r="X337" s="41">
        <v>180</v>
      </c>
      <c r="Y337" s="41"/>
      <c r="Z337" s="41"/>
      <c r="AA337" s="41"/>
      <c r="AB337" s="41"/>
      <c r="AC337" s="41"/>
      <c r="AD337" s="41"/>
      <c r="AE337" s="5">
        <f t="shared" si="152"/>
        <v>5035</v>
      </c>
      <c r="AF337" s="41">
        <v>5535</v>
      </c>
      <c r="AG337" s="41">
        <v>4535</v>
      </c>
      <c r="AH337" s="41"/>
      <c r="AI337" s="41"/>
      <c r="AJ337" s="41"/>
      <c r="AK337" s="41"/>
      <c r="AL337" s="41"/>
      <c r="AM337" s="41"/>
      <c r="AN337" s="41">
        <v>28.150134048257371</v>
      </c>
      <c r="AO337" s="41">
        <v>746</v>
      </c>
      <c r="AP337" s="110">
        <v>3.56</v>
      </c>
      <c r="AQ337" s="111">
        <v>2.66</v>
      </c>
      <c r="AR337" s="126">
        <f t="shared" si="153"/>
        <v>74.719101123595507</v>
      </c>
      <c r="AS337" s="126">
        <f t="shared" si="154"/>
        <v>25.280898876404493</v>
      </c>
      <c r="AT337" s="127">
        <v>917</v>
      </c>
      <c r="AU337" s="128">
        <v>2.67</v>
      </c>
      <c r="AV337" s="129">
        <v>1.63</v>
      </c>
      <c r="AW337" s="126">
        <f t="shared" si="155"/>
        <v>61.048689138576776</v>
      </c>
      <c r="AX337" s="126">
        <f t="shared" si="156"/>
        <v>38.951310861423224</v>
      </c>
      <c r="AY337" s="64">
        <f t="shared" si="157"/>
        <v>46.970792365529213</v>
      </c>
      <c r="AZ337" s="97">
        <v>76.58</v>
      </c>
      <c r="BA337" s="68" t="s">
        <v>103</v>
      </c>
      <c r="BB337" s="68" t="s">
        <v>103</v>
      </c>
      <c r="BC337" s="68" t="s">
        <v>103</v>
      </c>
      <c r="BD337" s="68"/>
      <c r="BE337" s="15"/>
      <c r="BF337" s="5">
        <f t="shared" si="158"/>
        <v>10637</v>
      </c>
      <c r="BG337" s="41">
        <v>2180</v>
      </c>
      <c r="BH337" s="42">
        <v>2352</v>
      </c>
      <c r="BI337" s="42"/>
      <c r="BJ337" s="42"/>
      <c r="BK337" s="42">
        <v>6105</v>
      </c>
      <c r="BL337" s="42"/>
      <c r="BM337" s="15"/>
    </row>
    <row r="338" spans="1:65" outlineLevel="5" x14ac:dyDescent="0.3">
      <c r="A338" s="22">
        <f t="shared" si="144"/>
        <v>10</v>
      </c>
      <c r="B338" s="9">
        <f t="shared" si="129"/>
        <v>45211</v>
      </c>
      <c r="C338" s="51">
        <v>267173</v>
      </c>
      <c r="D338" s="64">
        <f t="shared" si="149"/>
        <v>35</v>
      </c>
      <c r="E338" s="12">
        <v>35</v>
      </c>
      <c r="F338" s="12">
        <v>35</v>
      </c>
      <c r="G338" s="12"/>
      <c r="H338" s="12"/>
      <c r="I338" s="12"/>
      <c r="J338" s="12"/>
      <c r="K338" s="12"/>
      <c r="L338" s="12"/>
      <c r="M338" s="74">
        <f t="shared" si="150"/>
        <v>7.2</v>
      </c>
      <c r="N338" s="83">
        <v>7.19</v>
      </c>
      <c r="O338" s="83">
        <v>7.17</v>
      </c>
      <c r="P338" s="83"/>
      <c r="Q338" s="83"/>
      <c r="R338" s="83"/>
      <c r="S338" s="83"/>
      <c r="T338" s="83"/>
      <c r="U338" s="83"/>
      <c r="V338" s="5" t="str">
        <f t="shared" si="151"/>
        <v/>
      </c>
      <c r="W338" s="41" t="s">
        <v>103</v>
      </c>
      <c r="X338" s="41" t="s">
        <v>103</v>
      </c>
      <c r="Y338" s="41"/>
      <c r="Z338" s="41"/>
      <c r="AA338" s="41"/>
      <c r="AB338" s="41"/>
      <c r="AC338" s="41"/>
      <c r="AD338" s="41"/>
      <c r="AE338" s="5" t="str">
        <f t="shared" si="152"/>
        <v/>
      </c>
      <c r="AF338" s="41" t="s">
        <v>103</v>
      </c>
      <c r="AG338" s="41" t="s">
        <v>103</v>
      </c>
      <c r="AH338" s="41"/>
      <c r="AI338" s="41"/>
      <c r="AJ338" s="41"/>
      <c r="AK338" s="41"/>
      <c r="AL338" s="41"/>
      <c r="AM338" s="41"/>
      <c r="AN338" s="41">
        <v>36.144578313253014</v>
      </c>
      <c r="AO338" s="41">
        <v>581</v>
      </c>
      <c r="AP338" s="110" t="s">
        <v>103</v>
      </c>
      <c r="AQ338" s="111" t="s">
        <v>103</v>
      </c>
      <c r="AR338" s="126" t="str">
        <f t="shared" si="153"/>
        <v/>
      </c>
      <c r="AS338" s="126" t="str">
        <f t="shared" si="154"/>
        <v/>
      </c>
      <c r="AT338" s="127">
        <v>662</v>
      </c>
      <c r="AU338" s="128"/>
      <c r="AV338" s="129"/>
      <c r="AW338" s="126" t="str">
        <f t="shared" si="155"/>
        <v/>
      </c>
      <c r="AX338" s="126" t="str">
        <f t="shared" si="156"/>
        <v/>
      </c>
      <c r="AY338" s="64" t="str">
        <f t="shared" si="157"/>
        <v/>
      </c>
      <c r="AZ338" s="97">
        <v>76.61</v>
      </c>
      <c r="BA338" s="68">
        <v>64.400000000000006</v>
      </c>
      <c r="BB338" s="68">
        <v>33.5</v>
      </c>
      <c r="BC338" s="68">
        <v>19</v>
      </c>
      <c r="BD338" s="68"/>
      <c r="BE338" s="15"/>
      <c r="BF338" s="5">
        <f t="shared" si="158"/>
        <v>10502</v>
      </c>
      <c r="BG338" s="41">
        <v>2050</v>
      </c>
      <c r="BH338" s="42">
        <v>2351</v>
      </c>
      <c r="BI338" s="42"/>
      <c r="BJ338" s="42"/>
      <c r="BK338" s="42">
        <v>6101</v>
      </c>
      <c r="BL338" s="42"/>
      <c r="BM338" s="15"/>
    </row>
    <row r="339" spans="1:65" outlineLevel="5" x14ac:dyDescent="0.3">
      <c r="A339" s="22">
        <f t="shared" si="144"/>
        <v>10</v>
      </c>
      <c r="B339" s="9">
        <f t="shared" si="129"/>
        <v>45212</v>
      </c>
      <c r="C339" s="51">
        <v>331778</v>
      </c>
      <c r="D339" s="64">
        <f t="shared" si="149"/>
        <v>36</v>
      </c>
      <c r="E339" s="12">
        <v>36</v>
      </c>
      <c r="F339" s="12">
        <v>36</v>
      </c>
      <c r="G339" s="12"/>
      <c r="H339" s="12"/>
      <c r="I339" s="12"/>
      <c r="J339" s="12"/>
      <c r="K339" s="12"/>
      <c r="L339" s="12"/>
      <c r="M339" s="74">
        <f t="shared" si="150"/>
        <v>7.2</v>
      </c>
      <c r="N339" s="83">
        <v>7.2</v>
      </c>
      <c r="O339" s="83">
        <v>7.27</v>
      </c>
      <c r="P339" s="83"/>
      <c r="Q339" s="83"/>
      <c r="R339" s="83"/>
      <c r="S339" s="83"/>
      <c r="T339" s="83"/>
      <c r="U339" s="83"/>
      <c r="V339" s="5" t="str">
        <f t="shared" si="151"/>
        <v/>
      </c>
      <c r="W339" s="41" t="s">
        <v>103</v>
      </c>
      <c r="X339" s="41" t="s">
        <v>103</v>
      </c>
      <c r="Y339" s="41"/>
      <c r="Z339" s="41"/>
      <c r="AA339" s="41"/>
      <c r="AB339" s="41"/>
      <c r="AC339" s="41"/>
      <c r="AD339" s="41"/>
      <c r="AE339" s="5" t="str">
        <f t="shared" si="152"/>
        <v/>
      </c>
      <c r="AF339" s="41" t="s">
        <v>103</v>
      </c>
      <c r="AG339" s="41" t="s">
        <v>103</v>
      </c>
      <c r="AH339" s="41"/>
      <c r="AI339" s="41"/>
      <c r="AJ339" s="41"/>
      <c r="AK339" s="41"/>
      <c r="AL339" s="41"/>
      <c r="AM339" s="41"/>
      <c r="AN339" s="41">
        <v>18.087855297157624</v>
      </c>
      <c r="AO339" s="41">
        <v>1161</v>
      </c>
      <c r="AP339" s="110" t="s">
        <v>103</v>
      </c>
      <c r="AQ339" s="111" t="s">
        <v>103</v>
      </c>
      <c r="AR339" s="126" t="str">
        <f t="shared" si="153"/>
        <v/>
      </c>
      <c r="AS339" s="126" t="str">
        <f t="shared" si="154"/>
        <v/>
      </c>
      <c r="AT339" s="127">
        <v>1147</v>
      </c>
      <c r="AU339" s="128"/>
      <c r="AV339" s="129"/>
      <c r="AW339" s="126" t="str">
        <f t="shared" si="155"/>
        <v/>
      </c>
      <c r="AX339" s="126" t="str">
        <f t="shared" si="156"/>
        <v/>
      </c>
      <c r="AY339" s="64" t="str">
        <f t="shared" si="157"/>
        <v/>
      </c>
      <c r="AZ339" s="97">
        <v>76.55</v>
      </c>
      <c r="BA339" s="68" t="s">
        <v>103</v>
      </c>
      <c r="BB339" s="68" t="s">
        <v>103</v>
      </c>
      <c r="BC339" s="68" t="s">
        <v>103</v>
      </c>
      <c r="BD339" s="68"/>
      <c r="BE339" s="15"/>
      <c r="BF339" s="5">
        <f t="shared" si="158"/>
        <v>9805</v>
      </c>
      <c r="BG339" s="41" t="s">
        <v>103</v>
      </c>
      <c r="BH339" s="42">
        <v>2350</v>
      </c>
      <c r="BI339" s="42"/>
      <c r="BJ339" s="42"/>
      <c r="BK339" s="42">
        <v>7455</v>
      </c>
      <c r="BL339" s="42"/>
      <c r="BM339" s="15"/>
    </row>
    <row r="340" spans="1:65" outlineLevel="5" x14ac:dyDescent="0.3">
      <c r="A340" s="22">
        <f t="shared" si="144"/>
        <v>10</v>
      </c>
      <c r="B340" s="9">
        <f t="shared" si="129"/>
        <v>45213</v>
      </c>
      <c r="C340" s="51">
        <v>320197</v>
      </c>
      <c r="D340" s="64">
        <f t="shared" si="149"/>
        <v>35.799999999999997</v>
      </c>
      <c r="E340" s="12">
        <v>35.5</v>
      </c>
      <c r="F340" s="12">
        <v>36</v>
      </c>
      <c r="G340" s="12"/>
      <c r="H340" s="12"/>
      <c r="I340" s="12"/>
      <c r="J340" s="12"/>
      <c r="K340" s="12"/>
      <c r="L340" s="12"/>
      <c r="M340" s="74">
        <f t="shared" si="150"/>
        <v>7.2</v>
      </c>
      <c r="N340" s="83">
        <v>7.21</v>
      </c>
      <c r="O340" s="83">
        <v>7.24</v>
      </c>
      <c r="P340" s="83"/>
      <c r="Q340" s="83"/>
      <c r="R340" s="83"/>
      <c r="S340" s="83"/>
      <c r="T340" s="83"/>
      <c r="U340" s="83"/>
      <c r="V340" s="5" t="str">
        <f t="shared" si="151"/>
        <v/>
      </c>
      <c r="W340" s="41" t="s">
        <v>103</v>
      </c>
      <c r="X340" s="41" t="s">
        <v>103</v>
      </c>
      <c r="Y340" s="41"/>
      <c r="Z340" s="41"/>
      <c r="AA340" s="41"/>
      <c r="AB340" s="41"/>
      <c r="AC340" s="41"/>
      <c r="AD340" s="41"/>
      <c r="AE340" s="5" t="str">
        <f t="shared" si="152"/>
        <v/>
      </c>
      <c r="AF340" s="41" t="s">
        <v>103</v>
      </c>
      <c r="AG340" s="41" t="s">
        <v>103</v>
      </c>
      <c r="AH340" s="41"/>
      <c r="AI340" s="41"/>
      <c r="AJ340" s="41"/>
      <c r="AK340" s="41"/>
      <c r="AL340" s="41"/>
      <c r="AM340" s="41"/>
      <c r="AN340" s="41">
        <v>16.786570743405274</v>
      </c>
      <c r="AO340" s="41">
        <v>1251</v>
      </c>
      <c r="AP340" s="110" t="s">
        <v>103</v>
      </c>
      <c r="AQ340" s="111" t="s">
        <v>103</v>
      </c>
      <c r="AR340" s="126" t="str">
        <f t="shared" si="153"/>
        <v/>
      </c>
      <c r="AS340" s="126" t="str">
        <f t="shared" si="154"/>
        <v/>
      </c>
      <c r="AT340" s="127">
        <v>1250</v>
      </c>
      <c r="AU340" s="128"/>
      <c r="AV340" s="129"/>
      <c r="AW340" s="126" t="str">
        <f t="shared" si="155"/>
        <v/>
      </c>
      <c r="AX340" s="126" t="str">
        <f t="shared" si="156"/>
        <v/>
      </c>
      <c r="AY340" s="64" t="str">
        <f t="shared" si="157"/>
        <v/>
      </c>
      <c r="AZ340" s="97" t="s">
        <v>103</v>
      </c>
      <c r="BA340" s="68" t="s">
        <v>103</v>
      </c>
      <c r="BB340" s="68" t="s">
        <v>103</v>
      </c>
      <c r="BC340" s="68" t="s">
        <v>103</v>
      </c>
      <c r="BD340" s="68"/>
      <c r="BE340" s="15"/>
      <c r="BF340" s="5">
        <f t="shared" si="158"/>
        <v>14430</v>
      </c>
      <c r="BG340" s="41">
        <v>4650</v>
      </c>
      <c r="BH340" s="42">
        <v>2350</v>
      </c>
      <c r="BI340" s="42"/>
      <c r="BJ340" s="42"/>
      <c r="BK340" s="42">
        <v>7430</v>
      </c>
      <c r="BL340" s="42"/>
      <c r="BM340" s="15"/>
    </row>
    <row r="341" spans="1:65" outlineLevel="5" x14ac:dyDescent="0.3">
      <c r="A341" s="22">
        <f t="shared" si="144"/>
        <v>10</v>
      </c>
      <c r="B341" s="9">
        <f t="shared" si="129"/>
        <v>45214</v>
      </c>
      <c r="C341" s="51">
        <v>323795</v>
      </c>
      <c r="D341" s="64">
        <f t="shared" si="149"/>
        <v>36.299999999999997</v>
      </c>
      <c r="E341" s="12">
        <v>36.5</v>
      </c>
      <c r="F341" s="12">
        <v>36</v>
      </c>
      <c r="G341" s="12"/>
      <c r="H341" s="12"/>
      <c r="I341" s="12"/>
      <c r="J341" s="12"/>
      <c r="K341" s="12"/>
      <c r="L341" s="12"/>
      <c r="M341" s="74">
        <f t="shared" si="150"/>
        <v>7.2</v>
      </c>
      <c r="N341" s="83">
        <v>7.18</v>
      </c>
      <c r="O341" s="83">
        <v>7.18</v>
      </c>
      <c r="P341" s="83"/>
      <c r="Q341" s="83"/>
      <c r="R341" s="83"/>
      <c r="S341" s="83"/>
      <c r="T341" s="83"/>
      <c r="U341" s="83"/>
      <c r="V341" s="5" t="str">
        <f t="shared" si="151"/>
        <v/>
      </c>
      <c r="W341" s="41" t="s">
        <v>103</v>
      </c>
      <c r="X341" s="41" t="s">
        <v>103</v>
      </c>
      <c r="Y341" s="41"/>
      <c r="Z341" s="41"/>
      <c r="AA341" s="41"/>
      <c r="AB341" s="41"/>
      <c r="AC341" s="41"/>
      <c r="AD341" s="41"/>
      <c r="AE341" s="5" t="str">
        <f t="shared" si="152"/>
        <v/>
      </c>
      <c r="AF341" s="41" t="s">
        <v>103</v>
      </c>
      <c r="AG341" s="41" t="s">
        <v>103</v>
      </c>
      <c r="AH341" s="41"/>
      <c r="AI341" s="41"/>
      <c r="AJ341" s="41"/>
      <c r="AK341" s="41"/>
      <c r="AL341" s="41"/>
      <c r="AM341" s="41"/>
      <c r="AN341" s="41">
        <v>23.411371237458194</v>
      </c>
      <c r="AO341" s="41">
        <v>897</v>
      </c>
      <c r="AP341" s="110" t="s">
        <v>103</v>
      </c>
      <c r="AQ341" s="111" t="s">
        <v>103</v>
      </c>
      <c r="AR341" s="126" t="str">
        <f t="shared" si="153"/>
        <v/>
      </c>
      <c r="AS341" s="126" t="str">
        <f t="shared" si="154"/>
        <v/>
      </c>
      <c r="AT341" s="127">
        <v>938</v>
      </c>
      <c r="AU341" s="128"/>
      <c r="AV341" s="129"/>
      <c r="AW341" s="126" t="str">
        <f t="shared" si="155"/>
        <v/>
      </c>
      <c r="AX341" s="126" t="str">
        <f t="shared" si="156"/>
        <v/>
      </c>
      <c r="AY341" s="64" t="str">
        <f t="shared" si="157"/>
        <v/>
      </c>
      <c r="AZ341" s="97" t="s">
        <v>103</v>
      </c>
      <c r="BA341" s="68" t="s">
        <v>103</v>
      </c>
      <c r="BB341" s="68" t="s">
        <v>103</v>
      </c>
      <c r="BC341" s="68" t="s">
        <v>103</v>
      </c>
      <c r="BD341" s="68"/>
      <c r="BE341" s="15"/>
      <c r="BF341" s="5">
        <f t="shared" si="158"/>
        <v>14405</v>
      </c>
      <c r="BG341" s="41">
        <v>4620</v>
      </c>
      <c r="BH341" s="42">
        <v>2350</v>
      </c>
      <c r="BI341" s="42"/>
      <c r="BJ341" s="42"/>
      <c r="BK341" s="42">
        <v>7435</v>
      </c>
      <c r="BL341" s="42"/>
      <c r="BM341" s="15"/>
    </row>
    <row r="342" spans="1:65" outlineLevel="5" x14ac:dyDescent="0.3">
      <c r="A342" s="22">
        <f t="shared" si="144"/>
        <v>10</v>
      </c>
      <c r="B342" s="9">
        <f t="shared" si="129"/>
        <v>45215</v>
      </c>
      <c r="C342" s="51">
        <v>318730</v>
      </c>
      <c r="D342" s="64">
        <f t="shared" si="149"/>
        <v>36.799999999999997</v>
      </c>
      <c r="E342" s="12">
        <v>36</v>
      </c>
      <c r="F342" s="12">
        <v>37.5</v>
      </c>
      <c r="G342" s="12"/>
      <c r="H342" s="12"/>
      <c r="I342" s="12"/>
      <c r="J342" s="12"/>
      <c r="K342" s="12"/>
      <c r="L342" s="12"/>
      <c r="M342" s="74">
        <f t="shared" si="150"/>
        <v>7.2</v>
      </c>
      <c r="N342" s="83">
        <v>7.19</v>
      </c>
      <c r="O342" s="83">
        <v>7.14</v>
      </c>
      <c r="P342" s="83"/>
      <c r="Q342" s="83"/>
      <c r="R342" s="83"/>
      <c r="S342" s="83"/>
      <c r="T342" s="83"/>
      <c r="U342" s="83"/>
      <c r="V342" s="5" t="str">
        <f t="shared" si="151"/>
        <v/>
      </c>
      <c r="W342" s="41" t="s">
        <v>103</v>
      </c>
      <c r="X342" s="41" t="s">
        <v>103</v>
      </c>
      <c r="Y342" s="41"/>
      <c r="Z342" s="41"/>
      <c r="AA342" s="41"/>
      <c r="AB342" s="41"/>
      <c r="AC342" s="41"/>
      <c r="AD342" s="41"/>
      <c r="AE342" s="5" t="str">
        <f t="shared" si="152"/>
        <v/>
      </c>
      <c r="AF342" s="41" t="s">
        <v>103</v>
      </c>
      <c r="AG342" s="41" t="s">
        <v>103</v>
      </c>
      <c r="AH342" s="41"/>
      <c r="AI342" s="41"/>
      <c r="AJ342" s="41"/>
      <c r="AK342" s="41"/>
      <c r="AL342" s="41"/>
      <c r="AM342" s="41"/>
      <c r="AN342" s="41">
        <v>18.372703412073491</v>
      </c>
      <c r="AO342" s="41">
        <v>1143</v>
      </c>
      <c r="AP342" s="110" t="s">
        <v>103</v>
      </c>
      <c r="AQ342" s="111" t="s">
        <v>103</v>
      </c>
      <c r="AR342" s="126" t="str">
        <f t="shared" si="153"/>
        <v/>
      </c>
      <c r="AS342" s="126" t="str">
        <f t="shared" si="154"/>
        <v/>
      </c>
      <c r="AT342" s="127">
        <v>1163</v>
      </c>
      <c r="AU342" s="128"/>
      <c r="AV342" s="129"/>
      <c r="AW342" s="126" t="str">
        <f t="shared" si="155"/>
        <v/>
      </c>
      <c r="AX342" s="126" t="str">
        <f t="shared" si="156"/>
        <v/>
      </c>
      <c r="AY342" s="64" t="str">
        <f t="shared" si="157"/>
        <v/>
      </c>
      <c r="AZ342" s="97">
        <v>76.680000000000007</v>
      </c>
      <c r="BA342" s="68" t="s">
        <v>103</v>
      </c>
      <c r="BB342" s="68" t="s">
        <v>103</v>
      </c>
      <c r="BC342" s="68" t="s">
        <v>103</v>
      </c>
      <c r="BD342" s="68"/>
      <c r="BE342" s="15"/>
      <c r="BF342" s="5">
        <f t="shared" si="158"/>
        <v>14047</v>
      </c>
      <c r="BG342" s="41">
        <v>4370</v>
      </c>
      <c r="BH342" s="42">
        <v>2352</v>
      </c>
      <c r="BI342" s="42"/>
      <c r="BJ342" s="42"/>
      <c r="BK342" s="42">
        <v>7325</v>
      </c>
      <c r="BL342" s="42"/>
      <c r="BM342" s="15"/>
    </row>
    <row r="343" spans="1:65" outlineLevel="5" x14ac:dyDescent="0.3">
      <c r="A343" s="22">
        <f t="shared" si="144"/>
        <v>10</v>
      </c>
      <c r="B343" s="9">
        <f t="shared" si="129"/>
        <v>45216</v>
      </c>
      <c r="C343" s="51">
        <v>318724</v>
      </c>
      <c r="D343" s="64">
        <f t="shared" si="149"/>
        <v>36.299999999999997</v>
      </c>
      <c r="E343" s="12">
        <v>36</v>
      </c>
      <c r="F343" s="12">
        <v>36.5</v>
      </c>
      <c r="G343" s="12"/>
      <c r="H343" s="12"/>
      <c r="I343" s="12"/>
      <c r="J343" s="12"/>
      <c r="K343" s="12"/>
      <c r="L343" s="12"/>
      <c r="M343" s="74">
        <f t="shared" si="150"/>
        <v>7.1</v>
      </c>
      <c r="N343" s="83">
        <v>7.16</v>
      </c>
      <c r="O343" s="83">
        <v>7.12</v>
      </c>
      <c r="P343" s="83"/>
      <c r="Q343" s="83"/>
      <c r="R343" s="83"/>
      <c r="S343" s="83"/>
      <c r="T343" s="83"/>
      <c r="U343" s="83"/>
      <c r="V343" s="5">
        <f t="shared" si="151"/>
        <v>155</v>
      </c>
      <c r="W343" s="41">
        <v>140</v>
      </c>
      <c r="X343" s="41">
        <v>170</v>
      </c>
      <c r="Y343" s="41"/>
      <c r="Z343" s="41"/>
      <c r="AA343" s="41"/>
      <c r="AB343" s="41"/>
      <c r="AC343" s="41"/>
      <c r="AD343" s="41"/>
      <c r="AE343" s="5">
        <f t="shared" si="152"/>
        <v>4030</v>
      </c>
      <c r="AF343" s="41">
        <v>4165</v>
      </c>
      <c r="AG343" s="41">
        <v>3895</v>
      </c>
      <c r="AH343" s="41"/>
      <c r="AI343" s="41"/>
      <c r="AJ343" s="41"/>
      <c r="AK343" s="41"/>
      <c r="AL343" s="41"/>
      <c r="AM343" s="41"/>
      <c r="AN343" s="41">
        <v>14.276002719238614</v>
      </c>
      <c r="AO343" s="41">
        <v>1471</v>
      </c>
      <c r="AP343" s="110">
        <v>5.7</v>
      </c>
      <c r="AQ343" s="111">
        <v>4.13</v>
      </c>
      <c r="AR343" s="126">
        <f t="shared" si="153"/>
        <v>72.456140350877192</v>
      </c>
      <c r="AS343" s="126">
        <f t="shared" si="154"/>
        <v>27.543859649122808</v>
      </c>
      <c r="AT343" s="127">
        <v>1213</v>
      </c>
      <c r="AU343" s="128">
        <v>2.63</v>
      </c>
      <c r="AV343" s="129">
        <v>1.59</v>
      </c>
      <c r="AW343" s="126">
        <f t="shared" si="155"/>
        <v>60.456273764258562</v>
      </c>
      <c r="AX343" s="126">
        <f t="shared" si="156"/>
        <v>39.543726235741438</v>
      </c>
      <c r="AY343" s="64">
        <f t="shared" si="157"/>
        <v>41.881635313838686</v>
      </c>
      <c r="AZ343" s="97">
        <v>76.63</v>
      </c>
      <c r="BA343" s="68" t="s">
        <v>103</v>
      </c>
      <c r="BB343" s="68" t="s">
        <v>103</v>
      </c>
      <c r="BC343" s="68" t="s">
        <v>103</v>
      </c>
      <c r="BD343" s="68"/>
      <c r="BE343" s="15"/>
      <c r="BF343" s="5">
        <f t="shared" si="158"/>
        <v>14107</v>
      </c>
      <c r="BG343" s="41">
        <v>4320</v>
      </c>
      <c r="BH343" s="42">
        <v>2352</v>
      </c>
      <c r="BI343" s="42"/>
      <c r="BJ343" s="42"/>
      <c r="BK343" s="42">
        <v>7435</v>
      </c>
      <c r="BL343" s="42"/>
      <c r="BM343" s="15"/>
    </row>
    <row r="344" spans="1:65" outlineLevel="5" x14ac:dyDescent="0.3">
      <c r="A344" s="22">
        <f t="shared" si="144"/>
        <v>10</v>
      </c>
      <c r="B344" s="9">
        <f t="shared" si="129"/>
        <v>45217</v>
      </c>
      <c r="C344" s="51">
        <v>309010</v>
      </c>
      <c r="D344" s="64">
        <f t="shared" si="149"/>
        <v>37</v>
      </c>
      <c r="E344" s="12">
        <v>37</v>
      </c>
      <c r="F344" s="12">
        <v>37</v>
      </c>
      <c r="G344" s="12"/>
      <c r="H344" s="12"/>
      <c r="I344" s="12"/>
      <c r="J344" s="12"/>
      <c r="K344" s="12"/>
      <c r="L344" s="12"/>
      <c r="M344" s="74">
        <f t="shared" si="150"/>
        <v>7.2</v>
      </c>
      <c r="N344" s="83">
        <v>7.18</v>
      </c>
      <c r="O344" s="83">
        <v>7.13</v>
      </c>
      <c r="P344" s="83"/>
      <c r="Q344" s="83"/>
      <c r="R344" s="83"/>
      <c r="S344" s="83"/>
      <c r="T344" s="83"/>
      <c r="U344" s="83"/>
      <c r="V344" s="5" t="str">
        <f t="shared" si="151"/>
        <v/>
      </c>
      <c r="W344" s="41" t="s">
        <v>103</v>
      </c>
      <c r="X344" s="41" t="s">
        <v>103</v>
      </c>
      <c r="Y344" s="41"/>
      <c r="Z344" s="41"/>
      <c r="AA344" s="41"/>
      <c r="AB344" s="41"/>
      <c r="AC344" s="41"/>
      <c r="AD344" s="41"/>
      <c r="AE344" s="5" t="str">
        <f t="shared" si="152"/>
        <v/>
      </c>
      <c r="AF344" s="41" t="s">
        <v>103</v>
      </c>
      <c r="AG344" s="41" t="s">
        <v>103</v>
      </c>
      <c r="AH344" s="41"/>
      <c r="AI344" s="41"/>
      <c r="AJ344" s="41"/>
      <c r="AK344" s="41"/>
      <c r="AL344" s="41"/>
      <c r="AM344" s="41"/>
      <c r="AN344" s="41">
        <v>23.385300668151448</v>
      </c>
      <c r="AO344" s="41">
        <v>898</v>
      </c>
      <c r="AP344" s="110" t="s">
        <v>103</v>
      </c>
      <c r="AQ344" s="111" t="s">
        <v>103</v>
      </c>
      <c r="AR344" s="126" t="str">
        <f t="shared" si="153"/>
        <v/>
      </c>
      <c r="AS344" s="126" t="str">
        <f t="shared" si="154"/>
        <v/>
      </c>
      <c r="AT344" s="127">
        <v>929</v>
      </c>
      <c r="AU344" s="128"/>
      <c r="AV344" s="129"/>
      <c r="AW344" s="126" t="str">
        <f t="shared" si="155"/>
        <v/>
      </c>
      <c r="AX344" s="126" t="str">
        <f t="shared" si="156"/>
        <v/>
      </c>
      <c r="AY344" s="64" t="str">
        <f t="shared" si="157"/>
        <v/>
      </c>
      <c r="AZ344" s="97">
        <v>76.599999999999994</v>
      </c>
      <c r="BA344" s="68">
        <v>64</v>
      </c>
      <c r="BB344" s="68">
        <v>34.6</v>
      </c>
      <c r="BC344" s="68">
        <v>12</v>
      </c>
      <c r="BD344" s="68"/>
      <c r="BE344" s="15"/>
      <c r="BF344" s="5">
        <f t="shared" si="158"/>
        <v>11872</v>
      </c>
      <c r="BG344" s="41">
        <v>2300</v>
      </c>
      <c r="BH344" s="42">
        <v>2352</v>
      </c>
      <c r="BI344" s="42"/>
      <c r="BJ344" s="42"/>
      <c r="BK344" s="42">
        <v>7220</v>
      </c>
      <c r="BL344" s="42"/>
      <c r="BM344" s="15"/>
    </row>
    <row r="345" spans="1:65" outlineLevel="5" x14ac:dyDescent="0.3">
      <c r="A345" s="22">
        <f t="shared" si="144"/>
        <v>10</v>
      </c>
      <c r="B345" s="9">
        <f t="shared" si="129"/>
        <v>45218</v>
      </c>
      <c r="C345" s="51">
        <v>303147</v>
      </c>
      <c r="D345" s="64">
        <f t="shared" si="149"/>
        <v>35.299999999999997</v>
      </c>
      <c r="E345" s="12">
        <v>35</v>
      </c>
      <c r="F345" s="12">
        <v>35.5</v>
      </c>
      <c r="G345" s="12"/>
      <c r="H345" s="12"/>
      <c r="I345" s="12"/>
      <c r="J345" s="12"/>
      <c r="K345" s="12"/>
      <c r="L345" s="12"/>
      <c r="M345" s="74">
        <f t="shared" si="150"/>
        <v>7.2</v>
      </c>
      <c r="N345" s="83">
        <v>7.21</v>
      </c>
      <c r="O345" s="83">
        <v>7.16</v>
      </c>
      <c r="P345" s="83"/>
      <c r="Q345" s="83"/>
      <c r="R345" s="83"/>
      <c r="S345" s="83"/>
      <c r="T345" s="83"/>
      <c r="U345" s="83"/>
      <c r="V345" s="5" t="str">
        <f t="shared" si="151"/>
        <v/>
      </c>
      <c r="W345" s="41" t="s">
        <v>103</v>
      </c>
      <c r="X345" s="41" t="s">
        <v>103</v>
      </c>
      <c r="Y345" s="41"/>
      <c r="Z345" s="41"/>
      <c r="AA345" s="41"/>
      <c r="AB345" s="41"/>
      <c r="AC345" s="41"/>
      <c r="AD345" s="41"/>
      <c r="AE345" s="5" t="str">
        <f t="shared" si="152"/>
        <v/>
      </c>
      <c r="AF345" s="41" t="s">
        <v>103</v>
      </c>
      <c r="AG345" s="41" t="s">
        <v>103</v>
      </c>
      <c r="AH345" s="41"/>
      <c r="AI345" s="41"/>
      <c r="AJ345" s="41"/>
      <c r="AK345" s="41"/>
      <c r="AL345" s="41"/>
      <c r="AM345" s="41"/>
      <c r="AN345" s="41">
        <v>22.925764192139738</v>
      </c>
      <c r="AO345" s="41">
        <v>916</v>
      </c>
      <c r="AP345" s="110" t="s">
        <v>103</v>
      </c>
      <c r="AQ345" s="111" t="s">
        <v>103</v>
      </c>
      <c r="AR345" s="126" t="str">
        <f t="shared" si="153"/>
        <v/>
      </c>
      <c r="AS345" s="126" t="str">
        <f t="shared" si="154"/>
        <v/>
      </c>
      <c r="AT345" s="127">
        <v>939</v>
      </c>
      <c r="AU345" s="128"/>
      <c r="AV345" s="129"/>
      <c r="AW345" s="126" t="str">
        <f t="shared" si="155"/>
        <v/>
      </c>
      <c r="AX345" s="126" t="str">
        <f t="shared" si="156"/>
        <v/>
      </c>
      <c r="AY345" s="64" t="str">
        <f t="shared" si="157"/>
        <v/>
      </c>
      <c r="AZ345" s="97">
        <v>76.7</v>
      </c>
      <c r="BA345" s="68" t="s">
        <v>103</v>
      </c>
      <c r="BB345" s="68" t="s">
        <v>103</v>
      </c>
      <c r="BC345" s="68" t="s">
        <v>103</v>
      </c>
      <c r="BD345" s="68"/>
      <c r="BE345" s="15"/>
      <c r="BF345" s="5">
        <f t="shared" si="158"/>
        <v>9785</v>
      </c>
      <c r="BG345" s="41" t="s">
        <v>103</v>
      </c>
      <c r="BH345" s="42">
        <v>2350</v>
      </c>
      <c r="BI345" s="42"/>
      <c r="BJ345" s="42"/>
      <c r="BK345" s="42">
        <v>7435</v>
      </c>
      <c r="BL345" s="42"/>
      <c r="BM345" s="15"/>
    </row>
    <row r="346" spans="1:65" outlineLevel="5" x14ac:dyDescent="0.3">
      <c r="A346" s="22">
        <f t="shared" si="144"/>
        <v>10</v>
      </c>
      <c r="B346" s="9">
        <f t="shared" si="129"/>
        <v>45219</v>
      </c>
      <c r="C346" s="51">
        <v>319127</v>
      </c>
      <c r="D346" s="64">
        <f t="shared" si="149"/>
        <v>36</v>
      </c>
      <c r="E346" s="12">
        <v>36</v>
      </c>
      <c r="F346" s="12">
        <v>36</v>
      </c>
      <c r="G346" s="12"/>
      <c r="H346" s="12"/>
      <c r="I346" s="12"/>
      <c r="J346" s="12"/>
      <c r="K346" s="12"/>
      <c r="L346" s="12"/>
      <c r="M346" s="74">
        <f t="shared" si="150"/>
        <v>7.2</v>
      </c>
      <c r="N346" s="83">
        <v>7.15</v>
      </c>
      <c r="O346" s="83">
        <v>7.16</v>
      </c>
      <c r="P346" s="83"/>
      <c r="Q346" s="83"/>
      <c r="R346" s="83"/>
      <c r="S346" s="83"/>
      <c r="T346" s="83"/>
      <c r="U346" s="83"/>
      <c r="V346" s="5" t="str">
        <f t="shared" si="151"/>
        <v/>
      </c>
      <c r="W346" s="41" t="s">
        <v>103</v>
      </c>
      <c r="X346" s="41" t="s">
        <v>103</v>
      </c>
      <c r="Y346" s="41"/>
      <c r="Z346" s="41"/>
      <c r="AA346" s="41"/>
      <c r="AB346" s="41"/>
      <c r="AC346" s="41"/>
      <c r="AD346" s="41"/>
      <c r="AE346" s="5" t="str">
        <f t="shared" si="152"/>
        <v/>
      </c>
      <c r="AF346" s="41" t="s">
        <v>103</v>
      </c>
      <c r="AG346" s="41" t="s">
        <v>103</v>
      </c>
      <c r="AH346" s="41"/>
      <c r="AI346" s="41"/>
      <c r="AJ346" s="41"/>
      <c r="AK346" s="41"/>
      <c r="AL346" s="41"/>
      <c r="AM346" s="41"/>
      <c r="AN346" s="41">
        <v>26.717557251908396</v>
      </c>
      <c r="AO346" s="41">
        <v>786</v>
      </c>
      <c r="AP346" s="110" t="s">
        <v>103</v>
      </c>
      <c r="AQ346" s="111" t="s">
        <v>103</v>
      </c>
      <c r="AR346" s="126" t="str">
        <f t="shared" si="153"/>
        <v/>
      </c>
      <c r="AS346" s="126" t="str">
        <f t="shared" si="154"/>
        <v/>
      </c>
      <c r="AT346" s="127">
        <v>877</v>
      </c>
      <c r="AU346" s="128"/>
      <c r="AV346" s="129"/>
      <c r="AW346" s="126" t="str">
        <f t="shared" si="155"/>
        <v/>
      </c>
      <c r="AX346" s="126" t="str">
        <f t="shared" si="156"/>
        <v/>
      </c>
      <c r="AY346" s="64" t="str">
        <f t="shared" si="157"/>
        <v/>
      </c>
      <c r="AZ346" s="97">
        <v>76.73</v>
      </c>
      <c r="BA346" s="68" t="s">
        <v>103</v>
      </c>
      <c r="BB346" s="68" t="s">
        <v>103</v>
      </c>
      <c r="BC346" s="68" t="s">
        <v>103</v>
      </c>
      <c r="BD346" s="68"/>
      <c r="BE346" s="15"/>
      <c r="BF346" s="5">
        <f t="shared" si="158"/>
        <v>12125</v>
      </c>
      <c r="BG346" s="41">
        <v>2350</v>
      </c>
      <c r="BH346" s="42">
        <v>2350</v>
      </c>
      <c r="BI346" s="42"/>
      <c r="BJ346" s="42"/>
      <c r="BK346" s="42">
        <v>7425</v>
      </c>
      <c r="BL346" s="42"/>
      <c r="BM346" s="15"/>
    </row>
    <row r="347" spans="1:65" outlineLevel="5" x14ac:dyDescent="0.3">
      <c r="A347" s="22">
        <f t="shared" si="144"/>
        <v>10</v>
      </c>
      <c r="B347" s="9">
        <f t="shared" si="129"/>
        <v>45220</v>
      </c>
      <c r="C347" s="51">
        <v>302626</v>
      </c>
      <c r="D347" s="64">
        <f t="shared" si="149"/>
        <v>36</v>
      </c>
      <c r="E347" s="12">
        <v>36</v>
      </c>
      <c r="F347" s="12">
        <v>36</v>
      </c>
      <c r="G347" s="12"/>
      <c r="H347" s="12"/>
      <c r="I347" s="12"/>
      <c r="J347" s="12"/>
      <c r="K347" s="12"/>
      <c r="L347" s="12"/>
      <c r="M347" s="74">
        <f t="shared" si="150"/>
        <v>7.2</v>
      </c>
      <c r="N347" s="83">
        <v>7.16</v>
      </c>
      <c r="O347" s="83">
        <v>7.14</v>
      </c>
      <c r="P347" s="83"/>
      <c r="Q347" s="83"/>
      <c r="R347" s="83"/>
      <c r="S347" s="83"/>
      <c r="T347" s="83"/>
      <c r="U347" s="83"/>
      <c r="V347" s="5" t="str">
        <f t="shared" si="151"/>
        <v/>
      </c>
      <c r="W347" s="41" t="s">
        <v>103</v>
      </c>
      <c r="X347" s="41" t="s">
        <v>103</v>
      </c>
      <c r="Y347" s="41"/>
      <c r="Z347" s="41"/>
      <c r="AA347" s="41"/>
      <c r="AB347" s="41"/>
      <c r="AC347" s="41"/>
      <c r="AD347" s="41"/>
      <c r="AE347" s="5" t="str">
        <f t="shared" si="152"/>
        <v/>
      </c>
      <c r="AF347" s="41" t="s">
        <v>103</v>
      </c>
      <c r="AG347" s="41" t="s">
        <v>103</v>
      </c>
      <c r="AH347" s="41"/>
      <c r="AI347" s="41"/>
      <c r="AJ347" s="41"/>
      <c r="AK347" s="41"/>
      <c r="AL347" s="41"/>
      <c r="AM347" s="41"/>
      <c r="AN347" s="41">
        <v>26.25</v>
      </c>
      <c r="AO347" s="41">
        <v>800</v>
      </c>
      <c r="AP347" s="110" t="s">
        <v>103</v>
      </c>
      <c r="AQ347" s="111" t="s">
        <v>103</v>
      </c>
      <c r="AR347" s="126" t="str">
        <f t="shared" si="153"/>
        <v/>
      </c>
      <c r="AS347" s="126" t="str">
        <f t="shared" si="154"/>
        <v/>
      </c>
      <c r="AT347" s="127">
        <v>884</v>
      </c>
      <c r="AU347" s="128"/>
      <c r="AV347" s="129"/>
      <c r="AW347" s="126" t="str">
        <f t="shared" si="155"/>
        <v/>
      </c>
      <c r="AX347" s="126" t="str">
        <f t="shared" si="156"/>
        <v/>
      </c>
      <c r="AY347" s="64" t="str">
        <f t="shared" si="157"/>
        <v/>
      </c>
      <c r="AZ347" s="97" t="s">
        <v>103</v>
      </c>
      <c r="BA347" s="68" t="s">
        <v>103</v>
      </c>
      <c r="BB347" s="68" t="s">
        <v>103</v>
      </c>
      <c r="BC347" s="68" t="s">
        <v>103</v>
      </c>
      <c r="BD347" s="68"/>
      <c r="BE347" s="15"/>
      <c r="BF347" s="5">
        <f t="shared" si="158"/>
        <v>13608</v>
      </c>
      <c r="BG347" s="41">
        <v>3907</v>
      </c>
      <c r="BH347" s="42">
        <v>2351</v>
      </c>
      <c r="BI347" s="42"/>
      <c r="BJ347" s="42"/>
      <c r="BK347" s="42">
        <v>7350</v>
      </c>
      <c r="BL347" s="42"/>
      <c r="BM347" s="15"/>
    </row>
    <row r="348" spans="1:65" outlineLevel="5" x14ac:dyDescent="0.3">
      <c r="A348" s="22">
        <f t="shared" si="144"/>
        <v>10</v>
      </c>
      <c r="B348" s="9">
        <f t="shared" si="129"/>
        <v>45221</v>
      </c>
      <c r="C348" s="51">
        <v>291150</v>
      </c>
      <c r="D348" s="64">
        <f t="shared" si="149"/>
        <v>36</v>
      </c>
      <c r="E348" s="12">
        <v>35</v>
      </c>
      <c r="F348" s="12">
        <v>37</v>
      </c>
      <c r="G348" s="12"/>
      <c r="H348" s="12"/>
      <c r="I348" s="12"/>
      <c r="J348" s="12"/>
      <c r="K348" s="12"/>
      <c r="L348" s="12"/>
      <c r="M348" s="74">
        <f t="shared" si="150"/>
        <v>7.1</v>
      </c>
      <c r="N348" s="83">
        <v>7.14</v>
      </c>
      <c r="O348" s="83">
        <v>7.12</v>
      </c>
      <c r="P348" s="83"/>
      <c r="Q348" s="83"/>
      <c r="R348" s="83"/>
      <c r="S348" s="83"/>
      <c r="T348" s="83"/>
      <c r="U348" s="83"/>
      <c r="V348" s="5" t="str">
        <f t="shared" si="151"/>
        <v/>
      </c>
      <c r="W348" s="41" t="s">
        <v>103</v>
      </c>
      <c r="X348" s="41" t="s">
        <v>103</v>
      </c>
      <c r="Y348" s="41"/>
      <c r="Z348" s="41"/>
      <c r="AA348" s="41"/>
      <c r="AB348" s="41"/>
      <c r="AC348" s="41"/>
      <c r="AD348" s="41"/>
      <c r="AE348" s="5" t="str">
        <f t="shared" si="152"/>
        <v/>
      </c>
      <c r="AF348" s="41" t="s">
        <v>103</v>
      </c>
      <c r="AG348" s="41" t="s">
        <v>103</v>
      </c>
      <c r="AH348" s="41"/>
      <c r="AI348" s="41"/>
      <c r="AJ348" s="41"/>
      <c r="AK348" s="41"/>
      <c r="AL348" s="41"/>
      <c r="AM348" s="41"/>
      <c r="AN348" s="41">
        <v>24.082568807339449</v>
      </c>
      <c r="AO348" s="41">
        <v>872</v>
      </c>
      <c r="AP348" s="110" t="s">
        <v>103</v>
      </c>
      <c r="AQ348" s="111" t="s">
        <v>103</v>
      </c>
      <c r="AR348" s="126" t="str">
        <f t="shared" si="153"/>
        <v/>
      </c>
      <c r="AS348" s="126" t="str">
        <f t="shared" si="154"/>
        <v/>
      </c>
      <c r="AT348" s="127">
        <v>921</v>
      </c>
      <c r="AU348" s="128"/>
      <c r="AV348" s="129"/>
      <c r="AW348" s="126" t="str">
        <f t="shared" si="155"/>
        <v/>
      </c>
      <c r="AX348" s="126" t="str">
        <f t="shared" si="156"/>
        <v/>
      </c>
      <c r="AY348" s="64" t="str">
        <f t="shared" si="157"/>
        <v/>
      </c>
      <c r="AZ348" s="97" t="s">
        <v>103</v>
      </c>
      <c r="BA348" s="68" t="s">
        <v>103</v>
      </c>
      <c r="BB348" s="68" t="s">
        <v>103</v>
      </c>
      <c r="BC348" s="68" t="s">
        <v>103</v>
      </c>
      <c r="BD348" s="68"/>
      <c r="BE348" s="15"/>
      <c r="BF348" s="5">
        <f t="shared" si="158"/>
        <v>14327</v>
      </c>
      <c r="BG348" s="41">
        <v>4624</v>
      </c>
      <c r="BH348" s="42">
        <v>2351</v>
      </c>
      <c r="BI348" s="42"/>
      <c r="BJ348" s="42"/>
      <c r="BK348" s="42">
        <v>7352</v>
      </c>
      <c r="BL348" s="42"/>
      <c r="BM348" s="15"/>
    </row>
    <row r="349" spans="1:65" outlineLevel="5" x14ac:dyDescent="0.3">
      <c r="A349" s="22">
        <f t="shared" si="144"/>
        <v>10</v>
      </c>
      <c r="B349" s="9">
        <f t="shared" si="129"/>
        <v>45222</v>
      </c>
      <c r="C349" s="51">
        <v>303755</v>
      </c>
      <c r="D349" s="64">
        <f t="shared" si="149"/>
        <v>36.5</v>
      </c>
      <c r="E349" s="12">
        <v>36</v>
      </c>
      <c r="F349" s="12">
        <v>37</v>
      </c>
      <c r="G349" s="12"/>
      <c r="H349" s="12"/>
      <c r="I349" s="12"/>
      <c r="J349" s="12"/>
      <c r="K349" s="12"/>
      <c r="L349" s="12"/>
      <c r="M349" s="74">
        <f t="shared" si="150"/>
        <v>7.1</v>
      </c>
      <c r="N349" s="83">
        <v>7.12</v>
      </c>
      <c r="O349" s="83">
        <v>7.11</v>
      </c>
      <c r="P349" s="83"/>
      <c r="Q349" s="83"/>
      <c r="R349" s="83"/>
      <c r="S349" s="83"/>
      <c r="T349" s="83"/>
      <c r="U349" s="83"/>
      <c r="V349" s="5" t="str">
        <f t="shared" si="151"/>
        <v/>
      </c>
      <c r="W349" s="41" t="s">
        <v>103</v>
      </c>
      <c r="X349" s="41" t="s">
        <v>103</v>
      </c>
      <c r="Y349" s="41"/>
      <c r="Z349" s="41"/>
      <c r="AA349" s="41"/>
      <c r="AB349" s="41"/>
      <c r="AC349" s="41"/>
      <c r="AD349" s="41"/>
      <c r="AE349" s="5" t="str">
        <f t="shared" si="152"/>
        <v/>
      </c>
      <c r="AF349" s="41" t="s">
        <v>103</v>
      </c>
      <c r="AG349" s="41" t="s">
        <v>103</v>
      </c>
      <c r="AH349" s="41"/>
      <c r="AI349" s="41"/>
      <c r="AJ349" s="41"/>
      <c r="AK349" s="41"/>
      <c r="AL349" s="41"/>
      <c r="AM349" s="41"/>
      <c r="AN349" s="41">
        <v>25.609756097560975</v>
      </c>
      <c r="AO349" s="41">
        <v>820</v>
      </c>
      <c r="AP349" s="110" t="s">
        <v>103</v>
      </c>
      <c r="AQ349" s="111" t="s">
        <v>103</v>
      </c>
      <c r="AR349" s="126" t="str">
        <f t="shared" si="153"/>
        <v/>
      </c>
      <c r="AS349" s="126" t="str">
        <f t="shared" si="154"/>
        <v/>
      </c>
      <c r="AT349" s="127">
        <v>908</v>
      </c>
      <c r="AU349" s="128"/>
      <c r="AV349" s="129"/>
      <c r="AW349" s="126" t="str">
        <f t="shared" si="155"/>
        <v/>
      </c>
      <c r="AX349" s="126" t="str">
        <f t="shared" si="156"/>
        <v/>
      </c>
      <c r="AY349" s="64" t="str">
        <f t="shared" si="157"/>
        <v/>
      </c>
      <c r="AZ349" s="97">
        <v>76.81</v>
      </c>
      <c r="BA349" s="68" t="s">
        <v>103</v>
      </c>
      <c r="BB349" s="68" t="s">
        <v>103</v>
      </c>
      <c r="BC349" s="68" t="s">
        <v>103</v>
      </c>
      <c r="BD349" s="68"/>
      <c r="BE349" s="15"/>
      <c r="BF349" s="5">
        <f t="shared" si="158"/>
        <v>12783</v>
      </c>
      <c r="BG349" s="41">
        <v>3082</v>
      </c>
      <c r="BH349" s="42">
        <v>2352</v>
      </c>
      <c r="BI349" s="42"/>
      <c r="BJ349" s="42"/>
      <c r="BK349" s="42">
        <v>7349</v>
      </c>
      <c r="BL349" s="42"/>
      <c r="BM349" s="15"/>
    </row>
    <row r="350" spans="1:65" outlineLevel="5" x14ac:dyDescent="0.3">
      <c r="A350" s="22">
        <f t="shared" si="144"/>
        <v>10</v>
      </c>
      <c r="B350" s="9">
        <f t="shared" si="129"/>
        <v>45223</v>
      </c>
      <c r="C350" s="51">
        <v>288652</v>
      </c>
      <c r="D350" s="64">
        <f t="shared" si="149"/>
        <v>36</v>
      </c>
      <c r="E350" s="12">
        <v>36</v>
      </c>
      <c r="F350" s="12">
        <v>36</v>
      </c>
      <c r="G350" s="12"/>
      <c r="H350" s="12"/>
      <c r="I350" s="12"/>
      <c r="J350" s="12"/>
      <c r="K350" s="12"/>
      <c r="L350" s="12"/>
      <c r="M350" s="74">
        <f t="shared" si="150"/>
        <v>7.1</v>
      </c>
      <c r="N350" s="83">
        <v>7.15</v>
      </c>
      <c r="O350" s="83">
        <v>7.13</v>
      </c>
      <c r="P350" s="83"/>
      <c r="Q350" s="83"/>
      <c r="R350" s="83"/>
      <c r="S350" s="83"/>
      <c r="T350" s="83"/>
      <c r="U350" s="83"/>
      <c r="V350" s="5" t="str">
        <f t="shared" si="151"/>
        <v/>
      </c>
      <c r="W350" s="41" t="s">
        <v>103</v>
      </c>
      <c r="X350" s="41" t="s">
        <v>103</v>
      </c>
      <c r="Y350" s="41"/>
      <c r="Z350" s="41"/>
      <c r="AA350" s="41"/>
      <c r="AB350" s="41"/>
      <c r="AC350" s="41"/>
      <c r="AD350" s="41"/>
      <c r="AE350" s="5" t="str">
        <f t="shared" si="152"/>
        <v/>
      </c>
      <c r="AF350" s="41" t="s">
        <v>103</v>
      </c>
      <c r="AG350" s="41" t="s">
        <v>103</v>
      </c>
      <c r="AH350" s="41"/>
      <c r="AI350" s="41"/>
      <c r="AJ350" s="41"/>
      <c r="AK350" s="41"/>
      <c r="AL350" s="41"/>
      <c r="AM350" s="41"/>
      <c r="AN350" s="41">
        <v>25.990099009900991</v>
      </c>
      <c r="AO350" s="41">
        <v>808</v>
      </c>
      <c r="AP350" s="110" t="s">
        <v>103</v>
      </c>
      <c r="AQ350" s="111" t="s">
        <v>103</v>
      </c>
      <c r="AR350" s="126" t="str">
        <f t="shared" si="153"/>
        <v/>
      </c>
      <c r="AS350" s="126" t="str">
        <f t="shared" si="154"/>
        <v/>
      </c>
      <c r="AT350" s="127">
        <v>894</v>
      </c>
      <c r="AU350" s="128"/>
      <c r="AV350" s="129"/>
      <c r="AW350" s="126" t="str">
        <f t="shared" si="155"/>
        <v/>
      </c>
      <c r="AX350" s="126" t="str">
        <f t="shared" si="156"/>
        <v/>
      </c>
      <c r="AY350" s="64" t="str">
        <f t="shared" si="157"/>
        <v/>
      </c>
      <c r="AZ350" s="97">
        <v>76.87</v>
      </c>
      <c r="BA350" s="68" t="s">
        <v>103</v>
      </c>
      <c r="BB350" s="68" t="s">
        <v>103</v>
      </c>
      <c r="BC350" s="68" t="s">
        <v>103</v>
      </c>
      <c r="BD350" s="68"/>
      <c r="BE350" s="15"/>
      <c r="BF350" s="5">
        <f t="shared" si="158"/>
        <v>12322</v>
      </c>
      <c r="BG350" s="41">
        <v>2650</v>
      </c>
      <c r="BH350" s="42">
        <v>2352</v>
      </c>
      <c r="BI350" s="42"/>
      <c r="BJ350" s="42"/>
      <c r="BK350" s="42">
        <v>7320</v>
      </c>
      <c r="BL350" s="42"/>
      <c r="BM350" s="15"/>
    </row>
    <row r="351" spans="1:65" outlineLevel="5" x14ac:dyDescent="0.3">
      <c r="A351" s="22">
        <f t="shared" si="144"/>
        <v>10</v>
      </c>
      <c r="B351" s="9">
        <f t="shared" si="129"/>
        <v>45224</v>
      </c>
      <c r="C351" s="51">
        <v>297844</v>
      </c>
      <c r="D351" s="64">
        <f t="shared" si="149"/>
        <v>36.5</v>
      </c>
      <c r="E351" s="12">
        <v>36.5</v>
      </c>
      <c r="F351" s="12">
        <v>36.5</v>
      </c>
      <c r="G351" s="12"/>
      <c r="H351" s="12"/>
      <c r="I351" s="12"/>
      <c r="J351" s="12"/>
      <c r="K351" s="12"/>
      <c r="L351" s="12"/>
      <c r="M351" s="74">
        <f t="shared" si="150"/>
        <v>7.1</v>
      </c>
      <c r="N351" s="83">
        <v>7.15</v>
      </c>
      <c r="O351" s="83">
        <v>7.04</v>
      </c>
      <c r="P351" s="83"/>
      <c r="Q351" s="83"/>
      <c r="R351" s="83"/>
      <c r="S351" s="83"/>
      <c r="T351" s="83"/>
      <c r="U351" s="83"/>
      <c r="V351" s="5" t="str">
        <f t="shared" si="151"/>
        <v/>
      </c>
      <c r="W351" s="41" t="s">
        <v>103</v>
      </c>
      <c r="X351" s="41" t="s">
        <v>103</v>
      </c>
      <c r="Y351" s="41"/>
      <c r="Z351" s="41"/>
      <c r="AA351" s="41"/>
      <c r="AB351" s="41"/>
      <c r="AC351" s="41"/>
      <c r="AD351" s="41"/>
      <c r="AE351" s="5" t="str">
        <f t="shared" si="152"/>
        <v/>
      </c>
      <c r="AF351" s="41" t="s">
        <v>103</v>
      </c>
      <c r="AG351" s="41" t="s">
        <v>103</v>
      </c>
      <c r="AH351" s="41"/>
      <c r="AI351" s="41"/>
      <c r="AJ351" s="41"/>
      <c r="AK351" s="41"/>
      <c r="AL351" s="41"/>
      <c r="AM351" s="41"/>
      <c r="AN351" s="41">
        <v>24.277456647398843</v>
      </c>
      <c r="AO351" s="41">
        <v>865</v>
      </c>
      <c r="AP351" s="110" t="s">
        <v>103</v>
      </c>
      <c r="AQ351" s="111" t="s">
        <v>103</v>
      </c>
      <c r="AR351" s="126" t="str">
        <f t="shared" si="153"/>
        <v/>
      </c>
      <c r="AS351" s="126" t="str">
        <f t="shared" si="154"/>
        <v/>
      </c>
      <c r="AT351" s="127">
        <v>928</v>
      </c>
      <c r="AU351" s="128"/>
      <c r="AV351" s="129"/>
      <c r="AW351" s="126" t="str">
        <f t="shared" si="155"/>
        <v/>
      </c>
      <c r="AX351" s="126" t="str">
        <f t="shared" si="156"/>
        <v/>
      </c>
      <c r="AY351" s="64" t="str">
        <f t="shared" si="157"/>
        <v/>
      </c>
      <c r="AZ351" s="97">
        <v>76.540000000000006</v>
      </c>
      <c r="BA351" s="68" t="s">
        <v>103</v>
      </c>
      <c r="BB351" s="68" t="s">
        <v>103</v>
      </c>
      <c r="BC351" s="68" t="s">
        <v>103</v>
      </c>
      <c r="BD351" s="68"/>
      <c r="BE351" s="15"/>
      <c r="BF351" s="5">
        <f t="shared" si="158"/>
        <v>12407</v>
      </c>
      <c r="BG351" s="41">
        <v>2730</v>
      </c>
      <c r="BH351" s="42">
        <v>2352</v>
      </c>
      <c r="BI351" s="42"/>
      <c r="BJ351" s="42"/>
      <c r="BK351" s="42">
        <v>7325</v>
      </c>
      <c r="BL351" s="42"/>
      <c r="BM351" s="15"/>
    </row>
    <row r="352" spans="1:65" outlineLevel="5" x14ac:dyDescent="0.3">
      <c r="A352" s="22">
        <f t="shared" si="144"/>
        <v>10</v>
      </c>
      <c r="B352" s="9">
        <f t="shared" ref="B352:B415" si="159">B351+1</f>
        <v>45225</v>
      </c>
      <c r="C352" s="51">
        <v>302516</v>
      </c>
      <c r="D352" s="64">
        <f t="shared" si="149"/>
        <v>36</v>
      </c>
      <c r="E352" s="12">
        <v>36.5</v>
      </c>
      <c r="F352" s="12">
        <v>35.5</v>
      </c>
      <c r="G352" s="12"/>
      <c r="H352" s="12"/>
      <c r="I352" s="12"/>
      <c r="J352" s="12"/>
      <c r="K352" s="12"/>
      <c r="L352" s="12"/>
      <c r="M352" s="74">
        <f t="shared" si="150"/>
        <v>7.1</v>
      </c>
      <c r="N352" s="83">
        <v>7.12</v>
      </c>
      <c r="O352" s="83">
        <v>7.04</v>
      </c>
      <c r="P352" s="83"/>
      <c r="Q352" s="83"/>
      <c r="R352" s="83"/>
      <c r="S352" s="83"/>
      <c r="T352" s="83"/>
      <c r="U352" s="83"/>
      <c r="V352" s="5">
        <f t="shared" si="151"/>
        <v>222.5</v>
      </c>
      <c r="W352" s="41">
        <v>136</v>
      </c>
      <c r="X352" s="41">
        <v>309</v>
      </c>
      <c r="Y352" s="41"/>
      <c r="Z352" s="41"/>
      <c r="AA352" s="41"/>
      <c r="AB352" s="41"/>
      <c r="AC352" s="41"/>
      <c r="AD352" s="41"/>
      <c r="AE352" s="5">
        <f t="shared" si="152"/>
        <v>4055</v>
      </c>
      <c r="AF352" s="41">
        <v>4095</v>
      </c>
      <c r="AG352" s="41">
        <v>4015</v>
      </c>
      <c r="AH352" s="41"/>
      <c r="AI352" s="41"/>
      <c r="AJ352" s="41"/>
      <c r="AK352" s="41"/>
      <c r="AL352" s="41"/>
      <c r="AM352" s="41"/>
      <c r="AN352" s="41">
        <v>24.475524475524477</v>
      </c>
      <c r="AO352" s="41">
        <v>858</v>
      </c>
      <c r="AP352" s="110">
        <v>3.76</v>
      </c>
      <c r="AQ352" s="111">
        <v>2.89</v>
      </c>
      <c r="AR352" s="126">
        <f t="shared" si="153"/>
        <v>76.861702127659584</v>
      </c>
      <c r="AS352" s="126">
        <f t="shared" si="154"/>
        <v>23.138297872340416</v>
      </c>
      <c r="AT352" s="127">
        <v>931</v>
      </c>
      <c r="AU352" s="128">
        <v>2.79</v>
      </c>
      <c r="AV352" s="129">
        <v>1.72</v>
      </c>
      <c r="AW352" s="126">
        <f t="shared" si="155"/>
        <v>61.648745519713252</v>
      </c>
      <c r="AX352" s="126">
        <f t="shared" si="156"/>
        <v>38.351254480286748</v>
      </c>
      <c r="AY352" s="64">
        <f t="shared" si="157"/>
        <v>51.60883484784793</v>
      </c>
      <c r="AZ352" s="97">
        <v>77.61</v>
      </c>
      <c r="BA352" s="68">
        <v>63</v>
      </c>
      <c r="BB352" s="68">
        <v>34.6</v>
      </c>
      <c r="BC352" s="68">
        <v>11</v>
      </c>
      <c r="BD352" s="68"/>
      <c r="BE352" s="15"/>
      <c r="BF352" s="5">
        <f t="shared" si="158"/>
        <v>9684</v>
      </c>
      <c r="BG352" s="41" t="s">
        <v>103</v>
      </c>
      <c r="BH352" s="42">
        <v>2350</v>
      </c>
      <c r="BI352" s="42"/>
      <c r="BJ352" s="42"/>
      <c r="BK352" s="42">
        <v>7334</v>
      </c>
      <c r="BL352" s="42"/>
      <c r="BM352" s="15"/>
    </row>
    <row r="353" spans="1:65" outlineLevel="5" x14ac:dyDescent="0.3">
      <c r="A353" s="22">
        <f t="shared" si="144"/>
        <v>10</v>
      </c>
      <c r="B353" s="9">
        <f t="shared" si="159"/>
        <v>45226</v>
      </c>
      <c r="C353" s="51">
        <v>313944</v>
      </c>
      <c r="D353" s="64">
        <f t="shared" si="149"/>
        <v>35.299999999999997</v>
      </c>
      <c r="E353" s="12">
        <v>35.5</v>
      </c>
      <c r="F353" s="12">
        <v>35</v>
      </c>
      <c r="G353" s="12"/>
      <c r="H353" s="12"/>
      <c r="I353" s="12"/>
      <c r="J353" s="12"/>
      <c r="K353" s="12"/>
      <c r="L353" s="12"/>
      <c r="M353" s="74">
        <f t="shared" si="150"/>
        <v>7.1</v>
      </c>
      <c r="N353" s="83">
        <v>7.13</v>
      </c>
      <c r="O353" s="83">
        <v>7.08</v>
      </c>
      <c r="P353" s="83"/>
      <c r="Q353" s="83"/>
      <c r="R353" s="83"/>
      <c r="S353" s="83"/>
      <c r="T353" s="83"/>
      <c r="U353" s="83"/>
      <c r="V353" s="5" t="str">
        <f t="shared" si="151"/>
        <v/>
      </c>
      <c r="W353" s="41"/>
      <c r="X353" s="41"/>
      <c r="Y353" s="41"/>
      <c r="Z353" s="41"/>
      <c r="AA353" s="41"/>
      <c r="AB353" s="41"/>
      <c r="AC353" s="41"/>
      <c r="AD353" s="41"/>
      <c r="AE353" s="5" t="str">
        <f t="shared" si="152"/>
        <v/>
      </c>
      <c r="AF353" s="41"/>
      <c r="AG353" s="41"/>
      <c r="AH353" s="41"/>
      <c r="AI353" s="41"/>
      <c r="AJ353" s="41"/>
      <c r="AK353" s="41"/>
      <c r="AL353" s="41"/>
      <c r="AM353" s="41"/>
      <c r="AN353" s="41">
        <v>22.459893048128343</v>
      </c>
      <c r="AO353" s="41">
        <v>935</v>
      </c>
      <c r="AP353" s="110"/>
      <c r="AQ353" s="111"/>
      <c r="AR353" s="126" t="str">
        <f t="shared" si="153"/>
        <v/>
      </c>
      <c r="AS353" s="126" t="str">
        <f t="shared" si="154"/>
        <v/>
      </c>
      <c r="AT353" s="127">
        <v>975</v>
      </c>
      <c r="AU353" s="128"/>
      <c r="AV353" s="129"/>
      <c r="AW353" s="126" t="str">
        <f t="shared" si="155"/>
        <v/>
      </c>
      <c r="AX353" s="126" t="str">
        <f t="shared" si="156"/>
        <v/>
      </c>
      <c r="AY353" s="64" t="str">
        <f t="shared" si="157"/>
        <v/>
      </c>
      <c r="AZ353" s="97">
        <v>77.16</v>
      </c>
      <c r="BA353" s="68"/>
      <c r="BB353" s="68"/>
      <c r="BC353" s="68"/>
      <c r="BD353" s="68"/>
      <c r="BE353" s="15"/>
      <c r="BF353" s="5">
        <f t="shared" si="158"/>
        <v>11295</v>
      </c>
      <c r="BG353" s="41">
        <v>1615</v>
      </c>
      <c r="BH353" s="42">
        <v>2350</v>
      </c>
      <c r="BI353" s="42"/>
      <c r="BJ353" s="42"/>
      <c r="BK353" s="42">
        <v>7330</v>
      </c>
      <c r="BL353" s="42"/>
      <c r="BM353" s="15"/>
    </row>
    <row r="354" spans="1:65" outlineLevel="5" x14ac:dyDescent="0.3">
      <c r="A354" s="22">
        <f t="shared" si="144"/>
        <v>10</v>
      </c>
      <c r="B354" s="9">
        <f t="shared" si="159"/>
        <v>45227</v>
      </c>
      <c r="C354" s="51">
        <v>305461</v>
      </c>
      <c r="D354" s="64">
        <f t="shared" si="149"/>
        <v>36</v>
      </c>
      <c r="E354" s="12">
        <v>36</v>
      </c>
      <c r="F354" s="12">
        <v>36</v>
      </c>
      <c r="G354" s="12"/>
      <c r="H354" s="12"/>
      <c r="I354" s="12"/>
      <c r="J354" s="12"/>
      <c r="K354" s="12"/>
      <c r="L354" s="12"/>
      <c r="M354" s="74">
        <f t="shared" si="150"/>
        <v>7.1</v>
      </c>
      <c r="N354" s="83">
        <v>7.14</v>
      </c>
      <c r="O354" s="83">
        <v>7.09</v>
      </c>
      <c r="P354" s="83"/>
      <c r="Q354" s="83"/>
      <c r="R354" s="83"/>
      <c r="S354" s="83"/>
      <c r="T354" s="83"/>
      <c r="U354" s="83"/>
      <c r="V354" s="5" t="str">
        <f t="shared" si="151"/>
        <v/>
      </c>
      <c r="W354" s="41"/>
      <c r="X354" s="41"/>
      <c r="Y354" s="41"/>
      <c r="Z354" s="41"/>
      <c r="AA354" s="41"/>
      <c r="AB354" s="41"/>
      <c r="AC354" s="41"/>
      <c r="AD354" s="41"/>
      <c r="AE354" s="5" t="str">
        <f t="shared" si="152"/>
        <v/>
      </c>
      <c r="AF354" s="41"/>
      <c r="AG354" s="41"/>
      <c r="AH354" s="41"/>
      <c r="AI354" s="41"/>
      <c r="AJ354" s="41"/>
      <c r="AK354" s="41"/>
      <c r="AL354" s="41"/>
      <c r="AM354" s="41"/>
      <c r="AN354" s="41">
        <v>23.917995444191344</v>
      </c>
      <c r="AO354" s="41">
        <v>878</v>
      </c>
      <c r="AP354" s="110"/>
      <c r="AQ354" s="111"/>
      <c r="AR354" s="126" t="str">
        <f t="shared" si="153"/>
        <v/>
      </c>
      <c r="AS354" s="126" t="str">
        <f t="shared" si="154"/>
        <v/>
      </c>
      <c r="AT354" s="127">
        <v>948</v>
      </c>
      <c r="AU354" s="128"/>
      <c r="AV354" s="129"/>
      <c r="AW354" s="126" t="str">
        <f t="shared" si="155"/>
        <v/>
      </c>
      <c r="AX354" s="126" t="str">
        <f t="shared" si="156"/>
        <v/>
      </c>
      <c r="AY354" s="64" t="str">
        <f t="shared" si="157"/>
        <v/>
      </c>
      <c r="AZ354" s="97" t="s">
        <v>103</v>
      </c>
      <c r="BA354" s="68"/>
      <c r="BB354" s="68"/>
      <c r="BC354" s="68"/>
      <c r="BD354" s="68"/>
      <c r="BE354" s="15"/>
      <c r="BF354" s="5">
        <f t="shared" si="158"/>
        <v>14195</v>
      </c>
      <c r="BG354" s="41">
        <v>4525</v>
      </c>
      <c r="BH354" s="42">
        <v>2350</v>
      </c>
      <c r="BI354" s="42"/>
      <c r="BJ354" s="42"/>
      <c r="BK354" s="42">
        <v>7320</v>
      </c>
      <c r="BL354" s="42"/>
      <c r="BM354" s="15"/>
    </row>
    <row r="355" spans="1:65" outlineLevel="5" x14ac:dyDescent="0.3">
      <c r="A355" s="22">
        <f t="shared" si="144"/>
        <v>10</v>
      </c>
      <c r="B355" s="9">
        <f t="shared" si="159"/>
        <v>45228</v>
      </c>
      <c r="C355" s="51">
        <v>315256</v>
      </c>
      <c r="D355" s="64">
        <f t="shared" si="149"/>
        <v>35</v>
      </c>
      <c r="E355" s="12">
        <v>35</v>
      </c>
      <c r="F355" s="12">
        <v>35</v>
      </c>
      <c r="G355" s="12"/>
      <c r="H355" s="12"/>
      <c r="I355" s="12"/>
      <c r="J355" s="12"/>
      <c r="K355" s="12"/>
      <c r="L355" s="12"/>
      <c r="M355" s="74">
        <f t="shared" si="150"/>
        <v>7.1</v>
      </c>
      <c r="N355" s="83">
        <v>7.13</v>
      </c>
      <c r="O355" s="83">
        <v>7.1</v>
      </c>
      <c r="P355" s="83"/>
      <c r="Q355" s="83"/>
      <c r="R355" s="83"/>
      <c r="S355" s="83"/>
      <c r="T355" s="83"/>
      <c r="U355" s="83"/>
      <c r="V355" s="5" t="str">
        <f t="shared" si="151"/>
        <v/>
      </c>
      <c r="W355" s="41"/>
      <c r="X355" s="41"/>
      <c r="Y355" s="41"/>
      <c r="Z355" s="41"/>
      <c r="AA355" s="41"/>
      <c r="AB355" s="41"/>
      <c r="AC355" s="41"/>
      <c r="AD355" s="41"/>
      <c r="AE355" s="5" t="str">
        <f t="shared" si="152"/>
        <v/>
      </c>
      <c r="AF355" s="41"/>
      <c r="AG355" s="41"/>
      <c r="AH355" s="41"/>
      <c r="AI355" s="41"/>
      <c r="AJ355" s="41"/>
      <c r="AK355" s="41"/>
      <c r="AL355" s="41"/>
      <c r="AM355" s="41"/>
      <c r="AN355" s="41">
        <v>25.990099009900991</v>
      </c>
      <c r="AO355" s="41">
        <v>808</v>
      </c>
      <c r="AP355" s="110"/>
      <c r="AQ355" s="111"/>
      <c r="AR355" s="126" t="str">
        <f t="shared" si="153"/>
        <v/>
      </c>
      <c r="AS355" s="126" t="str">
        <f t="shared" si="154"/>
        <v/>
      </c>
      <c r="AT355" s="127">
        <v>912</v>
      </c>
      <c r="AU355" s="128"/>
      <c r="AV355" s="129"/>
      <c r="AW355" s="126" t="str">
        <f t="shared" si="155"/>
        <v/>
      </c>
      <c r="AX355" s="126" t="str">
        <f t="shared" si="156"/>
        <v/>
      </c>
      <c r="AY355" s="64" t="str">
        <f t="shared" si="157"/>
        <v/>
      </c>
      <c r="AZ355" s="97" t="s">
        <v>103</v>
      </c>
      <c r="BA355" s="68"/>
      <c r="BB355" s="68"/>
      <c r="BC355" s="68"/>
      <c r="BD355" s="68"/>
      <c r="BE355" s="15"/>
      <c r="BF355" s="5">
        <f t="shared" si="158"/>
        <v>11997</v>
      </c>
      <c r="BG355" s="41">
        <v>2426</v>
      </c>
      <c r="BH355" s="42">
        <v>2351</v>
      </c>
      <c r="BI355" s="42"/>
      <c r="BJ355" s="42"/>
      <c r="BK355" s="42">
        <v>7220</v>
      </c>
      <c r="BL355" s="42"/>
      <c r="BM355" s="15"/>
    </row>
    <row r="356" spans="1:65" outlineLevel="5" x14ac:dyDescent="0.3">
      <c r="A356" s="22">
        <f t="shared" si="144"/>
        <v>10</v>
      </c>
      <c r="B356" s="9">
        <f t="shared" si="159"/>
        <v>45229</v>
      </c>
      <c r="C356" s="51">
        <v>311406</v>
      </c>
      <c r="D356" s="64">
        <f t="shared" si="149"/>
        <v>35.5</v>
      </c>
      <c r="E356" s="12">
        <v>35</v>
      </c>
      <c r="F356" s="12">
        <v>36</v>
      </c>
      <c r="G356" s="12"/>
      <c r="H356" s="12"/>
      <c r="I356" s="12"/>
      <c r="J356" s="12"/>
      <c r="K356" s="12"/>
      <c r="L356" s="12"/>
      <c r="M356" s="74">
        <f t="shared" si="150"/>
        <v>7.1</v>
      </c>
      <c r="N356" s="83">
        <v>7.15</v>
      </c>
      <c r="O356" s="83">
        <v>7.1</v>
      </c>
      <c r="P356" s="83"/>
      <c r="Q356" s="83"/>
      <c r="R356" s="83"/>
      <c r="S356" s="83"/>
      <c r="T356" s="83"/>
      <c r="U356" s="83"/>
      <c r="V356" s="5" t="str">
        <f t="shared" si="151"/>
        <v/>
      </c>
      <c r="W356" s="41"/>
      <c r="X356" s="41"/>
      <c r="Y356" s="41"/>
      <c r="Z356" s="41"/>
      <c r="AA356" s="41"/>
      <c r="AB356" s="41"/>
      <c r="AC356" s="41"/>
      <c r="AD356" s="41"/>
      <c r="AE356" s="5" t="str">
        <f t="shared" si="152"/>
        <v/>
      </c>
      <c r="AF356" s="41"/>
      <c r="AG356" s="41"/>
      <c r="AH356" s="41"/>
      <c r="AI356" s="41"/>
      <c r="AJ356" s="41"/>
      <c r="AK356" s="41"/>
      <c r="AL356" s="41"/>
      <c r="AM356" s="41"/>
      <c r="AN356" s="41">
        <v>23.542600896860986</v>
      </c>
      <c r="AO356" s="41">
        <v>892</v>
      </c>
      <c r="AP356" s="110"/>
      <c r="AQ356" s="111"/>
      <c r="AR356" s="126" t="str">
        <f t="shared" si="153"/>
        <v/>
      </c>
      <c r="AS356" s="126" t="str">
        <f t="shared" si="154"/>
        <v/>
      </c>
      <c r="AT356" s="127">
        <v>1014</v>
      </c>
      <c r="AU356" s="128"/>
      <c r="AV356" s="129"/>
      <c r="AW356" s="126" t="str">
        <f t="shared" si="155"/>
        <v/>
      </c>
      <c r="AX356" s="126" t="str">
        <f t="shared" si="156"/>
        <v/>
      </c>
      <c r="AY356" s="64" t="str">
        <f t="shared" si="157"/>
        <v/>
      </c>
      <c r="AZ356" s="97">
        <v>77.2</v>
      </c>
      <c r="BA356" s="68"/>
      <c r="BB356" s="68"/>
      <c r="BC356" s="68"/>
      <c r="BD356" s="68"/>
      <c r="BE356" s="15"/>
      <c r="BF356" s="5">
        <f t="shared" si="158"/>
        <v>10135</v>
      </c>
      <c r="BG356" s="41">
        <v>4182</v>
      </c>
      <c r="BH356" s="42">
        <v>2350</v>
      </c>
      <c r="BI356" s="42"/>
      <c r="BJ356" s="42"/>
      <c r="BK356" s="42">
        <v>3603</v>
      </c>
      <c r="BL356" s="42"/>
      <c r="BM356" s="15"/>
    </row>
    <row r="357" spans="1:65" ht="17.25" outlineLevel="5" thickBot="1" x14ac:dyDescent="0.35">
      <c r="A357" s="31">
        <f t="shared" si="144"/>
        <v>10</v>
      </c>
      <c r="B357" s="32">
        <f t="shared" si="159"/>
        <v>45230</v>
      </c>
      <c r="C357" s="51">
        <v>304894</v>
      </c>
      <c r="D357" s="64">
        <f t="shared" si="149"/>
        <v>36</v>
      </c>
      <c r="E357" s="12">
        <v>36</v>
      </c>
      <c r="F357" s="12">
        <v>36</v>
      </c>
      <c r="G357" s="12"/>
      <c r="H357" s="12"/>
      <c r="I357" s="12"/>
      <c r="J357" s="12"/>
      <c r="K357" s="12"/>
      <c r="L357" s="12"/>
      <c r="M357" s="74">
        <f t="shared" si="150"/>
        <v>7.1</v>
      </c>
      <c r="N357" s="83">
        <v>7.12</v>
      </c>
      <c r="O357" s="83">
        <v>7.07</v>
      </c>
      <c r="P357" s="83"/>
      <c r="Q357" s="83"/>
      <c r="R357" s="83"/>
      <c r="S357" s="83"/>
      <c r="T357" s="83"/>
      <c r="U357" s="83"/>
      <c r="V357" s="5" t="str">
        <f t="shared" si="151"/>
        <v/>
      </c>
      <c r="W357" s="41"/>
      <c r="X357" s="41"/>
      <c r="Y357" s="41"/>
      <c r="Z357" s="41"/>
      <c r="AA357" s="41"/>
      <c r="AB357" s="41"/>
      <c r="AC357" s="41"/>
      <c r="AD357" s="41"/>
      <c r="AE357" s="5" t="str">
        <f t="shared" si="152"/>
        <v/>
      </c>
      <c r="AF357" s="41"/>
      <c r="AG357" s="41"/>
      <c r="AH357" s="41"/>
      <c r="AI357" s="41"/>
      <c r="AJ357" s="41"/>
      <c r="AK357" s="41"/>
      <c r="AL357" s="41"/>
      <c r="AM357" s="41"/>
      <c r="AN357" s="41">
        <v>18.229166666666668</v>
      </c>
      <c r="AO357" s="41">
        <v>1152</v>
      </c>
      <c r="AP357" s="110"/>
      <c r="AQ357" s="111"/>
      <c r="AR357" s="126" t="str">
        <f t="shared" si="153"/>
        <v/>
      </c>
      <c r="AS357" s="126" t="str">
        <f t="shared" si="154"/>
        <v/>
      </c>
      <c r="AT357" s="127">
        <v>1148</v>
      </c>
      <c r="AU357" s="128"/>
      <c r="AV357" s="129"/>
      <c r="AW357" s="126" t="str">
        <f t="shared" si="155"/>
        <v/>
      </c>
      <c r="AX357" s="126" t="str">
        <f t="shared" si="156"/>
        <v/>
      </c>
      <c r="AY357" s="64" t="str">
        <f t="shared" si="157"/>
        <v/>
      </c>
      <c r="AZ357" s="97">
        <v>77.45</v>
      </c>
      <c r="BA357" s="68"/>
      <c r="BB357" s="68"/>
      <c r="BC357" s="68"/>
      <c r="BD357" s="68"/>
      <c r="BE357" s="15"/>
      <c r="BF357" s="5">
        <f t="shared" si="158"/>
        <v>7011</v>
      </c>
      <c r="BG357" s="41">
        <v>4660</v>
      </c>
      <c r="BH357" s="42">
        <v>2351</v>
      </c>
      <c r="BI357" s="42"/>
      <c r="BJ357" s="42"/>
      <c r="BK357" s="42" t="s">
        <v>103</v>
      </c>
      <c r="BL357" s="42"/>
      <c r="BM357" s="15"/>
    </row>
    <row r="358" spans="1:65" outlineLevel="4" x14ac:dyDescent="0.3">
      <c r="A358" s="156" t="s">
        <v>48</v>
      </c>
      <c r="B358" s="157"/>
      <c r="C358" s="50">
        <f t="shared" ref="C358:BM358" si="160">SUBTOTAL(4,C327:C357)</f>
        <v>343549</v>
      </c>
      <c r="D358" s="60">
        <f t="shared" si="160"/>
        <v>37</v>
      </c>
      <c r="E358" s="28">
        <f t="shared" si="160"/>
        <v>37</v>
      </c>
      <c r="F358" s="28">
        <f t="shared" si="160"/>
        <v>37.5</v>
      </c>
      <c r="G358" s="28">
        <f t="shared" si="160"/>
        <v>0</v>
      </c>
      <c r="H358" s="28">
        <f t="shared" si="160"/>
        <v>0</v>
      </c>
      <c r="I358" s="28">
        <f t="shared" si="160"/>
        <v>0</v>
      </c>
      <c r="J358" s="28">
        <f t="shared" si="160"/>
        <v>0</v>
      </c>
      <c r="K358" s="28">
        <f t="shared" si="160"/>
        <v>0</v>
      </c>
      <c r="L358" s="28">
        <f t="shared" si="160"/>
        <v>0</v>
      </c>
      <c r="M358" s="71">
        <f t="shared" si="160"/>
        <v>7.3</v>
      </c>
      <c r="N358" s="82">
        <f t="shared" si="160"/>
        <v>7.23</v>
      </c>
      <c r="O358" s="82">
        <f t="shared" si="160"/>
        <v>7.28</v>
      </c>
      <c r="P358" s="82">
        <f t="shared" si="160"/>
        <v>0</v>
      </c>
      <c r="Q358" s="82">
        <f t="shared" si="160"/>
        <v>0</v>
      </c>
      <c r="R358" s="82">
        <f t="shared" si="160"/>
        <v>0</v>
      </c>
      <c r="S358" s="82">
        <f t="shared" si="160"/>
        <v>0</v>
      </c>
      <c r="T358" s="82">
        <f t="shared" si="160"/>
        <v>0</v>
      </c>
      <c r="U358" s="82">
        <f t="shared" si="160"/>
        <v>0</v>
      </c>
      <c r="V358" s="29">
        <f t="shared" si="160"/>
        <v>222.5</v>
      </c>
      <c r="W358" s="39">
        <f t="shared" si="160"/>
        <v>163</v>
      </c>
      <c r="X358" s="39">
        <f t="shared" si="160"/>
        <v>309</v>
      </c>
      <c r="Y358" s="39">
        <f t="shared" si="160"/>
        <v>0</v>
      </c>
      <c r="Z358" s="39">
        <f t="shared" si="160"/>
        <v>0</v>
      </c>
      <c r="AA358" s="39">
        <f t="shared" si="160"/>
        <v>0</v>
      </c>
      <c r="AB358" s="39">
        <f t="shared" si="160"/>
        <v>0</v>
      </c>
      <c r="AC358" s="39">
        <f t="shared" si="160"/>
        <v>0</v>
      </c>
      <c r="AD358" s="39">
        <f t="shared" si="160"/>
        <v>0</v>
      </c>
      <c r="AE358" s="29">
        <f t="shared" si="160"/>
        <v>5035</v>
      </c>
      <c r="AF358" s="39">
        <f t="shared" si="160"/>
        <v>5535</v>
      </c>
      <c r="AG358" s="39">
        <f t="shared" si="160"/>
        <v>4535</v>
      </c>
      <c r="AH358" s="39">
        <f t="shared" si="160"/>
        <v>0</v>
      </c>
      <c r="AI358" s="39">
        <f t="shared" si="160"/>
        <v>0</v>
      </c>
      <c r="AJ358" s="39">
        <f t="shared" si="160"/>
        <v>0</v>
      </c>
      <c r="AK358" s="39">
        <f t="shared" si="160"/>
        <v>0</v>
      </c>
      <c r="AL358" s="39">
        <f t="shared" si="160"/>
        <v>0</v>
      </c>
      <c r="AM358" s="39">
        <f t="shared" si="160"/>
        <v>0</v>
      </c>
      <c r="AN358" s="39">
        <f t="shared" si="160"/>
        <v>36.144578313253014</v>
      </c>
      <c r="AO358" s="39">
        <f t="shared" si="160"/>
        <v>1471</v>
      </c>
      <c r="AP358" s="104">
        <f t="shared" si="160"/>
        <v>5.7</v>
      </c>
      <c r="AQ358" s="105">
        <f t="shared" si="160"/>
        <v>4.13</v>
      </c>
      <c r="AR358" s="106">
        <f t="shared" si="160"/>
        <v>76.861702127659584</v>
      </c>
      <c r="AS358" s="106">
        <f t="shared" si="160"/>
        <v>27.543859649122808</v>
      </c>
      <c r="AT358" s="107">
        <f t="shared" si="160"/>
        <v>1250</v>
      </c>
      <c r="AU358" s="108">
        <f t="shared" si="160"/>
        <v>2.79</v>
      </c>
      <c r="AV358" s="109">
        <f t="shared" si="160"/>
        <v>1.72</v>
      </c>
      <c r="AW358" s="106">
        <f t="shared" si="160"/>
        <v>61.648745519713252</v>
      </c>
      <c r="AX358" s="106">
        <f t="shared" si="160"/>
        <v>39.543726235741438</v>
      </c>
      <c r="AY358" s="60">
        <f t="shared" si="160"/>
        <v>51.60883484784793</v>
      </c>
      <c r="AZ358" s="96">
        <f t="shared" si="160"/>
        <v>77.61</v>
      </c>
      <c r="BA358" s="67">
        <f t="shared" si="160"/>
        <v>64.400000000000006</v>
      </c>
      <c r="BB358" s="67">
        <f t="shared" si="160"/>
        <v>35.4</v>
      </c>
      <c r="BC358" s="67">
        <f t="shared" si="160"/>
        <v>19</v>
      </c>
      <c r="BD358" s="67">
        <f t="shared" si="160"/>
        <v>0</v>
      </c>
      <c r="BE358" s="27">
        <f t="shared" si="160"/>
        <v>0</v>
      </c>
      <c r="BF358" s="29">
        <f t="shared" si="160"/>
        <v>14430</v>
      </c>
      <c r="BG358" s="39">
        <f t="shared" si="160"/>
        <v>4660</v>
      </c>
      <c r="BH358" s="40">
        <f t="shared" si="160"/>
        <v>2352</v>
      </c>
      <c r="BI358" s="40">
        <f t="shared" si="160"/>
        <v>0</v>
      </c>
      <c r="BJ358" s="40">
        <f t="shared" si="160"/>
        <v>0</v>
      </c>
      <c r="BK358" s="40">
        <f t="shared" si="160"/>
        <v>7468</v>
      </c>
      <c r="BL358" s="40">
        <f t="shared" si="160"/>
        <v>0</v>
      </c>
      <c r="BM358" s="27">
        <f t="shared" si="160"/>
        <v>0</v>
      </c>
    </row>
    <row r="359" spans="1:65" outlineLevel="3" x14ac:dyDescent="0.3">
      <c r="A359" s="158" t="s">
        <v>49</v>
      </c>
      <c r="B359" s="159"/>
      <c r="C359" s="51">
        <f t="shared" ref="C359:BM359" si="161">SUBTOTAL(5,C327:C357)</f>
        <v>267173</v>
      </c>
      <c r="D359" s="61">
        <f t="shared" si="161"/>
        <v>35</v>
      </c>
      <c r="E359" s="12">
        <f t="shared" si="161"/>
        <v>35</v>
      </c>
      <c r="F359" s="12">
        <f t="shared" si="161"/>
        <v>35</v>
      </c>
      <c r="G359" s="12">
        <f t="shared" si="161"/>
        <v>0</v>
      </c>
      <c r="H359" s="12">
        <f t="shared" si="161"/>
        <v>0</v>
      </c>
      <c r="I359" s="12">
        <f t="shared" si="161"/>
        <v>0</v>
      </c>
      <c r="J359" s="12">
        <f t="shared" si="161"/>
        <v>0</v>
      </c>
      <c r="K359" s="12">
        <f t="shared" si="161"/>
        <v>0</v>
      </c>
      <c r="L359" s="12">
        <f t="shared" si="161"/>
        <v>0</v>
      </c>
      <c r="M359" s="72">
        <f t="shared" si="161"/>
        <v>7.1</v>
      </c>
      <c r="N359" s="83">
        <f t="shared" si="161"/>
        <v>7.12</v>
      </c>
      <c r="O359" s="83">
        <f t="shared" si="161"/>
        <v>7.04</v>
      </c>
      <c r="P359" s="83">
        <f t="shared" si="161"/>
        <v>0</v>
      </c>
      <c r="Q359" s="83">
        <f t="shared" si="161"/>
        <v>0</v>
      </c>
      <c r="R359" s="83">
        <f t="shared" si="161"/>
        <v>0</v>
      </c>
      <c r="S359" s="83">
        <f t="shared" si="161"/>
        <v>0</v>
      </c>
      <c r="T359" s="83">
        <f t="shared" si="161"/>
        <v>0</v>
      </c>
      <c r="U359" s="83">
        <f t="shared" si="161"/>
        <v>0</v>
      </c>
      <c r="V359" s="6">
        <f t="shared" si="161"/>
        <v>155</v>
      </c>
      <c r="W359" s="41">
        <f t="shared" si="161"/>
        <v>136</v>
      </c>
      <c r="X359" s="41">
        <f t="shared" si="161"/>
        <v>170</v>
      </c>
      <c r="Y359" s="41">
        <f t="shared" si="161"/>
        <v>0</v>
      </c>
      <c r="Z359" s="41">
        <f t="shared" si="161"/>
        <v>0</v>
      </c>
      <c r="AA359" s="41">
        <f t="shared" si="161"/>
        <v>0</v>
      </c>
      <c r="AB359" s="41">
        <f t="shared" si="161"/>
        <v>0</v>
      </c>
      <c r="AC359" s="41">
        <f t="shared" si="161"/>
        <v>0</v>
      </c>
      <c r="AD359" s="41">
        <f t="shared" si="161"/>
        <v>0</v>
      </c>
      <c r="AE359" s="6">
        <f t="shared" si="161"/>
        <v>4030</v>
      </c>
      <c r="AF359" s="41">
        <f t="shared" si="161"/>
        <v>4095</v>
      </c>
      <c r="AG359" s="41">
        <f t="shared" si="161"/>
        <v>3895</v>
      </c>
      <c r="AH359" s="41">
        <f t="shared" si="161"/>
        <v>0</v>
      </c>
      <c r="AI359" s="41">
        <f t="shared" si="161"/>
        <v>0</v>
      </c>
      <c r="AJ359" s="41">
        <f t="shared" si="161"/>
        <v>0</v>
      </c>
      <c r="AK359" s="41">
        <f t="shared" si="161"/>
        <v>0</v>
      </c>
      <c r="AL359" s="41">
        <f t="shared" si="161"/>
        <v>0</v>
      </c>
      <c r="AM359" s="41">
        <f t="shared" si="161"/>
        <v>0</v>
      </c>
      <c r="AN359" s="41">
        <f t="shared" si="161"/>
        <v>14.276002719238614</v>
      </c>
      <c r="AO359" s="41">
        <f t="shared" si="161"/>
        <v>581</v>
      </c>
      <c r="AP359" s="110">
        <f t="shared" si="161"/>
        <v>3.56</v>
      </c>
      <c r="AQ359" s="111">
        <f t="shared" si="161"/>
        <v>2.66</v>
      </c>
      <c r="AR359" s="112">
        <f t="shared" si="161"/>
        <v>72.456140350877192</v>
      </c>
      <c r="AS359" s="112">
        <f t="shared" si="161"/>
        <v>23.138297872340416</v>
      </c>
      <c r="AT359" s="113">
        <f t="shared" si="161"/>
        <v>662</v>
      </c>
      <c r="AU359" s="114">
        <f t="shared" si="161"/>
        <v>2.63</v>
      </c>
      <c r="AV359" s="115">
        <f t="shared" si="161"/>
        <v>1.59</v>
      </c>
      <c r="AW359" s="112">
        <f t="shared" si="161"/>
        <v>60.456273764258562</v>
      </c>
      <c r="AX359" s="112">
        <f t="shared" si="161"/>
        <v>38.351254480286748</v>
      </c>
      <c r="AY359" s="61">
        <f t="shared" si="161"/>
        <v>41.881635313838686</v>
      </c>
      <c r="AZ359" s="97">
        <f t="shared" si="161"/>
        <v>76.23</v>
      </c>
      <c r="BA359" s="68">
        <f t="shared" si="161"/>
        <v>63</v>
      </c>
      <c r="BB359" s="68">
        <f t="shared" si="161"/>
        <v>33.5</v>
      </c>
      <c r="BC359" s="68">
        <f t="shared" si="161"/>
        <v>2</v>
      </c>
      <c r="BD359" s="68">
        <f t="shared" si="161"/>
        <v>0</v>
      </c>
      <c r="BE359" s="15">
        <f t="shared" si="161"/>
        <v>0</v>
      </c>
      <c r="BF359" s="6">
        <f t="shared" si="161"/>
        <v>7011</v>
      </c>
      <c r="BG359" s="41">
        <f t="shared" si="161"/>
        <v>1129</v>
      </c>
      <c r="BH359" s="42">
        <f t="shared" si="161"/>
        <v>2350</v>
      </c>
      <c r="BI359" s="42">
        <f t="shared" si="161"/>
        <v>0</v>
      </c>
      <c r="BJ359" s="42">
        <f t="shared" si="161"/>
        <v>0</v>
      </c>
      <c r="BK359" s="42">
        <f t="shared" si="161"/>
        <v>3603</v>
      </c>
      <c r="BL359" s="42">
        <f t="shared" si="161"/>
        <v>0</v>
      </c>
      <c r="BM359" s="15">
        <f t="shared" si="161"/>
        <v>0</v>
      </c>
    </row>
    <row r="360" spans="1:65" outlineLevel="2" x14ac:dyDescent="0.3">
      <c r="A360" s="158" t="s">
        <v>50</v>
      </c>
      <c r="B360" s="159"/>
      <c r="C360" s="51">
        <f>IFERROR(SUBTOTAL(1,C327:C357),"")</f>
        <v>315118.41935483873</v>
      </c>
      <c r="D360" s="61">
        <f t="shared" ref="D360:BM360" si="162">IFERROR(SUBTOTAL(1,D327:D357),"")</f>
        <v>36.032258064516121</v>
      </c>
      <c r="E360" s="12">
        <f t="shared" si="162"/>
        <v>36</v>
      </c>
      <c r="F360" s="12">
        <f t="shared" si="162"/>
        <v>36.032258064516128</v>
      </c>
      <c r="G360" s="12" t="str">
        <f t="shared" si="162"/>
        <v/>
      </c>
      <c r="H360" s="12" t="str">
        <f t="shared" si="162"/>
        <v/>
      </c>
      <c r="I360" s="12" t="str">
        <f t="shared" si="162"/>
        <v/>
      </c>
      <c r="J360" s="12" t="str">
        <f t="shared" si="162"/>
        <v/>
      </c>
      <c r="K360" s="12" t="str">
        <f t="shared" si="162"/>
        <v/>
      </c>
      <c r="L360" s="12" t="str">
        <f t="shared" si="162"/>
        <v/>
      </c>
      <c r="M360" s="72">
        <f t="shared" si="162"/>
        <v>7.1677419354838685</v>
      </c>
      <c r="N360" s="83">
        <f t="shared" si="162"/>
        <v>7.1751612903225812</v>
      </c>
      <c r="O360" s="83">
        <f t="shared" si="162"/>
        <v>7.1683870967741923</v>
      </c>
      <c r="P360" s="83" t="str">
        <f t="shared" si="162"/>
        <v/>
      </c>
      <c r="Q360" s="83" t="str">
        <f t="shared" si="162"/>
        <v/>
      </c>
      <c r="R360" s="83" t="str">
        <f t="shared" si="162"/>
        <v/>
      </c>
      <c r="S360" s="83" t="str">
        <f t="shared" si="162"/>
        <v/>
      </c>
      <c r="T360" s="83" t="str">
        <f t="shared" si="162"/>
        <v/>
      </c>
      <c r="U360" s="83" t="str">
        <f t="shared" si="162"/>
        <v/>
      </c>
      <c r="V360" s="6">
        <f t="shared" si="162"/>
        <v>183</v>
      </c>
      <c r="W360" s="41">
        <f t="shared" si="162"/>
        <v>146.33333333333334</v>
      </c>
      <c r="X360" s="41">
        <f t="shared" si="162"/>
        <v>219.66666666666666</v>
      </c>
      <c r="Y360" s="41" t="str">
        <f t="shared" si="162"/>
        <v/>
      </c>
      <c r="Z360" s="41" t="str">
        <f t="shared" si="162"/>
        <v/>
      </c>
      <c r="AA360" s="41" t="str">
        <f t="shared" si="162"/>
        <v/>
      </c>
      <c r="AB360" s="41" t="str">
        <f t="shared" si="162"/>
        <v/>
      </c>
      <c r="AC360" s="41" t="str">
        <f t="shared" si="162"/>
        <v/>
      </c>
      <c r="AD360" s="41" t="str">
        <f t="shared" si="162"/>
        <v/>
      </c>
      <c r="AE360" s="6">
        <f t="shared" si="162"/>
        <v>4373.333333333333</v>
      </c>
      <c r="AF360" s="41">
        <f t="shared" si="162"/>
        <v>4598.333333333333</v>
      </c>
      <c r="AG360" s="41">
        <f t="shared" si="162"/>
        <v>4148.333333333333</v>
      </c>
      <c r="AH360" s="41" t="str">
        <f t="shared" si="162"/>
        <v/>
      </c>
      <c r="AI360" s="41" t="str">
        <f t="shared" si="162"/>
        <v/>
      </c>
      <c r="AJ360" s="41" t="str">
        <f t="shared" si="162"/>
        <v/>
      </c>
      <c r="AK360" s="41" t="str">
        <f t="shared" si="162"/>
        <v/>
      </c>
      <c r="AL360" s="41" t="str">
        <f t="shared" si="162"/>
        <v/>
      </c>
      <c r="AM360" s="41" t="str">
        <f t="shared" si="162"/>
        <v/>
      </c>
      <c r="AN360" s="41">
        <f t="shared" si="162"/>
        <v>24.047230159520996</v>
      </c>
      <c r="AO360" s="41">
        <f t="shared" si="162"/>
        <v>900.35483870967744</v>
      </c>
      <c r="AP360" s="110">
        <f t="shared" si="162"/>
        <v>4.34</v>
      </c>
      <c r="AQ360" s="111">
        <f t="shared" si="162"/>
        <v>3.2266666666666666</v>
      </c>
      <c r="AR360" s="112">
        <f t="shared" si="162"/>
        <v>74.678981200710766</v>
      </c>
      <c r="AS360" s="112">
        <f t="shared" si="162"/>
        <v>25.321018799289238</v>
      </c>
      <c r="AT360" s="113">
        <f t="shared" si="162"/>
        <v>957.12903225806451</v>
      </c>
      <c r="AU360" s="114">
        <f t="shared" si="162"/>
        <v>2.6966666666666668</v>
      </c>
      <c r="AV360" s="115">
        <f t="shared" si="162"/>
        <v>1.6466666666666665</v>
      </c>
      <c r="AW360" s="112">
        <f t="shared" si="162"/>
        <v>61.051236140849532</v>
      </c>
      <c r="AX360" s="112">
        <f t="shared" si="162"/>
        <v>38.948763859150468</v>
      </c>
      <c r="AY360" s="61">
        <f t="shared" si="162"/>
        <v>46.820420842405277</v>
      </c>
      <c r="AZ360" s="97">
        <f t="shared" si="162"/>
        <v>76.752105263157887</v>
      </c>
      <c r="BA360" s="68">
        <f t="shared" si="162"/>
        <v>63.7</v>
      </c>
      <c r="BB360" s="68">
        <f t="shared" si="162"/>
        <v>34.524999999999999</v>
      </c>
      <c r="BC360" s="68">
        <f t="shared" si="162"/>
        <v>11</v>
      </c>
      <c r="BD360" s="68" t="str">
        <f t="shared" si="162"/>
        <v/>
      </c>
      <c r="BE360" s="15" t="str">
        <f>IFERROR(SUBTOTAL(1,BE327:BE357),"")</f>
        <v/>
      </c>
      <c r="BF360" s="6">
        <f t="shared" si="162"/>
        <v>12106.645161290322</v>
      </c>
      <c r="BG360" s="41">
        <f t="shared" si="162"/>
        <v>3293.2222222222222</v>
      </c>
      <c r="BH360" s="42">
        <f t="shared" si="162"/>
        <v>2351.1612903225805</v>
      </c>
      <c r="BI360" s="42" t="str">
        <f t="shared" si="162"/>
        <v/>
      </c>
      <c r="BJ360" s="42" t="str">
        <f t="shared" si="162"/>
        <v/>
      </c>
      <c r="BK360" s="42">
        <f t="shared" si="162"/>
        <v>7116.7666666666664</v>
      </c>
      <c r="BL360" s="42" t="str">
        <f t="shared" si="162"/>
        <v/>
      </c>
      <c r="BM360" s="15" t="str">
        <f t="shared" si="162"/>
        <v/>
      </c>
    </row>
    <row r="361" spans="1:65" ht="17.25" outlineLevel="1" thickBot="1" x14ac:dyDescent="0.35">
      <c r="A361" s="160" t="s">
        <v>51</v>
      </c>
      <c r="B361" s="161"/>
      <c r="C361" s="52">
        <f>SUBTOTAL(9,C327:C357)</f>
        <v>9768671</v>
      </c>
      <c r="D361" s="62"/>
      <c r="E361" s="30"/>
      <c r="F361" s="30"/>
      <c r="G361" s="30"/>
      <c r="H361" s="30"/>
      <c r="I361" s="30"/>
      <c r="J361" s="30"/>
      <c r="K361" s="30"/>
      <c r="L361" s="30"/>
      <c r="M361" s="73"/>
      <c r="N361" s="84"/>
      <c r="O361" s="84"/>
      <c r="P361" s="84"/>
      <c r="Q361" s="84"/>
      <c r="R361" s="84"/>
      <c r="S361" s="84"/>
      <c r="T361" s="84"/>
      <c r="U361" s="84"/>
      <c r="V361" s="93"/>
      <c r="W361" s="94"/>
      <c r="X361" s="94"/>
      <c r="Y361" s="94"/>
      <c r="Z361" s="94"/>
      <c r="AA361" s="94"/>
      <c r="AB361" s="94"/>
      <c r="AC361" s="94"/>
      <c r="AD361" s="94"/>
      <c r="AE361" s="93"/>
      <c r="AF361" s="94"/>
      <c r="AG361" s="94"/>
      <c r="AH361" s="94"/>
      <c r="AI361" s="94"/>
      <c r="AJ361" s="94"/>
      <c r="AK361" s="94"/>
      <c r="AL361" s="94"/>
      <c r="AM361" s="94"/>
      <c r="AN361" s="94"/>
      <c r="AO361" s="43">
        <f>SUBTOTAL(9,AO327:AO357)</f>
        <v>27911</v>
      </c>
      <c r="AP361" s="116"/>
      <c r="AQ361" s="117"/>
      <c r="AR361" s="118"/>
      <c r="AS361" s="118"/>
      <c r="AT361" s="119">
        <f>SUBTOTAL(9,AT327:AT357)</f>
        <v>29671</v>
      </c>
      <c r="AU361" s="120"/>
      <c r="AV361" s="121"/>
      <c r="AW361" s="118"/>
      <c r="AX361" s="118"/>
      <c r="AY361" s="62"/>
      <c r="AZ361" s="98"/>
      <c r="BA361" s="69"/>
      <c r="BB361" s="69"/>
      <c r="BC361" s="69"/>
      <c r="BD361" s="69"/>
      <c r="BE361" s="16">
        <f>SUBTOTAL(9,BE327:BE357)</f>
        <v>0</v>
      </c>
      <c r="BF361" s="7">
        <f t="shared" ref="BF361:BM361" si="163">SUBTOTAL(9,BF327:BF357)</f>
        <v>375306</v>
      </c>
      <c r="BG361" s="43">
        <f t="shared" si="163"/>
        <v>88917</v>
      </c>
      <c r="BH361" s="44">
        <f t="shared" si="163"/>
        <v>72886</v>
      </c>
      <c r="BI361" s="44">
        <f t="shared" si="163"/>
        <v>0</v>
      </c>
      <c r="BJ361" s="44">
        <f t="shared" si="163"/>
        <v>0</v>
      </c>
      <c r="BK361" s="44">
        <f t="shared" si="163"/>
        <v>213503</v>
      </c>
      <c r="BL361" s="44">
        <f t="shared" si="163"/>
        <v>0</v>
      </c>
      <c r="BM361" s="16">
        <f t="shared" si="163"/>
        <v>0</v>
      </c>
    </row>
    <row r="362" spans="1:65" outlineLevel="5" x14ac:dyDescent="0.3">
      <c r="A362" s="21">
        <f t="shared" si="144"/>
        <v>11</v>
      </c>
      <c r="B362" s="33">
        <f>B357+1</f>
        <v>45231</v>
      </c>
      <c r="C362" s="51">
        <v>295697</v>
      </c>
      <c r="D362" s="64">
        <f t="shared" ref="D362:D391" si="164">IFERROR(ROUND(AVERAGE(E362:L362),1),"")</f>
        <v>36.5</v>
      </c>
      <c r="E362" s="12">
        <v>36.5</v>
      </c>
      <c r="F362" s="12">
        <v>36.5</v>
      </c>
      <c r="G362" s="12"/>
      <c r="H362" s="12"/>
      <c r="I362" s="12"/>
      <c r="J362" s="12"/>
      <c r="K362" s="12"/>
      <c r="L362" s="12"/>
      <c r="M362" s="74">
        <f t="shared" ref="M362:M391" si="165">IFERROR(ROUND(AVERAGE(N362:U362),1),"")</f>
        <v>7</v>
      </c>
      <c r="N362" s="83">
        <v>7.07</v>
      </c>
      <c r="O362" s="83">
        <v>7.01</v>
      </c>
      <c r="P362" s="83"/>
      <c r="Q362" s="83"/>
      <c r="R362" s="83"/>
      <c r="S362" s="83"/>
      <c r="T362" s="83"/>
      <c r="U362" s="83"/>
      <c r="V362" s="5">
        <f t="shared" ref="V362:V391" si="166">IFERROR(ROUND(AVERAGE(W362:AD362),1),"")</f>
        <v>123</v>
      </c>
      <c r="W362" s="41">
        <v>131</v>
      </c>
      <c r="X362" s="41">
        <v>115</v>
      </c>
      <c r="Y362" s="41"/>
      <c r="Z362" s="41"/>
      <c r="AA362" s="41"/>
      <c r="AB362" s="41"/>
      <c r="AC362" s="41"/>
      <c r="AD362" s="41"/>
      <c r="AE362" s="5">
        <f t="shared" ref="AE362:AE391" si="167">IFERROR(ROUND(AVERAGE(AF362:AM362),1),"")</f>
        <v>3642.5</v>
      </c>
      <c r="AF362" s="41">
        <v>3965</v>
      </c>
      <c r="AG362" s="41">
        <v>3320</v>
      </c>
      <c r="AH362" s="41"/>
      <c r="AI362" s="41"/>
      <c r="AJ362" s="41"/>
      <c r="AK362" s="41"/>
      <c r="AL362" s="41"/>
      <c r="AM362" s="41"/>
      <c r="AN362" s="41">
        <v>25.51640340218712</v>
      </c>
      <c r="AO362" s="41">
        <v>823</v>
      </c>
      <c r="AP362" s="110">
        <v>4.01</v>
      </c>
      <c r="AQ362" s="111">
        <v>3.08</v>
      </c>
      <c r="AR362" s="126">
        <f t="shared" ref="AR362:AR391" si="168">IFERROR(AQ362/AP362*100,"")</f>
        <v>76.807980049875312</v>
      </c>
      <c r="AS362" s="126">
        <f t="shared" ref="AS362:AS391" si="169">IFERROR(100-AR362,"")</f>
        <v>23.192019950124688</v>
      </c>
      <c r="AT362" s="127">
        <v>905</v>
      </c>
      <c r="AU362" s="128">
        <v>2.62</v>
      </c>
      <c r="AV362" s="129">
        <v>1.62</v>
      </c>
      <c r="AW362" s="126">
        <f t="shared" ref="AW362:AW391" si="170">IFERROR(AV362/AU362*100,"")</f>
        <v>61.832061068702295</v>
      </c>
      <c r="AX362" s="126">
        <f t="shared" ref="AX362:AX391" si="171">IFERROR(100-AW362,"")</f>
        <v>38.167938931297705</v>
      </c>
      <c r="AY362" s="64">
        <f t="shared" ref="AY362:AY391" si="172">IFERROR((1-((AW362*AS362)/(AX362*AR362)))*100,"")</f>
        <v>51.084415584415574</v>
      </c>
      <c r="AZ362" s="97">
        <v>77.59</v>
      </c>
      <c r="BA362" s="68"/>
      <c r="BB362" s="68"/>
      <c r="BC362" s="68"/>
      <c r="BD362" s="68"/>
      <c r="BE362" s="15"/>
      <c r="BF362" s="5">
        <f t="shared" ref="BF362:BF391" si="173">IF(SUM(BG362:BM362)=0,"",SUM(BG362:BM362))</f>
        <v>8682</v>
      </c>
      <c r="BG362" s="41">
        <v>2910</v>
      </c>
      <c r="BH362" s="42">
        <v>2352</v>
      </c>
      <c r="BI362" s="42"/>
      <c r="BJ362" s="42"/>
      <c r="BK362" s="42">
        <v>3420</v>
      </c>
      <c r="BL362" s="42"/>
      <c r="BM362" s="15"/>
    </row>
    <row r="363" spans="1:65" outlineLevel="5" x14ac:dyDescent="0.3">
      <c r="A363" s="22">
        <f t="shared" si="144"/>
        <v>11</v>
      </c>
      <c r="B363" s="9">
        <f t="shared" si="159"/>
        <v>45232</v>
      </c>
      <c r="C363" s="51">
        <v>301062</v>
      </c>
      <c r="D363" s="64">
        <f t="shared" si="164"/>
        <v>36</v>
      </c>
      <c r="E363" s="12">
        <v>36</v>
      </c>
      <c r="F363" s="12">
        <v>36</v>
      </c>
      <c r="G363" s="12"/>
      <c r="H363" s="12"/>
      <c r="I363" s="12"/>
      <c r="J363" s="12"/>
      <c r="K363" s="12"/>
      <c r="L363" s="12"/>
      <c r="M363" s="74">
        <f t="shared" si="165"/>
        <v>7.1</v>
      </c>
      <c r="N363" s="83">
        <v>7.08</v>
      </c>
      <c r="O363" s="83">
        <v>7.03</v>
      </c>
      <c r="P363" s="83"/>
      <c r="Q363" s="83"/>
      <c r="R363" s="83"/>
      <c r="S363" s="83"/>
      <c r="T363" s="83"/>
      <c r="U363" s="83"/>
      <c r="V363" s="5" t="str">
        <f t="shared" si="166"/>
        <v/>
      </c>
      <c r="W363" s="41"/>
      <c r="X363" s="41"/>
      <c r="Y363" s="41"/>
      <c r="Z363" s="41"/>
      <c r="AA363" s="41"/>
      <c r="AB363" s="41"/>
      <c r="AC363" s="41"/>
      <c r="AD363" s="41"/>
      <c r="AE363" s="5" t="str">
        <f t="shared" si="167"/>
        <v/>
      </c>
      <c r="AF363" s="41"/>
      <c r="AG363" s="41"/>
      <c r="AH363" s="41"/>
      <c r="AI363" s="41"/>
      <c r="AJ363" s="41"/>
      <c r="AK363" s="41"/>
      <c r="AL363" s="41"/>
      <c r="AM363" s="41"/>
      <c r="AN363" s="41">
        <v>21.212121212121211</v>
      </c>
      <c r="AO363" s="41">
        <v>990</v>
      </c>
      <c r="AP363" s="110"/>
      <c r="AQ363" s="111"/>
      <c r="AR363" s="126" t="str">
        <f t="shared" si="168"/>
        <v/>
      </c>
      <c r="AS363" s="126" t="str">
        <f t="shared" si="169"/>
        <v/>
      </c>
      <c r="AT363" s="127">
        <v>1257</v>
      </c>
      <c r="AU363" s="128"/>
      <c r="AV363" s="129"/>
      <c r="AW363" s="126" t="str">
        <f t="shared" si="170"/>
        <v/>
      </c>
      <c r="AX363" s="126" t="str">
        <f t="shared" si="171"/>
        <v/>
      </c>
      <c r="AY363" s="64" t="str">
        <f t="shared" si="172"/>
        <v/>
      </c>
      <c r="AZ363" s="97">
        <v>77.650000000000006</v>
      </c>
      <c r="BA363" s="68"/>
      <c r="BB363" s="68"/>
      <c r="BC363" s="68"/>
      <c r="BD363" s="68"/>
      <c r="BE363" s="15"/>
      <c r="BF363" s="5">
        <f t="shared" si="173"/>
        <v>10863</v>
      </c>
      <c r="BG363" s="41">
        <v>2631</v>
      </c>
      <c r="BH363" s="42">
        <v>2352</v>
      </c>
      <c r="BI363" s="42"/>
      <c r="BJ363" s="42"/>
      <c r="BK363" s="42">
        <v>5880</v>
      </c>
      <c r="BL363" s="42"/>
      <c r="BM363" s="15"/>
    </row>
    <row r="364" spans="1:65" outlineLevel="5" x14ac:dyDescent="0.3">
      <c r="A364" s="22">
        <f t="shared" si="144"/>
        <v>11</v>
      </c>
      <c r="B364" s="9">
        <f t="shared" si="159"/>
        <v>45233</v>
      </c>
      <c r="C364" s="51">
        <v>300118</v>
      </c>
      <c r="D364" s="64">
        <f t="shared" si="164"/>
        <v>35.5</v>
      </c>
      <c r="E364" s="12">
        <v>35</v>
      </c>
      <c r="F364" s="12">
        <v>36</v>
      </c>
      <c r="G364" s="12"/>
      <c r="H364" s="12"/>
      <c r="I364" s="12"/>
      <c r="J364" s="12"/>
      <c r="K364" s="12"/>
      <c r="L364" s="12"/>
      <c r="M364" s="74">
        <f t="shared" si="165"/>
        <v>7.1</v>
      </c>
      <c r="N364" s="83">
        <v>7.05</v>
      </c>
      <c r="O364" s="83">
        <v>7.05</v>
      </c>
      <c r="P364" s="83"/>
      <c r="Q364" s="83"/>
      <c r="R364" s="83"/>
      <c r="S364" s="83"/>
      <c r="T364" s="83"/>
      <c r="U364" s="83"/>
      <c r="V364" s="5" t="str">
        <f t="shared" si="166"/>
        <v/>
      </c>
      <c r="W364" s="41"/>
      <c r="X364" s="41"/>
      <c r="Y364" s="41"/>
      <c r="Z364" s="41"/>
      <c r="AA364" s="41"/>
      <c r="AB364" s="41"/>
      <c r="AC364" s="41"/>
      <c r="AD364" s="41"/>
      <c r="AE364" s="5" t="str">
        <f t="shared" si="167"/>
        <v/>
      </c>
      <c r="AF364" s="41"/>
      <c r="AG364" s="41"/>
      <c r="AH364" s="41"/>
      <c r="AI364" s="41"/>
      <c r="AJ364" s="41"/>
      <c r="AK364" s="41"/>
      <c r="AL364" s="41"/>
      <c r="AM364" s="41"/>
      <c r="AN364" s="41">
        <v>20.289855072463769</v>
      </c>
      <c r="AO364" s="41">
        <v>1035</v>
      </c>
      <c r="AP364" s="110"/>
      <c r="AQ364" s="111"/>
      <c r="AR364" s="126" t="str">
        <f t="shared" si="168"/>
        <v/>
      </c>
      <c r="AS364" s="126" t="str">
        <f t="shared" si="169"/>
        <v/>
      </c>
      <c r="AT364" s="127">
        <v>1125</v>
      </c>
      <c r="AU364" s="128"/>
      <c r="AV364" s="129"/>
      <c r="AW364" s="126" t="str">
        <f t="shared" si="170"/>
        <v/>
      </c>
      <c r="AX364" s="126" t="str">
        <f t="shared" si="171"/>
        <v/>
      </c>
      <c r="AY364" s="64" t="str">
        <f t="shared" si="172"/>
        <v/>
      </c>
      <c r="AZ364" s="97">
        <v>77.72</v>
      </c>
      <c r="BA364" s="68">
        <v>63.7</v>
      </c>
      <c r="BB364" s="68">
        <v>35.4</v>
      </c>
      <c r="BC364" s="68">
        <v>0</v>
      </c>
      <c r="BD364" s="68"/>
      <c r="BE364" s="15"/>
      <c r="BF364" s="5">
        <f t="shared" si="173"/>
        <v>12226</v>
      </c>
      <c r="BG364" s="41">
        <v>4016</v>
      </c>
      <c r="BH364" s="42">
        <v>2350</v>
      </c>
      <c r="BI364" s="42"/>
      <c r="BJ364" s="42"/>
      <c r="BK364" s="42">
        <v>5860</v>
      </c>
      <c r="BL364" s="42"/>
      <c r="BM364" s="15"/>
    </row>
    <row r="365" spans="1:65" outlineLevel="5" x14ac:dyDescent="0.3">
      <c r="A365" s="22">
        <f t="shared" si="144"/>
        <v>11</v>
      </c>
      <c r="B365" s="9">
        <f t="shared" si="159"/>
        <v>45234</v>
      </c>
      <c r="C365" s="51">
        <v>303210</v>
      </c>
      <c r="D365" s="64">
        <f t="shared" si="164"/>
        <v>36</v>
      </c>
      <c r="E365" s="12">
        <v>36.5</v>
      </c>
      <c r="F365" s="12">
        <v>35.5</v>
      </c>
      <c r="G365" s="12"/>
      <c r="H365" s="12"/>
      <c r="I365" s="12"/>
      <c r="J365" s="12"/>
      <c r="K365" s="12"/>
      <c r="L365" s="12"/>
      <c r="M365" s="74">
        <f t="shared" si="165"/>
        <v>7.1</v>
      </c>
      <c r="N365" s="83">
        <v>7.08</v>
      </c>
      <c r="O365" s="83">
        <v>7.09</v>
      </c>
      <c r="P365" s="83"/>
      <c r="Q365" s="83"/>
      <c r="R365" s="83"/>
      <c r="S365" s="83"/>
      <c r="T365" s="83"/>
      <c r="U365" s="83"/>
      <c r="V365" s="5" t="str">
        <f t="shared" si="166"/>
        <v/>
      </c>
      <c r="W365" s="41"/>
      <c r="X365" s="41"/>
      <c r="Y365" s="41"/>
      <c r="Z365" s="41"/>
      <c r="AA365" s="41"/>
      <c r="AB365" s="41"/>
      <c r="AC365" s="41"/>
      <c r="AD365" s="41"/>
      <c r="AE365" s="5" t="str">
        <f t="shared" si="167"/>
        <v/>
      </c>
      <c r="AF365" s="41"/>
      <c r="AG365" s="41"/>
      <c r="AH365" s="41"/>
      <c r="AI365" s="41"/>
      <c r="AJ365" s="41"/>
      <c r="AK365" s="41"/>
      <c r="AL365" s="41"/>
      <c r="AM365" s="41"/>
      <c r="AN365" s="41">
        <v>23.622047244094489</v>
      </c>
      <c r="AO365" s="41">
        <v>889</v>
      </c>
      <c r="AP365" s="110"/>
      <c r="AQ365" s="111"/>
      <c r="AR365" s="126" t="str">
        <f t="shared" si="168"/>
        <v/>
      </c>
      <c r="AS365" s="126" t="str">
        <f t="shared" si="169"/>
        <v/>
      </c>
      <c r="AT365" s="127">
        <v>941</v>
      </c>
      <c r="AU365" s="128"/>
      <c r="AV365" s="129"/>
      <c r="AW365" s="126" t="str">
        <f t="shared" si="170"/>
        <v/>
      </c>
      <c r="AX365" s="126" t="str">
        <f t="shared" si="171"/>
        <v/>
      </c>
      <c r="AY365" s="64" t="str">
        <f t="shared" si="172"/>
        <v/>
      </c>
      <c r="AZ365" s="97"/>
      <c r="BA365" s="68"/>
      <c r="BB365" s="68"/>
      <c r="BC365" s="68"/>
      <c r="BD365" s="68"/>
      <c r="BE365" s="15"/>
      <c r="BF365" s="5">
        <f t="shared" si="173"/>
        <v>12885</v>
      </c>
      <c r="BG365" s="41">
        <v>4621</v>
      </c>
      <c r="BH365" s="42">
        <v>2352</v>
      </c>
      <c r="BI365" s="42"/>
      <c r="BJ365" s="42"/>
      <c r="BK365" s="42">
        <v>5912</v>
      </c>
      <c r="BL365" s="42"/>
      <c r="BM365" s="15"/>
    </row>
    <row r="366" spans="1:65" outlineLevel="5" x14ac:dyDescent="0.3">
      <c r="A366" s="22">
        <f t="shared" si="144"/>
        <v>11</v>
      </c>
      <c r="B366" s="9">
        <f t="shared" si="159"/>
        <v>45235</v>
      </c>
      <c r="C366" s="51">
        <v>301073</v>
      </c>
      <c r="D366" s="64">
        <f t="shared" si="164"/>
        <v>36.5</v>
      </c>
      <c r="E366" s="12">
        <v>36.5</v>
      </c>
      <c r="F366" s="12">
        <v>36.5</v>
      </c>
      <c r="G366" s="12"/>
      <c r="H366" s="12"/>
      <c r="I366" s="12"/>
      <c r="J366" s="12"/>
      <c r="K366" s="12"/>
      <c r="L366" s="12"/>
      <c r="M366" s="74">
        <f t="shared" si="165"/>
        <v>7.1</v>
      </c>
      <c r="N366" s="83">
        <v>7.1</v>
      </c>
      <c r="O366" s="83">
        <v>7.1</v>
      </c>
      <c r="P366" s="83"/>
      <c r="Q366" s="83"/>
      <c r="R366" s="83"/>
      <c r="S366" s="83"/>
      <c r="T366" s="83"/>
      <c r="U366" s="83"/>
      <c r="V366" s="5" t="str">
        <f t="shared" si="166"/>
        <v/>
      </c>
      <c r="W366" s="41"/>
      <c r="X366" s="41"/>
      <c r="Y366" s="41"/>
      <c r="Z366" s="41"/>
      <c r="AA366" s="41"/>
      <c r="AB366" s="41"/>
      <c r="AC366" s="41"/>
      <c r="AD366" s="41"/>
      <c r="AE366" s="5" t="str">
        <f t="shared" si="167"/>
        <v/>
      </c>
      <c r="AF366" s="41"/>
      <c r="AG366" s="41"/>
      <c r="AH366" s="41"/>
      <c r="AI366" s="41"/>
      <c r="AJ366" s="41"/>
      <c r="AK366" s="41"/>
      <c r="AL366" s="41"/>
      <c r="AM366" s="41"/>
      <c r="AN366" s="41">
        <v>24.532710280373831</v>
      </c>
      <c r="AO366" s="41">
        <v>856</v>
      </c>
      <c r="AP366" s="110"/>
      <c r="AQ366" s="111"/>
      <c r="AR366" s="126" t="str">
        <f t="shared" si="168"/>
        <v/>
      </c>
      <c r="AS366" s="126" t="str">
        <f t="shared" si="169"/>
        <v/>
      </c>
      <c r="AT366" s="127">
        <v>945</v>
      </c>
      <c r="AU366" s="128"/>
      <c r="AV366" s="129"/>
      <c r="AW366" s="126" t="str">
        <f t="shared" si="170"/>
        <v/>
      </c>
      <c r="AX366" s="126" t="str">
        <f t="shared" si="171"/>
        <v/>
      </c>
      <c r="AY366" s="64" t="str">
        <f t="shared" si="172"/>
        <v/>
      </c>
      <c r="AZ366" s="97"/>
      <c r="BA366" s="68"/>
      <c r="BB366" s="68"/>
      <c r="BC366" s="68"/>
      <c r="BD366" s="68"/>
      <c r="BE366" s="15"/>
      <c r="BF366" s="5">
        <f t="shared" si="173"/>
        <v>11855</v>
      </c>
      <c r="BG366" s="41">
        <v>3616</v>
      </c>
      <c r="BH366" s="42">
        <v>2350</v>
      </c>
      <c r="BI366" s="42"/>
      <c r="BJ366" s="42"/>
      <c r="BK366" s="42">
        <v>5889</v>
      </c>
      <c r="BL366" s="42"/>
      <c r="BM366" s="15"/>
    </row>
    <row r="367" spans="1:65" outlineLevel="5" x14ac:dyDescent="0.3">
      <c r="A367" s="22">
        <f t="shared" si="144"/>
        <v>11</v>
      </c>
      <c r="B367" s="9">
        <f t="shared" si="159"/>
        <v>45236</v>
      </c>
      <c r="C367" s="51">
        <v>338735</v>
      </c>
      <c r="D367" s="64">
        <f t="shared" si="164"/>
        <v>36.5</v>
      </c>
      <c r="E367" s="12">
        <v>36.5</v>
      </c>
      <c r="F367" s="12">
        <v>36.5</v>
      </c>
      <c r="G367" s="12"/>
      <c r="H367" s="12"/>
      <c r="I367" s="12"/>
      <c r="J367" s="12"/>
      <c r="K367" s="12"/>
      <c r="L367" s="12"/>
      <c r="M367" s="74">
        <f t="shared" si="165"/>
        <v>7.1</v>
      </c>
      <c r="N367" s="83">
        <v>7.11</v>
      </c>
      <c r="O367" s="83">
        <v>7.13</v>
      </c>
      <c r="P367" s="83"/>
      <c r="Q367" s="83"/>
      <c r="R367" s="83"/>
      <c r="S367" s="83"/>
      <c r="T367" s="83"/>
      <c r="U367" s="83"/>
      <c r="V367" s="5" t="str">
        <f t="shared" si="166"/>
        <v/>
      </c>
      <c r="W367" s="41"/>
      <c r="X367" s="41"/>
      <c r="Y367" s="41"/>
      <c r="Z367" s="41"/>
      <c r="AA367" s="41"/>
      <c r="AB367" s="41"/>
      <c r="AC367" s="41"/>
      <c r="AD367" s="41"/>
      <c r="AE367" s="5" t="str">
        <f t="shared" si="167"/>
        <v/>
      </c>
      <c r="AF367" s="41"/>
      <c r="AG367" s="41"/>
      <c r="AH367" s="41"/>
      <c r="AI367" s="41"/>
      <c r="AJ367" s="41"/>
      <c r="AK367" s="41"/>
      <c r="AL367" s="41"/>
      <c r="AM367" s="41"/>
      <c r="AN367" s="41">
        <v>23.48993288590604</v>
      </c>
      <c r="AO367" s="41">
        <v>894</v>
      </c>
      <c r="AP367" s="110"/>
      <c r="AQ367" s="111"/>
      <c r="AR367" s="126" t="str">
        <f t="shared" si="168"/>
        <v/>
      </c>
      <c r="AS367" s="126" t="str">
        <f t="shared" si="169"/>
        <v/>
      </c>
      <c r="AT367" s="127">
        <v>962</v>
      </c>
      <c r="AU367" s="128"/>
      <c r="AV367" s="129"/>
      <c r="AW367" s="126" t="str">
        <f t="shared" si="170"/>
        <v/>
      </c>
      <c r="AX367" s="126" t="str">
        <f t="shared" si="171"/>
        <v/>
      </c>
      <c r="AY367" s="64" t="str">
        <f t="shared" si="172"/>
        <v/>
      </c>
      <c r="AZ367" s="97">
        <v>77.84</v>
      </c>
      <c r="BA367" s="68"/>
      <c r="BB367" s="68"/>
      <c r="BC367" s="68"/>
      <c r="BD367" s="68"/>
      <c r="BE367" s="15"/>
      <c r="BF367" s="5">
        <f t="shared" si="173"/>
        <v>11138</v>
      </c>
      <c r="BG367" s="41">
        <v>2915</v>
      </c>
      <c r="BH367" s="42">
        <v>2351</v>
      </c>
      <c r="BI367" s="42"/>
      <c r="BJ367" s="42"/>
      <c r="BK367" s="42">
        <v>5872</v>
      </c>
      <c r="BL367" s="42"/>
      <c r="BM367" s="15"/>
    </row>
    <row r="368" spans="1:65" outlineLevel="5" x14ac:dyDescent="0.3">
      <c r="A368" s="22">
        <f t="shared" si="144"/>
        <v>11</v>
      </c>
      <c r="B368" s="9">
        <f t="shared" si="159"/>
        <v>45237</v>
      </c>
      <c r="C368" s="51">
        <v>292595</v>
      </c>
      <c r="D368" s="64">
        <f t="shared" si="164"/>
        <v>35.5</v>
      </c>
      <c r="E368" s="12">
        <v>36</v>
      </c>
      <c r="F368" s="12">
        <v>35</v>
      </c>
      <c r="G368" s="12"/>
      <c r="H368" s="12"/>
      <c r="I368" s="12"/>
      <c r="J368" s="12"/>
      <c r="K368" s="12"/>
      <c r="L368" s="12"/>
      <c r="M368" s="74">
        <f t="shared" si="165"/>
        <v>7.1</v>
      </c>
      <c r="N368" s="83">
        <v>7.07</v>
      </c>
      <c r="O368" s="83">
        <v>7.03</v>
      </c>
      <c r="P368" s="83"/>
      <c r="Q368" s="83"/>
      <c r="R368" s="83"/>
      <c r="S368" s="83"/>
      <c r="T368" s="83"/>
      <c r="U368" s="83"/>
      <c r="V368" s="5">
        <f t="shared" si="166"/>
        <v>190</v>
      </c>
      <c r="W368" s="41">
        <v>167</v>
      </c>
      <c r="X368" s="41">
        <v>213</v>
      </c>
      <c r="Y368" s="41"/>
      <c r="Z368" s="41"/>
      <c r="AA368" s="41"/>
      <c r="AB368" s="41"/>
      <c r="AC368" s="41"/>
      <c r="AD368" s="41"/>
      <c r="AE368" s="5">
        <f t="shared" si="167"/>
        <v>3830</v>
      </c>
      <c r="AF368" s="41">
        <v>4130</v>
      </c>
      <c r="AG368" s="41">
        <v>3530</v>
      </c>
      <c r="AH368" s="41"/>
      <c r="AI368" s="41"/>
      <c r="AJ368" s="41"/>
      <c r="AK368" s="41"/>
      <c r="AL368" s="41"/>
      <c r="AM368" s="41"/>
      <c r="AN368" s="41">
        <v>23.153252480705621</v>
      </c>
      <c r="AO368" s="41">
        <v>907</v>
      </c>
      <c r="AP368" s="110">
        <v>3.43</v>
      </c>
      <c r="AQ368" s="111">
        <v>2.61</v>
      </c>
      <c r="AR368" s="126">
        <f t="shared" si="168"/>
        <v>76.093294460641388</v>
      </c>
      <c r="AS368" s="126">
        <f t="shared" si="169"/>
        <v>23.906705539358612</v>
      </c>
      <c r="AT368" s="127">
        <v>1010</v>
      </c>
      <c r="AU368" s="128">
        <v>2.79</v>
      </c>
      <c r="AV368" s="129">
        <v>1.81</v>
      </c>
      <c r="AW368" s="126">
        <f t="shared" si="170"/>
        <v>64.87455197132617</v>
      </c>
      <c r="AX368" s="126">
        <f t="shared" si="171"/>
        <v>35.12544802867383</v>
      </c>
      <c r="AY368" s="64">
        <f t="shared" si="172"/>
        <v>41.973571037610391</v>
      </c>
      <c r="AZ368" s="97">
        <v>77.23</v>
      </c>
      <c r="BA368" s="68"/>
      <c r="BB368" s="68"/>
      <c r="BC368" s="68"/>
      <c r="BD368" s="68"/>
      <c r="BE368" s="15"/>
      <c r="BF368" s="5">
        <f t="shared" si="173"/>
        <v>13032</v>
      </c>
      <c r="BG368" s="41">
        <v>4826</v>
      </c>
      <c r="BH368" s="42">
        <v>2351</v>
      </c>
      <c r="BI368" s="42"/>
      <c r="BJ368" s="42"/>
      <c r="BK368" s="42">
        <v>5855</v>
      </c>
      <c r="BL368" s="42"/>
      <c r="BM368" s="15"/>
    </row>
    <row r="369" spans="1:65" outlineLevel="5" x14ac:dyDescent="0.3">
      <c r="A369" s="22">
        <f t="shared" si="144"/>
        <v>11</v>
      </c>
      <c r="B369" s="9">
        <f t="shared" si="159"/>
        <v>45238</v>
      </c>
      <c r="C369" s="51">
        <v>271467</v>
      </c>
      <c r="D369" s="64">
        <f t="shared" si="164"/>
        <v>37</v>
      </c>
      <c r="E369" s="12">
        <v>37</v>
      </c>
      <c r="F369" s="12">
        <v>37</v>
      </c>
      <c r="G369" s="12"/>
      <c r="H369" s="12"/>
      <c r="I369" s="12"/>
      <c r="J369" s="12"/>
      <c r="K369" s="12"/>
      <c r="L369" s="12"/>
      <c r="M369" s="74">
        <f t="shared" si="165"/>
        <v>7.1</v>
      </c>
      <c r="N369" s="83">
        <v>7.11</v>
      </c>
      <c r="O369" s="83">
        <v>7.07</v>
      </c>
      <c r="P369" s="83"/>
      <c r="Q369" s="83"/>
      <c r="R369" s="83"/>
      <c r="S369" s="83"/>
      <c r="T369" s="83"/>
      <c r="U369" s="83"/>
      <c r="V369" s="5" t="str">
        <f t="shared" si="166"/>
        <v/>
      </c>
      <c r="W369" s="41"/>
      <c r="X369" s="41"/>
      <c r="Y369" s="41"/>
      <c r="Z369" s="41"/>
      <c r="AA369" s="41"/>
      <c r="AB369" s="41"/>
      <c r="AC369" s="41"/>
      <c r="AD369" s="41"/>
      <c r="AE369" s="5" t="str">
        <f t="shared" si="167"/>
        <v/>
      </c>
      <c r="AF369" s="41"/>
      <c r="AG369" s="41"/>
      <c r="AH369" s="41"/>
      <c r="AI369" s="41"/>
      <c r="AJ369" s="41"/>
      <c r="AK369" s="41"/>
      <c r="AL369" s="41"/>
      <c r="AM369" s="41"/>
      <c r="AN369" s="41">
        <v>24</v>
      </c>
      <c r="AO369" s="41">
        <v>875</v>
      </c>
      <c r="AP369" s="110"/>
      <c r="AQ369" s="111"/>
      <c r="AR369" s="126" t="str">
        <f t="shared" si="168"/>
        <v/>
      </c>
      <c r="AS369" s="126" t="str">
        <f t="shared" si="169"/>
        <v/>
      </c>
      <c r="AT369" s="127">
        <v>924</v>
      </c>
      <c r="AU369" s="128"/>
      <c r="AV369" s="129"/>
      <c r="AW369" s="126" t="str">
        <f t="shared" si="170"/>
        <v/>
      </c>
      <c r="AX369" s="126" t="str">
        <f t="shared" si="171"/>
        <v/>
      </c>
      <c r="AY369" s="64" t="str">
        <f t="shared" si="172"/>
        <v/>
      </c>
      <c r="AZ369" s="97">
        <v>77.31</v>
      </c>
      <c r="BA369" s="68"/>
      <c r="BB369" s="68"/>
      <c r="BC369" s="68"/>
      <c r="BD369" s="68"/>
      <c r="BE369" s="15"/>
      <c r="BF369" s="5">
        <f t="shared" si="173"/>
        <v>12905</v>
      </c>
      <c r="BG369" s="41">
        <v>4570</v>
      </c>
      <c r="BH369" s="42">
        <v>2352</v>
      </c>
      <c r="BI369" s="42"/>
      <c r="BJ369" s="42"/>
      <c r="BK369" s="42">
        <v>5983</v>
      </c>
      <c r="BL369" s="42"/>
      <c r="BM369" s="15"/>
    </row>
    <row r="370" spans="1:65" outlineLevel="5" x14ac:dyDescent="0.3">
      <c r="A370" s="22">
        <f t="shared" si="144"/>
        <v>11</v>
      </c>
      <c r="B370" s="9">
        <f t="shared" si="159"/>
        <v>45239</v>
      </c>
      <c r="C370" s="51">
        <v>281526</v>
      </c>
      <c r="D370" s="64">
        <f t="shared" si="164"/>
        <v>36.299999999999997</v>
      </c>
      <c r="E370" s="12">
        <v>36.5</v>
      </c>
      <c r="F370" s="12">
        <v>36</v>
      </c>
      <c r="G370" s="12"/>
      <c r="H370" s="12"/>
      <c r="I370" s="12"/>
      <c r="J370" s="12"/>
      <c r="K370" s="12"/>
      <c r="L370" s="12"/>
      <c r="M370" s="74">
        <f t="shared" si="165"/>
        <v>7.1</v>
      </c>
      <c r="N370" s="83">
        <v>7.08</v>
      </c>
      <c r="O370" s="83">
        <v>7.04</v>
      </c>
      <c r="P370" s="83"/>
      <c r="Q370" s="83"/>
      <c r="R370" s="83"/>
      <c r="S370" s="83"/>
      <c r="T370" s="83"/>
      <c r="U370" s="83"/>
      <c r="V370" s="5" t="str">
        <f t="shared" si="166"/>
        <v/>
      </c>
      <c r="W370" s="41"/>
      <c r="X370" s="41"/>
      <c r="Y370" s="41"/>
      <c r="Z370" s="41"/>
      <c r="AA370" s="41"/>
      <c r="AB370" s="41"/>
      <c r="AC370" s="41"/>
      <c r="AD370" s="41"/>
      <c r="AE370" s="5" t="str">
        <f t="shared" si="167"/>
        <v/>
      </c>
      <c r="AF370" s="41"/>
      <c r="AG370" s="41"/>
      <c r="AH370" s="41"/>
      <c r="AI370" s="41"/>
      <c r="AJ370" s="41"/>
      <c r="AK370" s="41"/>
      <c r="AL370" s="41"/>
      <c r="AM370" s="41"/>
      <c r="AN370" s="41">
        <v>23.153252480705621</v>
      </c>
      <c r="AO370" s="41">
        <v>907</v>
      </c>
      <c r="AP370" s="110"/>
      <c r="AQ370" s="111"/>
      <c r="AR370" s="126" t="str">
        <f t="shared" si="168"/>
        <v/>
      </c>
      <c r="AS370" s="126" t="str">
        <f t="shared" si="169"/>
        <v/>
      </c>
      <c r="AT370" s="127">
        <v>953</v>
      </c>
      <c r="AU370" s="128"/>
      <c r="AV370" s="129"/>
      <c r="AW370" s="126" t="str">
        <f t="shared" si="170"/>
        <v/>
      </c>
      <c r="AX370" s="126" t="str">
        <f t="shared" si="171"/>
        <v/>
      </c>
      <c r="AY370" s="64" t="str">
        <f t="shared" si="172"/>
        <v/>
      </c>
      <c r="AZ370" s="97">
        <v>77.28</v>
      </c>
      <c r="BA370" s="68"/>
      <c r="BB370" s="68"/>
      <c r="BC370" s="68"/>
      <c r="BD370" s="68"/>
      <c r="BE370" s="15"/>
      <c r="BF370" s="5">
        <f t="shared" si="173"/>
        <v>10690</v>
      </c>
      <c r="BG370" s="41">
        <v>2368</v>
      </c>
      <c r="BH370" s="42">
        <v>2352</v>
      </c>
      <c r="BI370" s="42"/>
      <c r="BJ370" s="42"/>
      <c r="BK370" s="42">
        <v>5970</v>
      </c>
      <c r="BL370" s="42"/>
      <c r="BM370" s="15"/>
    </row>
    <row r="371" spans="1:65" outlineLevel="5" x14ac:dyDescent="0.3">
      <c r="A371" s="22">
        <f t="shared" si="144"/>
        <v>11</v>
      </c>
      <c r="B371" s="9">
        <f t="shared" si="159"/>
        <v>45240</v>
      </c>
      <c r="C371" s="51">
        <v>284721</v>
      </c>
      <c r="D371" s="64">
        <f t="shared" si="164"/>
        <v>36.5</v>
      </c>
      <c r="E371" s="12">
        <v>36.5</v>
      </c>
      <c r="F371" s="12">
        <v>36.5</v>
      </c>
      <c r="G371" s="12"/>
      <c r="H371" s="12"/>
      <c r="I371" s="12"/>
      <c r="J371" s="12"/>
      <c r="K371" s="12"/>
      <c r="L371" s="12"/>
      <c r="M371" s="74">
        <f t="shared" si="165"/>
        <v>7.1</v>
      </c>
      <c r="N371" s="83">
        <v>7.1</v>
      </c>
      <c r="O371" s="83">
        <v>7.06</v>
      </c>
      <c r="P371" s="83"/>
      <c r="Q371" s="83"/>
      <c r="R371" s="83"/>
      <c r="S371" s="83"/>
      <c r="T371" s="83"/>
      <c r="U371" s="83"/>
      <c r="V371" s="5" t="str">
        <f t="shared" si="166"/>
        <v/>
      </c>
      <c r="W371" s="41"/>
      <c r="X371" s="41"/>
      <c r="Y371" s="41"/>
      <c r="Z371" s="41"/>
      <c r="AA371" s="41"/>
      <c r="AB371" s="41"/>
      <c r="AC371" s="41"/>
      <c r="AD371" s="41"/>
      <c r="AE371" s="5" t="str">
        <f t="shared" si="167"/>
        <v/>
      </c>
      <c r="AF371" s="41"/>
      <c r="AG371" s="41"/>
      <c r="AH371" s="41"/>
      <c r="AI371" s="41"/>
      <c r="AJ371" s="41"/>
      <c r="AK371" s="41"/>
      <c r="AL371" s="41"/>
      <c r="AM371" s="41"/>
      <c r="AN371" s="41">
        <v>24.734982332155479</v>
      </c>
      <c r="AO371" s="41">
        <v>849</v>
      </c>
      <c r="AP371" s="110"/>
      <c r="AQ371" s="111"/>
      <c r="AR371" s="126" t="str">
        <f t="shared" si="168"/>
        <v/>
      </c>
      <c r="AS371" s="126" t="str">
        <f t="shared" si="169"/>
        <v/>
      </c>
      <c r="AT371" s="127">
        <v>930</v>
      </c>
      <c r="AU371" s="128"/>
      <c r="AV371" s="129"/>
      <c r="AW371" s="126" t="str">
        <f t="shared" si="170"/>
        <v/>
      </c>
      <c r="AX371" s="126" t="str">
        <f t="shared" si="171"/>
        <v/>
      </c>
      <c r="AY371" s="64" t="str">
        <f t="shared" si="172"/>
        <v/>
      </c>
      <c r="AZ371" s="97">
        <v>77.64</v>
      </c>
      <c r="BA371" s="68">
        <v>65.3</v>
      </c>
      <c r="BB371" s="68">
        <v>34.1</v>
      </c>
      <c r="BC371" s="68">
        <v>22</v>
      </c>
      <c r="BD371" s="68"/>
      <c r="BE371" s="15"/>
      <c r="BF371" s="5">
        <f t="shared" si="173"/>
        <v>12445</v>
      </c>
      <c r="BG371" s="41">
        <v>4079</v>
      </c>
      <c r="BH371" s="42">
        <v>2352</v>
      </c>
      <c r="BI371" s="42"/>
      <c r="BJ371" s="42"/>
      <c r="BK371" s="42">
        <v>6014</v>
      </c>
      <c r="BL371" s="42"/>
      <c r="BM371" s="15"/>
    </row>
    <row r="372" spans="1:65" outlineLevel="5" x14ac:dyDescent="0.3">
      <c r="A372" s="22">
        <f t="shared" si="144"/>
        <v>11</v>
      </c>
      <c r="B372" s="9">
        <f t="shared" si="159"/>
        <v>45241</v>
      </c>
      <c r="C372" s="51">
        <v>280746</v>
      </c>
      <c r="D372" s="64">
        <f t="shared" si="164"/>
        <v>35.799999999999997</v>
      </c>
      <c r="E372" s="12">
        <v>35.5</v>
      </c>
      <c r="F372" s="12">
        <v>36</v>
      </c>
      <c r="G372" s="12"/>
      <c r="H372" s="12"/>
      <c r="I372" s="12"/>
      <c r="J372" s="12"/>
      <c r="K372" s="12"/>
      <c r="L372" s="12"/>
      <c r="M372" s="74">
        <f t="shared" si="165"/>
        <v>7.1</v>
      </c>
      <c r="N372" s="83">
        <v>7.11</v>
      </c>
      <c r="O372" s="83">
        <v>7.05</v>
      </c>
      <c r="P372" s="83"/>
      <c r="Q372" s="83"/>
      <c r="R372" s="83"/>
      <c r="S372" s="83"/>
      <c r="T372" s="83"/>
      <c r="U372" s="83"/>
      <c r="V372" s="5" t="str">
        <f t="shared" si="166"/>
        <v/>
      </c>
      <c r="W372" s="41"/>
      <c r="X372" s="41"/>
      <c r="Y372" s="41"/>
      <c r="Z372" s="41"/>
      <c r="AA372" s="41"/>
      <c r="AB372" s="41"/>
      <c r="AC372" s="41"/>
      <c r="AD372" s="41"/>
      <c r="AE372" s="5" t="str">
        <f t="shared" si="167"/>
        <v/>
      </c>
      <c r="AF372" s="41"/>
      <c r="AG372" s="41"/>
      <c r="AH372" s="41"/>
      <c r="AI372" s="41"/>
      <c r="AJ372" s="41"/>
      <c r="AK372" s="41"/>
      <c r="AL372" s="41"/>
      <c r="AM372" s="41"/>
      <c r="AN372" s="41">
        <v>24.793388429752067</v>
      </c>
      <c r="AO372" s="41">
        <v>847</v>
      </c>
      <c r="AP372" s="110"/>
      <c r="AQ372" s="111"/>
      <c r="AR372" s="126" t="str">
        <f t="shared" si="168"/>
        <v/>
      </c>
      <c r="AS372" s="126" t="str">
        <f t="shared" si="169"/>
        <v/>
      </c>
      <c r="AT372" s="127">
        <v>929</v>
      </c>
      <c r="AU372" s="128"/>
      <c r="AV372" s="129"/>
      <c r="AW372" s="126" t="str">
        <f t="shared" si="170"/>
        <v/>
      </c>
      <c r="AX372" s="126" t="str">
        <f t="shared" si="171"/>
        <v/>
      </c>
      <c r="AY372" s="64" t="str">
        <f t="shared" si="172"/>
        <v/>
      </c>
      <c r="AZ372" s="97"/>
      <c r="BA372" s="68"/>
      <c r="BB372" s="68"/>
      <c r="BC372" s="68"/>
      <c r="BD372" s="68"/>
      <c r="BE372" s="15"/>
      <c r="BF372" s="5">
        <f t="shared" si="173"/>
        <v>9277</v>
      </c>
      <c r="BG372" s="41">
        <v>1042</v>
      </c>
      <c r="BH372" s="42">
        <v>2352</v>
      </c>
      <c r="BI372" s="42"/>
      <c r="BJ372" s="42"/>
      <c r="BK372" s="42">
        <v>5883</v>
      </c>
      <c r="BL372" s="42"/>
      <c r="BM372" s="15"/>
    </row>
    <row r="373" spans="1:65" outlineLevel="5" x14ac:dyDescent="0.3">
      <c r="A373" s="22">
        <f t="shared" si="144"/>
        <v>11</v>
      </c>
      <c r="B373" s="9">
        <f t="shared" si="159"/>
        <v>45242</v>
      </c>
      <c r="C373" s="51">
        <v>275305</v>
      </c>
      <c r="D373" s="64">
        <f t="shared" si="164"/>
        <v>36</v>
      </c>
      <c r="E373" s="12">
        <v>36.5</v>
      </c>
      <c r="F373" s="12">
        <v>35.5</v>
      </c>
      <c r="G373" s="12"/>
      <c r="H373" s="12"/>
      <c r="I373" s="12"/>
      <c r="J373" s="12"/>
      <c r="K373" s="12"/>
      <c r="L373" s="12"/>
      <c r="M373" s="74">
        <f t="shared" si="165"/>
        <v>7.1</v>
      </c>
      <c r="N373" s="83">
        <v>7.12</v>
      </c>
      <c r="O373" s="83">
        <v>7.06</v>
      </c>
      <c r="P373" s="83"/>
      <c r="Q373" s="83"/>
      <c r="R373" s="83"/>
      <c r="S373" s="83"/>
      <c r="T373" s="83"/>
      <c r="U373" s="83"/>
      <c r="V373" s="5" t="str">
        <f t="shared" si="166"/>
        <v/>
      </c>
      <c r="W373" s="41"/>
      <c r="X373" s="41"/>
      <c r="Y373" s="41"/>
      <c r="Z373" s="41"/>
      <c r="AA373" s="41"/>
      <c r="AB373" s="41"/>
      <c r="AC373" s="41"/>
      <c r="AD373" s="41"/>
      <c r="AE373" s="5" t="str">
        <f t="shared" si="167"/>
        <v/>
      </c>
      <c r="AF373" s="41"/>
      <c r="AG373" s="41"/>
      <c r="AH373" s="41"/>
      <c r="AI373" s="41"/>
      <c r="AJ373" s="41"/>
      <c r="AK373" s="41"/>
      <c r="AL373" s="41"/>
      <c r="AM373" s="41"/>
      <c r="AN373" s="41">
        <v>23.782559456398641</v>
      </c>
      <c r="AO373" s="41">
        <v>883</v>
      </c>
      <c r="AP373" s="110"/>
      <c r="AQ373" s="111"/>
      <c r="AR373" s="126" t="str">
        <f t="shared" si="168"/>
        <v/>
      </c>
      <c r="AS373" s="126" t="str">
        <f t="shared" si="169"/>
        <v/>
      </c>
      <c r="AT373" s="127">
        <v>953</v>
      </c>
      <c r="AU373" s="128"/>
      <c r="AV373" s="129"/>
      <c r="AW373" s="126" t="str">
        <f t="shared" si="170"/>
        <v/>
      </c>
      <c r="AX373" s="126" t="str">
        <f t="shared" si="171"/>
        <v/>
      </c>
      <c r="AY373" s="64" t="str">
        <f t="shared" si="172"/>
        <v/>
      </c>
      <c r="AZ373" s="97"/>
      <c r="BA373" s="68"/>
      <c r="BB373" s="68"/>
      <c r="BC373" s="68"/>
      <c r="BD373" s="68"/>
      <c r="BE373" s="15"/>
      <c r="BF373" s="5">
        <f t="shared" si="173"/>
        <v>11981</v>
      </c>
      <c r="BG373" s="41">
        <v>4505</v>
      </c>
      <c r="BH373" s="42">
        <v>2352</v>
      </c>
      <c r="BI373" s="42"/>
      <c r="BJ373" s="42"/>
      <c r="BK373" s="42">
        <v>5124</v>
      </c>
      <c r="BL373" s="42"/>
      <c r="BM373" s="15"/>
    </row>
    <row r="374" spans="1:65" outlineLevel="5" x14ac:dyDescent="0.3">
      <c r="A374" s="22">
        <f t="shared" si="144"/>
        <v>11</v>
      </c>
      <c r="B374" s="9">
        <f t="shared" si="159"/>
        <v>45243</v>
      </c>
      <c r="C374" s="51">
        <v>285459</v>
      </c>
      <c r="D374" s="64">
        <f t="shared" si="164"/>
        <v>35.299999999999997</v>
      </c>
      <c r="E374" s="12">
        <v>35</v>
      </c>
      <c r="F374" s="12">
        <v>35.5</v>
      </c>
      <c r="G374" s="12"/>
      <c r="H374" s="12"/>
      <c r="I374" s="12"/>
      <c r="J374" s="12"/>
      <c r="K374" s="12"/>
      <c r="L374" s="12"/>
      <c r="M374" s="74">
        <f t="shared" si="165"/>
        <v>7.1</v>
      </c>
      <c r="N374" s="83">
        <v>7.12</v>
      </c>
      <c r="O374" s="83">
        <v>7.07</v>
      </c>
      <c r="P374" s="83"/>
      <c r="Q374" s="83"/>
      <c r="R374" s="83"/>
      <c r="S374" s="83"/>
      <c r="T374" s="83"/>
      <c r="U374" s="83"/>
      <c r="V374" s="5" t="str">
        <f t="shared" si="166"/>
        <v/>
      </c>
      <c r="W374" s="41"/>
      <c r="X374" s="41"/>
      <c r="Y374" s="41"/>
      <c r="Z374" s="41"/>
      <c r="AA374" s="41"/>
      <c r="AB374" s="41"/>
      <c r="AC374" s="41"/>
      <c r="AD374" s="41"/>
      <c r="AE374" s="5" t="str">
        <f t="shared" si="167"/>
        <v/>
      </c>
      <c r="AF374" s="41"/>
      <c r="AG374" s="41"/>
      <c r="AH374" s="41"/>
      <c r="AI374" s="41"/>
      <c r="AJ374" s="41"/>
      <c r="AK374" s="41"/>
      <c r="AL374" s="41"/>
      <c r="AM374" s="41"/>
      <c r="AN374" s="41">
        <v>24.590163934426229</v>
      </c>
      <c r="AO374" s="41">
        <v>854</v>
      </c>
      <c r="AP374" s="110"/>
      <c r="AQ374" s="111"/>
      <c r="AR374" s="126" t="str">
        <f t="shared" si="168"/>
        <v/>
      </c>
      <c r="AS374" s="126" t="str">
        <f t="shared" si="169"/>
        <v/>
      </c>
      <c r="AT374" s="127">
        <v>933</v>
      </c>
      <c r="AU374" s="128"/>
      <c r="AV374" s="129"/>
      <c r="AW374" s="126" t="str">
        <f t="shared" si="170"/>
        <v/>
      </c>
      <c r="AX374" s="126" t="str">
        <f t="shared" si="171"/>
        <v/>
      </c>
      <c r="AY374" s="64" t="str">
        <f t="shared" si="172"/>
        <v/>
      </c>
      <c r="AZ374" s="97">
        <v>77.56</v>
      </c>
      <c r="BA374" s="68"/>
      <c r="BB374" s="68"/>
      <c r="BC374" s="68"/>
      <c r="BD374" s="68"/>
      <c r="BE374" s="15"/>
      <c r="BF374" s="5">
        <f t="shared" si="173"/>
        <v>12962</v>
      </c>
      <c r="BG374" s="41">
        <v>4916</v>
      </c>
      <c r="BH374" s="42">
        <v>2350</v>
      </c>
      <c r="BI374" s="42"/>
      <c r="BJ374" s="42"/>
      <c r="BK374" s="42">
        <v>5696</v>
      </c>
      <c r="BL374" s="42"/>
      <c r="BM374" s="15"/>
    </row>
    <row r="375" spans="1:65" outlineLevel="5" x14ac:dyDescent="0.3">
      <c r="A375" s="22">
        <f t="shared" si="144"/>
        <v>11</v>
      </c>
      <c r="B375" s="9">
        <f t="shared" si="159"/>
        <v>45244</v>
      </c>
      <c r="C375" s="51">
        <v>285461</v>
      </c>
      <c r="D375" s="64">
        <f t="shared" si="164"/>
        <v>36.299999999999997</v>
      </c>
      <c r="E375" s="12">
        <v>36.5</v>
      </c>
      <c r="F375" s="12">
        <v>36</v>
      </c>
      <c r="G375" s="12"/>
      <c r="H375" s="12"/>
      <c r="I375" s="12"/>
      <c r="J375" s="12"/>
      <c r="K375" s="12"/>
      <c r="L375" s="12"/>
      <c r="M375" s="74">
        <f t="shared" si="165"/>
        <v>7.1</v>
      </c>
      <c r="N375" s="83">
        <v>7.11</v>
      </c>
      <c r="O375" s="83">
        <v>7.08</v>
      </c>
      <c r="P375" s="83"/>
      <c r="Q375" s="83"/>
      <c r="R375" s="83"/>
      <c r="S375" s="83"/>
      <c r="T375" s="83"/>
      <c r="U375" s="83"/>
      <c r="V375" s="5" t="str">
        <f t="shared" si="166"/>
        <v/>
      </c>
      <c r="W375" s="41"/>
      <c r="X375" s="41"/>
      <c r="Y375" s="41"/>
      <c r="Z375" s="41"/>
      <c r="AA375" s="41"/>
      <c r="AB375" s="41"/>
      <c r="AC375" s="41"/>
      <c r="AD375" s="41"/>
      <c r="AE375" s="5" t="str">
        <f t="shared" si="167"/>
        <v/>
      </c>
      <c r="AF375" s="41"/>
      <c r="AG375" s="41"/>
      <c r="AH375" s="41"/>
      <c r="AI375" s="41"/>
      <c r="AJ375" s="41"/>
      <c r="AK375" s="41"/>
      <c r="AL375" s="41"/>
      <c r="AM375" s="41"/>
      <c r="AN375" s="41">
        <v>24.911032028469752</v>
      </c>
      <c r="AO375" s="41">
        <v>843</v>
      </c>
      <c r="AP375" s="110"/>
      <c r="AQ375" s="111"/>
      <c r="AR375" s="126" t="str">
        <f t="shared" si="168"/>
        <v/>
      </c>
      <c r="AS375" s="126" t="str">
        <f t="shared" si="169"/>
        <v/>
      </c>
      <c r="AT375" s="127">
        <v>924</v>
      </c>
      <c r="AU375" s="128"/>
      <c r="AV375" s="129"/>
      <c r="AW375" s="126" t="str">
        <f t="shared" si="170"/>
        <v/>
      </c>
      <c r="AX375" s="126" t="str">
        <f t="shared" si="171"/>
        <v/>
      </c>
      <c r="AY375" s="64" t="str">
        <f t="shared" si="172"/>
        <v/>
      </c>
      <c r="AZ375" s="97">
        <v>77.63</v>
      </c>
      <c r="BA375" s="68"/>
      <c r="BB375" s="68"/>
      <c r="BC375" s="68"/>
      <c r="BD375" s="68"/>
      <c r="BE375" s="15"/>
      <c r="BF375" s="5">
        <f t="shared" si="173"/>
        <v>12401</v>
      </c>
      <c r="BG375" s="41">
        <v>4344</v>
      </c>
      <c r="BH375" s="42">
        <v>2350</v>
      </c>
      <c r="BI375" s="42"/>
      <c r="BJ375" s="42"/>
      <c r="BK375" s="42">
        <v>5707</v>
      </c>
      <c r="BL375" s="42"/>
      <c r="BM375" s="15"/>
    </row>
    <row r="376" spans="1:65" outlineLevel="5" x14ac:dyDescent="0.3">
      <c r="A376" s="22">
        <f t="shared" si="144"/>
        <v>11</v>
      </c>
      <c r="B376" s="9">
        <f t="shared" si="159"/>
        <v>45245</v>
      </c>
      <c r="C376" s="51">
        <v>288053</v>
      </c>
      <c r="D376" s="64">
        <f t="shared" si="164"/>
        <v>36</v>
      </c>
      <c r="E376" s="12">
        <v>36</v>
      </c>
      <c r="F376" s="12">
        <v>36</v>
      </c>
      <c r="G376" s="12"/>
      <c r="H376" s="12"/>
      <c r="I376" s="12"/>
      <c r="J376" s="12"/>
      <c r="K376" s="12"/>
      <c r="L376" s="12"/>
      <c r="M376" s="74">
        <f t="shared" si="165"/>
        <v>7.1</v>
      </c>
      <c r="N376" s="83">
        <v>7.13</v>
      </c>
      <c r="O376" s="83">
        <v>7.09</v>
      </c>
      <c r="P376" s="83"/>
      <c r="Q376" s="83"/>
      <c r="R376" s="83"/>
      <c r="S376" s="83"/>
      <c r="T376" s="83"/>
      <c r="U376" s="83"/>
      <c r="V376" s="5" t="str">
        <f t="shared" si="166"/>
        <v/>
      </c>
      <c r="W376" s="41"/>
      <c r="X376" s="41"/>
      <c r="Y376" s="41"/>
      <c r="Z376" s="41"/>
      <c r="AA376" s="41"/>
      <c r="AB376" s="41"/>
      <c r="AC376" s="41"/>
      <c r="AD376" s="41"/>
      <c r="AE376" s="5" t="str">
        <f t="shared" si="167"/>
        <v/>
      </c>
      <c r="AF376" s="41"/>
      <c r="AG376" s="41"/>
      <c r="AH376" s="41"/>
      <c r="AI376" s="41"/>
      <c r="AJ376" s="41"/>
      <c r="AK376" s="41"/>
      <c r="AL376" s="41"/>
      <c r="AM376" s="41"/>
      <c r="AN376" s="41">
        <v>21.716649431230611</v>
      </c>
      <c r="AO376" s="41">
        <v>967</v>
      </c>
      <c r="AP376" s="110"/>
      <c r="AQ376" s="111"/>
      <c r="AR376" s="126" t="str">
        <f t="shared" si="168"/>
        <v/>
      </c>
      <c r="AS376" s="126" t="str">
        <f t="shared" si="169"/>
        <v/>
      </c>
      <c r="AT376" s="127">
        <v>1049</v>
      </c>
      <c r="AU376" s="128"/>
      <c r="AV376" s="129"/>
      <c r="AW376" s="126" t="str">
        <f t="shared" si="170"/>
        <v/>
      </c>
      <c r="AX376" s="126" t="str">
        <f t="shared" si="171"/>
        <v/>
      </c>
      <c r="AY376" s="64" t="str">
        <f t="shared" si="172"/>
        <v/>
      </c>
      <c r="AZ376" s="97">
        <v>77.709999999999994</v>
      </c>
      <c r="BA376" s="68"/>
      <c r="BB376" s="68"/>
      <c r="BC376" s="68"/>
      <c r="BD376" s="68"/>
      <c r="BE376" s="15"/>
      <c r="BF376" s="5">
        <f t="shared" si="173"/>
        <v>8371</v>
      </c>
      <c r="BG376" s="41"/>
      <c r="BH376" s="42">
        <v>2352</v>
      </c>
      <c r="BI376" s="42"/>
      <c r="BJ376" s="42"/>
      <c r="BK376" s="42">
        <v>6019</v>
      </c>
      <c r="BL376" s="42"/>
      <c r="BM376" s="15"/>
    </row>
    <row r="377" spans="1:65" outlineLevel="5" x14ac:dyDescent="0.3">
      <c r="A377" s="22">
        <f t="shared" si="144"/>
        <v>11</v>
      </c>
      <c r="B377" s="9">
        <f t="shared" si="159"/>
        <v>45246</v>
      </c>
      <c r="C377" s="51">
        <v>306608</v>
      </c>
      <c r="D377" s="64">
        <f t="shared" si="164"/>
        <v>36</v>
      </c>
      <c r="E377" s="12">
        <v>36</v>
      </c>
      <c r="F377" s="12">
        <v>36</v>
      </c>
      <c r="G377" s="12"/>
      <c r="H377" s="12"/>
      <c r="I377" s="12"/>
      <c r="J377" s="12"/>
      <c r="K377" s="12"/>
      <c r="L377" s="12"/>
      <c r="M377" s="74">
        <f t="shared" si="165"/>
        <v>7.1</v>
      </c>
      <c r="N377" s="83">
        <v>7.05</v>
      </c>
      <c r="O377" s="83">
        <v>7.07</v>
      </c>
      <c r="P377" s="83"/>
      <c r="Q377" s="83"/>
      <c r="R377" s="83"/>
      <c r="S377" s="83"/>
      <c r="T377" s="83"/>
      <c r="U377" s="83"/>
      <c r="V377" s="5" t="str">
        <f t="shared" si="166"/>
        <v/>
      </c>
      <c r="W377" s="41"/>
      <c r="X377" s="41"/>
      <c r="Y377" s="41"/>
      <c r="Z377" s="41"/>
      <c r="AA377" s="41"/>
      <c r="AB377" s="41"/>
      <c r="AC377" s="41"/>
      <c r="AD377" s="41"/>
      <c r="AE377" s="5" t="str">
        <f t="shared" si="167"/>
        <v/>
      </c>
      <c r="AF377" s="41"/>
      <c r="AG377" s="41"/>
      <c r="AH377" s="41"/>
      <c r="AI377" s="41"/>
      <c r="AJ377" s="41"/>
      <c r="AK377" s="41"/>
      <c r="AL377" s="41"/>
      <c r="AM377" s="41"/>
      <c r="AN377" s="41">
        <v>16.548463356973997</v>
      </c>
      <c r="AO377" s="41">
        <v>1269</v>
      </c>
      <c r="AP377" s="110"/>
      <c r="AQ377" s="111"/>
      <c r="AR377" s="126" t="str">
        <f t="shared" si="168"/>
        <v/>
      </c>
      <c r="AS377" s="126" t="str">
        <f t="shared" si="169"/>
        <v/>
      </c>
      <c r="AT377" s="127">
        <v>1311</v>
      </c>
      <c r="AU377" s="128"/>
      <c r="AV377" s="129"/>
      <c r="AW377" s="126" t="str">
        <f t="shared" si="170"/>
        <v/>
      </c>
      <c r="AX377" s="126" t="str">
        <f t="shared" si="171"/>
        <v/>
      </c>
      <c r="AY377" s="64" t="str">
        <f t="shared" si="172"/>
        <v/>
      </c>
      <c r="AZ377" s="97">
        <v>77.89</v>
      </c>
      <c r="BA377" s="68"/>
      <c r="BB377" s="68"/>
      <c r="BC377" s="68"/>
      <c r="BD377" s="68"/>
      <c r="BE377" s="15"/>
      <c r="BF377" s="5">
        <f t="shared" si="173"/>
        <v>11367</v>
      </c>
      <c r="BG377" s="41">
        <v>3092</v>
      </c>
      <c r="BH377" s="42">
        <v>2352</v>
      </c>
      <c r="BI377" s="42"/>
      <c r="BJ377" s="42"/>
      <c r="BK377" s="42">
        <v>5923</v>
      </c>
      <c r="BL377" s="42"/>
      <c r="BM377" s="15"/>
    </row>
    <row r="378" spans="1:65" outlineLevel="5" x14ac:dyDescent="0.3">
      <c r="A378" s="22">
        <f t="shared" si="144"/>
        <v>11</v>
      </c>
      <c r="B378" s="9">
        <f t="shared" si="159"/>
        <v>45247</v>
      </c>
      <c r="C378" s="51">
        <v>309935</v>
      </c>
      <c r="D378" s="64">
        <f t="shared" si="164"/>
        <v>35.5</v>
      </c>
      <c r="E378" s="12">
        <v>35.5</v>
      </c>
      <c r="F378" s="12">
        <v>35.5</v>
      </c>
      <c r="G378" s="12"/>
      <c r="H378" s="12"/>
      <c r="I378" s="12"/>
      <c r="J378" s="12"/>
      <c r="K378" s="12"/>
      <c r="L378" s="12"/>
      <c r="M378" s="74">
        <f t="shared" si="165"/>
        <v>7.1</v>
      </c>
      <c r="N378" s="83">
        <v>7.05</v>
      </c>
      <c r="O378" s="83">
        <v>7.06</v>
      </c>
      <c r="P378" s="83"/>
      <c r="Q378" s="83"/>
      <c r="R378" s="83"/>
      <c r="S378" s="83"/>
      <c r="T378" s="83"/>
      <c r="U378" s="83"/>
      <c r="V378" s="5">
        <f t="shared" si="166"/>
        <v>184.5</v>
      </c>
      <c r="W378" s="41">
        <v>153</v>
      </c>
      <c r="X378" s="41">
        <v>216</v>
      </c>
      <c r="Y378" s="41"/>
      <c r="Z378" s="41"/>
      <c r="AA378" s="41"/>
      <c r="AB378" s="41"/>
      <c r="AC378" s="41"/>
      <c r="AD378" s="41"/>
      <c r="AE378" s="5">
        <f t="shared" si="167"/>
        <v>3615</v>
      </c>
      <c r="AF378" s="41">
        <v>3825</v>
      </c>
      <c r="AG378" s="41">
        <v>3405</v>
      </c>
      <c r="AH378" s="41"/>
      <c r="AI378" s="41"/>
      <c r="AJ378" s="41"/>
      <c r="AK378" s="41"/>
      <c r="AL378" s="41"/>
      <c r="AM378" s="41"/>
      <c r="AN378" s="41">
        <v>20.895522388059703</v>
      </c>
      <c r="AO378" s="41">
        <v>1005</v>
      </c>
      <c r="AP378" s="110">
        <v>3.32</v>
      </c>
      <c r="AQ378" s="111">
        <v>2.5099999999999998</v>
      </c>
      <c r="AR378" s="126">
        <f t="shared" si="168"/>
        <v>75.602409638554207</v>
      </c>
      <c r="AS378" s="126">
        <f t="shared" si="169"/>
        <v>24.397590361445793</v>
      </c>
      <c r="AT378" s="127">
        <v>1093</v>
      </c>
      <c r="AU378" s="128">
        <v>2.56</v>
      </c>
      <c r="AV378" s="129">
        <v>1.7</v>
      </c>
      <c r="AW378" s="126">
        <f t="shared" si="170"/>
        <v>66.40625</v>
      </c>
      <c r="AX378" s="126">
        <f t="shared" si="171"/>
        <v>33.59375</v>
      </c>
      <c r="AY378" s="64">
        <f t="shared" si="172"/>
        <v>36.208653757064738</v>
      </c>
      <c r="AZ378" s="97">
        <v>78.19</v>
      </c>
      <c r="BA378" s="68">
        <v>65.599999999999994</v>
      </c>
      <c r="BB378" s="68">
        <v>33.6</v>
      </c>
      <c r="BC378" s="68">
        <v>31</v>
      </c>
      <c r="BD378" s="68"/>
      <c r="BE378" s="15"/>
      <c r="BF378" s="5">
        <f t="shared" si="173"/>
        <v>11094</v>
      </c>
      <c r="BG378" s="41">
        <v>2855</v>
      </c>
      <c r="BH378" s="42">
        <v>2352</v>
      </c>
      <c r="BI378" s="42"/>
      <c r="BJ378" s="42"/>
      <c r="BK378" s="42">
        <v>5887</v>
      </c>
      <c r="BL378" s="42"/>
      <c r="BM378" s="15"/>
    </row>
    <row r="379" spans="1:65" outlineLevel="5" x14ac:dyDescent="0.3">
      <c r="A379" s="22">
        <f t="shared" ref="A379:A426" si="174">MONTH(B379)</f>
        <v>11</v>
      </c>
      <c r="B379" s="9">
        <f t="shared" si="159"/>
        <v>45248</v>
      </c>
      <c r="C379" s="51">
        <v>301599</v>
      </c>
      <c r="D379" s="64">
        <f t="shared" si="164"/>
        <v>34.299999999999997</v>
      </c>
      <c r="E379" s="12">
        <v>34</v>
      </c>
      <c r="F379" s="12">
        <v>34.5</v>
      </c>
      <c r="G379" s="12"/>
      <c r="H379" s="12"/>
      <c r="I379" s="12"/>
      <c r="J379" s="12"/>
      <c r="K379" s="12"/>
      <c r="L379" s="12"/>
      <c r="M379" s="74">
        <f t="shared" si="165"/>
        <v>7.1</v>
      </c>
      <c r="N379" s="83">
        <v>7.08</v>
      </c>
      <c r="O379" s="83">
        <v>7.07</v>
      </c>
      <c r="P379" s="83"/>
      <c r="Q379" s="83"/>
      <c r="R379" s="83"/>
      <c r="S379" s="83"/>
      <c r="T379" s="83"/>
      <c r="U379" s="83"/>
      <c r="V379" s="5" t="str">
        <f t="shared" si="166"/>
        <v/>
      </c>
      <c r="W379" s="41"/>
      <c r="X379" s="41"/>
      <c r="Y379" s="41"/>
      <c r="Z379" s="41"/>
      <c r="AA379" s="41"/>
      <c r="AB379" s="41"/>
      <c r="AC379" s="41"/>
      <c r="AD379" s="41"/>
      <c r="AE379" s="5" t="str">
        <f t="shared" si="167"/>
        <v/>
      </c>
      <c r="AF379" s="41"/>
      <c r="AG379" s="41"/>
      <c r="AH379" s="41"/>
      <c r="AI379" s="41"/>
      <c r="AJ379" s="41"/>
      <c r="AK379" s="41"/>
      <c r="AL379" s="41"/>
      <c r="AM379" s="41"/>
      <c r="AN379" s="41">
        <v>26.751592356687897</v>
      </c>
      <c r="AO379" s="41">
        <v>785</v>
      </c>
      <c r="AP379" s="110"/>
      <c r="AQ379" s="111"/>
      <c r="AR379" s="126" t="str">
        <f t="shared" si="168"/>
        <v/>
      </c>
      <c r="AS379" s="126" t="str">
        <f t="shared" si="169"/>
        <v/>
      </c>
      <c r="AT379" s="127">
        <v>881</v>
      </c>
      <c r="AU379" s="128"/>
      <c r="AV379" s="129"/>
      <c r="AW379" s="126" t="str">
        <f t="shared" si="170"/>
        <v/>
      </c>
      <c r="AX379" s="126" t="str">
        <f t="shared" si="171"/>
        <v/>
      </c>
      <c r="AY379" s="64" t="str">
        <f t="shared" si="172"/>
        <v/>
      </c>
      <c r="AZ379" s="97">
        <v>78.209999999999994</v>
      </c>
      <c r="BA379" s="68"/>
      <c r="BB379" s="68"/>
      <c r="BC379" s="68"/>
      <c r="BD379" s="68"/>
      <c r="BE379" s="15"/>
      <c r="BF379" s="5">
        <f t="shared" si="173"/>
        <v>11728</v>
      </c>
      <c r="BG379" s="41">
        <v>3476</v>
      </c>
      <c r="BH379" s="42">
        <v>2352</v>
      </c>
      <c r="BI379" s="42"/>
      <c r="BJ379" s="42"/>
      <c r="BK379" s="42">
        <v>5900</v>
      </c>
      <c r="BL379" s="42"/>
      <c r="BM379" s="15"/>
    </row>
    <row r="380" spans="1:65" outlineLevel="5" x14ac:dyDescent="0.3">
      <c r="A380" s="22">
        <f t="shared" si="174"/>
        <v>11</v>
      </c>
      <c r="B380" s="9">
        <f t="shared" si="159"/>
        <v>45249</v>
      </c>
      <c r="C380" s="51">
        <v>292049</v>
      </c>
      <c r="D380" s="64">
        <f t="shared" si="164"/>
        <v>34.5</v>
      </c>
      <c r="E380" s="12">
        <v>34.5</v>
      </c>
      <c r="F380" s="12">
        <v>34.5</v>
      </c>
      <c r="G380" s="12"/>
      <c r="H380" s="12"/>
      <c r="I380" s="12"/>
      <c r="J380" s="12"/>
      <c r="K380" s="12"/>
      <c r="L380" s="12"/>
      <c r="M380" s="74">
        <f t="shared" si="165"/>
        <v>7.1</v>
      </c>
      <c r="N380" s="83">
        <v>7.1</v>
      </c>
      <c r="O380" s="83">
        <v>7.08</v>
      </c>
      <c r="P380" s="83"/>
      <c r="Q380" s="83"/>
      <c r="R380" s="83"/>
      <c r="S380" s="83"/>
      <c r="T380" s="83"/>
      <c r="U380" s="83"/>
      <c r="V380" s="5" t="str">
        <f t="shared" si="166"/>
        <v/>
      </c>
      <c r="W380" s="41"/>
      <c r="X380" s="41"/>
      <c r="Y380" s="41"/>
      <c r="Z380" s="41"/>
      <c r="AA380" s="41"/>
      <c r="AB380" s="41"/>
      <c r="AC380" s="41"/>
      <c r="AD380" s="41"/>
      <c r="AE380" s="5" t="str">
        <f t="shared" si="167"/>
        <v/>
      </c>
      <c r="AF380" s="41"/>
      <c r="AG380" s="41"/>
      <c r="AH380" s="41"/>
      <c r="AI380" s="41"/>
      <c r="AJ380" s="41"/>
      <c r="AK380" s="41"/>
      <c r="AL380" s="41"/>
      <c r="AM380" s="41"/>
      <c r="AN380" s="41">
        <v>23.001095290251918</v>
      </c>
      <c r="AO380" s="41">
        <v>913</v>
      </c>
      <c r="AP380" s="110"/>
      <c r="AQ380" s="111"/>
      <c r="AR380" s="126" t="str">
        <f t="shared" si="168"/>
        <v/>
      </c>
      <c r="AS380" s="126" t="str">
        <f t="shared" si="169"/>
        <v/>
      </c>
      <c r="AT380" s="127">
        <v>961</v>
      </c>
      <c r="AU380" s="128"/>
      <c r="AV380" s="129"/>
      <c r="AW380" s="126" t="str">
        <f t="shared" si="170"/>
        <v/>
      </c>
      <c r="AX380" s="126" t="str">
        <f t="shared" si="171"/>
        <v/>
      </c>
      <c r="AY380" s="64" t="str">
        <f t="shared" si="172"/>
        <v/>
      </c>
      <c r="AZ380" s="97">
        <v>78.34</v>
      </c>
      <c r="BA380" s="68"/>
      <c r="BB380" s="68"/>
      <c r="BC380" s="68"/>
      <c r="BD380" s="68"/>
      <c r="BE380" s="15"/>
      <c r="BF380" s="5">
        <f t="shared" si="173"/>
        <v>11844</v>
      </c>
      <c r="BG380" s="41">
        <v>3533</v>
      </c>
      <c r="BH380" s="42">
        <v>2352</v>
      </c>
      <c r="BI380" s="42"/>
      <c r="BJ380" s="42"/>
      <c r="BK380" s="42">
        <v>5959</v>
      </c>
      <c r="BL380" s="42"/>
      <c r="BM380" s="15"/>
    </row>
    <row r="381" spans="1:65" outlineLevel="5" x14ac:dyDescent="0.3">
      <c r="A381" s="22">
        <f t="shared" si="174"/>
        <v>11</v>
      </c>
      <c r="B381" s="9">
        <f t="shared" si="159"/>
        <v>45250</v>
      </c>
      <c r="C381" s="51">
        <v>291494</v>
      </c>
      <c r="D381" s="64">
        <f t="shared" si="164"/>
        <v>35.299999999999997</v>
      </c>
      <c r="E381" s="12">
        <v>35</v>
      </c>
      <c r="F381" s="12">
        <v>35.5</v>
      </c>
      <c r="G381" s="12"/>
      <c r="H381" s="12"/>
      <c r="I381" s="12"/>
      <c r="J381" s="12"/>
      <c r="K381" s="12"/>
      <c r="L381" s="12"/>
      <c r="M381" s="74">
        <f t="shared" si="165"/>
        <v>7.1</v>
      </c>
      <c r="N381" s="83">
        <v>7.12</v>
      </c>
      <c r="O381" s="83">
        <v>7.06</v>
      </c>
      <c r="P381" s="83"/>
      <c r="Q381" s="83"/>
      <c r="R381" s="83"/>
      <c r="S381" s="83"/>
      <c r="T381" s="83"/>
      <c r="U381" s="83"/>
      <c r="V381" s="5">
        <f t="shared" si="166"/>
        <v>137</v>
      </c>
      <c r="W381" s="41">
        <v>154</v>
      </c>
      <c r="X381" s="41">
        <v>120</v>
      </c>
      <c r="Y381" s="41"/>
      <c r="Z381" s="41"/>
      <c r="AA381" s="41"/>
      <c r="AB381" s="41"/>
      <c r="AC381" s="41"/>
      <c r="AD381" s="41"/>
      <c r="AE381" s="5">
        <f t="shared" si="167"/>
        <v>3632.5</v>
      </c>
      <c r="AF381" s="41">
        <v>3610</v>
      </c>
      <c r="AG381" s="41">
        <v>3655</v>
      </c>
      <c r="AH381" s="41"/>
      <c r="AI381" s="41"/>
      <c r="AJ381" s="41"/>
      <c r="AK381" s="41"/>
      <c r="AL381" s="41"/>
      <c r="AM381" s="41"/>
      <c r="AN381" s="41">
        <v>25.362318840579711</v>
      </c>
      <c r="AO381" s="41">
        <v>828</v>
      </c>
      <c r="AP381" s="110">
        <v>5.52</v>
      </c>
      <c r="AQ381" s="111">
        <v>4.3600000000000003</v>
      </c>
      <c r="AR381" s="126">
        <f t="shared" si="168"/>
        <v>78.985507246376812</v>
      </c>
      <c r="AS381" s="126">
        <f t="shared" si="169"/>
        <v>21.014492753623188</v>
      </c>
      <c r="AT381" s="127">
        <v>911</v>
      </c>
      <c r="AU381" s="128">
        <v>2.5299999999999998</v>
      </c>
      <c r="AV381" s="129">
        <v>1.68</v>
      </c>
      <c r="AW381" s="126">
        <f t="shared" si="170"/>
        <v>66.403162055335969</v>
      </c>
      <c r="AX381" s="126">
        <f t="shared" si="171"/>
        <v>33.596837944664031</v>
      </c>
      <c r="AY381" s="64">
        <f t="shared" si="172"/>
        <v>47.415002698327037</v>
      </c>
      <c r="AZ381" s="97">
        <v>80.180000000000007</v>
      </c>
      <c r="BA381" s="68"/>
      <c r="BB381" s="68"/>
      <c r="BC381" s="68"/>
      <c r="BD381" s="68"/>
      <c r="BE381" s="15"/>
      <c r="BF381" s="5">
        <f t="shared" si="173"/>
        <v>12598</v>
      </c>
      <c r="BG381" s="41">
        <v>5222</v>
      </c>
      <c r="BH381" s="42">
        <v>2352</v>
      </c>
      <c r="BI381" s="42"/>
      <c r="BJ381" s="42"/>
      <c r="BK381" s="42">
        <v>5024</v>
      </c>
      <c r="BL381" s="42"/>
      <c r="BM381" s="15"/>
    </row>
    <row r="382" spans="1:65" outlineLevel="5" x14ac:dyDescent="0.3">
      <c r="A382" s="22">
        <f t="shared" si="174"/>
        <v>11</v>
      </c>
      <c r="B382" s="9">
        <f t="shared" si="159"/>
        <v>45251</v>
      </c>
      <c r="C382" s="51">
        <v>292278</v>
      </c>
      <c r="D382" s="64">
        <f t="shared" si="164"/>
        <v>34</v>
      </c>
      <c r="E382" s="12">
        <v>34</v>
      </c>
      <c r="F382" s="12">
        <v>34</v>
      </c>
      <c r="G382" s="12"/>
      <c r="H382" s="12"/>
      <c r="I382" s="12"/>
      <c r="J382" s="12"/>
      <c r="K382" s="12"/>
      <c r="L382" s="12"/>
      <c r="M382" s="74">
        <f t="shared" si="165"/>
        <v>7.1</v>
      </c>
      <c r="N382" s="83">
        <v>7.18</v>
      </c>
      <c r="O382" s="83">
        <v>7.07</v>
      </c>
      <c r="P382" s="83"/>
      <c r="Q382" s="83"/>
      <c r="R382" s="83"/>
      <c r="S382" s="83"/>
      <c r="T382" s="83"/>
      <c r="U382" s="83"/>
      <c r="V382" s="5" t="str">
        <f t="shared" si="166"/>
        <v/>
      </c>
      <c r="W382" s="41"/>
      <c r="X382" s="41"/>
      <c r="Y382" s="41"/>
      <c r="Z382" s="41"/>
      <c r="AA382" s="41"/>
      <c r="AB382" s="41"/>
      <c r="AC382" s="41"/>
      <c r="AD382" s="41"/>
      <c r="AE382" s="5" t="str">
        <f t="shared" si="167"/>
        <v/>
      </c>
      <c r="AF382" s="41"/>
      <c r="AG382" s="41"/>
      <c r="AH382" s="41"/>
      <c r="AI382" s="41"/>
      <c r="AJ382" s="41"/>
      <c r="AK382" s="41"/>
      <c r="AL382" s="41"/>
      <c r="AM382" s="41"/>
      <c r="AN382" s="41">
        <v>26.649746192893399</v>
      </c>
      <c r="AO382" s="41">
        <v>788</v>
      </c>
      <c r="AP382" s="110"/>
      <c r="AQ382" s="111"/>
      <c r="AR382" s="126" t="str">
        <f t="shared" si="168"/>
        <v/>
      </c>
      <c r="AS382" s="126" t="str">
        <f t="shared" si="169"/>
        <v/>
      </c>
      <c r="AT382" s="127">
        <v>906</v>
      </c>
      <c r="AU382" s="128"/>
      <c r="AV382" s="129"/>
      <c r="AW382" s="126" t="str">
        <f t="shared" si="170"/>
        <v/>
      </c>
      <c r="AX382" s="126" t="str">
        <f t="shared" si="171"/>
        <v/>
      </c>
      <c r="AY382" s="64" t="str">
        <f t="shared" si="172"/>
        <v/>
      </c>
      <c r="AZ382" s="97">
        <v>78.45</v>
      </c>
      <c r="BA382" s="68"/>
      <c r="BB382" s="68"/>
      <c r="BC382" s="68"/>
      <c r="BD382" s="68"/>
      <c r="BE382" s="15"/>
      <c r="BF382" s="5">
        <f t="shared" si="173"/>
        <v>12659</v>
      </c>
      <c r="BG382" s="41">
        <v>4615</v>
      </c>
      <c r="BH382" s="42">
        <v>2350</v>
      </c>
      <c r="BI382" s="42"/>
      <c r="BJ382" s="42"/>
      <c r="BK382" s="42">
        <v>5694</v>
      </c>
      <c r="BL382" s="42"/>
      <c r="BM382" s="15"/>
    </row>
    <row r="383" spans="1:65" outlineLevel="5" x14ac:dyDescent="0.3">
      <c r="A383" s="22">
        <f t="shared" si="174"/>
        <v>11</v>
      </c>
      <c r="B383" s="9">
        <f t="shared" si="159"/>
        <v>45252</v>
      </c>
      <c r="C383" s="51">
        <v>282706</v>
      </c>
      <c r="D383" s="64">
        <f t="shared" si="164"/>
        <v>35</v>
      </c>
      <c r="E383" s="12">
        <v>35</v>
      </c>
      <c r="F383" s="12">
        <v>35</v>
      </c>
      <c r="G383" s="12"/>
      <c r="H383" s="12"/>
      <c r="I383" s="12"/>
      <c r="J383" s="12"/>
      <c r="K383" s="12"/>
      <c r="L383" s="12"/>
      <c r="M383" s="74">
        <f t="shared" si="165"/>
        <v>7.1</v>
      </c>
      <c r="N383" s="83">
        <v>7.1</v>
      </c>
      <c r="O383" s="83">
        <v>7.18</v>
      </c>
      <c r="P383" s="83"/>
      <c r="Q383" s="83"/>
      <c r="R383" s="83"/>
      <c r="S383" s="83"/>
      <c r="T383" s="83"/>
      <c r="U383" s="83"/>
      <c r="V383" s="5" t="str">
        <f t="shared" si="166"/>
        <v/>
      </c>
      <c r="W383" s="41"/>
      <c r="X383" s="41"/>
      <c r="Y383" s="41"/>
      <c r="Z383" s="41"/>
      <c r="AA383" s="41"/>
      <c r="AB383" s="41"/>
      <c r="AC383" s="41"/>
      <c r="AD383" s="41"/>
      <c r="AE383" s="5" t="str">
        <f t="shared" si="167"/>
        <v/>
      </c>
      <c r="AF383" s="41"/>
      <c r="AG383" s="41"/>
      <c r="AH383" s="41"/>
      <c r="AI383" s="41"/>
      <c r="AJ383" s="41"/>
      <c r="AK383" s="41"/>
      <c r="AL383" s="41"/>
      <c r="AM383" s="41"/>
      <c r="AN383" s="41">
        <v>24.361948955916475</v>
      </c>
      <c r="AO383" s="41">
        <v>862</v>
      </c>
      <c r="AP383" s="110"/>
      <c r="AQ383" s="111"/>
      <c r="AR383" s="126" t="str">
        <f t="shared" si="168"/>
        <v/>
      </c>
      <c r="AS383" s="126" t="str">
        <f t="shared" si="169"/>
        <v/>
      </c>
      <c r="AT383" s="127">
        <v>933</v>
      </c>
      <c r="AU383" s="128"/>
      <c r="AV383" s="129"/>
      <c r="AW383" s="126" t="str">
        <f t="shared" si="170"/>
        <v/>
      </c>
      <c r="AX383" s="126" t="str">
        <f t="shared" si="171"/>
        <v/>
      </c>
      <c r="AY383" s="64" t="str">
        <f t="shared" si="172"/>
        <v/>
      </c>
      <c r="AZ383" s="97">
        <v>79.86</v>
      </c>
      <c r="BA383" s="68"/>
      <c r="BB383" s="68"/>
      <c r="BC383" s="68"/>
      <c r="BD383" s="68"/>
      <c r="BE383" s="15"/>
      <c r="BF383" s="5">
        <f t="shared" si="173"/>
        <v>12736</v>
      </c>
      <c r="BG383" s="41">
        <v>4358</v>
      </c>
      <c r="BH383" s="42">
        <v>2350</v>
      </c>
      <c r="BI383" s="42"/>
      <c r="BJ383" s="42"/>
      <c r="BK383" s="42">
        <v>6028</v>
      </c>
      <c r="BL383" s="42"/>
      <c r="BM383" s="15"/>
    </row>
    <row r="384" spans="1:65" outlineLevel="5" x14ac:dyDescent="0.3">
      <c r="A384" s="22">
        <f t="shared" si="174"/>
        <v>11</v>
      </c>
      <c r="B384" s="9">
        <f t="shared" si="159"/>
        <v>45253</v>
      </c>
      <c r="C384" s="51">
        <v>285990</v>
      </c>
      <c r="D384" s="64">
        <f t="shared" si="164"/>
        <v>35</v>
      </c>
      <c r="E384" s="12">
        <v>35</v>
      </c>
      <c r="F384" s="12">
        <v>35</v>
      </c>
      <c r="G384" s="12"/>
      <c r="H384" s="12"/>
      <c r="I384" s="12"/>
      <c r="J384" s="12"/>
      <c r="K384" s="12"/>
      <c r="L384" s="12"/>
      <c r="M384" s="74">
        <f t="shared" si="165"/>
        <v>7.2</v>
      </c>
      <c r="N384" s="83">
        <v>7.12</v>
      </c>
      <c r="O384" s="83">
        <v>7.18</v>
      </c>
      <c r="P384" s="83"/>
      <c r="Q384" s="83"/>
      <c r="R384" s="83"/>
      <c r="S384" s="83"/>
      <c r="T384" s="83"/>
      <c r="U384" s="83"/>
      <c r="V384" s="5" t="str">
        <f t="shared" si="166"/>
        <v/>
      </c>
      <c r="W384" s="41"/>
      <c r="X384" s="41"/>
      <c r="Y384" s="41"/>
      <c r="Z384" s="41"/>
      <c r="AA384" s="41"/>
      <c r="AB384" s="41"/>
      <c r="AC384" s="41"/>
      <c r="AD384" s="41"/>
      <c r="AE384" s="5" t="str">
        <f t="shared" si="167"/>
        <v/>
      </c>
      <c r="AF384" s="41"/>
      <c r="AG384" s="41"/>
      <c r="AH384" s="41"/>
      <c r="AI384" s="41"/>
      <c r="AJ384" s="41"/>
      <c r="AK384" s="41"/>
      <c r="AL384" s="41"/>
      <c r="AM384" s="41"/>
      <c r="AN384" s="41">
        <v>22.058823529411764</v>
      </c>
      <c r="AO384" s="41">
        <v>952</v>
      </c>
      <c r="AP384" s="110"/>
      <c r="AQ384" s="111"/>
      <c r="AR384" s="126" t="str">
        <f t="shared" si="168"/>
        <v/>
      </c>
      <c r="AS384" s="126" t="str">
        <f t="shared" si="169"/>
        <v/>
      </c>
      <c r="AT384" s="127">
        <v>1078</v>
      </c>
      <c r="AU384" s="128"/>
      <c r="AV384" s="129"/>
      <c r="AW384" s="126" t="str">
        <f t="shared" si="170"/>
        <v/>
      </c>
      <c r="AX384" s="126" t="str">
        <f t="shared" si="171"/>
        <v/>
      </c>
      <c r="AY384" s="64" t="str">
        <f t="shared" si="172"/>
        <v/>
      </c>
      <c r="AZ384" s="97">
        <v>78.959999999999994</v>
      </c>
      <c r="BA384" s="68">
        <v>63.5</v>
      </c>
      <c r="BB384" s="68">
        <v>34.700000000000003</v>
      </c>
      <c r="BC384" s="68">
        <v>129</v>
      </c>
      <c r="BD384" s="68"/>
      <c r="BE384" s="15"/>
      <c r="BF384" s="5">
        <f t="shared" si="173"/>
        <v>13378</v>
      </c>
      <c r="BG384" s="41">
        <v>4996</v>
      </c>
      <c r="BH384" s="42">
        <v>2352</v>
      </c>
      <c r="BI384" s="42"/>
      <c r="BJ384" s="42"/>
      <c r="BK384" s="42">
        <v>6030</v>
      </c>
      <c r="BL384" s="42"/>
      <c r="BM384" s="15"/>
    </row>
    <row r="385" spans="1:65" outlineLevel="5" x14ac:dyDescent="0.3">
      <c r="A385" s="22">
        <f t="shared" si="174"/>
        <v>11</v>
      </c>
      <c r="B385" s="9">
        <f t="shared" si="159"/>
        <v>45254</v>
      </c>
      <c r="C385" s="51">
        <v>291543</v>
      </c>
      <c r="D385" s="64">
        <f t="shared" si="164"/>
        <v>35.5</v>
      </c>
      <c r="E385" s="12">
        <v>35</v>
      </c>
      <c r="F385" s="12">
        <v>36</v>
      </c>
      <c r="G385" s="12"/>
      <c r="H385" s="12"/>
      <c r="I385" s="12"/>
      <c r="J385" s="12"/>
      <c r="K385" s="12"/>
      <c r="L385" s="12"/>
      <c r="M385" s="74">
        <f t="shared" si="165"/>
        <v>7.2</v>
      </c>
      <c r="N385" s="83">
        <v>7.14</v>
      </c>
      <c r="O385" s="83">
        <v>7.19</v>
      </c>
      <c r="P385" s="83"/>
      <c r="Q385" s="83"/>
      <c r="R385" s="83"/>
      <c r="S385" s="83"/>
      <c r="T385" s="83"/>
      <c r="U385" s="83"/>
      <c r="V385" s="5" t="str">
        <f t="shared" si="166"/>
        <v/>
      </c>
      <c r="W385" s="41"/>
      <c r="X385" s="41"/>
      <c r="Y385" s="41"/>
      <c r="Z385" s="41"/>
      <c r="AA385" s="41"/>
      <c r="AB385" s="41"/>
      <c r="AC385" s="41"/>
      <c r="AD385" s="41"/>
      <c r="AE385" s="5" t="str">
        <f t="shared" si="167"/>
        <v/>
      </c>
      <c r="AF385" s="41"/>
      <c r="AG385" s="41"/>
      <c r="AH385" s="41"/>
      <c r="AI385" s="41"/>
      <c r="AJ385" s="41"/>
      <c r="AK385" s="41"/>
      <c r="AL385" s="41"/>
      <c r="AM385" s="41"/>
      <c r="AN385" s="41">
        <v>18.834080717488789</v>
      </c>
      <c r="AO385" s="41">
        <v>1115</v>
      </c>
      <c r="AP385" s="110"/>
      <c r="AQ385" s="111"/>
      <c r="AR385" s="126" t="str">
        <f t="shared" si="168"/>
        <v/>
      </c>
      <c r="AS385" s="126" t="str">
        <f t="shared" si="169"/>
        <v/>
      </c>
      <c r="AT385" s="127">
        <v>1176</v>
      </c>
      <c r="AU385" s="128"/>
      <c r="AV385" s="129"/>
      <c r="AW385" s="126" t="str">
        <f t="shared" si="170"/>
        <v/>
      </c>
      <c r="AX385" s="126" t="str">
        <f t="shared" si="171"/>
        <v/>
      </c>
      <c r="AY385" s="64" t="str">
        <f t="shared" si="172"/>
        <v/>
      </c>
      <c r="AZ385" s="97">
        <v>79.38</v>
      </c>
      <c r="BA385" s="68"/>
      <c r="BB385" s="68"/>
      <c r="BC385" s="68"/>
      <c r="BD385" s="68"/>
      <c r="BE385" s="15"/>
      <c r="BF385" s="5">
        <f t="shared" si="173"/>
        <v>12770</v>
      </c>
      <c r="BG385" s="41">
        <v>4372</v>
      </c>
      <c r="BH385" s="42">
        <v>2352</v>
      </c>
      <c r="BI385" s="42"/>
      <c r="BJ385" s="42"/>
      <c r="BK385" s="42">
        <v>6046</v>
      </c>
      <c r="BL385" s="42"/>
      <c r="BM385" s="15"/>
    </row>
    <row r="386" spans="1:65" outlineLevel="5" x14ac:dyDescent="0.3">
      <c r="A386" s="22">
        <f t="shared" si="174"/>
        <v>11</v>
      </c>
      <c r="B386" s="9">
        <f t="shared" si="159"/>
        <v>45255</v>
      </c>
      <c r="C386" s="51">
        <v>284821</v>
      </c>
      <c r="D386" s="64">
        <f t="shared" si="164"/>
        <v>34.799999999999997</v>
      </c>
      <c r="E386" s="12">
        <v>35</v>
      </c>
      <c r="F386" s="12">
        <v>34.5</v>
      </c>
      <c r="G386" s="12"/>
      <c r="H386" s="12"/>
      <c r="I386" s="12"/>
      <c r="J386" s="12"/>
      <c r="K386" s="12"/>
      <c r="L386" s="12"/>
      <c r="M386" s="74">
        <f t="shared" si="165"/>
        <v>7.1</v>
      </c>
      <c r="N386" s="83">
        <v>7.13</v>
      </c>
      <c r="O386" s="83">
        <v>7.16</v>
      </c>
      <c r="P386" s="83"/>
      <c r="Q386" s="83"/>
      <c r="R386" s="83"/>
      <c r="S386" s="83"/>
      <c r="T386" s="83"/>
      <c r="U386" s="83"/>
      <c r="V386" s="5" t="str">
        <f t="shared" si="166"/>
        <v/>
      </c>
      <c r="W386" s="41"/>
      <c r="X386" s="41"/>
      <c r="Y386" s="41"/>
      <c r="Z386" s="41"/>
      <c r="AA386" s="41"/>
      <c r="AB386" s="41"/>
      <c r="AC386" s="41"/>
      <c r="AD386" s="41"/>
      <c r="AE386" s="5" t="str">
        <f t="shared" si="167"/>
        <v/>
      </c>
      <c r="AF386" s="41"/>
      <c r="AG386" s="41"/>
      <c r="AH386" s="41"/>
      <c r="AI386" s="41"/>
      <c r="AJ386" s="41"/>
      <c r="AK386" s="41"/>
      <c r="AL386" s="41"/>
      <c r="AM386" s="41"/>
      <c r="AN386" s="41">
        <v>24.082568807339449</v>
      </c>
      <c r="AO386" s="41">
        <v>872</v>
      </c>
      <c r="AP386" s="110"/>
      <c r="AQ386" s="111"/>
      <c r="AR386" s="126" t="str">
        <f t="shared" si="168"/>
        <v/>
      </c>
      <c r="AS386" s="126" t="str">
        <f t="shared" si="169"/>
        <v/>
      </c>
      <c r="AT386" s="127">
        <v>917</v>
      </c>
      <c r="AU386" s="128"/>
      <c r="AV386" s="129"/>
      <c r="AW386" s="126" t="str">
        <f t="shared" si="170"/>
        <v/>
      </c>
      <c r="AX386" s="126" t="str">
        <f t="shared" si="171"/>
        <v/>
      </c>
      <c r="AY386" s="64" t="str">
        <f t="shared" si="172"/>
        <v/>
      </c>
      <c r="AZ386" s="97">
        <v>79.2</v>
      </c>
      <c r="BA386" s="68"/>
      <c r="BB386" s="68"/>
      <c r="BC386" s="68"/>
      <c r="BD386" s="68"/>
      <c r="BE386" s="15"/>
      <c r="BF386" s="5">
        <f t="shared" si="173"/>
        <v>13111</v>
      </c>
      <c r="BG386" s="41">
        <v>4809</v>
      </c>
      <c r="BH386" s="42">
        <v>2352</v>
      </c>
      <c r="BI386" s="42"/>
      <c r="BJ386" s="42"/>
      <c r="BK386" s="42">
        <v>5950</v>
      </c>
      <c r="BL386" s="42"/>
      <c r="BM386" s="15"/>
    </row>
    <row r="387" spans="1:65" outlineLevel="5" x14ac:dyDescent="0.3">
      <c r="A387" s="22">
        <f t="shared" si="174"/>
        <v>11</v>
      </c>
      <c r="B387" s="9">
        <f t="shared" si="159"/>
        <v>45256</v>
      </c>
      <c r="C387" s="51">
        <v>286899</v>
      </c>
      <c r="D387" s="64">
        <f t="shared" si="164"/>
        <v>35</v>
      </c>
      <c r="E387" s="12">
        <v>35</v>
      </c>
      <c r="F387" s="12">
        <v>35</v>
      </c>
      <c r="G387" s="12"/>
      <c r="H387" s="12"/>
      <c r="I387" s="12"/>
      <c r="J387" s="12"/>
      <c r="K387" s="12"/>
      <c r="L387" s="12"/>
      <c r="M387" s="74">
        <f t="shared" si="165"/>
        <v>7.1</v>
      </c>
      <c r="N387" s="83">
        <v>7.12</v>
      </c>
      <c r="O387" s="83">
        <v>7.13</v>
      </c>
      <c r="P387" s="83"/>
      <c r="Q387" s="83"/>
      <c r="R387" s="83"/>
      <c r="S387" s="83"/>
      <c r="T387" s="83"/>
      <c r="U387" s="83"/>
      <c r="V387" s="5" t="str">
        <f t="shared" si="166"/>
        <v/>
      </c>
      <c r="W387" s="41"/>
      <c r="X387" s="41"/>
      <c r="Y387" s="41"/>
      <c r="Z387" s="41"/>
      <c r="AA387" s="41"/>
      <c r="AB387" s="41"/>
      <c r="AC387" s="41"/>
      <c r="AD387" s="41"/>
      <c r="AE387" s="5" t="str">
        <f t="shared" si="167"/>
        <v/>
      </c>
      <c r="AF387" s="41"/>
      <c r="AG387" s="41"/>
      <c r="AH387" s="41"/>
      <c r="AI387" s="41"/>
      <c r="AJ387" s="41"/>
      <c r="AK387" s="41"/>
      <c r="AL387" s="41"/>
      <c r="AM387" s="41"/>
      <c r="AN387" s="41">
        <v>24.793388429752067</v>
      </c>
      <c r="AO387" s="41">
        <v>847</v>
      </c>
      <c r="AP387" s="110"/>
      <c r="AQ387" s="111"/>
      <c r="AR387" s="126" t="str">
        <f t="shared" si="168"/>
        <v/>
      </c>
      <c r="AS387" s="126" t="str">
        <f t="shared" si="169"/>
        <v/>
      </c>
      <c r="AT387" s="127">
        <v>908</v>
      </c>
      <c r="AU387" s="128"/>
      <c r="AV387" s="129"/>
      <c r="AW387" s="126" t="str">
        <f t="shared" si="170"/>
        <v/>
      </c>
      <c r="AX387" s="126" t="str">
        <f t="shared" si="171"/>
        <v/>
      </c>
      <c r="AY387" s="64" t="str">
        <f t="shared" si="172"/>
        <v/>
      </c>
      <c r="AZ387" s="97">
        <v>79.010000000000005</v>
      </c>
      <c r="BA387" s="68"/>
      <c r="BB387" s="68"/>
      <c r="BC387" s="68"/>
      <c r="BD387" s="68"/>
      <c r="BE387" s="15"/>
      <c r="BF387" s="5">
        <f t="shared" si="173"/>
        <v>12997</v>
      </c>
      <c r="BG387" s="41">
        <v>4642</v>
      </c>
      <c r="BH387" s="42">
        <v>2352</v>
      </c>
      <c r="BI387" s="42"/>
      <c r="BJ387" s="42"/>
      <c r="BK387" s="42">
        <v>6003</v>
      </c>
      <c r="BL387" s="42"/>
      <c r="BM387" s="15"/>
    </row>
    <row r="388" spans="1:65" outlineLevel="5" x14ac:dyDescent="0.3">
      <c r="A388" s="22">
        <f t="shared" si="174"/>
        <v>11</v>
      </c>
      <c r="B388" s="9">
        <f t="shared" si="159"/>
        <v>45257</v>
      </c>
      <c r="C388" s="51">
        <v>290988</v>
      </c>
      <c r="D388" s="64">
        <f t="shared" si="164"/>
        <v>36.299999999999997</v>
      </c>
      <c r="E388" s="12">
        <v>36</v>
      </c>
      <c r="F388" s="12">
        <v>36.5</v>
      </c>
      <c r="G388" s="12"/>
      <c r="H388" s="12"/>
      <c r="I388" s="12"/>
      <c r="J388" s="12"/>
      <c r="K388" s="12"/>
      <c r="L388" s="12"/>
      <c r="M388" s="74">
        <f t="shared" si="165"/>
        <v>7.2</v>
      </c>
      <c r="N388" s="83">
        <v>7.14</v>
      </c>
      <c r="O388" s="83">
        <v>7.16</v>
      </c>
      <c r="P388" s="83"/>
      <c r="Q388" s="83"/>
      <c r="R388" s="83"/>
      <c r="S388" s="83"/>
      <c r="T388" s="83"/>
      <c r="U388" s="83"/>
      <c r="V388" s="5" t="str">
        <f t="shared" si="166"/>
        <v/>
      </c>
      <c r="W388" s="41"/>
      <c r="X388" s="41"/>
      <c r="Y388" s="41"/>
      <c r="Z388" s="41"/>
      <c r="AA388" s="41"/>
      <c r="AB388" s="41"/>
      <c r="AC388" s="41"/>
      <c r="AD388" s="41"/>
      <c r="AE388" s="5" t="str">
        <f t="shared" si="167"/>
        <v/>
      </c>
      <c r="AF388" s="41"/>
      <c r="AG388" s="41"/>
      <c r="AH388" s="41"/>
      <c r="AI388" s="41"/>
      <c r="AJ388" s="41"/>
      <c r="AK388" s="41"/>
      <c r="AL388" s="41"/>
      <c r="AM388" s="41"/>
      <c r="AN388" s="41">
        <v>21.694214876033058</v>
      </c>
      <c r="AO388" s="41">
        <v>968</v>
      </c>
      <c r="AP388" s="110"/>
      <c r="AQ388" s="111"/>
      <c r="AR388" s="126" t="str">
        <f t="shared" si="168"/>
        <v/>
      </c>
      <c r="AS388" s="126" t="str">
        <f t="shared" si="169"/>
        <v/>
      </c>
      <c r="AT388" s="127">
        <v>1085</v>
      </c>
      <c r="AU388" s="128"/>
      <c r="AV388" s="129"/>
      <c r="AW388" s="126" t="str">
        <f t="shared" si="170"/>
        <v/>
      </c>
      <c r="AX388" s="126" t="str">
        <f t="shared" si="171"/>
        <v/>
      </c>
      <c r="AY388" s="64" t="str">
        <f t="shared" si="172"/>
        <v/>
      </c>
      <c r="AZ388" s="97">
        <v>79.36</v>
      </c>
      <c r="BA388" s="68"/>
      <c r="BB388" s="68"/>
      <c r="BC388" s="68"/>
      <c r="BD388" s="68"/>
      <c r="BE388" s="15"/>
      <c r="BF388" s="5">
        <f t="shared" si="173"/>
        <v>13120</v>
      </c>
      <c r="BG388" s="41">
        <v>4761</v>
      </c>
      <c r="BH388" s="42">
        <v>2352</v>
      </c>
      <c r="BI388" s="42"/>
      <c r="BJ388" s="42"/>
      <c r="BK388" s="42">
        <v>6007</v>
      </c>
      <c r="BL388" s="42"/>
      <c r="BM388" s="15"/>
    </row>
    <row r="389" spans="1:65" outlineLevel="5" x14ac:dyDescent="0.3">
      <c r="A389" s="22">
        <f t="shared" si="174"/>
        <v>11</v>
      </c>
      <c r="B389" s="9">
        <f t="shared" si="159"/>
        <v>45258</v>
      </c>
      <c r="C389" s="51">
        <v>279459</v>
      </c>
      <c r="D389" s="64">
        <f t="shared" si="164"/>
        <v>35.5</v>
      </c>
      <c r="E389" s="12">
        <v>35</v>
      </c>
      <c r="F389" s="12">
        <v>36</v>
      </c>
      <c r="G389" s="12"/>
      <c r="H389" s="12"/>
      <c r="I389" s="12"/>
      <c r="J389" s="12"/>
      <c r="K389" s="12"/>
      <c r="L389" s="12"/>
      <c r="M389" s="74">
        <f t="shared" si="165"/>
        <v>7.1</v>
      </c>
      <c r="N389" s="83">
        <v>7.1</v>
      </c>
      <c r="O389" s="83">
        <v>7.06</v>
      </c>
      <c r="P389" s="83"/>
      <c r="Q389" s="83"/>
      <c r="R389" s="83"/>
      <c r="S389" s="83"/>
      <c r="T389" s="83"/>
      <c r="U389" s="83"/>
      <c r="V389" s="5">
        <f t="shared" si="166"/>
        <v>135.5</v>
      </c>
      <c r="W389" s="41">
        <v>139</v>
      </c>
      <c r="X389" s="41">
        <v>132</v>
      </c>
      <c r="Y389" s="41"/>
      <c r="Z389" s="41"/>
      <c r="AA389" s="41"/>
      <c r="AB389" s="41"/>
      <c r="AC389" s="41"/>
      <c r="AD389" s="41"/>
      <c r="AE389" s="5">
        <f t="shared" si="167"/>
        <v>3520</v>
      </c>
      <c r="AF389" s="41">
        <v>3750</v>
      </c>
      <c r="AG389" s="41">
        <v>3290</v>
      </c>
      <c r="AH389" s="41"/>
      <c r="AI389" s="41"/>
      <c r="AJ389" s="41"/>
      <c r="AK389" s="41"/>
      <c r="AL389" s="41"/>
      <c r="AM389" s="41"/>
      <c r="AN389" s="41">
        <v>19.644527595884004</v>
      </c>
      <c r="AO389" s="41">
        <v>1069</v>
      </c>
      <c r="AP389" s="110">
        <v>3.99</v>
      </c>
      <c r="AQ389" s="111">
        <v>3.23</v>
      </c>
      <c r="AR389" s="126">
        <f t="shared" si="168"/>
        <v>80.952380952380949</v>
      </c>
      <c r="AS389" s="126">
        <f t="shared" si="169"/>
        <v>19.047619047619051</v>
      </c>
      <c r="AT389" s="127">
        <v>1274</v>
      </c>
      <c r="AU389" s="128">
        <v>2.54</v>
      </c>
      <c r="AV389" s="129">
        <v>1.68</v>
      </c>
      <c r="AW389" s="126">
        <f t="shared" si="170"/>
        <v>66.141732283464563</v>
      </c>
      <c r="AX389" s="126">
        <f t="shared" si="171"/>
        <v>33.858267716535437</v>
      </c>
      <c r="AY389" s="64">
        <f t="shared" si="172"/>
        <v>54.035567715458278</v>
      </c>
      <c r="AZ389" s="97">
        <v>77.05</v>
      </c>
      <c r="BA389" s="68"/>
      <c r="BB389" s="68"/>
      <c r="BC389" s="68"/>
      <c r="BD389" s="68"/>
      <c r="BE389" s="15"/>
      <c r="BF389" s="5">
        <f t="shared" si="173"/>
        <v>12987</v>
      </c>
      <c r="BG389" s="41">
        <v>4630</v>
      </c>
      <c r="BH389" s="42">
        <v>2352</v>
      </c>
      <c r="BI389" s="42"/>
      <c r="BJ389" s="42"/>
      <c r="BK389" s="42">
        <v>6005</v>
      </c>
      <c r="BL389" s="42"/>
      <c r="BM389" s="15"/>
    </row>
    <row r="390" spans="1:65" outlineLevel="5" x14ac:dyDescent="0.3">
      <c r="A390" s="22">
        <f t="shared" si="174"/>
        <v>11</v>
      </c>
      <c r="B390" s="9">
        <f t="shared" si="159"/>
        <v>45259</v>
      </c>
      <c r="C390" s="51">
        <v>289399</v>
      </c>
      <c r="D390" s="64">
        <f t="shared" si="164"/>
        <v>34.299999999999997</v>
      </c>
      <c r="E390" s="12">
        <v>34</v>
      </c>
      <c r="F390" s="12">
        <v>34.5</v>
      </c>
      <c r="G390" s="12"/>
      <c r="H390" s="12"/>
      <c r="I390" s="12"/>
      <c r="J390" s="12"/>
      <c r="K390" s="12"/>
      <c r="L390" s="12"/>
      <c r="M390" s="74">
        <f t="shared" si="165"/>
        <v>7.1</v>
      </c>
      <c r="N390" s="83">
        <v>7.08</v>
      </c>
      <c r="O390" s="83">
        <v>7.07</v>
      </c>
      <c r="P390" s="83"/>
      <c r="Q390" s="83"/>
      <c r="R390" s="83"/>
      <c r="S390" s="83"/>
      <c r="T390" s="83"/>
      <c r="U390" s="83"/>
      <c r="V390" s="5" t="str">
        <f t="shared" si="166"/>
        <v/>
      </c>
      <c r="W390" s="41"/>
      <c r="X390" s="41"/>
      <c r="Y390" s="41"/>
      <c r="Z390" s="41"/>
      <c r="AA390" s="41"/>
      <c r="AB390" s="41"/>
      <c r="AC390" s="41"/>
      <c r="AD390" s="41"/>
      <c r="AE390" s="5" t="str">
        <f t="shared" si="167"/>
        <v/>
      </c>
      <c r="AF390" s="41"/>
      <c r="AG390" s="41"/>
      <c r="AH390" s="41"/>
      <c r="AI390" s="41"/>
      <c r="AJ390" s="41"/>
      <c r="AK390" s="41"/>
      <c r="AL390" s="41"/>
      <c r="AM390" s="41"/>
      <c r="AN390" s="41">
        <v>15.601783060921248</v>
      </c>
      <c r="AO390" s="41">
        <v>1346</v>
      </c>
      <c r="AP390" s="110"/>
      <c r="AQ390" s="111"/>
      <c r="AR390" s="126" t="str">
        <f t="shared" si="168"/>
        <v/>
      </c>
      <c r="AS390" s="126" t="str">
        <f t="shared" si="169"/>
        <v/>
      </c>
      <c r="AT390" s="127">
        <v>1325</v>
      </c>
      <c r="AU390" s="128"/>
      <c r="AV390" s="129"/>
      <c r="AW390" s="126" t="str">
        <f t="shared" si="170"/>
        <v/>
      </c>
      <c r="AX390" s="126" t="str">
        <f t="shared" si="171"/>
        <v/>
      </c>
      <c r="AY390" s="64" t="str">
        <f t="shared" si="172"/>
        <v/>
      </c>
      <c r="AZ390" s="97">
        <v>80.540000000000006</v>
      </c>
      <c r="BA390" s="68"/>
      <c r="BB390" s="68"/>
      <c r="BC390" s="68"/>
      <c r="BD390" s="68"/>
      <c r="BE390" s="15"/>
      <c r="BF390" s="5">
        <f t="shared" si="173"/>
        <v>12769</v>
      </c>
      <c r="BG390" s="41">
        <v>4559</v>
      </c>
      <c r="BH390" s="42">
        <v>2351</v>
      </c>
      <c r="BI390" s="42"/>
      <c r="BJ390" s="42"/>
      <c r="BK390" s="42">
        <v>5859</v>
      </c>
      <c r="BL390" s="42"/>
      <c r="BM390" s="15"/>
    </row>
    <row r="391" spans="1:65" ht="17.25" outlineLevel="5" thickBot="1" x14ac:dyDescent="0.35">
      <c r="A391" s="31">
        <f t="shared" si="174"/>
        <v>11</v>
      </c>
      <c r="B391" s="32">
        <f t="shared" si="159"/>
        <v>45260</v>
      </c>
      <c r="C391" s="51">
        <v>282731</v>
      </c>
      <c r="D391" s="64">
        <f t="shared" si="164"/>
        <v>34.799999999999997</v>
      </c>
      <c r="E391" s="12">
        <v>34.5</v>
      </c>
      <c r="F391" s="12">
        <v>35</v>
      </c>
      <c r="G391" s="12"/>
      <c r="H391" s="12"/>
      <c r="I391" s="12"/>
      <c r="J391" s="12"/>
      <c r="K391" s="12"/>
      <c r="L391" s="12"/>
      <c r="M391" s="74">
        <f t="shared" si="165"/>
        <v>7.1</v>
      </c>
      <c r="N391" s="83">
        <v>7.09</v>
      </c>
      <c r="O391" s="83">
        <v>7.1</v>
      </c>
      <c r="P391" s="83"/>
      <c r="Q391" s="83"/>
      <c r="R391" s="83"/>
      <c r="S391" s="83"/>
      <c r="T391" s="83"/>
      <c r="U391" s="83"/>
      <c r="V391" s="5" t="str">
        <f t="shared" si="166"/>
        <v/>
      </c>
      <c r="W391" s="41"/>
      <c r="X391" s="41"/>
      <c r="Y391" s="41"/>
      <c r="Z391" s="41"/>
      <c r="AA391" s="41"/>
      <c r="AB391" s="41"/>
      <c r="AC391" s="41"/>
      <c r="AD391" s="41"/>
      <c r="AE391" s="5" t="str">
        <f t="shared" si="167"/>
        <v/>
      </c>
      <c r="AF391" s="41"/>
      <c r="AG391" s="41"/>
      <c r="AH391" s="41"/>
      <c r="AI391" s="41"/>
      <c r="AJ391" s="41"/>
      <c r="AK391" s="41"/>
      <c r="AL391" s="41"/>
      <c r="AM391" s="41"/>
      <c r="AN391" s="41">
        <v>19.021739130434781</v>
      </c>
      <c r="AO391" s="41">
        <v>1104</v>
      </c>
      <c r="AP391" s="110"/>
      <c r="AQ391" s="111"/>
      <c r="AR391" s="126" t="str">
        <f t="shared" si="168"/>
        <v/>
      </c>
      <c r="AS391" s="126" t="str">
        <f t="shared" si="169"/>
        <v/>
      </c>
      <c r="AT391" s="127">
        <v>1177</v>
      </c>
      <c r="AU391" s="128"/>
      <c r="AV391" s="129"/>
      <c r="AW391" s="126" t="str">
        <f t="shared" si="170"/>
        <v/>
      </c>
      <c r="AX391" s="126" t="str">
        <f t="shared" si="171"/>
        <v/>
      </c>
      <c r="AY391" s="64" t="str">
        <f t="shared" si="172"/>
        <v/>
      </c>
      <c r="AZ391" s="97">
        <v>80.48</v>
      </c>
      <c r="BA391" s="68"/>
      <c r="BB391" s="68"/>
      <c r="BC391" s="68"/>
      <c r="BD391" s="68"/>
      <c r="BE391" s="15"/>
      <c r="BF391" s="5">
        <f t="shared" si="173"/>
        <v>10969</v>
      </c>
      <c r="BG391" s="41">
        <v>4559</v>
      </c>
      <c r="BH391" s="42">
        <v>2351</v>
      </c>
      <c r="BI391" s="42"/>
      <c r="BJ391" s="42"/>
      <c r="BK391" s="42">
        <v>4059</v>
      </c>
      <c r="BL391" s="42"/>
      <c r="BM391" s="15"/>
    </row>
    <row r="392" spans="1:65" outlineLevel="4" x14ac:dyDescent="0.3">
      <c r="A392" s="156" t="s">
        <v>44</v>
      </c>
      <c r="B392" s="157"/>
      <c r="C392" s="50">
        <f t="shared" ref="C392:BM392" si="175">SUBTOTAL(4,C362:C391)</f>
        <v>338735</v>
      </c>
      <c r="D392" s="60">
        <f t="shared" si="175"/>
        <v>37</v>
      </c>
      <c r="E392" s="28">
        <f t="shared" si="175"/>
        <v>37</v>
      </c>
      <c r="F392" s="28">
        <f t="shared" si="175"/>
        <v>37</v>
      </c>
      <c r="G392" s="28">
        <f t="shared" si="175"/>
        <v>0</v>
      </c>
      <c r="H392" s="28">
        <f t="shared" si="175"/>
        <v>0</v>
      </c>
      <c r="I392" s="28">
        <f t="shared" si="175"/>
        <v>0</v>
      </c>
      <c r="J392" s="28">
        <f t="shared" si="175"/>
        <v>0</v>
      </c>
      <c r="K392" s="28">
        <f t="shared" si="175"/>
        <v>0</v>
      </c>
      <c r="L392" s="28">
        <f t="shared" si="175"/>
        <v>0</v>
      </c>
      <c r="M392" s="71">
        <f t="shared" si="175"/>
        <v>7.2</v>
      </c>
      <c r="N392" s="82">
        <f t="shared" si="175"/>
        <v>7.18</v>
      </c>
      <c r="O392" s="82">
        <f t="shared" si="175"/>
        <v>7.19</v>
      </c>
      <c r="P392" s="82">
        <f t="shared" si="175"/>
        <v>0</v>
      </c>
      <c r="Q392" s="82">
        <f t="shared" si="175"/>
        <v>0</v>
      </c>
      <c r="R392" s="82">
        <f t="shared" si="175"/>
        <v>0</v>
      </c>
      <c r="S392" s="82">
        <f t="shared" si="175"/>
        <v>0</v>
      </c>
      <c r="T392" s="82">
        <f t="shared" si="175"/>
        <v>0</v>
      </c>
      <c r="U392" s="82">
        <f t="shared" si="175"/>
        <v>0</v>
      </c>
      <c r="V392" s="29">
        <f t="shared" si="175"/>
        <v>190</v>
      </c>
      <c r="W392" s="39">
        <f t="shared" si="175"/>
        <v>167</v>
      </c>
      <c r="X392" s="39">
        <f t="shared" si="175"/>
        <v>216</v>
      </c>
      <c r="Y392" s="39">
        <f t="shared" si="175"/>
        <v>0</v>
      </c>
      <c r="Z392" s="39">
        <f t="shared" si="175"/>
        <v>0</v>
      </c>
      <c r="AA392" s="39">
        <f t="shared" si="175"/>
        <v>0</v>
      </c>
      <c r="AB392" s="39">
        <f t="shared" si="175"/>
        <v>0</v>
      </c>
      <c r="AC392" s="39">
        <f t="shared" si="175"/>
        <v>0</v>
      </c>
      <c r="AD392" s="39">
        <f t="shared" si="175"/>
        <v>0</v>
      </c>
      <c r="AE392" s="29">
        <f t="shared" si="175"/>
        <v>3830</v>
      </c>
      <c r="AF392" s="39">
        <f t="shared" si="175"/>
        <v>4130</v>
      </c>
      <c r="AG392" s="39">
        <f t="shared" si="175"/>
        <v>3655</v>
      </c>
      <c r="AH392" s="39">
        <f t="shared" si="175"/>
        <v>0</v>
      </c>
      <c r="AI392" s="39">
        <f t="shared" si="175"/>
        <v>0</v>
      </c>
      <c r="AJ392" s="39">
        <f t="shared" si="175"/>
        <v>0</v>
      </c>
      <c r="AK392" s="39">
        <f t="shared" si="175"/>
        <v>0</v>
      </c>
      <c r="AL392" s="39">
        <f t="shared" si="175"/>
        <v>0</v>
      </c>
      <c r="AM392" s="39">
        <f t="shared" si="175"/>
        <v>0</v>
      </c>
      <c r="AN392" s="39">
        <f t="shared" si="175"/>
        <v>26.751592356687897</v>
      </c>
      <c r="AO392" s="39">
        <f t="shared" si="175"/>
        <v>1346</v>
      </c>
      <c r="AP392" s="104">
        <f t="shared" si="175"/>
        <v>5.52</v>
      </c>
      <c r="AQ392" s="105">
        <f t="shared" si="175"/>
        <v>4.3600000000000003</v>
      </c>
      <c r="AR392" s="106">
        <f t="shared" si="175"/>
        <v>80.952380952380949</v>
      </c>
      <c r="AS392" s="106">
        <f t="shared" si="175"/>
        <v>24.397590361445793</v>
      </c>
      <c r="AT392" s="107">
        <f t="shared" si="175"/>
        <v>1325</v>
      </c>
      <c r="AU392" s="108">
        <f t="shared" si="175"/>
        <v>2.79</v>
      </c>
      <c r="AV392" s="109">
        <f t="shared" si="175"/>
        <v>1.81</v>
      </c>
      <c r="AW392" s="106">
        <f t="shared" si="175"/>
        <v>66.40625</v>
      </c>
      <c r="AX392" s="106">
        <f t="shared" si="175"/>
        <v>38.167938931297705</v>
      </c>
      <c r="AY392" s="60">
        <f t="shared" si="175"/>
        <v>54.035567715458278</v>
      </c>
      <c r="AZ392" s="96">
        <f t="shared" si="175"/>
        <v>80.540000000000006</v>
      </c>
      <c r="BA392" s="67">
        <f t="shared" si="175"/>
        <v>65.599999999999994</v>
      </c>
      <c r="BB392" s="67">
        <f t="shared" si="175"/>
        <v>35.4</v>
      </c>
      <c r="BC392" s="67">
        <f t="shared" si="175"/>
        <v>129</v>
      </c>
      <c r="BD392" s="67">
        <f t="shared" si="175"/>
        <v>0</v>
      </c>
      <c r="BE392" s="27">
        <f t="shared" si="175"/>
        <v>0</v>
      </c>
      <c r="BF392" s="29">
        <f t="shared" si="175"/>
        <v>13378</v>
      </c>
      <c r="BG392" s="39">
        <f t="shared" si="175"/>
        <v>5222</v>
      </c>
      <c r="BH392" s="40">
        <f t="shared" si="175"/>
        <v>2352</v>
      </c>
      <c r="BI392" s="40">
        <f t="shared" si="175"/>
        <v>0</v>
      </c>
      <c r="BJ392" s="40">
        <f t="shared" si="175"/>
        <v>0</v>
      </c>
      <c r="BK392" s="40">
        <f t="shared" si="175"/>
        <v>6046</v>
      </c>
      <c r="BL392" s="40">
        <f t="shared" si="175"/>
        <v>0</v>
      </c>
      <c r="BM392" s="27">
        <f t="shared" si="175"/>
        <v>0</v>
      </c>
    </row>
    <row r="393" spans="1:65" outlineLevel="3" x14ac:dyDescent="0.3">
      <c r="A393" s="158" t="s">
        <v>33</v>
      </c>
      <c r="B393" s="159"/>
      <c r="C393" s="51">
        <f t="shared" ref="C393:BM393" si="176">SUBTOTAL(5,C362:C391)</f>
        <v>271467</v>
      </c>
      <c r="D393" s="61">
        <f t="shared" si="176"/>
        <v>34</v>
      </c>
      <c r="E393" s="12">
        <f t="shared" si="176"/>
        <v>34</v>
      </c>
      <c r="F393" s="12">
        <f t="shared" si="176"/>
        <v>34</v>
      </c>
      <c r="G393" s="12">
        <f t="shared" si="176"/>
        <v>0</v>
      </c>
      <c r="H393" s="12">
        <f t="shared" si="176"/>
        <v>0</v>
      </c>
      <c r="I393" s="12">
        <f t="shared" si="176"/>
        <v>0</v>
      </c>
      <c r="J393" s="12">
        <f t="shared" si="176"/>
        <v>0</v>
      </c>
      <c r="K393" s="12">
        <f t="shared" si="176"/>
        <v>0</v>
      </c>
      <c r="L393" s="12">
        <f t="shared" si="176"/>
        <v>0</v>
      </c>
      <c r="M393" s="72">
        <f t="shared" si="176"/>
        <v>7</v>
      </c>
      <c r="N393" s="83">
        <f t="shared" si="176"/>
        <v>7.05</v>
      </c>
      <c r="O393" s="83">
        <f t="shared" si="176"/>
        <v>7.01</v>
      </c>
      <c r="P393" s="83">
        <f t="shared" si="176"/>
        <v>0</v>
      </c>
      <c r="Q393" s="83">
        <f t="shared" si="176"/>
        <v>0</v>
      </c>
      <c r="R393" s="83">
        <f t="shared" si="176"/>
        <v>0</v>
      </c>
      <c r="S393" s="83">
        <f t="shared" si="176"/>
        <v>0</v>
      </c>
      <c r="T393" s="83">
        <f t="shared" si="176"/>
        <v>0</v>
      </c>
      <c r="U393" s="83">
        <f t="shared" si="176"/>
        <v>0</v>
      </c>
      <c r="V393" s="6">
        <f t="shared" si="176"/>
        <v>123</v>
      </c>
      <c r="W393" s="41">
        <f t="shared" si="176"/>
        <v>131</v>
      </c>
      <c r="X393" s="41">
        <f t="shared" si="176"/>
        <v>115</v>
      </c>
      <c r="Y393" s="41">
        <f t="shared" si="176"/>
        <v>0</v>
      </c>
      <c r="Z393" s="41">
        <f t="shared" si="176"/>
        <v>0</v>
      </c>
      <c r="AA393" s="41">
        <f t="shared" si="176"/>
        <v>0</v>
      </c>
      <c r="AB393" s="41">
        <f t="shared" si="176"/>
        <v>0</v>
      </c>
      <c r="AC393" s="41">
        <f t="shared" si="176"/>
        <v>0</v>
      </c>
      <c r="AD393" s="41">
        <f t="shared" si="176"/>
        <v>0</v>
      </c>
      <c r="AE393" s="6">
        <f t="shared" si="176"/>
        <v>3520</v>
      </c>
      <c r="AF393" s="41">
        <f t="shared" si="176"/>
        <v>3610</v>
      </c>
      <c r="AG393" s="41">
        <f t="shared" si="176"/>
        <v>3290</v>
      </c>
      <c r="AH393" s="41">
        <f t="shared" si="176"/>
        <v>0</v>
      </c>
      <c r="AI393" s="41">
        <f t="shared" si="176"/>
        <v>0</v>
      </c>
      <c r="AJ393" s="41">
        <f t="shared" si="176"/>
        <v>0</v>
      </c>
      <c r="AK393" s="41">
        <f t="shared" si="176"/>
        <v>0</v>
      </c>
      <c r="AL393" s="41">
        <f t="shared" si="176"/>
        <v>0</v>
      </c>
      <c r="AM393" s="41">
        <f t="shared" si="176"/>
        <v>0</v>
      </c>
      <c r="AN393" s="41">
        <f t="shared" si="176"/>
        <v>15.601783060921248</v>
      </c>
      <c r="AO393" s="41">
        <f t="shared" si="176"/>
        <v>785</v>
      </c>
      <c r="AP393" s="110">
        <f t="shared" si="176"/>
        <v>3.32</v>
      </c>
      <c r="AQ393" s="111">
        <f t="shared" si="176"/>
        <v>2.5099999999999998</v>
      </c>
      <c r="AR393" s="112">
        <f t="shared" si="176"/>
        <v>75.602409638554207</v>
      </c>
      <c r="AS393" s="112">
        <f t="shared" si="176"/>
        <v>19.047619047619051</v>
      </c>
      <c r="AT393" s="113">
        <f t="shared" si="176"/>
        <v>881</v>
      </c>
      <c r="AU393" s="114">
        <f t="shared" si="176"/>
        <v>2.5299999999999998</v>
      </c>
      <c r="AV393" s="115">
        <f t="shared" si="176"/>
        <v>1.62</v>
      </c>
      <c r="AW393" s="112">
        <f t="shared" si="176"/>
        <v>61.832061068702295</v>
      </c>
      <c r="AX393" s="112">
        <f t="shared" si="176"/>
        <v>33.59375</v>
      </c>
      <c r="AY393" s="61">
        <f t="shared" si="176"/>
        <v>36.208653757064738</v>
      </c>
      <c r="AZ393" s="97">
        <f t="shared" si="176"/>
        <v>77.05</v>
      </c>
      <c r="BA393" s="68">
        <f t="shared" si="176"/>
        <v>63.5</v>
      </c>
      <c r="BB393" s="68">
        <f t="shared" si="176"/>
        <v>33.6</v>
      </c>
      <c r="BC393" s="68">
        <f t="shared" si="176"/>
        <v>0</v>
      </c>
      <c r="BD393" s="68">
        <f t="shared" si="176"/>
        <v>0</v>
      </c>
      <c r="BE393" s="15">
        <f t="shared" si="176"/>
        <v>0</v>
      </c>
      <c r="BF393" s="6">
        <f t="shared" si="176"/>
        <v>8371</v>
      </c>
      <c r="BG393" s="41">
        <f t="shared" si="176"/>
        <v>1042</v>
      </c>
      <c r="BH393" s="42">
        <f t="shared" si="176"/>
        <v>2350</v>
      </c>
      <c r="BI393" s="42">
        <f t="shared" si="176"/>
        <v>0</v>
      </c>
      <c r="BJ393" s="42">
        <f t="shared" si="176"/>
        <v>0</v>
      </c>
      <c r="BK393" s="42">
        <f t="shared" si="176"/>
        <v>3420</v>
      </c>
      <c r="BL393" s="42">
        <f t="shared" si="176"/>
        <v>0</v>
      </c>
      <c r="BM393" s="15">
        <f t="shared" si="176"/>
        <v>0</v>
      </c>
    </row>
    <row r="394" spans="1:65" outlineLevel="2" x14ac:dyDescent="0.3">
      <c r="A394" s="158" t="s">
        <v>22</v>
      </c>
      <c r="B394" s="159"/>
      <c r="C394" s="51">
        <f>IFERROR(SUBTOTAL(1,C362:C391),"")</f>
        <v>291790.90000000002</v>
      </c>
      <c r="D394" s="61">
        <f t="shared" ref="D394:BM394" si="177">IFERROR(SUBTOTAL(1,D362:D391),"")</f>
        <v>35.583333333333329</v>
      </c>
      <c r="E394" s="12">
        <f t="shared" si="177"/>
        <v>35.533333333333331</v>
      </c>
      <c r="F394" s="12">
        <f t="shared" si="177"/>
        <v>35.6</v>
      </c>
      <c r="G394" s="12" t="str">
        <f t="shared" si="177"/>
        <v/>
      </c>
      <c r="H394" s="12" t="str">
        <f t="shared" si="177"/>
        <v/>
      </c>
      <c r="I394" s="12" t="str">
        <f t="shared" si="177"/>
        <v/>
      </c>
      <c r="J394" s="12" t="str">
        <f t="shared" si="177"/>
        <v/>
      </c>
      <c r="K394" s="12" t="str">
        <f t="shared" si="177"/>
        <v/>
      </c>
      <c r="L394" s="12" t="str">
        <f t="shared" si="177"/>
        <v/>
      </c>
      <c r="M394" s="72">
        <f t="shared" si="177"/>
        <v>7.1066666666666629</v>
      </c>
      <c r="N394" s="83">
        <f t="shared" si="177"/>
        <v>7.1013333333333328</v>
      </c>
      <c r="O394" s="83">
        <f t="shared" si="177"/>
        <v>7.0866666666666669</v>
      </c>
      <c r="P394" s="83" t="str">
        <f t="shared" si="177"/>
        <v/>
      </c>
      <c r="Q394" s="83" t="str">
        <f t="shared" si="177"/>
        <v/>
      </c>
      <c r="R394" s="83" t="str">
        <f t="shared" si="177"/>
        <v/>
      </c>
      <c r="S394" s="83" t="str">
        <f t="shared" si="177"/>
        <v/>
      </c>
      <c r="T394" s="83" t="str">
        <f t="shared" si="177"/>
        <v/>
      </c>
      <c r="U394" s="83" t="str">
        <f t="shared" si="177"/>
        <v/>
      </c>
      <c r="V394" s="6">
        <f t="shared" si="177"/>
        <v>154</v>
      </c>
      <c r="W394" s="41">
        <f t="shared" si="177"/>
        <v>148.80000000000001</v>
      </c>
      <c r="X394" s="41">
        <f t="shared" si="177"/>
        <v>159.19999999999999</v>
      </c>
      <c r="Y394" s="41" t="str">
        <f t="shared" si="177"/>
        <v/>
      </c>
      <c r="Z394" s="41" t="str">
        <f t="shared" si="177"/>
        <v/>
      </c>
      <c r="AA394" s="41" t="str">
        <f t="shared" si="177"/>
        <v/>
      </c>
      <c r="AB394" s="41" t="str">
        <f t="shared" si="177"/>
        <v/>
      </c>
      <c r="AC394" s="41" t="str">
        <f t="shared" si="177"/>
        <v/>
      </c>
      <c r="AD394" s="41" t="str">
        <f t="shared" si="177"/>
        <v/>
      </c>
      <c r="AE394" s="6">
        <f t="shared" si="177"/>
        <v>3648</v>
      </c>
      <c r="AF394" s="41">
        <f t="shared" si="177"/>
        <v>3856</v>
      </c>
      <c r="AG394" s="41">
        <f t="shared" si="177"/>
        <v>3440</v>
      </c>
      <c r="AH394" s="41" t="str">
        <f t="shared" si="177"/>
        <v/>
      </c>
      <c r="AI394" s="41" t="str">
        <f t="shared" si="177"/>
        <v/>
      </c>
      <c r="AJ394" s="41" t="str">
        <f t="shared" si="177"/>
        <v/>
      </c>
      <c r="AK394" s="41" t="str">
        <f t="shared" si="177"/>
        <v/>
      </c>
      <c r="AL394" s="41" t="str">
        <f t="shared" si="177"/>
        <v/>
      </c>
      <c r="AM394" s="41" t="str">
        <f t="shared" si="177"/>
        <v/>
      </c>
      <c r="AN394" s="41">
        <f t="shared" si="177"/>
        <v>22.760005473320621</v>
      </c>
      <c r="AO394" s="41">
        <f t="shared" si="177"/>
        <v>938.06666666666672</v>
      </c>
      <c r="AP394" s="110">
        <f t="shared" si="177"/>
        <v>4.0540000000000003</v>
      </c>
      <c r="AQ394" s="111">
        <f t="shared" si="177"/>
        <v>3.1579999999999999</v>
      </c>
      <c r="AR394" s="112">
        <f t="shared" si="177"/>
        <v>77.688314469565739</v>
      </c>
      <c r="AS394" s="112">
        <f t="shared" si="177"/>
        <v>22.311685530434268</v>
      </c>
      <c r="AT394" s="113">
        <f t="shared" si="177"/>
        <v>1022.5333333333333</v>
      </c>
      <c r="AU394" s="114">
        <f t="shared" si="177"/>
        <v>2.6079999999999997</v>
      </c>
      <c r="AV394" s="115">
        <f t="shared" si="177"/>
        <v>1.698</v>
      </c>
      <c r="AW394" s="112">
        <f t="shared" si="177"/>
        <v>65.131551475765789</v>
      </c>
      <c r="AX394" s="112">
        <f t="shared" si="177"/>
        <v>34.868448524234203</v>
      </c>
      <c r="AY394" s="61">
        <f t="shared" si="177"/>
        <v>46.143442158575205</v>
      </c>
      <c r="AZ394" s="97">
        <f t="shared" si="177"/>
        <v>78.394615384615378</v>
      </c>
      <c r="BA394" s="68">
        <f t="shared" si="177"/>
        <v>64.525000000000006</v>
      </c>
      <c r="BB394" s="68">
        <f t="shared" si="177"/>
        <v>34.450000000000003</v>
      </c>
      <c r="BC394" s="68">
        <f t="shared" si="177"/>
        <v>45.5</v>
      </c>
      <c r="BD394" s="68" t="str">
        <f t="shared" si="177"/>
        <v/>
      </c>
      <c r="BE394" s="15" t="str">
        <f>IFERROR(SUBTOTAL(1,BE362:BE391),"")</f>
        <v/>
      </c>
      <c r="BF394" s="6">
        <f t="shared" si="177"/>
        <v>11928</v>
      </c>
      <c r="BG394" s="41">
        <f t="shared" si="177"/>
        <v>3994.4137931034484</v>
      </c>
      <c r="BH394" s="42">
        <f t="shared" si="177"/>
        <v>2351.4666666666667</v>
      </c>
      <c r="BI394" s="42" t="str">
        <f t="shared" si="177"/>
        <v/>
      </c>
      <c r="BJ394" s="42" t="str">
        <f t="shared" si="177"/>
        <v/>
      </c>
      <c r="BK394" s="42">
        <f t="shared" si="177"/>
        <v>5715.2666666666664</v>
      </c>
      <c r="BL394" s="42" t="str">
        <f t="shared" si="177"/>
        <v/>
      </c>
      <c r="BM394" s="15" t="str">
        <f t="shared" si="177"/>
        <v/>
      </c>
    </row>
    <row r="395" spans="1:65" ht="17.25" outlineLevel="1" thickBot="1" x14ac:dyDescent="0.35">
      <c r="A395" s="160" t="s">
        <v>47</v>
      </c>
      <c r="B395" s="161"/>
      <c r="C395" s="52">
        <f>SUBTOTAL(9,C362:C391)</f>
        <v>8753727</v>
      </c>
      <c r="D395" s="62"/>
      <c r="E395" s="30"/>
      <c r="F395" s="30"/>
      <c r="G395" s="30"/>
      <c r="H395" s="30"/>
      <c r="I395" s="30"/>
      <c r="J395" s="30"/>
      <c r="K395" s="30"/>
      <c r="L395" s="30"/>
      <c r="M395" s="73"/>
      <c r="N395" s="84"/>
      <c r="O395" s="84"/>
      <c r="P395" s="84"/>
      <c r="Q395" s="84"/>
      <c r="R395" s="84"/>
      <c r="S395" s="84"/>
      <c r="T395" s="84"/>
      <c r="U395" s="84"/>
      <c r="V395" s="93"/>
      <c r="W395" s="94"/>
      <c r="X395" s="94"/>
      <c r="Y395" s="94"/>
      <c r="Z395" s="94"/>
      <c r="AA395" s="94"/>
      <c r="AB395" s="94"/>
      <c r="AC395" s="94"/>
      <c r="AD395" s="94"/>
      <c r="AE395" s="93"/>
      <c r="AF395" s="94"/>
      <c r="AG395" s="94"/>
      <c r="AH395" s="94"/>
      <c r="AI395" s="94"/>
      <c r="AJ395" s="94"/>
      <c r="AK395" s="94"/>
      <c r="AL395" s="94"/>
      <c r="AM395" s="94"/>
      <c r="AN395" s="94"/>
      <c r="AO395" s="43">
        <f>SUBTOTAL(9,AO362:AO391)</f>
        <v>28142</v>
      </c>
      <c r="AP395" s="116"/>
      <c r="AQ395" s="117"/>
      <c r="AR395" s="118"/>
      <c r="AS395" s="118"/>
      <c r="AT395" s="119">
        <f>SUBTOTAL(9,AT362:AT391)</f>
        <v>30676</v>
      </c>
      <c r="AU395" s="120"/>
      <c r="AV395" s="121"/>
      <c r="AW395" s="118"/>
      <c r="AX395" s="118"/>
      <c r="AY395" s="62"/>
      <c r="AZ395" s="98"/>
      <c r="BA395" s="69"/>
      <c r="BB395" s="69"/>
      <c r="BC395" s="69"/>
      <c r="BD395" s="69"/>
      <c r="BE395" s="16">
        <f>SUBTOTAL(9,BE362:BE391)</f>
        <v>0</v>
      </c>
      <c r="BF395" s="7">
        <f t="shared" ref="BF395:BM395" si="178">SUBTOTAL(9,BF362:BF391)</f>
        <v>357840</v>
      </c>
      <c r="BG395" s="43">
        <f t="shared" si="178"/>
        <v>115838</v>
      </c>
      <c r="BH395" s="44">
        <f t="shared" si="178"/>
        <v>70544</v>
      </c>
      <c r="BI395" s="44">
        <f t="shared" si="178"/>
        <v>0</v>
      </c>
      <c r="BJ395" s="44">
        <f t="shared" si="178"/>
        <v>0</v>
      </c>
      <c r="BK395" s="44">
        <f t="shared" si="178"/>
        <v>171458</v>
      </c>
      <c r="BL395" s="44">
        <f t="shared" si="178"/>
        <v>0</v>
      </c>
      <c r="BM395" s="16">
        <f t="shared" si="178"/>
        <v>0</v>
      </c>
    </row>
    <row r="396" spans="1:65" outlineLevel="5" x14ac:dyDescent="0.3">
      <c r="A396" s="21">
        <f t="shared" si="174"/>
        <v>12</v>
      </c>
      <c r="B396" s="33">
        <f>B391+1</f>
        <v>45261</v>
      </c>
      <c r="C396" s="51">
        <v>279622</v>
      </c>
      <c r="D396" s="64">
        <f t="shared" ref="D396:D426" si="179">IFERROR(ROUND(AVERAGE(E396:L396),1),"")</f>
        <v>34.5</v>
      </c>
      <c r="E396" s="12">
        <v>35</v>
      </c>
      <c r="F396" s="12">
        <v>34</v>
      </c>
      <c r="G396" s="12"/>
      <c r="H396" s="12"/>
      <c r="I396" s="12"/>
      <c r="J396" s="12"/>
      <c r="K396" s="12"/>
      <c r="L396" s="12"/>
      <c r="M396" s="74">
        <f t="shared" ref="M396:M426" si="180">IFERROR(ROUND(AVERAGE(N396:U396),1),"")</f>
        <v>7.1</v>
      </c>
      <c r="N396" s="83">
        <v>7.1</v>
      </c>
      <c r="O396" s="83">
        <v>7.08</v>
      </c>
      <c r="P396" s="83"/>
      <c r="Q396" s="83"/>
      <c r="R396" s="83"/>
      <c r="S396" s="83"/>
      <c r="T396" s="83"/>
      <c r="U396" s="83"/>
      <c r="V396" s="5" t="str">
        <f t="shared" ref="V396:V426" si="181">IFERROR(ROUND(AVERAGE(W396:AD396),1),"")</f>
        <v/>
      </c>
      <c r="W396" s="41"/>
      <c r="X396" s="41"/>
      <c r="Y396" s="41"/>
      <c r="Z396" s="41"/>
      <c r="AA396" s="41"/>
      <c r="AB396" s="41"/>
      <c r="AC396" s="41"/>
      <c r="AD396" s="41"/>
      <c r="AE396" s="5" t="str">
        <f t="shared" ref="AE396:AE426" si="182">IFERROR(ROUND(AVERAGE(AF396:AM396),1),"")</f>
        <v/>
      </c>
      <c r="AF396" s="41"/>
      <c r="AG396" s="41"/>
      <c r="AH396" s="41"/>
      <c r="AI396" s="41"/>
      <c r="AJ396" s="41"/>
      <c r="AK396" s="41"/>
      <c r="AL396" s="41"/>
      <c r="AM396" s="41"/>
      <c r="AN396" s="41">
        <v>21.920668058455114</v>
      </c>
      <c r="AO396" s="41">
        <v>958</v>
      </c>
      <c r="AP396" s="110"/>
      <c r="AQ396" s="111"/>
      <c r="AR396" s="126" t="str">
        <f t="shared" ref="AR396:AR426" si="183">IFERROR(AQ396/AP396*100,"")</f>
        <v/>
      </c>
      <c r="AS396" s="126" t="str">
        <f t="shared" ref="AS396:AS426" si="184">IFERROR(100-AR396,"")</f>
        <v/>
      </c>
      <c r="AT396" s="127">
        <v>1189</v>
      </c>
      <c r="AU396" s="128"/>
      <c r="AV396" s="129"/>
      <c r="AW396" s="126" t="str">
        <f t="shared" ref="AW396:AW426" si="185">IFERROR(AV396/AU396*100,"")</f>
        <v/>
      </c>
      <c r="AX396" s="126" t="str">
        <f t="shared" ref="AX396:AX426" si="186">IFERROR(100-AW396,"")</f>
        <v/>
      </c>
      <c r="AY396" s="64" t="str">
        <f t="shared" ref="AY396:AY426" si="187">IFERROR((1-((AW396*AS396)/(AX396*AR396)))*100,"")</f>
        <v/>
      </c>
      <c r="AZ396" s="97">
        <v>80.239999999999995</v>
      </c>
      <c r="BA396" s="68">
        <v>64</v>
      </c>
      <c r="BB396" s="68">
        <v>34.799999999999997</v>
      </c>
      <c r="BC396" s="68">
        <v>17</v>
      </c>
      <c r="BD396" s="68"/>
      <c r="BE396" s="15"/>
      <c r="BF396" s="5">
        <f t="shared" ref="BF396:BF426" si="188">IF(SUM(BG396:BM396)=0,"",SUM(BG396:BM396))</f>
        <v>10024</v>
      </c>
      <c r="BG396" s="41">
        <v>5705</v>
      </c>
      <c r="BH396" s="42">
        <v>2352</v>
      </c>
      <c r="BI396" s="42"/>
      <c r="BJ396" s="42"/>
      <c r="BK396" s="42">
        <v>1967</v>
      </c>
      <c r="BL396" s="42"/>
      <c r="BM396" s="15"/>
    </row>
    <row r="397" spans="1:65" outlineLevel="5" x14ac:dyDescent="0.3">
      <c r="A397" s="22">
        <f t="shared" si="174"/>
        <v>12</v>
      </c>
      <c r="B397" s="9">
        <f t="shared" si="159"/>
        <v>45262</v>
      </c>
      <c r="C397" s="51">
        <v>282036</v>
      </c>
      <c r="D397" s="64">
        <f t="shared" si="179"/>
        <v>35.200000000000003</v>
      </c>
      <c r="E397" s="12">
        <v>35.799999999999997</v>
      </c>
      <c r="F397" s="12">
        <v>34.5</v>
      </c>
      <c r="G397" s="12"/>
      <c r="H397" s="12"/>
      <c r="I397" s="12"/>
      <c r="J397" s="12"/>
      <c r="K397" s="12"/>
      <c r="L397" s="12"/>
      <c r="M397" s="74">
        <f t="shared" si="180"/>
        <v>7.1</v>
      </c>
      <c r="N397" s="83">
        <v>7.12</v>
      </c>
      <c r="O397" s="83">
        <v>7.1</v>
      </c>
      <c r="P397" s="83"/>
      <c r="Q397" s="83"/>
      <c r="R397" s="83"/>
      <c r="S397" s="83"/>
      <c r="T397" s="83"/>
      <c r="U397" s="83"/>
      <c r="V397" s="5" t="str">
        <f t="shared" si="181"/>
        <v/>
      </c>
      <c r="W397" s="41"/>
      <c r="X397" s="41"/>
      <c r="Y397" s="41"/>
      <c r="Z397" s="41"/>
      <c r="AA397" s="41"/>
      <c r="AB397" s="41"/>
      <c r="AC397" s="41"/>
      <c r="AD397" s="41"/>
      <c r="AE397" s="5" t="str">
        <f t="shared" si="182"/>
        <v/>
      </c>
      <c r="AF397" s="41"/>
      <c r="AG397" s="41"/>
      <c r="AH397" s="41"/>
      <c r="AI397" s="41"/>
      <c r="AJ397" s="41"/>
      <c r="AK397" s="41"/>
      <c r="AL397" s="41"/>
      <c r="AM397" s="41"/>
      <c r="AN397" s="41">
        <v>21.920668058455114</v>
      </c>
      <c r="AO397" s="41">
        <v>958</v>
      </c>
      <c r="AP397" s="110"/>
      <c r="AQ397" s="111"/>
      <c r="AR397" s="126" t="str">
        <f t="shared" si="183"/>
        <v/>
      </c>
      <c r="AS397" s="126" t="str">
        <f t="shared" si="184"/>
        <v/>
      </c>
      <c r="AT397" s="127">
        <v>1112</v>
      </c>
      <c r="AU397" s="128"/>
      <c r="AV397" s="129"/>
      <c r="AW397" s="126" t="str">
        <f t="shared" si="185"/>
        <v/>
      </c>
      <c r="AX397" s="126" t="str">
        <f t="shared" si="186"/>
        <v/>
      </c>
      <c r="AY397" s="64" t="str">
        <f t="shared" si="187"/>
        <v/>
      </c>
      <c r="AZ397" s="97">
        <v>79.87</v>
      </c>
      <c r="BA397" s="68"/>
      <c r="BB397" s="68"/>
      <c r="BC397" s="68"/>
      <c r="BD397" s="68"/>
      <c r="BE397" s="15"/>
      <c r="BF397" s="5">
        <f t="shared" si="188"/>
        <v>16735</v>
      </c>
      <c r="BG397" s="41">
        <v>8437</v>
      </c>
      <c r="BH397" s="42">
        <v>2352</v>
      </c>
      <c r="BI397" s="42"/>
      <c r="BJ397" s="42"/>
      <c r="BK397" s="42">
        <v>5946</v>
      </c>
      <c r="BL397" s="42"/>
      <c r="BM397" s="15"/>
    </row>
    <row r="398" spans="1:65" outlineLevel="5" x14ac:dyDescent="0.3">
      <c r="A398" s="22">
        <f t="shared" si="174"/>
        <v>12</v>
      </c>
      <c r="B398" s="9">
        <f t="shared" si="159"/>
        <v>45263</v>
      </c>
      <c r="C398" s="51">
        <v>282060</v>
      </c>
      <c r="D398" s="64">
        <f t="shared" si="179"/>
        <v>36</v>
      </c>
      <c r="E398" s="12">
        <v>37</v>
      </c>
      <c r="F398" s="12">
        <v>35</v>
      </c>
      <c r="G398" s="12"/>
      <c r="H398" s="12"/>
      <c r="I398" s="12"/>
      <c r="J398" s="12"/>
      <c r="K398" s="12"/>
      <c r="L398" s="12"/>
      <c r="M398" s="74">
        <f t="shared" si="180"/>
        <v>7.1</v>
      </c>
      <c r="N398" s="83">
        <v>7.09</v>
      </c>
      <c r="O398" s="83">
        <v>7.11</v>
      </c>
      <c r="P398" s="83"/>
      <c r="Q398" s="83"/>
      <c r="R398" s="83"/>
      <c r="S398" s="83"/>
      <c r="T398" s="83"/>
      <c r="U398" s="83"/>
      <c r="V398" s="5" t="str">
        <f t="shared" si="181"/>
        <v/>
      </c>
      <c r="W398" s="41"/>
      <c r="X398" s="41"/>
      <c r="Y398" s="41"/>
      <c r="Z398" s="41"/>
      <c r="AA398" s="41"/>
      <c r="AB398" s="41"/>
      <c r="AC398" s="41"/>
      <c r="AD398" s="41"/>
      <c r="AE398" s="5" t="str">
        <f t="shared" si="182"/>
        <v/>
      </c>
      <c r="AF398" s="41"/>
      <c r="AG398" s="41"/>
      <c r="AH398" s="41"/>
      <c r="AI398" s="41"/>
      <c r="AJ398" s="41"/>
      <c r="AK398" s="41"/>
      <c r="AL398" s="41"/>
      <c r="AM398" s="41"/>
      <c r="AN398" s="41">
        <v>26.992287917737791</v>
      </c>
      <c r="AO398" s="41">
        <v>778</v>
      </c>
      <c r="AP398" s="110"/>
      <c r="AQ398" s="111"/>
      <c r="AR398" s="126" t="str">
        <f t="shared" si="183"/>
        <v/>
      </c>
      <c r="AS398" s="126" t="str">
        <f t="shared" si="184"/>
        <v/>
      </c>
      <c r="AT398" s="127">
        <v>911</v>
      </c>
      <c r="AU398" s="128"/>
      <c r="AV398" s="129"/>
      <c r="AW398" s="126" t="str">
        <f t="shared" si="185"/>
        <v/>
      </c>
      <c r="AX398" s="126" t="str">
        <f t="shared" si="186"/>
        <v/>
      </c>
      <c r="AY398" s="64" t="str">
        <f t="shared" si="187"/>
        <v/>
      </c>
      <c r="AZ398" s="97">
        <v>80.010000000000005</v>
      </c>
      <c r="BA398" s="68"/>
      <c r="BB398" s="68"/>
      <c r="BC398" s="68"/>
      <c r="BD398" s="68"/>
      <c r="BE398" s="15"/>
      <c r="BF398" s="5">
        <f t="shared" si="188"/>
        <v>15486</v>
      </c>
      <c r="BG398" s="41">
        <v>7085</v>
      </c>
      <c r="BH398" s="42">
        <v>2352</v>
      </c>
      <c r="BI398" s="42"/>
      <c r="BJ398" s="42"/>
      <c r="BK398" s="42">
        <v>6049</v>
      </c>
      <c r="BL398" s="42"/>
      <c r="BM398" s="15"/>
    </row>
    <row r="399" spans="1:65" outlineLevel="5" x14ac:dyDescent="0.3">
      <c r="A399" s="22">
        <f t="shared" si="174"/>
        <v>12</v>
      </c>
      <c r="B399" s="9">
        <f t="shared" si="159"/>
        <v>45264</v>
      </c>
      <c r="C399" s="51">
        <v>282980</v>
      </c>
      <c r="D399" s="64">
        <f t="shared" si="179"/>
        <v>36</v>
      </c>
      <c r="E399" s="12">
        <v>36</v>
      </c>
      <c r="F399" s="12">
        <v>36</v>
      </c>
      <c r="G399" s="12"/>
      <c r="H399" s="12"/>
      <c r="I399" s="12"/>
      <c r="J399" s="12"/>
      <c r="K399" s="12"/>
      <c r="L399" s="12"/>
      <c r="M399" s="74">
        <f t="shared" si="180"/>
        <v>7.1</v>
      </c>
      <c r="N399" s="83">
        <v>7.13</v>
      </c>
      <c r="O399" s="83">
        <v>7.11</v>
      </c>
      <c r="P399" s="83"/>
      <c r="Q399" s="83"/>
      <c r="R399" s="83"/>
      <c r="S399" s="83"/>
      <c r="T399" s="83"/>
      <c r="U399" s="83"/>
      <c r="V399" s="5" t="str">
        <f t="shared" si="181"/>
        <v/>
      </c>
      <c r="W399" s="41"/>
      <c r="X399" s="41"/>
      <c r="Y399" s="41"/>
      <c r="Z399" s="41"/>
      <c r="AA399" s="41"/>
      <c r="AB399" s="41"/>
      <c r="AC399" s="41"/>
      <c r="AD399" s="41"/>
      <c r="AE399" s="5" t="str">
        <f t="shared" si="182"/>
        <v/>
      </c>
      <c r="AF399" s="41"/>
      <c r="AG399" s="41"/>
      <c r="AH399" s="41"/>
      <c r="AI399" s="41"/>
      <c r="AJ399" s="41"/>
      <c r="AK399" s="41"/>
      <c r="AL399" s="41"/>
      <c r="AM399" s="41"/>
      <c r="AN399" s="41">
        <v>26.683608640406607</v>
      </c>
      <c r="AO399" s="41">
        <v>787</v>
      </c>
      <c r="AP399" s="110"/>
      <c r="AQ399" s="111"/>
      <c r="AR399" s="126" t="str">
        <f t="shared" si="183"/>
        <v/>
      </c>
      <c r="AS399" s="126" t="str">
        <f t="shared" si="184"/>
        <v/>
      </c>
      <c r="AT399" s="127">
        <v>914</v>
      </c>
      <c r="AU399" s="128"/>
      <c r="AV399" s="129"/>
      <c r="AW399" s="126" t="str">
        <f t="shared" si="185"/>
        <v/>
      </c>
      <c r="AX399" s="126" t="str">
        <f t="shared" si="186"/>
        <v/>
      </c>
      <c r="AY399" s="64" t="str">
        <f t="shared" si="187"/>
        <v/>
      </c>
      <c r="AZ399" s="97">
        <v>79.38</v>
      </c>
      <c r="BA399" s="68"/>
      <c r="BB399" s="68"/>
      <c r="BC399" s="68"/>
      <c r="BD399" s="68"/>
      <c r="BE399" s="15"/>
      <c r="BF399" s="5">
        <f t="shared" si="188"/>
        <v>13152</v>
      </c>
      <c r="BG399" s="41">
        <v>4794</v>
      </c>
      <c r="BH399" s="42">
        <v>2352</v>
      </c>
      <c r="BI399" s="42"/>
      <c r="BJ399" s="42"/>
      <c r="BK399" s="42">
        <v>6006</v>
      </c>
      <c r="BL399" s="42"/>
      <c r="BM399" s="15"/>
    </row>
    <row r="400" spans="1:65" outlineLevel="5" x14ac:dyDescent="0.3">
      <c r="A400" s="22">
        <f t="shared" si="174"/>
        <v>12</v>
      </c>
      <c r="B400" s="9">
        <f t="shared" si="159"/>
        <v>45265</v>
      </c>
      <c r="C400" s="51">
        <v>274985</v>
      </c>
      <c r="D400" s="64">
        <f t="shared" si="179"/>
        <v>35.5</v>
      </c>
      <c r="E400" s="12">
        <v>36</v>
      </c>
      <c r="F400" s="12">
        <v>35</v>
      </c>
      <c r="G400" s="12"/>
      <c r="H400" s="12"/>
      <c r="I400" s="12"/>
      <c r="J400" s="12"/>
      <c r="K400" s="12"/>
      <c r="L400" s="12"/>
      <c r="M400" s="74">
        <f t="shared" si="180"/>
        <v>7.1</v>
      </c>
      <c r="N400" s="83">
        <v>7.09</v>
      </c>
      <c r="O400" s="83">
        <v>7.1</v>
      </c>
      <c r="P400" s="83"/>
      <c r="Q400" s="83"/>
      <c r="R400" s="83"/>
      <c r="S400" s="83"/>
      <c r="T400" s="83"/>
      <c r="U400" s="83"/>
      <c r="V400" s="5" t="str">
        <f t="shared" si="181"/>
        <v/>
      </c>
      <c r="W400" s="41"/>
      <c r="X400" s="41"/>
      <c r="Y400" s="41"/>
      <c r="Z400" s="41"/>
      <c r="AA400" s="41"/>
      <c r="AB400" s="41"/>
      <c r="AC400" s="41"/>
      <c r="AD400" s="41"/>
      <c r="AE400" s="5" t="str">
        <f t="shared" si="182"/>
        <v/>
      </c>
      <c r="AF400" s="41"/>
      <c r="AG400" s="41"/>
      <c r="AH400" s="41"/>
      <c r="AI400" s="41"/>
      <c r="AJ400" s="41"/>
      <c r="AK400" s="41"/>
      <c r="AL400" s="41"/>
      <c r="AM400" s="41"/>
      <c r="AN400" s="41">
        <v>25.641025641025642</v>
      </c>
      <c r="AO400" s="41">
        <v>819</v>
      </c>
      <c r="AP400" s="110"/>
      <c r="AQ400" s="111"/>
      <c r="AR400" s="126" t="str">
        <f t="shared" si="183"/>
        <v/>
      </c>
      <c r="AS400" s="126" t="str">
        <f t="shared" si="184"/>
        <v/>
      </c>
      <c r="AT400" s="127">
        <v>944</v>
      </c>
      <c r="AU400" s="128"/>
      <c r="AV400" s="129"/>
      <c r="AW400" s="126" t="str">
        <f t="shared" si="185"/>
        <v/>
      </c>
      <c r="AX400" s="126" t="str">
        <f t="shared" si="186"/>
        <v/>
      </c>
      <c r="AY400" s="64" t="str">
        <f t="shared" si="187"/>
        <v/>
      </c>
      <c r="AZ400" s="97">
        <v>80.56</v>
      </c>
      <c r="BA400" s="68"/>
      <c r="BB400" s="68"/>
      <c r="BC400" s="68"/>
      <c r="BD400" s="68"/>
      <c r="BE400" s="15"/>
      <c r="BF400" s="5">
        <f t="shared" si="188"/>
        <v>13525</v>
      </c>
      <c r="BG400" s="41">
        <v>5129</v>
      </c>
      <c r="BH400" s="42">
        <v>2352</v>
      </c>
      <c r="BI400" s="42"/>
      <c r="BJ400" s="42"/>
      <c r="BK400" s="42">
        <v>6044</v>
      </c>
      <c r="BL400" s="42"/>
      <c r="BM400" s="15"/>
    </row>
    <row r="401" spans="1:65" outlineLevel="5" x14ac:dyDescent="0.3">
      <c r="A401" s="22">
        <f t="shared" si="174"/>
        <v>12</v>
      </c>
      <c r="B401" s="9">
        <f t="shared" si="159"/>
        <v>45266</v>
      </c>
      <c r="C401" s="51">
        <v>276819</v>
      </c>
      <c r="D401" s="64">
        <f t="shared" si="179"/>
        <v>35.799999999999997</v>
      </c>
      <c r="E401" s="12">
        <v>35.5</v>
      </c>
      <c r="F401" s="12">
        <v>36</v>
      </c>
      <c r="G401" s="12"/>
      <c r="H401" s="12"/>
      <c r="I401" s="12"/>
      <c r="J401" s="12"/>
      <c r="K401" s="12"/>
      <c r="L401" s="12"/>
      <c r="M401" s="74">
        <f t="shared" si="180"/>
        <v>7.1</v>
      </c>
      <c r="N401" s="83">
        <v>7.11</v>
      </c>
      <c r="O401" s="83">
        <v>7.12</v>
      </c>
      <c r="P401" s="83"/>
      <c r="Q401" s="83"/>
      <c r="R401" s="83"/>
      <c r="S401" s="83"/>
      <c r="T401" s="83"/>
      <c r="U401" s="83"/>
      <c r="V401" s="5" t="str">
        <f t="shared" si="181"/>
        <v/>
      </c>
      <c r="W401" s="41"/>
      <c r="X401" s="41"/>
      <c r="Y401" s="41"/>
      <c r="Z401" s="41"/>
      <c r="AA401" s="41"/>
      <c r="AB401" s="41"/>
      <c r="AC401" s="41"/>
      <c r="AD401" s="41"/>
      <c r="AE401" s="5" t="str">
        <f t="shared" si="182"/>
        <v/>
      </c>
      <c r="AF401" s="41"/>
      <c r="AG401" s="41"/>
      <c r="AH401" s="41"/>
      <c r="AI401" s="41"/>
      <c r="AJ401" s="41"/>
      <c r="AK401" s="41"/>
      <c r="AL401" s="41"/>
      <c r="AM401" s="41"/>
      <c r="AN401" s="41">
        <v>28.610354223433241</v>
      </c>
      <c r="AO401" s="41">
        <v>734</v>
      </c>
      <c r="AP401" s="110"/>
      <c r="AQ401" s="111"/>
      <c r="AR401" s="126" t="str">
        <f t="shared" si="183"/>
        <v/>
      </c>
      <c r="AS401" s="126" t="str">
        <f t="shared" si="184"/>
        <v/>
      </c>
      <c r="AT401" s="127">
        <v>880</v>
      </c>
      <c r="AU401" s="128"/>
      <c r="AV401" s="129"/>
      <c r="AW401" s="126" t="str">
        <f t="shared" si="185"/>
        <v/>
      </c>
      <c r="AX401" s="126" t="str">
        <f t="shared" si="186"/>
        <v/>
      </c>
      <c r="AY401" s="64" t="str">
        <f t="shared" si="187"/>
        <v/>
      </c>
      <c r="AZ401" s="97">
        <v>80.040000000000006</v>
      </c>
      <c r="BA401" s="68"/>
      <c r="BB401" s="68"/>
      <c r="BC401" s="68"/>
      <c r="BD401" s="68"/>
      <c r="BE401" s="15"/>
      <c r="BF401" s="5">
        <f t="shared" si="188"/>
        <v>13132</v>
      </c>
      <c r="BG401" s="41">
        <v>4887</v>
      </c>
      <c r="BH401" s="42">
        <v>2352</v>
      </c>
      <c r="BI401" s="42"/>
      <c r="BJ401" s="42"/>
      <c r="BK401" s="42">
        <v>5893</v>
      </c>
      <c r="BL401" s="42"/>
      <c r="BM401" s="15"/>
    </row>
    <row r="402" spans="1:65" outlineLevel="5" x14ac:dyDescent="0.3">
      <c r="A402" s="22">
        <f t="shared" si="174"/>
        <v>12</v>
      </c>
      <c r="B402" s="9">
        <f t="shared" si="159"/>
        <v>45267</v>
      </c>
      <c r="C402" s="51">
        <v>297254</v>
      </c>
      <c r="D402" s="64">
        <f t="shared" si="179"/>
        <v>36.299999999999997</v>
      </c>
      <c r="E402" s="12">
        <v>36.5</v>
      </c>
      <c r="F402" s="12">
        <v>36</v>
      </c>
      <c r="G402" s="12"/>
      <c r="H402" s="12"/>
      <c r="I402" s="12"/>
      <c r="J402" s="12"/>
      <c r="K402" s="12"/>
      <c r="L402" s="12"/>
      <c r="M402" s="74">
        <f t="shared" si="180"/>
        <v>7.2</v>
      </c>
      <c r="N402" s="83">
        <v>7.19</v>
      </c>
      <c r="O402" s="83">
        <v>7.17</v>
      </c>
      <c r="P402" s="83"/>
      <c r="Q402" s="83"/>
      <c r="R402" s="83"/>
      <c r="S402" s="83"/>
      <c r="T402" s="83"/>
      <c r="U402" s="83"/>
      <c r="V402" s="5">
        <f t="shared" si="181"/>
        <v>134.5</v>
      </c>
      <c r="W402" s="41">
        <v>112</v>
      </c>
      <c r="X402" s="41">
        <v>157</v>
      </c>
      <c r="Y402" s="41"/>
      <c r="Z402" s="41"/>
      <c r="AA402" s="41"/>
      <c r="AB402" s="41"/>
      <c r="AC402" s="41"/>
      <c r="AD402" s="41"/>
      <c r="AE402" s="5">
        <f t="shared" si="182"/>
        <v>4472.5</v>
      </c>
      <c r="AF402" s="41">
        <v>4580</v>
      </c>
      <c r="AG402" s="41">
        <v>4365</v>
      </c>
      <c r="AH402" s="41"/>
      <c r="AI402" s="41"/>
      <c r="AJ402" s="41"/>
      <c r="AK402" s="41"/>
      <c r="AL402" s="41"/>
      <c r="AM402" s="41"/>
      <c r="AN402" s="41">
        <v>27.486910994764397</v>
      </c>
      <c r="AO402" s="41">
        <v>764</v>
      </c>
      <c r="AP402" s="110">
        <v>3.96</v>
      </c>
      <c r="AQ402" s="111">
        <v>3.24</v>
      </c>
      <c r="AR402" s="126">
        <f t="shared" si="183"/>
        <v>81.818181818181827</v>
      </c>
      <c r="AS402" s="126">
        <f t="shared" si="184"/>
        <v>18.181818181818173</v>
      </c>
      <c r="AT402" s="127">
        <v>896</v>
      </c>
      <c r="AU402" s="128">
        <v>2.2400000000000002</v>
      </c>
      <c r="AV402" s="129">
        <v>1.44</v>
      </c>
      <c r="AW402" s="126">
        <f t="shared" si="185"/>
        <v>64.285714285714278</v>
      </c>
      <c r="AX402" s="126">
        <f t="shared" si="186"/>
        <v>35.714285714285722</v>
      </c>
      <c r="AY402" s="64">
        <f t="shared" si="187"/>
        <v>60.000000000000043</v>
      </c>
      <c r="AZ402" s="97">
        <v>80.819999999999993</v>
      </c>
      <c r="BA402" s="68"/>
      <c r="BB402" s="68"/>
      <c r="BC402" s="68"/>
      <c r="BD402" s="68"/>
      <c r="BE402" s="15"/>
      <c r="BF402" s="5">
        <f t="shared" si="188"/>
        <v>12491</v>
      </c>
      <c r="BG402" s="41">
        <v>4099</v>
      </c>
      <c r="BH402" s="42">
        <v>2350</v>
      </c>
      <c r="BI402" s="42"/>
      <c r="BJ402" s="42"/>
      <c r="BK402" s="42">
        <v>6042</v>
      </c>
      <c r="BL402" s="42"/>
      <c r="BM402" s="15"/>
    </row>
    <row r="403" spans="1:65" outlineLevel="5" x14ac:dyDescent="0.3">
      <c r="A403" s="22">
        <f t="shared" si="174"/>
        <v>12</v>
      </c>
      <c r="B403" s="9">
        <f t="shared" si="159"/>
        <v>45268</v>
      </c>
      <c r="C403" s="51">
        <v>275784</v>
      </c>
      <c r="D403" s="64">
        <f t="shared" si="179"/>
        <v>36</v>
      </c>
      <c r="E403" s="12">
        <v>36</v>
      </c>
      <c r="F403" s="12">
        <v>36</v>
      </c>
      <c r="G403" s="12"/>
      <c r="H403" s="12"/>
      <c r="I403" s="12"/>
      <c r="J403" s="12"/>
      <c r="K403" s="12"/>
      <c r="L403" s="12"/>
      <c r="M403" s="74">
        <f t="shared" si="180"/>
        <v>7.2</v>
      </c>
      <c r="N403" s="83">
        <v>7.18</v>
      </c>
      <c r="O403" s="83">
        <v>7.15</v>
      </c>
      <c r="P403" s="83"/>
      <c r="Q403" s="83"/>
      <c r="R403" s="83"/>
      <c r="S403" s="83"/>
      <c r="T403" s="83"/>
      <c r="U403" s="83"/>
      <c r="V403" s="5" t="str">
        <f t="shared" si="181"/>
        <v/>
      </c>
      <c r="W403" s="41"/>
      <c r="X403" s="41"/>
      <c r="Y403" s="41"/>
      <c r="Z403" s="41"/>
      <c r="AA403" s="41"/>
      <c r="AB403" s="41"/>
      <c r="AC403" s="41"/>
      <c r="AD403" s="41"/>
      <c r="AE403" s="5" t="str">
        <f t="shared" si="182"/>
        <v/>
      </c>
      <c r="AF403" s="41"/>
      <c r="AG403" s="41"/>
      <c r="AH403" s="41"/>
      <c r="AI403" s="41"/>
      <c r="AJ403" s="41"/>
      <c r="AK403" s="41"/>
      <c r="AL403" s="41"/>
      <c r="AM403" s="41"/>
      <c r="AN403" s="41">
        <v>26.119402985074625</v>
      </c>
      <c r="AO403" s="41">
        <v>804</v>
      </c>
      <c r="AP403" s="110"/>
      <c r="AQ403" s="111"/>
      <c r="AR403" s="126" t="str">
        <f t="shared" si="183"/>
        <v/>
      </c>
      <c r="AS403" s="126" t="str">
        <f t="shared" si="184"/>
        <v/>
      </c>
      <c r="AT403" s="127">
        <v>963</v>
      </c>
      <c r="AU403" s="128"/>
      <c r="AV403" s="129"/>
      <c r="AW403" s="126" t="str">
        <f t="shared" si="185"/>
        <v/>
      </c>
      <c r="AX403" s="126" t="str">
        <f t="shared" si="186"/>
        <v/>
      </c>
      <c r="AY403" s="64" t="str">
        <f t="shared" si="187"/>
        <v/>
      </c>
      <c r="AZ403" s="97">
        <v>80.290000000000006</v>
      </c>
      <c r="BA403" s="68">
        <v>64.8</v>
      </c>
      <c r="BB403" s="68">
        <v>34.299999999999997</v>
      </c>
      <c r="BC403" s="68">
        <v>3</v>
      </c>
      <c r="BD403" s="68"/>
      <c r="BE403" s="15"/>
      <c r="BF403" s="5">
        <f t="shared" si="188"/>
        <v>11735</v>
      </c>
      <c r="BG403" s="41">
        <v>4011</v>
      </c>
      <c r="BH403" s="42">
        <v>2350</v>
      </c>
      <c r="BI403" s="42"/>
      <c r="BJ403" s="42"/>
      <c r="BK403" s="42">
        <v>5374</v>
      </c>
      <c r="BL403" s="42"/>
      <c r="BM403" s="15"/>
    </row>
    <row r="404" spans="1:65" outlineLevel="5" x14ac:dyDescent="0.3">
      <c r="A404" s="22">
        <f t="shared" si="174"/>
        <v>12</v>
      </c>
      <c r="B404" s="9">
        <f t="shared" si="159"/>
        <v>45269</v>
      </c>
      <c r="C404" s="51">
        <v>282620</v>
      </c>
      <c r="D404" s="64">
        <f t="shared" si="179"/>
        <v>35.5</v>
      </c>
      <c r="E404" s="12">
        <v>36.5</v>
      </c>
      <c r="F404" s="12">
        <v>34.5</v>
      </c>
      <c r="G404" s="12"/>
      <c r="H404" s="12"/>
      <c r="I404" s="12"/>
      <c r="J404" s="12"/>
      <c r="K404" s="12"/>
      <c r="L404" s="12"/>
      <c r="M404" s="74">
        <f t="shared" si="180"/>
        <v>7.2</v>
      </c>
      <c r="N404" s="83">
        <v>7.18</v>
      </c>
      <c r="O404" s="83">
        <v>7.17</v>
      </c>
      <c r="P404" s="83"/>
      <c r="Q404" s="83"/>
      <c r="R404" s="83"/>
      <c r="S404" s="83"/>
      <c r="T404" s="83"/>
      <c r="U404" s="83"/>
      <c r="V404" s="5" t="str">
        <f t="shared" si="181"/>
        <v/>
      </c>
      <c r="W404" s="41"/>
      <c r="X404" s="41"/>
      <c r="Y404" s="41"/>
      <c r="Z404" s="41"/>
      <c r="AA404" s="41"/>
      <c r="AB404" s="41"/>
      <c r="AC404" s="41"/>
      <c r="AD404" s="41"/>
      <c r="AE404" s="5" t="str">
        <f t="shared" si="182"/>
        <v/>
      </c>
      <c r="AF404" s="41"/>
      <c r="AG404" s="41"/>
      <c r="AH404" s="41"/>
      <c r="AI404" s="41"/>
      <c r="AJ404" s="41"/>
      <c r="AK404" s="41"/>
      <c r="AL404" s="41"/>
      <c r="AM404" s="41"/>
      <c r="AN404" s="41">
        <v>22.364217252396166</v>
      </c>
      <c r="AO404" s="41">
        <v>939</v>
      </c>
      <c r="AP404" s="110"/>
      <c r="AQ404" s="111"/>
      <c r="AR404" s="126" t="str">
        <f t="shared" si="183"/>
        <v/>
      </c>
      <c r="AS404" s="126" t="str">
        <f t="shared" si="184"/>
        <v/>
      </c>
      <c r="AT404" s="127">
        <v>976</v>
      </c>
      <c r="AU404" s="128"/>
      <c r="AV404" s="129"/>
      <c r="AW404" s="126" t="str">
        <f t="shared" si="185"/>
        <v/>
      </c>
      <c r="AX404" s="126" t="str">
        <f t="shared" si="186"/>
        <v/>
      </c>
      <c r="AY404" s="64" t="str">
        <f t="shared" si="187"/>
        <v/>
      </c>
      <c r="AZ404" s="97">
        <v>80.36</v>
      </c>
      <c r="BA404" s="68"/>
      <c r="BB404" s="68"/>
      <c r="BC404" s="68"/>
      <c r="BD404" s="68"/>
      <c r="BE404" s="15"/>
      <c r="BF404" s="5">
        <f t="shared" si="188"/>
        <v>10633</v>
      </c>
      <c r="BG404" s="41">
        <v>4095</v>
      </c>
      <c r="BH404" s="42">
        <v>2352</v>
      </c>
      <c r="BI404" s="42"/>
      <c r="BJ404" s="42"/>
      <c r="BK404" s="42">
        <v>4186</v>
      </c>
      <c r="BL404" s="42"/>
      <c r="BM404" s="15"/>
    </row>
    <row r="405" spans="1:65" outlineLevel="5" x14ac:dyDescent="0.3">
      <c r="A405" s="22">
        <f t="shared" si="174"/>
        <v>12</v>
      </c>
      <c r="B405" s="9">
        <f t="shared" si="159"/>
        <v>45270</v>
      </c>
      <c r="C405" s="51">
        <v>286166</v>
      </c>
      <c r="D405" s="64">
        <f t="shared" si="179"/>
        <v>35.5</v>
      </c>
      <c r="E405" s="12">
        <v>35.5</v>
      </c>
      <c r="F405" s="12">
        <v>35.5</v>
      </c>
      <c r="G405" s="12"/>
      <c r="H405" s="12"/>
      <c r="I405" s="12"/>
      <c r="J405" s="12"/>
      <c r="K405" s="12"/>
      <c r="L405" s="12"/>
      <c r="M405" s="74">
        <f t="shared" si="180"/>
        <v>7.2</v>
      </c>
      <c r="N405" s="83">
        <v>7.2</v>
      </c>
      <c r="O405" s="83">
        <v>7.19</v>
      </c>
      <c r="P405" s="83"/>
      <c r="Q405" s="83"/>
      <c r="R405" s="83"/>
      <c r="S405" s="83"/>
      <c r="T405" s="83"/>
      <c r="U405" s="83"/>
      <c r="V405" s="5" t="str">
        <f t="shared" si="181"/>
        <v/>
      </c>
      <c r="W405" s="41"/>
      <c r="X405" s="41"/>
      <c r="Y405" s="41"/>
      <c r="Z405" s="41"/>
      <c r="AA405" s="41"/>
      <c r="AB405" s="41"/>
      <c r="AC405" s="41"/>
      <c r="AD405" s="41"/>
      <c r="AE405" s="5" t="str">
        <f t="shared" si="182"/>
        <v/>
      </c>
      <c r="AF405" s="41"/>
      <c r="AG405" s="41"/>
      <c r="AH405" s="41"/>
      <c r="AI405" s="41"/>
      <c r="AJ405" s="41"/>
      <c r="AK405" s="41"/>
      <c r="AL405" s="41"/>
      <c r="AM405" s="41"/>
      <c r="AN405" s="41">
        <v>24.734982332155479</v>
      </c>
      <c r="AO405" s="41">
        <v>849</v>
      </c>
      <c r="AP405" s="110"/>
      <c r="AQ405" s="111"/>
      <c r="AR405" s="126" t="str">
        <f t="shared" si="183"/>
        <v/>
      </c>
      <c r="AS405" s="126" t="str">
        <f t="shared" si="184"/>
        <v/>
      </c>
      <c r="AT405" s="127">
        <v>929</v>
      </c>
      <c r="AU405" s="128"/>
      <c r="AV405" s="129"/>
      <c r="AW405" s="126" t="str">
        <f t="shared" si="185"/>
        <v/>
      </c>
      <c r="AX405" s="126" t="str">
        <f t="shared" si="186"/>
        <v/>
      </c>
      <c r="AY405" s="64" t="str">
        <f t="shared" si="187"/>
        <v/>
      </c>
      <c r="AZ405" s="97">
        <v>80.48</v>
      </c>
      <c r="BA405" s="68"/>
      <c r="BB405" s="68"/>
      <c r="BC405" s="68"/>
      <c r="BD405" s="68"/>
      <c r="BE405" s="15"/>
      <c r="BF405" s="5">
        <f t="shared" si="188"/>
        <v>10635</v>
      </c>
      <c r="BG405" s="41">
        <v>4132</v>
      </c>
      <c r="BH405" s="42">
        <v>2351</v>
      </c>
      <c r="BI405" s="42"/>
      <c r="BJ405" s="42"/>
      <c r="BK405" s="42">
        <v>4152</v>
      </c>
      <c r="BL405" s="42"/>
      <c r="BM405" s="15"/>
    </row>
    <row r="406" spans="1:65" outlineLevel="5" x14ac:dyDescent="0.3">
      <c r="A406" s="22">
        <f t="shared" si="174"/>
        <v>12</v>
      </c>
      <c r="B406" s="9">
        <f t="shared" si="159"/>
        <v>45271</v>
      </c>
      <c r="C406" s="51">
        <v>321284</v>
      </c>
      <c r="D406" s="64">
        <f t="shared" si="179"/>
        <v>35</v>
      </c>
      <c r="E406" s="12">
        <v>35</v>
      </c>
      <c r="F406" s="12">
        <v>35</v>
      </c>
      <c r="G406" s="12"/>
      <c r="H406" s="12"/>
      <c r="I406" s="12"/>
      <c r="J406" s="12"/>
      <c r="K406" s="12"/>
      <c r="L406" s="12"/>
      <c r="M406" s="74">
        <f t="shared" si="180"/>
        <v>7.2</v>
      </c>
      <c r="N406" s="83">
        <v>7.21</v>
      </c>
      <c r="O406" s="83">
        <v>7.2</v>
      </c>
      <c r="P406" s="83"/>
      <c r="Q406" s="83"/>
      <c r="R406" s="83"/>
      <c r="S406" s="83"/>
      <c r="T406" s="83"/>
      <c r="U406" s="83"/>
      <c r="V406" s="5" t="str">
        <f t="shared" si="181"/>
        <v/>
      </c>
      <c r="W406" s="41"/>
      <c r="X406" s="41"/>
      <c r="Y406" s="41"/>
      <c r="Z406" s="41"/>
      <c r="AA406" s="41"/>
      <c r="AB406" s="41"/>
      <c r="AC406" s="41"/>
      <c r="AD406" s="41"/>
      <c r="AE406" s="5" t="str">
        <f t="shared" si="182"/>
        <v/>
      </c>
      <c r="AF406" s="41"/>
      <c r="AG406" s="41"/>
      <c r="AH406" s="41"/>
      <c r="AI406" s="41"/>
      <c r="AJ406" s="41"/>
      <c r="AK406" s="41"/>
      <c r="AL406" s="41"/>
      <c r="AM406" s="41"/>
      <c r="AN406" s="41">
        <v>24.793388429752067</v>
      </c>
      <c r="AO406" s="41">
        <v>847</v>
      </c>
      <c r="AP406" s="110"/>
      <c r="AQ406" s="111"/>
      <c r="AR406" s="126" t="str">
        <f t="shared" si="183"/>
        <v/>
      </c>
      <c r="AS406" s="126" t="str">
        <f t="shared" si="184"/>
        <v/>
      </c>
      <c r="AT406" s="127">
        <v>997</v>
      </c>
      <c r="AU406" s="128"/>
      <c r="AV406" s="129"/>
      <c r="AW406" s="126" t="str">
        <f t="shared" si="185"/>
        <v/>
      </c>
      <c r="AX406" s="126" t="str">
        <f t="shared" si="186"/>
        <v/>
      </c>
      <c r="AY406" s="64" t="str">
        <f t="shared" si="187"/>
        <v/>
      </c>
      <c r="AZ406" s="97">
        <v>80.59</v>
      </c>
      <c r="BA406" s="68"/>
      <c r="BB406" s="68"/>
      <c r="BC406" s="68"/>
      <c r="BD406" s="68"/>
      <c r="BE406" s="15"/>
      <c r="BF406" s="5">
        <f t="shared" si="188"/>
        <v>11821</v>
      </c>
      <c r="BG406" s="41">
        <v>4193</v>
      </c>
      <c r="BH406" s="42">
        <v>2351</v>
      </c>
      <c r="BI406" s="42"/>
      <c r="BJ406" s="42"/>
      <c r="BK406" s="42">
        <v>5277</v>
      </c>
      <c r="BL406" s="42"/>
      <c r="BM406" s="15"/>
    </row>
    <row r="407" spans="1:65" outlineLevel="5" x14ac:dyDescent="0.3">
      <c r="A407" s="22">
        <f t="shared" si="174"/>
        <v>12</v>
      </c>
      <c r="B407" s="9">
        <f t="shared" si="159"/>
        <v>45272</v>
      </c>
      <c r="C407" s="51">
        <v>310767</v>
      </c>
      <c r="D407" s="64">
        <f t="shared" si="179"/>
        <v>35.799999999999997</v>
      </c>
      <c r="E407" s="12">
        <v>35.5</v>
      </c>
      <c r="F407" s="12">
        <v>36</v>
      </c>
      <c r="G407" s="12"/>
      <c r="H407" s="12"/>
      <c r="I407" s="12"/>
      <c r="J407" s="12"/>
      <c r="K407" s="12"/>
      <c r="L407" s="12"/>
      <c r="M407" s="74">
        <f t="shared" si="180"/>
        <v>7.1</v>
      </c>
      <c r="N407" s="83">
        <v>7.15</v>
      </c>
      <c r="O407" s="83">
        <v>7.13</v>
      </c>
      <c r="P407" s="83"/>
      <c r="Q407" s="83"/>
      <c r="R407" s="83"/>
      <c r="S407" s="83"/>
      <c r="T407" s="83"/>
      <c r="U407" s="83"/>
      <c r="V407" s="5">
        <f t="shared" si="181"/>
        <v>139.5</v>
      </c>
      <c r="W407" s="41">
        <v>111</v>
      </c>
      <c r="X407" s="41">
        <v>168</v>
      </c>
      <c r="Y407" s="41"/>
      <c r="Z407" s="41"/>
      <c r="AA407" s="41"/>
      <c r="AB407" s="41"/>
      <c r="AC407" s="41"/>
      <c r="AD407" s="41"/>
      <c r="AE407" s="5">
        <f t="shared" si="182"/>
        <v>4027.5</v>
      </c>
      <c r="AF407" s="41">
        <v>4015</v>
      </c>
      <c r="AG407" s="41">
        <v>4040</v>
      </c>
      <c r="AH407" s="41"/>
      <c r="AI407" s="41"/>
      <c r="AJ407" s="41"/>
      <c r="AK407" s="41"/>
      <c r="AL407" s="41"/>
      <c r="AM407" s="41"/>
      <c r="AN407" s="41">
        <v>24.881516587677726</v>
      </c>
      <c r="AO407" s="41">
        <v>844</v>
      </c>
      <c r="AP407" s="110">
        <v>3.7</v>
      </c>
      <c r="AQ407" s="111">
        <v>3.01</v>
      </c>
      <c r="AR407" s="126">
        <f t="shared" si="183"/>
        <v>81.35135135135134</v>
      </c>
      <c r="AS407" s="126">
        <f t="shared" si="184"/>
        <v>18.64864864864866</v>
      </c>
      <c r="AT407" s="127">
        <v>1128</v>
      </c>
      <c r="AU407" s="128">
        <v>2.19</v>
      </c>
      <c r="AV407" s="129">
        <v>1.46</v>
      </c>
      <c r="AW407" s="126">
        <f t="shared" si="185"/>
        <v>66.666666666666657</v>
      </c>
      <c r="AX407" s="126">
        <f t="shared" si="186"/>
        <v>33.333333333333343</v>
      </c>
      <c r="AY407" s="64">
        <f t="shared" si="187"/>
        <v>54.152823920265767</v>
      </c>
      <c r="AZ407" s="97">
        <v>82.19</v>
      </c>
      <c r="BA407" s="68"/>
      <c r="BB407" s="68"/>
      <c r="BC407" s="68"/>
      <c r="BD407" s="68"/>
      <c r="BE407" s="15"/>
      <c r="BF407" s="5">
        <f t="shared" si="188"/>
        <v>12325</v>
      </c>
      <c r="BG407" s="41">
        <v>3963</v>
      </c>
      <c r="BH407" s="42">
        <v>2351</v>
      </c>
      <c r="BI407" s="42"/>
      <c r="BJ407" s="42"/>
      <c r="BK407" s="42">
        <v>6011</v>
      </c>
      <c r="BL407" s="42"/>
      <c r="BM407" s="15"/>
    </row>
    <row r="408" spans="1:65" outlineLevel="5" x14ac:dyDescent="0.3">
      <c r="A408" s="22">
        <f t="shared" si="174"/>
        <v>12</v>
      </c>
      <c r="B408" s="9">
        <f t="shared" si="159"/>
        <v>45273</v>
      </c>
      <c r="C408" s="51">
        <v>304545</v>
      </c>
      <c r="D408" s="64">
        <f t="shared" si="179"/>
        <v>35</v>
      </c>
      <c r="E408" s="12">
        <v>35</v>
      </c>
      <c r="F408" s="12">
        <v>35</v>
      </c>
      <c r="G408" s="12"/>
      <c r="H408" s="12"/>
      <c r="I408" s="12"/>
      <c r="J408" s="12"/>
      <c r="K408" s="12"/>
      <c r="L408" s="12"/>
      <c r="M408" s="74">
        <f t="shared" si="180"/>
        <v>7.1</v>
      </c>
      <c r="N408" s="83">
        <v>7.14</v>
      </c>
      <c r="O408" s="83">
        <v>7.12</v>
      </c>
      <c r="P408" s="83"/>
      <c r="Q408" s="83"/>
      <c r="R408" s="83"/>
      <c r="S408" s="83"/>
      <c r="T408" s="83"/>
      <c r="U408" s="83"/>
      <c r="V408" s="5" t="str">
        <f t="shared" si="181"/>
        <v/>
      </c>
      <c r="W408" s="41"/>
      <c r="X408" s="41"/>
      <c r="Y408" s="41"/>
      <c r="Z408" s="41"/>
      <c r="AA408" s="41"/>
      <c r="AB408" s="41"/>
      <c r="AC408" s="41"/>
      <c r="AD408" s="41"/>
      <c r="AE408" s="5" t="str">
        <f t="shared" si="182"/>
        <v/>
      </c>
      <c r="AF408" s="41"/>
      <c r="AG408" s="41"/>
      <c r="AH408" s="41"/>
      <c r="AI408" s="41"/>
      <c r="AJ408" s="41"/>
      <c r="AK408" s="41"/>
      <c r="AL408" s="41"/>
      <c r="AM408" s="41"/>
      <c r="AN408" s="41">
        <v>28.378378378378379</v>
      </c>
      <c r="AO408" s="41">
        <v>740</v>
      </c>
      <c r="AP408" s="110"/>
      <c r="AQ408" s="111"/>
      <c r="AR408" s="126" t="str">
        <f t="shared" si="183"/>
        <v/>
      </c>
      <c r="AS408" s="126" t="str">
        <f t="shared" si="184"/>
        <v/>
      </c>
      <c r="AT408" s="127">
        <v>1063</v>
      </c>
      <c r="AU408" s="128"/>
      <c r="AV408" s="129"/>
      <c r="AW408" s="126" t="str">
        <f t="shared" si="185"/>
        <v/>
      </c>
      <c r="AX408" s="126" t="str">
        <f t="shared" si="186"/>
        <v/>
      </c>
      <c r="AY408" s="64" t="str">
        <f t="shared" si="187"/>
        <v/>
      </c>
      <c r="AZ408" s="97">
        <v>81.97</v>
      </c>
      <c r="BA408" s="68"/>
      <c r="BB408" s="68"/>
      <c r="BC408" s="68"/>
      <c r="BD408" s="68"/>
      <c r="BE408" s="15"/>
      <c r="BF408" s="5">
        <f t="shared" si="188"/>
        <v>12920</v>
      </c>
      <c r="BG408" s="41">
        <v>4530</v>
      </c>
      <c r="BH408" s="42">
        <v>2351</v>
      </c>
      <c r="BI408" s="42"/>
      <c r="BJ408" s="42"/>
      <c r="BK408" s="42">
        <v>6039</v>
      </c>
      <c r="BL408" s="42"/>
      <c r="BM408" s="15"/>
    </row>
    <row r="409" spans="1:65" outlineLevel="5" x14ac:dyDescent="0.3">
      <c r="A409" s="22">
        <f t="shared" si="174"/>
        <v>12</v>
      </c>
      <c r="B409" s="9">
        <f t="shared" si="159"/>
        <v>45274</v>
      </c>
      <c r="C409" s="51">
        <v>302394</v>
      </c>
      <c r="D409" s="64">
        <f t="shared" si="179"/>
        <v>35.799999999999997</v>
      </c>
      <c r="E409" s="12">
        <v>36.5</v>
      </c>
      <c r="F409" s="12">
        <v>35</v>
      </c>
      <c r="G409" s="12"/>
      <c r="H409" s="12"/>
      <c r="I409" s="12"/>
      <c r="J409" s="12"/>
      <c r="K409" s="12"/>
      <c r="L409" s="12"/>
      <c r="M409" s="74">
        <f t="shared" si="180"/>
        <v>7.2</v>
      </c>
      <c r="N409" s="83">
        <v>7.15</v>
      </c>
      <c r="O409" s="83">
        <v>7.2</v>
      </c>
      <c r="P409" s="83"/>
      <c r="Q409" s="83"/>
      <c r="R409" s="83"/>
      <c r="S409" s="83"/>
      <c r="T409" s="83"/>
      <c r="U409" s="83"/>
      <c r="V409" s="5" t="str">
        <f t="shared" si="181"/>
        <v/>
      </c>
      <c r="W409" s="41"/>
      <c r="X409" s="41"/>
      <c r="Y409" s="41"/>
      <c r="Z409" s="41"/>
      <c r="AA409" s="41"/>
      <c r="AB409" s="41"/>
      <c r="AC409" s="41"/>
      <c r="AD409" s="41"/>
      <c r="AE409" s="5" t="str">
        <f t="shared" si="182"/>
        <v/>
      </c>
      <c r="AF409" s="41"/>
      <c r="AG409" s="41"/>
      <c r="AH409" s="41"/>
      <c r="AI409" s="41"/>
      <c r="AJ409" s="41"/>
      <c r="AK409" s="41"/>
      <c r="AL409" s="41"/>
      <c r="AM409" s="41"/>
      <c r="AN409" s="41">
        <v>25.423728813559322</v>
      </c>
      <c r="AO409" s="41">
        <v>826</v>
      </c>
      <c r="AP409" s="110"/>
      <c r="AQ409" s="111"/>
      <c r="AR409" s="126" t="str">
        <f t="shared" si="183"/>
        <v/>
      </c>
      <c r="AS409" s="126" t="str">
        <f t="shared" si="184"/>
        <v/>
      </c>
      <c r="AT409" s="127">
        <v>1041</v>
      </c>
      <c r="AU409" s="128"/>
      <c r="AV409" s="129"/>
      <c r="AW409" s="126" t="str">
        <f t="shared" si="185"/>
        <v/>
      </c>
      <c r="AX409" s="126" t="str">
        <f t="shared" si="186"/>
        <v/>
      </c>
      <c r="AY409" s="64" t="str">
        <f t="shared" si="187"/>
        <v/>
      </c>
      <c r="AZ409" s="97">
        <v>79.81</v>
      </c>
      <c r="BA409" s="68"/>
      <c r="BB409" s="68"/>
      <c r="BC409" s="68"/>
      <c r="BD409" s="68"/>
      <c r="BE409" s="15"/>
      <c r="BF409" s="5">
        <f t="shared" si="188"/>
        <v>13504</v>
      </c>
      <c r="BG409" s="41">
        <v>5087</v>
      </c>
      <c r="BH409" s="42">
        <v>2351</v>
      </c>
      <c r="BI409" s="42"/>
      <c r="BJ409" s="42"/>
      <c r="BK409" s="42">
        <v>6066</v>
      </c>
      <c r="BL409" s="42"/>
      <c r="BM409" s="15"/>
    </row>
    <row r="410" spans="1:65" outlineLevel="5" x14ac:dyDescent="0.3">
      <c r="A410" s="22">
        <f t="shared" si="174"/>
        <v>12</v>
      </c>
      <c r="B410" s="9">
        <f t="shared" si="159"/>
        <v>45275</v>
      </c>
      <c r="C410" s="51">
        <v>341672</v>
      </c>
      <c r="D410" s="64">
        <f t="shared" si="179"/>
        <v>35.5</v>
      </c>
      <c r="E410" s="12">
        <v>35</v>
      </c>
      <c r="F410" s="12">
        <v>36</v>
      </c>
      <c r="G410" s="12"/>
      <c r="H410" s="12"/>
      <c r="I410" s="12"/>
      <c r="J410" s="12"/>
      <c r="K410" s="12"/>
      <c r="L410" s="12"/>
      <c r="M410" s="74">
        <f t="shared" si="180"/>
        <v>7.2</v>
      </c>
      <c r="N410" s="83">
        <v>7.14</v>
      </c>
      <c r="O410" s="83">
        <v>7.19</v>
      </c>
      <c r="P410" s="83"/>
      <c r="Q410" s="83"/>
      <c r="R410" s="83"/>
      <c r="S410" s="83"/>
      <c r="T410" s="83"/>
      <c r="U410" s="83"/>
      <c r="V410" s="5" t="str">
        <f t="shared" si="181"/>
        <v/>
      </c>
      <c r="W410" s="41"/>
      <c r="X410" s="41"/>
      <c r="Y410" s="41"/>
      <c r="Z410" s="41"/>
      <c r="AA410" s="41"/>
      <c r="AB410" s="41"/>
      <c r="AC410" s="41"/>
      <c r="AD410" s="41"/>
      <c r="AE410" s="5" t="str">
        <f t="shared" si="182"/>
        <v/>
      </c>
      <c r="AF410" s="41"/>
      <c r="AG410" s="41"/>
      <c r="AH410" s="41"/>
      <c r="AI410" s="41"/>
      <c r="AJ410" s="41"/>
      <c r="AK410" s="41"/>
      <c r="AL410" s="41"/>
      <c r="AM410" s="41"/>
      <c r="AN410" s="41">
        <v>24.027459954233411</v>
      </c>
      <c r="AO410" s="41">
        <v>874</v>
      </c>
      <c r="AP410" s="110"/>
      <c r="AQ410" s="111"/>
      <c r="AR410" s="126" t="str">
        <f t="shared" si="183"/>
        <v/>
      </c>
      <c r="AS410" s="126" t="str">
        <f t="shared" si="184"/>
        <v/>
      </c>
      <c r="AT410" s="127">
        <v>1044</v>
      </c>
      <c r="AU410" s="128"/>
      <c r="AV410" s="129"/>
      <c r="AW410" s="126" t="str">
        <f t="shared" si="185"/>
        <v/>
      </c>
      <c r="AX410" s="126" t="str">
        <f t="shared" si="186"/>
        <v/>
      </c>
      <c r="AY410" s="64" t="str">
        <f t="shared" si="187"/>
        <v/>
      </c>
      <c r="AZ410" s="97">
        <v>81.67</v>
      </c>
      <c r="BA410" s="68">
        <v>63.8</v>
      </c>
      <c r="BB410" s="68">
        <v>35.200000000000003</v>
      </c>
      <c r="BC410" s="68">
        <v>3</v>
      </c>
      <c r="BD410" s="68"/>
      <c r="BE410" s="15"/>
      <c r="BF410" s="5">
        <f t="shared" si="188"/>
        <v>13035</v>
      </c>
      <c r="BG410" s="41">
        <v>4600</v>
      </c>
      <c r="BH410" s="42">
        <v>2351</v>
      </c>
      <c r="BI410" s="42"/>
      <c r="BJ410" s="42"/>
      <c r="BK410" s="42">
        <v>6084</v>
      </c>
      <c r="BL410" s="42"/>
      <c r="BM410" s="15"/>
    </row>
    <row r="411" spans="1:65" outlineLevel="5" x14ac:dyDescent="0.3">
      <c r="A411" s="22">
        <f t="shared" si="174"/>
        <v>12</v>
      </c>
      <c r="B411" s="9">
        <f t="shared" si="159"/>
        <v>45276</v>
      </c>
      <c r="C411" s="51">
        <v>343863</v>
      </c>
      <c r="D411" s="64">
        <f t="shared" si="179"/>
        <v>35.299999999999997</v>
      </c>
      <c r="E411" s="12">
        <v>35</v>
      </c>
      <c r="F411" s="12">
        <v>35.5</v>
      </c>
      <c r="G411" s="12"/>
      <c r="H411" s="12"/>
      <c r="I411" s="12"/>
      <c r="J411" s="12"/>
      <c r="K411" s="12"/>
      <c r="L411" s="12"/>
      <c r="M411" s="74">
        <f t="shared" si="180"/>
        <v>7.2</v>
      </c>
      <c r="N411" s="83">
        <v>7.16</v>
      </c>
      <c r="O411" s="83">
        <v>7.2</v>
      </c>
      <c r="P411" s="83"/>
      <c r="Q411" s="83"/>
      <c r="R411" s="83"/>
      <c r="S411" s="83"/>
      <c r="T411" s="83"/>
      <c r="U411" s="83"/>
      <c r="V411" s="5" t="str">
        <f t="shared" si="181"/>
        <v/>
      </c>
      <c r="W411" s="41"/>
      <c r="X411" s="41"/>
      <c r="Y411" s="41"/>
      <c r="Z411" s="41"/>
      <c r="AA411" s="41"/>
      <c r="AB411" s="41"/>
      <c r="AC411" s="41"/>
      <c r="AD411" s="41"/>
      <c r="AE411" s="5" t="str">
        <f t="shared" si="182"/>
        <v/>
      </c>
      <c r="AF411" s="41"/>
      <c r="AG411" s="41"/>
      <c r="AH411" s="41"/>
      <c r="AI411" s="41"/>
      <c r="AJ411" s="41"/>
      <c r="AK411" s="41"/>
      <c r="AL411" s="41"/>
      <c r="AM411" s="41"/>
      <c r="AN411" s="41">
        <v>20.95808383233533</v>
      </c>
      <c r="AO411" s="41">
        <v>1002</v>
      </c>
      <c r="AP411" s="110"/>
      <c r="AQ411" s="111"/>
      <c r="AR411" s="126" t="str">
        <f t="shared" si="183"/>
        <v/>
      </c>
      <c r="AS411" s="126" t="str">
        <f t="shared" si="184"/>
        <v/>
      </c>
      <c r="AT411" s="127">
        <v>1147</v>
      </c>
      <c r="AU411" s="128"/>
      <c r="AV411" s="129"/>
      <c r="AW411" s="126" t="str">
        <f t="shared" si="185"/>
        <v/>
      </c>
      <c r="AX411" s="126" t="str">
        <f t="shared" si="186"/>
        <v/>
      </c>
      <c r="AY411" s="64" t="str">
        <f t="shared" si="187"/>
        <v/>
      </c>
      <c r="AZ411" s="97">
        <v>80.52</v>
      </c>
      <c r="BA411" s="68"/>
      <c r="BB411" s="68"/>
      <c r="BC411" s="68"/>
      <c r="BD411" s="68"/>
      <c r="BE411" s="15"/>
      <c r="BF411" s="5">
        <f t="shared" si="188"/>
        <v>12032</v>
      </c>
      <c r="BG411" s="41">
        <v>3712</v>
      </c>
      <c r="BH411" s="42">
        <v>2351</v>
      </c>
      <c r="BI411" s="42"/>
      <c r="BJ411" s="42"/>
      <c r="BK411" s="42">
        <v>5969</v>
      </c>
      <c r="BL411" s="42"/>
      <c r="BM411" s="15"/>
    </row>
    <row r="412" spans="1:65" outlineLevel="5" x14ac:dyDescent="0.3">
      <c r="A412" s="22">
        <f t="shared" si="174"/>
        <v>12</v>
      </c>
      <c r="B412" s="9">
        <f t="shared" si="159"/>
        <v>45277</v>
      </c>
      <c r="C412" s="51">
        <v>325316</v>
      </c>
      <c r="D412" s="64">
        <f t="shared" si="179"/>
        <v>36</v>
      </c>
      <c r="E412" s="12">
        <v>36</v>
      </c>
      <c r="F412" s="12">
        <v>36</v>
      </c>
      <c r="G412" s="12"/>
      <c r="H412" s="12"/>
      <c r="I412" s="12"/>
      <c r="J412" s="12"/>
      <c r="K412" s="12"/>
      <c r="L412" s="12"/>
      <c r="M412" s="74">
        <f t="shared" si="180"/>
        <v>7.2</v>
      </c>
      <c r="N412" s="83">
        <v>7.15</v>
      </c>
      <c r="O412" s="83">
        <v>7.18</v>
      </c>
      <c r="P412" s="83"/>
      <c r="Q412" s="83"/>
      <c r="R412" s="83"/>
      <c r="S412" s="83"/>
      <c r="T412" s="83"/>
      <c r="U412" s="83"/>
      <c r="V412" s="5" t="str">
        <f t="shared" si="181"/>
        <v/>
      </c>
      <c r="W412" s="41"/>
      <c r="X412" s="41"/>
      <c r="Y412" s="41"/>
      <c r="Z412" s="41"/>
      <c r="AA412" s="41"/>
      <c r="AB412" s="41"/>
      <c r="AC412" s="41"/>
      <c r="AD412" s="41"/>
      <c r="AE412" s="5" t="str">
        <f t="shared" si="182"/>
        <v/>
      </c>
      <c r="AF412" s="41"/>
      <c r="AG412" s="41"/>
      <c r="AH412" s="41"/>
      <c r="AI412" s="41"/>
      <c r="AJ412" s="41"/>
      <c r="AK412" s="41"/>
      <c r="AL412" s="41"/>
      <c r="AM412" s="41"/>
      <c r="AN412" s="41">
        <v>21.341463414634145</v>
      </c>
      <c r="AO412" s="41">
        <v>984</v>
      </c>
      <c r="AP412" s="110"/>
      <c r="AQ412" s="111"/>
      <c r="AR412" s="126" t="str">
        <f t="shared" si="183"/>
        <v/>
      </c>
      <c r="AS412" s="126" t="str">
        <f t="shared" si="184"/>
        <v/>
      </c>
      <c r="AT412" s="127">
        <v>1130</v>
      </c>
      <c r="AU412" s="128"/>
      <c r="AV412" s="129"/>
      <c r="AW412" s="126" t="str">
        <f t="shared" si="185"/>
        <v/>
      </c>
      <c r="AX412" s="126" t="str">
        <f t="shared" si="186"/>
        <v/>
      </c>
      <c r="AY412" s="64" t="str">
        <f t="shared" si="187"/>
        <v/>
      </c>
      <c r="AZ412" s="97">
        <v>80.31</v>
      </c>
      <c r="BA412" s="68"/>
      <c r="BB412" s="68"/>
      <c r="BC412" s="68"/>
      <c r="BD412" s="68"/>
      <c r="BE412" s="15"/>
      <c r="BF412" s="5">
        <f t="shared" si="188"/>
        <v>13160</v>
      </c>
      <c r="BG412" s="41">
        <v>4994</v>
      </c>
      <c r="BH412" s="42">
        <v>2352</v>
      </c>
      <c r="BI412" s="42"/>
      <c r="BJ412" s="42"/>
      <c r="BK412" s="42">
        <v>5814</v>
      </c>
      <c r="BL412" s="42"/>
      <c r="BM412" s="15"/>
    </row>
    <row r="413" spans="1:65" outlineLevel="5" x14ac:dyDescent="0.3">
      <c r="A413" s="22">
        <f t="shared" si="174"/>
        <v>12</v>
      </c>
      <c r="B413" s="9">
        <f t="shared" si="159"/>
        <v>45278</v>
      </c>
      <c r="C413" s="51">
        <v>310292</v>
      </c>
      <c r="D413" s="64">
        <f t="shared" si="179"/>
        <v>36</v>
      </c>
      <c r="E413" s="12">
        <v>36</v>
      </c>
      <c r="F413" s="12">
        <v>36</v>
      </c>
      <c r="G413" s="12"/>
      <c r="H413" s="12"/>
      <c r="I413" s="12"/>
      <c r="J413" s="12"/>
      <c r="K413" s="12"/>
      <c r="L413" s="12"/>
      <c r="M413" s="74">
        <f t="shared" si="180"/>
        <v>7.2</v>
      </c>
      <c r="N413" s="83">
        <v>7.14</v>
      </c>
      <c r="O413" s="83">
        <v>7.17</v>
      </c>
      <c r="P413" s="83"/>
      <c r="Q413" s="83"/>
      <c r="R413" s="83"/>
      <c r="S413" s="83"/>
      <c r="T413" s="83"/>
      <c r="U413" s="83"/>
      <c r="V413" s="5" t="str">
        <f t="shared" si="181"/>
        <v/>
      </c>
      <c r="W413" s="41"/>
      <c r="X413" s="41"/>
      <c r="Y413" s="41"/>
      <c r="Z413" s="41"/>
      <c r="AA413" s="41"/>
      <c r="AB413" s="41"/>
      <c r="AC413" s="41"/>
      <c r="AD413" s="41"/>
      <c r="AE413" s="5" t="str">
        <f t="shared" si="182"/>
        <v/>
      </c>
      <c r="AF413" s="41"/>
      <c r="AG413" s="41"/>
      <c r="AH413" s="41"/>
      <c r="AI413" s="41"/>
      <c r="AJ413" s="41"/>
      <c r="AK413" s="41"/>
      <c r="AL413" s="41"/>
      <c r="AM413" s="41"/>
      <c r="AN413" s="41">
        <v>28.225806451612904</v>
      </c>
      <c r="AO413" s="41">
        <v>744</v>
      </c>
      <c r="AP413" s="110"/>
      <c r="AQ413" s="111"/>
      <c r="AR413" s="126" t="str">
        <f t="shared" si="183"/>
        <v/>
      </c>
      <c r="AS413" s="126" t="str">
        <f t="shared" si="184"/>
        <v/>
      </c>
      <c r="AT413" s="127">
        <v>931</v>
      </c>
      <c r="AU413" s="128"/>
      <c r="AV413" s="129"/>
      <c r="AW413" s="126" t="str">
        <f t="shared" si="185"/>
        <v/>
      </c>
      <c r="AX413" s="126" t="str">
        <f t="shared" si="186"/>
        <v/>
      </c>
      <c r="AY413" s="64" t="str">
        <f t="shared" si="187"/>
        <v/>
      </c>
      <c r="AZ413" s="97">
        <v>79.92</v>
      </c>
      <c r="BA413" s="68"/>
      <c r="BB413" s="68"/>
      <c r="BC413" s="68"/>
      <c r="BD413" s="68"/>
      <c r="BE413" s="15"/>
      <c r="BF413" s="5">
        <f t="shared" si="188"/>
        <v>12380</v>
      </c>
      <c r="BG413" s="41">
        <v>4194</v>
      </c>
      <c r="BH413" s="42">
        <v>2350</v>
      </c>
      <c r="BI413" s="42"/>
      <c r="BJ413" s="42"/>
      <c r="BK413" s="42">
        <v>5836</v>
      </c>
      <c r="BL413" s="42"/>
      <c r="BM413" s="15"/>
    </row>
    <row r="414" spans="1:65" outlineLevel="5" x14ac:dyDescent="0.3">
      <c r="A414" s="22">
        <f t="shared" si="174"/>
        <v>12</v>
      </c>
      <c r="B414" s="9">
        <f t="shared" si="159"/>
        <v>45279</v>
      </c>
      <c r="C414" s="51">
        <v>313047</v>
      </c>
      <c r="D414" s="64">
        <f t="shared" si="179"/>
        <v>34</v>
      </c>
      <c r="E414" s="12">
        <v>34</v>
      </c>
      <c r="F414" s="12">
        <v>34</v>
      </c>
      <c r="G414" s="12"/>
      <c r="H414" s="12"/>
      <c r="I414" s="12"/>
      <c r="J414" s="12"/>
      <c r="K414" s="12"/>
      <c r="L414" s="12"/>
      <c r="M414" s="74">
        <f t="shared" si="180"/>
        <v>7.2</v>
      </c>
      <c r="N414" s="83">
        <v>7.16</v>
      </c>
      <c r="O414" s="83">
        <v>7.19</v>
      </c>
      <c r="P414" s="83"/>
      <c r="Q414" s="83"/>
      <c r="R414" s="83"/>
      <c r="S414" s="83"/>
      <c r="T414" s="83"/>
      <c r="U414" s="83"/>
      <c r="V414" s="5" t="str">
        <f t="shared" si="181"/>
        <v/>
      </c>
      <c r="W414" s="41"/>
      <c r="X414" s="41"/>
      <c r="Y414" s="41"/>
      <c r="Z414" s="41"/>
      <c r="AA414" s="41"/>
      <c r="AB414" s="41"/>
      <c r="AC414" s="41"/>
      <c r="AD414" s="41"/>
      <c r="AE414" s="5" t="str">
        <f t="shared" si="182"/>
        <v/>
      </c>
      <c r="AF414" s="41"/>
      <c r="AG414" s="41"/>
      <c r="AH414" s="41"/>
      <c r="AI414" s="41"/>
      <c r="AJ414" s="41"/>
      <c r="AK414" s="41"/>
      <c r="AL414" s="41"/>
      <c r="AM414" s="41"/>
      <c r="AN414" s="41">
        <v>17.979452054794521</v>
      </c>
      <c r="AO414" s="41">
        <v>1168</v>
      </c>
      <c r="AP414" s="110"/>
      <c r="AQ414" s="111"/>
      <c r="AR414" s="126" t="str">
        <f t="shared" si="183"/>
        <v/>
      </c>
      <c r="AS414" s="126" t="str">
        <f t="shared" si="184"/>
        <v/>
      </c>
      <c r="AT414" s="127">
        <v>1218</v>
      </c>
      <c r="AU414" s="128"/>
      <c r="AV414" s="129"/>
      <c r="AW414" s="126" t="str">
        <f t="shared" si="185"/>
        <v/>
      </c>
      <c r="AX414" s="126" t="str">
        <f t="shared" si="186"/>
        <v/>
      </c>
      <c r="AY414" s="64" t="str">
        <f t="shared" si="187"/>
        <v/>
      </c>
      <c r="AZ414" s="97">
        <v>81.12</v>
      </c>
      <c r="BA414" s="68"/>
      <c r="BB414" s="68"/>
      <c r="BC414" s="68"/>
      <c r="BD414" s="68"/>
      <c r="BE414" s="15"/>
      <c r="BF414" s="5">
        <f t="shared" si="188"/>
        <v>12583</v>
      </c>
      <c r="BG414" s="41">
        <v>4256</v>
      </c>
      <c r="BH414" s="42">
        <v>2352</v>
      </c>
      <c r="BI414" s="42"/>
      <c r="BJ414" s="42"/>
      <c r="BK414" s="42">
        <v>5975</v>
      </c>
      <c r="BL414" s="42"/>
      <c r="BM414" s="15"/>
    </row>
    <row r="415" spans="1:65" outlineLevel="5" x14ac:dyDescent="0.3">
      <c r="A415" s="22">
        <f t="shared" si="174"/>
        <v>12</v>
      </c>
      <c r="B415" s="9">
        <f t="shared" si="159"/>
        <v>45280</v>
      </c>
      <c r="C415" s="51">
        <v>302395</v>
      </c>
      <c r="D415" s="64">
        <f t="shared" si="179"/>
        <v>34.5</v>
      </c>
      <c r="E415" s="12">
        <v>34</v>
      </c>
      <c r="F415" s="12">
        <v>35</v>
      </c>
      <c r="G415" s="12"/>
      <c r="H415" s="12"/>
      <c r="I415" s="12"/>
      <c r="J415" s="12"/>
      <c r="K415" s="12"/>
      <c r="L415" s="12"/>
      <c r="M415" s="74">
        <f t="shared" si="180"/>
        <v>7.2</v>
      </c>
      <c r="N415" s="83">
        <v>7.15</v>
      </c>
      <c r="O415" s="83">
        <v>7.18</v>
      </c>
      <c r="P415" s="83"/>
      <c r="Q415" s="83"/>
      <c r="R415" s="83"/>
      <c r="S415" s="83"/>
      <c r="T415" s="83"/>
      <c r="U415" s="83"/>
      <c r="V415" s="5" t="str">
        <f t="shared" si="181"/>
        <v/>
      </c>
      <c r="W415" s="41"/>
      <c r="X415" s="41"/>
      <c r="Y415" s="41"/>
      <c r="Z415" s="41"/>
      <c r="AA415" s="41"/>
      <c r="AB415" s="41"/>
      <c r="AC415" s="41"/>
      <c r="AD415" s="41"/>
      <c r="AE415" s="5" t="str">
        <f t="shared" si="182"/>
        <v/>
      </c>
      <c r="AF415" s="41"/>
      <c r="AG415" s="41"/>
      <c r="AH415" s="41"/>
      <c r="AI415" s="41"/>
      <c r="AJ415" s="41"/>
      <c r="AK415" s="41"/>
      <c r="AL415" s="41"/>
      <c r="AM415" s="41"/>
      <c r="AN415" s="41">
        <v>20.833333333333332</v>
      </c>
      <c r="AO415" s="41">
        <v>1008</v>
      </c>
      <c r="AP415" s="110"/>
      <c r="AQ415" s="111"/>
      <c r="AR415" s="126" t="str">
        <f t="shared" si="183"/>
        <v/>
      </c>
      <c r="AS415" s="126" t="str">
        <f t="shared" si="184"/>
        <v/>
      </c>
      <c r="AT415" s="127">
        <v>1086</v>
      </c>
      <c r="AU415" s="128"/>
      <c r="AV415" s="129"/>
      <c r="AW415" s="126" t="str">
        <f t="shared" si="185"/>
        <v/>
      </c>
      <c r="AX415" s="126" t="str">
        <f t="shared" si="186"/>
        <v/>
      </c>
      <c r="AY415" s="64" t="str">
        <f t="shared" si="187"/>
        <v/>
      </c>
      <c r="AZ415" s="97">
        <v>80.08</v>
      </c>
      <c r="BA415" s="68"/>
      <c r="BB415" s="68"/>
      <c r="BC415" s="68"/>
      <c r="BD415" s="68"/>
      <c r="BE415" s="15"/>
      <c r="BF415" s="5">
        <f t="shared" si="188"/>
        <v>12046</v>
      </c>
      <c r="BG415" s="41">
        <v>3745</v>
      </c>
      <c r="BH415" s="42">
        <v>2352</v>
      </c>
      <c r="BI415" s="42"/>
      <c r="BJ415" s="42"/>
      <c r="BK415" s="42">
        <v>5949</v>
      </c>
      <c r="BL415" s="42"/>
      <c r="BM415" s="15"/>
    </row>
    <row r="416" spans="1:65" outlineLevel="5" x14ac:dyDescent="0.3">
      <c r="A416" s="22">
        <f t="shared" si="174"/>
        <v>12</v>
      </c>
      <c r="B416" s="9">
        <f t="shared" ref="B416:B426" si="189">B415+1</f>
        <v>45281</v>
      </c>
      <c r="C416" s="51">
        <v>297814</v>
      </c>
      <c r="D416" s="64">
        <f t="shared" si="179"/>
        <v>34.299999999999997</v>
      </c>
      <c r="E416" s="12">
        <v>34</v>
      </c>
      <c r="F416" s="12">
        <v>34.5</v>
      </c>
      <c r="G416" s="12"/>
      <c r="H416" s="12"/>
      <c r="I416" s="12"/>
      <c r="J416" s="12"/>
      <c r="K416" s="12"/>
      <c r="L416" s="12"/>
      <c r="M416" s="74">
        <f t="shared" si="180"/>
        <v>7.2</v>
      </c>
      <c r="N416" s="83">
        <v>7.19</v>
      </c>
      <c r="O416" s="83">
        <v>7.2</v>
      </c>
      <c r="P416" s="83"/>
      <c r="Q416" s="83"/>
      <c r="R416" s="83"/>
      <c r="S416" s="83"/>
      <c r="T416" s="83"/>
      <c r="U416" s="83"/>
      <c r="V416" s="5">
        <f t="shared" si="181"/>
        <v>137.5</v>
      </c>
      <c r="W416" s="41">
        <v>109</v>
      </c>
      <c r="X416" s="41">
        <v>166</v>
      </c>
      <c r="Y416" s="41"/>
      <c r="Z416" s="41"/>
      <c r="AA416" s="41"/>
      <c r="AB416" s="41"/>
      <c r="AC416" s="41"/>
      <c r="AD416" s="41"/>
      <c r="AE416" s="5">
        <f t="shared" si="182"/>
        <v>4252.5</v>
      </c>
      <c r="AF416" s="41">
        <v>4440</v>
      </c>
      <c r="AG416" s="41">
        <v>4065</v>
      </c>
      <c r="AH416" s="41"/>
      <c r="AI416" s="41"/>
      <c r="AJ416" s="41"/>
      <c r="AK416" s="41"/>
      <c r="AL416" s="41"/>
      <c r="AM416" s="41"/>
      <c r="AN416" s="41">
        <v>22.975929978118163</v>
      </c>
      <c r="AO416" s="41">
        <v>914</v>
      </c>
      <c r="AP416" s="110">
        <v>4.47</v>
      </c>
      <c r="AQ416" s="111">
        <v>3.59</v>
      </c>
      <c r="AR416" s="126">
        <f t="shared" si="183"/>
        <v>80.313199105145415</v>
      </c>
      <c r="AS416" s="126">
        <f t="shared" si="184"/>
        <v>19.686800894854585</v>
      </c>
      <c r="AT416" s="127">
        <v>972</v>
      </c>
      <c r="AU416" s="128">
        <v>2.4</v>
      </c>
      <c r="AV416" s="129">
        <v>1.65</v>
      </c>
      <c r="AW416" s="126">
        <f t="shared" si="185"/>
        <v>68.75</v>
      </c>
      <c r="AX416" s="126">
        <f t="shared" si="186"/>
        <v>31.25</v>
      </c>
      <c r="AY416" s="64">
        <f t="shared" si="187"/>
        <v>46.072423398328688</v>
      </c>
      <c r="AZ416" s="97">
        <v>81.36</v>
      </c>
      <c r="BA416" s="68"/>
      <c r="BB416" s="68"/>
      <c r="BC416" s="68"/>
      <c r="BD416" s="68"/>
      <c r="BE416" s="15"/>
      <c r="BF416" s="5">
        <f t="shared" si="188"/>
        <v>12625</v>
      </c>
      <c r="BG416" s="41">
        <v>4466</v>
      </c>
      <c r="BH416" s="42">
        <v>2352</v>
      </c>
      <c r="BI416" s="42"/>
      <c r="BJ416" s="42"/>
      <c r="BK416" s="42">
        <v>5807</v>
      </c>
      <c r="BL416" s="42"/>
      <c r="BM416" s="15"/>
    </row>
    <row r="417" spans="1:65" outlineLevel="5" x14ac:dyDescent="0.3">
      <c r="A417" s="22">
        <f t="shared" si="174"/>
        <v>12</v>
      </c>
      <c r="B417" s="9">
        <f t="shared" si="189"/>
        <v>45282</v>
      </c>
      <c r="C417" s="51">
        <v>293111</v>
      </c>
      <c r="D417" s="64">
        <f t="shared" si="179"/>
        <v>34.299999999999997</v>
      </c>
      <c r="E417" s="12">
        <v>34</v>
      </c>
      <c r="F417" s="12">
        <v>34.5</v>
      </c>
      <c r="G417" s="12"/>
      <c r="H417" s="12"/>
      <c r="I417" s="12"/>
      <c r="J417" s="12"/>
      <c r="K417" s="12"/>
      <c r="L417" s="12"/>
      <c r="M417" s="74">
        <f t="shared" si="180"/>
        <v>7.2</v>
      </c>
      <c r="N417" s="83">
        <v>7.18</v>
      </c>
      <c r="O417" s="83">
        <v>7.17</v>
      </c>
      <c r="P417" s="83"/>
      <c r="Q417" s="83"/>
      <c r="R417" s="83"/>
      <c r="S417" s="83"/>
      <c r="T417" s="83"/>
      <c r="U417" s="83"/>
      <c r="V417" s="5" t="str">
        <f t="shared" si="181"/>
        <v/>
      </c>
      <c r="W417" s="41"/>
      <c r="X417" s="41"/>
      <c r="Y417" s="41"/>
      <c r="Z417" s="41"/>
      <c r="AA417" s="41"/>
      <c r="AB417" s="41"/>
      <c r="AC417" s="41"/>
      <c r="AD417" s="41"/>
      <c r="AE417" s="5" t="str">
        <f t="shared" si="182"/>
        <v/>
      </c>
      <c r="AF417" s="41"/>
      <c r="AG417" s="41"/>
      <c r="AH417" s="41"/>
      <c r="AI417" s="41"/>
      <c r="AJ417" s="41"/>
      <c r="AK417" s="41"/>
      <c r="AL417" s="41"/>
      <c r="AM417" s="41"/>
      <c r="AN417" s="41">
        <v>27.486910994764397</v>
      </c>
      <c r="AO417" s="41">
        <v>764</v>
      </c>
      <c r="AP417" s="110"/>
      <c r="AQ417" s="111"/>
      <c r="AR417" s="126" t="str">
        <f t="shared" si="183"/>
        <v/>
      </c>
      <c r="AS417" s="126" t="str">
        <f t="shared" si="184"/>
        <v/>
      </c>
      <c r="AT417" s="127">
        <v>893</v>
      </c>
      <c r="AU417" s="128"/>
      <c r="AV417" s="129"/>
      <c r="AW417" s="126" t="str">
        <f t="shared" si="185"/>
        <v/>
      </c>
      <c r="AX417" s="126" t="str">
        <f t="shared" si="186"/>
        <v/>
      </c>
      <c r="AY417" s="64" t="str">
        <f t="shared" si="187"/>
        <v/>
      </c>
      <c r="AZ417" s="97">
        <v>80.3</v>
      </c>
      <c r="BA417" s="68">
        <v>64.5</v>
      </c>
      <c r="BB417" s="68">
        <v>34.799999999999997</v>
      </c>
      <c r="BC417" s="68">
        <v>6</v>
      </c>
      <c r="BD417" s="68"/>
      <c r="BE417" s="15"/>
      <c r="BF417" s="5">
        <f t="shared" si="188"/>
        <v>15744</v>
      </c>
      <c r="BG417" s="41">
        <v>7924</v>
      </c>
      <c r="BH417" s="42">
        <v>2352</v>
      </c>
      <c r="BI417" s="42"/>
      <c r="BJ417" s="42"/>
      <c r="BK417" s="42">
        <v>5468</v>
      </c>
      <c r="BL417" s="42"/>
      <c r="BM417" s="15"/>
    </row>
    <row r="418" spans="1:65" outlineLevel="5" x14ac:dyDescent="0.3">
      <c r="A418" s="22">
        <f t="shared" si="174"/>
        <v>12</v>
      </c>
      <c r="B418" s="9">
        <f t="shared" si="189"/>
        <v>45283</v>
      </c>
      <c r="C418" s="51">
        <v>302469</v>
      </c>
      <c r="D418" s="64">
        <f t="shared" si="179"/>
        <v>34</v>
      </c>
      <c r="E418" s="12">
        <v>34</v>
      </c>
      <c r="F418" s="12">
        <v>34</v>
      </c>
      <c r="G418" s="12"/>
      <c r="H418" s="12"/>
      <c r="I418" s="12"/>
      <c r="J418" s="12"/>
      <c r="K418" s="12"/>
      <c r="L418" s="12"/>
      <c r="M418" s="74">
        <f t="shared" si="180"/>
        <v>7.2</v>
      </c>
      <c r="N418" s="83">
        <v>7.16</v>
      </c>
      <c r="O418" s="83">
        <v>7.17</v>
      </c>
      <c r="P418" s="83"/>
      <c r="Q418" s="83"/>
      <c r="R418" s="83"/>
      <c r="S418" s="83"/>
      <c r="T418" s="83"/>
      <c r="U418" s="83"/>
      <c r="V418" s="5" t="str">
        <f t="shared" si="181"/>
        <v/>
      </c>
      <c r="W418" s="41"/>
      <c r="X418" s="41"/>
      <c r="Y418" s="41"/>
      <c r="Z418" s="41"/>
      <c r="AA418" s="41"/>
      <c r="AB418" s="41"/>
      <c r="AC418" s="41"/>
      <c r="AD418" s="41"/>
      <c r="AE418" s="5" t="str">
        <f t="shared" si="182"/>
        <v/>
      </c>
      <c r="AF418" s="41"/>
      <c r="AG418" s="41"/>
      <c r="AH418" s="41"/>
      <c r="AI418" s="41"/>
      <c r="AJ418" s="41"/>
      <c r="AK418" s="41"/>
      <c r="AL418" s="41"/>
      <c r="AM418" s="41"/>
      <c r="AN418" s="41">
        <v>25.578562728380025</v>
      </c>
      <c r="AO418" s="41">
        <v>821</v>
      </c>
      <c r="AP418" s="110"/>
      <c r="AQ418" s="111"/>
      <c r="AR418" s="126" t="str">
        <f t="shared" si="183"/>
        <v/>
      </c>
      <c r="AS418" s="126" t="str">
        <f t="shared" si="184"/>
        <v/>
      </c>
      <c r="AT418" s="127">
        <v>887</v>
      </c>
      <c r="AU418" s="128"/>
      <c r="AV418" s="129"/>
      <c r="AW418" s="126" t="str">
        <f t="shared" si="185"/>
        <v/>
      </c>
      <c r="AX418" s="126" t="str">
        <f t="shared" si="186"/>
        <v/>
      </c>
      <c r="AY418" s="64" t="str">
        <f t="shared" si="187"/>
        <v/>
      </c>
      <c r="AZ418" s="97">
        <v>81.52</v>
      </c>
      <c r="BA418" s="68"/>
      <c r="BB418" s="68"/>
      <c r="BC418" s="68"/>
      <c r="BD418" s="68"/>
      <c r="BE418" s="15"/>
      <c r="BF418" s="5">
        <f t="shared" si="188"/>
        <v>17149</v>
      </c>
      <c r="BG418" s="41">
        <v>8908</v>
      </c>
      <c r="BH418" s="42">
        <v>2350</v>
      </c>
      <c r="BI418" s="42"/>
      <c r="BJ418" s="42"/>
      <c r="BK418" s="42">
        <v>5891</v>
      </c>
      <c r="BL418" s="42"/>
      <c r="BM418" s="15"/>
    </row>
    <row r="419" spans="1:65" outlineLevel="5" x14ac:dyDescent="0.3">
      <c r="A419" s="22">
        <f t="shared" si="174"/>
        <v>12</v>
      </c>
      <c r="B419" s="9">
        <f t="shared" si="189"/>
        <v>45284</v>
      </c>
      <c r="C419" s="51">
        <v>298514</v>
      </c>
      <c r="D419" s="64">
        <f t="shared" si="179"/>
        <v>34.5</v>
      </c>
      <c r="E419" s="12">
        <v>34</v>
      </c>
      <c r="F419" s="12">
        <v>35</v>
      </c>
      <c r="G419" s="12"/>
      <c r="H419" s="12"/>
      <c r="I419" s="12"/>
      <c r="J419" s="12"/>
      <c r="K419" s="12"/>
      <c r="L419" s="12"/>
      <c r="M419" s="74">
        <f t="shared" si="180"/>
        <v>7.2</v>
      </c>
      <c r="N419" s="83">
        <v>7.15</v>
      </c>
      <c r="O419" s="83">
        <v>7.17</v>
      </c>
      <c r="P419" s="83"/>
      <c r="Q419" s="83"/>
      <c r="R419" s="83"/>
      <c r="S419" s="83"/>
      <c r="T419" s="83"/>
      <c r="U419" s="83"/>
      <c r="V419" s="5" t="str">
        <f t="shared" si="181"/>
        <v/>
      </c>
      <c r="W419" s="41"/>
      <c r="X419" s="41"/>
      <c r="Y419" s="41"/>
      <c r="Z419" s="41"/>
      <c r="AA419" s="41"/>
      <c r="AB419" s="41"/>
      <c r="AC419" s="41"/>
      <c r="AD419" s="41"/>
      <c r="AE419" s="5" t="str">
        <f t="shared" si="182"/>
        <v/>
      </c>
      <c r="AF419" s="41"/>
      <c r="AG419" s="41"/>
      <c r="AH419" s="41"/>
      <c r="AI419" s="41"/>
      <c r="AJ419" s="41"/>
      <c r="AK419" s="41"/>
      <c r="AL419" s="41"/>
      <c r="AM419" s="41"/>
      <c r="AN419" s="41">
        <v>27.131782945736433</v>
      </c>
      <c r="AO419" s="41">
        <v>774</v>
      </c>
      <c r="AP419" s="110"/>
      <c r="AQ419" s="111"/>
      <c r="AR419" s="126" t="str">
        <f t="shared" si="183"/>
        <v/>
      </c>
      <c r="AS419" s="126" t="str">
        <f t="shared" si="184"/>
        <v/>
      </c>
      <c r="AT419" s="127">
        <v>896</v>
      </c>
      <c r="AU419" s="128"/>
      <c r="AV419" s="129"/>
      <c r="AW419" s="126" t="str">
        <f t="shared" si="185"/>
        <v/>
      </c>
      <c r="AX419" s="126" t="str">
        <f t="shared" si="186"/>
        <v/>
      </c>
      <c r="AY419" s="64" t="str">
        <f t="shared" si="187"/>
        <v/>
      </c>
      <c r="AZ419" s="97">
        <v>80.739999999999995</v>
      </c>
      <c r="BA419" s="68"/>
      <c r="BB419" s="68"/>
      <c r="BC419" s="68"/>
      <c r="BD419" s="68"/>
      <c r="BE419" s="15"/>
      <c r="BF419" s="5">
        <f t="shared" si="188"/>
        <v>14618</v>
      </c>
      <c r="BG419" s="41">
        <v>6339</v>
      </c>
      <c r="BH419" s="42">
        <v>2350</v>
      </c>
      <c r="BI419" s="42"/>
      <c r="BJ419" s="42"/>
      <c r="BK419" s="42">
        <v>5929</v>
      </c>
      <c r="BL419" s="42"/>
      <c r="BM419" s="15"/>
    </row>
    <row r="420" spans="1:65" outlineLevel="5" x14ac:dyDescent="0.3">
      <c r="A420" s="22">
        <f t="shared" si="174"/>
        <v>12</v>
      </c>
      <c r="B420" s="9">
        <f t="shared" si="189"/>
        <v>45285</v>
      </c>
      <c r="C420" s="51">
        <v>298673</v>
      </c>
      <c r="D420" s="64">
        <f t="shared" si="179"/>
        <v>35</v>
      </c>
      <c r="E420" s="12">
        <v>35</v>
      </c>
      <c r="F420" s="12">
        <v>35</v>
      </c>
      <c r="G420" s="12"/>
      <c r="H420" s="12"/>
      <c r="I420" s="12"/>
      <c r="J420" s="12"/>
      <c r="K420" s="12"/>
      <c r="L420" s="12"/>
      <c r="M420" s="74">
        <f t="shared" si="180"/>
        <v>7.2</v>
      </c>
      <c r="N420" s="83">
        <v>7.17</v>
      </c>
      <c r="O420" s="83">
        <v>7.16</v>
      </c>
      <c r="P420" s="83"/>
      <c r="Q420" s="83"/>
      <c r="R420" s="83"/>
      <c r="S420" s="83"/>
      <c r="T420" s="83"/>
      <c r="U420" s="83"/>
      <c r="V420" s="5" t="str">
        <f t="shared" si="181"/>
        <v/>
      </c>
      <c r="W420" s="41"/>
      <c r="X420" s="41"/>
      <c r="Y420" s="41"/>
      <c r="Z420" s="41"/>
      <c r="AA420" s="41"/>
      <c r="AB420" s="41"/>
      <c r="AC420" s="41"/>
      <c r="AD420" s="41"/>
      <c r="AE420" s="5" t="str">
        <f t="shared" si="182"/>
        <v/>
      </c>
      <c r="AF420" s="41"/>
      <c r="AG420" s="41"/>
      <c r="AH420" s="41"/>
      <c r="AI420" s="41"/>
      <c r="AJ420" s="41"/>
      <c r="AK420" s="41"/>
      <c r="AL420" s="41"/>
      <c r="AM420" s="41"/>
      <c r="AN420" s="41">
        <v>28.30188679245283</v>
      </c>
      <c r="AO420" s="41">
        <v>742</v>
      </c>
      <c r="AP420" s="110"/>
      <c r="AQ420" s="111"/>
      <c r="AR420" s="126" t="str">
        <f t="shared" si="183"/>
        <v/>
      </c>
      <c r="AS420" s="126" t="str">
        <f t="shared" si="184"/>
        <v/>
      </c>
      <c r="AT420" s="127">
        <v>873</v>
      </c>
      <c r="AU420" s="128"/>
      <c r="AV420" s="129"/>
      <c r="AW420" s="126" t="str">
        <f t="shared" si="185"/>
        <v/>
      </c>
      <c r="AX420" s="126" t="str">
        <f t="shared" si="186"/>
        <v/>
      </c>
      <c r="AY420" s="64" t="str">
        <f t="shared" si="187"/>
        <v/>
      </c>
      <c r="AZ420" s="97">
        <v>80.95</v>
      </c>
      <c r="BA420" s="68"/>
      <c r="BB420" s="68"/>
      <c r="BC420" s="68"/>
      <c r="BD420" s="68"/>
      <c r="BE420" s="15"/>
      <c r="BF420" s="5">
        <f t="shared" si="188"/>
        <v>14076</v>
      </c>
      <c r="BG420" s="41">
        <v>5782</v>
      </c>
      <c r="BH420" s="42">
        <v>2350</v>
      </c>
      <c r="BI420" s="42"/>
      <c r="BJ420" s="42"/>
      <c r="BK420" s="42">
        <v>5944</v>
      </c>
      <c r="BL420" s="42"/>
      <c r="BM420" s="15"/>
    </row>
    <row r="421" spans="1:65" outlineLevel="5" x14ac:dyDescent="0.3">
      <c r="A421" s="22">
        <f t="shared" si="174"/>
        <v>12</v>
      </c>
      <c r="B421" s="9">
        <f t="shared" si="189"/>
        <v>45286</v>
      </c>
      <c r="C421" s="51">
        <v>282795</v>
      </c>
      <c r="D421" s="64">
        <f t="shared" si="179"/>
        <v>35</v>
      </c>
      <c r="E421" s="12">
        <v>35</v>
      </c>
      <c r="F421" s="12">
        <v>35</v>
      </c>
      <c r="G421" s="12"/>
      <c r="H421" s="12"/>
      <c r="I421" s="12"/>
      <c r="J421" s="12"/>
      <c r="K421" s="12"/>
      <c r="L421" s="12"/>
      <c r="M421" s="74">
        <f t="shared" si="180"/>
        <v>7.1</v>
      </c>
      <c r="N421" s="83">
        <v>7.14</v>
      </c>
      <c r="O421" s="83">
        <v>7.15</v>
      </c>
      <c r="P421" s="83"/>
      <c r="Q421" s="83"/>
      <c r="R421" s="83"/>
      <c r="S421" s="83"/>
      <c r="T421" s="83"/>
      <c r="U421" s="83"/>
      <c r="V421" s="5" t="str">
        <f t="shared" si="181"/>
        <v/>
      </c>
      <c r="W421" s="41"/>
      <c r="X421" s="41"/>
      <c r="Y421" s="41"/>
      <c r="Z421" s="41"/>
      <c r="AA421" s="41"/>
      <c r="AB421" s="41"/>
      <c r="AC421" s="41"/>
      <c r="AD421" s="41"/>
      <c r="AE421" s="5" t="str">
        <f t="shared" si="182"/>
        <v/>
      </c>
      <c r="AF421" s="41"/>
      <c r="AG421" s="41"/>
      <c r="AH421" s="41"/>
      <c r="AI421" s="41"/>
      <c r="AJ421" s="41"/>
      <c r="AK421" s="41"/>
      <c r="AL421" s="41"/>
      <c r="AM421" s="41"/>
      <c r="AN421" s="41">
        <v>26.548672566371682</v>
      </c>
      <c r="AO421" s="41">
        <v>791</v>
      </c>
      <c r="AP421" s="110"/>
      <c r="AQ421" s="111"/>
      <c r="AR421" s="126" t="str">
        <f t="shared" si="183"/>
        <v/>
      </c>
      <c r="AS421" s="126" t="str">
        <f t="shared" si="184"/>
        <v/>
      </c>
      <c r="AT421" s="127">
        <v>882</v>
      </c>
      <c r="AU421" s="128"/>
      <c r="AV421" s="129"/>
      <c r="AW421" s="126" t="str">
        <f t="shared" si="185"/>
        <v/>
      </c>
      <c r="AX421" s="126" t="str">
        <f t="shared" si="186"/>
        <v/>
      </c>
      <c r="AY421" s="64" t="str">
        <f t="shared" si="187"/>
        <v/>
      </c>
      <c r="AZ421" s="97">
        <v>81.430000000000007</v>
      </c>
      <c r="BA421" s="68"/>
      <c r="BB421" s="68"/>
      <c r="BC421" s="68"/>
      <c r="BD421" s="68"/>
      <c r="BE421" s="15"/>
      <c r="BF421" s="5">
        <f t="shared" si="188"/>
        <v>14121</v>
      </c>
      <c r="BG421" s="41">
        <v>5781</v>
      </c>
      <c r="BH421" s="42">
        <v>2352</v>
      </c>
      <c r="BI421" s="42"/>
      <c r="BJ421" s="42"/>
      <c r="BK421" s="42">
        <v>5988</v>
      </c>
      <c r="BL421" s="42"/>
      <c r="BM421" s="15"/>
    </row>
    <row r="422" spans="1:65" outlineLevel="5" x14ac:dyDescent="0.3">
      <c r="A422" s="22">
        <f t="shared" si="174"/>
        <v>12</v>
      </c>
      <c r="B422" s="9">
        <f t="shared" si="189"/>
        <v>45287</v>
      </c>
      <c r="C422" s="51">
        <v>301804</v>
      </c>
      <c r="D422" s="64">
        <f t="shared" si="179"/>
        <v>35.299999999999997</v>
      </c>
      <c r="E422" s="12">
        <v>35.5</v>
      </c>
      <c r="F422" s="12">
        <v>35</v>
      </c>
      <c r="G422" s="12"/>
      <c r="H422" s="12"/>
      <c r="I422" s="12"/>
      <c r="J422" s="12"/>
      <c r="K422" s="12"/>
      <c r="L422" s="12"/>
      <c r="M422" s="74">
        <f t="shared" si="180"/>
        <v>7.2</v>
      </c>
      <c r="N422" s="83">
        <v>7.18</v>
      </c>
      <c r="O422" s="83">
        <v>7.19</v>
      </c>
      <c r="P422" s="83"/>
      <c r="Q422" s="83"/>
      <c r="R422" s="83"/>
      <c r="S422" s="83"/>
      <c r="T422" s="83"/>
      <c r="U422" s="83"/>
      <c r="V422" s="5" t="str">
        <f t="shared" si="181"/>
        <v/>
      </c>
      <c r="W422" s="41"/>
      <c r="X422" s="41"/>
      <c r="Y422" s="41"/>
      <c r="Z422" s="41"/>
      <c r="AA422" s="41"/>
      <c r="AB422" s="41"/>
      <c r="AC422" s="41"/>
      <c r="AD422" s="41"/>
      <c r="AE422" s="5" t="str">
        <f t="shared" si="182"/>
        <v/>
      </c>
      <c r="AF422" s="41"/>
      <c r="AG422" s="41"/>
      <c r="AH422" s="41"/>
      <c r="AI422" s="41"/>
      <c r="AJ422" s="41"/>
      <c r="AK422" s="41"/>
      <c r="AL422" s="41"/>
      <c r="AM422" s="41"/>
      <c r="AN422" s="41">
        <v>27.888446215139442</v>
      </c>
      <c r="AO422" s="41">
        <v>753</v>
      </c>
      <c r="AP422" s="110"/>
      <c r="AQ422" s="111"/>
      <c r="AR422" s="126" t="str">
        <f t="shared" si="183"/>
        <v/>
      </c>
      <c r="AS422" s="126" t="str">
        <f t="shared" si="184"/>
        <v/>
      </c>
      <c r="AT422" s="127">
        <v>837</v>
      </c>
      <c r="AU422" s="128"/>
      <c r="AV422" s="129"/>
      <c r="AW422" s="126" t="str">
        <f t="shared" si="185"/>
        <v/>
      </c>
      <c r="AX422" s="126" t="str">
        <f t="shared" si="186"/>
        <v/>
      </c>
      <c r="AY422" s="64" t="str">
        <f t="shared" si="187"/>
        <v/>
      </c>
      <c r="AZ422" s="97">
        <v>81.83</v>
      </c>
      <c r="BA422" s="68"/>
      <c r="BB422" s="68"/>
      <c r="BC422" s="68"/>
      <c r="BD422" s="68"/>
      <c r="BE422" s="15"/>
      <c r="BF422" s="5">
        <f t="shared" si="188"/>
        <v>14055</v>
      </c>
      <c r="BG422" s="41">
        <v>5626</v>
      </c>
      <c r="BH422" s="42">
        <v>2352</v>
      </c>
      <c r="BI422" s="42"/>
      <c r="BJ422" s="42"/>
      <c r="BK422" s="42">
        <v>6077</v>
      </c>
      <c r="BL422" s="42"/>
      <c r="BM422" s="15"/>
    </row>
    <row r="423" spans="1:65" outlineLevel="5" x14ac:dyDescent="0.3">
      <c r="A423" s="22">
        <f t="shared" si="174"/>
        <v>12</v>
      </c>
      <c r="B423" s="9">
        <f t="shared" si="189"/>
        <v>45288</v>
      </c>
      <c r="C423" s="51">
        <v>295600</v>
      </c>
      <c r="D423" s="64">
        <f t="shared" si="179"/>
        <v>35</v>
      </c>
      <c r="E423" s="12">
        <v>35</v>
      </c>
      <c r="F423" s="12">
        <v>35</v>
      </c>
      <c r="G423" s="12"/>
      <c r="H423" s="12"/>
      <c r="I423" s="12"/>
      <c r="J423" s="12"/>
      <c r="K423" s="12"/>
      <c r="L423" s="12"/>
      <c r="M423" s="74">
        <f t="shared" si="180"/>
        <v>7.3</v>
      </c>
      <c r="N423" s="83">
        <v>7.25</v>
      </c>
      <c r="O423" s="83">
        <v>7.25</v>
      </c>
      <c r="P423" s="83"/>
      <c r="Q423" s="83"/>
      <c r="R423" s="83"/>
      <c r="S423" s="83"/>
      <c r="T423" s="83"/>
      <c r="U423" s="83"/>
      <c r="V423" s="5">
        <f t="shared" si="181"/>
        <v>192.5</v>
      </c>
      <c r="W423" s="41">
        <v>159</v>
      </c>
      <c r="X423" s="41">
        <v>226</v>
      </c>
      <c r="Y423" s="41"/>
      <c r="Z423" s="41"/>
      <c r="AA423" s="41"/>
      <c r="AB423" s="41"/>
      <c r="AC423" s="41"/>
      <c r="AD423" s="41"/>
      <c r="AE423" s="5">
        <f t="shared" si="182"/>
        <v>4032.5</v>
      </c>
      <c r="AF423" s="41">
        <v>4005</v>
      </c>
      <c r="AG423" s="41">
        <v>4060</v>
      </c>
      <c r="AH423" s="41"/>
      <c r="AI423" s="41"/>
      <c r="AJ423" s="41"/>
      <c r="AK423" s="41"/>
      <c r="AL423" s="41"/>
      <c r="AM423" s="41"/>
      <c r="AN423" s="41">
        <v>24.561403508771932</v>
      </c>
      <c r="AO423" s="41">
        <v>855</v>
      </c>
      <c r="AP423" s="110">
        <v>4.43</v>
      </c>
      <c r="AQ423" s="111">
        <v>3.78</v>
      </c>
      <c r="AR423" s="126">
        <f t="shared" si="183"/>
        <v>85.327313769751683</v>
      </c>
      <c r="AS423" s="126">
        <f t="shared" si="184"/>
        <v>14.672686230248317</v>
      </c>
      <c r="AT423" s="127">
        <v>905</v>
      </c>
      <c r="AU423" s="128">
        <v>2.4700000000000002</v>
      </c>
      <c r="AV423" s="129">
        <v>1.7</v>
      </c>
      <c r="AW423" s="126">
        <f t="shared" si="185"/>
        <v>68.825910931174079</v>
      </c>
      <c r="AX423" s="126">
        <f t="shared" si="186"/>
        <v>31.174089068825921</v>
      </c>
      <c r="AY423" s="64">
        <f t="shared" si="187"/>
        <v>62.035319178176309</v>
      </c>
      <c r="AZ423" s="97">
        <v>82.22</v>
      </c>
      <c r="BA423" s="68"/>
      <c r="BB423" s="68"/>
      <c r="BC423" s="68"/>
      <c r="BD423" s="68"/>
      <c r="BE423" s="15"/>
      <c r="BF423" s="5">
        <f t="shared" si="188"/>
        <v>13999</v>
      </c>
      <c r="BG423" s="41">
        <v>5563</v>
      </c>
      <c r="BH423" s="42">
        <v>2352</v>
      </c>
      <c r="BI423" s="42"/>
      <c r="BJ423" s="42"/>
      <c r="BK423" s="42">
        <v>6084</v>
      </c>
      <c r="BL423" s="42"/>
      <c r="BM423" s="15"/>
    </row>
    <row r="424" spans="1:65" outlineLevel="5" x14ac:dyDescent="0.3">
      <c r="A424" s="22">
        <f t="shared" si="174"/>
        <v>12</v>
      </c>
      <c r="B424" s="9">
        <f t="shared" si="189"/>
        <v>45289</v>
      </c>
      <c r="C424" s="51">
        <v>268104</v>
      </c>
      <c r="D424" s="64">
        <f t="shared" si="179"/>
        <v>35.299999999999997</v>
      </c>
      <c r="E424" s="12">
        <v>35.5</v>
      </c>
      <c r="F424" s="12">
        <v>35</v>
      </c>
      <c r="G424" s="12"/>
      <c r="H424" s="12"/>
      <c r="I424" s="12"/>
      <c r="J424" s="12"/>
      <c r="K424" s="12"/>
      <c r="L424" s="12"/>
      <c r="M424" s="74">
        <f t="shared" si="180"/>
        <v>7.2</v>
      </c>
      <c r="N424" s="83">
        <v>7.23</v>
      </c>
      <c r="O424" s="83">
        <v>7.22</v>
      </c>
      <c r="P424" s="83"/>
      <c r="Q424" s="83"/>
      <c r="R424" s="83"/>
      <c r="S424" s="83"/>
      <c r="T424" s="83"/>
      <c r="U424" s="83"/>
      <c r="V424" s="5" t="str">
        <f t="shared" si="181"/>
        <v/>
      </c>
      <c r="W424" s="41"/>
      <c r="X424" s="41"/>
      <c r="Y424" s="41"/>
      <c r="Z424" s="41"/>
      <c r="AA424" s="41"/>
      <c r="AB424" s="41"/>
      <c r="AC424" s="41"/>
      <c r="AD424" s="41"/>
      <c r="AE424" s="5" t="str">
        <f t="shared" si="182"/>
        <v/>
      </c>
      <c r="AF424" s="41"/>
      <c r="AG424" s="41"/>
      <c r="AH424" s="41"/>
      <c r="AI424" s="41"/>
      <c r="AJ424" s="41"/>
      <c r="AK424" s="41"/>
      <c r="AL424" s="41"/>
      <c r="AM424" s="41"/>
      <c r="AN424" s="41">
        <v>24.970273483947683</v>
      </c>
      <c r="AO424" s="41">
        <v>841</v>
      </c>
      <c r="AP424" s="110"/>
      <c r="AQ424" s="111"/>
      <c r="AR424" s="126" t="str">
        <f t="shared" si="183"/>
        <v/>
      </c>
      <c r="AS424" s="126" t="str">
        <f t="shared" si="184"/>
        <v/>
      </c>
      <c r="AT424" s="127">
        <v>889</v>
      </c>
      <c r="AU424" s="128"/>
      <c r="AV424" s="129"/>
      <c r="AW424" s="126" t="str">
        <f t="shared" si="185"/>
        <v/>
      </c>
      <c r="AX424" s="126" t="str">
        <f t="shared" si="186"/>
        <v/>
      </c>
      <c r="AY424" s="64" t="str">
        <f t="shared" si="187"/>
        <v/>
      </c>
      <c r="AZ424" s="97">
        <v>81.459999999999994</v>
      </c>
      <c r="BA424" s="68">
        <v>63.4</v>
      </c>
      <c r="BB424" s="68">
        <v>35.700000000000003</v>
      </c>
      <c r="BC424" s="68">
        <v>105</v>
      </c>
      <c r="BD424" s="68"/>
      <c r="BE424" s="15"/>
      <c r="BF424" s="5">
        <f t="shared" si="188"/>
        <v>12729</v>
      </c>
      <c r="BG424" s="41">
        <v>4322</v>
      </c>
      <c r="BH424" s="42">
        <v>2352</v>
      </c>
      <c r="BI424" s="42"/>
      <c r="BJ424" s="42"/>
      <c r="BK424" s="42">
        <v>6055</v>
      </c>
      <c r="BL424" s="42"/>
      <c r="BM424" s="15"/>
    </row>
    <row r="425" spans="1:65" outlineLevel="5" x14ac:dyDescent="0.3">
      <c r="A425" s="22">
        <f t="shared" si="174"/>
        <v>12</v>
      </c>
      <c r="B425" s="9">
        <f t="shared" si="189"/>
        <v>45290</v>
      </c>
      <c r="C425" s="51">
        <v>264942</v>
      </c>
      <c r="D425" s="64">
        <f t="shared" si="179"/>
        <v>35.5</v>
      </c>
      <c r="E425" s="12">
        <v>36</v>
      </c>
      <c r="F425" s="12">
        <v>35</v>
      </c>
      <c r="G425" s="12"/>
      <c r="H425" s="12"/>
      <c r="I425" s="12"/>
      <c r="J425" s="12"/>
      <c r="K425" s="12"/>
      <c r="L425" s="12"/>
      <c r="M425" s="74">
        <f t="shared" si="180"/>
        <v>7.2</v>
      </c>
      <c r="N425" s="83">
        <v>7.2</v>
      </c>
      <c r="O425" s="83">
        <v>7.21</v>
      </c>
      <c r="P425" s="83"/>
      <c r="Q425" s="83"/>
      <c r="R425" s="83"/>
      <c r="S425" s="83"/>
      <c r="T425" s="83"/>
      <c r="U425" s="83"/>
      <c r="V425" s="5" t="str">
        <f t="shared" si="181"/>
        <v/>
      </c>
      <c r="W425" s="41"/>
      <c r="X425" s="41"/>
      <c r="Y425" s="41"/>
      <c r="Z425" s="41"/>
      <c r="AA425" s="41"/>
      <c r="AB425" s="41"/>
      <c r="AC425" s="41"/>
      <c r="AD425" s="41"/>
      <c r="AE425" s="5" t="str">
        <f t="shared" si="182"/>
        <v/>
      </c>
      <c r="AF425" s="41"/>
      <c r="AG425" s="41"/>
      <c r="AH425" s="41"/>
      <c r="AI425" s="41"/>
      <c r="AJ425" s="41"/>
      <c r="AK425" s="41"/>
      <c r="AL425" s="41"/>
      <c r="AM425" s="41"/>
      <c r="AN425" s="41">
        <v>23.569023569023567</v>
      </c>
      <c r="AO425" s="41">
        <v>891</v>
      </c>
      <c r="AP425" s="110"/>
      <c r="AQ425" s="111"/>
      <c r="AR425" s="126" t="str">
        <f t="shared" si="183"/>
        <v/>
      </c>
      <c r="AS425" s="126" t="str">
        <f t="shared" si="184"/>
        <v/>
      </c>
      <c r="AT425" s="127">
        <v>914</v>
      </c>
      <c r="AU425" s="128"/>
      <c r="AV425" s="129"/>
      <c r="AW425" s="126" t="str">
        <f t="shared" si="185"/>
        <v/>
      </c>
      <c r="AX425" s="126" t="str">
        <f t="shared" si="186"/>
        <v/>
      </c>
      <c r="AY425" s="64" t="str">
        <f t="shared" si="187"/>
        <v/>
      </c>
      <c r="AZ425" s="97">
        <v>80.89</v>
      </c>
      <c r="BA425" s="68"/>
      <c r="BB425" s="68"/>
      <c r="BC425" s="68"/>
      <c r="BD425" s="68"/>
      <c r="BE425" s="15"/>
      <c r="BF425" s="5">
        <f t="shared" si="188"/>
        <v>12131</v>
      </c>
      <c r="BG425" s="41">
        <v>3979</v>
      </c>
      <c r="BH425" s="42">
        <v>2352</v>
      </c>
      <c r="BI425" s="42"/>
      <c r="BJ425" s="42"/>
      <c r="BK425" s="42">
        <v>5800</v>
      </c>
      <c r="BL425" s="42"/>
      <c r="BM425" s="15"/>
    </row>
    <row r="426" spans="1:65" ht="17.25" outlineLevel="5" thickBot="1" x14ac:dyDescent="0.35">
      <c r="A426" s="23">
        <f t="shared" si="174"/>
        <v>12</v>
      </c>
      <c r="B426" s="10">
        <f t="shared" si="189"/>
        <v>45291</v>
      </c>
      <c r="C426" s="52">
        <v>275951</v>
      </c>
      <c r="D426" s="64">
        <f t="shared" si="179"/>
        <v>35.299999999999997</v>
      </c>
      <c r="E426" s="13">
        <v>35</v>
      </c>
      <c r="F426" s="13">
        <v>35.5</v>
      </c>
      <c r="G426" s="13"/>
      <c r="H426" s="13"/>
      <c r="I426" s="13"/>
      <c r="J426" s="13"/>
      <c r="K426" s="13"/>
      <c r="L426" s="13"/>
      <c r="M426" s="74">
        <f t="shared" si="180"/>
        <v>7.3</v>
      </c>
      <c r="N426" s="88">
        <v>7.24</v>
      </c>
      <c r="O426" s="88">
        <v>7.26</v>
      </c>
      <c r="P426" s="88"/>
      <c r="Q426" s="88"/>
      <c r="R426" s="88"/>
      <c r="S426" s="88"/>
      <c r="T426" s="88"/>
      <c r="U426" s="88"/>
      <c r="V426" s="5" t="str">
        <f t="shared" si="181"/>
        <v/>
      </c>
      <c r="W426" s="43"/>
      <c r="X426" s="43"/>
      <c r="Y426" s="43"/>
      <c r="Z426" s="43"/>
      <c r="AA426" s="43"/>
      <c r="AB426" s="43"/>
      <c r="AC426" s="43"/>
      <c r="AD426" s="43"/>
      <c r="AE426" s="5" t="str">
        <f t="shared" si="182"/>
        <v/>
      </c>
      <c r="AF426" s="43"/>
      <c r="AG426" s="43"/>
      <c r="AH426" s="43"/>
      <c r="AI426" s="43"/>
      <c r="AJ426" s="43"/>
      <c r="AK426" s="43"/>
      <c r="AL426" s="43"/>
      <c r="AM426" s="43"/>
      <c r="AN426" s="43">
        <v>24.082568807339449</v>
      </c>
      <c r="AO426" s="43">
        <v>872</v>
      </c>
      <c r="AP426" s="134"/>
      <c r="AQ426" s="135"/>
      <c r="AR426" s="126" t="str">
        <f t="shared" si="183"/>
        <v/>
      </c>
      <c r="AS426" s="126" t="str">
        <f t="shared" si="184"/>
        <v/>
      </c>
      <c r="AT426" s="127">
        <v>891</v>
      </c>
      <c r="AU426" s="128"/>
      <c r="AV426" s="129"/>
      <c r="AW426" s="126" t="str">
        <f t="shared" si="185"/>
        <v/>
      </c>
      <c r="AX426" s="126" t="str">
        <f t="shared" si="186"/>
        <v/>
      </c>
      <c r="AY426" s="64" t="str">
        <f t="shared" si="187"/>
        <v/>
      </c>
      <c r="AZ426" s="99">
        <v>81.03</v>
      </c>
      <c r="BA426" s="77"/>
      <c r="BB426" s="77"/>
      <c r="BC426" s="77"/>
      <c r="BD426" s="77"/>
      <c r="BE426" s="16"/>
      <c r="BF426" s="5">
        <f t="shared" si="188"/>
        <v>12445</v>
      </c>
      <c r="BG426" s="43">
        <v>5898</v>
      </c>
      <c r="BH426" s="44">
        <v>2350</v>
      </c>
      <c r="BI426" s="44"/>
      <c r="BJ426" s="44"/>
      <c r="BK426" s="44">
        <v>4197</v>
      </c>
      <c r="BL426" s="44"/>
      <c r="BM426" s="16"/>
    </row>
    <row r="427" spans="1:65" outlineLevel="4" x14ac:dyDescent="0.3">
      <c r="A427" s="156" t="s">
        <v>45</v>
      </c>
      <c r="B427" s="157"/>
      <c r="C427" s="50">
        <f t="shared" ref="C427:BM427" si="190">SUBTOTAL(4,C396:C426)</f>
        <v>343863</v>
      </c>
      <c r="D427" s="60">
        <f t="shared" si="190"/>
        <v>36.299999999999997</v>
      </c>
      <c r="E427" s="28">
        <f t="shared" si="190"/>
        <v>37</v>
      </c>
      <c r="F427" s="28">
        <f t="shared" si="190"/>
        <v>36</v>
      </c>
      <c r="G427" s="28">
        <f t="shared" si="190"/>
        <v>0</v>
      </c>
      <c r="H427" s="28">
        <f t="shared" si="190"/>
        <v>0</v>
      </c>
      <c r="I427" s="28">
        <f t="shared" si="190"/>
        <v>0</v>
      </c>
      <c r="J427" s="28">
        <f t="shared" si="190"/>
        <v>0</v>
      </c>
      <c r="K427" s="28">
        <f t="shared" si="190"/>
        <v>0</v>
      </c>
      <c r="L427" s="28">
        <f t="shared" si="190"/>
        <v>0</v>
      </c>
      <c r="M427" s="71">
        <f t="shared" si="190"/>
        <v>7.3</v>
      </c>
      <c r="N427" s="82">
        <f t="shared" si="190"/>
        <v>7.25</v>
      </c>
      <c r="O427" s="82">
        <f t="shared" si="190"/>
        <v>7.26</v>
      </c>
      <c r="P427" s="82">
        <f t="shared" si="190"/>
        <v>0</v>
      </c>
      <c r="Q427" s="82">
        <f t="shared" si="190"/>
        <v>0</v>
      </c>
      <c r="R427" s="82">
        <f t="shared" si="190"/>
        <v>0</v>
      </c>
      <c r="S427" s="82">
        <f t="shared" si="190"/>
        <v>0</v>
      </c>
      <c r="T427" s="82">
        <f t="shared" si="190"/>
        <v>0</v>
      </c>
      <c r="U427" s="82">
        <f t="shared" si="190"/>
        <v>0</v>
      </c>
      <c r="V427" s="29">
        <f t="shared" si="190"/>
        <v>192.5</v>
      </c>
      <c r="W427" s="39">
        <f t="shared" si="190"/>
        <v>159</v>
      </c>
      <c r="X427" s="39">
        <f t="shared" si="190"/>
        <v>226</v>
      </c>
      <c r="Y427" s="39">
        <f t="shared" si="190"/>
        <v>0</v>
      </c>
      <c r="Z427" s="39">
        <f t="shared" si="190"/>
        <v>0</v>
      </c>
      <c r="AA427" s="39">
        <f t="shared" si="190"/>
        <v>0</v>
      </c>
      <c r="AB427" s="39">
        <f t="shared" si="190"/>
        <v>0</v>
      </c>
      <c r="AC427" s="39">
        <f t="shared" si="190"/>
        <v>0</v>
      </c>
      <c r="AD427" s="39">
        <f t="shared" si="190"/>
        <v>0</v>
      </c>
      <c r="AE427" s="29">
        <f t="shared" si="190"/>
        <v>4472.5</v>
      </c>
      <c r="AF427" s="39">
        <f t="shared" si="190"/>
        <v>4580</v>
      </c>
      <c r="AG427" s="39">
        <f t="shared" si="190"/>
        <v>4365</v>
      </c>
      <c r="AH427" s="39">
        <f t="shared" si="190"/>
        <v>0</v>
      </c>
      <c r="AI427" s="39">
        <f t="shared" si="190"/>
        <v>0</v>
      </c>
      <c r="AJ427" s="39">
        <f t="shared" si="190"/>
        <v>0</v>
      </c>
      <c r="AK427" s="39">
        <f t="shared" si="190"/>
        <v>0</v>
      </c>
      <c r="AL427" s="39">
        <f t="shared" si="190"/>
        <v>0</v>
      </c>
      <c r="AM427" s="39">
        <f t="shared" si="190"/>
        <v>0</v>
      </c>
      <c r="AN427" s="39">
        <f t="shared" si="190"/>
        <v>28.610354223433241</v>
      </c>
      <c r="AO427" s="39">
        <f t="shared" si="190"/>
        <v>1168</v>
      </c>
      <c r="AP427" s="104">
        <f t="shared" si="190"/>
        <v>4.47</v>
      </c>
      <c r="AQ427" s="105">
        <f t="shared" si="190"/>
        <v>3.78</v>
      </c>
      <c r="AR427" s="106">
        <f t="shared" si="190"/>
        <v>85.327313769751683</v>
      </c>
      <c r="AS427" s="106">
        <f t="shared" si="190"/>
        <v>19.686800894854585</v>
      </c>
      <c r="AT427" s="107">
        <f t="shared" si="190"/>
        <v>1218</v>
      </c>
      <c r="AU427" s="108">
        <f t="shared" si="190"/>
        <v>2.4700000000000002</v>
      </c>
      <c r="AV427" s="109">
        <f t="shared" si="190"/>
        <v>1.7</v>
      </c>
      <c r="AW427" s="106">
        <f t="shared" si="190"/>
        <v>68.825910931174079</v>
      </c>
      <c r="AX427" s="106">
        <f t="shared" si="190"/>
        <v>35.714285714285722</v>
      </c>
      <c r="AY427" s="60">
        <f t="shared" si="190"/>
        <v>62.035319178176309</v>
      </c>
      <c r="AZ427" s="96">
        <f t="shared" si="190"/>
        <v>82.22</v>
      </c>
      <c r="BA427" s="67">
        <f t="shared" si="190"/>
        <v>64.8</v>
      </c>
      <c r="BB427" s="67">
        <f t="shared" si="190"/>
        <v>35.700000000000003</v>
      </c>
      <c r="BC427" s="67">
        <f t="shared" si="190"/>
        <v>105</v>
      </c>
      <c r="BD427" s="67">
        <f t="shared" si="190"/>
        <v>0</v>
      </c>
      <c r="BE427" s="27">
        <f t="shared" si="190"/>
        <v>0</v>
      </c>
      <c r="BF427" s="29">
        <f t="shared" si="190"/>
        <v>17149</v>
      </c>
      <c r="BG427" s="39">
        <f t="shared" si="190"/>
        <v>8908</v>
      </c>
      <c r="BH427" s="40">
        <f t="shared" si="190"/>
        <v>2352</v>
      </c>
      <c r="BI427" s="40">
        <f t="shared" si="190"/>
        <v>0</v>
      </c>
      <c r="BJ427" s="40">
        <f t="shared" si="190"/>
        <v>0</v>
      </c>
      <c r="BK427" s="40">
        <f t="shared" si="190"/>
        <v>6084</v>
      </c>
      <c r="BL427" s="40">
        <f t="shared" si="190"/>
        <v>0</v>
      </c>
      <c r="BM427" s="27">
        <f t="shared" si="190"/>
        <v>0</v>
      </c>
    </row>
    <row r="428" spans="1:65" outlineLevel="3" x14ac:dyDescent="0.3">
      <c r="A428" s="158" t="s">
        <v>34</v>
      </c>
      <c r="B428" s="159"/>
      <c r="C428" s="51">
        <f t="shared" ref="C428:BM428" si="191">SUBTOTAL(5,C396:C426)</f>
        <v>264942</v>
      </c>
      <c r="D428" s="61">
        <f t="shared" si="191"/>
        <v>34</v>
      </c>
      <c r="E428" s="12">
        <f t="shared" si="191"/>
        <v>34</v>
      </c>
      <c r="F428" s="12">
        <f t="shared" si="191"/>
        <v>34</v>
      </c>
      <c r="G428" s="12">
        <f t="shared" si="191"/>
        <v>0</v>
      </c>
      <c r="H428" s="12">
        <f t="shared" si="191"/>
        <v>0</v>
      </c>
      <c r="I428" s="12">
        <f t="shared" si="191"/>
        <v>0</v>
      </c>
      <c r="J428" s="12">
        <f t="shared" si="191"/>
        <v>0</v>
      </c>
      <c r="K428" s="12">
        <f t="shared" si="191"/>
        <v>0</v>
      </c>
      <c r="L428" s="12">
        <f t="shared" si="191"/>
        <v>0</v>
      </c>
      <c r="M428" s="72">
        <f t="shared" si="191"/>
        <v>7.1</v>
      </c>
      <c r="N428" s="83">
        <f t="shared" si="191"/>
        <v>7.09</v>
      </c>
      <c r="O428" s="83">
        <f t="shared" si="191"/>
        <v>7.08</v>
      </c>
      <c r="P428" s="83">
        <f t="shared" si="191"/>
        <v>0</v>
      </c>
      <c r="Q428" s="83">
        <f t="shared" si="191"/>
        <v>0</v>
      </c>
      <c r="R428" s="83">
        <f t="shared" si="191"/>
        <v>0</v>
      </c>
      <c r="S428" s="83">
        <f t="shared" si="191"/>
        <v>0</v>
      </c>
      <c r="T428" s="83">
        <f t="shared" si="191"/>
        <v>0</v>
      </c>
      <c r="U428" s="83">
        <f t="shared" si="191"/>
        <v>0</v>
      </c>
      <c r="V428" s="6">
        <f t="shared" si="191"/>
        <v>134.5</v>
      </c>
      <c r="W428" s="41">
        <f t="shared" si="191"/>
        <v>109</v>
      </c>
      <c r="X428" s="41">
        <f t="shared" si="191"/>
        <v>157</v>
      </c>
      <c r="Y428" s="41">
        <f t="shared" si="191"/>
        <v>0</v>
      </c>
      <c r="Z428" s="41">
        <f t="shared" si="191"/>
        <v>0</v>
      </c>
      <c r="AA428" s="41">
        <f t="shared" si="191"/>
        <v>0</v>
      </c>
      <c r="AB428" s="41">
        <f t="shared" si="191"/>
        <v>0</v>
      </c>
      <c r="AC428" s="41">
        <f t="shared" si="191"/>
        <v>0</v>
      </c>
      <c r="AD428" s="41">
        <f t="shared" si="191"/>
        <v>0</v>
      </c>
      <c r="AE428" s="6">
        <f t="shared" si="191"/>
        <v>4027.5</v>
      </c>
      <c r="AF428" s="41">
        <f t="shared" si="191"/>
        <v>4005</v>
      </c>
      <c r="AG428" s="41">
        <f t="shared" si="191"/>
        <v>4040</v>
      </c>
      <c r="AH428" s="41">
        <f t="shared" si="191"/>
        <v>0</v>
      </c>
      <c r="AI428" s="41">
        <f t="shared" si="191"/>
        <v>0</v>
      </c>
      <c r="AJ428" s="41">
        <f t="shared" si="191"/>
        <v>0</v>
      </c>
      <c r="AK428" s="41">
        <f t="shared" si="191"/>
        <v>0</v>
      </c>
      <c r="AL428" s="41">
        <f t="shared" si="191"/>
        <v>0</v>
      </c>
      <c r="AM428" s="41">
        <f t="shared" si="191"/>
        <v>0</v>
      </c>
      <c r="AN428" s="41">
        <f t="shared" si="191"/>
        <v>17.979452054794521</v>
      </c>
      <c r="AO428" s="41">
        <f t="shared" si="191"/>
        <v>734</v>
      </c>
      <c r="AP428" s="110">
        <f t="shared" si="191"/>
        <v>3.7</v>
      </c>
      <c r="AQ428" s="111">
        <f t="shared" si="191"/>
        <v>3.01</v>
      </c>
      <c r="AR428" s="112">
        <f t="shared" si="191"/>
        <v>80.313199105145415</v>
      </c>
      <c r="AS428" s="112">
        <f t="shared" si="191"/>
        <v>14.672686230248317</v>
      </c>
      <c r="AT428" s="113">
        <f t="shared" si="191"/>
        <v>837</v>
      </c>
      <c r="AU428" s="114">
        <f t="shared" si="191"/>
        <v>2.19</v>
      </c>
      <c r="AV428" s="115">
        <f t="shared" si="191"/>
        <v>1.44</v>
      </c>
      <c r="AW428" s="112">
        <f t="shared" si="191"/>
        <v>64.285714285714278</v>
      </c>
      <c r="AX428" s="112">
        <f t="shared" si="191"/>
        <v>31.174089068825921</v>
      </c>
      <c r="AY428" s="61">
        <f t="shared" si="191"/>
        <v>46.072423398328688</v>
      </c>
      <c r="AZ428" s="97">
        <f t="shared" si="191"/>
        <v>79.38</v>
      </c>
      <c r="BA428" s="68">
        <f t="shared" si="191"/>
        <v>63.4</v>
      </c>
      <c r="BB428" s="68">
        <f t="shared" si="191"/>
        <v>34.299999999999997</v>
      </c>
      <c r="BC428" s="68">
        <f t="shared" si="191"/>
        <v>3</v>
      </c>
      <c r="BD428" s="68">
        <f t="shared" si="191"/>
        <v>0</v>
      </c>
      <c r="BE428" s="15">
        <f t="shared" si="191"/>
        <v>0</v>
      </c>
      <c r="BF428" s="6">
        <f t="shared" si="191"/>
        <v>10024</v>
      </c>
      <c r="BG428" s="41">
        <f t="shared" si="191"/>
        <v>3712</v>
      </c>
      <c r="BH428" s="42">
        <f t="shared" si="191"/>
        <v>2350</v>
      </c>
      <c r="BI428" s="42">
        <f t="shared" si="191"/>
        <v>0</v>
      </c>
      <c r="BJ428" s="42">
        <f t="shared" si="191"/>
        <v>0</v>
      </c>
      <c r="BK428" s="42">
        <f t="shared" si="191"/>
        <v>1967</v>
      </c>
      <c r="BL428" s="42">
        <f t="shared" si="191"/>
        <v>0</v>
      </c>
      <c r="BM428" s="15">
        <f t="shared" si="191"/>
        <v>0</v>
      </c>
    </row>
    <row r="429" spans="1:65" outlineLevel="2" x14ac:dyDescent="0.3">
      <c r="A429" s="158" t="s">
        <v>23</v>
      </c>
      <c r="B429" s="159"/>
      <c r="C429" s="51">
        <f>IFERROR(SUBTOTAL(1,C396:C426),"")</f>
        <v>295989.61290322582</v>
      </c>
      <c r="D429" s="61">
        <f t="shared" ref="D429:BM429" si="192">IFERROR(SUBTOTAL(1,D396:D426),"")</f>
        <v>35.248387096774188</v>
      </c>
      <c r="E429" s="12">
        <f t="shared" si="192"/>
        <v>35.316129032258061</v>
      </c>
      <c r="F429" s="12">
        <f t="shared" si="192"/>
        <v>35.145161290322584</v>
      </c>
      <c r="G429" s="12" t="str">
        <f t="shared" si="192"/>
        <v/>
      </c>
      <c r="H429" s="12" t="str">
        <f t="shared" si="192"/>
        <v/>
      </c>
      <c r="I429" s="12" t="str">
        <f t="shared" si="192"/>
        <v/>
      </c>
      <c r="J429" s="12" t="str">
        <f t="shared" si="192"/>
        <v/>
      </c>
      <c r="K429" s="12" t="str">
        <f t="shared" si="192"/>
        <v/>
      </c>
      <c r="L429" s="12" t="str">
        <f t="shared" si="192"/>
        <v/>
      </c>
      <c r="M429" s="72">
        <f t="shared" si="192"/>
        <v>7.1774193548387073</v>
      </c>
      <c r="N429" s="83">
        <f t="shared" si="192"/>
        <v>7.162258064516128</v>
      </c>
      <c r="O429" s="83">
        <f t="shared" si="192"/>
        <v>7.1680645161290304</v>
      </c>
      <c r="P429" s="83" t="str">
        <f t="shared" si="192"/>
        <v/>
      </c>
      <c r="Q429" s="83" t="str">
        <f t="shared" si="192"/>
        <v/>
      </c>
      <c r="R429" s="83" t="str">
        <f t="shared" si="192"/>
        <v/>
      </c>
      <c r="S429" s="83" t="str">
        <f t="shared" si="192"/>
        <v/>
      </c>
      <c r="T429" s="83" t="str">
        <f t="shared" si="192"/>
        <v/>
      </c>
      <c r="U429" s="83" t="str">
        <f t="shared" si="192"/>
        <v/>
      </c>
      <c r="V429" s="6">
        <f t="shared" si="192"/>
        <v>151</v>
      </c>
      <c r="W429" s="41">
        <f t="shared" si="192"/>
        <v>122.75</v>
      </c>
      <c r="X429" s="41">
        <f t="shared" si="192"/>
        <v>179.25</v>
      </c>
      <c r="Y429" s="41" t="str">
        <f t="shared" si="192"/>
        <v/>
      </c>
      <c r="Z429" s="41" t="str">
        <f t="shared" si="192"/>
        <v/>
      </c>
      <c r="AA429" s="41" t="str">
        <f t="shared" si="192"/>
        <v/>
      </c>
      <c r="AB429" s="41" t="str">
        <f t="shared" si="192"/>
        <v/>
      </c>
      <c r="AC429" s="41" t="str">
        <f t="shared" si="192"/>
        <v/>
      </c>
      <c r="AD429" s="41" t="str">
        <f t="shared" si="192"/>
        <v/>
      </c>
      <c r="AE429" s="6">
        <f t="shared" si="192"/>
        <v>4196.25</v>
      </c>
      <c r="AF429" s="41">
        <f t="shared" si="192"/>
        <v>4260</v>
      </c>
      <c r="AG429" s="41">
        <f t="shared" si="192"/>
        <v>4132.5</v>
      </c>
      <c r="AH429" s="41" t="str">
        <f t="shared" si="192"/>
        <v/>
      </c>
      <c r="AI429" s="41" t="str">
        <f t="shared" si="192"/>
        <v/>
      </c>
      <c r="AJ429" s="41" t="str">
        <f t="shared" si="192"/>
        <v/>
      </c>
      <c r="AK429" s="41" t="str">
        <f t="shared" si="192"/>
        <v/>
      </c>
      <c r="AL429" s="41" t="str">
        <f t="shared" si="192"/>
        <v/>
      </c>
      <c r="AM429" s="41" t="str">
        <f t="shared" si="192"/>
        <v/>
      </c>
      <c r="AN429" s="41">
        <f t="shared" si="192"/>
        <v>24.916522546589057</v>
      </c>
      <c r="AO429" s="41">
        <f t="shared" si="192"/>
        <v>853.06451612903231</v>
      </c>
      <c r="AP429" s="110">
        <f t="shared" si="192"/>
        <v>4.1399999999999997</v>
      </c>
      <c r="AQ429" s="111">
        <f t="shared" si="192"/>
        <v>3.4049999999999998</v>
      </c>
      <c r="AR429" s="112">
        <f t="shared" si="192"/>
        <v>82.202511511107573</v>
      </c>
      <c r="AS429" s="112">
        <f t="shared" si="192"/>
        <v>17.797488488892434</v>
      </c>
      <c r="AT429" s="113">
        <f t="shared" si="192"/>
        <v>978.64516129032256</v>
      </c>
      <c r="AU429" s="114">
        <f t="shared" si="192"/>
        <v>2.3250000000000002</v>
      </c>
      <c r="AV429" s="115">
        <f t="shared" si="192"/>
        <v>1.5625</v>
      </c>
      <c r="AW429" s="112">
        <f t="shared" si="192"/>
        <v>67.132072970888757</v>
      </c>
      <c r="AX429" s="112">
        <f t="shared" si="192"/>
        <v>32.867927029111243</v>
      </c>
      <c r="AY429" s="61">
        <f t="shared" si="192"/>
        <v>55.565141624192698</v>
      </c>
      <c r="AZ429" s="97">
        <f t="shared" si="192"/>
        <v>80.772903225806445</v>
      </c>
      <c r="BA429" s="68">
        <f t="shared" si="192"/>
        <v>64.099999999999994</v>
      </c>
      <c r="BB429" s="68">
        <f t="shared" si="192"/>
        <v>34.96</v>
      </c>
      <c r="BC429" s="68">
        <f t="shared" si="192"/>
        <v>26.8</v>
      </c>
      <c r="BD429" s="68" t="str">
        <f t="shared" si="192"/>
        <v/>
      </c>
      <c r="BE429" s="15" t="str">
        <f>IFERROR(SUBTOTAL(1,BE396:BE426),"")</f>
        <v/>
      </c>
      <c r="BF429" s="6">
        <f t="shared" si="192"/>
        <v>13130.516129032258</v>
      </c>
      <c r="BG429" s="41">
        <f t="shared" si="192"/>
        <v>5168.9032258064517</v>
      </c>
      <c r="BH429" s="42">
        <f t="shared" si="192"/>
        <v>2351.3225806451615</v>
      </c>
      <c r="BI429" s="42" t="str">
        <f t="shared" si="192"/>
        <v/>
      </c>
      <c r="BJ429" s="42" t="str">
        <f t="shared" si="192"/>
        <v/>
      </c>
      <c r="BK429" s="42">
        <f t="shared" si="192"/>
        <v>5610.2903225806449</v>
      </c>
      <c r="BL429" s="42" t="str">
        <f t="shared" si="192"/>
        <v/>
      </c>
      <c r="BM429" s="15" t="str">
        <f t="shared" si="192"/>
        <v/>
      </c>
    </row>
    <row r="430" spans="1:65" ht="17.25" outlineLevel="1" thickBot="1" x14ac:dyDescent="0.35">
      <c r="A430" s="160" t="s">
        <v>46</v>
      </c>
      <c r="B430" s="161"/>
      <c r="C430" s="52">
        <f>SUBTOTAL(9,C396:C426)</f>
        <v>9175678</v>
      </c>
      <c r="D430" s="62"/>
      <c r="E430" s="30"/>
      <c r="F430" s="30"/>
      <c r="G430" s="30"/>
      <c r="H430" s="30"/>
      <c r="I430" s="30"/>
      <c r="J430" s="30"/>
      <c r="K430" s="30"/>
      <c r="L430" s="30"/>
      <c r="M430" s="73"/>
      <c r="N430" s="84"/>
      <c r="O430" s="84"/>
      <c r="P430" s="84"/>
      <c r="Q430" s="84"/>
      <c r="R430" s="84"/>
      <c r="S430" s="84"/>
      <c r="T430" s="84"/>
      <c r="U430" s="84"/>
      <c r="V430" s="93"/>
      <c r="W430" s="94"/>
      <c r="X430" s="94"/>
      <c r="Y430" s="94"/>
      <c r="Z430" s="94"/>
      <c r="AA430" s="94"/>
      <c r="AB430" s="94"/>
      <c r="AC430" s="94"/>
      <c r="AD430" s="94"/>
      <c r="AE430" s="93"/>
      <c r="AF430" s="94"/>
      <c r="AG430" s="94"/>
      <c r="AH430" s="94"/>
      <c r="AI430" s="94"/>
      <c r="AJ430" s="94"/>
      <c r="AK430" s="94"/>
      <c r="AL430" s="94"/>
      <c r="AM430" s="94"/>
      <c r="AN430" s="94"/>
      <c r="AO430" s="43">
        <f>SUBTOTAL(9,AO396:AO426)</f>
        <v>26445</v>
      </c>
      <c r="AP430" s="116"/>
      <c r="AQ430" s="117"/>
      <c r="AR430" s="118"/>
      <c r="AS430" s="118"/>
      <c r="AT430" s="119">
        <f>SUBTOTAL(9,AT396:AT426)</f>
        <v>30338</v>
      </c>
      <c r="AU430" s="120"/>
      <c r="AV430" s="121"/>
      <c r="AW430" s="118"/>
      <c r="AX430" s="118"/>
      <c r="AY430" s="62"/>
      <c r="AZ430" s="98"/>
      <c r="BA430" s="69"/>
      <c r="BB430" s="69"/>
      <c r="BC430" s="69"/>
      <c r="BD430" s="69"/>
      <c r="BE430" s="16">
        <f>SUBTOTAL(9,BE396:BE426)</f>
        <v>0</v>
      </c>
      <c r="BF430" s="7">
        <f t="shared" ref="BF430:BM430" si="193">SUBTOTAL(9,BF396:BF426)</f>
        <v>407046</v>
      </c>
      <c r="BG430" s="43">
        <f t="shared" si="193"/>
        <v>160236</v>
      </c>
      <c r="BH430" s="44">
        <f t="shared" si="193"/>
        <v>72891</v>
      </c>
      <c r="BI430" s="44">
        <f t="shared" si="193"/>
        <v>0</v>
      </c>
      <c r="BJ430" s="44">
        <f t="shared" si="193"/>
        <v>0</v>
      </c>
      <c r="BK430" s="44">
        <f t="shared" si="193"/>
        <v>173919</v>
      </c>
      <c r="BL430" s="44">
        <f t="shared" si="193"/>
        <v>0</v>
      </c>
      <c r="BM430" s="16">
        <f t="shared" si="193"/>
        <v>0</v>
      </c>
    </row>
    <row r="431" spans="1:65" outlineLevel="1" x14ac:dyDescent="0.3">
      <c r="A431" s="24"/>
      <c r="B431" s="24"/>
      <c r="C431" s="17"/>
      <c r="D431" s="18"/>
      <c r="E431" s="18"/>
      <c r="F431" s="18"/>
      <c r="G431" s="18"/>
      <c r="H431" s="18"/>
      <c r="I431" s="18"/>
      <c r="J431" s="18"/>
      <c r="K431" s="18"/>
      <c r="L431" s="18"/>
      <c r="M431" s="54"/>
      <c r="N431" s="54"/>
      <c r="O431" s="54"/>
      <c r="P431" s="54"/>
      <c r="Q431" s="54"/>
      <c r="R431" s="54"/>
      <c r="S431" s="54"/>
      <c r="T431" s="54"/>
      <c r="U431" s="54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22"/>
      <c r="AQ431" s="122"/>
      <c r="AR431" s="122"/>
      <c r="AS431" s="122"/>
      <c r="AT431" s="136"/>
      <c r="AU431" s="137"/>
      <c r="AV431" s="137"/>
      <c r="AW431" s="122"/>
      <c r="AX431" s="122"/>
      <c r="AY431" s="18"/>
      <c r="AZ431" s="54"/>
      <c r="BA431" s="54"/>
      <c r="BB431" s="54"/>
      <c r="BC431" s="54"/>
      <c r="BD431" s="54"/>
      <c r="BE431" s="17"/>
      <c r="BF431" s="17"/>
      <c r="BG431" s="17"/>
      <c r="BH431" s="17"/>
      <c r="BI431" s="17"/>
      <c r="BJ431" s="17"/>
      <c r="BK431" s="17"/>
      <c r="BL431" s="17"/>
      <c r="BM431" s="17"/>
    </row>
  </sheetData>
  <mergeCells count="112">
    <mergeCell ref="BI6:BI7"/>
    <mergeCell ref="BJ6:BJ7"/>
    <mergeCell ref="BK6:BK7"/>
    <mergeCell ref="BL6:BL7"/>
    <mergeCell ref="BM6:BM7"/>
    <mergeCell ref="A8:B8"/>
    <mergeCell ref="AZ6:AZ7"/>
    <mergeCell ref="BA6:BD6"/>
    <mergeCell ref="BE6:BE7"/>
    <mergeCell ref="BF6:BF7"/>
    <mergeCell ref="BG6:BG7"/>
    <mergeCell ref="BH6:BH7"/>
    <mergeCell ref="AT6:AT7"/>
    <mergeCell ref="AU6:AU7"/>
    <mergeCell ref="AV6:AV7"/>
    <mergeCell ref="AW6:AW7"/>
    <mergeCell ref="AX6:AX7"/>
    <mergeCell ref="AY6:AY7"/>
    <mergeCell ref="AN6:AN7"/>
    <mergeCell ref="AO6:AO7"/>
    <mergeCell ref="AP6:AP7"/>
    <mergeCell ref="AQ6:AQ7"/>
    <mergeCell ref="AR6:AR7"/>
    <mergeCell ref="AS6:AS7"/>
    <mergeCell ref="A6:B7"/>
    <mergeCell ref="C6:C7"/>
    <mergeCell ref="D6:L6"/>
    <mergeCell ref="C15:C16"/>
    <mergeCell ref="D15:L15"/>
    <mergeCell ref="M15:U15"/>
    <mergeCell ref="V15:AD15"/>
    <mergeCell ref="AE15:AM15"/>
    <mergeCell ref="AN15:AN16"/>
    <mergeCell ref="A9:B9"/>
    <mergeCell ref="A10:B10"/>
    <mergeCell ref="A11:B11"/>
    <mergeCell ref="A12:B12"/>
    <mergeCell ref="A15:A16"/>
    <mergeCell ref="B15:B16"/>
    <mergeCell ref="M6:U6"/>
    <mergeCell ref="V6:AD6"/>
    <mergeCell ref="AE6:AM6"/>
    <mergeCell ref="BJ15:BJ16"/>
    <mergeCell ref="BK15:BK16"/>
    <mergeCell ref="BL15:BL16"/>
    <mergeCell ref="BM15:BM16"/>
    <mergeCell ref="A48:B48"/>
    <mergeCell ref="A49:B49"/>
    <mergeCell ref="BA15:BD15"/>
    <mergeCell ref="BE15:BE16"/>
    <mergeCell ref="BF15:BF16"/>
    <mergeCell ref="BG15:BG16"/>
    <mergeCell ref="BH15:BH16"/>
    <mergeCell ref="BI15:BI16"/>
    <mergeCell ref="AU15:AU16"/>
    <mergeCell ref="AV15:AV16"/>
    <mergeCell ref="AW15:AW16"/>
    <mergeCell ref="AX15:AX16"/>
    <mergeCell ref="AY15:AY16"/>
    <mergeCell ref="AZ15:AZ16"/>
    <mergeCell ref="AO15:AO16"/>
    <mergeCell ref="AP15:AP16"/>
    <mergeCell ref="AQ15:AQ16"/>
    <mergeCell ref="AR15:AR16"/>
    <mergeCell ref="AS15:AS16"/>
    <mergeCell ref="AT15:AT16"/>
    <mergeCell ref="A116:B116"/>
    <mergeCell ref="A117:B117"/>
    <mergeCell ref="A118:B118"/>
    <mergeCell ref="A119:B119"/>
    <mergeCell ref="A150:B150"/>
    <mergeCell ref="A151:B151"/>
    <mergeCell ref="A50:B50"/>
    <mergeCell ref="A51:B51"/>
    <mergeCell ref="A81:B81"/>
    <mergeCell ref="A82:B82"/>
    <mergeCell ref="A83:B83"/>
    <mergeCell ref="A84:B84"/>
    <mergeCell ref="A219:B219"/>
    <mergeCell ref="A220:B220"/>
    <mergeCell ref="A221:B221"/>
    <mergeCell ref="A222:B222"/>
    <mergeCell ref="A254:B254"/>
    <mergeCell ref="A255:B255"/>
    <mergeCell ref="A152:B152"/>
    <mergeCell ref="A153:B153"/>
    <mergeCell ref="A185:B185"/>
    <mergeCell ref="A186:B186"/>
    <mergeCell ref="A187:B187"/>
    <mergeCell ref="A188:B188"/>
    <mergeCell ref="A323:B323"/>
    <mergeCell ref="A324:B324"/>
    <mergeCell ref="A325:B325"/>
    <mergeCell ref="A326:B326"/>
    <mergeCell ref="A358:B358"/>
    <mergeCell ref="A359:B359"/>
    <mergeCell ref="A256:B256"/>
    <mergeCell ref="A257:B257"/>
    <mergeCell ref="A289:B289"/>
    <mergeCell ref="A290:B290"/>
    <mergeCell ref="A291:B291"/>
    <mergeCell ref="A292:B292"/>
    <mergeCell ref="A427:B427"/>
    <mergeCell ref="A428:B428"/>
    <mergeCell ref="A429:B429"/>
    <mergeCell ref="A430:B430"/>
    <mergeCell ref="A360:B360"/>
    <mergeCell ref="A361:B361"/>
    <mergeCell ref="A392:B392"/>
    <mergeCell ref="A393:B393"/>
    <mergeCell ref="A394:B394"/>
    <mergeCell ref="A395:B395"/>
  </mergeCells>
  <phoneticPr fontId="1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43" fitToHeight="0" orientation="landscape" horizontalDpi="1200" r:id="rId1"/>
  <rowBreaks count="11" manualBreakCount="11">
    <brk id="51" max="16383" man="1"/>
    <brk id="84" max="16383" man="1"/>
    <brk id="119" max="16383" man="1"/>
    <brk id="153" max="16383" man="1"/>
    <brk id="188" max="16383" man="1"/>
    <brk id="222" max="16383" man="1"/>
    <brk id="257" max="16383" man="1"/>
    <brk id="292" max="16383" man="1"/>
    <brk id="326" max="19" man="1"/>
    <brk id="361" max="16383" man="1"/>
    <brk id="395" max="19" man="1"/>
  </row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M431"/>
  <sheetViews>
    <sheetView showGridLines="0" tabSelected="1" zoomScale="55" zoomScaleNormal="55" zoomScaleSheetLayoutView="55" workbookViewId="0">
      <pane xSplit="2" ySplit="16" topLeftCell="C17" activePane="bottomRight" state="frozen"/>
      <selection activeCell="C21" sqref="C21"/>
      <selection pane="topRight" activeCell="C21" sqref="C21"/>
      <selection pane="bottomLeft" activeCell="C21" sqref="C21"/>
      <selection pane="bottomRight" activeCell="B17" sqref="B17"/>
    </sheetView>
  </sheetViews>
  <sheetFormatPr defaultRowHeight="16.5" outlineLevelRow="5" outlineLevelCol="1" x14ac:dyDescent="0.3"/>
  <cols>
    <col min="1" max="1" width="6" style="20" bestFit="1" customWidth="1"/>
    <col min="2" max="2" width="11.125" style="2" bestFit="1" customWidth="1"/>
    <col min="3" max="3" width="14.625" style="4" customWidth="1"/>
    <col min="4" max="4" width="9.25" style="3" bestFit="1" customWidth="1"/>
    <col min="5" max="12" width="9.25" style="3" customWidth="1" outlineLevel="1"/>
    <col min="13" max="13" width="9.25" style="53" bestFit="1" customWidth="1"/>
    <col min="14" max="21" width="9.25" style="53" customWidth="1" outlineLevel="1"/>
    <col min="22" max="22" width="9.25" style="4" bestFit="1" customWidth="1"/>
    <col min="23" max="30" width="9.25" style="4" customWidth="1" outlineLevel="1"/>
    <col min="31" max="31" width="14.25" style="4" bestFit="1" customWidth="1"/>
    <col min="32" max="39" width="9.25" style="4" customWidth="1" outlineLevel="1"/>
    <col min="40" max="40" width="13.75" style="4" customWidth="1"/>
    <col min="41" max="41" width="14.625" style="4" customWidth="1"/>
    <col min="42" max="43" width="8.625" style="100" customWidth="1"/>
    <col min="44" max="44" width="10.625" style="100" customWidth="1"/>
    <col min="45" max="45" width="10.625" style="100" bestFit="1" customWidth="1"/>
    <col min="46" max="46" width="14.625" style="101" customWidth="1"/>
    <col min="47" max="48" width="8.625" style="102" customWidth="1"/>
    <col min="49" max="49" width="10.625" style="100" customWidth="1"/>
    <col min="50" max="50" width="10.625" style="100" bestFit="1" customWidth="1"/>
    <col min="51" max="51" width="11.625" style="3" customWidth="1"/>
    <col min="52" max="56" width="11.625" style="53" customWidth="1"/>
    <col min="57" max="57" width="14.625" style="4" customWidth="1"/>
    <col min="58" max="58" width="20.375" style="4" bestFit="1" customWidth="1"/>
    <col min="59" max="59" width="14" style="4" customWidth="1" outlineLevel="1"/>
    <col min="60" max="60" width="20.875" style="4" customWidth="1" outlineLevel="1"/>
    <col min="61" max="61" width="18.875" style="4" customWidth="1" outlineLevel="1"/>
    <col min="62" max="63" width="20.25" style="4" customWidth="1" outlineLevel="1"/>
    <col min="64" max="65" width="20.875" style="4" customWidth="1" outlineLevel="1"/>
  </cols>
  <sheetData>
    <row r="1" spans="1:65" ht="19.5" x14ac:dyDescent="0.3">
      <c r="A1" s="19" t="s">
        <v>106</v>
      </c>
    </row>
    <row r="2" spans="1:65" s="35" customFormat="1" x14ac:dyDescent="0.3">
      <c r="A2" s="138" t="s">
        <v>99</v>
      </c>
      <c r="B2" s="34"/>
      <c r="M2" s="53"/>
      <c r="N2" s="53"/>
      <c r="O2" s="53"/>
      <c r="P2" s="53"/>
      <c r="Q2" s="53"/>
      <c r="R2" s="53"/>
      <c r="S2" s="53"/>
      <c r="T2" s="53"/>
      <c r="U2" s="5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P2" s="100"/>
      <c r="AQ2" s="100"/>
      <c r="AR2" s="100"/>
      <c r="AS2" s="100"/>
      <c r="AT2" s="103"/>
      <c r="AU2" s="103"/>
      <c r="AV2" s="103"/>
      <c r="AW2" s="100"/>
      <c r="AX2" s="100"/>
      <c r="AZ2" s="53"/>
      <c r="BA2" s="53"/>
      <c r="BB2" s="53"/>
      <c r="BC2" s="53"/>
      <c r="BD2" s="53"/>
      <c r="BG2" s="4"/>
      <c r="BH2" s="4"/>
      <c r="BI2" s="4"/>
      <c r="BJ2" s="4"/>
      <c r="BK2" s="4"/>
      <c r="BL2" s="4"/>
      <c r="BM2" s="4"/>
    </row>
    <row r="3" spans="1:65" s="35" customFormat="1" x14ac:dyDescent="0.3">
      <c r="A3" s="139" t="s">
        <v>100</v>
      </c>
      <c r="B3" s="34"/>
      <c r="M3" s="53"/>
      <c r="N3" s="53"/>
      <c r="O3" s="53"/>
      <c r="P3" s="53"/>
      <c r="Q3" s="53"/>
      <c r="R3" s="53"/>
      <c r="S3" s="53"/>
      <c r="T3" s="53"/>
      <c r="U3" s="5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P3" s="100"/>
      <c r="AQ3" s="100"/>
      <c r="AR3" s="100"/>
      <c r="AS3" s="100"/>
      <c r="AT3" s="103"/>
      <c r="AU3" s="103"/>
      <c r="AV3" s="103"/>
      <c r="AW3" s="100"/>
      <c r="AX3" s="100"/>
      <c r="AZ3" s="53"/>
      <c r="BA3" s="53"/>
      <c r="BB3" s="53"/>
      <c r="BC3" s="53"/>
      <c r="BD3" s="53"/>
      <c r="BG3" s="4"/>
      <c r="BH3" s="4"/>
      <c r="BI3" s="4"/>
      <c r="BJ3" s="4"/>
      <c r="BK3" s="4"/>
      <c r="BL3" s="4"/>
      <c r="BM3" s="4"/>
    </row>
    <row r="4" spans="1:65" s="35" customFormat="1" x14ac:dyDescent="0.3">
      <c r="A4" s="140" t="s">
        <v>101</v>
      </c>
      <c r="B4" s="141"/>
      <c r="C4" s="142"/>
      <c r="D4" s="142"/>
      <c r="E4" s="142"/>
      <c r="F4" s="142"/>
      <c r="G4" s="142"/>
      <c r="H4" s="142"/>
      <c r="M4" s="53"/>
      <c r="N4" s="53"/>
      <c r="O4" s="53"/>
      <c r="P4" s="53"/>
      <c r="Q4" s="53"/>
      <c r="R4" s="53"/>
      <c r="S4" s="53"/>
      <c r="T4" s="53"/>
      <c r="U4" s="5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P4" s="100"/>
      <c r="AQ4" s="100"/>
      <c r="AR4" s="100"/>
      <c r="AS4" s="100"/>
      <c r="AT4" s="103"/>
      <c r="AU4" s="103"/>
      <c r="AV4" s="103"/>
      <c r="AW4" s="100"/>
      <c r="AX4" s="100"/>
      <c r="AZ4" s="53"/>
      <c r="BA4" s="53"/>
      <c r="BB4" s="53"/>
      <c r="BC4" s="53"/>
      <c r="BD4" s="53"/>
      <c r="BG4" s="4"/>
      <c r="BH4" s="4"/>
      <c r="BI4" s="4"/>
      <c r="BJ4" s="4"/>
      <c r="BK4" s="4"/>
      <c r="BL4" s="4"/>
      <c r="BM4" s="4"/>
    </row>
    <row r="5" spans="1:65" s="35" customFormat="1" ht="17.25" thickBot="1" x14ac:dyDescent="0.35">
      <c r="A5" s="36"/>
      <c r="B5" s="34"/>
      <c r="M5" s="53"/>
      <c r="N5" s="53"/>
      <c r="O5" s="53"/>
      <c r="P5" s="53"/>
      <c r="Q5" s="53"/>
      <c r="R5" s="53"/>
      <c r="S5" s="53"/>
      <c r="T5" s="53"/>
      <c r="U5" s="53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P5" s="100"/>
      <c r="AQ5" s="100"/>
      <c r="AR5" s="100"/>
      <c r="AS5" s="100"/>
      <c r="AT5" s="103"/>
      <c r="AU5" s="103"/>
      <c r="AV5" s="103"/>
      <c r="AW5" s="100"/>
      <c r="AX5" s="100"/>
      <c r="AZ5" s="53"/>
      <c r="BA5" s="53"/>
      <c r="BB5" s="53"/>
      <c r="BC5" s="53"/>
      <c r="BD5" s="53"/>
      <c r="BG5" s="4"/>
      <c r="BH5" s="4"/>
      <c r="BI5" s="4"/>
      <c r="BJ5" s="4"/>
      <c r="BK5" s="4"/>
      <c r="BL5" s="4"/>
      <c r="BM5" s="4"/>
    </row>
    <row r="6" spans="1:65" s="35" customFormat="1" ht="17.25" customHeight="1" thickBot="1" x14ac:dyDescent="0.35">
      <c r="A6" s="190" t="s">
        <v>61</v>
      </c>
      <c r="B6" s="191"/>
      <c r="C6" s="170" t="s">
        <v>2</v>
      </c>
      <c r="D6" s="194" t="s">
        <v>68</v>
      </c>
      <c r="E6" s="195"/>
      <c r="F6" s="195"/>
      <c r="G6" s="195"/>
      <c r="H6" s="195"/>
      <c r="I6" s="195"/>
      <c r="J6" s="195"/>
      <c r="K6" s="195"/>
      <c r="L6" s="195"/>
      <c r="M6" s="196" t="s">
        <v>77</v>
      </c>
      <c r="N6" s="197"/>
      <c r="O6" s="197"/>
      <c r="P6" s="197"/>
      <c r="Q6" s="197"/>
      <c r="R6" s="197"/>
      <c r="S6" s="197"/>
      <c r="T6" s="197"/>
      <c r="U6" s="197"/>
      <c r="V6" s="174" t="s">
        <v>80</v>
      </c>
      <c r="W6" s="170"/>
      <c r="X6" s="170"/>
      <c r="Y6" s="170"/>
      <c r="Z6" s="170"/>
      <c r="AA6" s="170"/>
      <c r="AB6" s="170"/>
      <c r="AC6" s="170"/>
      <c r="AD6" s="170"/>
      <c r="AE6" s="176" t="s">
        <v>82</v>
      </c>
      <c r="AF6" s="170"/>
      <c r="AG6" s="170"/>
      <c r="AH6" s="170"/>
      <c r="AI6" s="170"/>
      <c r="AJ6" s="170"/>
      <c r="AK6" s="170"/>
      <c r="AL6" s="170"/>
      <c r="AM6" s="170"/>
      <c r="AN6" s="176" t="s">
        <v>67</v>
      </c>
      <c r="AO6" s="174" t="s">
        <v>1</v>
      </c>
      <c r="AP6" s="178" t="s">
        <v>93</v>
      </c>
      <c r="AQ6" s="180" t="s">
        <v>94</v>
      </c>
      <c r="AR6" s="182" t="s">
        <v>95</v>
      </c>
      <c r="AS6" s="182" t="s">
        <v>91</v>
      </c>
      <c r="AT6" s="188" t="s">
        <v>66</v>
      </c>
      <c r="AU6" s="178" t="s">
        <v>96</v>
      </c>
      <c r="AV6" s="180" t="s">
        <v>97</v>
      </c>
      <c r="AW6" s="182" t="s">
        <v>98</v>
      </c>
      <c r="AX6" s="182" t="s">
        <v>92</v>
      </c>
      <c r="AY6" s="184" t="s">
        <v>89</v>
      </c>
      <c r="AZ6" s="186" t="s">
        <v>87</v>
      </c>
      <c r="BA6" s="168" t="s">
        <v>104</v>
      </c>
      <c r="BB6" s="169"/>
      <c r="BC6" s="169"/>
      <c r="BD6" s="169"/>
      <c r="BE6" s="170" t="s">
        <v>102</v>
      </c>
      <c r="BF6" s="172" t="s">
        <v>3</v>
      </c>
      <c r="BG6" s="174" t="s">
        <v>4</v>
      </c>
      <c r="BH6" s="176" t="s">
        <v>7</v>
      </c>
      <c r="BI6" s="176" t="s">
        <v>8</v>
      </c>
      <c r="BJ6" s="176" t="s">
        <v>6</v>
      </c>
      <c r="BK6" s="176" t="s">
        <v>5</v>
      </c>
      <c r="BL6" s="176" t="s">
        <v>9</v>
      </c>
      <c r="BM6" s="166" t="s">
        <v>10</v>
      </c>
    </row>
    <row r="7" spans="1:65" s="1" customFormat="1" ht="35.25" thickBot="1" x14ac:dyDescent="0.35">
      <c r="A7" s="192"/>
      <c r="B7" s="193"/>
      <c r="C7" s="171"/>
      <c r="D7" s="75" t="s">
        <v>78</v>
      </c>
      <c r="E7" s="59" t="s">
        <v>69</v>
      </c>
      <c r="F7" s="58" t="s">
        <v>70</v>
      </c>
      <c r="G7" s="58" t="s">
        <v>71</v>
      </c>
      <c r="H7" s="58" t="s">
        <v>72</v>
      </c>
      <c r="I7" s="58" t="s">
        <v>73</v>
      </c>
      <c r="J7" s="58" t="s">
        <v>74</v>
      </c>
      <c r="K7" s="58" t="s">
        <v>75</v>
      </c>
      <c r="L7" s="58" t="s">
        <v>76</v>
      </c>
      <c r="M7" s="63" t="s">
        <v>79</v>
      </c>
      <c r="N7" s="80" t="s">
        <v>69</v>
      </c>
      <c r="O7" s="81" t="s">
        <v>70</v>
      </c>
      <c r="P7" s="81" t="s">
        <v>71</v>
      </c>
      <c r="Q7" s="81" t="s">
        <v>72</v>
      </c>
      <c r="R7" s="81" t="s">
        <v>73</v>
      </c>
      <c r="S7" s="81" t="s">
        <v>74</v>
      </c>
      <c r="T7" s="81" t="s">
        <v>75</v>
      </c>
      <c r="U7" s="89" t="s">
        <v>76</v>
      </c>
      <c r="V7" s="90" t="s">
        <v>81</v>
      </c>
      <c r="W7" s="91" t="s">
        <v>69</v>
      </c>
      <c r="X7" s="92" t="s">
        <v>70</v>
      </c>
      <c r="Y7" s="92" t="s">
        <v>71</v>
      </c>
      <c r="Z7" s="92" t="s">
        <v>72</v>
      </c>
      <c r="AA7" s="92" t="s">
        <v>73</v>
      </c>
      <c r="AB7" s="92" t="s">
        <v>74</v>
      </c>
      <c r="AC7" s="92" t="s">
        <v>75</v>
      </c>
      <c r="AD7" s="92" t="s">
        <v>76</v>
      </c>
      <c r="AE7" s="90" t="s">
        <v>83</v>
      </c>
      <c r="AF7" s="91" t="s">
        <v>69</v>
      </c>
      <c r="AG7" s="92" t="s">
        <v>70</v>
      </c>
      <c r="AH7" s="92" t="s">
        <v>71</v>
      </c>
      <c r="AI7" s="92" t="s">
        <v>72</v>
      </c>
      <c r="AJ7" s="92" t="s">
        <v>73</v>
      </c>
      <c r="AK7" s="92" t="s">
        <v>74</v>
      </c>
      <c r="AL7" s="92" t="s">
        <v>75</v>
      </c>
      <c r="AM7" s="92" t="s">
        <v>76</v>
      </c>
      <c r="AN7" s="177"/>
      <c r="AO7" s="175"/>
      <c r="AP7" s="179"/>
      <c r="AQ7" s="181"/>
      <c r="AR7" s="183"/>
      <c r="AS7" s="183"/>
      <c r="AT7" s="189"/>
      <c r="AU7" s="179"/>
      <c r="AV7" s="181"/>
      <c r="AW7" s="183"/>
      <c r="AX7" s="183"/>
      <c r="AY7" s="185"/>
      <c r="AZ7" s="187"/>
      <c r="BA7" s="65" t="s">
        <v>84</v>
      </c>
      <c r="BB7" s="65" t="s">
        <v>85</v>
      </c>
      <c r="BC7" s="65" t="s">
        <v>86</v>
      </c>
      <c r="BD7" s="66" t="s">
        <v>90</v>
      </c>
      <c r="BE7" s="171"/>
      <c r="BF7" s="173"/>
      <c r="BG7" s="175"/>
      <c r="BH7" s="177"/>
      <c r="BI7" s="177"/>
      <c r="BJ7" s="177"/>
      <c r="BK7" s="177"/>
      <c r="BL7" s="177"/>
      <c r="BM7" s="167"/>
    </row>
    <row r="8" spans="1:65" x14ac:dyDescent="0.3">
      <c r="A8" s="156" t="s">
        <v>12</v>
      </c>
      <c r="B8" s="157"/>
      <c r="C8" s="50">
        <f t="shared" ref="C8:BM8" si="0">SUBTOTAL(4,C17:C426)</f>
        <v>414948</v>
      </c>
      <c r="D8" s="60">
        <f t="shared" si="0"/>
        <v>37.299999999999997</v>
      </c>
      <c r="E8" s="28">
        <f t="shared" si="0"/>
        <v>38</v>
      </c>
      <c r="F8" s="28">
        <f t="shared" si="0"/>
        <v>38.5</v>
      </c>
      <c r="G8" s="28">
        <f t="shared" si="0"/>
        <v>0</v>
      </c>
      <c r="H8" s="28">
        <f t="shared" si="0"/>
        <v>0</v>
      </c>
      <c r="I8" s="28">
        <f t="shared" si="0"/>
        <v>0</v>
      </c>
      <c r="J8" s="28">
        <f t="shared" si="0"/>
        <v>0</v>
      </c>
      <c r="K8" s="28">
        <f t="shared" si="0"/>
        <v>0</v>
      </c>
      <c r="L8" s="28">
        <f t="shared" si="0"/>
        <v>0</v>
      </c>
      <c r="M8" s="71">
        <f t="shared" si="0"/>
        <v>7.4</v>
      </c>
      <c r="N8" s="82">
        <f t="shared" si="0"/>
        <v>7.47</v>
      </c>
      <c r="O8" s="82">
        <f t="shared" si="0"/>
        <v>7.42</v>
      </c>
      <c r="P8" s="82">
        <f t="shared" si="0"/>
        <v>0</v>
      </c>
      <c r="Q8" s="82">
        <f t="shared" si="0"/>
        <v>0</v>
      </c>
      <c r="R8" s="82">
        <f t="shared" si="0"/>
        <v>0</v>
      </c>
      <c r="S8" s="82">
        <f t="shared" si="0"/>
        <v>0</v>
      </c>
      <c r="T8" s="82">
        <f t="shared" si="0"/>
        <v>0</v>
      </c>
      <c r="U8" s="82">
        <f t="shared" si="0"/>
        <v>0</v>
      </c>
      <c r="V8" s="29">
        <f t="shared" si="0"/>
        <v>616.5</v>
      </c>
      <c r="W8" s="39">
        <f t="shared" si="0"/>
        <v>714</v>
      </c>
      <c r="X8" s="39">
        <f t="shared" si="0"/>
        <v>622</v>
      </c>
      <c r="Y8" s="39">
        <f t="shared" si="0"/>
        <v>0</v>
      </c>
      <c r="Z8" s="39">
        <f t="shared" si="0"/>
        <v>0</v>
      </c>
      <c r="AA8" s="39">
        <f t="shared" si="0"/>
        <v>0</v>
      </c>
      <c r="AB8" s="39">
        <f t="shared" si="0"/>
        <v>0</v>
      </c>
      <c r="AC8" s="39">
        <f t="shared" si="0"/>
        <v>0</v>
      </c>
      <c r="AD8" s="39">
        <f t="shared" si="0"/>
        <v>0</v>
      </c>
      <c r="AE8" s="29">
        <f t="shared" si="0"/>
        <v>6180</v>
      </c>
      <c r="AF8" s="39">
        <f t="shared" si="0"/>
        <v>7090</v>
      </c>
      <c r="AG8" s="39">
        <f t="shared" si="0"/>
        <v>6250</v>
      </c>
      <c r="AH8" s="39">
        <f t="shared" si="0"/>
        <v>0</v>
      </c>
      <c r="AI8" s="39">
        <f t="shared" si="0"/>
        <v>0</v>
      </c>
      <c r="AJ8" s="39">
        <f t="shared" si="0"/>
        <v>0</v>
      </c>
      <c r="AK8" s="39">
        <f t="shared" si="0"/>
        <v>0</v>
      </c>
      <c r="AL8" s="39">
        <f t="shared" si="0"/>
        <v>0</v>
      </c>
      <c r="AM8" s="39">
        <f t="shared" si="0"/>
        <v>0</v>
      </c>
      <c r="AN8" s="39">
        <f t="shared" si="0"/>
        <v>57.220708446866482</v>
      </c>
      <c r="AO8" s="39">
        <f t="shared" si="0"/>
        <v>1239</v>
      </c>
      <c r="AP8" s="104">
        <f t="shared" si="0"/>
        <v>6.35</v>
      </c>
      <c r="AQ8" s="105">
        <f t="shared" si="0"/>
        <v>5.32</v>
      </c>
      <c r="AR8" s="106">
        <f t="shared" si="0"/>
        <v>86.778398510242084</v>
      </c>
      <c r="AS8" s="106">
        <f t="shared" si="0"/>
        <v>32.941176470588246</v>
      </c>
      <c r="AT8" s="107">
        <f t="shared" si="0"/>
        <v>1219</v>
      </c>
      <c r="AU8" s="108">
        <f t="shared" si="0"/>
        <v>3.41</v>
      </c>
      <c r="AV8" s="109">
        <f t="shared" si="0"/>
        <v>2.27</v>
      </c>
      <c r="AW8" s="106">
        <f t="shared" si="0"/>
        <v>73.646209386281598</v>
      </c>
      <c r="AX8" s="106">
        <f t="shared" si="0"/>
        <v>37.425149700598801</v>
      </c>
      <c r="AY8" s="60">
        <f t="shared" si="0"/>
        <v>67.582869144370378</v>
      </c>
      <c r="AZ8" s="96">
        <f t="shared" si="0"/>
        <v>84.04</v>
      </c>
      <c r="BA8" s="67">
        <f t="shared" si="0"/>
        <v>65.8</v>
      </c>
      <c r="BB8" s="67">
        <f t="shared" si="0"/>
        <v>64.900000000000006</v>
      </c>
      <c r="BC8" s="67">
        <f t="shared" si="0"/>
        <v>5553</v>
      </c>
      <c r="BD8" s="67">
        <f t="shared" si="0"/>
        <v>0</v>
      </c>
      <c r="BE8" s="27">
        <f t="shared" si="0"/>
        <v>0</v>
      </c>
      <c r="BF8" s="29">
        <f t="shared" si="0"/>
        <v>18638</v>
      </c>
      <c r="BG8" s="39">
        <f t="shared" si="0"/>
        <v>10141</v>
      </c>
      <c r="BH8" s="40">
        <f t="shared" si="0"/>
        <v>2352</v>
      </c>
      <c r="BI8" s="40">
        <f t="shared" si="0"/>
        <v>0</v>
      </c>
      <c r="BJ8" s="40">
        <f t="shared" si="0"/>
        <v>0</v>
      </c>
      <c r="BK8" s="40">
        <f t="shared" si="0"/>
        <v>7187</v>
      </c>
      <c r="BL8" s="40">
        <f t="shared" si="0"/>
        <v>0</v>
      </c>
      <c r="BM8" s="27">
        <f t="shared" si="0"/>
        <v>0</v>
      </c>
    </row>
    <row r="9" spans="1:65" x14ac:dyDescent="0.3">
      <c r="A9" s="158" t="s">
        <v>11</v>
      </c>
      <c r="B9" s="159"/>
      <c r="C9" s="51">
        <f t="shared" ref="C9:BM9" si="1">SUBTOTAL(5,C17:C426)</f>
        <v>272128</v>
      </c>
      <c r="D9" s="61">
        <f t="shared" si="1"/>
        <v>32.5</v>
      </c>
      <c r="E9" s="12">
        <f t="shared" si="1"/>
        <v>31.5</v>
      </c>
      <c r="F9" s="12">
        <f t="shared" si="1"/>
        <v>31</v>
      </c>
      <c r="G9" s="12">
        <f t="shared" si="1"/>
        <v>0</v>
      </c>
      <c r="H9" s="12">
        <f t="shared" si="1"/>
        <v>0</v>
      </c>
      <c r="I9" s="12">
        <f t="shared" si="1"/>
        <v>0</v>
      </c>
      <c r="J9" s="12">
        <f t="shared" si="1"/>
        <v>0</v>
      </c>
      <c r="K9" s="12">
        <f t="shared" si="1"/>
        <v>0</v>
      </c>
      <c r="L9" s="12">
        <f t="shared" si="1"/>
        <v>0</v>
      </c>
      <c r="M9" s="72">
        <f t="shared" si="1"/>
        <v>7</v>
      </c>
      <c r="N9" s="83">
        <f t="shared" si="1"/>
        <v>7.02</v>
      </c>
      <c r="O9" s="83">
        <f t="shared" si="1"/>
        <v>7.04</v>
      </c>
      <c r="P9" s="83">
        <f t="shared" si="1"/>
        <v>0</v>
      </c>
      <c r="Q9" s="83">
        <f t="shared" si="1"/>
        <v>0</v>
      </c>
      <c r="R9" s="83">
        <f t="shared" si="1"/>
        <v>0</v>
      </c>
      <c r="S9" s="83">
        <f t="shared" si="1"/>
        <v>0</v>
      </c>
      <c r="T9" s="83">
        <f t="shared" si="1"/>
        <v>0</v>
      </c>
      <c r="U9" s="83">
        <f t="shared" si="1"/>
        <v>0</v>
      </c>
      <c r="V9" s="6">
        <f t="shared" si="1"/>
        <v>112</v>
      </c>
      <c r="W9" s="41">
        <f t="shared" si="1"/>
        <v>91</v>
      </c>
      <c r="X9" s="41">
        <f t="shared" si="1"/>
        <v>100</v>
      </c>
      <c r="Y9" s="41">
        <f t="shared" si="1"/>
        <v>0</v>
      </c>
      <c r="Z9" s="41">
        <f t="shared" si="1"/>
        <v>0</v>
      </c>
      <c r="AA9" s="41">
        <f t="shared" si="1"/>
        <v>0</v>
      </c>
      <c r="AB9" s="41">
        <f t="shared" si="1"/>
        <v>0</v>
      </c>
      <c r="AC9" s="41">
        <f t="shared" si="1"/>
        <v>0</v>
      </c>
      <c r="AD9" s="41">
        <f t="shared" si="1"/>
        <v>0</v>
      </c>
      <c r="AE9" s="6">
        <f t="shared" si="1"/>
        <v>4112.5</v>
      </c>
      <c r="AF9" s="41">
        <f t="shared" si="1"/>
        <v>3520</v>
      </c>
      <c r="AG9" s="41">
        <f t="shared" si="1"/>
        <v>3850</v>
      </c>
      <c r="AH9" s="41">
        <f t="shared" si="1"/>
        <v>0</v>
      </c>
      <c r="AI9" s="41">
        <f t="shared" si="1"/>
        <v>0</v>
      </c>
      <c r="AJ9" s="41">
        <f t="shared" si="1"/>
        <v>0</v>
      </c>
      <c r="AK9" s="41">
        <f t="shared" si="1"/>
        <v>0</v>
      </c>
      <c r="AL9" s="41">
        <f t="shared" si="1"/>
        <v>0</v>
      </c>
      <c r="AM9" s="41">
        <f t="shared" si="1"/>
        <v>0</v>
      </c>
      <c r="AN9" s="41">
        <f t="shared" si="1"/>
        <v>16.949152542372882</v>
      </c>
      <c r="AO9" s="41">
        <f t="shared" si="1"/>
        <v>367</v>
      </c>
      <c r="AP9" s="110">
        <f t="shared" si="1"/>
        <v>3.19</v>
      </c>
      <c r="AQ9" s="111">
        <f t="shared" si="1"/>
        <v>2.2799999999999998</v>
      </c>
      <c r="AR9" s="112">
        <f t="shared" si="1"/>
        <v>67.058823529411754</v>
      </c>
      <c r="AS9" s="112">
        <f t="shared" si="1"/>
        <v>13.221601489757916</v>
      </c>
      <c r="AT9" s="113">
        <f t="shared" si="1"/>
        <v>493</v>
      </c>
      <c r="AU9" s="114">
        <f t="shared" si="1"/>
        <v>2.4700000000000002</v>
      </c>
      <c r="AV9" s="115">
        <f t="shared" si="1"/>
        <v>1.65</v>
      </c>
      <c r="AW9" s="112">
        <f t="shared" si="1"/>
        <v>62.574850299401199</v>
      </c>
      <c r="AX9" s="112">
        <f t="shared" si="1"/>
        <v>26.353790613718402</v>
      </c>
      <c r="AY9" s="61">
        <f t="shared" si="1"/>
        <v>-9.2844470727381001</v>
      </c>
      <c r="AZ9" s="97">
        <f t="shared" si="1"/>
        <v>77.48</v>
      </c>
      <c r="BA9" s="68">
        <f t="shared" si="1"/>
        <v>34.6</v>
      </c>
      <c r="BB9" s="68">
        <f t="shared" si="1"/>
        <v>31.15</v>
      </c>
      <c r="BC9" s="68">
        <f t="shared" si="1"/>
        <v>0</v>
      </c>
      <c r="BD9" s="68">
        <f t="shared" si="1"/>
        <v>0</v>
      </c>
      <c r="BE9" s="15">
        <f t="shared" si="1"/>
        <v>0</v>
      </c>
      <c r="BF9" s="6">
        <f t="shared" si="1"/>
        <v>187</v>
      </c>
      <c r="BG9" s="41">
        <f t="shared" si="1"/>
        <v>0</v>
      </c>
      <c r="BH9" s="42">
        <f t="shared" si="1"/>
        <v>0</v>
      </c>
      <c r="BI9" s="42">
        <f t="shared" si="1"/>
        <v>0</v>
      </c>
      <c r="BJ9" s="42">
        <f t="shared" si="1"/>
        <v>0</v>
      </c>
      <c r="BK9" s="42">
        <f t="shared" si="1"/>
        <v>0</v>
      </c>
      <c r="BL9" s="42">
        <f t="shared" si="1"/>
        <v>0</v>
      </c>
      <c r="BM9" s="15">
        <f t="shared" si="1"/>
        <v>0</v>
      </c>
    </row>
    <row r="10" spans="1:65" x14ac:dyDescent="0.3">
      <c r="A10" s="158" t="s">
        <v>62</v>
      </c>
      <c r="B10" s="159"/>
      <c r="C10" s="51">
        <f>IFERROR(SUBTOTAL(1,C17:C426),"")</f>
        <v>333514.96174863388</v>
      </c>
      <c r="D10" s="61">
        <f t="shared" ref="D10:BM10" si="2">IFERROR(SUBTOTAL(1,D17:D426),"")</f>
        <v>35.048087431693929</v>
      </c>
      <c r="E10" s="12">
        <f t="shared" si="2"/>
        <v>34.918579234972682</v>
      </c>
      <c r="F10" s="12">
        <f t="shared" si="2"/>
        <v>35.137704918032789</v>
      </c>
      <c r="G10" s="12" t="str">
        <f t="shared" si="2"/>
        <v/>
      </c>
      <c r="H10" s="12" t="str">
        <f t="shared" si="2"/>
        <v/>
      </c>
      <c r="I10" s="12" t="str">
        <f t="shared" si="2"/>
        <v/>
      </c>
      <c r="J10" s="12" t="str">
        <f t="shared" si="2"/>
        <v/>
      </c>
      <c r="K10" s="12" t="str">
        <f t="shared" si="2"/>
        <v/>
      </c>
      <c r="L10" s="12" t="str">
        <f t="shared" si="2"/>
        <v/>
      </c>
      <c r="M10" s="72">
        <f t="shared" si="2"/>
        <v>7.2401639344261772</v>
      </c>
      <c r="N10" s="83">
        <f t="shared" si="2"/>
        <v>7.2359836065573617</v>
      </c>
      <c r="O10" s="83">
        <f t="shared" si="2"/>
        <v>7.2376775956284058</v>
      </c>
      <c r="P10" s="83" t="str">
        <f t="shared" si="2"/>
        <v/>
      </c>
      <c r="Q10" s="83" t="str">
        <f t="shared" si="2"/>
        <v/>
      </c>
      <c r="R10" s="83" t="str">
        <f t="shared" si="2"/>
        <v/>
      </c>
      <c r="S10" s="83" t="str">
        <f t="shared" si="2"/>
        <v/>
      </c>
      <c r="T10" s="83" t="str">
        <f t="shared" si="2"/>
        <v/>
      </c>
      <c r="U10" s="83" t="str">
        <f t="shared" si="2"/>
        <v/>
      </c>
      <c r="V10" s="6">
        <f t="shared" si="2"/>
        <v>299.51020408163265</v>
      </c>
      <c r="W10" s="41">
        <f t="shared" si="2"/>
        <v>303.9387755102041</v>
      </c>
      <c r="X10" s="41">
        <f t="shared" si="2"/>
        <v>295.08163265306121</v>
      </c>
      <c r="Y10" s="41" t="str">
        <f t="shared" si="2"/>
        <v/>
      </c>
      <c r="Z10" s="41" t="str">
        <f t="shared" si="2"/>
        <v/>
      </c>
      <c r="AA10" s="41" t="str">
        <f t="shared" si="2"/>
        <v/>
      </c>
      <c r="AB10" s="41" t="str">
        <f t="shared" si="2"/>
        <v/>
      </c>
      <c r="AC10" s="41" t="str">
        <f t="shared" si="2"/>
        <v/>
      </c>
      <c r="AD10" s="41" t="str">
        <f t="shared" si="2"/>
        <v/>
      </c>
      <c r="AE10" s="6">
        <f t="shared" si="2"/>
        <v>4981.1224489795923</v>
      </c>
      <c r="AF10" s="41">
        <f t="shared" si="2"/>
        <v>5038.0612244897957</v>
      </c>
      <c r="AG10" s="41">
        <f t="shared" si="2"/>
        <v>4924.1836734693879</v>
      </c>
      <c r="AH10" s="41" t="str">
        <f t="shared" si="2"/>
        <v/>
      </c>
      <c r="AI10" s="41" t="str">
        <f t="shared" si="2"/>
        <v/>
      </c>
      <c r="AJ10" s="41" t="str">
        <f t="shared" si="2"/>
        <v/>
      </c>
      <c r="AK10" s="41" t="str">
        <f t="shared" si="2"/>
        <v/>
      </c>
      <c r="AL10" s="41" t="str">
        <f t="shared" si="2"/>
        <v/>
      </c>
      <c r="AM10" s="41" t="str">
        <f t="shared" si="2"/>
        <v/>
      </c>
      <c r="AN10" s="41">
        <f t="shared" si="2"/>
        <v>28.793521584024386</v>
      </c>
      <c r="AO10" s="41">
        <f t="shared" si="2"/>
        <v>753.74863387978144</v>
      </c>
      <c r="AP10" s="110">
        <f t="shared" si="2"/>
        <v>4.6015999999999995</v>
      </c>
      <c r="AQ10" s="111">
        <f t="shared" si="2"/>
        <v>3.7049999999999983</v>
      </c>
      <c r="AR10" s="112">
        <f t="shared" si="2"/>
        <v>80.321845401581655</v>
      </c>
      <c r="AS10" s="112">
        <f t="shared" si="2"/>
        <v>19.678154598418356</v>
      </c>
      <c r="AT10" s="113">
        <f t="shared" si="2"/>
        <v>861.30601092896177</v>
      </c>
      <c r="AU10" s="114">
        <f t="shared" si="2"/>
        <v>2.8850000000000007</v>
      </c>
      <c r="AV10" s="115">
        <f t="shared" si="2"/>
        <v>1.9528000000000005</v>
      </c>
      <c r="AW10" s="112">
        <f t="shared" si="2"/>
        <v>67.727828278581683</v>
      </c>
      <c r="AX10" s="112">
        <f t="shared" si="2"/>
        <v>32.272171721418324</v>
      </c>
      <c r="AY10" s="61">
        <f t="shared" si="2"/>
        <v>48.028885967598683</v>
      </c>
      <c r="AZ10" s="97">
        <f t="shared" si="2"/>
        <v>80.653671232876704</v>
      </c>
      <c r="BA10" s="68">
        <f t="shared" si="2"/>
        <v>61.864599999999989</v>
      </c>
      <c r="BB10" s="68">
        <f t="shared" si="2"/>
        <v>35.728799999999985</v>
      </c>
      <c r="BC10" s="68">
        <f t="shared" si="2"/>
        <v>2190.98</v>
      </c>
      <c r="BD10" s="68" t="str">
        <f t="shared" si="2"/>
        <v/>
      </c>
      <c r="BE10" s="15" t="str">
        <f>IFERROR(SUBTOTAL(1,BE17:BE426),"")</f>
        <v/>
      </c>
      <c r="BF10" s="6">
        <f t="shared" si="2"/>
        <v>11060.024657534246</v>
      </c>
      <c r="BG10" s="41">
        <f t="shared" si="2"/>
        <v>3630.5300546448088</v>
      </c>
      <c r="BH10" s="42">
        <f t="shared" si="2"/>
        <v>1807.5397260273974</v>
      </c>
      <c r="BI10" s="42" t="str">
        <f t="shared" si="2"/>
        <v/>
      </c>
      <c r="BJ10" s="42" t="str">
        <f t="shared" si="2"/>
        <v/>
      </c>
      <c r="BK10" s="42">
        <f t="shared" si="2"/>
        <v>5596.6748633879779</v>
      </c>
      <c r="BL10" s="42" t="str">
        <f t="shared" si="2"/>
        <v/>
      </c>
      <c r="BM10" s="15" t="str">
        <f t="shared" si="2"/>
        <v/>
      </c>
    </row>
    <row r="11" spans="1:65" ht="17.25" thickBot="1" x14ac:dyDescent="0.35">
      <c r="A11" s="160" t="s">
        <v>64</v>
      </c>
      <c r="B11" s="161"/>
      <c r="C11" s="52">
        <f>SUBTOTAL(9,C17:C426)</f>
        <v>122066476</v>
      </c>
      <c r="D11" s="62"/>
      <c r="E11" s="30"/>
      <c r="F11" s="30"/>
      <c r="G11" s="30"/>
      <c r="H11" s="30"/>
      <c r="I11" s="30"/>
      <c r="J11" s="30"/>
      <c r="K11" s="30"/>
      <c r="L11" s="30"/>
      <c r="M11" s="73"/>
      <c r="N11" s="84"/>
      <c r="O11" s="84"/>
      <c r="P11" s="84"/>
      <c r="Q11" s="84"/>
      <c r="R11" s="84"/>
      <c r="S11" s="84"/>
      <c r="T11" s="84"/>
      <c r="U11" s="84"/>
      <c r="V11" s="93"/>
      <c r="W11" s="94"/>
      <c r="X11" s="94"/>
      <c r="Y11" s="94"/>
      <c r="Z11" s="94"/>
      <c r="AA11" s="94"/>
      <c r="AB11" s="94"/>
      <c r="AC11" s="94"/>
      <c r="AD11" s="94"/>
      <c r="AE11" s="93"/>
      <c r="AF11" s="94"/>
      <c r="AG11" s="94"/>
      <c r="AH11" s="94"/>
      <c r="AI11" s="94"/>
      <c r="AJ11" s="94"/>
      <c r="AK11" s="94"/>
      <c r="AL11" s="94"/>
      <c r="AM11" s="94"/>
      <c r="AN11" s="94"/>
      <c r="AO11" s="43">
        <f>SUBTOTAL(9,AO17:AO426)</f>
        <v>275872</v>
      </c>
      <c r="AP11" s="116"/>
      <c r="AQ11" s="117"/>
      <c r="AR11" s="118"/>
      <c r="AS11" s="118"/>
      <c r="AT11" s="119">
        <f>SUBTOTAL(9,AT17:AT426)</f>
        <v>315238</v>
      </c>
      <c r="AU11" s="120"/>
      <c r="AV11" s="121"/>
      <c r="AW11" s="118"/>
      <c r="AX11" s="118"/>
      <c r="AY11" s="62"/>
      <c r="AZ11" s="98"/>
      <c r="BA11" s="69"/>
      <c r="BB11" s="69"/>
      <c r="BC11" s="69"/>
      <c r="BD11" s="69"/>
      <c r="BE11" s="16">
        <f>SUBTOTAL(9,BE17:BE426)</f>
        <v>0</v>
      </c>
      <c r="BF11" s="7">
        <f>SUBTOTAL(9,BF17:BF426)</f>
        <v>4036909</v>
      </c>
      <c r="BG11" s="43">
        <f>SUBTOTAL(9,BG17:BG426)</f>
        <v>1328774</v>
      </c>
      <c r="BH11" s="44">
        <f>SUBTOTAL(9,BH17:BH426)</f>
        <v>659752</v>
      </c>
      <c r="BI11" s="44">
        <f>SUBTOTAL(9,BI17:BI426)</f>
        <v>0</v>
      </c>
      <c r="BJ11" s="44">
        <f t="shared" ref="BJ11:BK11" si="3">SUBTOTAL(9,BJ17:BJ425)</f>
        <v>0</v>
      </c>
      <c r="BK11" s="44">
        <f t="shared" si="3"/>
        <v>2043965</v>
      </c>
      <c r="BL11" s="44">
        <f>SUBTOTAL(9,BL17:BL426)</f>
        <v>0</v>
      </c>
      <c r="BM11" s="16">
        <f>SUBTOTAL(9,BM17:BM426)</f>
        <v>0</v>
      </c>
    </row>
    <row r="12" spans="1:65" ht="17.25" thickBot="1" x14ac:dyDescent="0.35">
      <c r="A12" s="160" t="s">
        <v>63</v>
      </c>
      <c r="B12" s="161"/>
      <c r="C12" s="52">
        <f>IFERROR(SUBTOTAL(9,C17:C426)/COUNTA(C17:C47,C52:C80,C85:C115,C120:C149,C154:C184,C189:C218,C223:C253,C258:C288,C293:C322,C327:C357,C362:C391,C396:C426),"")</f>
        <v>333514.96174863388</v>
      </c>
      <c r="D12" s="62"/>
      <c r="E12" s="30"/>
      <c r="F12" s="30"/>
      <c r="G12" s="30"/>
      <c r="H12" s="30"/>
      <c r="I12" s="30"/>
      <c r="J12" s="30"/>
      <c r="K12" s="30"/>
      <c r="L12" s="30"/>
      <c r="M12" s="73"/>
      <c r="N12" s="84"/>
      <c r="O12" s="84"/>
      <c r="P12" s="84"/>
      <c r="Q12" s="84"/>
      <c r="R12" s="84"/>
      <c r="S12" s="84"/>
      <c r="T12" s="84"/>
      <c r="U12" s="84"/>
      <c r="V12" s="93"/>
      <c r="W12" s="94"/>
      <c r="X12" s="94"/>
      <c r="Y12" s="94"/>
      <c r="Z12" s="94"/>
      <c r="AA12" s="94"/>
      <c r="AB12" s="94"/>
      <c r="AC12" s="94"/>
      <c r="AD12" s="94"/>
      <c r="AE12" s="93"/>
      <c r="AF12" s="94"/>
      <c r="AG12" s="94"/>
      <c r="AH12" s="94"/>
      <c r="AI12" s="94"/>
      <c r="AJ12" s="94"/>
      <c r="AK12" s="94"/>
      <c r="AL12" s="94"/>
      <c r="AM12" s="94"/>
      <c r="AN12" s="94"/>
      <c r="AO12" s="43">
        <f>IFERROR(SUBTOTAL(9,AO17:AO430)/COUNTA(AO17:AO47,AO52:AO80,AO85:AO115,AO120:AO149,AO154:AO184,AO189:AO218,AO223:AO253,AO258:AO288,AO293:AO322,AO327:AO357,AO362:AO391,AO396:AO426),"")</f>
        <v>753.74863387978144</v>
      </c>
      <c r="AP12" s="116"/>
      <c r="AQ12" s="117"/>
      <c r="AR12" s="118"/>
      <c r="AS12" s="118"/>
      <c r="AT12" s="119">
        <f>IFERROR(SUBTOTAL(9,AT17:AT426)/COUNTA(AT17:AT47,AT52:AT80,AT85:AT115,AT120:AT149,AT154:AT184,AT189:AT218,AT223:AT253,AT258:AT288,AT293:AT322,AT327:AT357,AT362:AT391,AT396:AT426),"")</f>
        <v>861.30601092896177</v>
      </c>
      <c r="AU12" s="120"/>
      <c r="AV12" s="121"/>
      <c r="AW12" s="118"/>
      <c r="AX12" s="118"/>
      <c r="AY12" s="62"/>
      <c r="AZ12" s="98"/>
      <c r="BA12" s="69"/>
      <c r="BB12" s="69"/>
      <c r="BC12" s="69"/>
      <c r="BD12" s="69"/>
      <c r="BE12" s="16" t="str">
        <f>IFERROR(SUBTOTAL(9,BE17:BE426)/COUNTA(BE17:BE47,BE52:BE80,BE85:BE115,BE120:BE149,BE154:BE184,BE189:BE218,BE223:BE253,BE258:BE288,BE293:BE322,BE327:BE357,BE362:BE391,BE396:BE426),"")</f>
        <v/>
      </c>
      <c r="BF12" s="79">
        <f>SUBTOTAL(9,BF17:BF426)/COUNTA(BF17:BF47,BF52:BF80,BF85:BF115,BF120:BF149,BF154:BF184,BF189:BF218,BF223:BF253,BF258:BF288,BF293:BF322,BF327:BF357,BF362:BF391,BF396:BF426)</f>
        <v>11029.806010928962</v>
      </c>
      <c r="BG12" s="78">
        <f>IFERROR(SUBTOTAL(9,BG17:BG426)/COUNTA(BG17:BG47,BG52:BG80,BG85:BG115,BG120:BG149,BG154:BG184,BG189:BG218,BG223:BG253,BG258:BG288,BG293:BG322,BG327:BG357,BG362:BG391,BG396:BG426),"")</f>
        <v>3630.5300546448088</v>
      </c>
      <c r="BH12" s="37">
        <f t="shared" ref="BH12:BM12" si="4">IFERROR(SUBTOTAL(9,BH17:BH426)/COUNTA(BH17:BH47,BH52:BH80,BH85:BH115,BH120:BH149,BH154:BH184,BH189:BH218,BH223:BH253,BH258:BH288,BH293:BH322,BH327:BH357,BH362:BH391,BH396:BH426),"")</f>
        <v>1802.6010928961748</v>
      </c>
      <c r="BI12" s="37" t="str">
        <f t="shared" si="4"/>
        <v/>
      </c>
      <c r="BJ12" s="37" t="str">
        <f t="shared" si="4"/>
        <v/>
      </c>
      <c r="BK12" s="37">
        <f t="shared" si="4"/>
        <v>5596.6748633879779</v>
      </c>
      <c r="BL12" s="37" t="str">
        <f t="shared" si="4"/>
        <v/>
      </c>
      <c r="BM12" s="38" t="str">
        <f t="shared" si="4"/>
        <v/>
      </c>
    </row>
    <row r="13" spans="1:65" s="57" customFormat="1" x14ac:dyDescent="0.3">
      <c r="A13" s="56"/>
      <c r="B13" s="56"/>
      <c r="D13" s="55"/>
      <c r="M13" s="85"/>
      <c r="N13" s="54"/>
      <c r="O13" s="54"/>
      <c r="P13" s="54"/>
      <c r="Q13" s="54"/>
      <c r="R13" s="54"/>
      <c r="S13" s="54"/>
      <c r="T13" s="54"/>
      <c r="U13" s="54"/>
      <c r="V13" s="95"/>
      <c r="W13" s="17"/>
      <c r="X13" s="17"/>
      <c r="Y13" s="17"/>
      <c r="Z13" s="17"/>
      <c r="AA13" s="17"/>
      <c r="AB13" s="17"/>
      <c r="AC13" s="17"/>
      <c r="AD13" s="17"/>
      <c r="AE13" s="95"/>
      <c r="AF13" s="17"/>
      <c r="AG13" s="17"/>
      <c r="AH13" s="17"/>
      <c r="AI13" s="17"/>
      <c r="AJ13" s="17"/>
      <c r="AK13" s="17"/>
      <c r="AL13" s="17"/>
      <c r="AM13" s="17"/>
      <c r="AN13" s="95"/>
      <c r="AO13" s="55"/>
      <c r="AP13" s="122"/>
      <c r="AQ13" s="122"/>
      <c r="AR13" s="122"/>
      <c r="AS13" s="122"/>
      <c r="AT13" s="123"/>
      <c r="AU13" s="123"/>
      <c r="AV13" s="123"/>
      <c r="AW13" s="122"/>
      <c r="AX13" s="122"/>
      <c r="AZ13" s="54"/>
      <c r="BA13" s="54"/>
      <c r="BB13" s="54"/>
      <c r="BC13" s="54"/>
      <c r="BD13" s="54"/>
      <c r="BE13" s="55"/>
      <c r="BG13" s="17"/>
      <c r="BH13" s="17"/>
      <c r="BI13" s="17"/>
      <c r="BJ13" s="17"/>
      <c r="BK13" s="17"/>
      <c r="BL13" s="17"/>
      <c r="BM13" s="17"/>
    </row>
    <row r="14" spans="1:65" s="57" customFormat="1" ht="17.25" thickBot="1" x14ac:dyDescent="0.35">
      <c r="A14" s="56"/>
      <c r="B14" s="56"/>
      <c r="M14" s="54"/>
      <c r="N14" s="54"/>
      <c r="O14" s="54"/>
      <c r="P14" s="54"/>
      <c r="Q14" s="54"/>
      <c r="R14" s="54"/>
      <c r="S14" s="54"/>
      <c r="T14" s="54"/>
      <c r="U14" s="54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P14" s="122"/>
      <c r="AQ14" s="122"/>
      <c r="AR14" s="122"/>
      <c r="AS14" s="122"/>
      <c r="AT14" s="123"/>
      <c r="AU14" s="123"/>
      <c r="AV14" s="123"/>
      <c r="AW14" s="122"/>
      <c r="AX14" s="122"/>
      <c r="AZ14" s="54"/>
      <c r="BA14" s="54"/>
      <c r="BB14" s="54"/>
      <c r="BC14" s="54"/>
      <c r="BD14" s="54"/>
      <c r="BG14" s="17"/>
      <c r="BH14" s="17"/>
      <c r="BI14" s="17"/>
      <c r="BJ14" s="17"/>
      <c r="BK14" s="17"/>
      <c r="BL14" s="17"/>
      <c r="BM14" s="17"/>
    </row>
    <row r="15" spans="1:65" s="35" customFormat="1" ht="17.25" customHeight="1" thickBot="1" x14ac:dyDescent="0.35">
      <c r="A15" s="198" t="s">
        <v>0</v>
      </c>
      <c r="B15" s="200" t="s">
        <v>88</v>
      </c>
      <c r="C15" s="170" t="s">
        <v>2</v>
      </c>
      <c r="D15" s="194" t="s">
        <v>68</v>
      </c>
      <c r="E15" s="195"/>
      <c r="F15" s="195"/>
      <c r="G15" s="195"/>
      <c r="H15" s="195"/>
      <c r="I15" s="195"/>
      <c r="J15" s="195"/>
      <c r="K15" s="195"/>
      <c r="L15" s="195"/>
      <c r="M15" s="196" t="s">
        <v>77</v>
      </c>
      <c r="N15" s="197"/>
      <c r="O15" s="197"/>
      <c r="P15" s="197"/>
      <c r="Q15" s="197"/>
      <c r="R15" s="197"/>
      <c r="S15" s="197"/>
      <c r="T15" s="197"/>
      <c r="U15" s="197"/>
      <c r="V15" s="174" t="s">
        <v>80</v>
      </c>
      <c r="W15" s="170"/>
      <c r="X15" s="170"/>
      <c r="Y15" s="170"/>
      <c r="Z15" s="170"/>
      <c r="AA15" s="170"/>
      <c r="AB15" s="170"/>
      <c r="AC15" s="170"/>
      <c r="AD15" s="170"/>
      <c r="AE15" s="176" t="s">
        <v>82</v>
      </c>
      <c r="AF15" s="170"/>
      <c r="AG15" s="170"/>
      <c r="AH15" s="170"/>
      <c r="AI15" s="170"/>
      <c r="AJ15" s="170"/>
      <c r="AK15" s="170"/>
      <c r="AL15" s="170"/>
      <c r="AM15" s="170"/>
      <c r="AN15" s="176" t="s">
        <v>67</v>
      </c>
      <c r="AO15" s="174" t="s">
        <v>1</v>
      </c>
      <c r="AP15" s="178" t="s">
        <v>93</v>
      </c>
      <c r="AQ15" s="180" t="s">
        <v>94</v>
      </c>
      <c r="AR15" s="182" t="s">
        <v>95</v>
      </c>
      <c r="AS15" s="182" t="s">
        <v>91</v>
      </c>
      <c r="AT15" s="188" t="s">
        <v>66</v>
      </c>
      <c r="AU15" s="178" t="s">
        <v>96</v>
      </c>
      <c r="AV15" s="180" t="s">
        <v>97</v>
      </c>
      <c r="AW15" s="182" t="s">
        <v>98</v>
      </c>
      <c r="AX15" s="182" t="s">
        <v>92</v>
      </c>
      <c r="AY15" s="184" t="s">
        <v>89</v>
      </c>
      <c r="AZ15" s="186" t="s">
        <v>87</v>
      </c>
      <c r="BA15" s="168" t="s">
        <v>105</v>
      </c>
      <c r="BB15" s="169"/>
      <c r="BC15" s="169"/>
      <c r="BD15" s="169"/>
      <c r="BE15" s="170" t="s">
        <v>102</v>
      </c>
      <c r="BF15" s="172" t="s">
        <v>3</v>
      </c>
      <c r="BG15" s="174" t="s">
        <v>4</v>
      </c>
      <c r="BH15" s="176" t="s">
        <v>7</v>
      </c>
      <c r="BI15" s="176" t="s">
        <v>8</v>
      </c>
      <c r="BJ15" s="176" t="s">
        <v>6</v>
      </c>
      <c r="BK15" s="176" t="s">
        <v>5</v>
      </c>
      <c r="BL15" s="176" t="s">
        <v>9</v>
      </c>
      <c r="BM15" s="166" t="s">
        <v>10</v>
      </c>
    </row>
    <row r="16" spans="1:65" s="1" customFormat="1" ht="35.25" thickBot="1" x14ac:dyDescent="0.35">
      <c r="A16" s="199"/>
      <c r="B16" s="201"/>
      <c r="C16" s="171"/>
      <c r="D16" s="75" t="s">
        <v>78</v>
      </c>
      <c r="E16" s="59" t="s">
        <v>69</v>
      </c>
      <c r="F16" s="58" t="s">
        <v>70</v>
      </c>
      <c r="G16" s="58" t="s">
        <v>71</v>
      </c>
      <c r="H16" s="58" t="s">
        <v>72</v>
      </c>
      <c r="I16" s="58" t="s">
        <v>73</v>
      </c>
      <c r="J16" s="58" t="s">
        <v>74</v>
      </c>
      <c r="K16" s="58" t="s">
        <v>75</v>
      </c>
      <c r="L16" s="58" t="s">
        <v>76</v>
      </c>
      <c r="M16" s="63" t="s">
        <v>79</v>
      </c>
      <c r="N16" s="80" t="s">
        <v>69</v>
      </c>
      <c r="O16" s="81" t="s">
        <v>70</v>
      </c>
      <c r="P16" s="81" t="s">
        <v>71</v>
      </c>
      <c r="Q16" s="81" t="s">
        <v>72</v>
      </c>
      <c r="R16" s="81" t="s">
        <v>73</v>
      </c>
      <c r="S16" s="81" t="s">
        <v>74</v>
      </c>
      <c r="T16" s="81" t="s">
        <v>75</v>
      </c>
      <c r="U16" s="89" t="s">
        <v>76</v>
      </c>
      <c r="V16" s="90" t="s">
        <v>81</v>
      </c>
      <c r="W16" s="91" t="s">
        <v>69</v>
      </c>
      <c r="X16" s="92" t="s">
        <v>70</v>
      </c>
      <c r="Y16" s="92" t="s">
        <v>71</v>
      </c>
      <c r="Z16" s="92" t="s">
        <v>72</v>
      </c>
      <c r="AA16" s="92" t="s">
        <v>73</v>
      </c>
      <c r="AB16" s="92" t="s">
        <v>74</v>
      </c>
      <c r="AC16" s="92" t="s">
        <v>75</v>
      </c>
      <c r="AD16" s="92" t="s">
        <v>76</v>
      </c>
      <c r="AE16" s="90" t="s">
        <v>83</v>
      </c>
      <c r="AF16" s="91" t="s">
        <v>69</v>
      </c>
      <c r="AG16" s="92" t="s">
        <v>70</v>
      </c>
      <c r="AH16" s="92" t="s">
        <v>71</v>
      </c>
      <c r="AI16" s="92" t="s">
        <v>72</v>
      </c>
      <c r="AJ16" s="92" t="s">
        <v>73</v>
      </c>
      <c r="AK16" s="92" t="s">
        <v>74</v>
      </c>
      <c r="AL16" s="92" t="s">
        <v>75</v>
      </c>
      <c r="AM16" s="92" t="s">
        <v>76</v>
      </c>
      <c r="AN16" s="177"/>
      <c r="AO16" s="175"/>
      <c r="AP16" s="179"/>
      <c r="AQ16" s="181"/>
      <c r="AR16" s="183"/>
      <c r="AS16" s="183"/>
      <c r="AT16" s="189"/>
      <c r="AU16" s="179"/>
      <c r="AV16" s="181"/>
      <c r="AW16" s="183"/>
      <c r="AX16" s="183"/>
      <c r="AY16" s="185"/>
      <c r="AZ16" s="187"/>
      <c r="BA16" s="65" t="s">
        <v>84</v>
      </c>
      <c r="BB16" s="65" t="s">
        <v>85</v>
      </c>
      <c r="BC16" s="65" t="s">
        <v>86</v>
      </c>
      <c r="BD16" s="66" t="s">
        <v>90</v>
      </c>
      <c r="BE16" s="171"/>
      <c r="BF16" s="173"/>
      <c r="BG16" s="175"/>
      <c r="BH16" s="177"/>
      <c r="BI16" s="177"/>
      <c r="BJ16" s="177"/>
      <c r="BK16" s="177"/>
      <c r="BL16" s="177"/>
      <c r="BM16" s="167"/>
    </row>
    <row r="17" spans="1:65" outlineLevel="5" x14ac:dyDescent="0.3">
      <c r="A17" s="21">
        <f>MONTH(B17)</f>
        <v>1</v>
      </c>
      <c r="B17" s="8">
        <v>45292</v>
      </c>
      <c r="C17" s="149">
        <v>272128</v>
      </c>
      <c r="D17" s="64">
        <f>IFERROR(ROUND(AVERAGE(E17:L17),1),"")</f>
        <v>35.299999999999997</v>
      </c>
      <c r="E17" s="11">
        <v>35</v>
      </c>
      <c r="F17" s="11">
        <v>35.5</v>
      </c>
      <c r="G17" s="11"/>
      <c r="H17" s="11"/>
      <c r="I17" s="11"/>
      <c r="J17" s="11"/>
      <c r="K17" s="11"/>
      <c r="L17" s="11"/>
      <c r="M17" s="74">
        <f>IFERROR(ROUND(AVERAGE(N17:U17),1),"")</f>
        <v>7.2</v>
      </c>
      <c r="N17" s="86">
        <v>7.21</v>
      </c>
      <c r="O17" s="86">
        <v>7.23</v>
      </c>
      <c r="P17" s="86"/>
      <c r="Q17" s="86"/>
      <c r="R17" s="86"/>
      <c r="S17" s="86"/>
      <c r="T17" s="86"/>
      <c r="U17" s="86"/>
      <c r="V17" s="5" t="str">
        <f>IFERROR(ROUND(AVERAGE(W17:AD17),1),"")</f>
        <v/>
      </c>
      <c r="W17" s="45"/>
      <c r="X17" s="45"/>
      <c r="Y17" s="45"/>
      <c r="Z17" s="45"/>
      <c r="AA17" s="45"/>
      <c r="AB17" s="45"/>
      <c r="AC17" s="45"/>
      <c r="AD17" s="45"/>
      <c r="AE17" s="5" t="str">
        <f>IFERROR(ROUND(AVERAGE(AF17:AM17),1),"")</f>
        <v/>
      </c>
      <c r="AF17" s="45"/>
      <c r="AG17" s="45"/>
      <c r="AH17" s="45"/>
      <c r="AI17" s="45"/>
      <c r="AJ17" s="45"/>
      <c r="AK17" s="45"/>
      <c r="AL17" s="45"/>
      <c r="AM17" s="45"/>
      <c r="AN17" s="45">
        <v>28.925619834710744</v>
      </c>
      <c r="AO17" s="45">
        <v>726</v>
      </c>
      <c r="AP17" s="124"/>
      <c r="AQ17" s="125"/>
      <c r="AR17" s="126" t="str">
        <f>IFERROR(AQ17/AP17*100,"")</f>
        <v/>
      </c>
      <c r="AS17" s="126" t="str">
        <f>IFERROR(100-AR17,"")</f>
        <v/>
      </c>
      <c r="AT17" s="45">
        <v>803</v>
      </c>
      <c r="AU17" s="128"/>
      <c r="AV17" s="129"/>
      <c r="AW17" s="126" t="str">
        <f>IFERROR(AV17/AU17*100,"")</f>
        <v/>
      </c>
      <c r="AX17" s="126" t="str">
        <f>IFERROR(100-AW17,"")</f>
        <v/>
      </c>
      <c r="AY17" s="64" t="str">
        <f>IFERROR((1-((AW17*AS17)/(AX17*AR17)))*100,"")</f>
        <v/>
      </c>
      <c r="AZ17" s="146">
        <v>80.52</v>
      </c>
      <c r="BA17" s="70"/>
      <c r="BB17" s="70"/>
      <c r="BC17" s="70"/>
      <c r="BD17" s="70"/>
      <c r="BE17" s="14"/>
      <c r="BF17" s="5">
        <f>IF(SUM(BG17:BM17)=0,"",SUM(BG17:BM17))</f>
        <v>11787</v>
      </c>
      <c r="BG17" s="42">
        <v>5322</v>
      </c>
      <c r="BH17" s="42">
        <v>2352</v>
      </c>
      <c r="BI17" s="147"/>
      <c r="BJ17" s="147"/>
      <c r="BK17" s="147">
        <v>4113</v>
      </c>
      <c r="BL17" s="147"/>
      <c r="BM17" s="14"/>
    </row>
    <row r="18" spans="1:65" outlineLevel="5" x14ac:dyDescent="0.3">
      <c r="A18" s="22">
        <f t="shared" ref="A18:A90" si="5">MONTH(B18)</f>
        <v>1</v>
      </c>
      <c r="B18" s="9">
        <f>B17+1</f>
        <v>45293</v>
      </c>
      <c r="C18" s="150">
        <v>289551</v>
      </c>
      <c r="D18" s="64">
        <f t="shared" ref="D18:D47" si="6">IFERROR(ROUND(AVERAGE(E18:L18),1),"")</f>
        <v>35.5</v>
      </c>
      <c r="E18" s="12">
        <v>36</v>
      </c>
      <c r="F18" s="12">
        <v>35</v>
      </c>
      <c r="G18" s="12"/>
      <c r="H18" s="12"/>
      <c r="I18" s="12"/>
      <c r="J18" s="12"/>
      <c r="K18" s="12"/>
      <c r="L18" s="12"/>
      <c r="M18" s="74">
        <f t="shared" ref="M18:M47" si="7">IFERROR(ROUND(AVERAGE(N18:U18),1),"")</f>
        <v>7.3</v>
      </c>
      <c r="N18" s="83">
        <v>7.25</v>
      </c>
      <c r="O18" s="83">
        <v>7.26</v>
      </c>
      <c r="P18" s="83"/>
      <c r="Q18" s="83"/>
      <c r="R18" s="83"/>
      <c r="S18" s="83"/>
      <c r="T18" s="83"/>
      <c r="U18" s="83"/>
      <c r="V18" s="5" t="str">
        <f t="shared" ref="V18:V47" si="8">IFERROR(ROUND(AVERAGE(W18:AD18),1),"")</f>
        <v/>
      </c>
      <c r="W18" s="41"/>
      <c r="X18" s="41"/>
      <c r="Y18" s="41"/>
      <c r="Z18" s="41"/>
      <c r="AA18" s="41"/>
      <c r="AB18" s="41"/>
      <c r="AC18" s="41"/>
      <c r="AD18" s="41"/>
      <c r="AE18" s="5" t="str">
        <f t="shared" ref="AE18:AE47" si="9">IFERROR(ROUND(AVERAGE(AF18:AM18),1),"")</f>
        <v/>
      </c>
      <c r="AF18" s="41"/>
      <c r="AG18" s="41"/>
      <c r="AH18" s="41"/>
      <c r="AI18" s="41"/>
      <c r="AJ18" s="41"/>
      <c r="AK18" s="41"/>
      <c r="AL18" s="41"/>
      <c r="AM18" s="41"/>
      <c r="AN18" s="45">
        <v>26.649746192893399</v>
      </c>
      <c r="AO18" s="45">
        <v>788</v>
      </c>
      <c r="AP18" s="124"/>
      <c r="AQ18" s="125"/>
      <c r="AR18" s="126" t="str">
        <f>IFERROR(AQ18/AP18*100,"")</f>
        <v/>
      </c>
      <c r="AS18" s="126" t="str">
        <f>IFERROR(100-AR18,"")</f>
        <v/>
      </c>
      <c r="AT18" s="45">
        <v>819</v>
      </c>
      <c r="AU18" s="128"/>
      <c r="AV18" s="129"/>
      <c r="AW18" s="126" t="str">
        <f>IFERROR(AV18/AU18*100,"")</f>
        <v/>
      </c>
      <c r="AX18" s="126" t="str">
        <f>IFERROR(100-AW18,"")</f>
        <v/>
      </c>
      <c r="AY18" s="64" t="str">
        <f t="shared" ref="AY18:AY47" si="10">IFERROR((1-((AW18*AS18)/(AX18*AR18)))*100,"")</f>
        <v/>
      </c>
      <c r="AZ18" s="146">
        <v>80.36</v>
      </c>
      <c r="BA18" s="68"/>
      <c r="BB18" s="68"/>
      <c r="BC18" s="68"/>
      <c r="BD18" s="68"/>
      <c r="BE18" s="15"/>
      <c r="BF18" s="5">
        <f t="shared" ref="BF18:BF47" si="11">IF(SUM(BG18:BM18)=0,"",SUM(BG18:BM18))</f>
        <v>12477</v>
      </c>
      <c r="BG18" s="42">
        <v>5927</v>
      </c>
      <c r="BH18" s="42">
        <v>2352</v>
      </c>
      <c r="BI18" s="42"/>
      <c r="BJ18" s="42"/>
      <c r="BK18" s="42">
        <v>4198</v>
      </c>
      <c r="BL18" s="42"/>
      <c r="BM18" s="15"/>
    </row>
    <row r="19" spans="1:65" outlineLevel="5" x14ac:dyDescent="0.3">
      <c r="A19" s="22">
        <f t="shared" si="5"/>
        <v>1</v>
      </c>
      <c r="B19" s="9">
        <f t="shared" ref="B19:B80" si="12">B18+1</f>
        <v>45294</v>
      </c>
      <c r="C19" s="150">
        <v>292279</v>
      </c>
      <c r="D19" s="64">
        <f t="shared" si="6"/>
        <v>35</v>
      </c>
      <c r="E19" s="12">
        <v>35</v>
      </c>
      <c r="F19" s="12">
        <v>35</v>
      </c>
      <c r="G19" s="12"/>
      <c r="H19" s="12"/>
      <c r="I19" s="12"/>
      <c r="J19" s="12"/>
      <c r="K19" s="12"/>
      <c r="L19" s="12"/>
      <c r="M19" s="74">
        <f t="shared" si="7"/>
        <v>7.3</v>
      </c>
      <c r="N19" s="83">
        <v>7.29</v>
      </c>
      <c r="O19" s="83">
        <v>7.28</v>
      </c>
      <c r="P19" s="83"/>
      <c r="Q19" s="83"/>
      <c r="R19" s="83"/>
      <c r="S19" s="83"/>
      <c r="T19" s="83"/>
      <c r="U19" s="83"/>
      <c r="V19" s="5">
        <f t="shared" si="8"/>
        <v>252</v>
      </c>
      <c r="W19" s="41">
        <v>213</v>
      </c>
      <c r="X19" s="41">
        <v>291</v>
      </c>
      <c r="Y19" s="41"/>
      <c r="Z19" s="41"/>
      <c r="AA19" s="41"/>
      <c r="AB19" s="41"/>
      <c r="AC19" s="41"/>
      <c r="AD19" s="41"/>
      <c r="AE19" s="5">
        <f t="shared" si="9"/>
        <v>4470</v>
      </c>
      <c r="AF19" s="41">
        <v>4530</v>
      </c>
      <c r="AG19" s="41">
        <v>4410</v>
      </c>
      <c r="AH19" s="41"/>
      <c r="AI19" s="41"/>
      <c r="AJ19" s="41"/>
      <c r="AK19" s="41"/>
      <c r="AL19" s="41"/>
      <c r="AM19" s="41"/>
      <c r="AN19" s="45">
        <v>26.957637997432606</v>
      </c>
      <c r="AO19" s="45">
        <v>779</v>
      </c>
      <c r="AP19" s="124">
        <v>4.67</v>
      </c>
      <c r="AQ19" s="125">
        <v>3.88</v>
      </c>
      <c r="AR19" s="126">
        <f>IFERROR(AQ19/AP19*100,"")</f>
        <v>83.083511777301922</v>
      </c>
      <c r="AS19" s="126">
        <f>IFERROR(100-AR19,"")</f>
        <v>16.916488222698078</v>
      </c>
      <c r="AT19" s="45">
        <v>804</v>
      </c>
      <c r="AU19" s="128">
        <v>2.6</v>
      </c>
      <c r="AV19" s="129">
        <v>1.75</v>
      </c>
      <c r="AW19" s="126">
        <f>IFERROR(AV19/AU19*100,"")</f>
        <v>67.307692307692307</v>
      </c>
      <c r="AX19" s="126">
        <f>IFERROR(100-AW19,"")</f>
        <v>32.692307692307693</v>
      </c>
      <c r="AY19" s="64">
        <f t="shared" si="10"/>
        <v>58.080654942389309</v>
      </c>
      <c r="AZ19" s="146">
        <v>82.29</v>
      </c>
      <c r="BA19" s="68"/>
      <c r="BB19" s="68"/>
      <c r="BC19" s="68"/>
      <c r="BD19" s="68"/>
      <c r="BE19" s="15"/>
      <c r="BF19" s="5">
        <f t="shared" si="11"/>
        <v>12094</v>
      </c>
      <c r="BG19" s="42">
        <v>5561</v>
      </c>
      <c r="BH19" s="42">
        <v>2352</v>
      </c>
      <c r="BI19" s="42"/>
      <c r="BJ19" s="42"/>
      <c r="BK19" s="42">
        <v>4181</v>
      </c>
      <c r="BL19" s="42"/>
      <c r="BM19" s="15"/>
    </row>
    <row r="20" spans="1:65" outlineLevel="5" x14ac:dyDescent="0.3">
      <c r="A20" s="22">
        <f t="shared" si="5"/>
        <v>1</v>
      </c>
      <c r="B20" s="9">
        <f t="shared" si="12"/>
        <v>45295</v>
      </c>
      <c r="C20" s="150">
        <v>280002</v>
      </c>
      <c r="D20" s="64">
        <f t="shared" si="6"/>
        <v>35.799999999999997</v>
      </c>
      <c r="E20" s="12">
        <v>36</v>
      </c>
      <c r="F20" s="12">
        <v>35.5</v>
      </c>
      <c r="G20" s="12"/>
      <c r="H20" s="12"/>
      <c r="I20" s="12"/>
      <c r="J20" s="12"/>
      <c r="K20" s="12"/>
      <c r="L20" s="12"/>
      <c r="M20" s="74">
        <f t="shared" si="7"/>
        <v>7.3</v>
      </c>
      <c r="N20" s="83">
        <v>7.32</v>
      </c>
      <c r="O20" s="83">
        <v>7.31</v>
      </c>
      <c r="P20" s="83"/>
      <c r="Q20" s="83"/>
      <c r="R20" s="83"/>
      <c r="S20" s="83"/>
      <c r="T20" s="83"/>
      <c r="U20" s="83"/>
      <c r="V20" s="5" t="str">
        <f t="shared" si="8"/>
        <v/>
      </c>
      <c r="W20" s="41"/>
      <c r="X20" s="41"/>
      <c r="Y20" s="41"/>
      <c r="Z20" s="41"/>
      <c r="AA20" s="41"/>
      <c r="AB20" s="41"/>
      <c r="AC20" s="41"/>
      <c r="AD20" s="41"/>
      <c r="AE20" s="5" t="str">
        <f t="shared" si="9"/>
        <v/>
      </c>
      <c r="AF20" s="41"/>
      <c r="AG20" s="41"/>
      <c r="AH20" s="41"/>
      <c r="AI20" s="41"/>
      <c r="AJ20" s="41"/>
      <c r="AK20" s="41"/>
      <c r="AL20" s="41"/>
      <c r="AM20" s="41"/>
      <c r="AN20" s="45">
        <v>35.413153456998316</v>
      </c>
      <c r="AO20" s="45">
        <v>593</v>
      </c>
      <c r="AP20" s="124"/>
      <c r="AQ20" s="125"/>
      <c r="AR20" s="126" t="str">
        <f>IFERROR(AQ20/AP20*100,"")</f>
        <v/>
      </c>
      <c r="AS20" s="126" t="str">
        <f>IFERROR(100-AR20,"")</f>
        <v/>
      </c>
      <c r="AT20" s="45">
        <v>699</v>
      </c>
      <c r="AU20" s="128"/>
      <c r="AV20" s="129"/>
      <c r="AW20" s="126" t="str">
        <f>IFERROR(AV20/AU20*100,"")</f>
        <v/>
      </c>
      <c r="AX20" s="126" t="str">
        <f>IFERROR(100-AW20,"")</f>
        <v/>
      </c>
      <c r="AY20" s="64" t="str">
        <f t="shared" si="10"/>
        <v/>
      </c>
      <c r="AZ20" s="146">
        <v>81.459999999999994</v>
      </c>
      <c r="BA20" s="68"/>
      <c r="BB20" s="68"/>
      <c r="BC20" s="68"/>
      <c r="BD20" s="68"/>
      <c r="BE20" s="15"/>
      <c r="BF20" s="5">
        <f t="shared" si="11"/>
        <v>10588</v>
      </c>
      <c r="BG20" s="42">
        <v>4094</v>
      </c>
      <c r="BH20" s="42">
        <v>2352</v>
      </c>
      <c r="BI20" s="42"/>
      <c r="BJ20" s="42"/>
      <c r="BK20" s="42">
        <v>4142</v>
      </c>
      <c r="BL20" s="42"/>
      <c r="BM20" s="15"/>
    </row>
    <row r="21" spans="1:65" outlineLevel="5" x14ac:dyDescent="0.3">
      <c r="A21" s="22">
        <f t="shared" si="5"/>
        <v>1</v>
      </c>
      <c r="B21" s="9">
        <f t="shared" si="12"/>
        <v>45296</v>
      </c>
      <c r="C21" s="150">
        <v>278215</v>
      </c>
      <c r="D21" s="64">
        <f t="shared" si="6"/>
        <v>35.5</v>
      </c>
      <c r="E21" s="12">
        <v>35.5</v>
      </c>
      <c r="F21" s="12">
        <v>35.5</v>
      </c>
      <c r="G21" s="12"/>
      <c r="H21" s="12"/>
      <c r="I21" s="12"/>
      <c r="J21" s="12"/>
      <c r="K21" s="12"/>
      <c r="L21" s="12"/>
      <c r="M21" s="74">
        <f t="shared" si="7"/>
        <v>7.3</v>
      </c>
      <c r="N21" s="83">
        <v>7.3</v>
      </c>
      <c r="O21" s="83">
        <v>7.32</v>
      </c>
      <c r="P21" s="83"/>
      <c r="Q21" s="83"/>
      <c r="R21" s="83"/>
      <c r="S21" s="83"/>
      <c r="T21" s="83"/>
      <c r="U21" s="83"/>
      <c r="V21" s="5" t="str">
        <f t="shared" si="8"/>
        <v/>
      </c>
      <c r="W21" s="41"/>
      <c r="X21" s="41"/>
      <c r="Y21" s="41"/>
      <c r="Z21" s="41"/>
      <c r="AA21" s="41"/>
      <c r="AB21" s="41"/>
      <c r="AC21" s="41"/>
      <c r="AD21" s="41"/>
      <c r="AE21" s="5" t="str">
        <f t="shared" si="9"/>
        <v/>
      </c>
      <c r="AF21" s="41"/>
      <c r="AG21" s="41"/>
      <c r="AH21" s="41"/>
      <c r="AI21" s="41"/>
      <c r="AJ21" s="41"/>
      <c r="AK21" s="41"/>
      <c r="AL21" s="41"/>
      <c r="AM21" s="41"/>
      <c r="AN21" s="45">
        <v>33.980582524271846</v>
      </c>
      <c r="AO21" s="45">
        <v>618</v>
      </c>
      <c r="AP21" s="83"/>
      <c r="AQ21" s="83"/>
      <c r="AR21" s="126" t="str">
        <f t="shared" ref="AR21:AR47" si="13">IFERROR(AQ21/AP21*100,"")</f>
        <v/>
      </c>
      <c r="AS21" s="126" t="str">
        <f t="shared" ref="AS21:AS47" si="14">IFERROR(100-AR21,"")</f>
        <v/>
      </c>
      <c r="AT21" s="45">
        <v>834</v>
      </c>
      <c r="AU21" s="124"/>
      <c r="AV21" s="83"/>
      <c r="AW21" s="126" t="str">
        <f t="shared" ref="AW21:AW47" si="15">IFERROR(AV21/AU21*100,"")</f>
        <v/>
      </c>
      <c r="AX21" s="126" t="str">
        <f t="shared" ref="AX21:AX47" si="16">IFERROR(100-AW21,"")</f>
        <v/>
      </c>
      <c r="AY21" s="64" t="str">
        <f t="shared" si="10"/>
        <v/>
      </c>
      <c r="AZ21" s="146">
        <v>81.08</v>
      </c>
      <c r="BA21" s="68">
        <v>63.7</v>
      </c>
      <c r="BB21" s="68">
        <v>35.700000000000003</v>
      </c>
      <c r="BC21" s="68">
        <v>270</v>
      </c>
      <c r="BD21" s="68"/>
      <c r="BE21" s="15"/>
      <c r="BF21" s="5">
        <f t="shared" si="11"/>
        <v>11131</v>
      </c>
      <c r="BG21" s="42">
        <v>4596</v>
      </c>
      <c r="BH21" s="42">
        <v>2352</v>
      </c>
      <c r="BI21" s="42"/>
      <c r="BJ21" s="42"/>
      <c r="BK21" s="42">
        <v>4183</v>
      </c>
      <c r="BL21" s="42"/>
      <c r="BM21" s="15"/>
    </row>
    <row r="22" spans="1:65" outlineLevel="5" x14ac:dyDescent="0.3">
      <c r="A22" s="22">
        <f t="shared" si="5"/>
        <v>1</v>
      </c>
      <c r="B22" s="9">
        <f t="shared" si="12"/>
        <v>45297</v>
      </c>
      <c r="C22" s="150">
        <v>273924</v>
      </c>
      <c r="D22" s="64">
        <f t="shared" si="6"/>
        <v>35.5</v>
      </c>
      <c r="E22" s="12">
        <v>36</v>
      </c>
      <c r="F22" s="12">
        <v>35</v>
      </c>
      <c r="G22" s="12"/>
      <c r="H22" s="12"/>
      <c r="I22" s="12"/>
      <c r="J22" s="12"/>
      <c r="K22" s="12"/>
      <c r="L22" s="12"/>
      <c r="M22" s="74">
        <f t="shared" si="7"/>
        <v>7.3</v>
      </c>
      <c r="N22" s="83">
        <v>7.28</v>
      </c>
      <c r="O22" s="83">
        <v>7.29</v>
      </c>
      <c r="P22" s="83"/>
      <c r="Q22" s="83"/>
      <c r="R22" s="83"/>
      <c r="S22" s="83"/>
      <c r="T22" s="83"/>
      <c r="U22" s="83"/>
      <c r="V22" s="5" t="str">
        <f t="shared" si="8"/>
        <v/>
      </c>
      <c r="W22" s="41"/>
      <c r="X22" s="41"/>
      <c r="Y22" s="41"/>
      <c r="Z22" s="41"/>
      <c r="AA22" s="41"/>
      <c r="AB22" s="41"/>
      <c r="AC22" s="41"/>
      <c r="AD22" s="41"/>
      <c r="AE22" s="5" t="str">
        <f t="shared" si="9"/>
        <v/>
      </c>
      <c r="AF22" s="41"/>
      <c r="AG22" s="41"/>
      <c r="AH22" s="41"/>
      <c r="AI22" s="41"/>
      <c r="AJ22" s="41"/>
      <c r="AK22" s="41"/>
      <c r="AL22" s="41"/>
      <c r="AM22" s="41"/>
      <c r="AN22" s="45">
        <v>32.558139534883722</v>
      </c>
      <c r="AO22" s="45">
        <v>645</v>
      </c>
      <c r="AP22" s="83"/>
      <c r="AQ22" s="83"/>
      <c r="AR22" s="126" t="str">
        <f t="shared" si="13"/>
        <v/>
      </c>
      <c r="AS22" s="126" t="str">
        <f t="shared" si="14"/>
        <v/>
      </c>
      <c r="AT22" s="45">
        <v>794</v>
      </c>
      <c r="AU22" s="124"/>
      <c r="AV22" s="83"/>
      <c r="AW22" s="126" t="str">
        <f t="shared" si="15"/>
        <v/>
      </c>
      <c r="AX22" s="126" t="str">
        <f t="shared" si="16"/>
        <v/>
      </c>
      <c r="AY22" s="64" t="str">
        <f t="shared" si="10"/>
        <v/>
      </c>
      <c r="AZ22" s="146">
        <v>81.23</v>
      </c>
      <c r="BA22" s="68"/>
      <c r="BB22" s="68"/>
      <c r="BC22" s="68"/>
      <c r="BD22" s="68"/>
      <c r="BE22" s="15"/>
      <c r="BF22" s="5">
        <f t="shared" si="11"/>
        <v>10752</v>
      </c>
      <c r="BG22" s="42">
        <v>4212</v>
      </c>
      <c r="BH22" s="42">
        <v>2350</v>
      </c>
      <c r="BI22" s="42"/>
      <c r="BJ22" s="42"/>
      <c r="BK22" s="42">
        <v>4190</v>
      </c>
      <c r="BL22" s="42"/>
      <c r="BM22" s="15"/>
    </row>
    <row r="23" spans="1:65" outlineLevel="5" x14ac:dyDescent="0.3">
      <c r="A23" s="22">
        <f t="shared" si="5"/>
        <v>1</v>
      </c>
      <c r="B23" s="9">
        <f t="shared" si="12"/>
        <v>45298</v>
      </c>
      <c r="C23" s="150">
        <v>274065</v>
      </c>
      <c r="D23" s="64">
        <f t="shared" si="6"/>
        <v>35.799999999999997</v>
      </c>
      <c r="E23" s="12">
        <v>36</v>
      </c>
      <c r="F23" s="12">
        <v>35.5</v>
      </c>
      <c r="G23" s="12"/>
      <c r="H23" s="12"/>
      <c r="I23" s="12"/>
      <c r="J23" s="12"/>
      <c r="K23" s="12"/>
      <c r="L23" s="12"/>
      <c r="M23" s="74">
        <f t="shared" si="7"/>
        <v>7.3</v>
      </c>
      <c r="N23" s="83">
        <v>7.29</v>
      </c>
      <c r="O23" s="83">
        <v>7.3</v>
      </c>
      <c r="P23" s="83"/>
      <c r="Q23" s="83"/>
      <c r="R23" s="83"/>
      <c r="S23" s="83"/>
      <c r="T23" s="83"/>
      <c r="U23" s="83"/>
      <c r="V23" s="5" t="str">
        <f t="shared" si="8"/>
        <v/>
      </c>
      <c r="W23" s="41"/>
      <c r="X23" s="41"/>
      <c r="Y23" s="41"/>
      <c r="Z23" s="41"/>
      <c r="AA23" s="41"/>
      <c r="AB23" s="41"/>
      <c r="AC23" s="41"/>
      <c r="AD23" s="41"/>
      <c r="AE23" s="5" t="str">
        <f t="shared" si="9"/>
        <v/>
      </c>
      <c r="AF23" s="41"/>
      <c r="AG23" s="41"/>
      <c r="AH23" s="41"/>
      <c r="AI23" s="41"/>
      <c r="AJ23" s="41"/>
      <c r="AK23" s="41"/>
      <c r="AL23" s="41"/>
      <c r="AM23" s="41"/>
      <c r="AN23" s="45">
        <v>32.558139534883722</v>
      </c>
      <c r="AO23" s="45">
        <v>645</v>
      </c>
      <c r="AP23" s="83"/>
      <c r="AQ23" s="83"/>
      <c r="AR23" s="126" t="str">
        <f t="shared" si="13"/>
        <v/>
      </c>
      <c r="AS23" s="126" t="str">
        <f t="shared" si="14"/>
        <v/>
      </c>
      <c r="AT23" s="45">
        <v>778</v>
      </c>
      <c r="AU23" s="124"/>
      <c r="AV23" s="83"/>
      <c r="AW23" s="126" t="str">
        <f t="shared" si="15"/>
        <v/>
      </c>
      <c r="AX23" s="126" t="str">
        <f t="shared" si="16"/>
        <v/>
      </c>
      <c r="AY23" s="64" t="str">
        <f t="shared" si="10"/>
        <v/>
      </c>
      <c r="AZ23" s="146">
        <v>81.3</v>
      </c>
      <c r="BA23" s="68"/>
      <c r="BB23" s="68"/>
      <c r="BC23" s="68"/>
      <c r="BD23" s="68"/>
      <c r="BE23" s="15"/>
      <c r="BF23" s="5">
        <f t="shared" si="11"/>
        <v>11335</v>
      </c>
      <c r="BG23" s="42">
        <v>4865</v>
      </c>
      <c r="BH23" s="42">
        <v>2350</v>
      </c>
      <c r="BI23" s="42"/>
      <c r="BJ23" s="42"/>
      <c r="BK23" s="42">
        <v>4120</v>
      </c>
      <c r="BL23" s="42"/>
      <c r="BM23" s="15"/>
    </row>
    <row r="24" spans="1:65" outlineLevel="5" x14ac:dyDescent="0.3">
      <c r="A24" s="22">
        <f t="shared" si="5"/>
        <v>1</v>
      </c>
      <c r="B24" s="9">
        <f t="shared" si="12"/>
        <v>45299</v>
      </c>
      <c r="C24" s="150">
        <v>285461</v>
      </c>
      <c r="D24" s="64">
        <f t="shared" si="6"/>
        <v>35.799999999999997</v>
      </c>
      <c r="E24" s="12">
        <v>35.5</v>
      </c>
      <c r="F24" s="12">
        <v>36</v>
      </c>
      <c r="G24" s="12"/>
      <c r="H24" s="12"/>
      <c r="I24" s="12"/>
      <c r="J24" s="12"/>
      <c r="K24" s="12"/>
      <c r="L24" s="12"/>
      <c r="M24" s="74">
        <f t="shared" si="7"/>
        <v>7.3</v>
      </c>
      <c r="N24" s="83">
        <v>7.31</v>
      </c>
      <c r="O24" s="83">
        <v>7.33</v>
      </c>
      <c r="P24" s="83"/>
      <c r="Q24" s="83"/>
      <c r="R24" s="83"/>
      <c r="S24" s="83"/>
      <c r="T24" s="83"/>
      <c r="U24" s="83"/>
      <c r="V24" s="5" t="str">
        <f t="shared" si="8"/>
        <v/>
      </c>
      <c r="W24" s="41"/>
      <c r="X24" s="41"/>
      <c r="Y24" s="41"/>
      <c r="Z24" s="41"/>
      <c r="AA24" s="41"/>
      <c r="AB24" s="41"/>
      <c r="AC24" s="41"/>
      <c r="AD24" s="41"/>
      <c r="AE24" s="5" t="str">
        <f t="shared" si="9"/>
        <v/>
      </c>
      <c r="AF24" s="41"/>
      <c r="AG24" s="41"/>
      <c r="AH24" s="41"/>
      <c r="AI24" s="41"/>
      <c r="AJ24" s="41"/>
      <c r="AK24" s="41"/>
      <c r="AL24" s="41"/>
      <c r="AM24" s="41"/>
      <c r="AN24" s="45">
        <v>30.882352941176471</v>
      </c>
      <c r="AO24" s="45">
        <v>680</v>
      </c>
      <c r="AP24" s="83"/>
      <c r="AQ24" s="83"/>
      <c r="AR24" s="126" t="str">
        <f t="shared" si="13"/>
        <v/>
      </c>
      <c r="AS24" s="126" t="str">
        <f t="shared" si="14"/>
        <v/>
      </c>
      <c r="AT24" s="45">
        <v>817</v>
      </c>
      <c r="AU24" s="124"/>
      <c r="AV24" s="83"/>
      <c r="AW24" s="126" t="str">
        <f t="shared" si="15"/>
        <v/>
      </c>
      <c r="AX24" s="126" t="str">
        <f t="shared" si="16"/>
        <v/>
      </c>
      <c r="AY24" s="64" t="str">
        <f t="shared" si="10"/>
        <v/>
      </c>
      <c r="AZ24" s="146">
        <v>81.17</v>
      </c>
      <c r="BA24" s="68"/>
      <c r="BB24" s="68"/>
      <c r="BC24" s="68"/>
      <c r="BD24" s="68"/>
      <c r="BE24" s="15"/>
      <c r="BF24" s="5">
        <f t="shared" si="11"/>
        <v>10835</v>
      </c>
      <c r="BG24" s="42">
        <v>4420</v>
      </c>
      <c r="BH24" s="42">
        <v>2352</v>
      </c>
      <c r="BI24" s="42"/>
      <c r="BJ24" s="42"/>
      <c r="BK24" s="42">
        <v>4063</v>
      </c>
      <c r="BL24" s="42"/>
      <c r="BM24" s="15"/>
    </row>
    <row r="25" spans="1:65" outlineLevel="5" x14ac:dyDescent="0.3">
      <c r="A25" s="22">
        <f t="shared" si="5"/>
        <v>1</v>
      </c>
      <c r="B25" s="9">
        <f t="shared" si="12"/>
        <v>45300</v>
      </c>
      <c r="C25" s="150">
        <v>275736</v>
      </c>
      <c r="D25" s="64">
        <f t="shared" si="6"/>
        <v>35.799999999999997</v>
      </c>
      <c r="E25" s="12">
        <v>35.5</v>
      </c>
      <c r="F25" s="12">
        <v>36</v>
      </c>
      <c r="G25" s="12"/>
      <c r="H25" s="12"/>
      <c r="I25" s="12"/>
      <c r="J25" s="12"/>
      <c r="K25" s="12"/>
      <c r="L25" s="12"/>
      <c r="M25" s="74">
        <f t="shared" si="7"/>
        <v>7.3</v>
      </c>
      <c r="N25" s="83">
        <v>7.39</v>
      </c>
      <c r="O25" s="83">
        <v>7.3</v>
      </c>
      <c r="P25" s="83"/>
      <c r="Q25" s="83"/>
      <c r="R25" s="83"/>
      <c r="S25" s="83"/>
      <c r="T25" s="83"/>
      <c r="U25" s="83"/>
      <c r="V25" s="5">
        <f t="shared" si="8"/>
        <v>112</v>
      </c>
      <c r="W25" s="41">
        <v>124</v>
      </c>
      <c r="X25" s="41">
        <v>100</v>
      </c>
      <c r="Y25" s="41"/>
      <c r="Z25" s="41"/>
      <c r="AA25" s="41"/>
      <c r="AB25" s="41"/>
      <c r="AC25" s="41"/>
      <c r="AD25" s="41"/>
      <c r="AE25" s="5">
        <f t="shared" si="9"/>
        <v>4315</v>
      </c>
      <c r="AF25" s="41">
        <v>4780</v>
      </c>
      <c r="AG25" s="41">
        <v>3850</v>
      </c>
      <c r="AH25" s="41"/>
      <c r="AI25" s="41"/>
      <c r="AJ25" s="41"/>
      <c r="AK25" s="41"/>
      <c r="AL25" s="41"/>
      <c r="AM25" s="41"/>
      <c r="AN25" s="45">
        <v>29.829545454545453</v>
      </c>
      <c r="AO25" s="45">
        <v>704</v>
      </c>
      <c r="AP25" s="83">
        <v>4.71</v>
      </c>
      <c r="AQ25" s="83">
        <v>3.86</v>
      </c>
      <c r="AR25" s="126">
        <f t="shared" si="13"/>
        <v>81.953290870488317</v>
      </c>
      <c r="AS25" s="126">
        <f t="shared" si="14"/>
        <v>18.046709129511683</v>
      </c>
      <c r="AT25" s="45">
        <v>817</v>
      </c>
      <c r="AU25" s="124">
        <v>2.4700000000000002</v>
      </c>
      <c r="AV25" s="83">
        <v>1.68</v>
      </c>
      <c r="AW25" s="126">
        <f t="shared" si="15"/>
        <v>68.016194331983797</v>
      </c>
      <c r="AX25" s="126">
        <f t="shared" si="16"/>
        <v>31.983805668016203</v>
      </c>
      <c r="AY25" s="64">
        <f t="shared" si="10"/>
        <v>53.171115629304126</v>
      </c>
      <c r="AZ25" s="146">
        <v>80.55</v>
      </c>
      <c r="BA25" s="68"/>
      <c r="BB25" s="68"/>
      <c r="BC25" s="68"/>
      <c r="BD25" s="68"/>
      <c r="BE25" s="15"/>
      <c r="BF25" s="5">
        <f t="shared" si="11"/>
        <v>10942</v>
      </c>
      <c r="BG25" s="42">
        <v>4495</v>
      </c>
      <c r="BH25" s="42">
        <v>2352</v>
      </c>
      <c r="BI25" s="42"/>
      <c r="BJ25" s="42"/>
      <c r="BK25" s="42">
        <v>4095</v>
      </c>
      <c r="BL25" s="42"/>
      <c r="BM25" s="15"/>
    </row>
    <row r="26" spans="1:65" outlineLevel="5" x14ac:dyDescent="0.3">
      <c r="A26" s="22">
        <f t="shared" si="5"/>
        <v>1</v>
      </c>
      <c r="B26" s="9">
        <f t="shared" si="12"/>
        <v>45301</v>
      </c>
      <c r="C26" s="150">
        <v>303050</v>
      </c>
      <c r="D26" s="64">
        <f t="shared" si="6"/>
        <v>36</v>
      </c>
      <c r="E26" s="12">
        <v>36</v>
      </c>
      <c r="F26" s="12">
        <v>36</v>
      </c>
      <c r="G26" s="12"/>
      <c r="H26" s="12"/>
      <c r="I26" s="12"/>
      <c r="J26" s="12"/>
      <c r="K26" s="12"/>
      <c r="L26" s="12"/>
      <c r="M26" s="74">
        <f t="shared" si="7"/>
        <v>7.3</v>
      </c>
      <c r="N26" s="83">
        <v>7.37</v>
      </c>
      <c r="O26" s="83">
        <v>7.32</v>
      </c>
      <c r="P26" s="83"/>
      <c r="Q26" s="83"/>
      <c r="R26" s="83"/>
      <c r="S26" s="83"/>
      <c r="T26" s="83"/>
      <c r="U26" s="83"/>
      <c r="V26" s="5" t="str">
        <f t="shared" si="8"/>
        <v/>
      </c>
      <c r="W26" s="41"/>
      <c r="X26" s="41"/>
      <c r="Y26" s="41"/>
      <c r="Z26" s="41"/>
      <c r="AA26" s="41"/>
      <c r="AB26" s="41"/>
      <c r="AC26" s="41"/>
      <c r="AD26" s="41"/>
      <c r="AE26" s="5" t="str">
        <f t="shared" si="9"/>
        <v/>
      </c>
      <c r="AF26" s="41"/>
      <c r="AG26" s="41"/>
      <c r="AH26" s="41"/>
      <c r="AI26" s="41"/>
      <c r="AJ26" s="41"/>
      <c r="AK26" s="41"/>
      <c r="AL26" s="41"/>
      <c r="AM26" s="41"/>
      <c r="AN26" s="45">
        <v>30.523255813953487</v>
      </c>
      <c r="AO26" s="45">
        <v>688</v>
      </c>
      <c r="AP26" s="83"/>
      <c r="AQ26" s="83"/>
      <c r="AR26" s="126" t="str">
        <f t="shared" si="13"/>
        <v/>
      </c>
      <c r="AS26" s="126" t="str">
        <f t="shared" si="14"/>
        <v/>
      </c>
      <c r="AT26" s="45">
        <v>806</v>
      </c>
      <c r="AU26" s="124"/>
      <c r="AV26" s="83"/>
      <c r="AW26" s="126" t="str">
        <f t="shared" si="15"/>
        <v/>
      </c>
      <c r="AX26" s="126" t="str">
        <f t="shared" si="16"/>
        <v/>
      </c>
      <c r="AY26" s="64" t="str">
        <f t="shared" si="10"/>
        <v/>
      </c>
      <c r="AZ26" s="146">
        <v>80.75</v>
      </c>
      <c r="BA26" s="68"/>
      <c r="BB26" s="68"/>
      <c r="BC26" s="68"/>
      <c r="BD26" s="68"/>
      <c r="BE26" s="15"/>
      <c r="BF26" s="5">
        <f t="shared" si="11"/>
        <v>11084</v>
      </c>
      <c r="BG26" s="42">
        <v>4590</v>
      </c>
      <c r="BH26" s="42">
        <v>2352</v>
      </c>
      <c r="BI26" s="42"/>
      <c r="BJ26" s="42"/>
      <c r="BK26" s="42">
        <v>4142</v>
      </c>
      <c r="BL26" s="42"/>
      <c r="BM26" s="15"/>
    </row>
    <row r="27" spans="1:65" outlineLevel="5" x14ac:dyDescent="0.3">
      <c r="A27" s="22">
        <f t="shared" si="5"/>
        <v>1</v>
      </c>
      <c r="B27" s="9">
        <f t="shared" si="12"/>
        <v>45302</v>
      </c>
      <c r="C27" s="150">
        <v>285231</v>
      </c>
      <c r="D27" s="64">
        <f t="shared" si="6"/>
        <v>36.5</v>
      </c>
      <c r="E27" s="12">
        <v>38</v>
      </c>
      <c r="F27" s="12">
        <v>35</v>
      </c>
      <c r="G27" s="12"/>
      <c r="H27" s="12"/>
      <c r="I27" s="12"/>
      <c r="J27" s="12"/>
      <c r="K27" s="12"/>
      <c r="L27" s="12"/>
      <c r="M27" s="74">
        <f t="shared" si="7"/>
        <v>7.3</v>
      </c>
      <c r="N27" s="83">
        <v>7.35</v>
      </c>
      <c r="O27" s="83">
        <v>7.32</v>
      </c>
      <c r="P27" s="83"/>
      <c r="Q27" s="83"/>
      <c r="R27" s="83"/>
      <c r="S27" s="83"/>
      <c r="T27" s="83"/>
      <c r="U27" s="83"/>
      <c r="V27" s="5" t="str">
        <f t="shared" si="8"/>
        <v/>
      </c>
      <c r="W27" s="41"/>
      <c r="X27" s="41"/>
      <c r="Y27" s="41"/>
      <c r="Z27" s="41"/>
      <c r="AA27" s="41"/>
      <c r="AB27" s="41"/>
      <c r="AC27" s="41"/>
      <c r="AD27" s="41"/>
      <c r="AE27" s="5" t="str">
        <f t="shared" si="9"/>
        <v/>
      </c>
      <c r="AF27" s="41"/>
      <c r="AG27" s="41"/>
      <c r="AH27" s="41"/>
      <c r="AI27" s="41"/>
      <c r="AJ27" s="41"/>
      <c r="AK27" s="41"/>
      <c r="AL27" s="41"/>
      <c r="AM27" s="41"/>
      <c r="AN27" s="45">
        <v>30.346820809248555</v>
      </c>
      <c r="AO27" s="45">
        <v>692</v>
      </c>
      <c r="AP27" s="83"/>
      <c r="AQ27" s="83"/>
      <c r="AR27" s="126" t="str">
        <f t="shared" si="13"/>
        <v/>
      </c>
      <c r="AS27" s="126" t="str">
        <f t="shared" si="14"/>
        <v/>
      </c>
      <c r="AT27" s="45">
        <v>816</v>
      </c>
      <c r="AU27" s="124"/>
      <c r="AV27" s="83"/>
      <c r="AW27" s="126" t="str">
        <f t="shared" si="15"/>
        <v/>
      </c>
      <c r="AX27" s="126" t="str">
        <f t="shared" si="16"/>
        <v/>
      </c>
      <c r="AY27" s="64" t="str">
        <f t="shared" si="10"/>
        <v/>
      </c>
      <c r="AZ27" s="146">
        <v>81.290000000000006</v>
      </c>
      <c r="BA27" s="68"/>
      <c r="BB27" s="68"/>
      <c r="BC27" s="68"/>
      <c r="BD27" s="68"/>
      <c r="BE27" s="15"/>
      <c r="BF27" s="5">
        <f t="shared" si="11"/>
        <v>11066</v>
      </c>
      <c r="BG27" s="42">
        <v>4571</v>
      </c>
      <c r="BH27" s="42">
        <v>2352</v>
      </c>
      <c r="BI27" s="42"/>
      <c r="BJ27" s="42"/>
      <c r="BK27" s="42">
        <v>4143</v>
      </c>
      <c r="BL27" s="42"/>
      <c r="BM27" s="15"/>
    </row>
    <row r="28" spans="1:65" outlineLevel="5" x14ac:dyDescent="0.3">
      <c r="A28" s="22">
        <f t="shared" si="5"/>
        <v>1</v>
      </c>
      <c r="B28" s="9">
        <f t="shared" si="12"/>
        <v>45303</v>
      </c>
      <c r="C28" s="150">
        <v>288039</v>
      </c>
      <c r="D28" s="64">
        <f t="shared" si="6"/>
        <v>36</v>
      </c>
      <c r="E28" s="12">
        <v>36.5</v>
      </c>
      <c r="F28" s="12">
        <v>35.5</v>
      </c>
      <c r="G28" s="12"/>
      <c r="H28" s="12"/>
      <c r="I28" s="12"/>
      <c r="J28" s="12"/>
      <c r="K28" s="12"/>
      <c r="L28" s="12"/>
      <c r="M28" s="74">
        <f t="shared" si="7"/>
        <v>7.3</v>
      </c>
      <c r="N28" s="83">
        <v>7.34</v>
      </c>
      <c r="O28" s="83">
        <v>7.3</v>
      </c>
      <c r="P28" s="83"/>
      <c r="Q28" s="83"/>
      <c r="R28" s="83"/>
      <c r="S28" s="83"/>
      <c r="T28" s="83"/>
      <c r="U28" s="83"/>
      <c r="V28" s="5" t="str">
        <f t="shared" si="8"/>
        <v/>
      </c>
      <c r="W28" s="41"/>
      <c r="X28" s="41"/>
      <c r="Y28" s="41"/>
      <c r="Z28" s="41"/>
      <c r="AA28" s="41"/>
      <c r="AB28" s="41"/>
      <c r="AC28" s="41"/>
      <c r="AD28" s="41"/>
      <c r="AE28" s="5" t="str">
        <f t="shared" si="9"/>
        <v/>
      </c>
      <c r="AF28" s="41"/>
      <c r="AG28" s="41"/>
      <c r="AH28" s="41"/>
      <c r="AI28" s="41"/>
      <c r="AJ28" s="41"/>
      <c r="AK28" s="41"/>
      <c r="AL28" s="41"/>
      <c r="AM28" s="41"/>
      <c r="AN28" s="45">
        <v>31.484257871064468</v>
      </c>
      <c r="AO28" s="45">
        <v>667</v>
      </c>
      <c r="AP28" s="83"/>
      <c r="AQ28" s="83"/>
      <c r="AR28" s="126" t="str">
        <f t="shared" si="13"/>
        <v/>
      </c>
      <c r="AS28" s="126" t="str">
        <f t="shared" si="14"/>
        <v/>
      </c>
      <c r="AT28" s="45">
        <v>787</v>
      </c>
      <c r="AU28" s="124"/>
      <c r="AV28" s="83"/>
      <c r="AW28" s="126" t="str">
        <f t="shared" si="15"/>
        <v/>
      </c>
      <c r="AX28" s="126" t="str">
        <f t="shared" si="16"/>
        <v/>
      </c>
      <c r="AY28" s="64" t="str">
        <f t="shared" si="10"/>
        <v/>
      </c>
      <c r="AZ28" s="146">
        <v>80.84</v>
      </c>
      <c r="BA28" s="68">
        <v>63.9</v>
      </c>
      <c r="BB28" s="68">
        <v>35.6</v>
      </c>
      <c r="BC28" s="68">
        <v>1076</v>
      </c>
      <c r="BD28" s="68"/>
      <c r="BE28" s="15"/>
      <c r="BF28" s="5">
        <f t="shared" si="11"/>
        <v>11111</v>
      </c>
      <c r="BG28" s="42">
        <v>4606</v>
      </c>
      <c r="BH28" s="42">
        <v>2352</v>
      </c>
      <c r="BI28" s="42"/>
      <c r="BJ28" s="42"/>
      <c r="BK28" s="42">
        <v>4153</v>
      </c>
      <c r="BL28" s="42"/>
      <c r="BM28" s="15"/>
    </row>
    <row r="29" spans="1:65" outlineLevel="5" x14ac:dyDescent="0.3">
      <c r="A29" s="22">
        <f t="shared" si="5"/>
        <v>1</v>
      </c>
      <c r="B29" s="9">
        <f t="shared" si="12"/>
        <v>45304</v>
      </c>
      <c r="C29" s="150">
        <v>297349</v>
      </c>
      <c r="D29" s="64">
        <f t="shared" si="6"/>
        <v>36.299999999999997</v>
      </c>
      <c r="E29" s="12">
        <v>37</v>
      </c>
      <c r="F29" s="12">
        <v>35.5</v>
      </c>
      <c r="G29" s="12"/>
      <c r="H29" s="12"/>
      <c r="I29" s="12"/>
      <c r="J29" s="12"/>
      <c r="K29" s="12"/>
      <c r="L29" s="12"/>
      <c r="M29" s="74">
        <f t="shared" si="7"/>
        <v>7.3</v>
      </c>
      <c r="N29" s="83">
        <v>7.37</v>
      </c>
      <c r="O29" s="83">
        <v>7.32</v>
      </c>
      <c r="P29" s="83"/>
      <c r="Q29" s="83"/>
      <c r="R29" s="83"/>
      <c r="S29" s="83"/>
      <c r="T29" s="83"/>
      <c r="U29" s="83"/>
      <c r="V29" s="5" t="str">
        <f t="shared" si="8"/>
        <v/>
      </c>
      <c r="W29" s="41"/>
      <c r="X29" s="41"/>
      <c r="Y29" s="41"/>
      <c r="Z29" s="41"/>
      <c r="AA29" s="41"/>
      <c r="AB29" s="41"/>
      <c r="AC29" s="41"/>
      <c r="AD29" s="41"/>
      <c r="AE29" s="5" t="str">
        <f t="shared" si="9"/>
        <v/>
      </c>
      <c r="AF29" s="41"/>
      <c r="AG29" s="41"/>
      <c r="AH29" s="41"/>
      <c r="AI29" s="41"/>
      <c r="AJ29" s="41"/>
      <c r="AK29" s="41"/>
      <c r="AL29" s="41"/>
      <c r="AM29" s="41"/>
      <c r="AN29" s="45">
        <v>33.22784810126582</v>
      </c>
      <c r="AO29" s="45">
        <v>632</v>
      </c>
      <c r="AP29" s="83"/>
      <c r="AQ29" s="83"/>
      <c r="AR29" s="126" t="str">
        <f t="shared" si="13"/>
        <v/>
      </c>
      <c r="AS29" s="126" t="str">
        <f t="shared" si="14"/>
        <v/>
      </c>
      <c r="AT29" s="45">
        <v>756</v>
      </c>
      <c r="AU29" s="124"/>
      <c r="AV29" s="83"/>
      <c r="AW29" s="126" t="str">
        <f t="shared" si="15"/>
        <v/>
      </c>
      <c r="AX29" s="126" t="str">
        <f t="shared" si="16"/>
        <v/>
      </c>
      <c r="AY29" s="64" t="str">
        <f t="shared" si="10"/>
        <v/>
      </c>
      <c r="AZ29" s="146">
        <v>81.010000000000005</v>
      </c>
      <c r="BA29" s="68"/>
      <c r="BB29" s="68"/>
      <c r="BC29" s="68"/>
      <c r="BD29" s="68"/>
      <c r="BE29" s="15"/>
      <c r="BF29" s="5">
        <f t="shared" si="11"/>
        <v>12017</v>
      </c>
      <c r="BG29" s="42">
        <v>5518</v>
      </c>
      <c r="BH29" s="42">
        <v>2352</v>
      </c>
      <c r="BI29" s="42"/>
      <c r="BJ29" s="42"/>
      <c r="BK29" s="42">
        <v>4147</v>
      </c>
      <c r="BL29" s="42"/>
      <c r="BM29" s="15"/>
    </row>
    <row r="30" spans="1:65" outlineLevel="5" x14ac:dyDescent="0.3">
      <c r="A30" s="22">
        <f t="shared" si="5"/>
        <v>1</v>
      </c>
      <c r="B30" s="9">
        <f t="shared" si="12"/>
        <v>45305</v>
      </c>
      <c r="C30" s="150">
        <v>282577</v>
      </c>
      <c r="D30" s="64">
        <f t="shared" si="6"/>
        <v>36.299999999999997</v>
      </c>
      <c r="E30" s="12">
        <v>36.5</v>
      </c>
      <c r="F30" s="12">
        <v>36</v>
      </c>
      <c r="G30" s="12"/>
      <c r="H30" s="12"/>
      <c r="I30" s="12"/>
      <c r="J30" s="12"/>
      <c r="K30" s="12"/>
      <c r="L30" s="12"/>
      <c r="M30" s="74">
        <f t="shared" si="7"/>
        <v>7.3</v>
      </c>
      <c r="N30" s="83">
        <v>7.32</v>
      </c>
      <c r="O30" s="83">
        <v>7.35</v>
      </c>
      <c r="P30" s="83"/>
      <c r="Q30" s="83"/>
      <c r="R30" s="83"/>
      <c r="S30" s="83"/>
      <c r="T30" s="83"/>
      <c r="U30" s="83"/>
      <c r="V30" s="5" t="str">
        <f t="shared" si="8"/>
        <v/>
      </c>
      <c r="W30" s="41"/>
      <c r="X30" s="41"/>
      <c r="Y30" s="41"/>
      <c r="Z30" s="41"/>
      <c r="AA30" s="41"/>
      <c r="AB30" s="41"/>
      <c r="AC30" s="41"/>
      <c r="AD30" s="41"/>
      <c r="AE30" s="5" t="str">
        <f t="shared" si="9"/>
        <v/>
      </c>
      <c r="AF30" s="41"/>
      <c r="AG30" s="41"/>
      <c r="AH30" s="41"/>
      <c r="AI30" s="41"/>
      <c r="AJ30" s="41"/>
      <c r="AK30" s="41"/>
      <c r="AL30" s="41"/>
      <c r="AM30" s="41"/>
      <c r="AN30" s="45">
        <v>33.070866141732282</v>
      </c>
      <c r="AO30" s="45">
        <v>635</v>
      </c>
      <c r="AP30" s="83"/>
      <c r="AQ30" s="83"/>
      <c r="AR30" s="126" t="str">
        <f t="shared" si="13"/>
        <v/>
      </c>
      <c r="AS30" s="126" t="str">
        <f t="shared" si="14"/>
        <v/>
      </c>
      <c r="AT30" s="45">
        <v>790</v>
      </c>
      <c r="AU30" s="124"/>
      <c r="AV30" s="83"/>
      <c r="AW30" s="126" t="str">
        <f t="shared" si="15"/>
        <v/>
      </c>
      <c r="AX30" s="126" t="str">
        <f t="shared" si="16"/>
        <v/>
      </c>
      <c r="AY30" s="64" t="str">
        <f t="shared" si="10"/>
        <v/>
      </c>
      <c r="AZ30" s="146">
        <v>80.87</v>
      </c>
      <c r="BA30" s="68"/>
      <c r="BB30" s="68"/>
      <c r="BC30" s="68"/>
      <c r="BD30" s="68"/>
      <c r="BE30" s="15"/>
      <c r="BF30" s="5">
        <f t="shared" si="11"/>
        <v>10530</v>
      </c>
      <c r="BG30" s="42">
        <v>4013</v>
      </c>
      <c r="BH30" s="42">
        <v>2350</v>
      </c>
      <c r="BI30" s="42"/>
      <c r="BJ30" s="42"/>
      <c r="BK30" s="42">
        <v>4167</v>
      </c>
      <c r="BL30" s="42"/>
      <c r="BM30" s="15"/>
    </row>
    <row r="31" spans="1:65" outlineLevel="5" x14ac:dyDescent="0.3">
      <c r="A31" s="22">
        <f t="shared" si="5"/>
        <v>1</v>
      </c>
      <c r="B31" s="9">
        <f t="shared" si="12"/>
        <v>45306</v>
      </c>
      <c r="C31" s="150">
        <v>288969</v>
      </c>
      <c r="D31" s="64">
        <f t="shared" si="6"/>
        <v>36.5</v>
      </c>
      <c r="E31" s="12">
        <v>36</v>
      </c>
      <c r="F31" s="12">
        <v>37</v>
      </c>
      <c r="G31" s="12"/>
      <c r="H31" s="12"/>
      <c r="I31" s="12"/>
      <c r="J31" s="12"/>
      <c r="K31" s="12"/>
      <c r="L31" s="12"/>
      <c r="M31" s="74">
        <f t="shared" si="7"/>
        <v>7.4</v>
      </c>
      <c r="N31" s="83">
        <v>7.36</v>
      </c>
      <c r="O31" s="83">
        <v>7.34</v>
      </c>
      <c r="P31" s="83"/>
      <c r="Q31" s="83"/>
      <c r="R31" s="83"/>
      <c r="S31" s="83"/>
      <c r="T31" s="83"/>
      <c r="U31" s="83"/>
      <c r="V31" s="5" t="str">
        <f t="shared" si="8"/>
        <v/>
      </c>
      <c r="W31" s="41"/>
      <c r="X31" s="41"/>
      <c r="Y31" s="41"/>
      <c r="Z31" s="41"/>
      <c r="AA31" s="41"/>
      <c r="AB31" s="41"/>
      <c r="AC31" s="41"/>
      <c r="AD31" s="41"/>
      <c r="AE31" s="5" t="str">
        <f t="shared" si="9"/>
        <v/>
      </c>
      <c r="AF31" s="41"/>
      <c r="AG31" s="41"/>
      <c r="AH31" s="41"/>
      <c r="AI31" s="41"/>
      <c r="AJ31" s="41"/>
      <c r="AK31" s="41"/>
      <c r="AL31" s="41"/>
      <c r="AM31" s="41"/>
      <c r="AN31" s="45">
        <v>33.070866141732282</v>
      </c>
      <c r="AO31" s="45">
        <v>635</v>
      </c>
      <c r="AP31" s="83"/>
      <c r="AQ31" s="83"/>
      <c r="AR31" s="126" t="str">
        <f t="shared" si="13"/>
        <v/>
      </c>
      <c r="AS31" s="126" t="str">
        <f t="shared" si="14"/>
        <v/>
      </c>
      <c r="AT31" s="45">
        <v>844</v>
      </c>
      <c r="AU31" s="124"/>
      <c r="AV31" s="83"/>
      <c r="AW31" s="126" t="str">
        <f t="shared" si="15"/>
        <v/>
      </c>
      <c r="AX31" s="126" t="str">
        <f t="shared" si="16"/>
        <v/>
      </c>
      <c r="AY31" s="64" t="str">
        <f t="shared" si="10"/>
        <v/>
      </c>
      <c r="AZ31" s="146">
        <v>79.97</v>
      </c>
      <c r="BA31" s="68"/>
      <c r="BB31" s="68"/>
      <c r="BC31" s="68"/>
      <c r="BD31" s="68"/>
      <c r="BE31" s="15"/>
      <c r="BF31" s="5">
        <f t="shared" si="11"/>
        <v>11129</v>
      </c>
      <c r="BG31" s="42">
        <v>4577</v>
      </c>
      <c r="BH31" s="42">
        <v>2350</v>
      </c>
      <c r="BI31" s="42"/>
      <c r="BJ31" s="42"/>
      <c r="BK31" s="42">
        <v>4202</v>
      </c>
      <c r="BL31" s="42"/>
      <c r="BM31" s="15"/>
    </row>
    <row r="32" spans="1:65" outlineLevel="5" x14ac:dyDescent="0.3">
      <c r="A32" s="22">
        <f t="shared" si="5"/>
        <v>1</v>
      </c>
      <c r="B32" s="9">
        <f t="shared" si="12"/>
        <v>45307</v>
      </c>
      <c r="C32" s="150">
        <v>276942</v>
      </c>
      <c r="D32" s="64">
        <f t="shared" si="6"/>
        <v>36.5</v>
      </c>
      <c r="E32" s="12">
        <v>36.5</v>
      </c>
      <c r="F32" s="12">
        <v>36.5</v>
      </c>
      <c r="G32" s="12"/>
      <c r="H32" s="12"/>
      <c r="I32" s="12"/>
      <c r="J32" s="12"/>
      <c r="K32" s="12"/>
      <c r="L32" s="12"/>
      <c r="M32" s="74">
        <f t="shared" si="7"/>
        <v>7.4</v>
      </c>
      <c r="N32" s="83">
        <v>7.4</v>
      </c>
      <c r="O32" s="83">
        <v>7.35</v>
      </c>
      <c r="P32" s="83"/>
      <c r="Q32" s="83"/>
      <c r="R32" s="83"/>
      <c r="S32" s="83"/>
      <c r="T32" s="83"/>
      <c r="U32" s="83"/>
      <c r="V32" s="5">
        <f t="shared" si="8"/>
        <v>130.5</v>
      </c>
      <c r="W32" s="41">
        <v>154</v>
      </c>
      <c r="X32" s="41">
        <v>107</v>
      </c>
      <c r="Y32" s="41"/>
      <c r="Z32" s="41"/>
      <c r="AA32" s="41"/>
      <c r="AB32" s="41"/>
      <c r="AC32" s="41"/>
      <c r="AD32" s="41"/>
      <c r="AE32" s="5">
        <f t="shared" si="9"/>
        <v>4855</v>
      </c>
      <c r="AF32" s="41">
        <v>4990</v>
      </c>
      <c r="AG32" s="41">
        <v>4720</v>
      </c>
      <c r="AH32" s="41"/>
      <c r="AI32" s="41"/>
      <c r="AJ32" s="41"/>
      <c r="AK32" s="41"/>
      <c r="AL32" s="41"/>
      <c r="AM32" s="41"/>
      <c r="AN32" s="45">
        <v>22.435897435897434</v>
      </c>
      <c r="AO32" s="45">
        <v>936</v>
      </c>
      <c r="AP32" s="83">
        <v>5.31</v>
      </c>
      <c r="AQ32" s="83">
        <v>4.37</v>
      </c>
      <c r="AR32" s="126">
        <f t="shared" si="13"/>
        <v>82.297551789077218</v>
      </c>
      <c r="AS32" s="126">
        <f t="shared" si="14"/>
        <v>17.702448210922782</v>
      </c>
      <c r="AT32" s="45">
        <v>1072</v>
      </c>
      <c r="AU32" s="124">
        <v>2.54</v>
      </c>
      <c r="AV32" s="83">
        <v>1.73</v>
      </c>
      <c r="AW32" s="126">
        <f t="shared" si="15"/>
        <v>68.110236220472444</v>
      </c>
      <c r="AX32" s="126">
        <f t="shared" si="16"/>
        <v>31.889763779527556</v>
      </c>
      <c r="AY32" s="64">
        <f t="shared" si="10"/>
        <v>54.058253524309983</v>
      </c>
      <c r="AZ32" s="146">
        <v>82.08</v>
      </c>
      <c r="BA32" s="68"/>
      <c r="BB32" s="68"/>
      <c r="BC32" s="68"/>
      <c r="BD32" s="68"/>
      <c r="BE32" s="15"/>
      <c r="BF32" s="5">
        <f t="shared" si="11"/>
        <v>11235</v>
      </c>
      <c r="BG32" s="42">
        <v>4727</v>
      </c>
      <c r="BH32" s="42">
        <v>2352</v>
      </c>
      <c r="BI32" s="42"/>
      <c r="BJ32" s="42"/>
      <c r="BK32" s="42">
        <v>4156</v>
      </c>
      <c r="BL32" s="42"/>
      <c r="BM32" s="15"/>
    </row>
    <row r="33" spans="1:65" outlineLevel="5" x14ac:dyDescent="0.3">
      <c r="A33" s="22">
        <f t="shared" si="5"/>
        <v>1</v>
      </c>
      <c r="B33" s="9">
        <f t="shared" si="12"/>
        <v>45308</v>
      </c>
      <c r="C33" s="150">
        <v>285427</v>
      </c>
      <c r="D33" s="64">
        <f t="shared" si="6"/>
        <v>35.799999999999997</v>
      </c>
      <c r="E33" s="12">
        <v>36</v>
      </c>
      <c r="F33" s="12">
        <v>35.5</v>
      </c>
      <c r="G33" s="12"/>
      <c r="H33" s="12"/>
      <c r="I33" s="12"/>
      <c r="J33" s="12"/>
      <c r="K33" s="12"/>
      <c r="L33" s="12"/>
      <c r="M33" s="74">
        <f t="shared" si="7"/>
        <v>7.4</v>
      </c>
      <c r="N33" s="83">
        <v>7.38</v>
      </c>
      <c r="O33" s="83">
        <v>7.34</v>
      </c>
      <c r="P33" s="83"/>
      <c r="Q33" s="83"/>
      <c r="R33" s="83"/>
      <c r="S33" s="83"/>
      <c r="T33" s="83"/>
      <c r="U33" s="83"/>
      <c r="V33" s="5" t="str">
        <f t="shared" si="8"/>
        <v/>
      </c>
      <c r="W33" s="41"/>
      <c r="X33" s="41"/>
      <c r="Y33" s="41"/>
      <c r="Z33" s="41"/>
      <c r="AA33" s="41"/>
      <c r="AB33" s="41"/>
      <c r="AC33" s="41"/>
      <c r="AD33" s="41"/>
      <c r="AE33" s="5" t="str">
        <f t="shared" si="9"/>
        <v/>
      </c>
      <c r="AF33" s="41"/>
      <c r="AG33" s="41"/>
      <c r="AH33" s="41"/>
      <c r="AI33" s="41"/>
      <c r="AJ33" s="41"/>
      <c r="AK33" s="41"/>
      <c r="AL33" s="41"/>
      <c r="AM33" s="41"/>
      <c r="AN33" s="45">
        <v>30.567685589519652</v>
      </c>
      <c r="AO33" s="45">
        <v>687</v>
      </c>
      <c r="AP33" s="83"/>
      <c r="AQ33" s="83"/>
      <c r="AR33" s="126" t="str">
        <f t="shared" si="13"/>
        <v/>
      </c>
      <c r="AS33" s="126" t="str">
        <f t="shared" si="14"/>
        <v/>
      </c>
      <c r="AT33" s="45">
        <v>793</v>
      </c>
      <c r="AU33" s="124"/>
      <c r="AV33" s="83"/>
      <c r="AW33" s="126" t="str">
        <f t="shared" si="15"/>
        <v/>
      </c>
      <c r="AX33" s="126" t="str">
        <f t="shared" si="16"/>
        <v/>
      </c>
      <c r="AY33" s="64" t="str">
        <f t="shared" si="10"/>
        <v/>
      </c>
      <c r="AZ33" s="146">
        <v>81.11</v>
      </c>
      <c r="BA33" s="68">
        <v>63.2</v>
      </c>
      <c r="BB33" s="68">
        <v>36.200000000000003</v>
      </c>
      <c r="BC33" s="68">
        <v>1912</v>
      </c>
      <c r="BD33" s="68"/>
      <c r="BE33" s="15"/>
      <c r="BF33" s="5">
        <f t="shared" si="11"/>
        <v>9989</v>
      </c>
      <c r="BG33" s="42">
        <v>4297</v>
      </c>
      <c r="BH33" s="42">
        <v>2352</v>
      </c>
      <c r="BI33" s="42"/>
      <c r="BJ33" s="42"/>
      <c r="BK33" s="42">
        <v>3340</v>
      </c>
      <c r="BL33" s="42"/>
      <c r="BM33" s="15"/>
    </row>
    <row r="34" spans="1:65" outlineLevel="5" x14ac:dyDescent="0.3">
      <c r="A34" s="22">
        <f t="shared" si="5"/>
        <v>1</v>
      </c>
      <c r="B34" s="9">
        <f t="shared" si="12"/>
        <v>45309</v>
      </c>
      <c r="C34" s="150">
        <v>288786</v>
      </c>
      <c r="D34" s="64">
        <f t="shared" si="6"/>
        <v>37</v>
      </c>
      <c r="E34" s="12">
        <v>37</v>
      </c>
      <c r="F34" s="12">
        <v>37</v>
      </c>
      <c r="G34" s="12"/>
      <c r="H34" s="12"/>
      <c r="I34" s="12"/>
      <c r="J34" s="12"/>
      <c r="K34" s="12"/>
      <c r="L34" s="12"/>
      <c r="M34" s="74">
        <f t="shared" si="7"/>
        <v>7.4</v>
      </c>
      <c r="N34" s="83">
        <v>7.37</v>
      </c>
      <c r="O34" s="83">
        <v>7.33</v>
      </c>
      <c r="P34" s="83"/>
      <c r="Q34" s="83"/>
      <c r="R34" s="83"/>
      <c r="S34" s="83"/>
      <c r="T34" s="83"/>
      <c r="U34" s="83"/>
      <c r="V34" s="5" t="str">
        <f t="shared" si="8"/>
        <v/>
      </c>
      <c r="W34" s="41"/>
      <c r="X34" s="41"/>
      <c r="Y34" s="41"/>
      <c r="Z34" s="41"/>
      <c r="AA34" s="41"/>
      <c r="AB34" s="41"/>
      <c r="AC34" s="41"/>
      <c r="AD34" s="41"/>
      <c r="AE34" s="5" t="str">
        <f t="shared" si="9"/>
        <v/>
      </c>
      <c r="AF34" s="41"/>
      <c r="AG34" s="41"/>
      <c r="AH34" s="41"/>
      <c r="AI34" s="41"/>
      <c r="AJ34" s="41"/>
      <c r="AK34" s="41"/>
      <c r="AL34" s="41"/>
      <c r="AM34" s="41"/>
      <c r="AN34" s="45">
        <v>34.20195439739414</v>
      </c>
      <c r="AO34" s="45">
        <v>614</v>
      </c>
      <c r="AP34" s="83"/>
      <c r="AQ34" s="83"/>
      <c r="AR34" s="126" t="str">
        <f t="shared" si="13"/>
        <v/>
      </c>
      <c r="AS34" s="126" t="str">
        <f t="shared" si="14"/>
        <v/>
      </c>
      <c r="AT34" s="45">
        <v>815</v>
      </c>
      <c r="AU34" s="124"/>
      <c r="AV34" s="83"/>
      <c r="AW34" s="126" t="str">
        <f t="shared" si="15"/>
        <v/>
      </c>
      <c r="AX34" s="126" t="str">
        <f t="shared" si="16"/>
        <v/>
      </c>
      <c r="AY34" s="64" t="str">
        <f t="shared" si="10"/>
        <v/>
      </c>
      <c r="AZ34" s="146">
        <v>79.94</v>
      </c>
      <c r="BA34" s="68"/>
      <c r="BB34" s="68"/>
      <c r="BC34" s="68"/>
      <c r="BD34" s="68"/>
      <c r="BE34" s="15"/>
      <c r="BF34" s="5">
        <f t="shared" si="11"/>
        <v>10526</v>
      </c>
      <c r="BG34" s="42">
        <v>4158</v>
      </c>
      <c r="BH34" s="42">
        <v>2352</v>
      </c>
      <c r="BI34" s="42"/>
      <c r="BJ34" s="42"/>
      <c r="BK34" s="42">
        <v>4016</v>
      </c>
      <c r="BL34" s="42"/>
      <c r="BM34" s="15"/>
    </row>
    <row r="35" spans="1:65" outlineLevel="5" x14ac:dyDescent="0.3">
      <c r="A35" s="22">
        <f t="shared" si="5"/>
        <v>1</v>
      </c>
      <c r="B35" s="9">
        <f t="shared" si="12"/>
        <v>45310</v>
      </c>
      <c r="C35" s="150">
        <v>299059</v>
      </c>
      <c r="D35" s="64">
        <f t="shared" si="6"/>
        <v>35.299999999999997</v>
      </c>
      <c r="E35" s="12">
        <v>35</v>
      </c>
      <c r="F35" s="12">
        <v>35.5</v>
      </c>
      <c r="G35" s="12"/>
      <c r="H35" s="12"/>
      <c r="I35" s="12"/>
      <c r="J35" s="12"/>
      <c r="K35" s="12"/>
      <c r="L35" s="12"/>
      <c r="M35" s="74">
        <f t="shared" si="7"/>
        <v>7.4</v>
      </c>
      <c r="N35" s="83">
        <v>7.38</v>
      </c>
      <c r="O35" s="83">
        <v>7.35</v>
      </c>
      <c r="P35" s="83"/>
      <c r="Q35" s="83"/>
      <c r="R35" s="83"/>
      <c r="S35" s="83"/>
      <c r="T35" s="83"/>
      <c r="U35" s="83"/>
      <c r="V35" s="5" t="str">
        <f t="shared" si="8"/>
        <v/>
      </c>
      <c r="W35" s="41"/>
      <c r="X35" s="41"/>
      <c r="Y35" s="41"/>
      <c r="Z35" s="41"/>
      <c r="AA35" s="41"/>
      <c r="AB35" s="41"/>
      <c r="AC35" s="41"/>
      <c r="AD35" s="41"/>
      <c r="AE35" s="5" t="str">
        <f t="shared" si="9"/>
        <v/>
      </c>
      <c r="AF35" s="41"/>
      <c r="AG35" s="41"/>
      <c r="AH35" s="41"/>
      <c r="AI35" s="41"/>
      <c r="AJ35" s="41"/>
      <c r="AK35" s="41"/>
      <c r="AL35" s="41"/>
      <c r="AM35" s="41"/>
      <c r="AN35" s="45">
        <v>24.561403508771932</v>
      </c>
      <c r="AO35" s="45">
        <v>855</v>
      </c>
      <c r="AP35" s="83"/>
      <c r="AQ35" s="83"/>
      <c r="AR35" s="126" t="str">
        <f t="shared" si="13"/>
        <v/>
      </c>
      <c r="AS35" s="126" t="str">
        <f t="shared" si="14"/>
        <v/>
      </c>
      <c r="AT35" s="45">
        <v>1025</v>
      </c>
      <c r="AU35" s="124"/>
      <c r="AV35" s="83"/>
      <c r="AW35" s="126" t="str">
        <f t="shared" si="15"/>
        <v/>
      </c>
      <c r="AX35" s="126" t="str">
        <f t="shared" si="16"/>
        <v/>
      </c>
      <c r="AY35" s="64" t="str">
        <f t="shared" si="10"/>
        <v/>
      </c>
      <c r="AZ35" s="146">
        <v>81.61</v>
      </c>
      <c r="BA35" s="68"/>
      <c r="BB35" s="68"/>
      <c r="BC35" s="68"/>
      <c r="BD35" s="68"/>
      <c r="BE35" s="15"/>
      <c r="BF35" s="5">
        <f t="shared" si="11"/>
        <v>10379</v>
      </c>
      <c r="BG35" s="42">
        <v>3861</v>
      </c>
      <c r="BH35" s="42">
        <v>2352</v>
      </c>
      <c r="BI35" s="42"/>
      <c r="BJ35" s="42"/>
      <c r="BK35" s="42">
        <v>4166</v>
      </c>
      <c r="BL35" s="42"/>
      <c r="BM35" s="15"/>
    </row>
    <row r="36" spans="1:65" outlineLevel="5" x14ac:dyDescent="0.3">
      <c r="A36" s="22">
        <f t="shared" si="5"/>
        <v>1</v>
      </c>
      <c r="B36" s="9">
        <f t="shared" si="12"/>
        <v>45311</v>
      </c>
      <c r="C36" s="150">
        <v>306342</v>
      </c>
      <c r="D36" s="64">
        <f t="shared" si="6"/>
        <v>35.799999999999997</v>
      </c>
      <c r="E36" s="12">
        <v>35.5</v>
      </c>
      <c r="F36" s="12">
        <v>36</v>
      </c>
      <c r="G36" s="12"/>
      <c r="H36" s="12"/>
      <c r="I36" s="12"/>
      <c r="J36" s="12"/>
      <c r="K36" s="12"/>
      <c r="L36" s="12"/>
      <c r="M36" s="74">
        <f t="shared" si="7"/>
        <v>7.3</v>
      </c>
      <c r="N36" s="83">
        <v>7.36</v>
      </c>
      <c r="O36" s="83">
        <v>7.33</v>
      </c>
      <c r="P36" s="83"/>
      <c r="Q36" s="83"/>
      <c r="R36" s="83"/>
      <c r="S36" s="83"/>
      <c r="T36" s="83"/>
      <c r="U36" s="83"/>
      <c r="V36" s="5" t="str">
        <f t="shared" si="8"/>
        <v/>
      </c>
      <c r="W36" s="41"/>
      <c r="X36" s="41"/>
      <c r="Y36" s="41"/>
      <c r="Z36" s="41"/>
      <c r="AA36" s="41"/>
      <c r="AB36" s="41"/>
      <c r="AC36" s="41"/>
      <c r="AD36" s="41"/>
      <c r="AE36" s="5" t="str">
        <f t="shared" si="9"/>
        <v/>
      </c>
      <c r="AF36" s="41"/>
      <c r="AG36" s="41"/>
      <c r="AH36" s="41"/>
      <c r="AI36" s="41"/>
      <c r="AJ36" s="41"/>
      <c r="AK36" s="41"/>
      <c r="AL36" s="41"/>
      <c r="AM36" s="41"/>
      <c r="AN36" s="45">
        <v>26.086956521739129</v>
      </c>
      <c r="AO36" s="45">
        <v>805</v>
      </c>
      <c r="AP36" s="83"/>
      <c r="AQ36" s="83"/>
      <c r="AR36" s="126" t="str">
        <f t="shared" si="13"/>
        <v/>
      </c>
      <c r="AS36" s="126" t="str">
        <f t="shared" si="14"/>
        <v/>
      </c>
      <c r="AT36" s="45">
        <v>1037</v>
      </c>
      <c r="AU36" s="124"/>
      <c r="AV36" s="83"/>
      <c r="AW36" s="126" t="str">
        <f t="shared" si="15"/>
        <v/>
      </c>
      <c r="AX36" s="126" t="str">
        <f t="shared" si="16"/>
        <v/>
      </c>
      <c r="AY36" s="64" t="str">
        <f t="shared" si="10"/>
        <v/>
      </c>
      <c r="AZ36" s="146">
        <v>81.78</v>
      </c>
      <c r="BA36" s="68"/>
      <c r="BB36" s="68"/>
      <c r="BC36" s="68"/>
      <c r="BD36" s="68"/>
      <c r="BE36" s="15"/>
      <c r="BF36" s="5">
        <f t="shared" si="11"/>
        <v>9839</v>
      </c>
      <c r="BG36" s="42">
        <v>3337</v>
      </c>
      <c r="BH36" s="42">
        <v>2352</v>
      </c>
      <c r="BI36" s="42"/>
      <c r="BJ36" s="42"/>
      <c r="BK36" s="42">
        <v>4150</v>
      </c>
      <c r="BL36" s="42"/>
      <c r="BM36" s="15"/>
    </row>
    <row r="37" spans="1:65" outlineLevel="5" x14ac:dyDescent="0.3">
      <c r="A37" s="22">
        <f t="shared" si="5"/>
        <v>1</v>
      </c>
      <c r="B37" s="9">
        <f t="shared" si="12"/>
        <v>45312</v>
      </c>
      <c r="C37" s="150">
        <v>321950</v>
      </c>
      <c r="D37" s="64">
        <f t="shared" si="6"/>
        <v>35</v>
      </c>
      <c r="E37" s="12">
        <v>35</v>
      </c>
      <c r="F37" s="12">
        <v>35</v>
      </c>
      <c r="G37" s="12"/>
      <c r="H37" s="12"/>
      <c r="I37" s="12"/>
      <c r="J37" s="12"/>
      <c r="K37" s="12"/>
      <c r="L37" s="12"/>
      <c r="M37" s="74">
        <f t="shared" si="7"/>
        <v>7.4</v>
      </c>
      <c r="N37" s="83">
        <v>7.4</v>
      </c>
      <c r="O37" s="83">
        <v>7.37</v>
      </c>
      <c r="P37" s="83"/>
      <c r="Q37" s="83"/>
      <c r="R37" s="83"/>
      <c r="S37" s="83"/>
      <c r="T37" s="83"/>
      <c r="U37" s="83"/>
      <c r="V37" s="5" t="str">
        <f t="shared" si="8"/>
        <v/>
      </c>
      <c r="W37" s="41"/>
      <c r="X37" s="41"/>
      <c r="Y37" s="41"/>
      <c r="Z37" s="41"/>
      <c r="AA37" s="41"/>
      <c r="AB37" s="41"/>
      <c r="AC37" s="41"/>
      <c r="AD37" s="41"/>
      <c r="AE37" s="5" t="str">
        <f t="shared" si="9"/>
        <v/>
      </c>
      <c r="AF37" s="41"/>
      <c r="AG37" s="41"/>
      <c r="AH37" s="41"/>
      <c r="AI37" s="41"/>
      <c r="AJ37" s="41"/>
      <c r="AK37" s="41"/>
      <c r="AL37" s="41"/>
      <c r="AM37" s="41"/>
      <c r="AN37" s="45">
        <v>25.392986698911731</v>
      </c>
      <c r="AO37" s="45">
        <v>827</v>
      </c>
      <c r="AP37" s="83"/>
      <c r="AQ37" s="83"/>
      <c r="AR37" s="126" t="str">
        <f t="shared" si="13"/>
        <v/>
      </c>
      <c r="AS37" s="126" t="str">
        <f t="shared" si="14"/>
        <v/>
      </c>
      <c r="AT37" s="45">
        <v>1056</v>
      </c>
      <c r="AU37" s="124"/>
      <c r="AV37" s="83"/>
      <c r="AW37" s="126" t="str">
        <f t="shared" si="15"/>
        <v/>
      </c>
      <c r="AX37" s="126" t="str">
        <f t="shared" si="16"/>
        <v/>
      </c>
      <c r="AY37" s="64" t="str">
        <f t="shared" si="10"/>
        <v/>
      </c>
      <c r="AZ37" s="146">
        <v>81.97</v>
      </c>
      <c r="BA37" s="68"/>
      <c r="BB37" s="68"/>
      <c r="BC37" s="68"/>
      <c r="BD37" s="68"/>
      <c r="BE37" s="15"/>
      <c r="BF37" s="5">
        <f t="shared" si="11"/>
        <v>10004</v>
      </c>
      <c r="BG37" s="42">
        <v>3490</v>
      </c>
      <c r="BH37" s="42">
        <v>2352</v>
      </c>
      <c r="BI37" s="42"/>
      <c r="BJ37" s="42"/>
      <c r="BK37" s="42">
        <v>4162</v>
      </c>
      <c r="BL37" s="42"/>
      <c r="BM37" s="15"/>
    </row>
    <row r="38" spans="1:65" outlineLevel="5" x14ac:dyDescent="0.3">
      <c r="A38" s="22">
        <f t="shared" si="5"/>
        <v>1</v>
      </c>
      <c r="B38" s="9">
        <f t="shared" si="12"/>
        <v>45313</v>
      </c>
      <c r="C38" s="150">
        <v>306013</v>
      </c>
      <c r="D38" s="64">
        <f t="shared" si="6"/>
        <v>34.299999999999997</v>
      </c>
      <c r="E38" s="12">
        <v>33.5</v>
      </c>
      <c r="F38" s="12">
        <v>35</v>
      </c>
      <c r="G38" s="12"/>
      <c r="H38" s="12"/>
      <c r="I38" s="12"/>
      <c r="J38" s="12"/>
      <c r="K38" s="12"/>
      <c r="L38" s="12"/>
      <c r="M38" s="74">
        <f t="shared" si="7"/>
        <v>7.4</v>
      </c>
      <c r="N38" s="83">
        <v>7.37</v>
      </c>
      <c r="O38" s="83">
        <v>7.34</v>
      </c>
      <c r="P38" s="83"/>
      <c r="Q38" s="83"/>
      <c r="R38" s="83"/>
      <c r="S38" s="83"/>
      <c r="T38" s="83"/>
      <c r="U38" s="83"/>
      <c r="V38" s="5" t="str">
        <f t="shared" si="8"/>
        <v/>
      </c>
      <c r="W38" s="41"/>
      <c r="X38" s="41"/>
      <c r="Y38" s="41"/>
      <c r="Z38" s="41"/>
      <c r="AA38" s="41"/>
      <c r="AB38" s="41"/>
      <c r="AC38" s="41"/>
      <c r="AD38" s="41"/>
      <c r="AE38" s="5" t="str">
        <f t="shared" si="9"/>
        <v/>
      </c>
      <c r="AF38" s="41"/>
      <c r="AG38" s="41"/>
      <c r="AH38" s="41"/>
      <c r="AI38" s="41"/>
      <c r="AJ38" s="41"/>
      <c r="AK38" s="41"/>
      <c r="AL38" s="41"/>
      <c r="AM38" s="41"/>
      <c r="AN38" s="45">
        <v>23.127753303964759</v>
      </c>
      <c r="AO38" s="45">
        <v>908</v>
      </c>
      <c r="AP38" s="83"/>
      <c r="AQ38" s="83"/>
      <c r="AR38" s="126" t="str">
        <f t="shared" si="13"/>
        <v/>
      </c>
      <c r="AS38" s="126" t="str">
        <f t="shared" si="14"/>
        <v/>
      </c>
      <c r="AT38" s="45">
        <v>1086</v>
      </c>
      <c r="AU38" s="124"/>
      <c r="AV38" s="83"/>
      <c r="AW38" s="126" t="str">
        <f t="shared" si="15"/>
        <v/>
      </c>
      <c r="AX38" s="126" t="str">
        <f t="shared" si="16"/>
        <v/>
      </c>
      <c r="AY38" s="64" t="str">
        <f t="shared" si="10"/>
        <v/>
      </c>
      <c r="AZ38" s="146">
        <v>82.44</v>
      </c>
      <c r="BA38" s="68"/>
      <c r="BB38" s="68"/>
      <c r="BC38" s="68"/>
      <c r="BD38" s="68"/>
      <c r="BE38" s="15"/>
      <c r="BF38" s="5">
        <f t="shared" si="11"/>
        <v>11086</v>
      </c>
      <c r="BG38" s="42">
        <v>4619</v>
      </c>
      <c r="BH38" s="42">
        <v>2352</v>
      </c>
      <c r="BI38" s="42"/>
      <c r="BJ38" s="42"/>
      <c r="BK38" s="42">
        <v>4115</v>
      </c>
      <c r="BL38" s="42"/>
      <c r="BM38" s="15"/>
    </row>
    <row r="39" spans="1:65" outlineLevel="5" x14ac:dyDescent="0.3">
      <c r="A39" s="22">
        <f t="shared" si="5"/>
        <v>1</v>
      </c>
      <c r="B39" s="9">
        <f t="shared" si="12"/>
        <v>45314</v>
      </c>
      <c r="C39" s="150">
        <v>296792</v>
      </c>
      <c r="D39" s="64">
        <f t="shared" si="6"/>
        <v>35</v>
      </c>
      <c r="E39" s="12">
        <v>35</v>
      </c>
      <c r="F39" s="12">
        <v>35</v>
      </c>
      <c r="G39" s="12"/>
      <c r="H39" s="12"/>
      <c r="I39" s="12"/>
      <c r="J39" s="12"/>
      <c r="K39" s="12"/>
      <c r="L39" s="12"/>
      <c r="M39" s="74">
        <f t="shared" si="7"/>
        <v>7.3</v>
      </c>
      <c r="N39" s="83">
        <v>7.35</v>
      </c>
      <c r="O39" s="83">
        <v>7.31</v>
      </c>
      <c r="P39" s="83"/>
      <c r="Q39" s="83"/>
      <c r="R39" s="83"/>
      <c r="S39" s="83"/>
      <c r="T39" s="83"/>
      <c r="U39" s="83"/>
      <c r="V39" s="5" t="str">
        <f t="shared" si="8"/>
        <v/>
      </c>
      <c r="W39" s="41"/>
      <c r="X39" s="41"/>
      <c r="Y39" s="41"/>
      <c r="Z39" s="41"/>
      <c r="AA39" s="41"/>
      <c r="AB39" s="41"/>
      <c r="AC39" s="41"/>
      <c r="AD39" s="41"/>
      <c r="AE39" s="5" t="str">
        <f t="shared" si="9"/>
        <v/>
      </c>
      <c r="AF39" s="41"/>
      <c r="AG39" s="41"/>
      <c r="AH39" s="41"/>
      <c r="AI39" s="41"/>
      <c r="AJ39" s="41"/>
      <c r="AK39" s="41"/>
      <c r="AL39" s="41"/>
      <c r="AM39" s="41"/>
      <c r="AN39" s="45">
        <v>26.854219948849106</v>
      </c>
      <c r="AO39" s="45">
        <v>782</v>
      </c>
      <c r="AP39" s="83"/>
      <c r="AQ39" s="83"/>
      <c r="AR39" s="126" t="str">
        <f t="shared" si="13"/>
        <v/>
      </c>
      <c r="AS39" s="126" t="str">
        <f t="shared" si="14"/>
        <v/>
      </c>
      <c r="AT39" s="45">
        <v>900</v>
      </c>
      <c r="AU39" s="124"/>
      <c r="AV39" s="83"/>
      <c r="AW39" s="126" t="str">
        <f t="shared" si="15"/>
        <v/>
      </c>
      <c r="AX39" s="126" t="str">
        <f t="shared" si="16"/>
        <v/>
      </c>
      <c r="AY39" s="64" t="str">
        <f t="shared" si="10"/>
        <v/>
      </c>
      <c r="AZ39" s="146">
        <v>80.7</v>
      </c>
      <c r="BA39" s="68"/>
      <c r="BB39" s="68"/>
      <c r="BC39" s="68"/>
      <c r="BD39" s="68"/>
      <c r="BE39" s="15"/>
      <c r="BF39" s="5">
        <f t="shared" si="11"/>
        <v>11033</v>
      </c>
      <c r="BG39" s="42">
        <v>4691</v>
      </c>
      <c r="BH39" s="42">
        <v>2352</v>
      </c>
      <c r="BI39" s="42"/>
      <c r="BJ39" s="42"/>
      <c r="BK39" s="42">
        <v>3990</v>
      </c>
      <c r="BL39" s="42"/>
      <c r="BM39" s="15"/>
    </row>
    <row r="40" spans="1:65" outlineLevel="5" x14ac:dyDescent="0.3">
      <c r="A40" s="22">
        <f t="shared" si="5"/>
        <v>1</v>
      </c>
      <c r="B40" s="9">
        <f t="shared" si="12"/>
        <v>45315</v>
      </c>
      <c r="C40" s="150">
        <v>291864</v>
      </c>
      <c r="D40" s="64">
        <f t="shared" si="6"/>
        <v>34</v>
      </c>
      <c r="E40" s="12">
        <v>34</v>
      </c>
      <c r="F40" s="12">
        <v>34</v>
      </c>
      <c r="G40" s="12"/>
      <c r="H40" s="12"/>
      <c r="I40" s="12"/>
      <c r="J40" s="12"/>
      <c r="K40" s="12"/>
      <c r="L40" s="12"/>
      <c r="M40" s="74">
        <f t="shared" si="7"/>
        <v>7.4</v>
      </c>
      <c r="N40" s="83">
        <v>7.33</v>
      </c>
      <c r="O40" s="83">
        <v>7.37</v>
      </c>
      <c r="P40" s="83"/>
      <c r="Q40" s="83"/>
      <c r="R40" s="83"/>
      <c r="S40" s="83"/>
      <c r="T40" s="83"/>
      <c r="U40" s="83"/>
      <c r="V40" s="5">
        <f t="shared" si="8"/>
        <v>406.5</v>
      </c>
      <c r="W40" s="41">
        <v>425</v>
      </c>
      <c r="X40" s="41">
        <v>388</v>
      </c>
      <c r="Y40" s="41"/>
      <c r="Z40" s="41"/>
      <c r="AA40" s="41"/>
      <c r="AB40" s="41"/>
      <c r="AC40" s="41"/>
      <c r="AD40" s="41"/>
      <c r="AE40" s="5">
        <f t="shared" si="9"/>
        <v>5287.5</v>
      </c>
      <c r="AF40" s="41">
        <v>5390</v>
      </c>
      <c r="AG40" s="41">
        <v>5185</v>
      </c>
      <c r="AH40" s="41"/>
      <c r="AI40" s="41"/>
      <c r="AJ40" s="41"/>
      <c r="AK40" s="41"/>
      <c r="AL40" s="41"/>
      <c r="AM40" s="41"/>
      <c r="AN40" s="45">
        <v>20.547945205479451</v>
      </c>
      <c r="AO40" s="45">
        <v>1022</v>
      </c>
      <c r="AP40" s="83">
        <v>4.6399999999999997</v>
      </c>
      <c r="AQ40" s="83">
        <v>3.9</v>
      </c>
      <c r="AR40" s="126">
        <f t="shared" si="13"/>
        <v>84.051724137931032</v>
      </c>
      <c r="AS40" s="126">
        <f t="shared" si="14"/>
        <v>15.948275862068968</v>
      </c>
      <c r="AT40" s="45">
        <v>1117</v>
      </c>
      <c r="AU40" s="124">
        <v>2.61</v>
      </c>
      <c r="AV40" s="83">
        <v>1.78</v>
      </c>
      <c r="AW40" s="126">
        <f t="shared" si="15"/>
        <v>68.199233716475106</v>
      </c>
      <c r="AX40" s="126">
        <f t="shared" si="16"/>
        <v>31.800766283524894</v>
      </c>
      <c r="AY40" s="64">
        <f t="shared" si="10"/>
        <v>59.308001235712048</v>
      </c>
      <c r="AZ40" s="146">
        <v>82.41</v>
      </c>
      <c r="BA40" s="68"/>
      <c r="BB40" s="68"/>
      <c r="BC40" s="68"/>
      <c r="BD40" s="68"/>
      <c r="BE40" s="15"/>
      <c r="BF40" s="5">
        <f t="shared" si="11"/>
        <v>12131</v>
      </c>
      <c r="BG40" s="42">
        <v>5417</v>
      </c>
      <c r="BH40" s="42">
        <v>2352</v>
      </c>
      <c r="BI40" s="42"/>
      <c r="BJ40" s="42"/>
      <c r="BK40" s="42">
        <v>4362</v>
      </c>
      <c r="BL40" s="42"/>
      <c r="BM40" s="15"/>
    </row>
    <row r="41" spans="1:65" outlineLevel="5" x14ac:dyDescent="0.3">
      <c r="A41" s="22">
        <f t="shared" si="5"/>
        <v>1</v>
      </c>
      <c r="B41" s="9">
        <f t="shared" si="12"/>
        <v>45316</v>
      </c>
      <c r="C41" s="150">
        <v>291873</v>
      </c>
      <c r="D41" s="64">
        <f t="shared" si="6"/>
        <v>34.5</v>
      </c>
      <c r="E41" s="12">
        <v>34</v>
      </c>
      <c r="F41" s="12">
        <v>35</v>
      </c>
      <c r="G41" s="12"/>
      <c r="H41" s="12"/>
      <c r="I41" s="12"/>
      <c r="J41" s="12"/>
      <c r="K41" s="12"/>
      <c r="L41" s="12"/>
      <c r="M41" s="74">
        <f t="shared" si="7"/>
        <v>7.4</v>
      </c>
      <c r="N41" s="83">
        <v>7.34</v>
      </c>
      <c r="O41" s="83">
        <v>7.36</v>
      </c>
      <c r="P41" s="83"/>
      <c r="Q41" s="83"/>
      <c r="R41" s="83"/>
      <c r="S41" s="83"/>
      <c r="T41" s="83"/>
      <c r="U41" s="83"/>
      <c r="V41" s="5" t="str">
        <f t="shared" si="8"/>
        <v/>
      </c>
      <c r="W41" s="41"/>
      <c r="X41" s="41"/>
      <c r="Y41" s="41"/>
      <c r="Z41" s="41"/>
      <c r="AA41" s="41"/>
      <c r="AB41" s="41"/>
      <c r="AC41" s="41"/>
      <c r="AD41" s="41"/>
      <c r="AE41" s="5" t="str">
        <f t="shared" si="9"/>
        <v/>
      </c>
      <c r="AF41" s="41"/>
      <c r="AG41" s="41"/>
      <c r="AH41" s="41"/>
      <c r="AI41" s="41"/>
      <c r="AJ41" s="41"/>
      <c r="AK41" s="41"/>
      <c r="AL41" s="41"/>
      <c r="AM41" s="41"/>
      <c r="AN41" s="45">
        <v>30.837004405286343</v>
      </c>
      <c r="AO41" s="45">
        <v>681</v>
      </c>
      <c r="AP41" s="83"/>
      <c r="AQ41" s="83"/>
      <c r="AR41" s="126" t="str">
        <f t="shared" si="13"/>
        <v/>
      </c>
      <c r="AS41" s="126" t="str">
        <f t="shared" si="14"/>
        <v/>
      </c>
      <c r="AT41" s="45">
        <v>770</v>
      </c>
      <c r="AU41" s="124"/>
      <c r="AV41" s="83"/>
      <c r="AW41" s="126" t="str">
        <f t="shared" si="15"/>
        <v/>
      </c>
      <c r="AX41" s="126" t="str">
        <f t="shared" si="16"/>
        <v/>
      </c>
      <c r="AY41" s="64" t="str">
        <f t="shared" si="10"/>
        <v/>
      </c>
      <c r="AZ41" s="146">
        <v>81.040000000000006</v>
      </c>
      <c r="BA41" s="68"/>
      <c r="BB41" s="68"/>
      <c r="BC41" s="68"/>
      <c r="BD41" s="68"/>
      <c r="BE41" s="15"/>
      <c r="BF41" s="5">
        <f t="shared" si="11"/>
        <v>12795</v>
      </c>
      <c r="BG41" s="42">
        <v>5353</v>
      </c>
      <c r="BH41" s="42">
        <v>2351</v>
      </c>
      <c r="BI41" s="42"/>
      <c r="BJ41" s="42"/>
      <c r="BK41" s="42">
        <v>5091</v>
      </c>
      <c r="BL41" s="42"/>
      <c r="BM41" s="15"/>
    </row>
    <row r="42" spans="1:65" outlineLevel="5" x14ac:dyDescent="0.3">
      <c r="A42" s="22">
        <f t="shared" si="5"/>
        <v>1</v>
      </c>
      <c r="B42" s="9">
        <f t="shared" si="12"/>
        <v>45317</v>
      </c>
      <c r="C42" s="150">
        <v>294078</v>
      </c>
      <c r="D42" s="64">
        <f t="shared" si="6"/>
        <v>34</v>
      </c>
      <c r="E42" s="12">
        <v>33</v>
      </c>
      <c r="F42" s="12">
        <v>35</v>
      </c>
      <c r="G42" s="12"/>
      <c r="H42" s="12"/>
      <c r="I42" s="12"/>
      <c r="J42" s="12"/>
      <c r="K42" s="12"/>
      <c r="L42" s="12"/>
      <c r="M42" s="74">
        <f t="shared" si="7"/>
        <v>7.4</v>
      </c>
      <c r="N42" s="83">
        <v>7.37</v>
      </c>
      <c r="O42" s="83">
        <v>7.38</v>
      </c>
      <c r="P42" s="83"/>
      <c r="Q42" s="83"/>
      <c r="R42" s="83"/>
      <c r="S42" s="83"/>
      <c r="T42" s="83"/>
      <c r="U42" s="83"/>
      <c r="V42" s="5" t="str">
        <f t="shared" si="8"/>
        <v/>
      </c>
      <c r="W42" s="41"/>
      <c r="X42" s="41"/>
      <c r="Y42" s="41"/>
      <c r="Z42" s="41"/>
      <c r="AA42" s="41"/>
      <c r="AB42" s="41"/>
      <c r="AC42" s="41"/>
      <c r="AD42" s="41"/>
      <c r="AE42" s="5" t="str">
        <f t="shared" si="9"/>
        <v/>
      </c>
      <c r="AF42" s="41"/>
      <c r="AG42" s="41"/>
      <c r="AH42" s="41"/>
      <c r="AI42" s="41"/>
      <c r="AJ42" s="41"/>
      <c r="AK42" s="41"/>
      <c r="AL42" s="41"/>
      <c r="AM42" s="41"/>
      <c r="AN42" s="45">
        <v>26.683608640406607</v>
      </c>
      <c r="AO42" s="45">
        <v>787</v>
      </c>
      <c r="AP42" s="83"/>
      <c r="AQ42" s="83"/>
      <c r="AR42" s="126" t="str">
        <f t="shared" si="13"/>
        <v/>
      </c>
      <c r="AS42" s="126" t="str">
        <f t="shared" si="14"/>
        <v/>
      </c>
      <c r="AT42" s="45">
        <v>927</v>
      </c>
      <c r="AU42" s="124"/>
      <c r="AV42" s="83"/>
      <c r="AW42" s="126" t="str">
        <f t="shared" si="15"/>
        <v/>
      </c>
      <c r="AX42" s="126" t="str">
        <f t="shared" si="16"/>
        <v/>
      </c>
      <c r="AY42" s="64" t="str">
        <f t="shared" si="10"/>
        <v/>
      </c>
      <c r="AZ42" s="146">
        <v>81.52</v>
      </c>
      <c r="BA42" s="68">
        <v>62.6</v>
      </c>
      <c r="BB42" s="68">
        <v>37</v>
      </c>
      <c r="BC42" s="68">
        <v>2314</v>
      </c>
      <c r="BD42" s="68"/>
      <c r="BE42" s="15"/>
      <c r="BF42" s="5">
        <f t="shared" si="11"/>
        <v>13329</v>
      </c>
      <c r="BG42" s="42">
        <v>5334</v>
      </c>
      <c r="BH42" s="42">
        <v>2352</v>
      </c>
      <c r="BI42" s="42"/>
      <c r="BJ42" s="42"/>
      <c r="BK42" s="42">
        <v>5643</v>
      </c>
      <c r="BL42" s="42"/>
      <c r="BM42" s="15"/>
    </row>
    <row r="43" spans="1:65" outlineLevel="5" x14ac:dyDescent="0.3">
      <c r="A43" s="22">
        <f t="shared" si="5"/>
        <v>1</v>
      </c>
      <c r="B43" s="9">
        <f t="shared" si="12"/>
        <v>45318</v>
      </c>
      <c r="C43" s="150">
        <v>292060</v>
      </c>
      <c r="D43" s="64">
        <f t="shared" si="6"/>
        <v>34.5</v>
      </c>
      <c r="E43" s="12">
        <v>34</v>
      </c>
      <c r="F43" s="12">
        <v>35</v>
      </c>
      <c r="G43" s="12"/>
      <c r="H43" s="12"/>
      <c r="I43" s="12"/>
      <c r="J43" s="12"/>
      <c r="K43" s="12"/>
      <c r="L43" s="12"/>
      <c r="M43" s="74">
        <f t="shared" si="7"/>
        <v>7.3</v>
      </c>
      <c r="N43" s="83">
        <v>7.32</v>
      </c>
      <c r="O43" s="83">
        <v>7.35</v>
      </c>
      <c r="P43" s="83"/>
      <c r="Q43" s="83"/>
      <c r="R43" s="83"/>
      <c r="S43" s="83"/>
      <c r="T43" s="83"/>
      <c r="U43" s="83"/>
      <c r="V43" s="5" t="str">
        <f t="shared" si="8"/>
        <v/>
      </c>
      <c r="W43" s="41"/>
      <c r="X43" s="41"/>
      <c r="Y43" s="41"/>
      <c r="Z43" s="41"/>
      <c r="AA43" s="41"/>
      <c r="AB43" s="41"/>
      <c r="AC43" s="41"/>
      <c r="AD43" s="41"/>
      <c r="AE43" s="5" t="str">
        <f t="shared" si="9"/>
        <v/>
      </c>
      <c r="AF43" s="41"/>
      <c r="AG43" s="41"/>
      <c r="AH43" s="41"/>
      <c r="AI43" s="41"/>
      <c r="AJ43" s="41"/>
      <c r="AK43" s="41"/>
      <c r="AL43" s="41"/>
      <c r="AM43" s="41"/>
      <c r="AN43" s="45">
        <v>26.315789473684209</v>
      </c>
      <c r="AO43" s="45">
        <v>798</v>
      </c>
      <c r="AP43" s="41"/>
      <c r="AQ43" s="41"/>
      <c r="AR43" s="126" t="str">
        <f t="shared" si="13"/>
        <v/>
      </c>
      <c r="AS43" s="126" t="str">
        <f t="shared" si="14"/>
        <v/>
      </c>
      <c r="AT43" s="45">
        <v>832</v>
      </c>
      <c r="AU43" s="114"/>
      <c r="AV43" s="115"/>
      <c r="AW43" s="126" t="str">
        <f t="shared" si="15"/>
        <v/>
      </c>
      <c r="AX43" s="126" t="str">
        <f t="shared" si="16"/>
        <v/>
      </c>
      <c r="AY43" s="64" t="str">
        <f t="shared" si="10"/>
        <v/>
      </c>
      <c r="AZ43" s="146">
        <v>80.709999999999994</v>
      </c>
      <c r="BA43" s="68"/>
      <c r="BB43" s="68"/>
      <c r="BC43" s="68"/>
      <c r="BD43" s="68"/>
      <c r="BE43" s="15"/>
      <c r="BF43" s="5">
        <f t="shared" si="11"/>
        <v>13592</v>
      </c>
      <c r="BG43" s="42">
        <v>5190</v>
      </c>
      <c r="BH43" s="42">
        <v>2352</v>
      </c>
      <c r="BI43" s="42"/>
      <c r="BJ43" s="42"/>
      <c r="BK43" s="42">
        <v>6050</v>
      </c>
      <c r="BL43" s="42"/>
      <c r="BM43" s="15"/>
    </row>
    <row r="44" spans="1:65" outlineLevel="5" x14ac:dyDescent="0.3">
      <c r="A44" s="22">
        <f t="shared" si="5"/>
        <v>1</v>
      </c>
      <c r="B44" s="9">
        <f t="shared" si="12"/>
        <v>45319</v>
      </c>
      <c r="C44" s="150">
        <v>297698</v>
      </c>
      <c r="D44" s="64">
        <f t="shared" si="6"/>
        <v>34</v>
      </c>
      <c r="E44" s="12">
        <v>34.5</v>
      </c>
      <c r="F44" s="12">
        <v>33.5</v>
      </c>
      <c r="G44" s="12"/>
      <c r="H44" s="12"/>
      <c r="I44" s="12"/>
      <c r="J44" s="12"/>
      <c r="K44" s="12"/>
      <c r="L44" s="12"/>
      <c r="M44" s="74">
        <f t="shared" si="7"/>
        <v>7.4</v>
      </c>
      <c r="N44" s="83">
        <v>7.36</v>
      </c>
      <c r="O44" s="83">
        <v>7.39</v>
      </c>
      <c r="P44" s="83"/>
      <c r="Q44" s="83"/>
      <c r="R44" s="83"/>
      <c r="S44" s="83"/>
      <c r="T44" s="83"/>
      <c r="U44" s="83"/>
      <c r="V44" s="5" t="str">
        <f t="shared" si="8"/>
        <v/>
      </c>
      <c r="W44" s="41"/>
      <c r="X44" s="41"/>
      <c r="Y44" s="41"/>
      <c r="Z44" s="41"/>
      <c r="AA44" s="41"/>
      <c r="AB44" s="41"/>
      <c r="AC44" s="41"/>
      <c r="AD44" s="41"/>
      <c r="AE44" s="5" t="str">
        <f t="shared" si="9"/>
        <v/>
      </c>
      <c r="AF44" s="41"/>
      <c r="AG44" s="41"/>
      <c r="AH44" s="41"/>
      <c r="AI44" s="41"/>
      <c r="AJ44" s="41"/>
      <c r="AK44" s="41"/>
      <c r="AL44" s="41"/>
      <c r="AM44" s="41"/>
      <c r="AN44" s="45">
        <v>26.086956521739129</v>
      </c>
      <c r="AO44" s="45">
        <v>805</v>
      </c>
      <c r="AP44" s="110"/>
      <c r="AQ44" s="111"/>
      <c r="AR44" s="126" t="str">
        <f t="shared" si="13"/>
        <v/>
      </c>
      <c r="AS44" s="126" t="str">
        <f t="shared" si="14"/>
        <v/>
      </c>
      <c r="AT44" s="45">
        <v>887</v>
      </c>
      <c r="AU44" s="114"/>
      <c r="AV44" s="115"/>
      <c r="AW44" s="126" t="str">
        <f t="shared" si="15"/>
        <v/>
      </c>
      <c r="AX44" s="126" t="str">
        <f t="shared" si="16"/>
        <v/>
      </c>
      <c r="AY44" s="64" t="str">
        <f t="shared" si="10"/>
        <v/>
      </c>
      <c r="AZ44" s="146">
        <v>81</v>
      </c>
      <c r="BA44" s="68"/>
      <c r="BB44" s="68"/>
      <c r="BC44" s="68"/>
      <c r="BD44" s="68"/>
      <c r="BE44" s="15"/>
      <c r="BF44" s="5">
        <f t="shared" si="11"/>
        <v>13711</v>
      </c>
      <c r="BG44" s="42">
        <v>5421</v>
      </c>
      <c r="BH44" s="42">
        <v>2352</v>
      </c>
      <c r="BI44" s="42"/>
      <c r="BJ44" s="42"/>
      <c r="BK44" s="42">
        <v>5938</v>
      </c>
      <c r="BL44" s="42"/>
      <c r="BM44" s="15"/>
    </row>
    <row r="45" spans="1:65" outlineLevel="5" x14ac:dyDescent="0.3">
      <c r="A45" s="22">
        <f t="shared" si="5"/>
        <v>1</v>
      </c>
      <c r="B45" s="9">
        <f t="shared" si="12"/>
        <v>45320</v>
      </c>
      <c r="C45" s="150">
        <v>297464</v>
      </c>
      <c r="D45" s="64">
        <f t="shared" si="6"/>
        <v>34</v>
      </c>
      <c r="E45" s="12">
        <v>33</v>
      </c>
      <c r="F45" s="12">
        <v>35</v>
      </c>
      <c r="G45" s="12"/>
      <c r="H45" s="12"/>
      <c r="I45" s="12"/>
      <c r="J45" s="12"/>
      <c r="K45" s="12"/>
      <c r="L45" s="12"/>
      <c r="M45" s="74">
        <f t="shared" si="7"/>
        <v>7.3</v>
      </c>
      <c r="N45" s="83">
        <v>7.35</v>
      </c>
      <c r="O45" s="83">
        <v>7.33</v>
      </c>
      <c r="P45" s="83"/>
      <c r="Q45" s="83"/>
      <c r="R45" s="83"/>
      <c r="S45" s="83"/>
      <c r="T45" s="83"/>
      <c r="U45" s="83"/>
      <c r="V45" s="5" t="str">
        <f t="shared" si="8"/>
        <v/>
      </c>
      <c r="W45" s="41"/>
      <c r="X45" s="41"/>
      <c r="Y45" s="41"/>
      <c r="Z45" s="41"/>
      <c r="AA45" s="41"/>
      <c r="AB45" s="41"/>
      <c r="AC45" s="41"/>
      <c r="AD45" s="41"/>
      <c r="AE45" s="5" t="str">
        <f t="shared" si="9"/>
        <v/>
      </c>
      <c r="AF45" s="41"/>
      <c r="AG45" s="41"/>
      <c r="AH45" s="41"/>
      <c r="AI45" s="41"/>
      <c r="AJ45" s="41"/>
      <c r="AK45" s="41"/>
      <c r="AL45" s="41"/>
      <c r="AM45" s="41"/>
      <c r="AN45" s="45">
        <v>31.296572280178836</v>
      </c>
      <c r="AO45" s="45">
        <v>671</v>
      </c>
      <c r="AP45" s="110"/>
      <c r="AQ45" s="111"/>
      <c r="AR45" s="126" t="str">
        <f t="shared" si="13"/>
        <v/>
      </c>
      <c r="AS45" s="126" t="str">
        <f t="shared" si="14"/>
        <v/>
      </c>
      <c r="AT45" s="45">
        <v>706</v>
      </c>
      <c r="AU45" s="114"/>
      <c r="AV45" s="115"/>
      <c r="AW45" s="126" t="str">
        <f t="shared" si="15"/>
        <v/>
      </c>
      <c r="AX45" s="126" t="str">
        <f t="shared" si="16"/>
        <v/>
      </c>
      <c r="AY45" s="64" t="str">
        <f t="shared" si="10"/>
        <v/>
      </c>
      <c r="AZ45" s="146">
        <v>80.58</v>
      </c>
      <c r="BA45" s="68"/>
      <c r="BB45" s="68"/>
      <c r="BC45" s="68"/>
      <c r="BD45" s="68"/>
      <c r="BE45" s="15"/>
      <c r="BF45" s="5">
        <f t="shared" si="11"/>
        <v>13340</v>
      </c>
      <c r="BG45" s="42">
        <v>4977</v>
      </c>
      <c r="BH45" s="42">
        <v>2352</v>
      </c>
      <c r="BI45" s="42"/>
      <c r="BJ45" s="42"/>
      <c r="BK45" s="42">
        <v>6011</v>
      </c>
      <c r="BL45" s="42"/>
      <c r="BM45" s="15"/>
    </row>
    <row r="46" spans="1:65" outlineLevel="5" x14ac:dyDescent="0.3">
      <c r="A46" s="22">
        <f t="shared" si="5"/>
        <v>1</v>
      </c>
      <c r="B46" s="9">
        <f t="shared" si="12"/>
        <v>45321</v>
      </c>
      <c r="C46" s="150">
        <v>282416</v>
      </c>
      <c r="D46" s="64">
        <f t="shared" si="6"/>
        <v>34.299999999999997</v>
      </c>
      <c r="E46" s="12">
        <v>33.5</v>
      </c>
      <c r="F46" s="12">
        <v>35</v>
      </c>
      <c r="G46" s="12"/>
      <c r="H46" s="12"/>
      <c r="I46" s="12"/>
      <c r="J46" s="12"/>
      <c r="K46" s="12"/>
      <c r="L46" s="12"/>
      <c r="M46" s="74">
        <f t="shared" si="7"/>
        <v>7.3</v>
      </c>
      <c r="N46" s="83">
        <v>7.31</v>
      </c>
      <c r="O46" s="83">
        <v>7.23</v>
      </c>
      <c r="P46" s="83"/>
      <c r="Q46" s="83"/>
      <c r="R46" s="83"/>
      <c r="S46" s="83"/>
      <c r="T46" s="83"/>
      <c r="U46" s="83"/>
      <c r="V46" s="5" t="str">
        <f t="shared" si="8"/>
        <v/>
      </c>
      <c r="W46" s="41"/>
      <c r="X46" s="41"/>
      <c r="Y46" s="41"/>
      <c r="Z46" s="41"/>
      <c r="AA46" s="41"/>
      <c r="AB46" s="41"/>
      <c r="AC46" s="41"/>
      <c r="AD46" s="41"/>
      <c r="AE46" s="5" t="str">
        <f t="shared" si="9"/>
        <v/>
      </c>
      <c r="AF46" s="41"/>
      <c r="AG46" s="41"/>
      <c r="AH46" s="41"/>
      <c r="AI46" s="41"/>
      <c r="AJ46" s="41"/>
      <c r="AK46" s="41"/>
      <c r="AL46" s="41"/>
      <c r="AM46" s="41"/>
      <c r="AN46" s="45">
        <v>35.653650254668932</v>
      </c>
      <c r="AO46" s="45">
        <v>589</v>
      </c>
      <c r="AP46" s="110"/>
      <c r="AQ46" s="111"/>
      <c r="AR46" s="126" t="str">
        <f t="shared" si="13"/>
        <v/>
      </c>
      <c r="AS46" s="126" t="str">
        <f t="shared" si="14"/>
        <v/>
      </c>
      <c r="AT46" s="45">
        <v>664</v>
      </c>
      <c r="AU46" s="114"/>
      <c r="AV46" s="115"/>
      <c r="AW46" s="126" t="str">
        <f t="shared" si="15"/>
        <v/>
      </c>
      <c r="AX46" s="126" t="str">
        <f t="shared" si="16"/>
        <v/>
      </c>
      <c r="AY46" s="64" t="str">
        <f t="shared" si="10"/>
        <v/>
      </c>
      <c r="AZ46" s="146">
        <v>80.569999999999993</v>
      </c>
      <c r="BA46" s="68"/>
      <c r="BB46" s="68"/>
      <c r="BC46" s="68"/>
      <c r="BD46" s="68"/>
      <c r="BE46" s="15"/>
      <c r="BF46" s="5">
        <f t="shared" si="11"/>
        <v>12497</v>
      </c>
      <c r="BG46" s="42">
        <v>5008</v>
      </c>
      <c r="BH46" s="42">
        <v>2352</v>
      </c>
      <c r="BI46" s="42"/>
      <c r="BJ46" s="42"/>
      <c r="BK46" s="42">
        <v>5137</v>
      </c>
      <c r="BL46" s="42"/>
      <c r="BM46" s="15"/>
    </row>
    <row r="47" spans="1:65" ht="17.25" outlineLevel="5" thickBot="1" x14ac:dyDescent="0.35">
      <c r="A47" s="31">
        <f t="shared" si="5"/>
        <v>1</v>
      </c>
      <c r="B47" s="32">
        <f t="shared" si="12"/>
        <v>45322</v>
      </c>
      <c r="C47" s="151">
        <v>287458</v>
      </c>
      <c r="D47" s="64">
        <f t="shared" si="6"/>
        <v>34.5</v>
      </c>
      <c r="E47" s="26">
        <v>35</v>
      </c>
      <c r="F47" s="26">
        <v>34</v>
      </c>
      <c r="G47" s="26"/>
      <c r="H47" s="26"/>
      <c r="I47" s="26"/>
      <c r="J47" s="26"/>
      <c r="K47" s="26"/>
      <c r="L47" s="26"/>
      <c r="M47" s="74">
        <f t="shared" si="7"/>
        <v>7.3</v>
      </c>
      <c r="N47" s="87">
        <v>7.29</v>
      </c>
      <c r="O47" s="87">
        <v>7.25</v>
      </c>
      <c r="P47" s="87"/>
      <c r="Q47" s="87"/>
      <c r="R47" s="87"/>
      <c r="S47" s="87"/>
      <c r="T47" s="87"/>
      <c r="U47" s="87"/>
      <c r="V47" s="5" t="str">
        <f t="shared" si="8"/>
        <v/>
      </c>
      <c r="W47" s="46"/>
      <c r="X47" s="46"/>
      <c r="Y47" s="46"/>
      <c r="Z47" s="46"/>
      <c r="AA47" s="46"/>
      <c r="AB47" s="46"/>
      <c r="AC47" s="46"/>
      <c r="AD47" s="46"/>
      <c r="AE47" s="5" t="str">
        <f t="shared" si="9"/>
        <v/>
      </c>
      <c r="AF47" s="46"/>
      <c r="AG47" s="46"/>
      <c r="AH47" s="46"/>
      <c r="AI47" s="46"/>
      <c r="AJ47" s="46"/>
      <c r="AK47" s="46"/>
      <c r="AL47" s="46"/>
      <c r="AM47" s="46"/>
      <c r="AN47" s="45">
        <v>38.532110091743121</v>
      </c>
      <c r="AO47" s="45">
        <v>545</v>
      </c>
      <c r="AP47" s="130"/>
      <c r="AQ47" s="131"/>
      <c r="AR47" s="126" t="str">
        <f t="shared" si="13"/>
        <v/>
      </c>
      <c r="AS47" s="126" t="str">
        <f t="shared" si="14"/>
        <v/>
      </c>
      <c r="AT47" s="45">
        <v>686</v>
      </c>
      <c r="AU47" s="132"/>
      <c r="AV47" s="133"/>
      <c r="AW47" s="126" t="str">
        <f t="shared" si="15"/>
        <v/>
      </c>
      <c r="AX47" s="126" t="str">
        <f t="shared" si="16"/>
        <v/>
      </c>
      <c r="AY47" s="64" t="str">
        <f t="shared" si="10"/>
        <v/>
      </c>
      <c r="AZ47" s="146">
        <v>81.010000000000005</v>
      </c>
      <c r="BA47" s="76"/>
      <c r="BB47" s="76"/>
      <c r="BC47" s="76"/>
      <c r="BD47" s="76"/>
      <c r="BE47" s="25"/>
      <c r="BF47" s="5">
        <f t="shared" si="11"/>
        <v>11847</v>
      </c>
      <c r="BG47" s="42">
        <v>5172</v>
      </c>
      <c r="BH47" s="42">
        <v>2352</v>
      </c>
      <c r="BI47" s="148"/>
      <c r="BJ47" s="148"/>
      <c r="BK47" s="148">
        <v>4323</v>
      </c>
      <c r="BL47" s="148"/>
      <c r="BM47" s="25"/>
    </row>
    <row r="48" spans="1:65" outlineLevel="4" x14ac:dyDescent="0.3">
      <c r="A48" s="156" t="s">
        <v>35</v>
      </c>
      <c r="B48" s="157"/>
      <c r="C48" s="50">
        <f t="shared" ref="C48:BM48" si="17">SUBTOTAL(4,C17:C47)</f>
        <v>321950</v>
      </c>
      <c r="D48" s="60">
        <f t="shared" si="17"/>
        <v>37</v>
      </c>
      <c r="E48" s="28">
        <f t="shared" si="17"/>
        <v>38</v>
      </c>
      <c r="F48" s="28">
        <f t="shared" si="17"/>
        <v>37</v>
      </c>
      <c r="G48" s="28">
        <f t="shared" si="17"/>
        <v>0</v>
      </c>
      <c r="H48" s="28">
        <f t="shared" si="17"/>
        <v>0</v>
      </c>
      <c r="I48" s="28">
        <f t="shared" si="17"/>
        <v>0</v>
      </c>
      <c r="J48" s="28">
        <f t="shared" si="17"/>
        <v>0</v>
      </c>
      <c r="K48" s="28">
        <f t="shared" si="17"/>
        <v>0</v>
      </c>
      <c r="L48" s="28">
        <f t="shared" si="17"/>
        <v>0</v>
      </c>
      <c r="M48" s="71">
        <f t="shared" si="17"/>
        <v>7.4</v>
      </c>
      <c r="N48" s="82">
        <f t="shared" si="17"/>
        <v>7.4</v>
      </c>
      <c r="O48" s="82">
        <f t="shared" si="17"/>
        <v>7.39</v>
      </c>
      <c r="P48" s="82">
        <f t="shared" si="17"/>
        <v>0</v>
      </c>
      <c r="Q48" s="82">
        <f t="shared" si="17"/>
        <v>0</v>
      </c>
      <c r="R48" s="82">
        <f t="shared" si="17"/>
        <v>0</v>
      </c>
      <c r="S48" s="82">
        <f t="shared" si="17"/>
        <v>0</v>
      </c>
      <c r="T48" s="82">
        <f t="shared" si="17"/>
        <v>0</v>
      </c>
      <c r="U48" s="82">
        <f t="shared" si="17"/>
        <v>0</v>
      </c>
      <c r="V48" s="29">
        <f t="shared" si="17"/>
        <v>406.5</v>
      </c>
      <c r="W48" s="39">
        <f t="shared" si="17"/>
        <v>425</v>
      </c>
      <c r="X48" s="39">
        <f t="shared" si="17"/>
        <v>388</v>
      </c>
      <c r="Y48" s="39">
        <f t="shared" si="17"/>
        <v>0</v>
      </c>
      <c r="Z48" s="39">
        <f t="shared" si="17"/>
        <v>0</v>
      </c>
      <c r="AA48" s="39">
        <f t="shared" si="17"/>
        <v>0</v>
      </c>
      <c r="AB48" s="39">
        <f t="shared" si="17"/>
        <v>0</v>
      </c>
      <c r="AC48" s="39">
        <f t="shared" si="17"/>
        <v>0</v>
      </c>
      <c r="AD48" s="39">
        <f t="shared" si="17"/>
        <v>0</v>
      </c>
      <c r="AE48" s="29">
        <f t="shared" si="17"/>
        <v>5287.5</v>
      </c>
      <c r="AF48" s="39">
        <f t="shared" si="17"/>
        <v>5390</v>
      </c>
      <c r="AG48" s="39">
        <f t="shared" si="17"/>
        <v>5185</v>
      </c>
      <c r="AH48" s="39">
        <f t="shared" si="17"/>
        <v>0</v>
      </c>
      <c r="AI48" s="39">
        <f t="shared" si="17"/>
        <v>0</v>
      </c>
      <c r="AJ48" s="39">
        <f t="shared" si="17"/>
        <v>0</v>
      </c>
      <c r="AK48" s="39">
        <f t="shared" si="17"/>
        <v>0</v>
      </c>
      <c r="AL48" s="39">
        <f t="shared" si="17"/>
        <v>0</v>
      </c>
      <c r="AM48" s="39">
        <f t="shared" si="17"/>
        <v>0</v>
      </c>
      <c r="AN48" s="39">
        <f t="shared" si="17"/>
        <v>38.532110091743121</v>
      </c>
      <c r="AO48" s="39">
        <f t="shared" si="17"/>
        <v>1022</v>
      </c>
      <c r="AP48" s="104">
        <f t="shared" si="17"/>
        <v>5.31</v>
      </c>
      <c r="AQ48" s="105">
        <f t="shared" si="17"/>
        <v>4.37</v>
      </c>
      <c r="AR48" s="106">
        <f t="shared" si="17"/>
        <v>84.051724137931032</v>
      </c>
      <c r="AS48" s="106">
        <f t="shared" si="17"/>
        <v>18.046709129511683</v>
      </c>
      <c r="AT48" s="107">
        <f t="shared" si="17"/>
        <v>1117</v>
      </c>
      <c r="AU48" s="108">
        <f t="shared" si="17"/>
        <v>2.61</v>
      </c>
      <c r="AV48" s="109">
        <f t="shared" si="17"/>
        <v>1.78</v>
      </c>
      <c r="AW48" s="106">
        <f t="shared" si="17"/>
        <v>68.199233716475106</v>
      </c>
      <c r="AX48" s="106">
        <f t="shared" si="17"/>
        <v>32.692307692307693</v>
      </c>
      <c r="AY48" s="60">
        <f t="shared" si="17"/>
        <v>59.308001235712048</v>
      </c>
      <c r="AZ48" s="96">
        <f t="shared" si="17"/>
        <v>82.44</v>
      </c>
      <c r="BA48" s="67">
        <f t="shared" si="17"/>
        <v>63.9</v>
      </c>
      <c r="BB48" s="67">
        <f t="shared" si="17"/>
        <v>37</v>
      </c>
      <c r="BC48" s="67">
        <f t="shared" si="17"/>
        <v>2314</v>
      </c>
      <c r="BD48" s="67">
        <f t="shared" si="17"/>
        <v>0</v>
      </c>
      <c r="BE48" s="27">
        <f t="shared" si="17"/>
        <v>0</v>
      </c>
      <c r="BF48" s="29">
        <f t="shared" si="17"/>
        <v>13711</v>
      </c>
      <c r="BG48" s="39">
        <f t="shared" si="17"/>
        <v>5927</v>
      </c>
      <c r="BH48" s="40">
        <f t="shared" si="17"/>
        <v>2352</v>
      </c>
      <c r="BI48" s="40">
        <f t="shared" si="17"/>
        <v>0</v>
      </c>
      <c r="BJ48" s="40">
        <f t="shared" si="17"/>
        <v>0</v>
      </c>
      <c r="BK48" s="40">
        <f t="shared" si="17"/>
        <v>6050</v>
      </c>
      <c r="BL48" s="40">
        <f t="shared" si="17"/>
        <v>0</v>
      </c>
      <c r="BM48" s="27">
        <f t="shared" si="17"/>
        <v>0</v>
      </c>
    </row>
    <row r="49" spans="1:65" outlineLevel="3" x14ac:dyDescent="0.3">
      <c r="A49" s="158" t="s">
        <v>24</v>
      </c>
      <c r="B49" s="159"/>
      <c r="C49" s="51">
        <f t="shared" ref="C49:BM49" si="18">SUBTOTAL(5,C17:C47)</f>
        <v>272128</v>
      </c>
      <c r="D49" s="61">
        <f t="shared" si="18"/>
        <v>34</v>
      </c>
      <c r="E49" s="12">
        <f t="shared" si="18"/>
        <v>33</v>
      </c>
      <c r="F49" s="12">
        <f t="shared" si="18"/>
        <v>33.5</v>
      </c>
      <c r="G49" s="12">
        <f t="shared" si="18"/>
        <v>0</v>
      </c>
      <c r="H49" s="12">
        <f t="shared" si="18"/>
        <v>0</v>
      </c>
      <c r="I49" s="12">
        <f t="shared" si="18"/>
        <v>0</v>
      </c>
      <c r="J49" s="12">
        <f t="shared" si="18"/>
        <v>0</v>
      </c>
      <c r="K49" s="12">
        <f t="shared" si="18"/>
        <v>0</v>
      </c>
      <c r="L49" s="12">
        <f t="shared" si="18"/>
        <v>0</v>
      </c>
      <c r="M49" s="72">
        <f t="shared" si="18"/>
        <v>7.2</v>
      </c>
      <c r="N49" s="83">
        <f t="shared" si="18"/>
        <v>7.21</v>
      </c>
      <c r="O49" s="83">
        <f t="shared" si="18"/>
        <v>7.23</v>
      </c>
      <c r="P49" s="83">
        <f t="shared" si="18"/>
        <v>0</v>
      </c>
      <c r="Q49" s="83">
        <f t="shared" si="18"/>
        <v>0</v>
      </c>
      <c r="R49" s="83">
        <f t="shared" si="18"/>
        <v>0</v>
      </c>
      <c r="S49" s="83">
        <f t="shared" si="18"/>
        <v>0</v>
      </c>
      <c r="T49" s="83">
        <f t="shared" si="18"/>
        <v>0</v>
      </c>
      <c r="U49" s="83">
        <f t="shared" si="18"/>
        <v>0</v>
      </c>
      <c r="V49" s="6">
        <f t="shared" si="18"/>
        <v>112</v>
      </c>
      <c r="W49" s="41">
        <f t="shared" si="18"/>
        <v>124</v>
      </c>
      <c r="X49" s="41">
        <f t="shared" si="18"/>
        <v>100</v>
      </c>
      <c r="Y49" s="41">
        <f t="shared" si="18"/>
        <v>0</v>
      </c>
      <c r="Z49" s="41">
        <f t="shared" si="18"/>
        <v>0</v>
      </c>
      <c r="AA49" s="41">
        <f t="shared" si="18"/>
        <v>0</v>
      </c>
      <c r="AB49" s="41">
        <f t="shared" si="18"/>
        <v>0</v>
      </c>
      <c r="AC49" s="41">
        <f t="shared" si="18"/>
        <v>0</v>
      </c>
      <c r="AD49" s="41">
        <f t="shared" si="18"/>
        <v>0</v>
      </c>
      <c r="AE49" s="6">
        <f t="shared" si="18"/>
        <v>4315</v>
      </c>
      <c r="AF49" s="41">
        <f t="shared" si="18"/>
        <v>4530</v>
      </c>
      <c r="AG49" s="41">
        <f t="shared" si="18"/>
        <v>3850</v>
      </c>
      <c r="AH49" s="41">
        <f t="shared" si="18"/>
        <v>0</v>
      </c>
      <c r="AI49" s="41">
        <f t="shared" si="18"/>
        <v>0</v>
      </c>
      <c r="AJ49" s="41">
        <f t="shared" si="18"/>
        <v>0</v>
      </c>
      <c r="AK49" s="41">
        <f t="shared" si="18"/>
        <v>0</v>
      </c>
      <c r="AL49" s="41">
        <f t="shared" si="18"/>
        <v>0</v>
      </c>
      <c r="AM49" s="41">
        <f t="shared" si="18"/>
        <v>0</v>
      </c>
      <c r="AN49" s="41">
        <f t="shared" si="18"/>
        <v>20.547945205479451</v>
      </c>
      <c r="AO49" s="41">
        <f t="shared" si="18"/>
        <v>545</v>
      </c>
      <c r="AP49" s="110">
        <f t="shared" si="18"/>
        <v>4.6399999999999997</v>
      </c>
      <c r="AQ49" s="111">
        <f t="shared" si="18"/>
        <v>3.86</v>
      </c>
      <c r="AR49" s="112">
        <f t="shared" si="18"/>
        <v>81.953290870488317</v>
      </c>
      <c r="AS49" s="112">
        <f t="shared" si="18"/>
        <v>15.948275862068968</v>
      </c>
      <c r="AT49" s="113">
        <f t="shared" si="18"/>
        <v>664</v>
      </c>
      <c r="AU49" s="114">
        <f t="shared" si="18"/>
        <v>2.4700000000000002</v>
      </c>
      <c r="AV49" s="115">
        <f t="shared" si="18"/>
        <v>1.68</v>
      </c>
      <c r="AW49" s="112">
        <f t="shared" si="18"/>
        <v>67.307692307692307</v>
      </c>
      <c r="AX49" s="112">
        <f t="shared" si="18"/>
        <v>31.800766283524894</v>
      </c>
      <c r="AY49" s="61">
        <f t="shared" si="18"/>
        <v>53.171115629304126</v>
      </c>
      <c r="AZ49" s="97">
        <f t="shared" si="18"/>
        <v>79.94</v>
      </c>
      <c r="BA49" s="68">
        <f t="shared" si="18"/>
        <v>62.6</v>
      </c>
      <c r="BB49" s="68">
        <f t="shared" si="18"/>
        <v>35.6</v>
      </c>
      <c r="BC49" s="68">
        <f t="shared" si="18"/>
        <v>270</v>
      </c>
      <c r="BD49" s="68">
        <f t="shared" si="18"/>
        <v>0</v>
      </c>
      <c r="BE49" s="15">
        <f t="shared" si="18"/>
        <v>0</v>
      </c>
      <c r="BF49" s="6">
        <f t="shared" si="18"/>
        <v>9839</v>
      </c>
      <c r="BG49" s="41">
        <f t="shared" si="18"/>
        <v>3337</v>
      </c>
      <c r="BH49" s="42">
        <f t="shared" si="18"/>
        <v>2350</v>
      </c>
      <c r="BI49" s="42">
        <f t="shared" si="18"/>
        <v>0</v>
      </c>
      <c r="BJ49" s="42">
        <f t="shared" si="18"/>
        <v>0</v>
      </c>
      <c r="BK49" s="42">
        <f t="shared" si="18"/>
        <v>3340</v>
      </c>
      <c r="BL49" s="42">
        <f t="shared" si="18"/>
        <v>0</v>
      </c>
      <c r="BM49" s="15">
        <f t="shared" si="18"/>
        <v>0</v>
      </c>
    </row>
    <row r="50" spans="1:65" outlineLevel="2" x14ac:dyDescent="0.3">
      <c r="A50" s="158" t="s">
        <v>13</v>
      </c>
      <c r="B50" s="159"/>
      <c r="C50" s="51">
        <f>IFERROR(SUBTOTAL(1,C17:C47),"")</f>
        <v>289767.67741935485</v>
      </c>
      <c r="D50" s="61">
        <f t="shared" ref="D50:BM50" si="19">IFERROR(SUBTOTAL(1,D17:D47),"")</f>
        <v>35.358064516129019</v>
      </c>
      <c r="E50" s="12">
        <f t="shared" si="19"/>
        <v>35.322580645161288</v>
      </c>
      <c r="F50" s="12">
        <f t="shared" si="19"/>
        <v>35.354838709677416</v>
      </c>
      <c r="G50" s="12" t="str">
        <f t="shared" si="19"/>
        <v/>
      </c>
      <c r="H50" s="12" t="str">
        <f t="shared" si="19"/>
        <v/>
      </c>
      <c r="I50" s="12" t="str">
        <f t="shared" si="19"/>
        <v/>
      </c>
      <c r="J50" s="12" t="str">
        <f t="shared" si="19"/>
        <v/>
      </c>
      <c r="K50" s="12" t="str">
        <f t="shared" si="19"/>
        <v/>
      </c>
      <c r="L50" s="12" t="str">
        <f t="shared" si="19"/>
        <v/>
      </c>
      <c r="M50" s="72">
        <f t="shared" si="19"/>
        <v>7.3322580645161324</v>
      </c>
      <c r="N50" s="83">
        <f t="shared" si="19"/>
        <v>7.3364516129032271</v>
      </c>
      <c r="O50" s="83">
        <f t="shared" si="19"/>
        <v>7.3209677419354842</v>
      </c>
      <c r="P50" s="83" t="str">
        <f t="shared" si="19"/>
        <v/>
      </c>
      <c r="Q50" s="83" t="str">
        <f t="shared" si="19"/>
        <v/>
      </c>
      <c r="R50" s="83" t="str">
        <f t="shared" si="19"/>
        <v/>
      </c>
      <c r="S50" s="83" t="str">
        <f t="shared" si="19"/>
        <v/>
      </c>
      <c r="T50" s="83" t="str">
        <f t="shared" si="19"/>
        <v/>
      </c>
      <c r="U50" s="83" t="str">
        <f t="shared" si="19"/>
        <v/>
      </c>
      <c r="V50" s="6">
        <f t="shared" si="19"/>
        <v>225.25</v>
      </c>
      <c r="W50" s="41">
        <f t="shared" si="19"/>
        <v>229</v>
      </c>
      <c r="X50" s="41">
        <f t="shared" si="19"/>
        <v>221.5</v>
      </c>
      <c r="Y50" s="41" t="str">
        <f t="shared" si="19"/>
        <v/>
      </c>
      <c r="Z50" s="41" t="str">
        <f t="shared" si="19"/>
        <v/>
      </c>
      <c r="AA50" s="41" t="str">
        <f t="shared" si="19"/>
        <v/>
      </c>
      <c r="AB50" s="41" t="str">
        <f t="shared" si="19"/>
        <v/>
      </c>
      <c r="AC50" s="41" t="str">
        <f t="shared" si="19"/>
        <v/>
      </c>
      <c r="AD50" s="41" t="str">
        <f t="shared" si="19"/>
        <v/>
      </c>
      <c r="AE50" s="6">
        <f t="shared" si="19"/>
        <v>4731.875</v>
      </c>
      <c r="AF50" s="41">
        <f t="shared" si="19"/>
        <v>4922.5</v>
      </c>
      <c r="AG50" s="41">
        <f t="shared" si="19"/>
        <v>4541.25</v>
      </c>
      <c r="AH50" s="41" t="str">
        <f t="shared" si="19"/>
        <v/>
      </c>
      <c r="AI50" s="41" t="str">
        <f t="shared" si="19"/>
        <v/>
      </c>
      <c r="AJ50" s="41" t="str">
        <f t="shared" si="19"/>
        <v/>
      </c>
      <c r="AK50" s="41" t="str">
        <f t="shared" si="19"/>
        <v/>
      </c>
      <c r="AL50" s="41" t="str">
        <f t="shared" si="19"/>
        <v/>
      </c>
      <c r="AM50" s="41" t="str">
        <f t="shared" si="19"/>
        <v/>
      </c>
      <c r="AN50" s="41">
        <f t="shared" si="19"/>
        <v>29.634236342871862</v>
      </c>
      <c r="AO50" s="41">
        <f t="shared" si="19"/>
        <v>723.83870967741939</v>
      </c>
      <c r="AP50" s="110">
        <f t="shared" si="19"/>
        <v>4.8324999999999996</v>
      </c>
      <c r="AQ50" s="111">
        <f t="shared" si="19"/>
        <v>4.0024999999999995</v>
      </c>
      <c r="AR50" s="112">
        <f t="shared" si="19"/>
        <v>82.846519643699622</v>
      </c>
      <c r="AS50" s="112">
        <f t="shared" si="19"/>
        <v>17.153480356300378</v>
      </c>
      <c r="AT50" s="113">
        <f t="shared" si="19"/>
        <v>849.58064516129036</v>
      </c>
      <c r="AU50" s="114">
        <f t="shared" si="19"/>
        <v>2.5550000000000002</v>
      </c>
      <c r="AV50" s="115">
        <f t="shared" si="19"/>
        <v>1.7350000000000001</v>
      </c>
      <c r="AW50" s="112">
        <f t="shared" si="19"/>
        <v>67.908339144155917</v>
      </c>
      <c r="AX50" s="112">
        <f t="shared" si="19"/>
        <v>32.091660855844083</v>
      </c>
      <c r="AY50" s="61">
        <f t="shared" si="19"/>
        <v>56.154506332928868</v>
      </c>
      <c r="AZ50" s="97">
        <f t="shared" si="19"/>
        <v>81.134193548387103</v>
      </c>
      <c r="BA50" s="68">
        <f t="shared" si="19"/>
        <v>63.35</v>
      </c>
      <c r="BB50" s="68">
        <f t="shared" si="19"/>
        <v>36.125</v>
      </c>
      <c r="BC50" s="68">
        <f t="shared" si="19"/>
        <v>1393</v>
      </c>
      <c r="BD50" s="68" t="str">
        <f t="shared" si="19"/>
        <v/>
      </c>
      <c r="BE50" s="15" t="str">
        <f>IFERROR(SUBTOTAL(1,BE17:BE47),"")</f>
        <v/>
      </c>
      <c r="BF50" s="6">
        <f t="shared" si="19"/>
        <v>11490.677419354839</v>
      </c>
      <c r="BG50" s="41">
        <f t="shared" si="19"/>
        <v>4723.1935483870966</v>
      </c>
      <c r="BH50" s="42">
        <f t="shared" si="19"/>
        <v>2351.7096774193546</v>
      </c>
      <c r="BI50" s="42" t="str">
        <f t="shared" si="19"/>
        <v/>
      </c>
      <c r="BJ50" s="42" t="str">
        <f t="shared" si="19"/>
        <v/>
      </c>
      <c r="BK50" s="42">
        <f t="shared" si="19"/>
        <v>4415.7741935483873</v>
      </c>
      <c r="BL50" s="42" t="str">
        <f t="shared" si="19"/>
        <v/>
      </c>
      <c r="BM50" s="15" t="str">
        <f t="shared" si="19"/>
        <v/>
      </c>
    </row>
    <row r="51" spans="1:65" ht="17.25" outlineLevel="1" thickBot="1" x14ac:dyDescent="0.35">
      <c r="A51" s="160" t="s">
        <v>60</v>
      </c>
      <c r="B51" s="161"/>
      <c r="C51" s="52">
        <f>SUBTOTAL(9,C17:C47)</f>
        <v>8982798</v>
      </c>
      <c r="D51" s="62"/>
      <c r="E51" s="30"/>
      <c r="F51" s="30"/>
      <c r="G51" s="30"/>
      <c r="H51" s="30"/>
      <c r="I51" s="30"/>
      <c r="J51" s="30"/>
      <c r="K51" s="30"/>
      <c r="L51" s="30"/>
      <c r="M51" s="73"/>
      <c r="N51" s="84"/>
      <c r="O51" s="84"/>
      <c r="P51" s="84"/>
      <c r="Q51" s="84"/>
      <c r="R51" s="84"/>
      <c r="S51" s="84"/>
      <c r="T51" s="84"/>
      <c r="U51" s="84"/>
      <c r="V51" s="93"/>
      <c r="W51" s="94"/>
      <c r="X51" s="94"/>
      <c r="Y51" s="94"/>
      <c r="Z51" s="94"/>
      <c r="AA51" s="94"/>
      <c r="AB51" s="94"/>
      <c r="AC51" s="94"/>
      <c r="AD51" s="94"/>
      <c r="AE51" s="93"/>
      <c r="AF51" s="94"/>
      <c r="AG51" s="94"/>
      <c r="AH51" s="94"/>
      <c r="AI51" s="94"/>
      <c r="AJ51" s="94"/>
      <c r="AK51" s="94"/>
      <c r="AL51" s="94"/>
      <c r="AM51" s="94"/>
      <c r="AN51" s="94"/>
      <c r="AO51" s="43">
        <f>SUBTOTAL(9,AO17:AO47)</f>
        <v>22439</v>
      </c>
      <c r="AP51" s="116"/>
      <c r="AQ51" s="117"/>
      <c r="AR51" s="118"/>
      <c r="AS51" s="118"/>
      <c r="AT51" s="119">
        <f>SUBTOTAL(9,AT17:AT47)</f>
        <v>26337</v>
      </c>
      <c r="AU51" s="120"/>
      <c r="AV51" s="121"/>
      <c r="AW51" s="118"/>
      <c r="AX51" s="118"/>
      <c r="AY51" s="62"/>
      <c r="AZ51" s="98"/>
      <c r="BA51" s="69"/>
      <c r="BB51" s="69"/>
      <c r="BC51" s="69"/>
      <c r="BD51" s="69"/>
      <c r="BE51" s="16">
        <f>SUBTOTAL(9,BE17:BE47)</f>
        <v>0</v>
      </c>
      <c r="BF51" s="7">
        <f t="shared" ref="BF51:BM51" si="20">SUBTOTAL(9,BF17:BF47)</f>
        <v>356211</v>
      </c>
      <c r="BG51" s="43">
        <f t="shared" si="20"/>
        <v>146419</v>
      </c>
      <c r="BH51" s="44">
        <f t="shared" si="20"/>
        <v>72903</v>
      </c>
      <c r="BI51" s="44">
        <f t="shared" si="20"/>
        <v>0</v>
      </c>
      <c r="BJ51" s="44">
        <f t="shared" si="20"/>
        <v>0</v>
      </c>
      <c r="BK51" s="44">
        <f t="shared" si="20"/>
        <v>136889</v>
      </c>
      <c r="BL51" s="44">
        <f t="shared" si="20"/>
        <v>0</v>
      </c>
      <c r="BM51" s="16">
        <f t="shared" si="20"/>
        <v>0</v>
      </c>
    </row>
    <row r="52" spans="1:65" outlineLevel="5" x14ac:dyDescent="0.3">
      <c r="A52" s="21">
        <f t="shared" si="5"/>
        <v>2</v>
      </c>
      <c r="B52" s="33">
        <f>B47+1</f>
        <v>45323</v>
      </c>
      <c r="C52" s="149">
        <v>285616</v>
      </c>
      <c r="D52" s="64">
        <f t="shared" ref="D52:D80" si="21">IFERROR(ROUND(AVERAGE(E52:L52),1),"")</f>
        <v>34.799999999999997</v>
      </c>
      <c r="E52" s="11">
        <v>34.5</v>
      </c>
      <c r="F52" s="11">
        <v>35</v>
      </c>
      <c r="G52" s="11"/>
      <c r="H52" s="11"/>
      <c r="I52" s="11"/>
      <c r="J52" s="11"/>
      <c r="K52" s="11"/>
      <c r="L52" s="11"/>
      <c r="M52" s="74">
        <f t="shared" ref="M52:M80" si="22">IFERROR(ROUND(AVERAGE(N52:U52),1),"")</f>
        <v>7.3</v>
      </c>
      <c r="N52" s="86">
        <v>7.3</v>
      </c>
      <c r="O52" s="86">
        <v>7.26</v>
      </c>
      <c r="P52" s="86"/>
      <c r="Q52" s="86"/>
      <c r="R52" s="86"/>
      <c r="S52" s="86"/>
      <c r="T52" s="86"/>
      <c r="U52" s="86"/>
      <c r="V52" s="5" t="str">
        <f t="shared" ref="V52:V80" si="23">IFERROR(ROUND(AVERAGE(W52:AD52),1),"")</f>
        <v/>
      </c>
      <c r="W52" s="45"/>
      <c r="X52" s="45"/>
      <c r="Y52" s="45"/>
      <c r="Z52" s="45"/>
      <c r="AA52" s="45"/>
      <c r="AB52" s="45"/>
      <c r="AC52" s="45"/>
      <c r="AD52" s="45"/>
      <c r="AE52" s="5" t="str">
        <f t="shared" ref="AE52:AE80" si="24">IFERROR(ROUND(AVERAGE(AF52:AM52),1),"")</f>
        <v/>
      </c>
      <c r="AF52" s="45"/>
      <c r="AG52" s="45"/>
      <c r="AH52" s="45"/>
      <c r="AI52" s="45"/>
      <c r="AJ52" s="45"/>
      <c r="AK52" s="45"/>
      <c r="AL52" s="45"/>
      <c r="AM52" s="45"/>
      <c r="AN52" s="45">
        <v>17.781541066892466</v>
      </c>
      <c r="AO52" s="45">
        <v>1181</v>
      </c>
      <c r="AP52" s="124"/>
      <c r="AQ52" s="125"/>
      <c r="AR52" s="126" t="str">
        <f t="shared" ref="AR52:AR80" si="25">IFERROR(AQ52/AP52*100,"")</f>
        <v/>
      </c>
      <c r="AS52" s="126" t="str">
        <f t="shared" ref="AS52:AS80" si="26">IFERROR(100-AR52,"")</f>
        <v/>
      </c>
      <c r="AT52" s="45">
        <v>1169</v>
      </c>
      <c r="AU52" s="128"/>
      <c r="AV52" s="129"/>
      <c r="AW52" s="126" t="str">
        <f t="shared" ref="AW52:AW80" si="27">IFERROR(AV52/AU52*100,"")</f>
        <v/>
      </c>
      <c r="AX52" s="126" t="str">
        <f t="shared" ref="AX52:AX80" si="28">IFERROR(100-AW52,"")</f>
        <v/>
      </c>
      <c r="AY52" s="64" t="str">
        <f t="shared" ref="AY52:AY80" si="29">IFERROR((1-((AW52*AS52)/(AX52*AR52)))*100,"")</f>
        <v/>
      </c>
      <c r="AZ52" s="146">
        <v>79.66</v>
      </c>
      <c r="BA52" s="68"/>
      <c r="BB52" s="68"/>
      <c r="BC52" s="68"/>
      <c r="BD52" s="68"/>
      <c r="BE52" s="14"/>
      <c r="BF52" s="5">
        <f t="shared" ref="BF52:BF80" si="30">IF(SUM(BG52:BM52)=0,"",SUM(BG52:BM52))</f>
        <v>13787</v>
      </c>
      <c r="BG52" s="42">
        <v>5307</v>
      </c>
      <c r="BH52" s="42">
        <v>2352</v>
      </c>
      <c r="BI52" s="147"/>
      <c r="BJ52" s="147"/>
      <c r="BK52" s="147">
        <v>6128</v>
      </c>
      <c r="BL52" s="147"/>
      <c r="BM52" s="14"/>
    </row>
    <row r="53" spans="1:65" outlineLevel="5" x14ac:dyDescent="0.3">
      <c r="A53" s="22">
        <f t="shared" si="5"/>
        <v>2</v>
      </c>
      <c r="B53" s="9">
        <f t="shared" si="12"/>
        <v>45324</v>
      </c>
      <c r="C53" s="150">
        <v>296029</v>
      </c>
      <c r="D53" s="64">
        <f t="shared" si="21"/>
        <v>34.799999999999997</v>
      </c>
      <c r="E53" s="12">
        <v>34.5</v>
      </c>
      <c r="F53" s="12">
        <v>35</v>
      </c>
      <c r="G53" s="12"/>
      <c r="H53" s="12"/>
      <c r="I53" s="12"/>
      <c r="J53" s="12"/>
      <c r="K53" s="12"/>
      <c r="L53" s="12"/>
      <c r="M53" s="74">
        <f t="shared" si="22"/>
        <v>7.3</v>
      </c>
      <c r="N53" s="83">
        <v>7.31</v>
      </c>
      <c r="O53" s="83">
        <v>7.28</v>
      </c>
      <c r="P53" s="83"/>
      <c r="Q53" s="83"/>
      <c r="R53" s="83"/>
      <c r="S53" s="83"/>
      <c r="T53" s="83"/>
      <c r="U53" s="83"/>
      <c r="V53" s="5" t="str">
        <f t="shared" si="23"/>
        <v/>
      </c>
      <c r="W53" s="41"/>
      <c r="X53" s="41"/>
      <c r="Y53" s="41"/>
      <c r="Z53" s="41"/>
      <c r="AA53" s="41"/>
      <c r="AB53" s="41"/>
      <c r="AC53" s="41"/>
      <c r="AD53" s="41"/>
      <c r="AE53" s="5" t="str">
        <f t="shared" si="24"/>
        <v/>
      </c>
      <c r="AF53" s="41"/>
      <c r="AG53" s="41"/>
      <c r="AH53" s="41"/>
      <c r="AI53" s="41"/>
      <c r="AJ53" s="41"/>
      <c r="AK53" s="41"/>
      <c r="AL53" s="41"/>
      <c r="AM53" s="41"/>
      <c r="AN53" s="45">
        <v>16.949152542372882</v>
      </c>
      <c r="AO53" s="45">
        <v>1239</v>
      </c>
      <c r="AP53" s="83"/>
      <c r="AQ53" s="83"/>
      <c r="AR53" s="126" t="str">
        <f t="shared" si="25"/>
        <v/>
      </c>
      <c r="AS53" s="126" t="str">
        <f t="shared" si="26"/>
        <v/>
      </c>
      <c r="AT53" s="45">
        <v>1191</v>
      </c>
      <c r="AU53" s="124"/>
      <c r="AV53" s="124"/>
      <c r="AW53" s="126" t="str">
        <f t="shared" si="27"/>
        <v/>
      </c>
      <c r="AX53" s="126" t="str">
        <f t="shared" si="28"/>
        <v/>
      </c>
      <c r="AY53" s="64" t="str">
        <f t="shared" si="29"/>
        <v/>
      </c>
      <c r="AZ53" s="146">
        <v>81.47</v>
      </c>
      <c r="BA53" s="68">
        <v>63.2</v>
      </c>
      <c r="BB53" s="68">
        <v>36.299999999999997</v>
      </c>
      <c r="BC53" s="68">
        <v>3370</v>
      </c>
      <c r="BD53" s="68"/>
      <c r="BE53" s="15"/>
      <c r="BF53" s="5">
        <f t="shared" si="30"/>
        <v>14508</v>
      </c>
      <c r="BG53" s="42">
        <v>6063</v>
      </c>
      <c r="BH53" s="42">
        <v>2352</v>
      </c>
      <c r="BI53" s="42"/>
      <c r="BJ53" s="42"/>
      <c r="BK53" s="42">
        <v>6093</v>
      </c>
      <c r="BL53" s="42"/>
      <c r="BM53" s="15"/>
    </row>
    <row r="54" spans="1:65" outlineLevel="5" x14ac:dyDescent="0.3">
      <c r="A54" s="22">
        <f t="shared" si="5"/>
        <v>2</v>
      </c>
      <c r="B54" s="9">
        <f t="shared" si="12"/>
        <v>45325</v>
      </c>
      <c r="C54" s="150">
        <v>289495</v>
      </c>
      <c r="D54" s="64">
        <f t="shared" si="21"/>
        <v>35</v>
      </c>
      <c r="E54" s="12">
        <v>35</v>
      </c>
      <c r="F54" s="12">
        <v>35</v>
      </c>
      <c r="G54" s="12"/>
      <c r="H54" s="12"/>
      <c r="I54" s="12"/>
      <c r="J54" s="12"/>
      <c r="K54" s="12"/>
      <c r="L54" s="12"/>
      <c r="M54" s="74">
        <f t="shared" si="22"/>
        <v>7.3</v>
      </c>
      <c r="N54" s="83">
        <v>7.29</v>
      </c>
      <c r="O54" s="83">
        <v>7.24</v>
      </c>
      <c r="P54" s="83"/>
      <c r="Q54" s="83"/>
      <c r="R54" s="83"/>
      <c r="S54" s="83"/>
      <c r="T54" s="83"/>
      <c r="U54" s="83"/>
      <c r="V54" s="5" t="str">
        <f t="shared" si="23"/>
        <v/>
      </c>
      <c r="W54" s="41"/>
      <c r="X54" s="41"/>
      <c r="Y54" s="41"/>
      <c r="Z54" s="41"/>
      <c r="AA54" s="41"/>
      <c r="AB54" s="41"/>
      <c r="AC54" s="41"/>
      <c r="AD54" s="41"/>
      <c r="AE54" s="5" t="str">
        <f t="shared" si="24"/>
        <v/>
      </c>
      <c r="AF54" s="41"/>
      <c r="AG54" s="41"/>
      <c r="AH54" s="41"/>
      <c r="AI54" s="41"/>
      <c r="AJ54" s="41"/>
      <c r="AK54" s="41"/>
      <c r="AL54" s="41"/>
      <c r="AM54" s="41"/>
      <c r="AN54" s="45">
        <v>21.298174442190671</v>
      </c>
      <c r="AO54" s="45">
        <v>986</v>
      </c>
      <c r="AP54" s="83"/>
      <c r="AQ54" s="83"/>
      <c r="AR54" s="126" t="str">
        <f t="shared" si="25"/>
        <v/>
      </c>
      <c r="AS54" s="126" t="str">
        <f t="shared" si="26"/>
        <v/>
      </c>
      <c r="AT54" s="45">
        <v>1074</v>
      </c>
      <c r="AU54" s="124"/>
      <c r="AV54" s="124"/>
      <c r="AW54" s="126" t="str">
        <f t="shared" si="27"/>
        <v/>
      </c>
      <c r="AX54" s="126" t="str">
        <f t="shared" si="28"/>
        <v/>
      </c>
      <c r="AY54" s="64" t="str">
        <f t="shared" si="29"/>
        <v/>
      </c>
      <c r="AZ54" s="146">
        <v>80.45</v>
      </c>
      <c r="BA54" s="68"/>
      <c r="BB54" s="68"/>
      <c r="BC54" s="68"/>
      <c r="BD54" s="68"/>
      <c r="BE54" s="15"/>
      <c r="BF54" s="5">
        <f t="shared" si="30"/>
        <v>14535</v>
      </c>
      <c r="BG54" s="42">
        <v>6075</v>
      </c>
      <c r="BH54" s="42">
        <v>2352</v>
      </c>
      <c r="BI54" s="42"/>
      <c r="BJ54" s="42"/>
      <c r="BK54" s="42">
        <v>6108</v>
      </c>
      <c r="BL54" s="42"/>
      <c r="BM54" s="15"/>
    </row>
    <row r="55" spans="1:65" outlineLevel="5" x14ac:dyDescent="0.3">
      <c r="A55" s="22">
        <f t="shared" si="5"/>
        <v>2</v>
      </c>
      <c r="B55" s="9">
        <f t="shared" si="12"/>
        <v>45326</v>
      </c>
      <c r="C55" s="150">
        <v>311363</v>
      </c>
      <c r="D55" s="64">
        <f t="shared" si="21"/>
        <v>34.299999999999997</v>
      </c>
      <c r="E55" s="12">
        <v>35</v>
      </c>
      <c r="F55" s="12">
        <v>33.5</v>
      </c>
      <c r="G55" s="12"/>
      <c r="H55" s="12"/>
      <c r="I55" s="12"/>
      <c r="J55" s="12"/>
      <c r="K55" s="12"/>
      <c r="L55" s="12"/>
      <c r="M55" s="74">
        <f t="shared" si="22"/>
        <v>7.3</v>
      </c>
      <c r="N55" s="83">
        <v>7.32</v>
      </c>
      <c r="O55" s="83">
        <v>7.29</v>
      </c>
      <c r="P55" s="83"/>
      <c r="Q55" s="83"/>
      <c r="R55" s="83"/>
      <c r="S55" s="83"/>
      <c r="T55" s="83"/>
      <c r="U55" s="83"/>
      <c r="V55" s="5" t="str">
        <f t="shared" si="23"/>
        <v/>
      </c>
      <c r="W55" s="41"/>
      <c r="X55" s="41"/>
      <c r="Y55" s="41"/>
      <c r="Z55" s="41"/>
      <c r="AA55" s="41"/>
      <c r="AB55" s="41"/>
      <c r="AC55" s="41"/>
      <c r="AD55" s="41"/>
      <c r="AE55" s="5" t="str">
        <f t="shared" si="24"/>
        <v/>
      </c>
      <c r="AF55" s="41"/>
      <c r="AG55" s="41"/>
      <c r="AH55" s="41"/>
      <c r="AI55" s="41"/>
      <c r="AJ55" s="41"/>
      <c r="AK55" s="41"/>
      <c r="AL55" s="41"/>
      <c r="AM55" s="41"/>
      <c r="AN55" s="45">
        <v>19.736842105263158</v>
      </c>
      <c r="AO55" s="45">
        <v>1064</v>
      </c>
      <c r="AP55" s="83"/>
      <c r="AQ55" s="83"/>
      <c r="AR55" s="126" t="str">
        <f t="shared" si="25"/>
        <v/>
      </c>
      <c r="AS55" s="126" t="str">
        <f t="shared" si="26"/>
        <v/>
      </c>
      <c r="AT55" s="45">
        <v>1105</v>
      </c>
      <c r="AU55" s="124"/>
      <c r="AV55" s="124"/>
      <c r="AW55" s="126" t="str">
        <f t="shared" si="27"/>
        <v/>
      </c>
      <c r="AX55" s="126" t="str">
        <f t="shared" si="28"/>
        <v/>
      </c>
      <c r="AY55" s="64" t="str">
        <f t="shared" si="29"/>
        <v/>
      </c>
      <c r="AZ55" s="146">
        <v>81.02</v>
      </c>
      <c r="BA55" s="68"/>
      <c r="BB55" s="68"/>
      <c r="BC55" s="68"/>
      <c r="BD55" s="68"/>
      <c r="BE55" s="15"/>
      <c r="BF55" s="5">
        <f t="shared" si="30"/>
        <v>13723</v>
      </c>
      <c r="BG55" s="42">
        <v>5245</v>
      </c>
      <c r="BH55" s="42">
        <v>2352</v>
      </c>
      <c r="BI55" s="42"/>
      <c r="BJ55" s="42"/>
      <c r="BK55" s="42">
        <v>6126</v>
      </c>
      <c r="BL55" s="42"/>
      <c r="BM55" s="15"/>
    </row>
    <row r="56" spans="1:65" outlineLevel="5" x14ac:dyDescent="0.3">
      <c r="A56" s="22">
        <f t="shared" si="5"/>
        <v>2</v>
      </c>
      <c r="B56" s="9">
        <f t="shared" si="12"/>
        <v>45327</v>
      </c>
      <c r="C56" s="150">
        <v>349415</v>
      </c>
      <c r="D56" s="64">
        <f t="shared" si="21"/>
        <v>33.299999999999997</v>
      </c>
      <c r="E56" s="12">
        <v>33</v>
      </c>
      <c r="F56" s="12">
        <v>33.5</v>
      </c>
      <c r="G56" s="12"/>
      <c r="H56" s="12"/>
      <c r="I56" s="12"/>
      <c r="J56" s="12"/>
      <c r="K56" s="12"/>
      <c r="L56" s="12"/>
      <c r="M56" s="74">
        <f t="shared" si="22"/>
        <v>7.3</v>
      </c>
      <c r="N56" s="83">
        <v>7.3</v>
      </c>
      <c r="O56" s="83">
        <v>7.26</v>
      </c>
      <c r="P56" s="83"/>
      <c r="Q56" s="83"/>
      <c r="R56" s="83"/>
      <c r="S56" s="83"/>
      <c r="T56" s="83"/>
      <c r="U56" s="83"/>
      <c r="V56" s="5" t="str">
        <f t="shared" si="23"/>
        <v/>
      </c>
      <c r="W56" s="41"/>
      <c r="X56" s="41"/>
      <c r="Y56" s="41"/>
      <c r="Z56" s="41"/>
      <c r="AA56" s="41"/>
      <c r="AB56" s="41"/>
      <c r="AC56" s="41"/>
      <c r="AD56" s="41"/>
      <c r="AE56" s="5" t="str">
        <f t="shared" si="24"/>
        <v/>
      </c>
      <c r="AF56" s="41"/>
      <c r="AG56" s="41"/>
      <c r="AH56" s="41"/>
      <c r="AI56" s="41"/>
      <c r="AJ56" s="41"/>
      <c r="AK56" s="41"/>
      <c r="AL56" s="41"/>
      <c r="AM56" s="41"/>
      <c r="AN56" s="45">
        <v>19.42645698427382</v>
      </c>
      <c r="AO56" s="45">
        <v>1081</v>
      </c>
      <c r="AP56" s="83"/>
      <c r="AQ56" s="83"/>
      <c r="AR56" s="126" t="str">
        <f t="shared" si="25"/>
        <v/>
      </c>
      <c r="AS56" s="126" t="str">
        <f t="shared" si="26"/>
        <v/>
      </c>
      <c r="AT56" s="45">
        <v>1099</v>
      </c>
      <c r="AU56" s="124"/>
      <c r="AV56" s="124"/>
      <c r="AW56" s="126" t="str">
        <f t="shared" si="27"/>
        <v/>
      </c>
      <c r="AX56" s="126" t="str">
        <f t="shared" si="28"/>
        <v/>
      </c>
      <c r="AY56" s="64" t="str">
        <f t="shared" si="29"/>
        <v/>
      </c>
      <c r="AZ56" s="146">
        <v>80.88</v>
      </c>
      <c r="BA56" s="68"/>
      <c r="BB56" s="68"/>
      <c r="BC56" s="68"/>
      <c r="BD56" s="68"/>
      <c r="BE56" s="15"/>
      <c r="BF56" s="5">
        <f t="shared" si="30"/>
        <v>13610</v>
      </c>
      <c r="BG56" s="42">
        <v>5156</v>
      </c>
      <c r="BH56" s="42">
        <v>2352</v>
      </c>
      <c r="BI56" s="42"/>
      <c r="BJ56" s="42"/>
      <c r="BK56" s="42">
        <v>6102</v>
      </c>
      <c r="BL56" s="42"/>
      <c r="BM56" s="15"/>
    </row>
    <row r="57" spans="1:65" outlineLevel="5" x14ac:dyDescent="0.3">
      <c r="A57" s="22">
        <f t="shared" si="5"/>
        <v>2</v>
      </c>
      <c r="B57" s="9">
        <f t="shared" si="12"/>
        <v>45328</v>
      </c>
      <c r="C57" s="150">
        <v>305487</v>
      </c>
      <c r="D57" s="64">
        <f t="shared" si="21"/>
        <v>33.5</v>
      </c>
      <c r="E57" s="12">
        <v>33.5</v>
      </c>
      <c r="F57" s="12">
        <v>33.5</v>
      </c>
      <c r="G57" s="12"/>
      <c r="H57" s="12"/>
      <c r="I57" s="12"/>
      <c r="J57" s="12"/>
      <c r="K57" s="12"/>
      <c r="L57" s="12"/>
      <c r="M57" s="74">
        <f t="shared" si="22"/>
        <v>7.3</v>
      </c>
      <c r="N57" s="83">
        <v>7.29</v>
      </c>
      <c r="O57" s="83">
        <v>7.26</v>
      </c>
      <c r="P57" s="83"/>
      <c r="Q57" s="83"/>
      <c r="R57" s="83"/>
      <c r="S57" s="83"/>
      <c r="T57" s="83"/>
      <c r="U57" s="83"/>
      <c r="V57" s="5" t="str">
        <f t="shared" si="23"/>
        <v/>
      </c>
      <c r="W57" s="41"/>
      <c r="X57" s="41"/>
      <c r="Y57" s="41"/>
      <c r="Z57" s="41"/>
      <c r="AA57" s="41"/>
      <c r="AB57" s="41"/>
      <c r="AC57" s="41"/>
      <c r="AD57" s="41"/>
      <c r="AE57" s="5" t="str">
        <f t="shared" si="24"/>
        <v/>
      </c>
      <c r="AF57" s="41"/>
      <c r="AG57" s="41"/>
      <c r="AH57" s="41"/>
      <c r="AI57" s="41"/>
      <c r="AJ57" s="41"/>
      <c r="AK57" s="41"/>
      <c r="AL57" s="41"/>
      <c r="AM57" s="41"/>
      <c r="AN57" s="45">
        <v>19.886363636363637</v>
      </c>
      <c r="AO57" s="45">
        <v>1056</v>
      </c>
      <c r="AP57" s="83"/>
      <c r="AQ57" s="83"/>
      <c r="AR57" s="126" t="str">
        <f t="shared" si="25"/>
        <v/>
      </c>
      <c r="AS57" s="126" t="str">
        <f t="shared" si="26"/>
        <v/>
      </c>
      <c r="AT57" s="45">
        <v>1074</v>
      </c>
      <c r="AU57" s="124"/>
      <c r="AV57" s="124"/>
      <c r="AW57" s="126" t="str">
        <f t="shared" si="27"/>
        <v/>
      </c>
      <c r="AX57" s="126" t="str">
        <f t="shared" si="28"/>
        <v/>
      </c>
      <c r="AY57" s="64" t="str">
        <f t="shared" si="29"/>
        <v/>
      </c>
      <c r="AZ57" s="146">
        <v>81.86</v>
      </c>
      <c r="BA57" s="68"/>
      <c r="BB57" s="68"/>
      <c r="BC57" s="68"/>
      <c r="BD57" s="68"/>
      <c r="BE57" s="15"/>
      <c r="BF57" s="5">
        <f t="shared" si="30"/>
        <v>15484</v>
      </c>
      <c r="BG57" s="42">
        <v>6988</v>
      </c>
      <c r="BH57" s="42">
        <v>2352</v>
      </c>
      <c r="BI57" s="42"/>
      <c r="BJ57" s="42"/>
      <c r="BK57" s="42">
        <v>6144</v>
      </c>
      <c r="BL57" s="42"/>
      <c r="BM57" s="15"/>
    </row>
    <row r="58" spans="1:65" outlineLevel="5" x14ac:dyDescent="0.3">
      <c r="A58" s="22">
        <f t="shared" si="5"/>
        <v>2</v>
      </c>
      <c r="B58" s="9">
        <f t="shared" si="12"/>
        <v>45329</v>
      </c>
      <c r="C58" s="150">
        <v>304017</v>
      </c>
      <c r="D58" s="64">
        <f t="shared" si="21"/>
        <v>34.299999999999997</v>
      </c>
      <c r="E58" s="12">
        <v>34.5</v>
      </c>
      <c r="F58" s="12">
        <v>34</v>
      </c>
      <c r="G58" s="12"/>
      <c r="H58" s="12"/>
      <c r="I58" s="12"/>
      <c r="J58" s="12"/>
      <c r="K58" s="12"/>
      <c r="L58" s="12"/>
      <c r="M58" s="74">
        <f t="shared" si="22"/>
        <v>7.2</v>
      </c>
      <c r="N58" s="83">
        <v>7.26</v>
      </c>
      <c r="O58" s="83">
        <v>7.21</v>
      </c>
      <c r="P58" s="83"/>
      <c r="Q58" s="83"/>
      <c r="R58" s="83"/>
      <c r="S58" s="83"/>
      <c r="T58" s="83"/>
      <c r="U58" s="83"/>
      <c r="V58" s="5">
        <f t="shared" si="23"/>
        <v>392</v>
      </c>
      <c r="W58" s="41">
        <v>333</v>
      </c>
      <c r="X58" s="41">
        <v>451</v>
      </c>
      <c r="Y58" s="41"/>
      <c r="Z58" s="41"/>
      <c r="AA58" s="41"/>
      <c r="AB58" s="41"/>
      <c r="AC58" s="41"/>
      <c r="AD58" s="41"/>
      <c r="AE58" s="5">
        <f t="shared" si="24"/>
        <v>4745</v>
      </c>
      <c r="AF58" s="41">
        <v>5000</v>
      </c>
      <c r="AG58" s="41">
        <v>4490</v>
      </c>
      <c r="AH58" s="41"/>
      <c r="AI58" s="41"/>
      <c r="AJ58" s="41"/>
      <c r="AK58" s="41"/>
      <c r="AL58" s="41"/>
      <c r="AM58" s="41"/>
      <c r="AN58" s="45">
        <v>20.289855072463769</v>
      </c>
      <c r="AO58" s="45">
        <v>1035</v>
      </c>
      <c r="AP58" s="83">
        <v>5.04</v>
      </c>
      <c r="AQ58" s="83">
        <v>4.25</v>
      </c>
      <c r="AR58" s="126">
        <f t="shared" si="25"/>
        <v>84.325396825396822</v>
      </c>
      <c r="AS58" s="126">
        <f t="shared" si="26"/>
        <v>15.674603174603178</v>
      </c>
      <c r="AT58" s="45">
        <v>1071</v>
      </c>
      <c r="AU58" s="124">
        <v>2.75</v>
      </c>
      <c r="AV58" s="124">
        <v>2.02</v>
      </c>
      <c r="AW58" s="126">
        <f t="shared" si="27"/>
        <v>73.454545454545453</v>
      </c>
      <c r="AX58" s="126">
        <f t="shared" si="28"/>
        <v>26.545454545454547</v>
      </c>
      <c r="AY58" s="64">
        <f t="shared" si="29"/>
        <v>48.56406124093472</v>
      </c>
      <c r="AZ58" s="146">
        <v>82.4</v>
      </c>
      <c r="BA58" s="68">
        <v>62.2</v>
      </c>
      <c r="BB58" s="68">
        <v>36.799999999999997</v>
      </c>
      <c r="BC58" s="68">
        <v>2792</v>
      </c>
      <c r="BD58" s="68"/>
      <c r="BE58" s="15"/>
      <c r="BF58" s="5">
        <f t="shared" si="30"/>
        <v>15786</v>
      </c>
      <c r="BG58" s="42">
        <v>7262</v>
      </c>
      <c r="BH58" s="42">
        <v>2352</v>
      </c>
      <c r="BI58" s="42"/>
      <c r="BJ58" s="42"/>
      <c r="BK58" s="42">
        <v>6172</v>
      </c>
      <c r="BL58" s="42"/>
      <c r="BM58" s="15"/>
    </row>
    <row r="59" spans="1:65" outlineLevel="5" x14ac:dyDescent="0.3">
      <c r="A59" s="22">
        <f t="shared" si="5"/>
        <v>2</v>
      </c>
      <c r="B59" s="9">
        <f t="shared" si="12"/>
        <v>45330</v>
      </c>
      <c r="C59" s="150">
        <v>307367</v>
      </c>
      <c r="D59" s="64">
        <f t="shared" si="21"/>
        <v>35.299999999999997</v>
      </c>
      <c r="E59" s="12">
        <v>34.5</v>
      </c>
      <c r="F59" s="12">
        <v>36</v>
      </c>
      <c r="G59" s="12"/>
      <c r="H59" s="12"/>
      <c r="I59" s="12"/>
      <c r="J59" s="12"/>
      <c r="K59" s="12"/>
      <c r="L59" s="12"/>
      <c r="M59" s="74">
        <f t="shared" si="22"/>
        <v>7.2</v>
      </c>
      <c r="N59" s="83">
        <v>7.25</v>
      </c>
      <c r="O59" s="83">
        <v>7.22</v>
      </c>
      <c r="P59" s="83"/>
      <c r="Q59" s="83"/>
      <c r="R59" s="83"/>
      <c r="S59" s="83"/>
      <c r="T59" s="83"/>
      <c r="U59" s="83"/>
      <c r="V59" s="5" t="str">
        <f t="shared" si="23"/>
        <v/>
      </c>
      <c r="W59" s="41"/>
      <c r="X59" s="41"/>
      <c r="Y59" s="41"/>
      <c r="Z59" s="41"/>
      <c r="AA59" s="41"/>
      <c r="AB59" s="41"/>
      <c r="AC59" s="41"/>
      <c r="AD59" s="41"/>
      <c r="AE59" s="5" t="str">
        <f t="shared" si="24"/>
        <v/>
      </c>
      <c r="AF59" s="41"/>
      <c r="AG59" s="41"/>
      <c r="AH59" s="41"/>
      <c r="AI59" s="41"/>
      <c r="AJ59" s="41"/>
      <c r="AK59" s="41"/>
      <c r="AL59" s="41"/>
      <c r="AM59" s="41"/>
      <c r="AN59" s="45">
        <v>22.128556375131719</v>
      </c>
      <c r="AO59" s="45">
        <v>949</v>
      </c>
      <c r="AP59" s="83"/>
      <c r="AQ59" s="83"/>
      <c r="AR59" s="126" t="str">
        <f t="shared" si="25"/>
        <v/>
      </c>
      <c r="AS59" s="126" t="str">
        <f t="shared" si="26"/>
        <v/>
      </c>
      <c r="AT59" s="45">
        <v>1006</v>
      </c>
      <c r="AU59" s="124"/>
      <c r="AV59" s="124"/>
      <c r="AW59" s="126" t="str">
        <f t="shared" si="27"/>
        <v/>
      </c>
      <c r="AX59" s="126" t="str">
        <f t="shared" si="28"/>
        <v/>
      </c>
      <c r="AY59" s="64" t="str">
        <f t="shared" si="29"/>
        <v/>
      </c>
      <c r="AZ59" s="146">
        <v>81.260000000000005</v>
      </c>
      <c r="BA59" s="68"/>
      <c r="BB59" s="68"/>
      <c r="BC59" s="68"/>
      <c r="BD59" s="68"/>
      <c r="BE59" s="15"/>
      <c r="BF59" s="5">
        <f t="shared" si="30"/>
        <v>17973</v>
      </c>
      <c r="BG59" s="42">
        <v>9466</v>
      </c>
      <c r="BH59" s="42">
        <v>2352</v>
      </c>
      <c r="BI59" s="42"/>
      <c r="BJ59" s="42"/>
      <c r="BK59" s="42">
        <v>6155</v>
      </c>
      <c r="BL59" s="42"/>
      <c r="BM59" s="15"/>
    </row>
    <row r="60" spans="1:65" outlineLevel="5" x14ac:dyDescent="0.3">
      <c r="A60" s="22">
        <f t="shared" si="5"/>
        <v>2</v>
      </c>
      <c r="B60" s="9">
        <f t="shared" si="12"/>
        <v>45331</v>
      </c>
      <c r="C60" s="150">
        <v>307241</v>
      </c>
      <c r="D60" s="64">
        <f t="shared" si="21"/>
        <v>35</v>
      </c>
      <c r="E60" s="12">
        <v>35</v>
      </c>
      <c r="F60" s="12">
        <v>35</v>
      </c>
      <c r="G60" s="12"/>
      <c r="H60" s="12"/>
      <c r="I60" s="12"/>
      <c r="J60" s="12"/>
      <c r="K60" s="12"/>
      <c r="L60" s="12"/>
      <c r="M60" s="74">
        <f t="shared" si="22"/>
        <v>7.3</v>
      </c>
      <c r="N60" s="83">
        <v>7.27</v>
      </c>
      <c r="O60" s="83">
        <v>7.25</v>
      </c>
      <c r="P60" s="83"/>
      <c r="Q60" s="83"/>
      <c r="R60" s="83"/>
      <c r="S60" s="83"/>
      <c r="T60" s="83"/>
      <c r="U60" s="83"/>
      <c r="V60" s="5" t="str">
        <f t="shared" si="23"/>
        <v/>
      </c>
      <c r="W60" s="41"/>
      <c r="X60" s="41"/>
      <c r="Y60" s="41"/>
      <c r="Z60" s="41"/>
      <c r="AA60" s="41"/>
      <c r="AB60" s="41"/>
      <c r="AC60" s="41"/>
      <c r="AD60" s="41"/>
      <c r="AE60" s="5" t="str">
        <f t="shared" si="24"/>
        <v/>
      </c>
      <c r="AF60" s="41"/>
      <c r="AG60" s="41"/>
      <c r="AH60" s="41"/>
      <c r="AI60" s="41"/>
      <c r="AJ60" s="41"/>
      <c r="AK60" s="41"/>
      <c r="AL60" s="41"/>
      <c r="AM60" s="41"/>
      <c r="AN60" s="45">
        <v>22.925764192139738</v>
      </c>
      <c r="AO60" s="45">
        <v>916</v>
      </c>
      <c r="AP60" s="83"/>
      <c r="AQ60" s="83"/>
      <c r="AR60" s="126" t="str">
        <f t="shared" si="25"/>
        <v/>
      </c>
      <c r="AS60" s="126" t="str">
        <f t="shared" si="26"/>
        <v/>
      </c>
      <c r="AT60" s="45">
        <v>968</v>
      </c>
      <c r="AU60" s="124"/>
      <c r="AV60" s="124"/>
      <c r="AW60" s="126" t="str">
        <f t="shared" si="27"/>
        <v/>
      </c>
      <c r="AX60" s="126" t="str">
        <f t="shared" si="28"/>
        <v/>
      </c>
      <c r="AY60" s="64" t="str">
        <f t="shared" si="29"/>
        <v/>
      </c>
      <c r="AZ60" s="146">
        <v>80.45</v>
      </c>
      <c r="BA60" s="68"/>
      <c r="BB60" s="68"/>
      <c r="BC60" s="68"/>
      <c r="BD60" s="68"/>
      <c r="BE60" s="15"/>
      <c r="BF60" s="5">
        <f t="shared" si="30"/>
        <v>18638</v>
      </c>
      <c r="BG60" s="42">
        <v>10141</v>
      </c>
      <c r="BH60" s="42">
        <v>2352</v>
      </c>
      <c r="BI60" s="42"/>
      <c r="BJ60" s="42"/>
      <c r="BK60" s="42">
        <v>6145</v>
      </c>
      <c r="BL60" s="42"/>
      <c r="BM60" s="15"/>
    </row>
    <row r="61" spans="1:65" outlineLevel="5" x14ac:dyDescent="0.3">
      <c r="A61" s="22">
        <f t="shared" si="5"/>
        <v>2</v>
      </c>
      <c r="B61" s="9">
        <f t="shared" si="12"/>
        <v>45332</v>
      </c>
      <c r="C61" s="150">
        <v>292848</v>
      </c>
      <c r="D61" s="64">
        <f t="shared" si="21"/>
        <v>34.799999999999997</v>
      </c>
      <c r="E61" s="12">
        <v>35</v>
      </c>
      <c r="F61" s="12">
        <v>34.5</v>
      </c>
      <c r="G61" s="12"/>
      <c r="H61" s="12"/>
      <c r="I61" s="12"/>
      <c r="J61" s="12"/>
      <c r="K61" s="12"/>
      <c r="L61" s="12"/>
      <c r="M61" s="74">
        <f t="shared" si="22"/>
        <v>7.2</v>
      </c>
      <c r="N61" s="83">
        <v>7.22</v>
      </c>
      <c r="O61" s="83">
        <v>7.2</v>
      </c>
      <c r="P61" s="83"/>
      <c r="Q61" s="83"/>
      <c r="R61" s="83"/>
      <c r="S61" s="83"/>
      <c r="T61" s="83"/>
      <c r="U61" s="83"/>
      <c r="V61" s="5" t="str">
        <f t="shared" si="23"/>
        <v/>
      </c>
      <c r="W61" s="41"/>
      <c r="X61" s="41"/>
      <c r="Y61" s="41"/>
      <c r="Z61" s="41"/>
      <c r="AA61" s="41"/>
      <c r="AB61" s="41"/>
      <c r="AC61" s="41"/>
      <c r="AD61" s="41"/>
      <c r="AE61" s="5" t="str">
        <f t="shared" si="24"/>
        <v/>
      </c>
      <c r="AF61" s="41"/>
      <c r="AG61" s="41"/>
      <c r="AH61" s="41"/>
      <c r="AI61" s="41"/>
      <c r="AJ61" s="41"/>
      <c r="AK61" s="41"/>
      <c r="AL61" s="41"/>
      <c r="AM61" s="41"/>
      <c r="AN61" s="45">
        <v>23.102310231023104</v>
      </c>
      <c r="AO61" s="45">
        <v>909</v>
      </c>
      <c r="AP61" s="83"/>
      <c r="AQ61" s="83"/>
      <c r="AR61" s="126" t="str">
        <f t="shared" si="25"/>
        <v/>
      </c>
      <c r="AS61" s="126" t="str">
        <f t="shared" si="26"/>
        <v/>
      </c>
      <c r="AT61" s="45">
        <v>961</v>
      </c>
      <c r="AU61" s="124"/>
      <c r="AV61" s="124"/>
      <c r="AW61" s="126" t="str">
        <f t="shared" si="27"/>
        <v/>
      </c>
      <c r="AX61" s="126" t="str">
        <f t="shared" si="28"/>
        <v/>
      </c>
      <c r="AY61" s="64" t="str">
        <f t="shared" si="29"/>
        <v/>
      </c>
      <c r="AZ61" s="146">
        <v>82.01</v>
      </c>
      <c r="BA61" s="68"/>
      <c r="BB61" s="68"/>
      <c r="BC61" s="68"/>
      <c r="BD61" s="68"/>
      <c r="BE61" s="15"/>
      <c r="BF61" s="5">
        <f t="shared" si="30"/>
        <v>16396</v>
      </c>
      <c r="BG61" s="42">
        <v>7922</v>
      </c>
      <c r="BH61" s="42">
        <v>2352</v>
      </c>
      <c r="BI61" s="42"/>
      <c r="BJ61" s="42"/>
      <c r="BK61" s="42">
        <v>6122</v>
      </c>
      <c r="BL61" s="42"/>
      <c r="BM61" s="15"/>
    </row>
    <row r="62" spans="1:65" outlineLevel="5" x14ac:dyDescent="0.3">
      <c r="A62" s="22">
        <f t="shared" si="5"/>
        <v>2</v>
      </c>
      <c r="B62" s="9">
        <f t="shared" si="12"/>
        <v>45333</v>
      </c>
      <c r="C62" s="150">
        <v>290275</v>
      </c>
      <c r="D62" s="64">
        <f t="shared" si="21"/>
        <v>36.299999999999997</v>
      </c>
      <c r="E62" s="12">
        <v>36</v>
      </c>
      <c r="F62" s="12">
        <v>36.5</v>
      </c>
      <c r="G62" s="12"/>
      <c r="H62" s="12"/>
      <c r="I62" s="12"/>
      <c r="J62" s="12"/>
      <c r="K62" s="12"/>
      <c r="L62" s="12"/>
      <c r="M62" s="74">
        <f t="shared" si="22"/>
        <v>7.3</v>
      </c>
      <c r="N62" s="83">
        <v>7.26</v>
      </c>
      <c r="O62" s="83">
        <v>7.27</v>
      </c>
      <c r="P62" s="83"/>
      <c r="Q62" s="83"/>
      <c r="R62" s="83"/>
      <c r="S62" s="83"/>
      <c r="T62" s="83"/>
      <c r="U62" s="83"/>
      <c r="V62" s="5" t="str">
        <f t="shared" si="23"/>
        <v/>
      </c>
      <c r="W62" s="41"/>
      <c r="X62" s="41"/>
      <c r="Y62" s="41"/>
      <c r="Z62" s="41"/>
      <c r="AA62" s="41"/>
      <c r="AB62" s="41"/>
      <c r="AC62" s="41"/>
      <c r="AD62" s="41"/>
      <c r="AE62" s="5" t="str">
        <f t="shared" si="24"/>
        <v/>
      </c>
      <c r="AF62" s="41"/>
      <c r="AG62" s="41"/>
      <c r="AH62" s="41"/>
      <c r="AI62" s="41"/>
      <c r="AJ62" s="41"/>
      <c r="AK62" s="41"/>
      <c r="AL62" s="41"/>
      <c r="AM62" s="41"/>
      <c r="AN62" s="45">
        <v>21.761658031088082</v>
      </c>
      <c r="AO62" s="45">
        <v>965</v>
      </c>
      <c r="AP62" s="83"/>
      <c r="AQ62" s="83"/>
      <c r="AR62" s="126" t="str">
        <f t="shared" si="25"/>
        <v/>
      </c>
      <c r="AS62" s="126" t="str">
        <f t="shared" si="26"/>
        <v/>
      </c>
      <c r="AT62" s="45">
        <v>991</v>
      </c>
      <c r="AU62" s="124"/>
      <c r="AV62" s="124"/>
      <c r="AW62" s="126" t="str">
        <f t="shared" si="27"/>
        <v/>
      </c>
      <c r="AX62" s="126" t="str">
        <f t="shared" si="28"/>
        <v/>
      </c>
      <c r="AY62" s="64" t="str">
        <f t="shared" si="29"/>
        <v/>
      </c>
      <c r="AZ62" s="146">
        <v>81.69</v>
      </c>
      <c r="BA62" s="68"/>
      <c r="BB62" s="68"/>
      <c r="BC62" s="68"/>
      <c r="BD62" s="68"/>
      <c r="BE62" s="15"/>
      <c r="BF62" s="5">
        <f t="shared" si="30"/>
        <v>18156</v>
      </c>
      <c r="BG62" s="42">
        <v>9819</v>
      </c>
      <c r="BH62" s="42">
        <v>2352</v>
      </c>
      <c r="BI62" s="42"/>
      <c r="BJ62" s="42"/>
      <c r="BK62" s="42">
        <v>5985</v>
      </c>
      <c r="BL62" s="42"/>
      <c r="BM62" s="15"/>
    </row>
    <row r="63" spans="1:65" outlineLevel="5" x14ac:dyDescent="0.3">
      <c r="A63" s="22">
        <f t="shared" si="5"/>
        <v>2</v>
      </c>
      <c r="B63" s="9">
        <f t="shared" si="12"/>
        <v>45334</v>
      </c>
      <c r="C63" s="150">
        <v>292948</v>
      </c>
      <c r="D63" s="64">
        <f t="shared" si="21"/>
        <v>37.299999999999997</v>
      </c>
      <c r="E63" s="12">
        <v>38</v>
      </c>
      <c r="F63" s="12">
        <v>36.5</v>
      </c>
      <c r="G63" s="12"/>
      <c r="H63" s="12"/>
      <c r="I63" s="12"/>
      <c r="J63" s="12"/>
      <c r="K63" s="12"/>
      <c r="L63" s="12"/>
      <c r="M63" s="74">
        <f t="shared" si="22"/>
        <v>7.3</v>
      </c>
      <c r="N63" s="83">
        <v>7.3</v>
      </c>
      <c r="O63" s="83">
        <v>7.27</v>
      </c>
      <c r="P63" s="83"/>
      <c r="Q63" s="83"/>
      <c r="R63" s="83"/>
      <c r="S63" s="83"/>
      <c r="T63" s="83"/>
      <c r="U63" s="83"/>
      <c r="V63" s="5" t="str">
        <f t="shared" si="23"/>
        <v/>
      </c>
      <c r="W63" s="41"/>
      <c r="X63" s="41"/>
      <c r="Y63" s="41"/>
      <c r="Z63" s="41"/>
      <c r="AA63" s="41"/>
      <c r="AB63" s="41"/>
      <c r="AC63" s="41"/>
      <c r="AD63" s="41"/>
      <c r="AE63" s="5" t="str">
        <f t="shared" si="24"/>
        <v/>
      </c>
      <c r="AF63" s="41"/>
      <c r="AG63" s="41"/>
      <c r="AH63" s="41"/>
      <c r="AI63" s="41"/>
      <c r="AJ63" s="41"/>
      <c r="AK63" s="41"/>
      <c r="AL63" s="41"/>
      <c r="AM63" s="41"/>
      <c r="AN63" s="45">
        <v>25.641025641025642</v>
      </c>
      <c r="AO63" s="45">
        <v>819</v>
      </c>
      <c r="AP63" s="83"/>
      <c r="AQ63" s="83"/>
      <c r="AR63" s="126" t="str">
        <f t="shared" si="25"/>
        <v/>
      </c>
      <c r="AS63" s="126" t="str">
        <f t="shared" si="26"/>
        <v/>
      </c>
      <c r="AT63" s="45">
        <v>909</v>
      </c>
      <c r="AU63" s="124"/>
      <c r="AV63" s="124"/>
      <c r="AW63" s="126" t="str">
        <f t="shared" si="27"/>
        <v/>
      </c>
      <c r="AX63" s="126" t="str">
        <f t="shared" si="28"/>
        <v/>
      </c>
      <c r="AY63" s="64" t="str">
        <f t="shared" si="29"/>
        <v/>
      </c>
      <c r="AZ63" s="146">
        <v>80.709999999999994</v>
      </c>
      <c r="BA63" s="68"/>
      <c r="BB63" s="68"/>
      <c r="BC63" s="68"/>
      <c r="BD63" s="68"/>
      <c r="BE63" s="15"/>
      <c r="BF63" s="5">
        <f t="shared" si="30"/>
        <v>17958</v>
      </c>
      <c r="BG63" s="42">
        <v>9878</v>
      </c>
      <c r="BH63" s="42">
        <v>2352</v>
      </c>
      <c r="BI63" s="42"/>
      <c r="BJ63" s="42"/>
      <c r="BK63" s="42">
        <v>5728</v>
      </c>
      <c r="BL63" s="42"/>
      <c r="BM63" s="15"/>
    </row>
    <row r="64" spans="1:65" outlineLevel="5" x14ac:dyDescent="0.3">
      <c r="A64" s="22">
        <f t="shared" si="5"/>
        <v>2</v>
      </c>
      <c r="B64" s="9">
        <f t="shared" si="12"/>
        <v>45335</v>
      </c>
      <c r="C64" s="150">
        <v>296442</v>
      </c>
      <c r="D64" s="64">
        <f t="shared" si="21"/>
        <v>36.5</v>
      </c>
      <c r="E64" s="12">
        <v>35</v>
      </c>
      <c r="F64" s="12">
        <v>38</v>
      </c>
      <c r="G64" s="12"/>
      <c r="H64" s="12"/>
      <c r="I64" s="12"/>
      <c r="J64" s="12"/>
      <c r="K64" s="12"/>
      <c r="L64" s="12"/>
      <c r="M64" s="74">
        <f t="shared" si="22"/>
        <v>7.3</v>
      </c>
      <c r="N64" s="83">
        <v>7.28</v>
      </c>
      <c r="O64" s="83">
        <v>7.25</v>
      </c>
      <c r="P64" s="83"/>
      <c r="Q64" s="83"/>
      <c r="R64" s="83"/>
      <c r="S64" s="83"/>
      <c r="T64" s="83"/>
      <c r="U64" s="83"/>
      <c r="V64" s="5" t="str">
        <f t="shared" si="23"/>
        <v/>
      </c>
      <c r="W64" s="41"/>
      <c r="X64" s="41"/>
      <c r="Y64" s="41"/>
      <c r="Z64" s="41"/>
      <c r="AA64" s="41"/>
      <c r="AB64" s="41"/>
      <c r="AC64" s="41"/>
      <c r="AD64" s="41"/>
      <c r="AE64" s="5" t="str">
        <f t="shared" si="24"/>
        <v/>
      </c>
      <c r="AF64" s="41"/>
      <c r="AG64" s="41"/>
      <c r="AH64" s="41"/>
      <c r="AI64" s="41"/>
      <c r="AJ64" s="41"/>
      <c r="AK64" s="41"/>
      <c r="AL64" s="41"/>
      <c r="AM64" s="41"/>
      <c r="AN64" s="45">
        <v>20.27027027027027</v>
      </c>
      <c r="AO64" s="45">
        <v>1036</v>
      </c>
      <c r="AP64" s="83"/>
      <c r="AQ64" s="83"/>
      <c r="AR64" s="126" t="str">
        <f t="shared" si="25"/>
        <v/>
      </c>
      <c r="AS64" s="126" t="str">
        <f t="shared" si="26"/>
        <v/>
      </c>
      <c r="AT64" s="45">
        <v>1072</v>
      </c>
      <c r="AU64" s="124"/>
      <c r="AV64" s="124"/>
      <c r="AW64" s="126" t="str">
        <f t="shared" si="27"/>
        <v/>
      </c>
      <c r="AX64" s="126" t="str">
        <f t="shared" si="28"/>
        <v/>
      </c>
      <c r="AY64" s="64" t="str">
        <f t="shared" si="29"/>
        <v/>
      </c>
      <c r="AZ64" s="146">
        <v>81.569999999999993</v>
      </c>
      <c r="BA64" s="68">
        <v>63.2</v>
      </c>
      <c r="BB64" s="68">
        <v>36.200000000000003</v>
      </c>
      <c r="BC64" s="68">
        <v>3805</v>
      </c>
      <c r="BD64" s="68"/>
      <c r="BE64" s="15"/>
      <c r="BF64" s="5">
        <f t="shared" si="30"/>
        <v>17066</v>
      </c>
      <c r="BG64" s="42">
        <v>8524</v>
      </c>
      <c r="BH64" s="42">
        <v>2352</v>
      </c>
      <c r="BI64" s="42"/>
      <c r="BJ64" s="42"/>
      <c r="BK64" s="42">
        <v>6190</v>
      </c>
      <c r="BL64" s="42"/>
      <c r="BM64" s="15"/>
    </row>
    <row r="65" spans="1:65" outlineLevel="5" x14ac:dyDescent="0.3">
      <c r="A65" s="22">
        <f t="shared" si="5"/>
        <v>2</v>
      </c>
      <c r="B65" s="9">
        <f t="shared" si="12"/>
        <v>45336</v>
      </c>
      <c r="C65" s="150">
        <v>301006</v>
      </c>
      <c r="D65" s="64">
        <f t="shared" si="21"/>
        <v>37</v>
      </c>
      <c r="E65" s="12">
        <v>36</v>
      </c>
      <c r="F65" s="12">
        <v>38</v>
      </c>
      <c r="G65" s="12"/>
      <c r="H65" s="12"/>
      <c r="I65" s="12"/>
      <c r="J65" s="12"/>
      <c r="K65" s="12"/>
      <c r="L65" s="12"/>
      <c r="M65" s="74">
        <f t="shared" si="22"/>
        <v>7.4</v>
      </c>
      <c r="N65" s="83">
        <v>7.38</v>
      </c>
      <c r="O65" s="83">
        <v>7.4</v>
      </c>
      <c r="P65" s="83"/>
      <c r="Q65" s="83"/>
      <c r="R65" s="83"/>
      <c r="S65" s="83"/>
      <c r="T65" s="83"/>
      <c r="U65" s="83"/>
      <c r="V65" s="5">
        <f t="shared" si="23"/>
        <v>428</v>
      </c>
      <c r="W65" s="41">
        <v>375</v>
      </c>
      <c r="X65" s="41">
        <v>481</v>
      </c>
      <c r="Y65" s="41"/>
      <c r="Z65" s="41"/>
      <c r="AA65" s="41"/>
      <c r="AB65" s="41"/>
      <c r="AC65" s="41"/>
      <c r="AD65" s="41"/>
      <c r="AE65" s="5">
        <f t="shared" si="24"/>
        <v>5037.5</v>
      </c>
      <c r="AF65" s="41">
        <v>5230</v>
      </c>
      <c r="AG65" s="41">
        <v>4845</v>
      </c>
      <c r="AH65" s="41"/>
      <c r="AI65" s="41"/>
      <c r="AJ65" s="41"/>
      <c r="AK65" s="41"/>
      <c r="AL65" s="41"/>
      <c r="AM65" s="41"/>
      <c r="AN65" s="45">
        <v>22.75189599133261</v>
      </c>
      <c r="AO65" s="45">
        <v>923</v>
      </c>
      <c r="AP65" s="83">
        <v>3.59</v>
      </c>
      <c r="AQ65" s="83">
        <v>3.01</v>
      </c>
      <c r="AR65" s="126">
        <f t="shared" si="25"/>
        <v>83.844011142061277</v>
      </c>
      <c r="AS65" s="126">
        <f t="shared" si="26"/>
        <v>16.155988857938723</v>
      </c>
      <c r="AT65" s="45">
        <v>1172</v>
      </c>
      <c r="AU65" s="124">
        <v>2.84</v>
      </c>
      <c r="AV65" s="124">
        <v>1.98</v>
      </c>
      <c r="AW65" s="126">
        <f t="shared" si="27"/>
        <v>69.718309859154942</v>
      </c>
      <c r="AX65" s="126">
        <f t="shared" si="28"/>
        <v>30.281690140845058</v>
      </c>
      <c r="AY65" s="64">
        <f t="shared" si="29"/>
        <v>55.636251255504867</v>
      </c>
      <c r="AZ65" s="146">
        <v>82.06</v>
      </c>
      <c r="BA65" s="68"/>
      <c r="BB65" s="68"/>
      <c r="BC65" s="68"/>
      <c r="BD65" s="68"/>
      <c r="BE65" s="15"/>
      <c r="BF65" s="5">
        <f t="shared" si="30"/>
        <v>12316</v>
      </c>
      <c r="BG65" s="42">
        <v>3803</v>
      </c>
      <c r="BH65" s="42">
        <v>2352</v>
      </c>
      <c r="BI65" s="42"/>
      <c r="BJ65" s="42"/>
      <c r="BK65" s="42">
        <v>6161</v>
      </c>
      <c r="BL65" s="42"/>
      <c r="BM65" s="15"/>
    </row>
    <row r="66" spans="1:65" outlineLevel="5" x14ac:dyDescent="0.3">
      <c r="A66" s="22">
        <f t="shared" si="5"/>
        <v>2</v>
      </c>
      <c r="B66" s="9">
        <f t="shared" si="12"/>
        <v>45337</v>
      </c>
      <c r="C66" s="150">
        <v>304655</v>
      </c>
      <c r="D66" s="64">
        <f t="shared" si="21"/>
        <v>37</v>
      </c>
      <c r="E66" s="12">
        <v>35.5</v>
      </c>
      <c r="F66" s="12">
        <v>38.5</v>
      </c>
      <c r="G66" s="12"/>
      <c r="H66" s="12"/>
      <c r="I66" s="12"/>
      <c r="J66" s="12"/>
      <c r="K66" s="12"/>
      <c r="L66" s="12"/>
      <c r="M66" s="74">
        <f t="shared" si="22"/>
        <v>7.4</v>
      </c>
      <c r="N66" s="83">
        <v>7.37</v>
      </c>
      <c r="O66" s="83">
        <v>7.38</v>
      </c>
      <c r="P66" s="83"/>
      <c r="Q66" s="83"/>
      <c r="R66" s="83"/>
      <c r="S66" s="83"/>
      <c r="T66" s="83"/>
      <c r="U66" s="83"/>
      <c r="V66" s="5" t="str">
        <f t="shared" si="23"/>
        <v/>
      </c>
      <c r="W66" s="41"/>
      <c r="X66" s="41"/>
      <c r="Y66" s="41"/>
      <c r="Z66" s="41"/>
      <c r="AA66" s="41"/>
      <c r="AB66" s="41"/>
      <c r="AC66" s="41"/>
      <c r="AD66" s="41"/>
      <c r="AE66" s="5" t="str">
        <f t="shared" si="24"/>
        <v/>
      </c>
      <c r="AF66" s="41"/>
      <c r="AG66" s="41"/>
      <c r="AH66" s="41"/>
      <c r="AI66" s="41"/>
      <c r="AJ66" s="41"/>
      <c r="AK66" s="41"/>
      <c r="AL66" s="41"/>
      <c r="AM66" s="41"/>
      <c r="AN66" s="45">
        <v>26.481715006305169</v>
      </c>
      <c r="AO66" s="45">
        <v>793</v>
      </c>
      <c r="AP66" s="83"/>
      <c r="AQ66" s="83"/>
      <c r="AR66" s="126" t="str">
        <f t="shared" si="25"/>
        <v/>
      </c>
      <c r="AS66" s="126" t="str">
        <f t="shared" si="26"/>
        <v/>
      </c>
      <c r="AT66" s="45">
        <v>1109</v>
      </c>
      <c r="AU66" s="124"/>
      <c r="AV66" s="124"/>
      <c r="AW66" s="126" t="str">
        <f t="shared" si="27"/>
        <v/>
      </c>
      <c r="AX66" s="126" t="str">
        <f t="shared" si="28"/>
        <v/>
      </c>
      <c r="AY66" s="64" t="str">
        <f t="shared" si="29"/>
        <v/>
      </c>
      <c r="AZ66" s="146">
        <v>82.45</v>
      </c>
      <c r="BA66" s="68"/>
      <c r="BB66" s="68"/>
      <c r="BC66" s="68"/>
      <c r="BD66" s="68"/>
      <c r="BE66" s="15"/>
      <c r="BF66" s="5">
        <f t="shared" si="30"/>
        <v>14044</v>
      </c>
      <c r="BG66" s="42">
        <v>5435</v>
      </c>
      <c r="BH66" s="42">
        <v>2352</v>
      </c>
      <c r="BI66" s="42"/>
      <c r="BJ66" s="42"/>
      <c r="BK66" s="42">
        <v>6257</v>
      </c>
      <c r="BL66" s="42"/>
      <c r="BM66" s="15"/>
    </row>
    <row r="67" spans="1:65" outlineLevel="5" x14ac:dyDescent="0.3">
      <c r="A67" s="22">
        <f t="shared" si="5"/>
        <v>2</v>
      </c>
      <c r="B67" s="9">
        <f t="shared" si="12"/>
        <v>45338</v>
      </c>
      <c r="C67" s="150">
        <v>285970</v>
      </c>
      <c r="D67" s="64">
        <f t="shared" si="21"/>
        <v>37</v>
      </c>
      <c r="E67" s="12">
        <v>36</v>
      </c>
      <c r="F67" s="12">
        <v>38</v>
      </c>
      <c r="G67" s="12"/>
      <c r="H67" s="12"/>
      <c r="I67" s="12"/>
      <c r="J67" s="12"/>
      <c r="K67" s="12"/>
      <c r="L67" s="12"/>
      <c r="M67" s="74">
        <f t="shared" si="22"/>
        <v>7.4</v>
      </c>
      <c r="N67" s="83">
        <v>7.36</v>
      </c>
      <c r="O67" s="83">
        <v>7.35</v>
      </c>
      <c r="P67" s="83"/>
      <c r="Q67" s="83"/>
      <c r="R67" s="83"/>
      <c r="S67" s="83"/>
      <c r="T67" s="83"/>
      <c r="U67" s="83"/>
      <c r="V67" s="5" t="str">
        <f t="shared" si="23"/>
        <v/>
      </c>
      <c r="W67" s="41"/>
      <c r="X67" s="41"/>
      <c r="Y67" s="41"/>
      <c r="Z67" s="41"/>
      <c r="AA67" s="41"/>
      <c r="AB67" s="41"/>
      <c r="AC67" s="41"/>
      <c r="AD67" s="41"/>
      <c r="AE67" s="5" t="str">
        <f t="shared" si="24"/>
        <v/>
      </c>
      <c r="AF67" s="41"/>
      <c r="AG67" s="41"/>
      <c r="AH67" s="41"/>
      <c r="AI67" s="41"/>
      <c r="AJ67" s="41"/>
      <c r="AK67" s="41"/>
      <c r="AL67" s="41"/>
      <c r="AM67" s="41"/>
      <c r="AN67" s="45">
        <v>25.703794369645042</v>
      </c>
      <c r="AO67" s="45">
        <v>817</v>
      </c>
      <c r="AP67" s="83"/>
      <c r="AQ67" s="83"/>
      <c r="AR67" s="126" t="str">
        <f t="shared" si="25"/>
        <v/>
      </c>
      <c r="AS67" s="126" t="str">
        <f t="shared" si="26"/>
        <v/>
      </c>
      <c r="AT67" s="45">
        <v>1019</v>
      </c>
      <c r="AU67" s="124"/>
      <c r="AV67" s="124"/>
      <c r="AW67" s="126" t="str">
        <f t="shared" si="27"/>
        <v/>
      </c>
      <c r="AX67" s="126" t="str">
        <f t="shared" si="28"/>
        <v/>
      </c>
      <c r="AY67" s="64" t="str">
        <f t="shared" si="29"/>
        <v/>
      </c>
      <c r="AZ67" s="146">
        <v>81.150000000000006</v>
      </c>
      <c r="BA67" s="68"/>
      <c r="BB67" s="68"/>
      <c r="BC67" s="68"/>
      <c r="BD67" s="68"/>
      <c r="BE67" s="15"/>
      <c r="BF67" s="5">
        <f t="shared" si="30"/>
        <v>13638</v>
      </c>
      <c r="BG67" s="42">
        <v>5129</v>
      </c>
      <c r="BH67" s="42">
        <v>2352</v>
      </c>
      <c r="BI67" s="42"/>
      <c r="BJ67" s="42"/>
      <c r="BK67" s="42">
        <v>6157</v>
      </c>
      <c r="BL67" s="42"/>
      <c r="BM67" s="15"/>
    </row>
    <row r="68" spans="1:65" outlineLevel="5" x14ac:dyDescent="0.3">
      <c r="A68" s="22">
        <f t="shared" si="5"/>
        <v>2</v>
      </c>
      <c r="B68" s="9">
        <f t="shared" si="12"/>
        <v>45339</v>
      </c>
      <c r="C68" s="150">
        <v>293873</v>
      </c>
      <c r="D68" s="64">
        <f t="shared" si="21"/>
        <v>36</v>
      </c>
      <c r="E68" s="12">
        <v>35</v>
      </c>
      <c r="F68" s="12">
        <v>37</v>
      </c>
      <c r="G68" s="12"/>
      <c r="H68" s="12"/>
      <c r="I68" s="12"/>
      <c r="J68" s="12"/>
      <c r="K68" s="12"/>
      <c r="L68" s="12"/>
      <c r="M68" s="74">
        <f t="shared" si="22"/>
        <v>7.3</v>
      </c>
      <c r="N68" s="83">
        <v>7.33</v>
      </c>
      <c r="O68" s="83">
        <v>7.3</v>
      </c>
      <c r="P68" s="83"/>
      <c r="Q68" s="83"/>
      <c r="R68" s="83"/>
      <c r="S68" s="83"/>
      <c r="T68" s="83"/>
      <c r="U68" s="83"/>
      <c r="V68" s="5" t="str">
        <f t="shared" si="23"/>
        <v/>
      </c>
      <c r="W68" s="41"/>
      <c r="X68" s="41"/>
      <c r="Y68" s="41"/>
      <c r="Z68" s="41"/>
      <c r="AA68" s="41"/>
      <c r="AB68" s="41"/>
      <c r="AC68" s="41"/>
      <c r="AD68" s="41"/>
      <c r="AE68" s="5" t="str">
        <f t="shared" si="24"/>
        <v/>
      </c>
      <c r="AF68" s="41"/>
      <c r="AG68" s="41"/>
      <c r="AH68" s="41"/>
      <c r="AI68" s="41"/>
      <c r="AJ68" s="41"/>
      <c r="AK68" s="41"/>
      <c r="AL68" s="41"/>
      <c r="AM68" s="41"/>
      <c r="AN68" s="45">
        <v>26.217228464419474</v>
      </c>
      <c r="AO68" s="45">
        <v>801</v>
      </c>
      <c r="AP68" s="83"/>
      <c r="AQ68" s="83"/>
      <c r="AR68" s="126" t="str">
        <f t="shared" si="25"/>
        <v/>
      </c>
      <c r="AS68" s="126" t="str">
        <f t="shared" si="26"/>
        <v/>
      </c>
      <c r="AT68" s="45">
        <v>1049</v>
      </c>
      <c r="AU68" s="124"/>
      <c r="AV68" s="124"/>
      <c r="AW68" s="126" t="str">
        <f t="shared" si="27"/>
        <v/>
      </c>
      <c r="AX68" s="126" t="str">
        <f t="shared" si="28"/>
        <v/>
      </c>
      <c r="AY68" s="64" t="str">
        <f t="shared" si="29"/>
        <v/>
      </c>
      <c r="AZ68" s="146">
        <v>80.97</v>
      </c>
      <c r="BA68" s="68"/>
      <c r="BB68" s="68"/>
      <c r="BC68" s="68"/>
      <c r="BD68" s="68"/>
      <c r="BE68" s="15"/>
      <c r="BF68" s="5">
        <f t="shared" si="30"/>
        <v>10762</v>
      </c>
      <c r="BG68" s="42">
        <v>2484</v>
      </c>
      <c r="BH68" s="42">
        <v>2352</v>
      </c>
      <c r="BI68" s="42"/>
      <c r="BJ68" s="42"/>
      <c r="BK68" s="42">
        <v>5926</v>
      </c>
      <c r="BL68" s="42"/>
      <c r="BM68" s="15"/>
    </row>
    <row r="69" spans="1:65" outlineLevel="5" x14ac:dyDescent="0.3">
      <c r="A69" s="22">
        <f t="shared" si="5"/>
        <v>2</v>
      </c>
      <c r="B69" s="9">
        <f t="shared" si="12"/>
        <v>45340</v>
      </c>
      <c r="C69" s="150">
        <v>286556</v>
      </c>
      <c r="D69" s="64">
        <f t="shared" si="21"/>
        <v>35.299999999999997</v>
      </c>
      <c r="E69" s="12">
        <v>35.5</v>
      </c>
      <c r="F69" s="12">
        <v>35</v>
      </c>
      <c r="G69" s="12"/>
      <c r="H69" s="12"/>
      <c r="I69" s="12"/>
      <c r="J69" s="12"/>
      <c r="K69" s="12"/>
      <c r="L69" s="12"/>
      <c r="M69" s="74">
        <f t="shared" si="22"/>
        <v>7.3</v>
      </c>
      <c r="N69" s="83">
        <v>7.34</v>
      </c>
      <c r="O69" s="83">
        <v>7.29</v>
      </c>
      <c r="P69" s="83"/>
      <c r="Q69" s="83"/>
      <c r="R69" s="83"/>
      <c r="S69" s="83"/>
      <c r="T69" s="83"/>
      <c r="U69" s="83"/>
      <c r="V69" s="5" t="str">
        <f t="shared" si="23"/>
        <v/>
      </c>
      <c r="W69" s="41"/>
      <c r="X69" s="41"/>
      <c r="Y69" s="41"/>
      <c r="Z69" s="41"/>
      <c r="AA69" s="41"/>
      <c r="AB69" s="41"/>
      <c r="AC69" s="41"/>
      <c r="AD69" s="41"/>
      <c r="AE69" s="5" t="str">
        <f t="shared" si="24"/>
        <v/>
      </c>
      <c r="AF69" s="41"/>
      <c r="AG69" s="41"/>
      <c r="AH69" s="41"/>
      <c r="AI69" s="41"/>
      <c r="AJ69" s="41"/>
      <c r="AK69" s="41"/>
      <c r="AL69" s="41"/>
      <c r="AM69" s="41"/>
      <c r="AN69" s="45">
        <v>23.127753303964759</v>
      </c>
      <c r="AO69" s="45">
        <v>908</v>
      </c>
      <c r="AP69" s="83"/>
      <c r="AQ69" s="83"/>
      <c r="AR69" s="126" t="str">
        <f t="shared" si="25"/>
        <v/>
      </c>
      <c r="AS69" s="126" t="str">
        <f t="shared" si="26"/>
        <v/>
      </c>
      <c r="AT69" s="45">
        <v>1112</v>
      </c>
      <c r="AU69" s="124"/>
      <c r="AV69" s="124"/>
      <c r="AW69" s="126" t="str">
        <f t="shared" si="27"/>
        <v/>
      </c>
      <c r="AX69" s="126" t="str">
        <f t="shared" si="28"/>
        <v/>
      </c>
      <c r="AY69" s="64" t="str">
        <f t="shared" si="29"/>
        <v/>
      </c>
      <c r="AZ69" s="146">
        <v>81.88</v>
      </c>
      <c r="BA69" s="68"/>
      <c r="BB69" s="68"/>
      <c r="BC69" s="68"/>
      <c r="BD69" s="68"/>
      <c r="BE69" s="15"/>
      <c r="BF69" s="5">
        <f t="shared" si="30"/>
        <v>12601</v>
      </c>
      <c r="BG69" s="42">
        <v>4143</v>
      </c>
      <c r="BH69" s="42">
        <v>2352</v>
      </c>
      <c r="BI69" s="42"/>
      <c r="BJ69" s="42"/>
      <c r="BK69" s="42">
        <v>6106</v>
      </c>
      <c r="BL69" s="42"/>
      <c r="BM69" s="15"/>
    </row>
    <row r="70" spans="1:65" outlineLevel="5" x14ac:dyDescent="0.3">
      <c r="A70" s="22">
        <f t="shared" si="5"/>
        <v>2</v>
      </c>
      <c r="B70" s="9">
        <f t="shared" si="12"/>
        <v>45341</v>
      </c>
      <c r="C70" s="150">
        <v>339044</v>
      </c>
      <c r="D70" s="64">
        <f t="shared" si="21"/>
        <v>35</v>
      </c>
      <c r="E70" s="12">
        <v>34</v>
      </c>
      <c r="F70" s="12">
        <v>36</v>
      </c>
      <c r="G70" s="12"/>
      <c r="H70" s="12"/>
      <c r="I70" s="12"/>
      <c r="J70" s="12"/>
      <c r="K70" s="12"/>
      <c r="L70" s="12"/>
      <c r="M70" s="74">
        <f t="shared" si="22"/>
        <v>7.3</v>
      </c>
      <c r="N70" s="83">
        <v>7.31</v>
      </c>
      <c r="O70" s="83">
        <v>7.27</v>
      </c>
      <c r="P70" s="83"/>
      <c r="Q70" s="83"/>
      <c r="R70" s="83"/>
      <c r="S70" s="83"/>
      <c r="T70" s="83"/>
      <c r="U70" s="83"/>
      <c r="V70" s="5" t="str">
        <f t="shared" si="23"/>
        <v/>
      </c>
      <c r="W70" s="41"/>
      <c r="X70" s="41"/>
      <c r="Y70" s="41"/>
      <c r="Z70" s="41"/>
      <c r="AA70" s="41"/>
      <c r="AB70" s="41"/>
      <c r="AC70" s="41"/>
      <c r="AD70" s="41"/>
      <c r="AE70" s="5" t="str">
        <f t="shared" si="24"/>
        <v/>
      </c>
      <c r="AF70" s="41"/>
      <c r="AG70" s="41"/>
      <c r="AH70" s="41"/>
      <c r="AI70" s="41"/>
      <c r="AJ70" s="41"/>
      <c r="AK70" s="41"/>
      <c r="AL70" s="41"/>
      <c r="AM70" s="41"/>
      <c r="AN70" s="45">
        <v>24.561403508771932</v>
      </c>
      <c r="AO70" s="45">
        <v>855</v>
      </c>
      <c r="AP70" s="83"/>
      <c r="AQ70" s="83"/>
      <c r="AR70" s="126" t="str">
        <f t="shared" si="25"/>
        <v/>
      </c>
      <c r="AS70" s="126" t="str">
        <f t="shared" si="26"/>
        <v/>
      </c>
      <c r="AT70" s="45">
        <v>1059</v>
      </c>
      <c r="AU70" s="124"/>
      <c r="AV70" s="124"/>
      <c r="AW70" s="126" t="str">
        <f t="shared" si="27"/>
        <v/>
      </c>
      <c r="AX70" s="126" t="str">
        <f t="shared" si="28"/>
        <v/>
      </c>
      <c r="AY70" s="64" t="str">
        <f t="shared" si="29"/>
        <v/>
      </c>
      <c r="AZ70" s="146">
        <v>81.38</v>
      </c>
      <c r="BA70" s="68"/>
      <c r="BB70" s="68"/>
      <c r="BC70" s="68"/>
      <c r="BD70" s="68"/>
      <c r="BE70" s="15"/>
      <c r="BF70" s="5">
        <f t="shared" si="30"/>
        <v>10593</v>
      </c>
      <c r="BG70" s="42">
        <v>2096</v>
      </c>
      <c r="BH70" s="42">
        <v>2352</v>
      </c>
      <c r="BI70" s="42"/>
      <c r="BJ70" s="42"/>
      <c r="BK70" s="42">
        <v>6145</v>
      </c>
      <c r="BL70" s="42"/>
      <c r="BM70" s="15"/>
    </row>
    <row r="71" spans="1:65" outlineLevel="5" x14ac:dyDescent="0.3">
      <c r="A71" s="22">
        <f t="shared" si="5"/>
        <v>2</v>
      </c>
      <c r="B71" s="9">
        <f t="shared" si="12"/>
        <v>45342</v>
      </c>
      <c r="C71" s="150">
        <v>328045</v>
      </c>
      <c r="D71" s="64">
        <f t="shared" si="21"/>
        <v>35.5</v>
      </c>
      <c r="E71" s="12">
        <v>36</v>
      </c>
      <c r="F71" s="12">
        <v>35</v>
      </c>
      <c r="G71" s="12"/>
      <c r="H71" s="12"/>
      <c r="I71" s="12"/>
      <c r="J71" s="12"/>
      <c r="K71" s="12"/>
      <c r="L71" s="12"/>
      <c r="M71" s="74">
        <f t="shared" si="22"/>
        <v>7.3</v>
      </c>
      <c r="N71" s="83">
        <v>7.33</v>
      </c>
      <c r="O71" s="83">
        <v>7.3</v>
      </c>
      <c r="P71" s="83"/>
      <c r="Q71" s="83"/>
      <c r="R71" s="83"/>
      <c r="S71" s="83"/>
      <c r="T71" s="83"/>
      <c r="U71" s="83"/>
      <c r="V71" s="5" t="str">
        <f t="shared" si="23"/>
        <v/>
      </c>
      <c r="W71" s="41"/>
      <c r="X71" s="41"/>
      <c r="Y71" s="41"/>
      <c r="Z71" s="41"/>
      <c r="AA71" s="41"/>
      <c r="AB71" s="41"/>
      <c r="AC71" s="41"/>
      <c r="AD71" s="41"/>
      <c r="AE71" s="5" t="str">
        <f t="shared" si="24"/>
        <v/>
      </c>
      <c r="AF71" s="41"/>
      <c r="AG71" s="41"/>
      <c r="AH71" s="41"/>
      <c r="AI71" s="41"/>
      <c r="AJ71" s="41"/>
      <c r="AK71" s="41"/>
      <c r="AL71" s="41"/>
      <c r="AM71" s="41"/>
      <c r="AN71" s="45">
        <v>23.675310033821873</v>
      </c>
      <c r="AO71" s="45">
        <v>887</v>
      </c>
      <c r="AP71" s="83"/>
      <c r="AQ71" s="83"/>
      <c r="AR71" s="126" t="str">
        <f t="shared" si="25"/>
        <v/>
      </c>
      <c r="AS71" s="126" t="str">
        <f t="shared" si="26"/>
        <v/>
      </c>
      <c r="AT71" s="45">
        <v>1093</v>
      </c>
      <c r="AU71" s="124"/>
      <c r="AV71" s="124"/>
      <c r="AW71" s="126" t="str">
        <f t="shared" si="27"/>
        <v/>
      </c>
      <c r="AX71" s="126" t="str">
        <f t="shared" si="28"/>
        <v/>
      </c>
      <c r="AY71" s="64" t="str">
        <f t="shared" si="29"/>
        <v/>
      </c>
      <c r="AZ71" s="146">
        <v>78.010000000000005</v>
      </c>
      <c r="BA71" s="68"/>
      <c r="BB71" s="68"/>
      <c r="BC71" s="68"/>
      <c r="BD71" s="68"/>
      <c r="BE71" s="15"/>
      <c r="BF71" s="5">
        <f t="shared" si="30"/>
        <v>13218</v>
      </c>
      <c r="BG71" s="42">
        <v>4970</v>
      </c>
      <c r="BH71" s="42">
        <v>2352</v>
      </c>
      <c r="BI71" s="42"/>
      <c r="BJ71" s="42"/>
      <c r="BK71" s="42">
        <v>5896</v>
      </c>
      <c r="BL71" s="42"/>
      <c r="BM71" s="15"/>
    </row>
    <row r="72" spans="1:65" outlineLevel="5" x14ac:dyDescent="0.3">
      <c r="A72" s="22">
        <f t="shared" si="5"/>
        <v>2</v>
      </c>
      <c r="B72" s="9">
        <f t="shared" si="12"/>
        <v>45343</v>
      </c>
      <c r="C72" s="150">
        <v>318450</v>
      </c>
      <c r="D72" s="64">
        <f t="shared" si="21"/>
        <v>34.5</v>
      </c>
      <c r="E72" s="12">
        <v>34</v>
      </c>
      <c r="F72" s="12">
        <v>35</v>
      </c>
      <c r="G72" s="12"/>
      <c r="H72" s="12"/>
      <c r="I72" s="12"/>
      <c r="J72" s="12"/>
      <c r="K72" s="12"/>
      <c r="L72" s="12"/>
      <c r="M72" s="74">
        <f t="shared" si="22"/>
        <v>7.3</v>
      </c>
      <c r="N72" s="83">
        <v>7.32</v>
      </c>
      <c r="O72" s="83">
        <v>7.29</v>
      </c>
      <c r="P72" s="83"/>
      <c r="Q72" s="83"/>
      <c r="R72" s="83"/>
      <c r="S72" s="83"/>
      <c r="T72" s="83"/>
      <c r="U72" s="83"/>
      <c r="V72" s="5">
        <f t="shared" si="23"/>
        <v>459</v>
      </c>
      <c r="W72" s="41">
        <v>385</v>
      </c>
      <c r="X72" s="41">
        <v>533</v>
      </c>
      <c r="Y72" s="41"/>
      <c r="Z72" s="41"/>
      <c r="AA72" s="41"/>
      <c r="AB72" s="41"/>
      <c r="AC72" s="41"/>
      <c r="AD72" s="41"/>
      <c r="AE72" s="5">
        <f t="shared" si="24"/>
        <v>4575</v>
      </c>
      <c r="AF72" s="41">
        <v>4700</v>
      </c>
      <c r="AG72" s="41">
        <v>4450</v>
      </c>
      <c r="AH72" s="41"/>
      <c r="AI72" s="41"/>
      <c r="AJ72" s="41"/>
      <c r="AK72" s="41"/>
      <c r="AL72" s="41"/>
      <c r="AM72" s="41"/>
      <c r="AN72" s="45">
        <v>23.59550561797753</v>
      </c>
      <c r="AO72" s="45">
        <v>890</v>
      </c>
      <c r="AP72" s="83">
        <v>5.86</v>
      </c>
      <c r="AQ72" s="83">
        <v>4.83</v>
      </c>
      <c r="AR72" s="126">
        <f t="shared" si="25"/>
        <v>82.423208191126278</v>
      </c>
      <c r="AS72" s="126">
        <f t="shared" si="26"/>
        <v>17.576791808873722</v>
      </c>
      <c r="AT72" s="45">
        <v>1084</v>
      </c>
      <c r="AU72" s="124">
        <v>2.95</v>
      </c>
      <c r="AV72" s="124">
        <v>2.11</v>
      </c>
      <c r="AW72" s="126">
        <f t="shared" si="27"/>
        <v>71.52542372881355</v>
      </c>
      <c r="AX72" s="126">
        <f t="shared" si="28"/>
        <v>28.47457627118645</v>
      </c>
      <c r="AY72" s="64">
        <f t="shared" si="29"/>
        <v>46.433500936606542</v>
      </c>
      <c r="AZ72" s="146">
        <v>81.430000000000007</v>
      </c>
      <c r="BA72" s="68"/>
      <c r="BB72" s="68"/>
      <c r="BC72" s="68"/>
      <c r="BD72" s="68"/>
      <c r="BE72" s="15"/>
      <c r="BF72" s="5">
        <f t="shared" si="30"/>
        <v>14069</v>
      </c>
      <c r="BG72" s="42">
        <v>5641</v>
      </c>
      <c r="BH72" s="42">
        <v>2352</v>
      </c>
      <c r="BI72" s="42"/>
      <c r="BJ72" s="42"/>
      <c r="BK72" s="42">
        <v>6076</v>
      </c>
      <c r="BL72" s="42"/>
      <c r="BM72" s="15"/>
    </row>
    <row r="73" spans="1:65" outlineLevel="5" x14ac:dyDescent="0.3">
      <c r="A73" s="22">
        <f t="shared" si="5"/>
        <v>2</v>
      </c>
      <c r="B73" s="9">
        <f t="shared" si="12"/>
        <v>45344</v>
      </c>
      <c r="C73" s="150">
        <v>306202</v>
      </c>
      <c r="D73" s="64">
        <f t="shared" si="21"/>
        <v>33.5</v>
      </c>
      <c r="E73" s="12">
        <v>33</v>
      </c>
      <c r="F73" s="12">
        <v>34</v>
      </c>
      <c r="G73" s="12"/>
      <c r="H73" s="12"/>
      <c r="I73" s="12"/>
      <c r="J73" s="12"/>
      <c r="K73" s="12"/>
      <c r="L73" s="12"/>
      <c r="M73" s="74">
        <f t="shared" si="22"/>
        <v>7.3</v>
      </c>
      <c r="N73" s="83">
        <v>7.32</v>
      </c>
      <c r="O73" s="83">
        <v>7.27</v>
      </c>
      <c r="P73" s="83"/>
      <c r="Q73" s="83"/>
      <c r="R73" s="83"/>
      <c r="S73" s="83"/>
      <c r="T73" s="83"/>
      <c r="U73" s="83"/>
      <c r="V73" s="5" t="str">
        <f t="shared" si="23"/>
        <v/>
      </c>
      <c r="W73" s="41"/>
      <c r="X73" s="41"/>
      <c r="Y73" s="41"/>
      <c r="Z73" s="41"/>
      <c r="AA73" s="41"/>
      <c r="AB73" s="41"/>
      <c r="AC73" s="41"/>
      <c r="AD73" s="41"/>
      <c r="AE73" s="5" t="str">
        <f t="shared" si="24"/>
        <v/>
      </c>
      <c r="AF73" s="41"/>
      <c r="AG73" s="41"/>
      <c r="AH73" s="41"/>
      <c r="AI73" s="41"/>
      <c r="AJ73" s="41"/>
      <c r="AK73" s="41"/>
      <c r="AL73" s="41"/>
      <c r="AM73" s="41"/>
      <c r="AN73" s="45">
        <v>25.301204819277107</v>
      </c>
      <c r="AO73" s="45">
        <v>830</v>
      </c>
      <c r="AP73" s="83"/>
      <c r="AQ73" s="83"/>
      <c r="AR73" s="126" t="str">
        <f t="shared" si="25"/>
        <v/>
      </c>
      <c r="AS73" s="126" t="str">
        <f t="shared" si="26"/>
        <v/>
      </c>
      <c r="AT73" s="45">
        <v>1044</v>
      </c>
      <c r="AU73" s="124"/>
      <c r="AV73" s="124"/>
      <c r="AW73" s="126" t="str">
        <f t="shared" si="27"/>
        <v/>
      </c>
      <c r="AX73" s="126" t="str">
        <f t="shared" si="28"/>
        <v/>
      </c>
      <c r="AY73" s="64" t="str">
        <f t="shared" si="29"/>
        <v/>
      </c>
      <c r="AZ73" s="146">
        <v>79.58</v>
      </c>
      <c r="BA73" s="68"/>
      <c r="BB73" s="68"/>
      <c r="BC73" s="68"/>
      <c r="BD73" s="68"/>
      <c r="BE73" s="15"/>
      <c r="BF73" s="5">
        <f t="shared" si="30"/>
        <v>12852</v>
      </c>
      <c r="BG73" s="42">
        <v>4459</v>
      </c>
      <c r="BH73" s="42">
        <v>2352</v>
      </c>
      <c r="BI73" s="42"/>
      <c r="BJ73" s="42"/>
      <c r="BK73" s="42">
        <v>6041</v>
      </c>
      <c r="BL73" s="42"/>
      <c r="BM73" s="15"/>
    </row>
    <row r="74" spans="1:65" outlineLevel="5" x14ac:dyDescent="0.3">
      <c r="A74" s="22">
        <f t="shared" si="5"/>
        <v>2</v>
      </c>
      <c r="B74" s="9">
        <f t="shared" si="12"/>
        <v>45345</v>
      </c>
      <c r="C74" s="150">
        <v>305892</v>
      </c>
      <c r="D74" s="64">
        <f t="shared" si="21"/>
        <v>33.799999999999997</v>
      </c>
      <c r="E74" s="12">
        <v>33</v>
      </c>
      <c r="F74" s="12">
        <v>34.5</v>
      </c>
      <c r="G74" s="12"/>
      <c r="H74" s="12"/>
      <c r="I74" s="12"/>
      <c r="J74" s="12"/>
      <c r="K74" s="12"/>
      <c r="L74" s="12"/>
      <c r="M74" s="74">
        <f t="shared" si="22"/>
        <v>7.3</v>
      </c>
      <c r="N74" s="83">
        <v>7.3</v>
      </c>
      <c r="O74" s="83">
        <v>7.28</v>
      </c>
      <c r="P74" s="83"/>
      <c r="Q74" s="83"/>
      <c r="R74" s="83"/>
      <c r="S74" s="83"/>
      <c r="T74" s="83"/>
      <c r="U74" s="83"/>
      <c r="V74" s="5" t="str">
        <f t="shared" si="23"/>
        <v/>
      </c>
      <c r="W74" s="41"/>
      <c r="X74" s="41"/>
      <c r="Y74" s="41"/>
      <c r="Z74" s="41"/>
      <c r="AA74" s="41"/>
      <c r="AB74" s="41"/>
      <c r="AC74" s="41"/>
      <c r="AD74" s="41"/>
      <c r="AE74" s="5" t="str">
        <f t="shared" si="24"/>
        <v/>
      </c>
      <c r="AF74" s="41"/>
      <c r="AG74" s="41"/>
      <c r="AH74" s="41"/>
      <c r="AI74" s="41"/>
      <c r="AJ74" s="41"/>
      <c r="AK74" s="41"/>
      <c r="AL74" s="41"/>
      <c r="AM74" s="41"/>
      <c r="AN74" s="45">
        <v>25</v>
      </c>
      <c r="AO74" s="45">
        <v>840</v>
      </c>
      <c r="AP74" s="83"/>
      <c r="AQ74" s="83"/>
      <c r="AR74" s="126" t="str">
        <f t="shared" si="25"/>
        <v/>
      </c>
      <c r="AS74" s="126" t="str">
        <f t="shared" si="26"/>
        <v/>
      </c>
      <c r="AT74" s="45">
        <v>1006</v>
      </c>
      <c r="AU74" s="124"/>
      <c r="AV74" s="124"/>
      <c r="AW74" s="126" t="str">
        <f t="shared" si="27"/>
        <v/>
      </c>
      <c r="AX74" s="126" t="str">
        <f t="shared" si="28"/>
        <v/>
      </c>
      <c r="AY74" s="64" t="str">
        <f t="shared" si="29"/>
        <v/>
      </c>
      <c r="AZ74" s="146">
        <v>80.64</v>
      </c>
      <c r="BA74" s="68">
        <v>62.9</v>
      </c>
      <c r="BB74" s="68">
        <v>36.6</v>
      </c>
      <c r="BC74" s="68">
        <v>3369</v>
      </c>
      <c r="BD74" s="68"/>
      <c r="BE74" s="15"/>
      <c r="BF74" s="5">
        <f t="shared" si="30"/>
        <v>13650</v>
      </c>
      <c r="BG74" s="42">
        <v>5441</v>
      </c>
      <c r="BH74" s="42">
        <v>2352</v>
      </c>
      <c r="BI74" s="42"/>
      <c r="BJ74" s="42"/>
      <c r="BK74" s="42">
        <v>5857</v>
      </c>
      <c r="BL74" s="42"/>
      <c r="BM74" s="15"/>
    </row>
    <row r="75" spans="1:65" outlineLevel="5" x14ac:dyDescent="0.3">
      <c r="A75" s="22">
        <f t="shared" si="5"/>
        <v>2</v>
      </c>
      <c r="B75" s="9">
        <f t="shared" si="12"/>
        <v>45346</v>
      </c>
      <c r="C75" s="150">
        <v>328659</v>
      </c>
      <c r="D75" s="64">
        <f t="shared" si="21"/>
        <v>34</v>
      </c>
      <c r="E75" s="12">
        <v>33.5</v>
      </c>
      <c r="F75" s="12">
        <v>34.5</v>
      </c>
      <c r="G75" s="12"/>
      <c r="H75" s="12"/>
      <c r="I75" s="12"/>
      <c r="J75" s="12"/>
      <c r="K75" s="12"/>
      <c r="L75" s="12"/>
      <c r="M75" s="74">
        <f t="shared" si="22"/>
        <v>7.3</v>
      </c>
      <c r="N75" s="83">
        <v>7.31</v>
      </c>
      <c r="O75" s="83">
        <v>7.29</v>
      </c>
      <c r="P75" s="83"/>
      <c r="Q75" s="83"/>
      <c r="R75" s="83"/>
      <c r="S75" s="83"/>
      <c r="T75" s="83"/>
      <c r="U75" s="83"/>
      <c r="V75" s="5" t="str">
        <f t="shared" si="23"/>
        <v/>
      </c>
      <c r="W75" s="41"/>
      <c r="X75" s="41"/>
      <c r="Y75" s="41"/>
      <c r="Z75" s="41"/>
      <c r="AA75" s="41"/>
      <c r="AB75" s="41"/>
      <c r="AC75" s="41"/>
      <c r="AD75" s="41"/>
      <c r="AE75" s="5" t="str">
        <f t="shared" si="24"/>
        <v/>
      </c>
      <c r="AF75" s="41"/>
      <c r="AG75" s="41"/>
      <c r="AH75" s="41"/>
      <c r="AI75" s="41"/>
      <c r="AJ75" s="41"/>
      <c r="AK75" s="41"/>
      <c r="AL75" s="41"/>
      <c r="AM75" s="41"/>
      <c r="AN75" s="45">
        <v>22.850924918389556</v>
      </c>
      <c r="AO75" s="45">
        <v>919</v>
      </c>
      <c r="AP75" s="83"/>
      <c r="AQ75" s="83"/>
      <c r="AR75" s="126" t="str">
        <f t="shared" si="25"/>
        <v/>
      </c>
      <c r="AS75" s="126" t="str">
        <f t="shared" si="26"/>
        <v/>
      </c>
      <c r="AT75" s="45">
        <v>989</v>
      </c>
      <c r="AU75" s="128"/>
      <c r="AV75" s="129"/>
      <c r="AW75" s="126" t="str">
        <f t="shared" si="27"/>
        <v/>
      </c>
      <c r="AX75" s="126" t="str">
        <f t="shared" si="28"/>
        <v/>
      </c>
      <c r="AY75" s="64" t="str">
        <f t="shared" si="29"/>
        <v/>
      </c>
      <c r="AZ75" s="146">
        <v>80.03</v>
      </c>
      <c r="BA75" s="68"/>
      <c r="BB75" s="68"/>
      <c r="BC75" s="68"/>
      <c r="BD75" s="68"/>
      <c r="BE75" s="15"/>
      <c r="BF75" s="5">
        <f t="shared" si="30"/>
        <v>14169</v>
      </c>
      <c r="BG75" s="42">
        <v>5727</v>
      </c>
      <c r="BH75" s="42">
        <v>2352</v>
      </c>
      <c r="BI75" s="42"/>
      <c r="BJ75" s="42"/>
      <c r="BK75" s="42">
        <v>6090</v>
      </c>
      <c r="BL75" s="42"/>
      <c r="BM75" s="15"/>
    </row>
    <row r="76" spans="1:65" outlineLevel="5" x14ac:dyDescent="0.3">
      <c r="A76" s="22">
        <f t="shared" si="5"/>
        <v>2</v>
      </c>
      <c r="B76" s="9">
        <f t="shared" si="12"/>
        <v>45347</v>
      </c>
      <c r="C76" s="150">
        <v>339889</v>
      </c>
      <c r="D76" s="64">
        <f t="shared" si="21"/>
        <v>33.799999999999997</v>
      </c>
      <c r="E76" s="12">
        <v>34</v>
      </c>
      <c r="F76" s="12">
        <v>33.5</v>
      </c>
      <c r="G76" s="12"/>
      <c r="H76" s="12"/>
      <c r="I76" s="12"/>
      <c r="J76" s="12"/>
      <c r="K76" s="12"/>
      <c r="L76" s="12"/>
      <c r="M76" s="74">
        <f t="shared" si="22"/>
        <v>7.3</v>
      </c>
      <c r="N76" s="83">
        <v>7.3</v>
      </c>
      <c r="O76" s="83">
        <v>7.26</v>
      </c>
      <c r="P76" s="83"/>
      <c r="Q76" s="83"/>
      <c r="R76" s="83"/>
      <c r="S76" s="83"/>
      <c r="T76" s="83"/>
      <c r="U76" s="83"/>
      <c r="V76" s="5" t="str">
        <f t="shared" si="23"/>
        <v/>
      </c>
      <c r="W76" s="41"/>
      <c r="X76" s="41"/>
      <c r="Y76" s="41"/>
      <c r="Z76" s="41"/>
      <c r="AA76" s="41"/>
      <c r="AB76" s="41"/>
      <c r="AC76" s="41"/>
      <c r="AD76" s="41"/>
      <c r="AE76" s="5" t="str">
        <f t="shared" si="24"/>
        <v/>
      </c>
      <c r="AF76" s="41"/>
      <c r="AG76" s="41"/>
      <c r="AH76" s="41"/>
      <c r="AI76" s="41"/>
      <c r="AJ76" s="41"/>
      <c r="AK76" s="41"/>
      <c r="AL76" s="41"/>
      <c r="AM76" s="41"/>
      <c r="AN76" s="45">
        <v>23.542600896860986</v>
      </c>
      <c r="AO76" s="45">
        <v>892</v>
      </c>
      <c r="AP76" s="110"/>
      <c r="AQ76" s="111"/>
      <c r="AR76" s="126" t="str">
        <f t="shared" si="25"/>
        <v/>
      </c>
      <c r="AS76" s="126" t="str">
        <f t="shared" si="26"/>
        <v/>
      </c>
      <c r="AT76" s="45">
        <v>976</v>
      </c>
      <c r="AU76" s="128"/>
      <c r="AV76" s="129"/>
      <c r="AW76" s="126" t="str">
        <f t="shared" si="27"/>
        <v/>
      </c>
      <c r="AX76" s="126" t="str">
        <f t="shared" si="28"/>
        <v/>
      </c>
      <c r="AY76" s="64" t="str">
        <f t="shared" si="29"/>
        <v/>
      </c>
      <c r="AZ76" s="146">
        <v>80.760000000000005</v>
      </c>
      <c r="BA76" s="68"/>
      <c r="BB76" s="68"/>
      <c r="BC76" s="68"/>
      <c r="BD76" s="68"/>
      <c r="BE76" s="15"/>
      <c r="BF76" s="5">
        <f t="shared" si="30"/>
        <v>12094</v>
      </c>
      <c r="BG76" s="42">
        <v>3888</v>
      </c>
      <c r="BH76" s="42">
        <v>2352</v>
      </c>
      <c r="BI76" s="42"/>
      <c r="BJ76" s="42"/>
      <c r="BK76" s="42">
        <v>5854</v>
      </c>
      <c r="BL76" s="42"/>
      <c r="BM76" s="15"/>
    </row>
    <row r="77" spans="1:65" outlineLevel="5" x14ac:dyDescent="0.3">
      <c r="A77" s="22">
        <f t="shared" si="5"/>
        <v>2</v>
      </c>
      <c r="B77" s="9">
        <f t="shared" si="12"/>
        <v>45348</v>
      </c>
      <c r="C77" s="150">
        <v>320506</v>
      </c>
      <c r="D77" s="64">
        <f t="shared" si="21"/>
        <v>33.799999999999997</v>
      </c>
      <c r="E77" s="12">
        <v>33.5</v>
      </c>
      <c r="F77" s="12">
        <v>34</v>
      </c>
      <c r="G77" s="12"/>
      <c r="H77" s="12"/>
      <c r="I77" s="12"/>
      <c r="J77" s="12"/>
      <c r="K77" s="12"/>
      <c r="L77" s="12"/>
      <c r="M77" s="74">
        <f t="shared" si="22"/>
        <v>7.3</v>
      </c>
      <c r="N77" s="83">
        <v>7.3</v>
      </c>
      <c r="O77" s="83">
        <v>7.31</v>
      </c>
      <c r="P77" s="83"/>
      <c r="Q77" s="83"/>
      <c r="R77" s="83"/>
      <c r="S77" s="83"/>
      <c r="T77" s="83"/>
      <c r="U77" s="83"/>
      <c r="V77" s="5" t="str">
        <f t="shared" si="23"/>
        <v/>
      </c>
      <c r="W77" s="41"/>
      <c r="X77" s="41"/>
      <c r="Y77" s="41"/>
      <c r="Z77" s="41"/>
      <c r="AA77" s="41"/>
      <c r="AB77" s="41"/>
      <c r="AC77" s="41"/>
      <c r="AD77" s="41"/>
      <c r="AE77" s="5" t="str">
        <f t="shared" si="24"/>
        <v/>
      </c>
      <c r="AF77" s="41"/>
      <c r="AG77" s="41"/>
      <c r="AH77" s="41"/>
      <c r="AI77" s="41"/>
      <c r="AJ77" s="41"/>
      <c r="AK77" s="41"/>
      <c r="AL77" s="41"/>
      <c r="AM77" s="41"/>
      <c r="AN77" s="45">
        <v>22.058823529411764</v>
      </c>
      <c r="AO77" s="45">
        <v>952</v>
      </c>
      <c r="AP77" s="110"/>
      <c r="AQ77" s="111"/>
      <c r="AR77" s="126" t="str">
        <f t="shared" si="25"/>
        <v/>
      </c>
      <c r="AS77" s="126" t="str">
        <f t="shared" si="26"/>
        <v/>
      </c>
      <c r="AT77" s="45">
        <v>1017</v>
      </c>
      <c r="AU77" s="128"/>
      <c r="AV77" s="129"/>
      <c r="AW77" s="126" t="str">
        <f t="shared" si="27"/>
        <v/>
      </c>
      <c r="AX77" s="126" t="str">
        <f t="shared" si="28"/>
        <v/>
      </c>
      <c r="AY77" s="64" t="str">
        <f t="shared" si="29"/>
        <v/>
      </c>
      <c r="AZ77" s="146">
        <v>80.12</v>
      </c>
      <c r="BA77" s="68"/>
      <c r="BB77" s="68"/>
      <c r="BC77" s="68"/>
      <c r="BD77" s="68"/>
      <c r="BE77" s="15"/>
      <c r="BF77" s="5">
        <f t="shared" si="30"/>
        <v>13482</v>
      </c>
      <c r="BG77" s="42">
        <v>5319</v>
      </c>
      <c r="BH77" s="42">
        <v>2352</v>
      </c>
      <c r="BI77" s="42"/>
      <c r="BJ77" s="42"/>
      <c r="BK77" s="42">
        <v>5811</v>
      </c>
      <c r="BL77" s="42"/>
      <c r="BM77" s="15"/>
    </row>
    <row r="78" spans="1:65" outlineLevel="5" x14ac:dyDescent="0.3">
      <c r="A78" s="22">
        <f t="shared" si="5"/>
        <v>2</v>
      </c>
      <c r="B78" s="9">
        <f t="shared" si="12"/>
        <v>45349</v>
      </c>
      <c r="C78" s="150">
        <v>314945</v>
      </c>
      <c r="D78" s="64">
        <f t="shared" si="21"/>
        <v>33.299999999999997</v>
      </c>
      <c r="E78" s="12">
        <v>34</v>
      </c>
      <c r="F78" s="12">
        <v>32.5</v>
      </c>
      <c r="G78" s="12"/>
      <c r="H78" s="12"/>
      <c r="I78" s="12"/>
      <c r="J78" s="12"/>
      <c r="K78" s="12"/>
      <c r="L78" s="12"/>
      <c r="M78" s="74">
        <f t="shared" si="22"/>
        <v>7.3</v>
      </c>
      <c r="N78" s="83">
        <v>7.24</v>
      </c>
      <c r="O78" s="83">
        <v>7.33</v>
      </c>
      <c r="P78" s="83"/>
      <c r="Q78" s="83"/>
      <c r="R78" s="83"/>
      <c r="S78" s="83"/>
      <c r="T78" s="83"/>
      <c r="U78" s="83"/>
      <c r="V78" s="5">
        <f t="shared" si="23"/>
        <v>463</v>
      </c>
      <c r="W78" s="41">
        <v>680</v>
      </c>
      <c r="X78" s="41">
        <v>246</v>
      </c>
      <c r="Y78" s="41"/>
      <c r="Z78" s="41"/>
      <c r="AA78" s="41"/>
      <c r="AB78" s="41"/>
      <c r="AC78" s="41"/>
      <c r="AD78" s="41"/>
      <c r="AE78" s="5">
        <f t="shared" si="24"/>
        <v>4542.5</v>
      </c>
      <c r="AF78" s="41">
        <v>4400</v>
      </c>
      <c r="AG78" s="41">
        <v>4685</v>
      </c>
      <c r="AH78" s="41"/>
      <c r="AI78" s="41"/>
      <c r="AJ78" s="41"/>
      <c r="AK78" s="41"/>
      <c r="AL78" s="41"/>
      <c r="AM78" s="41"/>
      <c r="AN78" s="45">
        <v>21.560574948665298</v>
      </c>
      <c r="AO78" s="45">
        <v>974</v>
      </c>
      <c r="AP78" s="110">
        <v>5.71</v>
      </c>
      <c r="AQ78" s="111">
        <v>4.6900000000000004</v>
      </c>
      <c r="AR78" s="126">
        <f t="shared" si="25"/>
        <v>82.136602451838897</v>
      </c>
      <c r="AS78" s="126">
        <f t="shared" si="26"/>
        <v>17.863397548161103</v>
      </c>
      <c r="AT78" s="45">
        <v>1054</v>
      </c>
      <c r="AU78" s="128">
        <v>2.91</v>
      </c>
      <c r="AV78" s="129">
        <v>2.0499999999999998</v>
      </c>
      <c r="AW78" s="126">
        <f t="shared" si="27"/>
        <v>70.446735395188995</v>
      </c>
      <c r="AX78" s="126">
        <f t="shared" si="28"/>
        <v>29.553264604811005</v>
      </c>
      <c r="AY78" s="64">
        <f t="shared" si="29"/>
        <v>48.157881687906077</v>
      </c>
      <c r="AZ78" s="146">
        <v>82.26</v>
      </c>
      <c r="BA78" s="68"/>
      <c r="BB78" s="68"/>
      <c r="BC78" s="68"/>
      <c r="BD78" s="68"/>
      <c r="BE78" s="15"/>
      <c r="BF78" s="5">
        <f t="shared" si="30"/>
        <v>12117</v>
      </c>
      <c r="BG78" s="42">
        <v>5003</v>
      </c>
      <c r="BH78" s="42">
        <v>2352</v>
      </c>
      <c r="BI78" s="42"/>
      <c r="BJ78" s="42"/>
      <c r="BK78" s="42">
        <v>4762</v>
      </c>
      <c r="BL78" s="42"/>
      <c r="BM78" s="15"/>
    </row>
    <row r="79" spans="1:65" outlineLevel="5" x14ac:dyDescent="0.3">
      <c r="A79" s="22">
        <f t="shared" si="5"/>
        <v>2</v>
      </c>
      <c r="B79" s="144">
        <f t="shared" si="12"/>
        <v>45350</v>
      </c>
      <c r="C79" s="150">
        <v>311901</v>
      </c>
      <c r="D79" s="64">
        <f t="shared" si="21"/>
        <v>33</v>
      </c>
      <c r="E79" s="12">
        <v>32.5</v>
      </c>
      <c r="F79" s="12">
        <v>33.5</v>
      </c>
      <c r="G79" s="12"/>
      <c r="H79" s="12"/>
      <c r="I79" s="12"/>
      <c r="J79" s="12"/>
      <c r="K79" s="12"/>
      <c r="L79" s="12"/>
      <c r="M79" s="74">
        <f t="shared" si="22"/>
        <v>7.3</v>
      </c>
      <c r="N79" s="83">
        <v>7.26</v>
      </c>
      <c r="O79" s="83">
        <v>7.29</v>
      </c>
      <c r="P79" s="83"/>
      <c r="Q79" s="83"/>
      <c r="R79" s="83"/>
      <c r="S79" s="83"/>
      <c r="T79" s="83"/>
      <c r="U79" s="83"/>
      <c r="V79" s="5" t="str">
        <f t="shared" si="23"/>
        <v/>
      </c>
      <c r="W79" s="41"/>
      <c r="X79" s="41"/>
      <c r="Y79" s="41"/>
      <c r="Z79" s="41"/>
      <c r="AA79" s="41"/>
      <c r="AB79" s="41"/>
      <c r="AC79" s="41"/>
      <c r="AD79" s="41"/>
      <c r="AE79" s="5" t="str">
        <f t="shared" si="24"/>
        <v/>
      </c>
      <c r="AF79" s="41"/>
      <c r="AG79" s="41"/>
      <c r="AH79" s="41"/>
      <c r="AI79" s="41"/>
      <c r="AJ79" s="41"/>
      <c r="AK79" s="41"/>
      <c r="AL79" s="41"/>
      <c r="AM79" s="41"/>
      <c r="AN79" s="45">
        <v>24.249422632794456</v>
      </c>
      <c r="AO79" s="45">
        <v>866</v>
      </c>
      <c r="AP79" s="110"/>
      <c r="AQ79" s="111"/>
      <c r="AR79" s="126" t="str">
        <f t="shared" si="25"/>
        <v/>
      </c>
      <c r="AS79" s="126" t="str">
        <f t="shared" si="26"/>
        <v/>
      </c>
      <c r="AT79" s="45">
        <v>993</v>
      </c>
      <c r="AU79" s="128"/>
      <c r="AV79" s="129"/>
      <c r="AW79" s="126" t="str">
        <f t="shared" si="27"/>
        <v/>
      </c>
      <c r="AX79" s="126" t="str">
        <f t="shared" si="28"/>
        <v/>
      </c>
      <c r="AY79" s="64" t="str">
        <f t="shared" si="29"/>
        <v/>
      </c>
      <c r="AZ79" s="146">
        <v>82.67</v>
      </c>
      <c r="BA79" s="68"/>
      <c r="BB79" s="68"/>
      <c r="BC79" s="68"/>
      <c r="BD79" s="68"/>
      <c r="BE79" s="15"/>
      <c r="BF79" s="5">
        <f t="shared" si="30"/>
        <v>13213</v>
      </c>
      <c r="BG79" s="42">
        <v>5089</v>
      </c>
      <c r="BH79" s="42">
        <v>2352</v>
      </c>
      <c r="BI79" s="42"/>
      <c r="BJ79" s="42"/>
      <c r="BK79" s="42">
        <v>5772</v>
      </c>
      <c r="BL79" s="42"/>
      <c r="BM79" s="15"/>
    </row>
    <row r="80" spans="1:65" ht="17.25" outlineLevel="5" thickBot="1" x14ac:dyDescent="0.35">
      <c r="A80" s="145">
        <f t="shared" si="5"/>
        <v>2</v>
      </c>
      <c r="B80" s="49">
        <f t="shared" si="12"/>
        <v>45351</v>
      </c>
      <c r="C80" s="51">
        <v>311815</v>
      </c>
      <c r="D80" s="64">
        <f t="shared" si="21"/>
        <v>33.5</v>
      </c>
      <c r="E80" s="12">
        <v>33.5</v>
      </c>
      <c r="F80" s="12">
        <v>33.5</v>
      </c>
      <c r="G80" s="12"/>
      <c r="H80" s="12"/>
      <c r="I80" s="12"/>
      <c r="J80" s="12"/>
      <c r="K80" s="12"/>
      <c r="L80" s="12"/>
      <c r="M80" s="74">
        <f t="shared" si="22"/>
        <v>7.3</v>
      </c>
      <c r="N80" s="83">
        <v>7.27</v>
      </c>
      <c r="O80" s="83">
        <v>7.31</v>
      </c>
      <c r="P80" s="83"/>
      <c r="Q80" s="83"/>
      <c r="R80" s="83"/>
      <c r="S80" s="83"/>
      <c r="T80" s="83"/>
      <c r="U80" s="83"/>
      <c r="V80" s="5" t="str">
        <f t="shared" si="23"/>
        <v/>
      </c>
      <c r="W80" s="41"/>
      <c r="X80" s="41"/>
      <c r="Y80" s="41"/>
      <c r="Z80" s="41"/>
      <c r="AA80" s="41"/>
      <c r="AB80" s="41"/>
      <c r="AC80" s="41"/>
      <c r="AD80" s="41"/>
      <c r="AE80" s="5" t="str">
        <f t="shared" si="24"/>
        <v/>
      </c>
      <c r="AF80" s="41"/>
      <c r="AG80" s="41"/>
      <c r="AH80" s="41"/>
      <c r="AI80" s="41"/>
      <c r="AJ80" s="41"/>
      <c r="AK80" s="41"/>
      <c r="AL80" s="41"/>
      <c r="AM80" s="41"/>
      <c r="AN80" s="41">
        <v>23.051591657519211</v>
      </c>
      <c r="AO80" s="41">
        <v>911</v>
      </c>
      <c r="AP80" s="110"/>
      <c r="AQ80" s="111"/>
      <c r="AR80" s="126" t="str">
        <f t="shared" si="25"/>
        <v/>
      </c>
      <c r="AS80" s="126" t="str">
        <f t="shared" si="26"/>
        <v/>
      </c>
      <c r="AT80" s="127">
        <v>1025</v>
      </c>
      <c r="AU80" s="128"/>
      <c r="AV80" s="129"/>
      <c r="AW80" s="126" t="str">
        <f t="shared" si="27"/>
        <v/>
      </c>
      <c r="AX80" s="126" t="str">
        <f t="shared" si="28"/>
        <v/>
      </c>
      <c r="AY80" s="64" t="str">
        <f t="shared" si="29"/>
        <v/>
      </c>
      <c r="AZ80" s="97">
        <v>78.05</v>
      </c>
      <c r="BA80" s="68"/>
      <c r="BB80" s="68"/>
      <c r="BC80" s="68"/>
      <c r="BD80" s="68"/>
      <c r="BE80" s="15"/>
      <c r="BF80" s="5">
        <f t="shared" si="30"/>
        <v>14030</v>
      </c>
      <c r="BG80" s="41">
        <v>5843</v>
      </c>
      <c r="BH80" s="42">
        <v>2352</v>
      </c>
      <c r="BI80" s="42"/>
      <c r="BJ80" s="42"/>
      <c r="BK80" s="42">
        <v>5835</v>
      </c>
      <c r="BL80" s="42"/>
      <c r="BM80" s="15"/>
    </row>
    <row r="81" spans="1:65" outlineLevel="4" x14ac:dyDescent="0.3">
      <c r="A81" s="156" t="s">
        <v>36</v>
      </c>
      <c r="B81" s="157"/>
      <c r="C81" s="50">
        <f t="shared" ref="C81:BM81" si="31">SUBTOTAL(4,C52:C80)</f>
        <v>349415</v>
      </c>
      <c r="D81" s="60">
        <f t="shared" si="31"/>
        <v>37.299999999999997</v>
      </c>
      <c r="E81" s="28">
        <f t="shared" si="31"/>
        <v>38</v>
      </c>
      <c r="F81" s="28">
        <f t="shared" si="31"/>
        <v>38.5</v>
      </c>
      <c r="G81" s="28">
        <f t="shared" si="31"/>
        <v>0</v>
      </c>
      <c r="H81" s="28">
        <f t="shared" si="31"/>
        <v>0</v>
      </c>
      <c r="I81" s="28">
        <f t="shared" si="31"/>
        <v>0</v>
      </c>
      <c r="J81" s="28">
        <f t="shared" si="31"/>
        <v>0</v>
      </c>
      <c r="K81" s="28">
        <f t="shared" si="31"/>
        <v>0</v>
      </c>
      <c r="L81" s="28">
        <f t="shared" si="31"/>
        <v>0</v>
      </c>
      <c r="M81" s="71">
        <f t="shared" si="31"/>
        <v>7.4</v>
      </c>
      <c r="N81" s="82">
        <f t="shared" si="31"/>
        <v>7.38</v>
      </c>
      <c r="O81" s="82">
        <f t="shared" si="31"/>
        <v>7.4</v>
      </c>
      <c r="P81" s="82">
        <f t="shared" si="31"/>
        <v>0</v>
      </c>
      <c r="Q81" s="82">
        <f t="shared" si="31"/>
        <v>0</v>
      </c>
      <c r="R81" s="82">
        <f t="shared" si="31"/>
        <v>0</v>
      </c>
      <c r="S81" s="82">
        <f t="shared" si="31"/>
        <v>0</v>
      </c>
      <c r="T81" s="82">
        <f t="shared" si="31"/>
        <v>0</v>
      </c>
      <c r="U81" s="82">
        <f t="shared" si="31"/>
        <v>0</v>
      </c>
      <c r="V81" s="29">
        <f t="shared" si="31"/>
        <v>463</v>
      </c>
      <c r="W81" s="39">
        <f t="shared" si="31"/>
        <v>680</v>
      </c>
      <c r="X81" s="39">
        <f t="shared" si="31"/>
        <v>533</v>
      </c>
      <c r="Y81" s="39">
        <f t="shared" si="31"/>
        <v>0</v>
      </c>
      <c r="Z81" s="39">
        <f t="shared" si="31"/>
        <v>0</v>
      </c>
      <c r="AA81" s="39">
        <f t="shared" si="31"/>
        <v>0</v>
      </c>
      <c r="AB81" s="39">
        <f t="shared" si="31"/>
        <v>0</v>
      </c>
      <c r="AC81" s="39">
        <f t="shared" si="31"/>
        <v>0</v>
      </c>
      <c r="AD81" s="39">
        <f t="shared" si="31"/>
        <v>0</v>
      </c>
      <c r="AE81" s="29">
        <f t="shared" si="31"/>
        <v>5037.5</v>
      </c>
      <c r="AF81" s="39">
        <f t="shared" si="31"/>
        <v>5230</v>
      </c>
      <c r="AG81" s="39">
        <f t="shared" si="31"/>
        <v>4845</v>
      </c>
      <c r="AH81" s="39">
        <f t="shared" si="31"/>
        <v>0</v>
      </c>
      <c r="AI81" s="39">
        <f t="shared" si="31"/>
        <v>0</v>
      </c>
      <c r="AJ81" s="39">
        <f t="shared" si="31"/>
        <v>0</v>
      </c>
      <c r="AK81" s="39">
        <f t="shared" si="31"/>
        <v>0</v>
      </c>
      <c r="AL81" s="39">
        <f t="shared" si="31"/>
        <v>0</v>
      </c>
      <c r="AM81" s="39">
        <f t="shared" si="31"/>
        <v>0</v>
      </c>
      <c r="AN81" s="39">
        <f t="shared" si="31"/>
        <v>26.481715006305169</v>
      </c>
      <c r="AO81" s="39">
        <f t="shared" si="31"/>
        <v>1239</v>
      </c>
      <c r="AP81" s="104">
        <f t="shared" si="31"/>
        <v>5.86</v>
      </c>
      <c r="AQ81" s="105">
        <f t="shared" si="31"/>
        <v>4.83</v>
      </c>
      <c r="AR81" s="106">
        <f t="shared" si="31"/>
        <v>84.325396825396822</v>
      </c>
      <c r="AS81" s="106">
        <f t="shared" si="31"/>
        <v>17.863397548161103</v>
      </c>
      <c r="AT81" s="107">
        <f t="shared" si="31"/>
        <v>1191</v>
      </c>
      <c r="AU81" s="108">
        <f t="shared" si="31"/>
        <v>2.95</v>
      </c>
      <c r="AV81" s="109">
        <f t="shared" si="31"/>
        <v>2.11</v>
      </c>
      <c r="AW81" s="106">
        <f t="shared" si="31"/>
        <v>73.454545454545453</v>
      </c>
      <c r="AX81" s="106">
        <f t="shared" si="31"/>
        <v>30.281690140845058</v>
      </c>
      <c r="AY81" s="60">
        <f t="shared" si="31"/>
        <v>55.636251255504867</v>
      </c>
      <c r="AZ81" s="96">
        <f t="shared" si="31"/>
        <v>82.67</v>
      </c>
      <c r="BA81" s="67">
        <f t="shared" si="31"/>
        <v>63.2</v>
      </c>
      <c r="BB81" s="67">
        <f t="shared" si="31"/>
        <v>36.799999999999997</v>
      </c>
      <c r="BC81" s="67">
        <f t="shared" si="31"/>
        <v>3805</v>
      </c>
      <c r="BD81" s="67">
        <f t="shared" si="31"/>
        <v>0</v>
      </c>
      <c r="BE81" s="27">
        <f t="shared" si="31"/>
        <v>0</v>
      </c>
      <c r="BF81" s="29">
        <f t="shared" si="31"/>
        <v>18638</v>
      </c>
      <c r="BG81" s="39">
        <f t="shared" si="31"/>
        <v>10141</v>
      </c>
      <c r="BH81" s="40">
        <f t="shared" si="31"/>
        <v>2352</v>
      </c>
      <c r="BI81" s="40">
        <f t="shared" si="31"/>
        <v>0</v>
      </c>
      <c r="BJ81" s="40">
        <f t="shared" si="31"/>
        <v>0</v>
      </c>
      <c r="BK81" s="40">
        <f t="shared" si="31"/>
        <v>6257</v>
      </c>
      <c r="BL81" s="40">
        <f t="shared" si="31"/>
        <v>0</v>
      </c>
      <c r="BM81" s="27">
        <f t="shared" si="31"/>
        <v>0</v>
      </c>
    </row>
    <row r="82" spans="1:65" outlineLevel="3" x14ac:dyDescent="0.3">
      <c r="A82" s="158" t="s">
        <v>25</v>
      </c>
      <c r="B82" s="159"/>
      <c r="C82" s="51">
        <f t="shared" ref="C82:BM82" si="32">SUBTOTAL(5,C52:C80)</f>
        <v>285616</v>
      </c>
      <c r="D82" s="61">
        <f t="shared" si="32"/>
        <v>33</v>
      </c>
      <c r="E82" s="12">
        <f t="shared" si="32"/>
        <v>32.5</v>
      </c>
      <c r="F82" s="12">
        <f t="shared" si="32"/>
        <v>32.5</v>
      </c>
      <c r="G82" s="12">
        <f t="shared" si="32"/>
        <v>0</v>
      </c>
      <c r="H82" s="12">
        <f t="shared" si="32"/>
        <v>0</v>
      </c>
      <c r="I82" s="12">
        <f t="shared" si="32"/>
        <v>0</v>
      </c>
      <c r="J82" s="12">
        <f t="shared" si="32"/>
        <v>0</v>
      </c>
      <c r="K82" s="12">
        <f t="shared" si="32"/>
        <v>0</v>
      </c>
      <c r="L82" s="12">
        <f t="shared" si="32"/>
        <v>0</v>
      </c>
      <c r="M82" s="72">
        <f t="shared" si="32"/>
        <v>7.2</v>
      </c>
      <c r="N82" s="83">
        <f t="shared" si="32"/>
        <v>7.22</v>
      </c>
      <c r="O82" s="83">
        <f t="shared" si="32"/>
        <v>7.2</v>
      </c>
      <c r="P82" s="83">
        <f t="shared" si="32"/>
        <v>0</v>
      </c>
      <c r="Q82" s="83">
        <f t="shared" si="32"/>
        <v>0</v>
      </c>
      <c r="R82" s="83">
        <f t="shared" si="32"/>
        <v>0</v>
      </c>
      <c r="S82" s="83">
        <f t="shared" si="32"/>
        <v>0</v>
      </c>
      <c r="T82" s="83">
        <f t="shared" si="32"/>
        <v>0</v>
      </c>
      <c r="U82" s="83">
        <f t="shared" si="32"/>
        <v>0</v>
      </c>
      <c r="V82" s="6">
        <f t="shared" si="32"/>
        <v>392</v>
      </c>
      <c r="W82" s="41">
        <f t="shared" si="32"/>
        <v>333</v>
      </c>
      <c r="X82" s="41">
        <f t="shared" si="32"/>
        <v>246</v>
      </c>
      <c r="Y82" s="41">
        <f t="shared" si="32"/>
        <v>0</v>
      </c>
      <c r="Z82" s="41">
        <f t="shared" si="32"/>
        <v>0</v>
      </c>
      <c r="AA82" s="41">
        <f t="shared" si="32"/>
        <v>0</v>
      </c>
      <c r="AB82" s="41">
        <f t="shared" si="32"/>
        <v>0</v>
      </c>
      <c r="AC82" s="41">
        <f t="shared" si="32"/>
        <v>0</v>
      </c>
      <c r="AD82" s="41">
        <f t="shared" si="32"/>
        <v>0</v>
      </c>
      <c r="AE82" s="6">
        <f t="shared" si="32"/>
        <v>4542.5</v>
      </c>
      <c r="AF82" s="41">
        <f t="shared" si="32"/>
        <v>4400</v>
      </c>
      <c r="AG82" s="41">
        <f t="shared" si="32"/>
        <v>4450</v>
      </c>
      <c r="AH82" s="41">
        <f t="shared" si="32"/>
        <v>0</v>
      </c>
      <c r="AI82" s="41">
        <f t="shared" si="32"/>
        <v>0</v>
      </c>
      <c r="AJ82" s="41">
        <f t="shared" si="32"/>
        <v>0</v>
      </c>
      <c r="AK82" s="41">
        <f t="shared" si="32"/>
        <v>0</v>
      </c>
      <c r="AL82" s="41">
        <f t="shared" si="32"/>
        <v>0</v>
      </c>
      <c r="AM82" s="41">
        <f t="shared" si="32"/>
        <v>0</v>
      </c>
      <c r="AN82" s="41">
        <f t="shared" si="32"/>
        <v>16.949152542372882</v>
      </c>
      <c r="AO82" s="41">
        <f t="shared" si="32"/>
        <v>793</v>
      </c>
      <c r="AP82" s="110">
        <f t="shared" si="32"/>
        <v>3.59</v>
      </c>
      <c r="AQ82" s="111">
        <f t="shared" si="32"/>
        <v>3.01</v>
      </c>
      <c r="AR82" s="112">
        <f t="shared" si="32"/>
        <v>82.136602451838897</v>
      </c>
      <c r="AS82" s="112">
        <f t="shared" si="32"/>
        <v>15.674603174603178</v>
      </c>
      <c r="AT82" s="113">
        <f t="shared" si="32"/>
        <v>909</v>
      </c>
      <c r="AU82" s="114">
        <f t="shared" si="32"/>
        <v>2.75</v>
      </c>
      <c r="AV82" s="115">
        <f t="shared" si="32"/>
        <v>1.98</v>
      </c>
      <c r="AW82" s="112">
        <f t="shared" si="32"/>
        <v>69.718309859154942</v>
      </c>
      <c r="AX82" s="112">
        <f t="shared" si="32"/>
        <v>26.545454545454547</v>
      </c>
      <c r="AY82" s="61">
        <f t="shared" si="32"/>
        <v>46.433500936606542</v>
      </c>
      <c r="AZ82" s="97">
        <f t="shared" si="32"/>
        <v>78.010000000000005</v>
      </c>
      <c r="BA82" s="68">
        <f t="shared" si="32"/>
        <v>62.2</v>
      </c>
      <c r="BB82" s="68">
        <f t="shared" si="32"/>
        <v>36.200000000000003</v>
      </c>
      <c r="BC82" s="68">
        <f t="shared" si="32"/>
        <v>2792</v>
      </c>
      <c r="BD82" s="68">
        <f t="shared" si="32"/>
        <v>0</v>
      </c>
      <c r="BE82" s="15">
        <f t="shared" si="32"/>
        <v>0</v>
      </c>
      <c r="BF82" s="6">
        <f t="shared" si="32"/>
        <v>10593</v>
      </c>
      <c r="BG82" s="41">
        <f t="shared" si="32"/>
        <v>2096</v>
      </c>
      <c r="BH82" s="42">
        <f t="shared" si="32"/>
        <v>2352</v>
      </c>
      <c r="BI82" s="42">
        <f t="shared" si="32"/>
        <v>0</v>
      </c>
      <c r="BJ82" s="42">
        <f t="shared" si="32"/>
        <v>0</v>
      </c>
      <c r="BK82" s="42">
        <f t="shared" si="32"/>
        <v>4762</v>
      </c>
      <c r="BL82" s="42">
        <f t="shared" si="32"/>
        <v>0</v>
      </c>
      <c r="BM82" s="15">
        <f t="shared" si="32"/>
        <v>0</v>
      </c>
    </row>
    <row r="83" spans="1:65" outlineLevel="2" x14ac:dyDescent="0.3">
      <c r="A83" s="158" t="s">
        <v>14</v>
      </c>
      <c r="B83" s="159"/>
      <c r="C83" s="51">
        <f>IFERROR(SUBTOTAL(1,C52:C80),"")</f>
        <v>307791.41379310342</v>
      </c>
      <c r="D83" s="61">
        <f t="shared" ref="D83:BM83" si="33">IFERROR(SUBTOTAL(1,D52:D80),"")</f>
        <v>34.868965517241371</v>
      </c>
      <c r="E83" s="12">
        <f t="shared" si="33"/>
        <v>34.568965517241381</v>
      </c>
      <c r="F83" s="12">
        <f t="shared" si="33"/>
        <v>35.120689655172413</v>
      </c>
      <c r="G83" s="12" t="str">
        <f t="shared" si="33"/>
        <v/>
      </c>
      <c r="H83" s="12" t="str">
        <f t="shared" si="33"/>
        <v/>
      </c>
      <c r="I83" s="12" t="str">
        <f t="shared" si="33"/>
        <v/>
      </c>
      <c r="J83" s="12" t="str">
        <f t="shared" si="33"/>
        <v/>
      </c>
      <c r="K83" s="12" t="str">
        <f t="shared" si="33"/>
        <v/>
      </c>
      <c r="L83" s="12" t="str">
        <f t="shared" si="33"/>
        <v/>
      </c>
      <c r="M83" s="72">
        <f t="shared" si="33"/>
        <v>7.3000000000000043</v>
      </c>
      <c r="N83" s="83">
        <f t="shared" si="33"/>
        <v>7.2996551724137939</v>
      </c>
      <c r="O83" s="83">
        <f t="shared" si="33"/>
        <v>7.2820689655172419</v>
      </c>
      <c r="P83" s="83" t="str">
        <f t="shared" si="33"/>
        <v/>
      </c>
      <c r="Q83" s="83" t="str">
        <f t="shared" si="33"/>
        <v/>
      </c>
      <c r="R83" s="83" t="str">
        <f t="shared" si="33"/>
        <v/>
      </c>
      <c r="S83" s="83" t="str">
        <f t="shared" si="33"/>
        <v/>
      </c>
      <c r="T83" s="83" t="str">
        <f t="shared" si="33"/>
        <v/>
      </c>
      <c r="U83" s="83" t="str">
        <f t="shared" si="33"/>
        <v/>
      </c>
      <c r="V83" s="6">
        <f t="shared" si="33"/>
        <v>435.5</v>
      </c>
      <c r="W83" s="41">
        <f t="shared" si="33"/>
        <v>443.25</v>
      </c>
      <c r="X83" s="41">
        <f t="shared" si="33"/>
        <v>427.75</v>
      </c>
      <c r="Y83" s="41" t="str">
        <f t="shared" si="33"/>
        <v/>
      </c>
      <c r="Z83" s="41" t="str">
        <f t="shared" si="33"/>
        <v/>
      </c>
      <c r="AA83" s="41" t="str">
        <f t="shared" si="33"/>
        <v/>
      </c>
      <c r="AB83" s="41" t="str">
        <f t="shared" si="33"/>
        <v/>
      </c>
      <c r="AC83" s="41" t="str">
        <f t="shared" si="33"/>
        <v/>
      </c>
      <c r="AD83" s="41" t="str">
        <f t="shared" si="33"/>
        <v/>
      </c>
      <c r="AE83" s="6">
        <f t="shared" si="33"/>
        <v>4725</v>
      </c>
      <c r="AF83" s="41">
        <f t="shared" si="33"/>
        <v>4832.5</v>
      </c>
      <c r="AG83" s="41">
        <f t="shared" si="33"/>
        <v>4617.5</v>
      </c>
      <c r="AH83" s="41" t="str">
        <f t="shared" si="33"/>
        <v/>
      </c>
      <c r="AI83" s="41" t="str">
        <f t="shared" si="33"/>
        <v/>
      </c>
      <c r="AJ83" s="41" t="str">
        <f t="shared" si="33"/>
        <v/>
      </c>
      <c r="AK83" s="41" t="str">
        <f t="shared" si="33"/>
        <v/>
      </c>
      <c r="AL83" s="41" t="str">
        <f t="shared" si="33"/>
        <v/>
      </c>
      <c r="AM83" s="41" t="str">
        <f t="shared" si="33"/>
        <v/>
      </c>
      <c r="AN83" s="41">
        <f t="shared" si="33"/>
        <v>22.583714492746747</v>
      </c>
      <c r="AO83" s="41">
        <f t="shared" si="33"/>
        <v>941.17241379310349</v>
      </c>
      <c r="AP83" s="110">
        <f t="shared" si="33"/>
        <v>5.05</v>
      </c>
      <c r="AQ83" s="111">
        <f t="shared" si="33"/>
        <v>4.1950000000000003</v>
      </c>
      <c r="AR83" s="112">
        <f t="shared" si="33"/>
        <v>83.182304652605808</v>
      </c>
      <c r="AS83" s="112">
        <f t="shared" si="33"/>
        <v>16.817695347394181</v>
      </c>
      <c r="AT83" s="113">
        <f t="shared" si="33"/>
        <v>1051.4137931034484</v>
      </c>
      <c r="AU83" s="114">
        <f t="shared" si="33"/>
        <v>2.8624999999999998</v>
      </c>
      <c r="AV83" s="115">
        <f t="shared" si="33"/>
        <v>2.04</v>
      </c>
      <c r="AW83" s="112">
        <f t="shared" si="33"/>
        <v>71.286253609425728</v>
      </c>
      <c r="AX83" s="112">
        <f t="shared" si="33"/>
        <v>28.713746390574265</v>
      </c>
      <c r="AY83" s="61">
        <f t="shared" si="33"/>
        <v>49.69792378023805</v>
      </c>
      <c r="AZ83" s="97">
        <f t="shared" si="33"/>
        <v>80.995517241379332</v>
      </c>
      <c r="BA83" s="68">
        <f t="shared" si="33"/>
        <v>62.875000000000007</v>
      </c>
      <c r="BB83" s="68">
        <f t="shared" si="33"/>
        <v>36.475000000000001</v>
      </c>
      <c r="BC83" s="68">
        <f t="shared" si="33"/>
        <v>3334</v>
      </c>
      <c r="BD83" s="68" t="str">
        <f t="shared" si="33"/>
        <v/>
      </c>
      <c r="BE83" s="15" t="str">
        <f>IFERROR(SUBTOTAL(1,BE52:BE80),"")</f>
        <v/>
      </c>
      <c r="BF83" s="6">
        <f t="shared" si="33"/>
        <v>14292</v>
      </c>
      <c r="BG83" s="41">
        <f t="shared" si="33"/>
        <v>5941.9310344827591</v>
      </c>
      <c r="BH83" s="42">
        <f t="shared" si="33"/>
        <v>2352</v>
      </c>
      <c r="BI83" s="42" t="str">
        <f t="shared" si="33"/>
        <v/>
      </c>
      <c r="BJ83" s="42" t="str">
        <f t="shared" si="33"/>
        <v/>
      </c>
      <c r="BK83" s="42">
        <f t="shared" si="33"/>
        <v>5998.0689655172409</v>
      </c>
      <c r="BL83" s="42" t="str">
        <f t="shared" si="33"/>
        <v/>
      </c>
      <c r="BM83" s="15" t="str">
        <f t="shared" si="33"/>
        <v/>
      </c>
    </row>
    <row r="84" spans="1:65" ht="17.25" outlineLevel="1" thickBot="1" x14ac:dyDescent="0.35">
      <c r="A84" s="160" t="s">
        <v>59</v>
      </c>
      <c r="B84" s="161"/>
      <c r="C84" s="52">
        <f>SUBTOTAL(9,C52:C80)</f>
        <v>8925951</v>
      </c>
      <c r="D84" s="62"/>
      <c r="E84" s="30"/>
      <c r="F84" s="30"/>
      <c r="G84" s="30"/>
      <c r="H84" s="30"/>
      <c r="I84" s="30"/>
      <c r="J84" s="30"/>
      <c r="K84" s="30"/>
      <c r="L84" s="30"/>
      <c r="M84" s="73"/>
      <c r="N84" s="84"/>
      <c r="O84" s="84"/>
      <c r="P84" s="84"/>
      <c r="Q84" s="84"/>
      <c r="R84" s="84"/>
      <c r="S84" s="84"/>
      <c r="T84" s="84"/>
      <c r="U84" s="84"/>
      <c r="V84" s="93"/>
      <c r="W84" s="94"/>
      <c r="X84" s="94"/>
      <c r="Y84" s="94"/>
      <c r="Z84" s="94"/>
      <c r="AA84" s="94"/>
      <c r="AB84" s="94"/>
      <c r="AC84" s="94"/>
      <c r="AD84" s="94"/>
      <c r="AE84" s="93"/>
      <c r="AF84" s="94"/>
      <c r="AG84" s="94"/>
      <c r="AH84" s="94"/>
      <c r="AI84" s="94"/>
      <c r="AJ84" s="94"/>
      <c r="AK84" s="94"/>
      <c r="AL84" s="94"/>
      <c r="AM84" s="94"/>
      <c r="AN84" s="94"/>
      <c r="AO84" s="43">
        <f>SUBTOTAL(9,AO52:AO80)</f>
        <v>27294</v>
      </c>
      <c r="AP84" s="116"/>
      <c r="AQ84" s="117"/>
      <c r="AR84" s="118"/>
      <c r="AS84" s="118"/>
      <c r="AT84" s="119">
        <f>SUBTOTAL(9,AT52:AT80)</f>
        <v>30491</v>
      </c>
      <c r="AU84" s="120"/>
      <c r="AV84" s="121"/>
      <c r="AW84" s="118"/>
      <c r="AX84" s="118"/>
      <c r="AY84" s="62"/>
      <c r="AZ84" s="98"/>
      <c r="BA84" s="69"/>
      <c r="BB84" s="69"/>
      <c r="BC84" s="69"/>
      <c r="BD84" s="69"/>
      <c r="BE84" s="16">
        <f>SUBTOTAL(9,BE52:BE80)</f>
        <v>0</v>
      </c>
      <c r="BF84" s="7">
        <f t="shared" ref="BF84:BM84" si="34">SUBTOTAL(9,BF52:BF80)</f>
        <v>414468</v>
      </c>
      <c r="BG84" s="43">
        <f t="shared" si="34"/>
        <v>172316</v>
      </c>
      <c r="BH84" s="44">
        <f t="shared" si="34"/>
        <v>68208</v>
      </c>
      <c r="BI84" s="44">
        <f t="shared" si="34"/>
        <v>0</v>
      </c>
      <c r="BJ84" s="44">
        <f t="shared" si="34"/>
        <v>0</v>
      </c>
      <c r="BK84" s="44">
        <f t="shared" si="34"/>
        <v>173944</v>
      </c>
      <c r="BL84" s="44">
        <f t="shared" si="34"/>
        <v>0</v>
      </c>
      <c r="BM84" s="16">
        <f t="shared" si="34"/>
        <v>0</v>
      </c>
    </row>
    <row r="85" spans="1:65" outlineLevel="5" x14ac:dyDescent="0.3">
      <c r="A85" s="21">
        <f t="shared" si="5"/>
        <v>3</v>
      </c>
      <c r="B85" s="8">
        <f>B80+1</f>
        <v>45352</v>
      </c>
      <c r="C85" s="149">
        <v>324544</v>
      </c>
      <c r="D85" s="64">
        <f t="shared" ref="D85:D115" si="35">IFERROR(ROUND(AVERAGE(E85:L85),1),"")</f>
        <v>33.1</v>
      </c>
      <c r="E85" s="12">
        <v>34.200000000000003</v>
      </c>
      <c r="F85" s="12">
        <v>32</v>
      </c>
      <c r="G85" s="12"/>
      <c r="H85" s="12"/>
      <c r="I85" s="12"/>
      <c r="J85" s="12"/>
      <c r="K85" s="12"/>
      <c r="L85" s="12"/>
      <c r="M85" s="74">
        <f t="shared" ref="M85:M115" si="36">IFERROR(ROUND(AVERAGE(N85:U85),1),"")</f>
        <v>7.2</v>
      </c>
      <c r="N85" s="83">
        <v>7.25</v>
      </c>
      <c r="O85" s="83">
        <v>7.21</v>
      </c>
      <c r="P85" s="83"/>
      <c r="Q85" s="83"/>
      <c r="R85" s="83"/>
      <c r="S85" s="83"/>
      <c r="T85" s="83"/>
      <c r="U85" s="83"/>
      <c r="V85" s="5" t="str">
        <f t="shared" ref="V85:V115" si="37">IFERROR(ROUND(AVERAGE(W85:AD85),1),"")</f>
        <v/>
      </c>
      <c r="W85" s="41"/>
      <c r="X85" s="41"/>
      <c r="Y85" s="41"/>
      <c r="Z85" s="41"/>
      <c r="AA85" s="41"/>
      <c r="AB85" s="41"/>
      <c r="AC85" s="41"/>
      <c r="AD85" s="41"/>
      <c r="AE85" s="5" t="str">
        <f t="shared" ref="AE85:AE115" si="38">IFERROR(ROUND(AVERAGE(AF85:AM85),1),"")</f>
        <v/>
      </c>
      <c r="AF85" s="41"/>
      <c r="AG85" s="41"/>
      <c r="AH85" s="41"/>
      <c r="AI85" s="41"/>
      <c r="AJ85" s="41"/>
      <c r="AK85" s="41"/>
      <c r="AL85" s="41"/>
      <c r="AM85" s="41"/>
      <c r="AN85" s="45">
        <v>22.629310344827587</v>
      </c>
      <c r="AO85" s="45">
        <v>928</v>
      </c>
      <c r="AP85" s="110"/>
      <c r="AQ85" s="111"/>
      <c r="AR85" s="126" t="str">
        <f t="shared" ref="AR85:AR115" si="39">IFERROR(AQ85/AP85*100,"")</f>
        <v/>
      </c>
      <c r="AS85" s="126" t="str">
        <f t="shared" ref="AS85:AS115" si="40">IFERROR(100-AR85,"")</f>
        <v/>
      </c>
      <c r="AT85" s="45">
        <v>1010</v>
      </c>
      <c r="AU85" s="128"/>
      <c r="AV85" s="129"/>
      <c r="AW85" s="126" t="str">
        <f t="shared" ref="AW85:AW115" si="41">IFERROR(AV85/AU85*100,"")</f>
        <v/>
      </c>
      <c r="AX85" s="126" t="str">
        <f t="shared" ref="AX85:AX115" si="42">IFERROR(100-AW85,"")</f>
        <v/>
      </c>
      <c r="AY85" s="64" t="str">
        <f t="shared" ref="AY85:AY115" si="43">IFERROR((1-((AW85*AS85)/(AX85*AR85)))*100,"")</f>
        <v/>
      </c>
      <c r="AZ85" s="97">
        <v>81.680000000000007</v>
      </c>
      <c r="BA85" s="68"/>
      <c r="BB85" s="68"/>
      <c r="BC85" s="68"/>
      <c r="BD85" s="68"/>
      <c r="BE85" s="15"/>
      <c r="BF85" s="5">
        <f t="shared" ref="BF85:BF115" si="44">IF(SUM(BG85:BM85)=0,"",SUM(BG85:BM85))</f>
        <v>17826</v>
      </c>
      <c r="BG85" s="42">
        <v>9336</v>
      </c>
      <c r="BH85" s="42">
        <v>2352</v>
      </c>
      <c r="BI85" s="42"/>
      <c r="BJ85" s="42"/>
      <c r="BK85" s="42">
        <v>6138</v>
      </c>
      <c r="BL85" s="42"/>
      <c r="BM85" s="15"/>
    </row>
    <row r="86" spans="1:65" outlineLevel="5" x14ac:dyDescent="0.3">
      <c r="A86" s="22">
        <f t="shared" si="5"/>
        <v>3</v>
      </c>
      <c r="B86" s="9">
        <f t="shared" ref="B86:B149" si="45">B85+1</f>
        <v>45353</v>
      </c>
      <c r="C86" s="150">
        <v>309882</v>
      </c>
      <c r="D86" s="64">
        <f t="shared" si="35"/>
        <v>34.299999999999997</v>
      </c>
      <c r="E86" s="12">
        <v>33.5</v>
      </c>
      <c r="F86" s="12">
        <v>35</v>
      </c>
      <c r="G86" s="12"/>
      <c r="H86" s="12"/>
      <c r="I86" s="12"/>
      <c r="J86" s="12"/>
      <c r="K86" s="12"/>
      <c r="L86" s="12"/>
      <c r="M86" s="74">
        <f t="shared" si="36"/>
        <v>7.3</v>
      </c>
      <c r="N86" s="83">
        <v>7.27</v>
      </c>
      <c r="O86" s="83">
        <v>7.24</v>
      </c>
      <c r="P86" s="83"/>
      <c r="Q86" s="83"/>
      <c r="R86" s="83"/>
      <c r="S86" s="83"/>
      <c r="T86" s="83"/>
      <c r="U86" s="83"/>
      <c r="V86" s="5" t="str">
        <f t="shared" si="37"/>
        <v/>
      </c>
      <c r="W86" s="41"/>
      <c r="X86" s="41"/>
      <c r="Y86" s="41"/>
      <c r="Z86" s="41"/>
      <c r="AA86" s="41"/>
      <c r="AB86" s="41"/>
      <c r="AC86" s="41"/>
      <c r="AD86" s="41"/>
      <c r="AE86" s="5" t="str">
        <f t="shared" si="38"/>
        <v/>
      </c>
      <c r="AF86" s="41"/>
      <c r="AG86" s="41"/>
      <c r="AH86" s="41"/>
      <c r="AI86" s="41"/>
      <c r="AJ86" s="41"/>
      <c r="AK86" s="41"/>
      <c r="AL86" s="41"/>
      <c r="AM86" s="41"/>
      <c r="AN86" s="45">
        <v>24.881516587677726</v>
      </c>
      <c r="AO86" s="45">
        <v>844</v>
      </c>
      <c r="AP86" s="110"/>
      <c r="AQ86" s="111"/>
      <c r="AR86" s="126" t="str">
        <f t="shared" si="39"/>
        <v/>
      </c>
      <c r="AS86" s="126" t="str">
        <f t="shared" si="40"/>
        <v/>
      </c>
      <c r="AT86" s="45">
        <v>950</v>
      </c>
      <c r="AU86" s="128"/>
      <c r="AV86" s="129"/>
      <c r="AW86" s="126" t="str">
        <f t="shared" si="41"/>
        <v/>
      </c>
      <c r="AX86" s="126" t="str">
        <f t="shared" si="42"/>
        <v/>
      </c>
      <c r="AY86" s="64" t="str">
        <f t="shared" si="43"/>
        <v/>
      </c>
      <c r="AZ86" s="97">
        <v>82.01</v>
      </c>
      <c r="BA86" s="68"/>
      <c r="BB86" s="68"/>
      <c r="BC86" s="68"/>
      <c r="BD86" s="68"/>
      <c r="BE86" s="15"/>
      <c r="BF86" s="5">
        <f t="shared" si="44"/>
        <v>17139</v>
      </c>
      <c r="BG86" s="42">
        <v>8765</v>
      </c>
      <c r="BH86" s="42">
        <v>2352</v>
      </c>
      <c r="BI86" s="42"/>
      <c r="BJ86" s="42"/>
      <c r="BK86" s="42">
        <v>6022</v>
      </c>
      <c r="BL86" s="42"/>
      <c r="BM86" s="15"/>
    </row>
    <row r="87" spans="1:65" outlineLevel="5" x14ac:dyDescent="0.3">
      <c r="A87" s="22">
        <f t="shared" si="5"/>
        <v>3</v>
      </c>
      <c r="B87" s="9">
        <f t="shared" si="45"/>
        <v>45354</v>
      </c>
      <c r="C87" s="150">
        <v>310084</v>
      </c>
      <c r="D87" s="64">
        <f t="shared" si="35"/>
        <v>35.799999999999997</v>
      </c>
      <c r="E87" s="12">
        <v>35.5</v>
      </c>
      <c r="F87" s="12">
        <v>36</v>
      </c>
      <c r="G87" s="12"/>
      <c r="H87" s="12"/>
      <c r="I87" s="12"/>
      <c r="J87" s="12"/>
      <c r="K87" s="12"/>
      <c r="L87" s="12"/>
      <c r="M87" s="74">
        <f t="shared" si="36"/>
        <v>7.3</v>
      </c>
      <c r="N87" s="83">
        <v>7.24</v>
      </c>
      <c r="O87" s="83">
        <v>7.27</v>
      </c>
      <c r="P87" s="83"/>
      <c r="Q87" s="83"/>
      <c r="R87" s="83"/>
      <c r="S87" s="83"/>
      <c r="T87" s="83"/>
      <c r="U87" s="83"/>
      <c r="V87" s="5" t="str">
        <f t="shared" si="37"/>
        <v/>
      </c>
      <c r="W87" s="41"/>
      <c r="X87" s="41"/>
      <c r="Y87" s="41"/>
      <c r="Z87" s="41"/>
      <c r="AA87" s="41"/>
      <c r="AB87" s="41"/>
      <c r="AC87" s="41"/>
      <c r="AD87" s="41"/>
      <c r="AE87" s="5" t="str">
        <f t="shared" si="38"/>
        <v/>
      </c>
      <c r="AF87" s="41"/>
      <c r="AG87" s="41"/>
      <c r="AH87" s="41"/>
      <c r="AI87" s="41"/>
      <c r="AJ87" s="41"/>
      <c r="AK87" s="41"/>
      <c r="AL87" s="41"/>
      <c r="AM87" s="41"/>
      <c r="AN87" s="45">
        <v>28.225806451612904</v>
      </c>
      <c r="AO87" s="45">
        <v>744</v>
      </c>
      <c r="AP87" s="110"/>
      <c r="AQ87" s="111"/>
      <c r="AR87" s="126" t="str">
        <f t="shared" si="39"/>
        <v/>
      </c>
      <c r="AS87" s="126" t="str">
        <f t="shared" si="40"/>
        <v/>
      </c>
      <c r="AT87" s="45">
        <v>880</v>
      </c>
      <c r="AU87" s="128"/>
      <c r="AV87" s="129"/>
      <c r="AW87" s="126" t="str">
        <f t="shared" si="41"/>
        <v/>
      </c>
      <c r="AX87" s="126" t="str">
        <f t="shared" si="42"/>
        <v/>
      </c>
      <c r="AY87" s="64" t="str">
        <f t="shared" si="43"/>
        <v/>
      </c>
      <c r="AZ87" s="97">
        <v>81.59</v>
      </c>
      <c r="BA87" s="68"/>
      <c r="BB87" s="68"/>
      <c r="BC87" s="68"/>
      <c r="BD87" s="68"/>
      <c r="BE87" s="15"/>
      <c r="BF87" s="5">
        <f t="shared" si="44"/>
        <v>17316</v>
      </c>
      <c r="BG87" s="42">
        <v>9198</v>
      </c>
      <c r="BH87" s="42">
        <v>2352</v>
      </c>
      <c r="BI87" s="42"/>
      <c r="BJ87" s="42"/>
      <c r="BK87" s="42">
        <v>5766</v>
      </c>
      <c r="BL87" s="42"/>
      <c r="BM87" s="15"/>
    </row>
    <row r="88" spans="1:65" outlineLevel="5" x14ac:dyDescent="0.3">
      <c r="A88" s="22">
        <f t="shared" si="5"/>
        <v>3</v>
      </c>
      <c r="B88" s="9">
        <f t="shared" si="45"/>
        <v>45355</v>
      </c>
      <c r="C88" s="150">
        <v>305988</v>
      </c>
      <c r="D88" s="64">
        <f t="shared" si="35"/>
        <v>36.799999999999997</v>
      </c>
      <c r="E88" s="12">
        <v>37</v>
      </c>
      <c r="F88" s="12">
        <v>36.5</v>
      </c>
      <c r="G88" s="12"/>
      <c r="H88" s="12"/>
      <c r="I88" s="12"/>
      <c r="J88" s="12"/>
      <c r="K88" s="12"/>
      <c r="L88" s="12"/>
      <c r="M88" s="74">
        <f t="shared" si="36"/>
        <v>7.3</v>
      </c>
      <c r="N88" s="83">
        <v>7.3</v>
      </c>
      <c r="O88" s="83">
        <v>7.35</v>
      </c>
      <c r="P88" s="83"/>
      <c r="Q88" s="83"/>
      <c r="R88" s="83"/>
      <c r="S88" s="83"/>
      <c r="T88" s="83"/>
      <c r="U88" s="83"/>
      <c r="V88" s="5" t="str">
        <f t="shared" si="37"/>
        <v/>
      </c>
      <c r="W88" s="41"/>
      <c r="X88" s="41"/>
      <c r="Y88" s="41"/>
      <c r="Z88" s="41"/>
      <c r="AA88" s="41"/>
      <c r="AB88" s="41"/>
      <c r="AC88" s="41"/>
      <c r="AD88" s="41"/>
      <c r="AE88" s="5" t="str">
        <f t="shared" si="38"/>
        <v/>
      </c>
      <c r="AF88" s="41"/>
      <c r="AG88" s="41"/>
      <c r="AH88" s="41"/>
      <c r="AI88" s="41"/>
      <c r="AJ88" s="41"/>
      <c r="AK88" s="41"/>
      <c r="AL88" s="41"/>
      <c r="AM88" s="41"/>
      <c r="AN88" s="45">
        <v>24.852071005917161</v>
      </c>
      <c r="AO88" s="45">
        <v>845</v>
      </c>
      <c r="AP88" s="110"/>
      <c r="AQ88" s="111"/>
      <c r="AR88" s="126" t="str">
        <f t="shared" si="39"/>
        <v/>
      </c>
      <c r="AS88" s="126" t="str">
        <f t="shared" si="40"/>
        <v/>
      </c>
      <c r="AT88" s="45">
        <v>935</v>
      </c>
      <c r="AU88" s="128"/>
      <c r="AV88" s="129"/>
      <c r="AW88" s="126" t="str">
        <f t="shared" si="41"/>
        <v/>
      </c>
      <c r="AX88" s="126" t="str">
        <f t="shared" si="42"/>
        <v/>
      </c>
      <c r="AY88" s="64" t="str">
        <f t="shared" si="43"/>
        <v/>
      </c>
      <c r="AZ88" s="97">
        <v>81.36</v>
      </c>
      <c r="BA88" s="68"/>
      <c r="BB88" s="68"/>
      <c r="BC88" s="68"/>
      <c r="BD88" s="68"/>
      <c r="BE88" s="15"/>
      <c r="BF88" s="5">
        <f t="shared" si="44"/>
        <v>16354</v>
      </c>
      <c r="BG88" s="42">
        <v>8015</v>
      </c>
      <c r="BH88" s="42">
        <v>2352</v>
      </c>
      <c r="BI88" s="42"/>
      <c r="BJ88" s="42"/>
      <c r="BK88" s="42">
        <v>5987</v>
      </c>
      <c r="BL88" s="42"/>
      <c r="BM88" s="15"/>
    </row>
    <row r="89" spans="1:65" outlineLevel="5" x14ac:dyDescent="0.3">
      <c r="A89" s="22">
        <f t="shared" si="5"/>
        <v>3</v>
      </c>
      <c r="B89" s="9">
        <f t="shared" si="45"/>
        <v>45356</v>
      </c>
      <c r="C89" s="150">
        <v>344739</v>
      </c>
      <c r="D89" s="64">
        <f t="shared" si="35"/>
        <v>36.299999999999997</v>
      </c>
      <c r="E89" s="12">
        <v>36.5</v>
      </c>
      <c r="F89" s="12">
        <v>36</v>
      </c>
      <c r="G89" s="12"/>
      <c r="H89" s="12"/>
      <c r="I89" s="12"/>
      <c r="J89" s="12"/>
      <c r="K89" s="12"/>
      <c r="L89" s="12"/>
      <c r="M89" s="74">
        <f t="shared" si="36"/>
        <v>7.4</v>
      </c>
      <c r="N89" s="83">
        <v>7.47</v>
      </c>
      <c r="O89" s="83">
        <v>7.34</v>
      </c>
      <c r="P89" s="83"/>
      <c r="Q89" s="83"/>
      <c r="R89" s="83"/>
      <c r="S89" s="83"/>
      <c r="T89" s="83"/>
      <c r="U89" s="83"/>
      <c r="V89" s="5">
        <f t="shared" si="37"/>
        <v>182</v>
      </c>
      <c r="W89" s="41">
        <v>91</v>
      </c>
      <c r="X89" s="41">
        <v>273</v>
      </c>
      <c r="Y89" s="41"/>
      <c r="Z89" s="41"/>
      <c r="AA89" s="41"/>
      <c r="AB89" s="41"/>
      <c r="AC89" s="41"/>
      <c r="AD89" s="41"/>
      <c r="AE89" s="5">
        <f t="shared" si="38"/>
        <v>5025</v>
      </c>
      <c r="AF89" s="41">
        <v>5420</v>
      </c>
      <c r="AG89" s="41">
        <v>4630</v>
      </c>
      <c r="AH89" s="41"/>
      <c r="AI89" s="41"/>
      <c r="AJ89" s="41"/>
      <c r="AK89" s="41"/>
      <c r="AL89" s="41"/>
      <c r="AM89" s="41"/>
      <c r="AN89" s="45">
        <v>24.277456647398843</v>
      </c>
      <c r="AO89" s="45">
        <v>865</v>
      </c>
      <c r="AP89" s="110">
        <v>5.37</v>
      </c>
      <c r="AQ89" s="111">
        <v>4.66</v>
      </c>
      <c r="AR89" s="126">
        <f t="shared" si="39"/>
        <v>86.778398510242084</v>
      </c>
      <c r="AS89" s="126">
        <f t="shared" si="40"/>
        <v>13.221601489757916</v>
      </c>
      <c r="AT89" s="45">
        <v>979</v>
      </c>
      <c r="AU89" s="128">
        <v>2.94</v>
      </c>
      <c r="AV89" s="129">
        <v>2</v>
      </c>
      <c r="AW89" s="126">
        <f t="shared" si="41"/>
        <v>68.027210884353735</v>
      </c>
      <c r="AX89" s="126">
        <f t="shared" si="42"/>
        <v>31.972789115646265</v>
      </c>
      <c r="AY89" s="64">
        <f t="shared" si="43"/>
        <v>67.582869144370378</v>
      </c>
      <c r="AZ89" s="97">
        <v>80.290000000000006</v>
      </c>
      <c r="BA89" s="68"/>
      <c r="BB89" s="68"/>
      <c r="BC89" s="68"/>
      <c r="BD89" s="68"/>
      <c r="BE89" s="15"/>
      <c r="BF89" s="5">
        <f t="shared" si="44"/>
        <v>13728</v>
      </c>
      <c r="BG89" s="42">
        <v>5321</v>
      </c>
      <c r="BH89" s="42">
        <v>2352</v>
      </c>
      <c r="BI89" s="42"/>
      <c r="BJ89" s="42"/>
      <c r="BK89" s="42">
        <v>6055</v>
      </c>
      <c r="BL89" s="42"/>
      <c r="BM89" s="15"/>
    </row>
    <row r="90" spans="1:65" outlineLevel="5" x14ac:dyDescent="0.3">
      <c r="A90" s="22">
        <f t="shared" si="5"/>
        <v>3</v>
      </c>
      <c r="B90" s="9">
        <f t="shared" si="45"/>
        <v>45357</v>
      </c>
      <c r="C90" s="150">
        <v>320470</v>
      </c>
      <c r="D90" s="64">
        <f t="shared" si="35"/>
        <v>36.5</v>
      </c>
      <c r="E90" s="12">
        <v>36</v>
      </c>
      <c r="F90" s="12">
        <v>37</v>
      </c>
      <c r="G90" s="12"/>
      <c r="H90" s="12"/>
      <c r="I90" s="12"/>
      <c r="J90" s="12"/>
      <c r="K90" s="12"/>
      <c r="L90" s="12"/>
      <c r="M90" s="74">
        <f t="shared" si="36"/>
        <v>7.3</v>
      </c>
      <c r="N90" s="83">
        <v>7.33</v>
      </c>
      <c r="O90" s="83">
        <v>7.23</v>
      </c>
      <c r="P90" s="83"/>
      <c r="Q90" s="83"/>
      <c r="R90" s="83"/>
      <c r="S90" s="83"/>
      <c r="T90" s="83"/>
      <c r="U90" s="83"/>
      <c r="V90" s="5" t="str">
        <f t="shared" si="37"/>
        <v/>
      </c>
      <c r="W90" s="41"/>
      <c r="X90" s="41"/>
      <c r="Y90" s="41"/>
      <c r="Z90" s="41"/>
      <c r="AA90" s="41"/>
      <c r="AB90" s="41"/>
      <c r="AC90" s="41"/>
      <c r="AD90" s="41"/>
      <c r="AE90" s="5" t="str">
        <f t="shared" si="38"/>
        <v/>
      </c>
      <c r="AF90" s="41"/>
      <c r="AG90" s="41"/>
      <c r="AH90" s="41"/>
      <c r="AI90" s="41"/>
      <c r="AJ90" s="41"/>
      <c r="AK90" s="41"/>
      <c r="AL90" s="41"/>
      <c r="AM90" s="41"/>
      <c r="AN90" s="45">
        <v>26.348808030112924</v>
      </c>
      <c r="AO90" s="45">
        <v>797</v>
      </c>
      <c r="AP90" s="110"/>
      <c r="AQ90" s="111"/>
      <c r="AR90" s="126" t="str">
        <f t="shared" si="39"/>
        <v/>
      </c>
      <c r="AS90" s="126" t="str">
        <f t="shared" si="40"/>
        <v/>
      </c>
      <c r="AT90" s="45">
        <v>877</v>
      </c>
      <c r="AU90" s="128"/>
      <c r="AV90" s="129"/>
      <c r="AW90" s="126" t="str">
        <f t="shared" si="41"/>
        <v/>
      </c>
      <c r="AX90" s="126" t="str">
        <f t="shared" si="42"/>
        <v/>
      </c>
      <c r="AY90" s="64" t="str">
        <f t="shared" si="43"/>
        <v/>
      </c>
      <c r="AZ90" s="97">
        <v>82.28</v>
      </c>
      <c r="BA90" s="68"/>
      <c r="BB90" s="68"/>
      <c r="BC90" s="68"/>
      <c r="BD90" s="68"/>
      <c r="BE90" s="15"/>
      <c r="BF90" s="5">
        <f t="shared" si="44"/>
        <v>13201</v>
      </c>
      <c r="BG90" s="42">
        <v>4984</v>
      </c>
      <c r="BH90" s="42">
        <v>2352</v>
      </c>
      <c r="BI90" s="42"/>
      <c r="BJ90" s="42"/>
      <c r="BK90" s="42">
        <v>5865</v>
      </c>
      <c r="BL90" s="42"/>
      <c r="BM90" s="15"/>
    </row>
    <row r="91" spans="1:65" outlineLevel="5" x14ac:dyDescent="0.3">
      <c r="A91" s="22">
        <f t="shared" ref="A91:A162" si="46">MONTH(B91)</f>
        <v>3</v>
      </c>
      <c r="B91" s="9">
        <f t="shared" si="45"/>
        <v>45358</v>
      </c>
      <c r="C91" s="150">
        <v>305407</v>
      </c>
      <c r="D91" s="64">
        <f t="shared" si="35"/>
        <v>36.5</v>
      </c>
      <c r="E91" s="12">
        <v>37</v>
      </c>
      <c r="F91" s="12">
        <v>36</v>
      </c>
      <c r="G91" s="12"/>
      <c r="H91" s="12"/>
      <c r="I91" s="12"/>
      <c r="J91" s="12"/>
      <c r="K91" s="12"/>
      <c r="L91" s="12"/>
      <c r="M91" s="74">
        <f t="shared" si="36"/>
        <v>7.3</v>
      </c>
      <c r="N91" s="83">
        <v>7.3</v>
      </c>
      <c r="O91" s="83">
        <v>7.26</v>
      </c>
      <c r="P91" s="83"/>
      <c r="Q91" s="83"/>
      <c r="R91" s="83"/>
      <c r="S91" s="83"/>
      <c r="T91" s="83"/>
      <c r="U91" s="83"/>
      <c r="V91" s="5" t="str">
        <f t="shared" si="37"/>
        <v/>
      </c>
      <c r="W91" s="41"/>
      <c r="X91" s="41"/>
      <c r="Y91" s="41"/>
      <c r="Z91" s="41"/>
      <c r="AA91" s="41"/>
      <c r="AB91" s="41"/>
      <c r="AC91" s="41"/>
      <c r="AD91" s="41"/>
      <c r="AE91" s="5" t="str">
        <f t="shared" si="38"/>
        <v/>
      </c>
      <c r="AF91" s="41"/>
      <c r="AG91" s="41"/>
      <c r="AH91" s="41"/>
      <c r="AI91" s="41"/>
      <c r="AJ91" s="41"/>
      <c r="AK91" s="41"/>
      <c r="AL91" s="41"/>
      <c r="AM91" s="41"/>
      <c r="AN91" s="45">
        <v>28.571428571428573</v>
      </c>
      <c r="AO91" s="45">
        <v>735</v>
      </c>
      <c r="AP91" s="110"/>
      <c r="AQ91" s="111"/>
      <c r="AR91" s="126" t="str">
        <f t="shared" si="39"/>
        <v/>
      </c>
      <c r="AS91" s="126" t="str">
        <f t="shared" si="40"/>
        <v/>
      </c>
      <c r="AT91" s="45">
        <v>825</v>
      </c>
      <c r="AU91" s="128"/>
      <c r="AV91" s="129"/>
      <c r="AW91" s="126" t="str">
        <f t="shared" si="41"/>
        <v/>
      </c>
      <c r="AX91" s="126" t="str">
        <f t="shared" si="42"/>
        <v/>
      </c>
      <c r="AY91" s="64" t="str">
        <f t="shared" si="43"/>
        <v/>
      </c>
      <c r="AZ91" s="97">
        <v>81.040000000000006</v>
      </c>
      <c r="BA91" s="68"/>
      <c r="BB91" s="68"/>
      <c r="BC91" s="68"/>
      <c r="BD91" s="68"/>
      <c r="BE91" s="15"/>
      <c r="BF91" s="5">
        <f t="shared" si="44"/>
        <v>13641</v>
      </c>
      <c r="BG91" s="42">
        <v>5235</v>
      </c>
      <c r="BH91" s="42">
        <v>2352</v>
      </c>
      <c r="BI91" s="42"/>
      <c r="BJ91" s="42"/>
      <c r="BK91" s="42">
        <v>6054</v>
      </c>
      <c r="BL91" s="42"/>
      <c r="BM91" s="15"/>
    </row>
    <row r="92" spans="1:65" outlineLevel="5" x14ac:dyDescent="0.3">
      <c r="A92" s="22">
        <f t="shared" si="46"/>
        <v>3</v>
      </c>
      <c r="B92" s="9">
        <f t="shared" si="45"/>
        <v>45359</v>
      </c>
      <c r="C92" s="150">
        <v>307202</v>
      </c>
      <c r="D92" s="64">
        <f t="shared" si="35"/>
        <v>36</v>
      </c>
      <c r="E92" s="12">
        <v>37</v>
      </c>
      <c r="F92" s="12">
        <v>35</v>
      </c>
      <c r="G92" s="12"/>
      <c r="H92" s="12"/>
      <c r="I92" s="12"/>
      <c r="J92" s="12"/>
      <c r="K92" s="12"/>
      <c r="L92" s="12"/>
      <c r="M92" s="74">
        <f t="shared" si="36"/>
        <v>7.3</v>
      </c>
      <c r="N92" s="83">
        <v>7.34</v>
      </c>
      <c r="O92" s="83">
        <v>7.32</v>
      </c>
      <c r="P92" s="83"/>
      <c r="Q92" s="83"/>
      <c r="R92" s="83"/>
      <c r="S92" s="83"/>
      <c r="T92" s="83"/>
      <c r="U92" s="83"/>
      <c r="V92" s="5" t="str">
        <f t="shared" si="37"/>
        <v/>
      </c>
      <c r="W92" s="41"/>
      <c r="X92" s="41"/>
      <c r="Y92" s="41"/>
      <c r="Z92" s="41"/>
      <c r="AA92" s="41"/>
      <c r="AB92" s="41"/>
      <c r="AC92" s="41"/>
      <c r="AD92" s="41"/>
      <c r="AE92" s="5" t="str">
        <f t="shared" si="38"/>
        <v/>
      </c>
      <c r="AF92" s="41"/>
      <c r="AG92" s="41"/>
      <c r="AH92" s="41"/>
      <c r="AI92" s="41"/>
      <c r="AJ92" s="41"/>
      <c r="AK92" s="41"/>
      <c r="AL92" s="41"/>
      <c r="AM92" s="41"/>
      <c r="AN92" s="45">
        <v>30.346820809248555</v>
      </c>
      <c r="AO92" s="45">
        <v>692</v>
      </c>
      <c r="AP92" s="110"/>
      <c r="AQ92" s="111"/>
      <c r="AR92" s="126" t="str">
        <f t="shared" si="39"/>
        <v/>
      </c>
      <c r="AS92" s="126" t="str">
        <f t="shared" si="40"/>
        <v/>
      </c>
      <c r="AT92" s="45">
        <v>804</v>
      </c>
      <c r="AU92" s="128"/>
      <c r="AV92" s="128"/>
      <c r="AW92" s="126" t="str">
        <f t="shared" si="41"/>
        <v/>
      </c>
      <c r="AX92" s="126" t="str">
        <f t="shared" si="42"/>
        <v/>
      </c>
      <c r="AY92" s="64" t="str">
        <f t="shared" si="43"/>
        <v/>
      </c>
      <c r="AZ92" s="97">
        <v>81.96</v>
      </c>
      <c r="BA92" s="68">
        <v>62.1</v>
      </c>
      <c r="BB92" s="68">
        <v>36.700000000000003</v>
      </c>
      <c r="BC92" s="68">
        <v>3915</v>
      </c>
      <c r="BD92" s="68"/>
      <c r="BE92" s="15"/>
      <c r="BF92" s="5">
        <f t="shared" si="44"/>
        <v>13766</v>
      </c>
      <c r="BG92" s="42">
        <v>5300</v>
      </c>
      <c r="BH92" s="42">
        <v>2352</v>
      </c>
      <c r="BI92" s="42"/>
      <c r="BJ92" s="42"/>
      <c r="BK92" s="42">
        <v>6114</v>
      </c>
      <c r="BL92" s="42"/>
      <c r="BM92" s="15"/>
    </row>
    <row r="93" spans="1:65" outlineLevel="5" x14ac:dyDescent="0.3">
      <c r="A93" s="22">
        <f t="shared" si="46"/>
        <v>3</v>
      </c>
      <c r="B93" s="9">
        <f t="shared" si="45"/>
        <v>45360</v>
      </c>
      <c r="C93" s="150">
        <v>311858</v>
      </c>
      <c r="D93" s="64">
        <f t="shared" si="35"/>
        <v>36.299999999999997</v>
      </c>
      <c r="E93" s="12">
        <v>36.5</v>
      </c>
      <c r="F93" s="12">
        <v>36</v>
      </c>
      <c r="G93" s="12"/>
      <c r="H93" s="12"/>
      <c r="I93" s="12"/>
      <c r="J93" s="12"/>
      <c r="K93" s="12"/>
      <c r="L93" s="12"/>
      <c r="M93" s="74">
        <f t="shared" si="36"/>
        <v>7.3</v>
      </c>
      <c r="N93" s="83">
        <v>7.31</v>
      </c>
      <c r="O93" s="83">
        <v>7.28</v>
      </c>
      <c r="P93" s="83"/>
      <c r="Q93" s="83"/>
      <c r="R93" s="83"/>
      <c r="S93" s="83"/>
      <c r="T93" s="83"/>
      <c r="U93" s="83"/>
      <c r="V93" s="5" t="str">
        <f t="shared" si="37"/>
        <v/>
      </c>
      <c r="W93" s="41"/>
      <c r="X93" s="41"/>
      <c r="Y93" s="41"/>
      <c r="Z93" s="41"/>
      <c r="AA93" s="41"/>
      <c r="AB93" s="41"/>
      <c r="AC93" s="41"/>
      <c r="AD93" s="41"/>
      <c r="AE93" s="5" t="str">
        <f t="shared" si="38"/>
        <v/>
      </c>
      <c r="AF93" s="41"/>
      <c r="AG93" s="41"/>
      <c r="AH93" s="41"/>
      <c r="AI93" s="41"/>
      <c r="AJ93" s="41"/>
      <c r="AK93" s="41"/>
      <c r="AL93" s="41"/>
      <c r="AM93" s="41"/>
      <c r="AN93" s="45">
        <v>26.854219948849106</v>
      </c>
      <c r="AO93" s="45">
        <v>782</v>
      </c>
      <c r="AP93" s="110"/>
      <c r="AQ93" s="110"/>
      <c r="AR93" s="126" t="str">
        <f t="shared" si="39"/>
        <v/>
      </c>
      <c r="AS93" s="126" t="str">
        <f t="shared" si="40"/>
        <v/>
      </c>
      <c r="AT93" s="45">
        <v>872</v>
      </c>
      <c r="AU93" s="128"/>
      <c r="AV93" s="128"/>
      <c r="AW93" s="126" t="str">
        <f t="shared" si="41"/>
        <v/>
      </c>
      <c r="AX93" s="126" t="str">
        <f t="shared" si="42"/>
        <v/>
      </c>
      <c r="AY93" s="64" t="str">
        <f t="shared" si="43"/>
        <v/>
      </c>
      <c r="AZ93" s="97">
        <v>82.1</v>
      </c>
      <c r="BA93" s="68"/>
      <c r="BB93" s="68"/>
      <c r="BC93" s="68"/>
      <c r="BD93" s="68"/>
      <c r="BE93" s="15"/>
      <c r="BF93" s="5">
        <f t="shared" si="44"/>
        <v>13578</v>
      </c>
      <c r="BG93" s="42">
        <v>5105</v>
      </c>
      <c r="BH93" s="42">
        <v>2352</v>
      </c>
      <c r="BI93" s="42"/>
      <c r="BJ93" s="42"/>
      <c r="BK93" s="42">
        <v>6121</v>
      </c>
      <c r="BL93" s="42"/>
      <c r="BM93" s="15"/>
    </row>
    <row r="94" spans="1:65" outlineLevel="5" x14ac:dyDescent="0.3">
      <c r="A94" s="22">
        <f t="shared" si="46"/>
        <v>3</v>
      </c>
      <c r="B94" s="9">
        <f t="shared" si="45"/>
        <v>45361</v>
      </c>
      <c r="C94" s="150">
        <v>320524</v>
      </c>
      <c r="D94" s="64">
        <f t="shared" si="35"/>
        <v>36</v>
      </c>
      <c r="E94" s="12">
        <v>35</v>
      </c>
      <c r="F94" s="12">
        <v>37</v>
      </c>
      <c r="G94" s="12"/>
      <c r="H94" s="12"/>
      <c r="I94" s="12"/>
      <c r="J94" s="12"/>
      <c r="K94" s="12"/>
      <c r="L94" s="12"/>
      <c r="M94" s="74">
        <f t="shared" si="36"/>
        <v>7.3</v>
      </c>
      <c r="N94" s="83">
        <v>7.29</v>
      </c>
      <c r="O94" s="83">
        <v>7.26</v>
      </c>
      <c r="P94" s="83"/>
      <c r="Q94" s="83"/>
      <c r="R94" s="83"/>
      <c r="S94" s="83"/>
      <c r="T94" s="83"/>
      <c r="U94" s="83"/>
      <c r="V94" s="5" t="str">
        <f t="shared" si="37"/>
        <v/>
      </c>
      <c r="W94" s="41"/>
      <c r="X94" s="41"/>
      <c r="Y94" s="41"/>
      <c r="Z94" s="41"/>
      <c r="AA94" s="41"/>
      <c r="AB94" s="41"/>
      <c r="AC94" s="41"/>
      <c r="AD94" s="41"/>
      <c r="AE94" s="5" t="str">
        <f t="shared" si="38"/>
        <v/>
      </c>
      <c r="AF94" s="41"/>
      <c r="AG94" s="41"/>
      <c r="AH94" s="41"/>
      <c r="AI94" s="41"/>
      <c r="AJ94" s="41"/>
      <c r="AK94" s="41"/>
      <c r="AL94" s="41"/>
      <c r="AM94" s="41"/>
      <c r="AN94" s="45">
        <v>26.184538653366584</v>
      </c>
      <c r="AO94" s="45">
        <v>802</v>
      </c>
      <c r="AP94" s="110"/>
      <c r="AQ94" s="110"/>
      <c r="AR94" s="126" t="str">
        <f t="shared" si="39"/>
        <v/>
      </c>
      <c r="AS94" s="126" t="str">
        <f t="shared" si="40"/>
        <v/>
      </c>
      <c r="AT94" s="45">
        <v>898</v>
      </c>
      <c r="AU94" s="128"/>
      <c r="AV94" s="128"/>
      <c r="AW94" s="126" t="str">
        <f t="shared" si="41"/>
        <v/>
      </c>
      <c r="AX94" s="126" t="str">
        <f t="shared" si="42"/>
        <v/>
      </c>
      <c r="AY94" s="64" t="str">
        <f t="shared" si="43"/>
        <v/>
      </c>
      <c r="AZ94" s="97">
        <v>81.48</v>
      </c>
      <c r="BA94" s="68"/>
      <c r="BB94" s="68"/>
      <c r="BC94" s="68"/>
      <c r="BD94" s="68"/>
      <c r="BE94" s="15"/>
      <c r="BF94" s="5">
        <f t="shared" si="44"/>
        <v>13425</v>
      </c>
      <c r="BG94" s="42">
        <v>4967</v>
      </c>
      <c r="BH94" s="42">
        <v>2352</v>
      </c>
      <c r="BI94" s="42"/>
      <c r="BJ94" s="42"/>
      <c r="BK94" s="42">
        <v>6106</v>
      </c>
      <c r="BL94" s="42"/>
      <c r="BM94" s="15"/>
    </row>
    <row r="95" spans="1:65" outlineLevel="5" x14ac:dyDescent="0.3">
      <c r="A95" s="22">
        <f t="shared" si="46"/>
        <v>3</v>
      </c>
      <c r="B95" s="9">
        <f t="shared" si="45"/>
        <v>45362</v>
      </c>
      <c r="C95" s="150">
        <v>309400</v>
      </c>
      <c r="D95" s="64">
        <f t="shared" si="35"/>
        <v>36</v>
      </c>
      <c r="E95" s="12">
        <v>35.5</v>
      </c>
      <c r="F95" s="12">
        <v>36.5</v>
      </c>
      <c r="G95" s="12"/>
      <c r="H95" s="12"/>
      <c r="I95" s="12"/>
      <c r="J95" s="12"/>
      <c r="K95" s="12"/>
      <c r="L95" s="12"/>
      <c r="M95" s="74">
        <f t="shared" si="36"/>
        <v>7.3</v>
      </c>
      <c r="N95" s="83">
        <v>7.3</v>
      </c>
      <c r="O95" s="83">
        <v>7.27</v>
      </c>
      <c r="P95" s="83"/>
      <c r="Q95" s="83"/>
      <c r="R95" s="83"/>
      <c r="S95" s="83"/>
      <c r="T95" s="83"/>
      <c r="U95" s="83"/>
      <c r="V95" s="5" t="str">
        <f t="shared" si="37"/>
        <v/>
      </c>
      <c r="W95" s="41"/>
      <c r="X95" s="41"/>
      <c r="Y95" s="41"/>
      <c r="Z95" s="41"/>
      <c r="AA95" s="41"/>
      <c r="AB95" s="41"/>
      <c r="AC95" s="41"/>
      <c r="AD95" s="41"/>
      <c r="AE95" s="5" t="str">
        <f t="shared" si="38"/>
        <v/>
      </c>
      <c r="AF95" s="41"/>
      <c r="AG95" s="41"/>
      <c r="AH95" s="41"/>
      <c r="AI95" s="41"/>
      <c r="AJ95" s="41"/>
      <c r="AK95" s="41"/>
      <c r="AL95" s="41"/>
      <c r="AM95" s="41"/>
      <c r="AN95" s="45">
        <v>27.522935779816514</v>
      </c>
      <c r="AO95" s="45">
        <v>763</v>
      </c>
      <c r="AP95" s="110"/>
      <c r="AQ95" s="110"/>
      <c r="AR95" s="126" t="str">
        <f t="shared" si="39"/>
        <v/>
      </c>
      <c r="AS95" s="126" t="str">
        <f t="shared" si="40"/>
        <v/>
      </c>
      <c r="AT95" s="45">
        <v>859</v>
      </c>
      <c r="AU95" s="128"/>
      <c r="AV95" s="128"/>
      <c r="AW95" s="126" t="str">
        <f t="shared" si="41"/>
        <v/>
      </c>
      <c r="AX95" s="126" t="str">
        <f t="shared" si="42"/>
        <v/>
      </c>
      <c r="AY95" s="64" t="str">
        <f t="shared" si="43"/>
        <v/>
      </c>
      <c r="AZ95" s="97">
        <v>81.31</v>
      </c>
      <c r="BA95" s="68"/>
      <c r="BB95" s="68"/>
      <c r="BC95" s="68"/>
      <c r="BD95" s="68"/>
      <c r="BE95" s="15"/>
      <c r="BF95" s="5">
        <f t="shared" si="44"/>
        <v>13356</v>
      </c>
      <c r="BG95" s="42">
        <v>4881</v>
      </c>
      <c r="BH95" s="42">
        <v>2352</v>
      </c>
      <c r="BI95" s="42"/>
      <c r="BJ95" s="42"/>
      <c r="BK95" s="42">
        <v>6123</v>
      </c>
      <c r="BL95" s="42"/>
      <c r="BM95" s="15"/>
    </row>
    <row r="96" spans="1:65" outlineLevel="5" x14ac:dyDescent="0.3">
      <c r="A96" s="22">
        <f t="shared" si="46"/>
        <v>3</v>
      </c>
      <c r="B96" s="9">
        <f t="shared" si="45"/>
        <v>45363</v>
      </c>
      <c r="C96" s="150">
        <v>328675</v>
      </c>
      <c r="D96" s="64">
        <f t="shared" si="35"/>
        <v>36</v>
      </c>
      <c r="E96" s="12">
        <v>36.5</v>
      </c>
      <c r="F96" s="12">
        <v>35.5</v>
      </c>
      <c r="G96" s="12"/>
      <c r="H96" s="12"/>
      <c r="I96" s="12"/>
      <c r="J96" s="12"/>
      <c r="K96" s="12"/>
      <c r="L96" s="12"/>
      <c r="M96" s="74">
        <f t="shared" si="36"/>
        <v>7.4</v>
      </c>
      <c r="N96" s="83">
        <v>7.41</v>
      </c>
      <c r="O96" s="83">
        <v>7.4</v>
      </c>
      <c r="P96" s="83"/>
      <c r="Q96" s="83"/>
      <c r="R96" s="83"/>
      <c r="S96" s="83"/>
      <c r="T96" s="83"/>
      <c r="U96" s="83"/>
      <c r="V96" s="5">
        <f t="shared" si="37"/>
        <v>265.5</v>
      </c>
      <c r="W96" s="41">
        <v>221</v>
      </c>
      <c r="X96" s="41">
        <v>310</v>
      </c>
      <c r="Y96" s="41"/>
      <c r="Z96" s="41"/>
      <c r="AA96" s="41"/>
      <c r="AB96" s="41"/>
      <c r="AC96" s="41"/>
      <c r="AD96" s="41"/>
      <c r="AE96" s="5">
        <f t="shared" si="38"/>
        <v>5080</v>
      </c>
      <c r="AF96" s="41">
        <v>5210</v>
      </c>
      <c r="AG96" s="41">
        <v>4950</v>
      </c>
      <c r="AH96" s="41"/>
      <c r="AI96" s="41"/>
      <c r="AJ96" s="41"/>
      <c r="AK96" s="41"/>
      <c r="AL96" s="41"/>
      <c r="AM96" s="41"/>
      <c r="AN96" s="45">
        <v>31.484257871064468</v>
      </c>
      <c r="AO96" s="45">
        <v>667</v>
      </c>
      <c r="AP96" s="110">
        <v>6.35</v>
      </c>
      <c r="AQ96" s="110">
        <v>5.32</v>
      </c>
      <c r="AR96" s="126">
        <f t="shared" si="39"/>
        <v>83.779527559055126</v>
      </c>
      <c r="AS96" s="126">
        <f t="shared" si="40"/>
        <v>16.220472440944874</v>
      </c>
      <c r="AT96" s="45">
        <v>817</v>
      </c>
      <c r="AU96" s="128">
        <v>2.96</v>
      </c>
      <c r="AV96" s="128">
        <v>2.0499999999999998</v>
      </c>
      <c r="AW96" s="126">
        <f t="shared" si="41"/>
        <v>69.256756756756758</v>
      </c>
      <c r="AX96" s="126">
        <f t="shared" si="42"/>
        <v>30.743243243243242</v>
      </c>
      <c r="AY96" s="64">
        <f t="shared" si="43"/>
        <v>56.384780632900956</v>
      </c>
      <c r="AZ96" s="97">
        <v>81.540000000000006</v>
      </c>
      <c r="BA96" s="68"/>
      <c r="BB96" s="68"/>
      <c r="BC96" s="68"/>
      <c r="BD96" s="68"/>
      <c r="BE96" s="15"/>
      <c r="BF96" s="5">
        <f t="shared" si="44"/>
        <v>13643</v>
      </c>
      <c r="BG96" s="42">
        <v>5179</v>
      </c>
      <c r="BH96" s="42">
        <v>2352</v>
      </c>
      <c r="BI96" s="42"/>
      <c r="BJ96" s="42"/>
      <c r="BK96" s="42">
        <v>6112</v>
      </c>
      <c r="BL96" s="42"/>
      <c r="BM96" s="15"/>
    </row>
    <row r="97" spans="1:65" outlineLevel="5" x14ac:dyDescent="0.3">
      <c r="A97" s="22">
        <f t="shared" si="46"/>
        <v>3</v>
      </c>
      <c r="B97" s="9">
        <f t="shared" si="45"/>
        <v>45364</v>
      </c>
      <c r="C97" s="150">
        <v>303988</v>
      </c>
      <c r="D97" s="64">
        <f t="shared" si="35"/>
        <v>36</v>
      </c>
      <c r="E97" s="12">
        <v>35</v>
      </c>
      <c r="F97" s="12">
        <v>37</v>
      </c>
      <c r="G97" s="12"/>
      <c r="H97" s="12"/>
      <c r="I97" s="12"/>
      <c r="J97" s="12"/>
      <c r="K97" s="12"/>
      <c r="L97" s="12"/>
      <c r="M97" s="74">
        <f t="shared" si="36"/>
        <v>7.4</v>
      </c>
      <c r="N97" s="83">
        <v>7.37</v>
      </c>
      <c r="O97" s="83">
        <v>7.36</v>
      </c>
      <c r="P97" s="83"/>
      <c r="Q97" s="83"/>
      <c r="R97" s="83"/>
      <c r="S97" s="83"/>
      <c r="T97" s="83"/>
      <c r="U97" s="83"/>
      <c r="V97" s="5" t="str">
        <f t="shared" si="37"/>
        <v/>
      </c>
      <c r="W97" s="41"/>
      <c r="X97" s="41"/>
      <c r="Y97" s="41"/>
      <c r="Z97" s="41"/>
      <c r="AA97" s="41"/>
      <c r="AB97" s="41"/>
      <c r="AC97" s="41"/>
      <c r="AD97" s="41"/>
      <c r="AE97" s="5" t="str">
        <f t="shared" si="38"/>
        <v/>
      </c>
      <c r="AF97" s="41"/>
      <c r="AG97" s="41"/>
      <c r="AH97" s="41"/>
      <c r="AI97" s="41"/>
      <c r="AJ97" s="41"/>
      <c r="AK97" s="41"/>
      <c r="AL97" s="41"/>
      <c r="AM97" s="41"/>
      <c r="AN97" s="45">
        <v>25.392986698911731</v>
      </c>
      <c r="AO97" s="45">
        <v>827</v>
      </c>
      <c r="AP97" s="110"/>
      <c r="AQ97" s="110"/>
      <c r="AR97" s="126" t="str">
        <f t="shared" si="39"/>
        <v/>
      </c>
      <c r="AS97" s="126" t="str">
        <f t="shared" si="40"/>
        <v/>
      </c>
      <c r="AT97" s="45">
        <v>922</v>
      </c>
      <c r="AU97" s="128"/>
      <c r="AV97" s="128"/>
      <c r="AW97" s="126" t="str">
        <f t="shared" si="41"/>
        <v/>
      </c>
      <c r="AX97" s="126" t="str">
        <f t="shared" si="42"/>
        <v/>
      </c>
      <c r="AY97" s="64" t="str">
        <f t="shared" si="43"/>
        <v/>
      </c>
      <c r="AZ97" s="97">
        <v>81.03</v>
      </c>
      <c r="BA97" s="68"/>
      <c r="BB97" s="68"/>
      <c r="BC97" s="68"/>
      <c r="BD97" s="68"/>
      <c r="BE97" s="15"/>
      <c r="BF97" s="5">
        <f t="shared" si="44"/>
        <v>13744</v>
      </c>
      <c r="BG97" s="42">
        <v>5244</v>
      </c>
      <c r="BH97" s="42">
        <v>2352</v>
      </c>
      <c r="BI97" s="42"/>
      <c r="BJ97" s="42"/>
      <c r="BK97" s="42">
        <v>6148</v>
      </c>
      <c r="BL97" s="42"/>
      <c r="BM97" s="15"/>
    </row>
    <row r="98" spans="1:65" outlineLevel="5" x14ac:dyDescent="0.3">
      <c r="A98" s="22">
        <f t="shared" si="46"/>
        <v>3</v>
      </c>
      <c r="B98" s="9">
        <f t="shared" si="45"/>
        <v>45365</v>
      </c>
      <c r="C98" s="150">
        <v>312574</v>
      </c>
      <c r="D98" s="64">
        <f t="shared" si="35"/>
        <v>36.5</v>
      </c>
      <c r="E98" s="12">
        <v>37</v>
      </c>
      <c r="F98" s="12">
        <v>36</v>
      </c>
      <c r="G98" s="12"/>
      <c r="H98" s="12"/>
      <c r="I98" s="12"/>
      <c r="J98" s="12"/>
      <c r="K98" s="12"/>
      <c r="L98" s="12"/>
      <c r="M98" s="74">
        <f t="shared" si="36"/>
        <v>7.4</v>
      </c>
      <c r="N98" s="83">
        <v>7.38</v>
      </c>
      <c r="O98" s="83">
        <v>7.36</v>
      </c>
      <c r="P98" s="83"/>
      <c r="Q98" s="83"/>
      <c r="R98" s="83"/>
      <c r="S98" s="83"/>
      <c r="T98" s="83"/>
      <c r="U98" s="83"/>
      <c r="V98" s="5" t="str">
        <f t="shared" si="37"/>
        <v/>
      </c>
      <c r="W98" s="41"/>
      <c r="X98" s="41"/>
      <c r="Y98" s="41"/>
      <c r="Z98" s="41"/>
      <c r="AA98" s="41"/>
      <c r="AB98" s="41"/>
      <c r="AC98" s="41"/>
      <c r="AD98" s="41"/>
      <c r="AE98" s="5" t="str">
        <f t="shared" si="38"/>
        <v/>
      </c>
      <c r="AF98" s="41"/>
      <c r="AG98" s="41"/>
      <c r="AH98" s="41"/>
      <c r="AI98" s="41"/>
      <c r="AJ98" s="41"/>
      <c r="AK98" s="41"/>
      <c r="AL98" s="41"/>
      <c r="AM98" s="41"/>
      <c r="AN98" s="45">
        <v>28.074866310160427</v>
      </c>
      <c r="AO98" s="45">
        <v>748</v>
      </c>
      <c r="AP98" s="110"/>
      <c r="AQ98" s="110"/>
      <c r="AR98" s="126" t="str">
        <f t="shared" si="39"/>
        <v/>
      </c>
      <c r="AS98" s="126" t="str">
        <f t="shared" si="40"/>
        <v/>
      </c>
      <c r="AT98" s="45">
        <v>863</v>
      </c>
      <c r="AU98" s="128"/>
      <c r="AV98" s="128"/>
      <c r="AW98" s="126" t="str">
        <f t="shared" si="41"/>
        <v/>
      </c>
      <c r="AX98" s="126" t="str">
        <f t="shared" si="42"/>
        <v/>
      </c>
      <c r="AY98" s="64" t="str">
        <f t="shared" si="43"/>
        <v/>
      </c>
      <c r="AZ98" s="97">
        <v>82.73</v>
      </c>
      <c r="BA98" s="68"/>
      <c r="BB98" s="68"/>
      <c r="BC98" s="68"/>
      <c r="BD98" s="68"/>
      <c r="BE98" s="15"/>
      <c r="BF98" s="5">
        <f t="shared" si="44"/>
        <v>13343</v>
      </c>
      <c r="BG98" s="42">
        <v>4887</v>
      </c>
      <c r="BH98" s="42">
        <v>2352</v>
      </c>
      <c r="BI98" s="42"/>
      <c r="BJ98" s="42"/>
      <c r="BK98" s="42">
        <v>6104</v>
      </c>
      <c r="BL98" s="42"/>
      <c r="BM98" s="15"/>
    </row>
    <row r="99" spans="1:65" outlineLevel="5" x14ac:dyDescent="0.3">
      <c r="A99" s="22">
        <f t="shared" si="46"/>
        <v>3</v>
      </c>
      <c r="B99" s="9">
        <f t="shared" si="45"/>
        <v>45366</v>
      </c>
      <c r="C99" s="150">
        <v>295967</v>
      </c>
      <c r="D99" s="64">
        <f t="shared" si="35"/>
        <v>36.4</v>
      </c>
      <c r="E99" s="12">
        <v>36.299999999999997</v>
      </c>
      <c r="F99" s="12">
        <v>36.5</v>
      </c>
      <c r="G99" s="12"/>
      <c r="H99" s="12"/>
      <c r="I99" s="12"/>
      <c r="J99" s="12"/>
      <c r="K99" s="12"/>
      <c r="L99" s="12"/>
      <c r="M99" s="74">
        <f t="shared" si="36"/>
        <v>7.4</v>
      </c>
      <c r="N99" s="83">
        <v>7.35</v>
      </c>
      <c r="O99" s="83">
        <v>7.37</v>
      </c>
      <c r="P99" s="83"/>
      <c r="Q99" s="83"/>
      <c r="R99" s="83"/>
      <c r="S99" s="83"/>
      <c r="T99" s="83"/>
      <c r="U99" s="83"/>
      <c r="V99" s="5" t="str">
        <f t="shared" si="37"/>
        <v/>
      </c>
      <c r="W99" s="41"/>
      <c r="X99" s="41"/>
      <c r="Y99" s="41"/>
      <c r="Z99" s="41"/>
      <c r="AA99" s="41"/>
      <c r="AB99" s="41"/>
      <c r="AC99" s="41"/>
      <c r="AD99" s="41"/>
      <c r="AE99" s="5" t="str">
        <f t="shared" si="38"/>
        <v/>
      </c>
      <c r="AF99" s="41"/>
      <c r="AG99" s="41"/>
      <c r="AH99" s="41"/>
      <c r="AI99" s="41"/>
      <c r="AJ99" s="41"/>
      <c r="AK99" s="41"/>
      <c r="AL99" s="41"/>
      <c r="AM99" s="41"/>
      <c r="AN99" s="45">
        <v>24.221453287197232</v>
      </c>
      <c r="AO99" s="45">
        <v>867</v>
      </c>
      <c r="AP99" s="110"/>
      <c r="AQ99" s="110"/>
      <c r="AR99" s="126" t="str">
        <f t="shared" si="39"/>
        <v/>
      </c>
      <c r="AS99" s="126" t="str">
        <f t="shared" si="40"/>
        <v/>
      </c>
      <c r="AT99" s="45">
        <v>912</v>
      </c>
      <c r="AU99" s="128"/>
      <c r="AV99" s="128"/>
      <c r="AW99" s="126" t="str">
        <f t="shared" si="41"/>
        <v/>
      </c>
      <c r="AX99" s="126" t="str">
        <f t="shared" si="42"/>
        <v/>
      </c>
      <c r="AY99" s="64" t="str">
        <f t="shared" si="43"/>
        <v/>
      </c>
      <c r="AZ99" s="97">
        <v>81.45</v>
      </c>
      <c r="BA99" s="68">
        <v>62.2</v>
      </c>
      <c r="BB99" s="68">
        <v>36.700000000000003</v>
      </c>
      <c r="BC99" s="68">
        <v>3730</v>
      </c>
      <c r="BD99" s="68"/>
      <c r="BE99" s="15"/>
      <c r="BF99" s="5">
        <f t="shared" si="44"/>
        <v>13355</v>
      </c>
      <c r="BG99" s="42">
        <v>4919</v>
      </c>
      <c r="BH99" s="42">
        <v>2352</v>
      </c>
      <c r="BI99" s="42"/>
      <c r="BJ99" s="42"/>
      <c r="BK99" s="42">
        <v>6084</v>
      </c>
      <c r="BL99" s="42"/>
      <c r="BM99" s="15"/>
    </row>
    <row r="100" spans="1:65" outlineLevel="5" x14ac:dyDescent="0.3">
      <c r="A100" s="22">
        <f t="shared" si="46"/>
        <v>3</v>
      </c>
      <c r="B100" s="9">
        <f t="shared" si="45"/>
        <v>45367</v>
      </c>
      <c r="C100" s="150">
        <v>288809</v>
      </c>
      <c r="D100" s="64">
        <f t="shared" si="35"/>
        <v>36</v>
      </c>
      <c r="E100" s="12">
        <v>36</v>
      </c>
      <c r="F100" s="12">
        <v>36</v>
      </c>
      <c r="G100" s="12"/>
      <c r="H100" s="12"/>
      <c r="I100" s="12"/>
      <c r="J100" s="12"/>
      <c r="K100" s="12"/>
      <c r="L100" s="12"/>
      <c r="M100" s="74">
        <f t="shared" si="36"/>
        <v>7.3</v>
      </c>
      <c r="N100" s="83">
        <v>7.31</v>
      </c>
      <c r="O100" s="83">
        <v>7.32</v>
      </c>
      <c r="P100" s="83"/>
      <c r="Q100" s="83"/>
      <c r="R100" s="83"/>
      <c r="S100" s="83"/>
      <c r="T100" s="83"/>
      <c r="U100" s="83"/>
      <c r="V100" s="5" t="str">
        <f t="shared" si="37"/>
        <v/>
      </c>
      <c r="W100" s="41"/>
      <c r="X100" s="41"/>
      <c r="Y100" s="41"/>
      <c r="Z100" s="41"/>
      <c r="AA100" s="41"/>
      <c r="AB100" s="41"/>
      <c r="AC100" s="41"/>
      <c r="AD100" s="41"/>
      <c r="AE100" s="5" t="str">
        <f t="shared" si="38"/>
        <v/>
      </c>
      <c r="AF100" s="41"/>
      <c r="AG100" s="41"/>
      <c r="AH100" s="41"/>
      <c r="AI100" s="41"/>
      <c r="AJ100" s="41"/>
      <c r="AK100" s="41"/>
      <c r="AL100" s="41"/>
      <c r="AM100" s="41"/>
      <c r="AN100" s="45">
        <v>20.608439646712462</v>
      </c>
      <c r="AO100" s="45">
        <v>1019</v>
      </c>
      <c r="AP100" s="110"/>
      <c r="AQ100" s="110"/>
      <c r="AR100" s="126" t="str">
        <f t="shared" si="39"/>
        <v/>
      </c>
      <c r="AS100" s="126" t="str">
        <f t="shared" si="40"/>
        <v/>
      </c>
      <c r="AT100" s="45">
        <v>1010</v>
      </c>
      <c r="AU100" s="128"/>
      <c r="AV100" s="128"/>
      <c r="AW100" s="126" t="str">
        <f t="shared" si="41"/>
        <v/>
      </c>
      <c r="AX100" s="126" t="str">
        <f t="shared" si="42"/>
        <v/>
      </c>
      <c r="AY100" s="64" t="str">
        <f t="shared" si="43"/>
        <v/>
      </c>
      <c r="AZ100" s="97">
        <v>80.97</v>
      </c>
      <c r="BA100" s="68"/>
      <c r="BB100" s="68"/>
      <c r="BC100" s="68"/>
      <c r="BD100" s="68"/>
      <c r="BE100" s="15"/>
      <c r="BF100" s="5">
        <f t="shared" si="44"/>
        <v>13388</v>
      </c>
      <c r="BG100" s="42">
        <v>4834</v>
      </c>
      <c r="BH100" s="42">
        <v>2352</v>
      </c>
      <c r="BI100" s="42"/>
      <c r="BJ100" s="42"/>
      <c r="BK100" s="42">
        <v>6202</v>
      </c>
      <c r="BL100" s="42"/>
      <c r="BM100" s="15"/>
    </row>
    <row r="101" spans="1:65" outlineLevel="5" x14ac:dyDescent="0.3">
      <c r="A101" s="22">
        <f t="shared" si="46"/>
        <v>3</v>
      </c>
      <c r="B101" s="9">
        <f t="shared" si="45"/>
        <v>45368</v>
      </c>
      <c r="C101" s="150">
        <v>298108</v>
      </c>
      <c r="D101" s="64">
        <f t="shared" si="35"/>
        <v>36</v>
      </c>
      <c r="E101" s="12">
        <v>36.5</v>
      </c>
      <c r="F101" s="12">
        <v>35.5</v>
      </c>
      <c r="G101" s="12"/>
      <c r="H101" s="12"/>
      <c r="I101" s="12"/>
      <c r="J101" s="12"/>
      <c r="K101" s="12"/>
      <c r="L101" s="12"/>
      <c r="M101" s="74">
        <f t="shared" si="36"/>
        <v>7.4</v>
      </c>
      <c r="N101" s="83">
        <v>7.36</v>
      </c>
      <c r="O101" s="83">
        <v>7.35</v>
      </c>
      <c r="P101" s="83"/>
      <c r="Q101" s="83"/>
      <c r="R101" s="83"/>
      <c r="S101" s="83"/>
      <c r="T101" s="83"/>
      <c r="U101" s="83"/>
      <c r="V101" s="5" t="str">
        <f t="shared" si="37"/>
        <v/>
      </c>
      <c r="W101" s="41"/>
      <c r="X101" s="41"/>
      <c r="Y101" s="41"/>
      <c r="Z101" s="41"/>
      <c r="AA101" s="41"/>
      <c r="AB101" s="41"/>
      <c r="AC101" s="41"/>
      <c r="AD101" s="41"/>
      <c r="AE101" s="5" t="str">
        <f t="shared" si="38"/>
        <v/>
      </c>
      <c r="AF101" s="41"/>
      <c r="AG101" s="41"/>
      <c r="AH101" s="41"/>
      <c r="AI101" s="41"/>
      <c r="AJ101" s="41"/>
      <c r="AK101" s="41"/>
      <c r="AL101" s="41"/>
      <c r="AM101" s="41"/>
      <c r="AN101" s="45">
        <v>22.826086956521738</v>
      </c>
      <c r="AO101" s="45">
        <v>920</v>
      </c>
      <c r="AP101" s="110"/>
      <c r="AQ101" s="110"/>
      <c r="AR101" s="126" t="str">
        <f t="shared" si="39"/>
        <v/>
      </c>
      <c r="AS101" s="126" t="str">
        <f t="shared" si="40"/>
        <v/>
      </c>
      <c r="AT101" s="45">
        <v>867</v>
      </c>
      <c r="AU101" s="128"/>
      <c r="AV101" s="128"/>
      <c r="AW101" s="126" t="str">
        <f t="shared" si="41"/>
        <v/>
      </c>
      <c r="AX101" s="126" t="str">
        <f t="shared" si="42"/>
        <v/>
      </c>
      <c r="AY101" s="64" t="str">
        <f t="shared" si="43"/>
        <v/>
      </c>
      <c r="AZ101" s="97">
        <v>81.87</v>
      </c>
      <c r="BA101" s="68"/>
      <c r="BB101" s="68"/>
      <c r="BC101" s="68"/>
      <c r="BD101" s="68"/>
      <c r="BE101" s="15"/>
      <c r="BF101" s="5">
        <f t="shared" si="44"/>
        <v>13072</v>
      </c>
      <c r="BG101" s="42">
        <v>4540</v>
      </c>
      <c r="BH101" s="42">
        <v>2352</v>
      </c>
      <c r="BI101" s="42"/>
      <c r="BJ101" s="42"/>
      <c r="BK101" s="42">
        <v>6180</v>
      </c>
      <c r="BL101" s="42"/>
      <c r="BM101" s="15"/>
    </row>
    <row r="102" spans="1:65" outlineLevel="5" x14ac:dyDescent="0.3">
      <c r="A102" s="22">
        <f t="shared" si="46"/>
        <v>3</v>
      </c>
      <c r="B102" s="9">
        <f t="shared" si="45"/>
        <v>45369</v>
      </c>
      <c r="C102" s="150">
        <v>297670</v>
      </c>
      <c r="D102" s="64">
        <f t="shared" si="35"/>
        <v>35.799999999999997</v>
      </c>
      <c r="E102" s="12">
        <v>35.5</v>
      </c>
      <c r="F102" s="12">
        <v>36</v>
      </c>
      <c r="G102" s="12"/>
      <c r="H102" s="12"/>
      <c r="I102" s="12"/>
      <c r="J102" s="12"/>
      <c r="K102" s="12"/>
      <c r="L102" s="12"/>
      <c r="M102" s="74">
        <f t="shared" si="36"/>
        <v>7.3</v>
      </c>
      <c r="N102" s="83">
        <v>7.32</v>
      </c>
      <c r="O102" s="83">
        <v>7.34</v>
      </c>
      <c r="P102" s="83"/>
      <c r="Q102" s="83"/>
      <c r="R102" s="83"/>
      <c r="S102" s="83"/>
      <c r="T102" s="83"/>
      <c r="U102" s="83"/>
      <c r="V102" s="5" t="str">
        <f t="shared" si="37"/>
        <v/>
      </c>
      <c r="W102" s="41"/>
      <c r="X102" s="41"/>
      <c r="Y102" s="41"/>
      <c r="Z102" s="41"/>
      <c r="AA102" s="41"/>
      <c r="AB102" s="41"/>
      <c r="AC102" s="41"/>
      <c r="AD102" s="41"/>
      <c r="AE102" s="5" t="str">
        <f t="shared" si="38"/>
        <v/>
      </c>
      <c r="AF102" s="41"/>
      <c r="AG102" s="41"/>
      <c r="AH102" s="41"/>
      <c r="AI102" s="41"/>
      <c r="AJ102" s="41"/>
      <c r="AK102" s="41"/>
      <c r="AL102" s="41"/>
      <c r="AM102" s="41"/>
      <c r="AN102" s="45">
        <v>28.416779431664413</v>
      </c>
      <c r="AO102" s="45">
        <v>739</v>
      </c>
      <c r="AP102" s="110"/>
      <c r="AQ102" s="110"/>
      <c r="AR102" s="126" t="str">
        <f t="shared" si="39"/>
        <v/>
      </c>
      <c r="AS102" s="126" t="str">
        <f t="shared" si="40"/>
        <v/>
      </c>
      <c r="AT102" s="45">
        <v>774</v>
      </c>
      <c r="AU102" s="128"/>
      <c r="AV102" s="128"/>
      <c r="AW102" s="126" t="str">
        <f t="shared" si="41"/>
        <v/>
      </c>
      <c r="AX102" s="126" t="str">
        <f t="shared" si="42"/>
        <v/>
      </c>
      <c r="AY102" s="64" t="str">
        <f t="shared" si="43"/>
        <v/>
      </c>
      <c r="AZ102" s="97">
        <v>81.02</v>
      </c>
      <c r="BA102" s="68"/>
      <c r="BB102" s="68"/>
      <c r="BC102" s="68"/>
      <c r="BD102" s="68"/>
      <c r="BE102" s="15"/>
      <c r="BF102" s="5">
        <f t="shared" si="44"/>
        <v>12862</v>
      </c>
      <c r="BG102" s="42">
        <v>4340</v>
      </c>
      <c r="BH102" s="42">
        <v>2352</v>
      </c>
      <c r="BI102" s="42"/>
      <c r="BJ102" s="42"/>
      <c r="BK102" s="42">
        <v>6170</v>
      </c>
      <c r="BL102" s="42"/>
      <c r="BM102" s="15"/>
    </row>
    <row r="103" spans="1:65" outlineLevel="5" x14ac:dyDescent="0.3">
      <c r="A103" s="22">
        <f t="shared" si="46"/>
        <v>3</v>
      </c>
      <c r="B103" s="9">
        <f t="shared" si="45"/>
        <v>45370</v>
      </c>
      <c r="C103" s="150">
        <v>293235</v>
      </c>
      <c r="D103" s="64">
        <f t="shared" si="35"/>
        <v>36.299999999999997</v>
      </c>
      <c r="E103" s="12">
        <v>36.5</v>
      </c>
      <c r="F103" s="12">
        <v>36</v>
      </c>
      <c r="G103" s="12"/>
      <c r="H103" s="12"/>
      <c r="I103" s="12"/>
      <c r="J103" s="12"/>
      <c r="K103" s="12"/>
      <c r="L103" s="12"/>
      <c r="M103" s="74">
        <f t="shared" si="36"/>
        <v>7.4</v>
      </c>
      <c r="N103" s="83">
        <v>7.41</v>
      </c>
      <c r="O103" s="83">
        <v>7.35</v>
      </c>
      <c r="P103" s="83"/>
      <c r="Q103" s="83"/>
      <c r="R103" s="83"/>
      <c r="S103" s="83"/>
      <c r="T103" s="83"/>
      <c r="U103" s="83"/>
      <c r="V103" s="5">
        <f t="shared" si="37"/>
        <v>439</v>
      </c>
      <c r="W103" s="41">
        <v>478</v>
      </c>
      <c r="X103" s="41">
        <v>400</v>
      </c>
      <c r="Y103" s="41"/>
      <c r="Z103" s="41"/>
      <c r="AA103" s="41"/>
      <c r="AB103" s="41"/>
      <c r="AC103" s="41"/>
      <c r="AD103" s="41"/>
      <c r="AE103" s="5">
        <f t="shared" si="38"/>
        <v>5235</v>
      </c>
      <c r="AF103" s="41">
        <v>5655</v>
      </c>
      <c r="AG103" s="41">
        <v>4815</v>
      </c>
      <c r="AH103" s="41"/>
      <c r="AI103" s="41"/>
      <c r="AJ103" s="41"/>
      <c r="AK103" s="41"/>
      <c r="AL103" s="41"/>
      <c r="AM103" s="41"/>
      <c r="AN103" s="45">
        <v>24.676850763807284</v>
      </c>
      <c r="AO103" s="45">
        <v>851</v>
      </c>
      <c r="AP103" s="110">
        <v>5.51</v>
      </c>
      <c r="AQ103" s="110">
        <v>4.62</v>
      </c>
      <c r="AR103" s="126">
        <f t="shared" si="39"/>
        <v>83.847549909255903</v>
      </c>
      <c r="AS103" s="126">
        <f t="shared" si="40"/>
        <v>16.152450090744097</v>
      </c>
      <c r="AT103" s="45">
        <v>913</v>
      </c>
      <c r="AU103" s="128">
        <v>2.82</v>
      </c>
      <c r="AV103" s="128">
        <v>1.94</v>
      </c>
      <c r="AW103" s="126">
        <f t="shared" si="41"/>
        <v>68.794326241134755</v>
      </c>
      <c r="AX103" s="126">
        <f t="shared" si="42"/>
        <v>31.205673758865245</v>
      </c>
      <c r="AY103" s="64">
        <f t="shared" si="43"/>
        <v>57.531483667847304</v>
      </c>
      <c r="AZ103" s="97">
        <v>81.03</v>
      </c>
      <c r="BA103" s="68"/>
      <c r="BB103" s="68"/>
      <c r="BC103" s="68"/>
      <c r="BD103" s="68"/>
      <c r="BE103" s="15"/>
      <c r="BF103" s="5">
        <f t="shared" si="44"/>
        <v>12927</v>
      </c>
      <c r="BG103" s="42">
        <v>4597</v>
      </c>
      <c r="BH103" s="42">
        <v>2352</v>
      </c>
      <c r="BI103" s="42"/>
      <c r="BJ103" s="42"/>
      <c r="BK103" s="42">
        <v>5978</v>
      </c>
      <c r="BL103" s="42"/>
      <c r="BM103" s="15"/>
    </row>
    <row r="104" spans="1:65" outlineLevel="5" x14ac:dyDescent="0.3">
      <c r="A104" s="22">
        <f t="shared" si="46"/>
        <v>3</v>
      </c>
      <c r="B104" s="9">
        <f t="shared" si="45"/>
        <v>45371</v>
      </c>
      <c r="C104" s="150">
        <v>287636</v>
      </c>
      <c r="D104" s="64">
        <f t="shared" si="35"/>
        <v>35.5</v>
      </c>
      <c r="E104" s="12">
        <v>36</v>
      </c>
      <c r="F104" s="12">
        <v>35</v>
      </c>
      <c r="G104" s="12"/>
      <c r="H104" s="12"/>
      <c r="I104" s="12"/>
      <c r="J104" s="12"/>
      <c r="K104" s="12"/>
      <c r="L104" s="12"/>
      <c r="M104" s="74">
        <f t="shared" si="36"/>
        <v>7.4</v>
      </c>
      <c r="N104" s="83">
        <v>7.38</v>
      </c>
      <c r="O104" s="83">
        <v>7.34</v>
      </c>
      <c r="P104" s="83"/>
      <c r="Q104" s="83"/>
      <c r="R104" s="83"/>
      <c r="S104" s="83"/>
      <c r="T104" s="83"/>
      <c r="U104" s="83"/>
      <c r="V104" s="5" t="str">
        <f t="shared" si="37"/>
        <v/>
      </c>
      <c r="W104" s="41"/>
      <c r="X104" s="41"/>
      <c r="Y104" s="41"/>
      <c r="Z104" s="41"/>
      <c r="AA104" s="41"/>
      <c r="AB104" s="41"/>
      <c r="AC104" s="41"/>
      <c r="AD104" s="41"/>
      <c r="AE104" s="5" t="str">
        <f t="shared" si="38"/>
        <v/>
      </c>
      <c r="AF104" s="41"/>
      <c r="AG104" s="41"/>
      <c r="AH104" s="41"/>
      <c r="AI104" s="41"/>
      <c r="AJ104" s="41"/>
      <c r="AK104" s="41"/>
      <c r="AL104" s="41"/>
      <c r="AM104" s="41"/>
      <c r="AN104" s="45">
        <v>27.34375</v>
      </c>
      <c r="AO104" s="45">
        <v>768</v>
      </c>
      <c r="AP104" s="110"/>
      <c r="AQ104" s="110"/>
      <c r="AR104" s="126" t="str">
        <f t="shared" si="39"/>
        <v/>
      </c>
      <c r="AS104" s="126" t="str">
        <f t="shared" si="40"/>
        <v/>
      </c>
      <c r="AT104" s="45">
        <v>841</v>
      </c>
      <c r="AU104" s="128"/>
      <c r="AV104" s="128"/>
      <c r="AW104" s="126" t="str">
        <f t="shared" si="41"/>
        <v/>
      </c>
      <c r="AX104" s="126" t="str">
        <f t="shared" si="42"/>
        <v/>
      </c>
      <c r="AY104" s="64" t="str">
        <f t="shared" si="43"/>
        <v/>
      </c>
      <c r="AZ104" s="97">
        <v>80.08</v>
      </c>
      <c r="BA104" s="68"/>
      <c r="BB104" s="68"/>
      <c r="BC104" s="68"/>
      <c r="BD104" s="68"/>
      <c r="BE104" s="15"/>
      <c r="BF104" s="5">
        <f t="shared" si="44"/>
        <v>12888</v>
      </c>
      <c r="BG104" s="42">
        <v>4415</v>
      </c>
      <c r="BH104" s="42">
        <v>2352</v>
      </c>
      <c r="BI104" s="42"/>
      <c r="BJ104" s="42"/>
      <c r="BK104" s="42">
        <v>6121</v>
      </c>
      <c r="BL104" s="42"/>
      <c r="BM104" s="15"/>
    </row>
    <row r="105" spans="1:65" outlineLevel="5" x14ac:dyDescent="0.3">
      <c r="A105" s="22">
        <f t="shared" si="46"/>
        <v>3</v>
      </c>
      <c r="B105" s="9">
        <f t="shared" si="45"/>
        <v>45372</v>
      </c>
      <c r="C105" s="150">
        <v>294010</v>
      </c>
      <c r="D105" s="64">
        <f t="shared" si="35"/>
        <v>35</v>
      </c>
      <c r="E105" s="12">
        <v>34.5</v>
      </c>
      <c r="F105" s="12">
        <v>35.5</v>
      </c>
      <c r="G105" s="12"/>
      <c r="H105" s="12"/>
      <c r="I105" s="12"/>
      <c r="J105" s="12"/>
      <c r="K105" s="12"/>
      <c r="L105" s="12"/>
      <c r="M105" s="74">
        <f t="shared" si="36"/>
        <v>7.4</v>
      </c>
      <c r="N105" s="83">
        <v>7.37</v>
      </c>
      <c r="O105" s="83">
        <v>7.33</v>
      </c>
      <c r="P105" s="83"/>
      <c r="Q105" s="83"/>
      <c r="R105" s="83"/>
      <c r="S105" s="83"/>
      <c r="T105" s="83"/>
      <c r="U105" s="83"/>
      <c r="V105" s="5" t="str">
        <f t="shared" si="37"/>
        <v/>
      </c>
      <c r="W105" s="41"/>
      <c r="X105" s="41"/>
      <c r="Y105" s="41"/>
      <c r="Z105" s="41"/>
      <c r="AA105" s="41"/>
      <c r="AB105" s="41"/>
      <c r="AC105" s="41"/>
      <c r="AD105" s="41"/>
      <c r="AE105" s="5" t="str">
        <f t="shared" si="38"/>
        <v/>
      </c>
      <c r="AF105" s="41"/>
      <c r="AG105" s="41"/>
      <c r="AH105" s="41"/>
      <c r="AI105" s="41"/>
      <c r="AJ105" s="41"/>
      <c r="AK105" s="41"/>
      <c r="AL105" s="41"/>
      <c r="AM105" s="41"/>
      <c r="AN105" s="45">
        <v>34.941763727121462</v>
      </c>
      <c r="AO105" s="45">
        <v>601</v>
      </c>
      <c r="AP105" s="110"/>
      <c r="AQ105" s="110"/>
      <c r="AR105" s="126" t="str">
        <f t="shared" si="39"/>
        <v/>
      </c>
      <c r="AS105" s="126" t="str">
        <f t="shared" si="40"/>
        <v/>
      </c>
      <c r="AT105" s="45">
        <v>715</v>
      </c>
      <c r="AU105" s="128"/>
      <c r="AV105" s="128"/>
      <c r="AW105" s="126" t="str">
        <f t="shared" si="41"/>
        <v/>
      </c>
      <c r="AX105" s="126" t="str">
        <f t="shared" si="42"/>
        <v/>
      </c>
      <c r="AY105" s="64" t="str">
        <f t="shared" si="43"/>
        <v/>
      </c>
      <c r="AZ105" s="97">
        <v>81.16</v>
      </c>
      <c r="BA105" s="68"/>
      <c r="BB105" s="68"/>
      <c r="BC105" s="68"/>
      <c r="BD105" s="68"/>
      <c r="BE105" s="15"/>
      <c r="BF105" s="5">
        <f t="shared" si="44"/>
        <v>12626</v>
      </c>
      <c r="BG105" s="42">
        <v>4138</v>
      </c>
      <c r="BH105" s="42">
        <v>2352</v>
      </c>
      <c r="BI105" s="42"/>
      <c r="BJ105" s="42"/>
      <c r="BK105" s="42">
        <v>6136</v>
      </c>
      <c r="BL105" s="42"/>
      <c r="BM105" s="15"/>
    </row>
    <row r="106" spans="1:65" outlineLevel="5" x14ac:dyDescent="0.3">
      <c r="A106" s="22">
        <f t="shared" si="46"/>
        <v>3</v>
      </c>
      <c r="B106" s="9">
        <f t="shared" si="45"/>
        <v>45373</v>
      </c>
      <c r="C106" s="150">
        <v>294720</v>
      </c>
      <c r="D106" s="64">
        <f t="shared" si="35"/>
        <v>36.5</v>
      </c>
      <c r="E106" s="12">
        <v>37.5</v>
      </c>
      <c r="F106" s="12">
        <v>35.5</v>
      </c>
      <c r="G106" s="12"/>
      <c r="H106" s="12"/>
      <c r="I106" s="12"/>
      <c r="J106" s="12"/>
      <c r="K106" s="12"/>
      <c r="L106" s="12"/>
      <c r="M106" s="74">
        <f t="shared" si="36"/>
        <v>7.3</v>
      </c>
      <c r="N106" s="83">
        <v>7.36</v>
      </c>
      <c r="O106" s="83">
        <v>7.32</v>
      </c>
      <c r="P106" s="83"/>
      <c r="Q106" s="83"/>
      <c r="R106" s="83"/>
      <c r="S106" s="83"/>
      <c r="T106" s="83"/>
      <c r="U106" s="83"/>
      <c r="V106" s="5" t="str">
        <f t="shared" si="37"/>
        <v/>
      </c>
      <c r="W106" s="41"/>
      <c r="X106" s="41"/>
      <c r="Y106" s="41"/>
      <c r="Z106" s="41"/>
      <c r="AA106" s="41"/>
      <c r="AB106" s="41"/>
      <c r="AC106" s="41"/>
      <c r="AD106" s="41"/>
      <c r="AE106" s="5" t="str">
        <f t="shared" si="38"/>
        <v/>
      </c>
      <c r="AF106" s="41"/>
      <c r="AG106" s="41"/>
      <c r="AH106" s="41"/>
      <c r="AI106" s="41"/>
      <c r="AJ106" s="41"/>
      <c r="AK106" s="41"/>
      <c r="AL106" s="41"/>
      <c r="AM106" s="41"/>
      <c r="AN106" s="45">
        <v>34.369885433715218</v>
      </c>
      <c r="AO106" s="45">
        <v>611</v>
      </c>
      <c r="AP106" s="110"/>
      <c r="AQ106" s="110"/>
      <c r="AR106" s="126" t="str">
        <f t="shared" si="39"/>
        <v/>
      </c>
      <c r="AS106" s="126" t="str">
        <f t="shared" si="40"/>
        <v/>
      </c>
      <c r="AT106" s="45">
        <v>729</v>
      </c>
      <c r="AU106" s="128"/>
      <c r="AV106" s="128"/>
      <c r="AW106" s="126" t="str">
        <f t="shared" si="41"/>
        <v/>
      </c>
      <c r="AX106" s="126" t="str">
        <f t="shared" si="42"/>
        <v/>
      </c>
      <c r="AY106" s="64" t="str">
        <f t="shared" si="43"/>
        <v/>
      </c>
      <c r="AZ106" s="97">
        <v>80.94</v>
      </c>
      <c r="BA106" s="68">
        <v>63.3</v>
      </c>
      <c r="BB106" s="68">
        <v>36.200000000000003</v>
      </c>
      <c r="BC106" s="68">
        <v>3805</v>
      </c>
      <c r="BD106" s="68"/>
      <c r="BE106" s="15"/>
      <c r="BF106" s="5">
        <f t="shared" si="44"/>
        <v>13456</v>
      </c>
      <c r="BG106" s="42">
        <v>4985</v>
      </c>
      <c r="BH106" s="42">
        <v>2352</v>
      </c>
      <c r="BI106" s="42"/>
      <c r="BJ106" s="42"/>
      <c r="BK106" s="42">
        <v>6119</v>
      </c>
      <c r="BL106" s="42"/>
      <c r="BM106" s="15"/>
    </row>
    <row r="107" spans="1:65" outlineLevel="5" x14ac:dyDescent="0.3">
      <c r="A107" s="22">
        <f t="shared" si="46"/>
        <v>3</v>
      </c>
      <c r="B107" s="9">
        <f t="shared" si="45"/>
        <v>45374</v>
      </c>
      <c r="C107" s="150">
        <v>330029</v>
      </c>
      <c r="D107" s="64">
        <f t="shared" si="35"/>
        <v>36.5</v>
      </c>
      <c r="E107" s="12">
        <v>37</v>
      </c>
      <c r="F107" s="12">
        <v>36</v>
      </c>
      <c r="G107" s="12"/>
      <c r="H107" s="12"/>
      <c r="I107" s="12"/>
      <c r="J107" s="12"/>
      <c r="K107" s="12"/>
      <c r="L107" s="12"/>
      <c r="M107" s="74">
        <f t="shared" si="36"/>
        <v>7.3</v>
      </c>
      <c r="N107" s="83">
        <v>7.33</v>
      </c>
      <c r="O107" s="83">
        <v>7.35</v>
      </c>
      <c r="P107" s="83"/>
      <c r="Q107" s="83"/>
      <c r="R107" s="83"/>
      <c r="S107" s="83"/>
      <c r="T107" s="83"/>
      <c r="U107" s="83"/>
      <c r="V107" s="5" t="str">
        <f t="shared" si="37"/>
        <v/>
      </c>
      <c r="W107" s="41"/>
      <c r="X107" s="41"/>
      <c r="Y107" s="41"/>
      <c r="Z107" s="41"/>
      <c r="AA107" s="41"/>
      <c r="AB107" s="41"/>
      <c r="AC107" s="41"/>
      <c r="AD107" s="41"/>
      <c r="AE107" s="5" t="str">
        <f t="shared" si="38"/>
        <v/>
      </c>
      <c r="AF107" s="41"/>
      <c r="AG107" s="41"/>
      <c r="AH107" s="41"/>
      <c r="AI107" s="41"/>
      <c r="AJ107" s="41"/>
      <c r="AK107" s="41"/>
      <c r="AL107" s="41"/>
      <c r="AM107" s="41"/>
      <c r="AN107" s="45">
        <v>33.070866141732282</v>
      </c>
      <c r="AO107" s="45">
        <v>635</v>
      </c>
      <c r="AP107" s="110"/>
      <c r="AQ107" s="110"/>
      <c r="AR107" s="126" t="str">
        <f t="shared" si="39"/>
        <v/>
      </c>
      <c r="AS107" s="126" t="str">
        <f t="shared" si="40"/>
        <v/>
      </c>
      <c r="AT107" s="45">
        <v>734</v>
      </c>
      <c r="AU107" s="128"/>
      <c r="AV107" s="128"/>
      <c r="AW107" s="126" t="str">
        <f t="shared" si="41"/>
        <v/>
      </c>
      <c r="AX107" s="126" t="str">
        <f t="shared" si="42"/>
        <v/>
      </c>
      <c r="AY107" s="64" t="str">
        <f t="shared" si="43"/>
        <v/>
      </c>
      <c r="AZ107" s="97">
        <v>81.12</v>
      </c>
      <c r="BA107" s="68"/>
      <c r="BB107" s="68"/>
      <c r="BC107" s="68"/>
      <c r="BD107" s="68"/>
      <c r="BE107" s="15"/>
      <c r="BF107" s="5">
        <f t="shared" si="44"/>
        <v>12600</v>
      </c>
      <c r="BG107" s="42">
        <v>4220</v>
      </c>
      <c r="BH107" s="42">
        <v>2352</v>
      </c>
      <c r="BI107" s="42"/>
      <c r="BJ107" s="42"/>
      <c r="BK107" s="42">
        <v>6028</v>
      </c>
      <c r="BL107" s="42"/>
      <c r="BM107" s="15"/>
    </row>
    <row r="108" spans="1:65" outlineLevel="5" x14ac:dyDescent="0.3">
      <c r="A108" s="22">
        <f t="shared" si="46"/>
        <v>3</v>
      </c>
      <c r="B108" s="9">
        <f t="shared" si="45"/>
        <v>45375</v>
      </c>
      <c r="C108" s="150">
        <v>310652</v>
      </c>
      <c r="D108" s="64">
        <f t="shared" si="35"/>
        <v>36</v>
      </c>
      <c r="E108" s="12">
        <v>35.5</v>
      </c>
      <c r="F108" s="12">
        <v>36.5</v>
      </c>
      <c r="G108" s="12"/>
      <c r="H108" s="12"/>
      <c r="I108" s="12"/>
      <c r="J108" s="12"/>
      <c r="K108" s="12"/>
      <c r="L108" s="12"/>
      <c r="M108" s="74">
        <f t="shared" si="36"/>
        <v>7.3</v>
      </c>
      <c r="N108" s="83">
        <v>7.31</v>
      </c>
      <c r="O108" s="83">
        <v>7.32</v>
      </c>
      <c r="P108" s="83"/>
      <c r="Q108" s="83"/>
      <c r="R108" s="83"/>
      <c r="S108" s="83"/>
      <c r="T108" s="83"/>
      <c r="U108" s="83"/>
      <c r="V108" s="5" t="str">
        <f t="shared" si="37"/>
        <v/>
      </c>
      <c r="W108" s="41"/>
      <c r="X108" s="41"/>
      <c r="Y108" s="41"/>
      <c r="Z108" s="41"/>
      <c r="AA108" s="41"/>
      <c r="AB108" s="41"/>
      <c r="AC108" s="41"/>
      <c r="AD108" s="41"/>
      <c r="AE108" s="5" t="str">
        <f t="shared" si="38"/>
        <v/>
      </c>
      <c r="AF108" s="41"/>
      <c r="AG108" s="41"/>
      <c r="AH108" s="41"/>
      <c r="AI108" s="41"/>
      <c r="AJ108" s="41"/>
      <c r="AK108" s="41"/>
      <c r="AL108" s="41"/>
      <c r="AM108" s="41"/>
      <c r="AN108" s="45">
        <v>42.51012145748988</v>
      </c>
      <c r="AO108" s="45">
        <v>494</v>
      </c>
      <c r="AP108" s="110"/>
      <c r="AQ108" s="110"/>
      <c r="AR108" s="126" t="str">
        <f t="shared" si="39"/>
        <v/>
      </c>
      <c r="AS108" s="126" t="str">
        <f t="shared" si="40"/>
        <v/>
      </c>
      <c r="AT108" s="45">
        <v>663</v>
      </c>
      <c r="AU108" s="128"/>
      <c r="AV108" s="128"/>
      <c r="AW108" s="126" t="str">
        <f t="shared" si="41"/>
        <v/>
      </c>
      <c r="AX108" s="126" t="str">
        <f t="shared" si="42"/>
        <v/>
      </c>
      <c r="AY108" s="64" t="str">
        <f t="shared" si="43"/>
        <v/>
      </c>
      <c r="AZ108" s="97">
        <v>80.77</v>
      </c>
      <c r="BA108" s="68"/>
      <c r="BB108" s="68"/>
      <c r="BC108" s="68"/>
      <c r="BD108" s="68"/>
      <c r="BE108" s="15"/>
      <c r="BF108" s="5">
        <f t="shared" si="44"/>
        <v>12944</v>
      </c>
      <c r="BG108" s="42">
        <v>4451</v>
      </c>
      <c r="BH108" s="42">
        <v>2352</v>
      </c>
      <c r="BI108" s="42"/>
      <c r="BJ108" s="42"/>
      <c r="BK108" s="42">
        <v>6141</v>
      </c>
      <c r="BL108" s="42"/>
      <c r="BM108" s="15"/>
    </row>
    <row r="109" spans="1:65" outlineLevel="5" x14ac:dyDescent="0.3">
      <c r="A109" s="22">
        <f t="shared" si="46"/>
        <v>3</v>
      </c>
      <c r="B109" s="9">
        <f t="shared" si="45"/>
        <v>45376</v>
      </c>
      <c r="C109" s="150">
        <v>307124</v>
      </c>
      <c r="D109" s="64">
        <f t="shared" si="35"/>
        <v>36.5</v>
      </c>
      <c r="E109" s="12">
        <v>37</v>
      </c>
      <c r="F109" s="12">
        <v>36</v>
      </c>
      <c r="G109" s="12"/>
      <c r="H109" s="12"/>
      <c r="I109" s="12"/>
      <c r="J109" s="12"/>
      <c r="K109" s="12"/>
      <c r="L109" s="12"/>
      <c r="M109" s="74">
        <f t="shared" si="36"/>
        <v>7.4</v>
      </c>
      <c r="N109" s="83">
        <v>7.38</v>
      </c>
      <c r="O109" s="83">
        <v>7.34</v>
      </c>
      <c r="P109" s="83"/>
      <c r="Q109" s="83"/>
      <c r="R109" s="83"/>
      <c r="S109" s="83"/>
      <c r="T109" s="83"/>
      <c r="U109" s="83"/>
      <c r="V109" s="5" t="str">
        <f t="shared" si="37"/>
        <v/>
      </c>
      <c r="W109" s="41"/>
      <c r="X109" s="41"/>
      <c r="Y109" s="41"/>
      <c r="Z109" s="41"/>
      <c r="AA109" s="41"/>
      <c r="AB109" s="41"/>
      <c r="AC109" s="41"/>
      <c r="AD109" s="41"/>
      <c r="AE109" s="5" t="str">
        <f t="shared" si="38"/>
        <v/>
      </c>
      <c r="AF109" s="41"/>
      <c r="AG109" s="41"/>
      <c r="AH109" s="41"/>
      <c r="AI109" s="41"/>
      <c r="AJ109" s="41"/>
      <c r="AK109" s="41"/>
      <c r="AL109" s="41"/>
      <c r="AM109" s="41"/>
      <c r="AN109" s="45">
        <v>33.653846153846153</v>
      </c>
      <c r="AO109" s="45">
        <v>624</v>
      </c>
      <c r="AP109" s="110"/>
      <c r="AQ109" s="110"/>
      <c r="AR109" s="126" t="str">
        <f t="shared" si="39"/>
        <v/>
      </c>
      <c r="AS109" s="126" t="str">
        <f t="shared" si="40"/>
        <v/>
      </c>
      <c r="AT109" s="45">
        <v>844</v>
      </c>
      <c r="AU109" s="128"/>
      <c r="AV109" s="128"/>
      <c r="AW109" s="126" t="str">
        <f t="shared" si="41"/>
        <v/>
      </c>
      <c r="AX109" s="126" t="str">
        <f t="shared" si="42"/>
        <v/>
      </c>
      <c r="AY109" s="64" t="str">
        <f t="shared" si="43"/>
        <v/>
      </c>
      <c r="AZ109" s="97">
        <v>79.819999999999993</v>
      </c>
      <c r="BA109" s="68"/>
      <c r="BB109" s="68"/>
      <c r="BC109" s="68"/>
      <c r="BD109" s="68"/>
      <c r="BE109" s="15"/>
      <c r="BF109" s="5">
        <f t="shared" si="44"/>
        <v>12789</v>
      </c>
      <c r="BG109" s="42">
        <v>4306</v>
      </c>
      <c r="BH109" s="42">
        <v>2352</v>
      </c>
      <c r="BI109" s="42"/>
      <c r="BJ109" s="42"/>
      <c r="BK109" s="42">
        <v>6131</v>
      </c>
      <c r="BL109" s="42"/>
      <c r="BM109" s="15"/>
    </row>
    <row r="110" spans="1:65" outlineLevel="5" x14ac:dyDescent="0.3">
      <c r="A110" s="22">
        <f t="shared" si="46"/>
        <v>3</v>
      </c>
      <c r="B110" s="9">
        <f t="shared" si="45"/>
        <v>45377</v>
      </c>
      <c r="C110" s="150">
        <v>336009</v>
      </c>
      <c r="D110" s="64">
        <f t="shared" si="35"/>
        <v>35.799999999999997</v>
      </c>
      <c r="E110" s="12">
        <v>35.5</v>
      </c>
      <c r="F110" s="12">
        <v>36</v>
      </c>
      <c r="G110" s="12"/>
      <c r="H110" s="12"/>
      <c r="I110" s="12"/>
      <c r="J110" s="12"/>
      <c r="K110" s="12"/>
      <c r="L110" s="12"/>
      <c r="M110" s="74">
        <f t="shared" si="36"/>
        <v>7.3</v>
      </c>
      <c r="N110" s="83">
        <v>7.33</v>
      </c>
      <c r="O110" s="83">
        <v>7.31</v>
      </c>
      <c r="P110" s="83"/>
      <c r="Q110" s="83"/>
      <c r="R110" s="83"/>
      <c r="S110" s="83"/>
      <c r="T110" s="83"/>
      <c r="U110" s="83"/>
      <c r="V110" s="5" t="str">
        <f t="shared" si="37"/>
        <v/>
      </c>
      <c r="W110" s="41"/>
      <c r="X110" s="41"/>
      <c r="Y110" s="41"/>
      <c r="Z110" s="41"/>
      <c r="AA110" s="41"/>
      <c r="AB110" s="41"/>
      <c r="AC110" s="41"/>
      <c r="AD110" s="41"/>
      <c r="AE110" s="5" t="str">
        <f t="shared" si="38"/>
        <v/>
      </c>
      <c r="AF110" s="41"/>
      <c r="AG110" s="41"/>
      <c r="AH110" s="41"/>
      <c r="AI110" s="41"/>
      <c r="AJ110" s="41"/>
      <c r="AK110" s="41"/>
      <c r="AL110" s="41"/>
      <c r="AM110" s="41"/>
      <c r="AN110" s="45">
        <v>27.559055118110237</v>
      </c>
      <c r="AO110" s="45">
        <v>762</v>
      </c>
      <c r="AP110" s="110"/>
      <c r="AQ110" s="110"/>
      <c r="AR110" s="126" t="str">
        <f t="shared" si="39"/>
        <v/>
      </c>
      <c r="AS110" s="126" t="str">
        <f t="shared" si="40"/>
        <v/>
      </c>
      <c r="AT110" s="45">
        <v>995</v>
      </c>
      <c r="AU110" s="128"/>
      <c r="AV110" s="128"/>
      <c r="AW110" s="126" t="str">
        <f t="shared" si="41"/>
        <v/>
      </c>
      <c r="AX110" s="126" t="str">
        <f t="shared" si="42"/>
        <v/>
      </c>
      <c r="AY110" s="64" t="str">
        <f t="shared" si="43"/>
        <v/>
      </c>
      <c r="AZ110" s="97">
        <v>80.260000000000005</v>
      </c>
      <c r="BA110" s="68"/>
      <c r="BB110" s="68"/>
      <c r="BC110" s="68"/>
      <c r="BD110" s="68"/>
      <c r="BE110" s="15"/>
      <c r="BF110" s="5">
        <f t="shared" si="44"/>
        <v>12414</v>
      </c>
      <c r="BG110" s="42">
        <v>3950</v>
      </c>
      <c r="BH110" s="42">
        <v>2352</v>
      </c>
      <c r="BI110" s="42"/>
      <c r="BJ110" s="42"/>
      <c r="BK110" s="42">
        <v>6112</v>
      </c>
      <c r="BL110" s="42"/>
      <c r="BM110" s="15"/>
    </row>
    <row r="111" spans="1:65" outlineLevel="5" x14ac:dyDescent="0.3">
      <c r="A111" s="22">
        <f t="shared" si="46"/>
        <v>3</v>
      </c>
      <c r="B111" s="9">
        <f t="shared" si="45"/>
        <v>45378</v>
      </c>
      <c r="C111" s="150">
        <v>320035</v>
      </c>
      <c r="D111" s="64">
        <f t="shared" si="35"/>
        <v>35.5</v>
      </c>
      <c r="E111" s="12">
        <v>34.5</v>
      </c>
      <c r="F111" s="12">
        <v>36.5</v>
      </c>
      <c r="G111" s="12"/>
      <c r="H111" s="12"/>
      <c r="I111" s="12"/>
      <c r="J111" s="12"/>
      <c r="K111" s="12"/>
      <c r="L111" s="12"/>
      <c r="M111" s="74">
        <f t="shared" si="36"/>
        <v>7.4</v>
      </c>
      <c r="N111" s="83">
        <v>7.39</v>
      </c>
      <c r="O111" s="83">
        <v>7.41</v>
      </c>
      <c r="P111" s="83"/>
      <c r="Q111" s="83"/>
      <c r="R111" s="83"/>
      <c r="S111" s="83"/>
      <c r="T111" s="83"/>
      <c r="U111" s="83"/>
      <c r="V111" s="5">
        <f t="shared" si="37"/>
        <v>345</v>
      </c>
      <c r="W111" s="41">
        <v>305</v>
      </c>
      <c r="X111" s="41">
        <v>385</v>
      </c>
      <c r="Y111" s="41"/>
      <c r="Z111" s="41"/>
      <c r="AA111" s="41"/>
      <c r="AB111" s="41"/>
      <c r="AC111" s="41"/>
      <c r="AD111" s="41"/>
      <c r="AE111" s="5">
        <f t="shared" si="38"/>
        <v>5150</v>
      </c>
      <c r="AF111" s="41">
        <v>5475</v>
      </c>
      <c r="AG111" s="41">
        <v>4825</v>
      </c>
      <c r="AH111" s="41"/>
      <c r="AI111" s="41"/>
      <c r="AJ111" s="41"/>
      <c r="AK111" s="41"/>
      <c r="AL111" s="41"/>
      <c r="AM111" s="41"/>
      <c r="AN111" s="45">
        <v>23.463687150837988</v>
      </c>
      <c r="AO111" s="45">
        <v>895</v>
      </c>
      <c r="AP111" s="110">
        <v>4.71</v>
      </c>
      <c r="AQ111" s="110">
        <v>3.95</v>
      </c>
      <c r="AR111" s="126">
        <f t="shared" si="39"/>
        <v>83.86411889596603</v>
      </c>
      <c r="AS111" s="126">
        <f t="shared" si="40"/>
        <v>16.13588110403397</v>
      </c>
      <c r="AT111" s="45">
        <v>1110</v>
      </c>
      <c r="AU111" s="128">
        <v>2.76</v>
      </c>
      <c r="AV111" s="128">
        <v>1.91</v>
      </c>
      <c r="AW111" s="126">
        <f t="shared" si="41"/>
        <v>69.20289855072464</v>
      </c>
      <c r="AX111" s="126">
        <f t="shared" si="42"/>
        <v>30.79710144927536</v>
      </c>
      <c r="AY111" s="64">
        <f t="shared" si="43"/>
        <v>56.765450483991053</v>
      </c>
      <c r="AZ111" s="97">
        <v>81.77</v>
      </c>
      <c r="BA111" s="68"/>
      <c r="BB111" s="68"/>
      <c r="BC111" s="68"/>
      <c r="BD111" s="68"/>
      <c r="BE111" s="15"/>
      <c r="BF111" s="5">
        <f t="shared" si="44"/>
        <v>12793</v>
      </c>
      <c r="BG111" s="42">
        <v>4317</v>
      </c>
      <c r="BH111" s="42">
        <v>2352</v>
      </c>
      <c r="BI111" s="42"/>
      <c r="BJ111" s="42"/>
      <c r="BK111" s="42">
        <v>6124</v>
      </c>
      <c r="BL111" s="42"/>
      <c r="BM111" s="15"/>
    </row>
    <row r="112" spans="1:65" outlineLevel="5" x14ac:dyDescent="0.3">
      <c r="A112" s="22">
        <f t="shared" si="46"/>
        <v>3</v>
      </c>
      <c r="B112" s="9">
        <f t="shared" si="45"/>
        <v>45379</v>
      </c>
      <c r="C112" s="150">
        <v>333165</v>
      </c>
      <c r="D112" s="64">
        <f t="shared" si="35"/>
        <v>35.799999999999997</v>
      </c>
      <c r="E112" s="12">
        <v>35.5</v>
      </c>
      <c r="F112" s="12">
        <v>36</v>
      </c>
      <c r="G112" s="12"/>
      <c r="H112" s="12"/>
      <c r="I112" s="12"/>
      <c r="J112" s="12"/>
      <c r="K112" s="12"/>
      <c r="L112" s="12"/>
      <c r="M112" s="74">
        <f t="shared" si="36"/>
        <v>7.4</v>
      </c>
      <c r="N112" s="83">
        <v>7.4</v>
      </c>
      <c r="O112" s="83">
        <v>7.39</v>
      </c>
      <c r="P112" s="83"/>
      <c r="Q112" s="83"/>
      <c r="R112" s="83"/>
      <c r="S112" s="83"/>
      <c r="T112" s="83"/>
      <c r="U112" s="83"/>
      <c r="V112" s="5" t="str">
        <f t="shared" si="37"/>
        <v/>
      </c>
      <c r="W112" s="41"/>
      <c r="X112" s="41"/>
      <c r="Y112" s="41"/>
      <c r="Z112" s="41"/>
      <c r="AA112" s="41"/>
      <c r="AB112" s="41"/>
      <c r="AC112" s="41"/>
      <c r="AD112" s="41"/>
      <c r="AE112" s="5" t="str">
        <f t="shared" si="38"/>
        <v/>
      </c>
      <c r="AF112" s="41"/>
      <c r="AG112" s="41"/>
      <c r="AH112" s="41"/>
      <c r="AI112" s="41"/>
      <c r="AJ112" s="41"/>
      <c r="AK112" s="41"/>
      <c r="AL112" s="41"/>
      <c r="AM112" s="41"/>
      <c r="AN112" s="45">
        <v>23.675310033821873</v>
      </c>
      <c r="AO112" s="45">
        <v>887</v>
      </c>
      <c r="AP112" s="110"/>
      <c r="AQ112" s="110"/>
      <c r="AR112" s="126" t="str">
        <f t="shared" si="39"/>
        <v/>
      </c>
      <c r="AS112" s="126" t="str">
        <f t="shared" si="40"/>
        <v/>
      </c>
      <c r="AT112" s="45">
        <v>1101</v>
      </c>
      <c r="AU112" s="128"/>
      <c r="AV112" s="128"/>
      <c r="AW112" s="126" t="str">
        <f t="shared" si="41"/>
        <v/>
      </c>
      <c r="AX112" s="126" t="str">
        <f t="shared" si="42"/>
        <v/>
      </c>
      <c r="AY112" s="64" t="str">
        <f t="shared" si="43"/>
        <v/>
      </c>
      <c r="AZ112" s="97">
        <v>81.56</v>
      </c>
      <c r="BA112" s="68"/>
      <c r="BB112" s="68"/>
      <c r="BC112" s="68"/>
      <c r="BD112" s="68"/>
      <c r="BE112" s="15"/>
      <c r="BF112" s="5">
        <f t="shared" si="44"/>
        <v>12704</v>
      </c>
      <c r="BG112" s="42">
        <v>4304</v>
      </c>
      <c r="BH112" s="42">
        <v>2350</v>
      </c>
      <c r="BI112" s="42"/>
      <c r="BJ112" s="42"/>
      <c r="BK112" s="42">
        <v>6050</v>
      </c>
      <c r="BL112" s="42"/>
      <c r="BM112" s="15"/>
    </row>
    <row r="113" spans="1:65" outlineLevel="5" x14ac:dyDescent="0.3">
      <c r="A113" s="22">
        <f t="shared" si="46"/>
        <v>3</v>
      </c>
      <c r="B113" s="9">
        <f t="shared" si="45"/>
        <v>45380</v>
      </c>
      <c r="C113" s="150">
        <v>350209</v>
      </c>
      <c r="D113" s="64">
        <f t="shared" si="35"/>
        <v>35.299999999999997</v>
      </c>
      <c r="E113" s="12">
        <v>35.5</v>
      </c>
      <c r="F113" s="12">
        <v>35</v>
      </c>
      <c r="G113" s="12"/>
      <c r="H113" s="12"/>
      <c r="I113" s="12"/>
      <c r="J113" s="12"/>
      <c r="K113" s="12"/>
      <c r="L113" s="12"/>
      <c r="M113" s="74">
        <f t="shared" si="36"/>
        <v>7.4</v>
      </c>
      <c r="N113" s="83">
        <v>7.38</v>
      </c>
      <c r="O113" s="83">
        <v>7.36</v>
      </c>
      <c r="P113" s="83"/>
      <c r="Q113" s="83"/>
      <c r="R113" s="83"/>
      <c r="S113" s="83"/>
      <c r="T113" s="83"/>
      <c r="U113" s="83"/>
      <c r="V113" s="5" t="str">
        <f t="shared" si="37"/>
        <v/>
      </c>
      <c r="W113" s="41"/>
      <c r="X113" s="41"/>
      <c r="Y113" s="41"/>
      <c r="Z113" s="41"/>
      <c r="AA113" s="41"/>
      <c r="AB113" s="41"/>
      <c r="AC113" s="41"/>
      <c r="AD113" s="41"/>
      <c r="AE113" s="5" t="str">
        <f t="shared" si="38"/>
        <v/>
      </c>
      <c r="AF113" s="41"/>
      <c r="AG113" s="41"/>
      <c r="AH113" s="41"/>
      <c r="AI113" s="41"/>
      <c r="AJ113" s="41"/>
      <c r="AK113" s="41"/>
      <c r="AL113" s="41"/>
      <c r="AM113" s="41"/>
      <c r="AN113" s="45">
        <v>23.516237402015676</v>
      </c>
      <c r="AO113" s="45">
        <v>893</v>
      </c>
      <c r="AP113" s="110"/>
      <c r="AQ113" s="110"/>
      <c r="AR113" s="126" t="str">
        <f t="shared" si="39"/>
        <v/>
      </c>
      <c r="AS113" s="126" t="str">
        <f t="shared" si="40"/>
        <v/>
      </c>
      <c r="AT113" s="45">
        <v>1051</v>
      </c>
      <c r="AU113" s="128"/>
      <c r="AV113" s="128"/>
      <c r="AW113" s="126" t="str">
        <f t="shared" si="41"/>
        <v/>
      </c>
      <c r="AX113" s="126" t="str">
        <f t="shared" si="42"/>
        <v/>
      </c>
      <c r="AY113" s="64" t="str">
        <f t="shared" si="43"/>
        <v/>
      </c>
      <c r="AZ113" s="97">
        <v>81.5</v>
      </c>
      <c r="BA113" s="68">
        <v>62.7</v>
      </c>
      <c r="BB113" s="68">
        <v>36.200000000000003</v>
      </c>
      <c r="BC113" s="68">
        <v>3839</v>
      </c>
      <c r="BD113" s="68"/>
      <c r="BE113" s="15"/>
      <c r="BF113" s="5">
        <f t="shared" si="44"/>
        <v>12054</v>
      </c>
      <c r="BG113" s="42">
        <v>3634</v>
      </c>
      <c r="BH113" s="42">
        <v>2352</v>
      </c>
      <c r="BI113" s="42"/>
      <c r="BJ113" s="42"/>
      <c r="BK113" s="42">
        <v>6068</v>
      </c>
      <c r="BL113" s="42"/>
      <c r="BM113" s="15"/>
    </row>
    <row r="114" spans="1:65" outlineLevel="5" x14ac:dyDescent="0.3">
      <c r="A114" s="22">
        <f t="shared" si="46"/>
        <v>3</v>
      </c>
      <c r="B114" s="9">
        <f t="shared" si="45"/>
        <v>45381</v>
      </c>
      <c r="C114" s="150">
        <v>349546</v>
      </c>
      <c r="D114" s="64">
        <f t="shared" si="35"/>
        <v>35.5</v>
      </c>
      <c r="E114" s="12">
        <v>35</v>
      </c>
      <c r="F114" s="12">
        <v>36</v>
      </c>
      <c r="G114" s="12"/>
      <c r="H114" s="12"/>
      <c r="I114" s="12"/>
      <c r="J114" s="12"/>
      <c r="K114" s="12"/>
      <c r="L114" s="12"/>
      <c r="M114" s="74">
        <f t="shared" si="36"/>
        <v>7.4</v>
      </c>
      <c r="N114" s="83">
        <v>7.36</v>
      </c>
      <c r="O114" s="83">
        <v>7.35</v>
      </c>
      <c r="P114" s="83"/>
      <c r="Q114" s="83"/>
      <c r="R114" s="83"/>
      <c r="S114" s="83"/>
      <c r="T114" s="83"/>
      <c r="U114" s="83"/>
      <c r="V114" s="5" t="str">
        <f t="shared" si="37"/>
        <v/>
      </c>
      <c r="W114" s="41"/>
      <c r="X114" s="41"/>
      <c r="Y114" s="41"/>
      <c r="Z114" s="41"/>
      <c r="AA114" s="41"/>
      <c r="AB114" s="41"/>
      <c r="AC114" s="41"/>
      <c r="AD114" s="41"/>
      <c r="AE114" s="5" t="str">
        <f t="shared" si="38"/>
        <v/>
      </c>
      <c r="AF114" s="41"/>
      <c r="AG114" s="41"/>
      <c r="AH114" s="41"/>
      <c r="AI114" s="41"/>
      <c r="AJ114" s="41"/>
      <c r="AK114" s="41"/>
      <c r="AL114" s="41"/>
      <c r="AM114" s="41"/>
      <c r="AN114" s="45">
        <v>23.102310231023104</v>
      </c>
      <c r="AO114" s="45">
        <v>909</v>
      </c>
      <c r="AP114" s="110"/>
      <c r="AQ114" s="110"/>
      <c r="AR114" s="126" t="str">
        <f t="shared" si="39"/>
        <v/>
      </c>
      <c r="AS114" s="126" t="str">
        <f t="shared" si="40"/>
        <v/>
      </c>
      <c r="AT114" s="45">
        <v>1054</v>
      </c>
      <c r="AU114" s="128"/>
      <c r="AV114" s="128"/>
      <c r="AW114" s="126" t="str">
        <f t="shared" si="41"/>
        <v/>
      </c>
      <c r="AX114" s="126" t="str">
        <f t="shared" si="42"/>
        <v/>
      </c>
      <c r="AY114" s="64" t="str">
        <f t="shared" si="43"/>
        <v/>
      </c>
      <c r="AZ114" s="97">
        <v>80.900000000000006</v>
      </c>
      <c r="BA114" s="68"/>
      <c r="BB114" s="68"/>
      <c r="BC114" s="68"/>
      <c r="BD114" s="68"/>
      <c r="BE114" s="15"/>
      <c r="BF114" s="5">
        <f t="shared" si="44"/>
        <v>12988</v>
      </c>
      <c r="BG114" s="42">
        <v>4566</v>
      </c>
      <c r="BH114" s="42">
        <v>2352</v>
      </c>
      <c r="BI114" s="42"/>
      <c r="BJ114" s="42"/>
      <c r="BK114" s="42">
        <v>6070</v>
      </c>
      <c r="BL114" s="42"/>
      <c r="BM114" s="15"/>
    </row>
    <row r="115" spans="1:65" ht="17.25" outlineLevel="5" thickBot="1" x14ac:dyDescent="0.35">
      <c r="A115" s="31">
        <f t="shared" si="46"/>
        <v>3</v>
      </c>
      <c r="B115" s="32">
        <f t="shared" si="45"/>
        <v>45382</v>
      </c>
      <c r="C115" s="151">
        <v>342132</v>
      </c>
      <c r="D115" s="64">
        <f t="shared" si="35"/>
        <v>35.299999999999997</v>
      </c>
      <c r="E115" s="12">
        <v>35.5</v>
      </c>
      <c r="F115" s="12">
        <v>35</v>
      </c>
      <c r="G115" s="12"/>
      <c r="H115" s="12"/>
      <c r="I115" s="12"/>
      <c r="J115" s="12"/>
      <c r="K115" s="12"/>
      <c r="L115" s="12"/>
      <c r="M115" s="74">
        <f t="shared" si="36"/>
        <v>7.3</v>
      </c>
      <c r="N115" s="83">
        <v>7.35</v>
      </c>
      <c r="O115" s="83">
        <v>7.32</v>
      </c>
      <c r="P115" s="83"/>
      <c r="Q115" s="83"/>
      <c r="R115" s="83"/>
      <c r="S115" s="83"/>
      <c r="T115" s="83"/>
      <c r="U115" s="83"/>
      <c r="V115" s="5" t="str">
        <f t="shared" si="37"/>
        <v/>
      </c>
      <c r="W115" s="41"/>
      <c r="X115" s="41"/>
      <c r="Y115" s="41"/>
      <c r="Z115" s="41"/>
      <c r="AA115" s="41"/>
      <c r="AB115" s="41"/>
      <c r="AC115" s="41"/>
      <c r="AD115" s="41"/>
      <c r="AE115" s="5" t="str">
        <f t="shared" si="38"/>
        <v/>
      </c>
      <c r="AF115" s="41"/>
      <c r="AG115" s="41"/>
      <c r="AH115" s="41"/>
      <c r="AI115" s="41"/>
      <c r="AJ115" s="41"/>
      <c r="AK115" s="41"/>
      <c r="AL115" s="41"/>
      <c r="AM115" s="41"/>
      <c r="AN115" s="45">
        <v>25.179856115107913</v>
      </c>
      <c r="AO115" s="45">
        <v>834</v>
      </c>
      <c r="AP115" s="110"/>
      <c r="AQ115" s="111"/>
      <c r="AR115" s="126" t="str">
        <f t="shared" si="39"/>
        <v/>
      </c>
      <c r="AS115" s="126" t="str">
        <f t="shared" si="40"/>
        <v/>
      </c>
      <c r="AT115" s="45">
        <v>1003</v>
      </c>
      <c r="AU115" s="128"/>
      <c r="AV115" s="129"/>
      <c r="AW115" s="126" t="str">
        <f t="shared" si="41"/>
        <v/>
      </c>
      <c r="AX115" s="126" t="str">
        <f t="shared" si="42"/>
        <v/>
      </c>
      <c r="AY115" s="64" t="str">
        <f t="shared" si="43"/>
        <v/>
      </c>
      <c r="AZ115" s="97">
        <v>81.180000000000007</v>
      </c>
      <c r="BA115" s="68"/>
      <c r="BB115" s="68"/>
      <c r="BC115" s="68"/>
      <c r="BD115" s="68"/>
      <c r="BE115" s="15"/>
      <c r="BF115" s="5">
        <f t="shared" si="44"/>
        <v>12830</v>
      </c>
      <c r="BG115" s="42">
        <v>4337</v>
      </c>
      <c r="BH115" s="42">
        <v>2352</v>
      </c>
      <c r="BI115" s="42"/>
      <c r="BJ115" s="42"/>
      <c r="BK115" s="42">
        <v>6141</v>
      </c>
      <c r="BL115" s="42"/>
      <c r="BM115" s="15"/>
    </row>
    <row r="116" spans="1:65" outlineLevel="4" x14ac:dyDescent="0.3">
      <c r="A116" s="156" t="s">
        <v>37</v>
      </c>
      <c r="B116" s="157"/>
      <c r="C116" s="50">
        <f t="shared" ref="C116:BM116" si="47">SUBTOTAL(4,C85:C115)</f>
        <v>350209</v>
      </c>
      <c r="D116" s="60">
        <f t="shared" si="47"/>
        <v>36.799999999999997</v>
      </c>
      <c r="E116" s="28">
        <f t="shared" si="47"/>
        <v>37.5</v>
      </c>
      <c r="F116" s="28">
        <f t="shared" si="47"/>
        <v>37</v>
      </c>
      <c r="G116" s="28">
        <f t="shared" si="47"/>
        <v>0</v>
      </c>
      <c r="H116" s="28">
        <f t="shared" si="47"/>
        <v>0</v>
      </c>
      <c r="I116" s="28">
        <f t="shared" si="47"/>
        <v>0</v>
      </c>
      <c r="J116" s="28">
        <f t="shared" si="47"/>
        <v>0</v>
      </c>
      <c r="K116" s="28">
        <f t="shared" si="47"/>
        <v>0</v>
      </c>
      <c r="L116" s="28">
        <f t="shared" si="47"/>
        <v>0</v>
      </c>
      <c r="M116" s="71">
        <f t="shared" si="47"/>
        <v>7.4</v>
      </c>
      <c r="N116" s="82">
        <f t="shared" si="47"/>
        <v>7.47</v>
      </c>
      <c r="O116" s="82">
        <f t="shared" si="47"/>
        <v>7.41</v>
      </c>
      <c r="P116" s="82">
        <f t="shared" si="47"/>
        <v>0</v>
      </c>
      <c r="Q116" s="82">
        <f t="shared" si="47"/>
        <v>0</v>
      </c>
      <c r="R116" s="82">
        <f t="shared" si="47"/>
        <v>0</v>
      </c>
      <c r="S116" s="82">
        <f t="shared" si="47"/>
        <v>0</v>
      </c>
      <c r="T116" s="82">
        <f t="shared" si="47"/>
        <v>0</v>
      </c>
      <c r="U116" s="82">
        <f t="shared" si="47"/>
        <v>0</v>
      </c>
      <c r="V116" s="29">
        <f t="shared" si="47"/>
        <v>439</v>
      </c>
      <c r="W116" s="39">
        <f t="shared" si="47"/>
        <v>478</v>
      </c>
      <c r="X116" s="39">
        <f t="shared" si="47"/>
        <v>400</v>
      </c>
      <c r="Y116" s="39">
        <f t="shared" si="47"/>
        <v>0</v>
      </c>
      <c r="Z116" s="39">
        <f t="shared" si="47"/>
        <v>0</v>
      </c>
      <c r="AA116" s="39">
        <f t="shared" si="47"/>
        <v>0</v>
      </c>
      <c r="AB116" s="39">
        <f t="shared" si="47"/>
        <v>0</v>
      </c>
      <c r="AC116" s="39">
        <f t="shared" si="47"/>
        <v>0</v>
      </c>
      <c r="AD116" s="39">
        <f t="shared" si="47"/>
        <v>0</v>
      </c>
      <c r="AE116" s="29">
        <f t="shared" si="47"/>
        <v>5235</v>
      </c>
      <c r="AF116" s="39">
        <f t="shared" si="47"/>
        <v>5655</v>
      </c>
      <c r="AG116" s="39">
        <f t="shared" si="47"/>
        <v>4950</v>
      </c>
      <c r="AH116" s="39">
        <f t="shared" si="47"/>
        <v>0</v>
      </c>
      <c r="AI116" s="39">
        <f t="shared" si="47"/>
        <v>0</v>
      </c>
      <c r="AJ116" s="39">
        <f t="shared" si="47"/>
        <v>0</v>
      </c>
      <c r="AK116" s="39">
        <f t="shared" si="47"/>
        <v>0</v>
      </c>
      <c r="AL116" s="39">
        <f t="shared" si="47"/>
        <v>0</v>
      </c>
      <c r="AM116" s="39">
        <f t="shared" si="47"/>
        <v>0</v>
      </c>
      <c r="AN116" s="39">
        <f t="shared" si="47"/>
        <v>42.51012145748988</v>
      </c>
      <c r="AO116" s="39">
        <f t="shared" si="47"/>
        <v>1019</v>
      </c>
      <c r="AP116" s="104">
        <f t="shared" si="47"/>
        <v>6.35</v>
      </c>
      <c r="AQ116" s="105">
        <f t="shared" si="47"/>
        <v>5.32</v>
      </c>
      <c r="AR116" s="106">
        <f t="shared" si="47"/>
        <v>86.778398510242084</v>
      </c>
      <c r="AS116" s="106">
        <f t="shared" si="47"/>
        <v>16.220472440944874</v>
      </c>
      <c r="AT116" s="107">
        <f t="shared" si="47"/>
        <v>1110</v>
      </c>
      <c r="AU116" s="108">
        <f t="shared" si="47"/>
        <v>2.96</v>
      </c>
      <c r="AV116" s="109">
        <f t="shared" si="47"/>
        <v>2.0499999999999998</v>
      </c>
      <c r="AW116" s="106">
        <f t="shared" si="47"/>
        <v>69.256756756756758</v>
      </c>
      <c r="AX116" s="106">
        <f t="shared" si="47"/>
        <v>31.972789115646265</v>
      </c>
      <c r="AY116" s="60">
        <f t="shared" si="47"/>
        <v>67.582869144370378</v>
      </c>
      <c r="AZ116" s="96">
        <f t="shared" si="47"/>
        <v>82.73</v>
      </c>
      <c r="BA116" s="67">
        <f t="shared" si="47"/>
        <v>63.3</v>
      </c>
      <c r="BB116" s="67">
        <f t="shared" si="47"/>
        <v>36.700000000000003</v>
      </c>
      <c r="BC116" s="67">
        <f t="shared" si="47"/>
        <v>3915</v>
      </c>
      <c r="BD116" s="67">
        <f t="shared" si="47"/>
        <v>0</v>
      </c>
      <c r="BE116" s="27">
        <f t="shared" si="47"/>
        <v>0</v>
      </c>
      <c r="BF116" s="29">
        <f t="shared" si="47"/>
        <v>17826</v>
      </c>
      <c r="BG116" s="39">
        <f t="shared" si="47"/>
        <v>9336</v>
      </c>
      <c r="BH116" s="40">
        <f t="shared" si="47"/>
        <v>2352</v>
      </c>
      <c r="BI116" s="40">
        <f t="shared" si="47"/>
        <v>0</v>
      </c>
      <c r="BJ116" s="40">
        <f t="shared" si="47"/>
        <v>0</v>
      </c>
      <c r="BK116" s="40">
        <f t="shared" si="47"/>
        <v>6202</v>
      </c>
      <c r="BL116" s="40">
        <f t="shared" si="47"/>
        <v>0</v>
      </c>
      <c r="BM116" s="27">
        <f t="shared" si="47"/>
        <v>0</v>
      </c>
    </row>
    <row r="117" spans="1:65" outlineLevel="3" x14ac:dyDescent="0.3">
      <c r="A117" s="158" t="s">
        <v>26</v>
      </c>
      <c r="B117" s="159"/>
      <c r="C117" s="51">
        <f t="shared" ref="C117:BM117" si="48">SUBTOTAL(5,C85:C115)</f>
        <v>287636</v>
      </c>
      <c r="D117" s="61">
        <f t="shared" si="48"/>
        <v>33.1</v>
      </c>
      <c r="E117" s="12">
        <f t="shared" si="48"/>
        <v>33.5</v>
      </c>
      <c r="F117" s="12">
        <f t="shared" si="48"/>
        <v>32</v>
      </c>
      <c r="G117" s="12">
        <f t="shared" si="48"/>
        <v>0</v>
      </c>
      <c r="H117" s="12">
        <f t="shared" si="48"/>
        <v>0</v>
      </c>
      <c r="I117" s="12">
        <f t="shared" si="48"/>
        <v>0</v>
      </c>
      <c r="J117" s="12">
        <f t="shared" si="48"/>
        <v>0</v>
      </c>
      <c r="K117" s="12">
        <f t="shared" si="48"/>
        <v>0</v>
      </c>
      <c r="L117" s="12">
        <f t="shared" si="48"/>
        <v>0</v>
      </c>
      <c r="M117" s="72">
        <f t="shared" si="48"/>
        <v>7.2</v>
      </c>
      <c r="N117" s="83">
        <f t="shared" si="48"/>
        <v>7.24</v>
      </c>
      <c r="O117" s="83">
        <f t="shared" si="48"/>
        <v>7.21</v>
      </c>
      <c r="P117" s="83">
        <f t="shared" si="48"/>
        <v>0</v>
      </c>
      <c r="Q117" s="83">
        <f t="shared" si="48"/>
        <v>0</v>
      </c>
      <c r="R117" s="83">
        <f t="shared" si="48"/>
        <v>0</v>
      </c>
      <c r="S117" s="83">
        <f t="shared" si="48"/>
        <v>0</v>
      </c>
      <c r="T117" s="83">
        <f t="shared" si="48"/>
        <v>0</v>
      </c>
      <c r="U117" s="83">
        <f t="shared" si="48"/>
        <v>0</v>
      </c>
      <c r="V117" s="6">
        <f t="shared" si="48"/>
        <v>182</v>
      </c>
      <c r="W117" s="41">
        <f t="shared" si="48"/>
        <v>91</v>
      </c>
      <c r="X117" s="41">
        <f t="shared" si="48"/>
        <v>273</v>
      </c>
      <c r="Y117" s="41">
        <f t="shared" si="48"/>
        <v>0</v>
      </c>
      <c r="Z117" s="41">
        <f t="shared" si="48"/>
        <v>0</v>
      </c>
      <c r="AA117" s="41">
        <f t="shared" si="48"/>
        <v>0</v>
      </c>
      <c r="AB117" s="41">
        <f t="shared" si="48"/>
        <v>0</v>
      </c>
      <c r="AC117" s="41">
        <f t="shared" si="48"/>
        <v>0</v>
      </c>
      <c r="AD117" s="41">
        <f t="shared" si="48"/>
        <v>0</v>
      </c>
      <c r="AE117" s="6">
        <f t="shared" si="48"/>
        <v>5025</v>
      </c>
      <c r="AF117" s="41">
        <f t="shared" si="48"/>
        <v>5210</v>
      </c>
      <c r="AG117" s="41">
        <f t="shared" si="48"/>
        <v>4630</v>
      </c>
      <c r="AH117" s="41">
        <f t="shared" si="48"/>
        <v>0</v>
      </c>
      <c r="AI117" s="41">
        <f t="shared" si="48"/>
        <v>0</v>
      </c>
      <c r="AJ117" s="41">
        <f t="shared" si="48"/>
        <v>0</v>
      </c>
      <c r="AK117" s="41">
        <f t="shared" si="48"/>
        <v>0</v>
      </c>
      <c r="AL117" s="41">
        <f t="shared" si="48"/>
        <v>0</v>
      </c>
      <c r="AM117" s="41">
        <f t="shared" si="48"/>
        <v>0</v>
      </c>
      <c r="AN117" s="41">
        <f t="shared" si="48"/>
        <v>20.608439646712462</v>
      </c>
      <c r="AO117" s="41">
        <f t="shared" si="48"/>
        <v>494</v>
      </c>
      <c r="AP117" s="110">
        <f t="shared" si="48"/>
        <v>4.71</v>
      </c>
      <c r="AQ117" s="111">
        <f t="shared" si="48"/>
        <v>3.95</v>
      </c>
      <c r="AR117" s="112">
        <f t="shared" si="48"/>
        <v>83.779527559055126</v>
      </c>
      <c r="AS117" s="112">
        <f t="shared" si="48"/>
        <v>13.221601489757916</v>
      </c>
      <c r="AT117" s="113">
        <f t="shared" si="48"/>
        <v>663</v>
      </c>
      <c r="AU117" s="114">
        <f t="shared" si="48"/>
        <v>2.76</v>
      </c>
      <c r="AV117" s="115">
        <f t="shared" si="48"/>
        <v>1.91</v>
      </c>
      <c r="AW117" s="112">
        <f t="shared" si="48"/>
        <v>68.027210884353735</v>
      </c>
      <c r="AX117" s="112">
        <f t="shared" si="48"/>
        <v>30.743243243243242</v>
      </c>
      <c r="AY117" s="61">
        <f t="shared" si="48"/>
        <v>56.384780632900956</v>
      </c>
      <c r="AZ117" s="97">
        <f t="shared" si="48"/>
        <v>79.819999999999993</v>
      </c>
      <c r="BA117" s="68">
        <f t="shared" si="48"/>
        <v>62.1</v>
      </c>
      <c r="BB117" s="68">
        <f t="shared" si="48"/>
        <v>36.200000000000003</v>
      </c>
      <c r="BC117" s="68">
        <f t="shared" si="48"/>
        <v>3730</v>
      </c>
      <c r="BD117" s="68">
        <f t="shared" si="48"/>
        <v>0</v>
      </c>
      <c r="BE117" s="15">
        <f t="shared" si="48"/>
        <v>0</v>
      </c>
      <c r="BF117" s="6">
        <f t="shared" si="48"/>
        <v>12054</v>
      </c>
      <c r="BG117" s="41">
        <f t="shared" si="48"/>
        <v>3634</v>
      </c>
      <c r="BH117" s="42">
        <f t="shared" si="48"/>
        <v>2350</v>
      </c>
      <c r="BI117" s="42">
        <f t="shared" si="48"/>
        <v>0</v>
      </c>
      <c r="BJ117" s="42">
        <f t="shared" si="48"/>
        <v>0</v>
      </c>
      <c r="BK117" s="42">
        <f t="shared" si="48"/>
        <v>5766</v>
      </c>
      <c r="BL117" s="42">
        <f t="shared" si="48"/>
        <v>0</v>
      </c>
      <c r="BM117" s="15">
        <f t="shared" si="48"/>
        <v>0</v>
      </c>
    </row>
    <row r="118" spans="1:65" outlineLevel="2" x14ac:dyDescent="0.3">
      <c r="A118" s="158" t="s">
        <v>15</v>
      </c>
      <c r="B118" s="159"/>
      <c r="C118" s="51">
        <f>IFERROR(SUBTOTAL(1,C85:C115),"")</f>
        <v>314335.19354838709</v>
      </c>
      <c r="D118" s="61">
        <f t="shared" ref="D118:BM118" si="49">IFERROR(SUBTOTAL(1,D85:D115),"")</f>
        <v>35.864516129032246</v>
      </c>
      <c r="E118" s="12">
        <f t="shared" si="49"/>
        <v>35.87096774193548</v>
      </c>
      <c r="F118" s="12">
        <f t="shared" si="49"/>
        <v>35.822580645161288</v>
      </c>
      <c r="G118" s="12" t="str">
        <f t="shared" si="49"/>
        <v/>
      </c>
      <c r="H118" s="12" t="str">
        <f t="shared" si="49"/>
        <v/>
      </c>
      <c r="I118" s="12" t="str">
        <f t="shared" si="49"/>
        <v/>
      </c>
      <c r="J118" s="12" t="str">
        <f t="shared" si="49"/>
        <v/>
      </c>
      <c r="K118" s="12" t="str">
        <f t="shared" si="49"/>
        <v/>
      </c>
      <c r="L118" s="12" t="str">
        <f t="shared" si="49"/>
        <v/>
      </c>
      <c r="M118" s="72">
        <f t="shared" si="49"/>
        <v>7.3419354838709712</v>
      </c>
      <c r="N118" s="83">
        <f t="shared" si="49"/>
        <v>7.3435483870967753</v>
      </c>
      <c r="O118" s="83">
        <f t="shared" si="49"/>
        <v>7.323225806451612</v>
      </c>
      <c r="P118" s="83" t="str">
        <f t="shared" si="49"/>
        <v/>
      </c>
      <c r="Q118" s="83" t="str">
        <f t="shared" si="49"/>
        <v/>
      </c>
      <c r="R118" s="83" t="str">
        <f t="shared" si="49"/>
        <v/>
      </c>
      <c r="S118" s="83" t="str">
        <f t="shared" si="49"/>
        <v/>
      </c>
      <c r="T118" s="83" t="str">
        <f t="shared" si="49"/>
        <v/>
      </c>
      <c r="U118" s="83" t="str">
        <f t="shared" si="49"/>
        <v/>
      </c>
      <c r="V118" s="6">
        <f t="shared" si="49"/>
        <v>307.875</v>
      </c>
      <c r="W118" s="41">
        <f t="shared" si="49"/>
        <v>273.75</v>
      </c>
      <c r="X118" s="41">
        <f t="shared" si="49"/>
        <v>342</v>
      </c>
      <c r="Y118" s="41" t="str">
        <f t="shared" si="49"/>
        <v/>
      </c>
      <c r="Z118" s="41" t="str">
        <f t="shared" si="49"/>
        <v/>
      </c>
      <c r="AA118" s="41" t="str">
        <f t="shared" si="49"/>
        <v/>
      </c>
      <c r="AB118" s="41" t="str">
        <f t="shared" si="49"/>
        <v/>
      </c>
      <c r="AC118" s="41" t="str">
        <f t="shared" si="49"/>
        <v/>
      </c>
      <c r="AD118" s="41" t="str">
        <f t="shared" si="49"/>
        <v/>
      </c>
      <c r="AE118" s="6">
        <f t="shared" si="49"/>
        <v>5122.5</v>
      </c>
      <c r="AF118" s="41">
        <f t="shared" si="49"/>
        <v>5440</v>
      </c>
      <c r="AG118" s="41">
        <f t="shared" si="49"/>
        <v>4805</v>
      </c>
      <c r="AH118" s="41" t="str">
        <f t="shared" si="49"/>
        <v/>
      </c>
      <c r="AI118" s="41" t="str">
        <f t="shared" si="49"/>
        <v/>
      </c>
      <c r="AJ118" s="41" t="str">
        <f t="shared" si="49"/>
        <v/>
      </c>
      <c r="AK118" s="41" t="str">
        <f t="shared" si="49"/>
        <v/>
      </c>
      <c r="AL118" s="41" t="str">
        <f t="shared" si="49"/>
        <v/>
      </c>
      <c r="AM118" s="41" t="str">
        <f t="shared" si="49"/>
        <v/>
      </c>
      <c r="AN118" s="41">
        <f t="shared" si="49"/>
        <v>27.380107185842522</v>
      </c>
      <c r="AO118" s="41">
        <f t="shared" si="49"/>
        <v>785.41935483870964</v>
      </c>
      <c r="AP118" s="110">
        <f t="shared" si="49"/>
        <v>5.4849999999999994</v>
      </c>
      <c r="AQ118" s="111">
        <f t="shared" si="49"/>
        <v>4.6375000000000002</v>
      </c>
      <c r="AR118" s="112">
        <f t="shared" si="49"/>
        <v>84.567398718629789</v>
      </c>
      <c r="AS118" s="112">
        <f t="shared" si="49"/>
        <v>15.432601281370214</v>
      </c>
      <c r="AT118" s="113">
        <f t="shared" si="49"/>
        <v>897</v>
      </c>
      <c r="AU118" s="114">
        <f t="shared" si="49"/>
        <v>2.87</v>
      </c>
      <c r="AV118" s="115">
        <f t="shared" si="49"/>
        <v>1.9750000000000001</v>
      </c>
      <c r="AW118" s="112">
        <f t="shared" si="49"/>
        <v>68.820298108242469</v>
      </c>
      <c r="AX118" s="112">
        <f t="shared" si="49"/>
        <v>31.179701891757528</v>
      </c>
      <c r="AY118" s="61">
        <f t="shared" si="49"/>
        <v>59.566145982277426</v>
      </c>
      <c r="AZ118" s="97">
        <f t="shared" si="49"/>
        <v>81.283870967741933</v>
      </c>
      <c r="BA118" s="68">
        <f t="shared" si="49"/>
        <v>62.575000000000003</v>
      </c>
      <c r="BB118" s="68">
        <f t="shared" si="49"/>
        <v>36.450000000000003</v>
      </c>
      <c r="BC118" s="68">
        <f t="shared" si="49"/>
        <v>3822.25</v>
      </c>
      <c r="BD118" s="68" t="str">
        <f t="shared" si="49"/>
        <v/>
      </c>
      <c r="BE118" s="15" t="str">
        <f>IFERROR(SUBTOTAL(1,BE85:BE115),"")</f>
        <v/>
      </c>
      <c r="BF118" s="6">
        <f t="shared" si="49"/>
        <v>13637.096774193549</v>
      </c>
      <c r="BG118" s="41">
        <f t="shared" si="49"/>
        <v>5202.2580645161288</v>
      </c>
      <c r="BH118" s="42">
        <f t="shared" si="49"/>
        <v>2351.9354838709678</v>
      </c>
      <c r="BI118" s="42" t="str">
        <f t="shared" si="49"/>
        <v/>
      </c>
      <c r="BJ118" s="42" t="str">
        <f t="shared" si="49"/>
        <v/>
      </c>
      <c r="BK118" s="42">
        <f t="shared" si="49"/>
        <v>6082.9032258064517</v>
      </c>
      <c r="BL118" s="42" t="str">
        <f t="shared" si="49"/>
        <v/>
      </c>
      <c r="BM118" s="15" t="str">
        <f t="shared" si="49"/>
        <v/>
      </c>
    </row>
    <row r="119" spans="1:65" ht="17.25" outlineLevel="1" thickBot="1" x14ac:dyDescent="0.35">
      <c r="A119" s="160" t="s">
        <v>58</v>
      </c>
      <c r="B119" s="161"/>
      <c r="C119" s="52">
        <f>SUBTOTAL(9,C85:C115)</f>
        <v>9744391</v>
      </c>
      <c r="D119" s="62"/>
      <c r="E119" s="30"/>
      <c r="F119" s="30"/>
      <c r="G119" s="30"/>
      <c r="H119" s="30"/>
      <c r="I119" s="30"/>
      <c r="J119" s="30"/>
      <c r="K119" s="30"/>
      <c r="L119" s="30"/>
      <c r="M119" s="73"/>
      <c r="N119" s="84"/>
      <c r="O119" s="84"/>
      <c r="P119" s="84"/>
      <c r="Q119" s="84"/>
      <c r="R119" s="84"/>
      <c r="S119" s="84"/>
      <c r="T119" s="84"/>
      <c r="U119" s="84"/>
      <c r="V119" s="93"/>
      <c r="W119" s="94"/>
      <c r="X119" s="94"/>
      <c r="Y119" s="94"/>
      <c r="Z119" s="94"/>
      <c r="AA119" s="94"/>
      <c r="AB119" s="94"/>
      <c r="AC119" s="94"/>
      <c r="AD119" s="94"/>
      <c r="AE119" s="93"/>
      <c r="AF119" s="94"/>
      <c r="AG119" s="94"/>
      <c r="AH119" s="94"/>
      <c r="AI119" s="94"/>
      <c r="AJ119" s="94"/>
      <c r="AK119" s="94"/>
      <c r="AL119" s="94"/>
      <c r="AM119" s="94"/>
      <c r="AN119" s="94"/>
      <c r="AO119" s="43">
        <f>SUBTOTAL(9,AO85:AO115)</f>
        <v>24348</v>
      </c>
      <c r="AP119" s="116"/>
      <c r="AQ119" s="117"/>
      <c r="AR119" s="118"/>
      <c r="AS119" s="118"/>
      <c r="AT119" s="119">
        <f>SUBTOTAL(9,AT85:AT115)</f>
        <v>27807</v>
      </c>
      <c r="AU119" s="120"/>
      <c r="AV119" s="121"/>
      <c r="AW119" s="118"/>
      <c r="AX119" s="118"/>
      <c r="AY119" s="62"/>
      <c r="AZ119" s="98"/>
      <c r="BA119" s="69"/>
      <c r="BB119" s="69"/>
      <c r="BC119" s="69"/>
      <c r="BD119" s="69"/>
      <c r="BE119" s="16">
        <f>SUBTOTAL(9,BE85:BE115)</f>
        <v>0</v>
      </c>
      <c r="BF119" s="7">
        <f t="shared" ref="BF119:BM119" si="50">SUBTOTAL(9,BF85:BF115)</f>
        <v>422750</v>
      </c>
      <c r="BG119" s="43">
        <f t="shared" si="50"/>
        <v>161270</v>
      </c>
      <c r="BH119" s="44">
        <f t="shared" si="50"/>
        <v>72910</v>
      </c>
      <c r="BI119" s="44">
        <f t="shared" si="50"/>
        <v>0</v>
      </c>
      <c r="BJ119" s="44">
        <f t="shared" si="50"/>
        <v>0</v>
      </c>
      <c r="BK119" s="44">
        <f t="shared" si="50"/>
        <v>188570</v>
      </c>
      <c r="BL119" s="44">
        <f t="shared" si="50"/>
        <v>0</v>
      </c>
      <c r="BM119" s="16">
        <f t="shared" si="50"/>
        <v>0</v>
      </c>
    </row>
    <row r="120" spans="1:65" outlineLevel="5" x14ac:dyDescent="0.3">
      <c r="A120" s="21">
        <f t="shared" si="46"/>
        <v>4</v>
      </c>
      <c r="B120" s="33">
        <f>B115+1</f>
        <v>45383</v>
      </c>
      <c r="C120" s="149">
        <v>342408</v>
      </c>
      <c r="D120" s="64">
        <f t="shared" ref="D120:D149" si="51">IFERROR(ROUND(AVERAGE(E120:L120),1),"")</f>
        <v>35.299999999999997</v>
      </c>
      <c r="E120" s="12">
        <v>35.5</v>
      </c>
      <c r="F120" s="12">
        <v>35</v>
      </c>
      <c r="G120" s="12"/>
      <c r="H120" s="12"/>
      <c r="I120" s="12"/>
      <c r="J120" s="12"/>
      <c r="K120" s="12"/>
      <c r="L120" s="12"/>
      <c r="M120" s="74">
        <f t="shared" ref="M120:M149" si="52">IFERROR(ROUND(AVERAGE(N120:U120),1),"")</f>
        <v>7.3</v>
      </c>
      <c r="N120" s="83">
        <v>7.34</v>
      </c>
      <c r="O120" s="83">
        <v>7.31</v>
      </c>
      <c r="P120" s="83"/>
      <c r="Q120" s="83"/>
      <c r="R120" s="83"/>
      <c r="S120" s="83"/>
      <c r="T120" s="83"/>
      <c r="U120" s="83"/>
      <c r="V120" s="5" t="str">
        <f t="shared" ref="V120:V149" si="53">IFERROR(ROUND(AVERAGE(W120:AD120),1),"")</f>
        <v/>
      </c>
      <c r="W120" s="41"/>
      <c r="X120" s="41"/>
      <c r="Y120" s="41"/>
      <c r="Z120" s="41"/>
      <c r="AA120" s="41"/>
      <c r="AB120" s="41"/>
      <c r="AC120" s="41"/>
      <c r="AD120" s="41"/>
      <c r="AE120" s="5" t="str">
        <f t="shared" ref="AE120:AE149" si="54">IFERROR(ROUND(AVERAGE(AF120:AM120),1),"")</f>
        <v/>
      </c>
      <c r="AF120" s="41"/>
      <c r="AG120" s="41"/>
      <c r="AH120" s="41"/>
      <c r="AI120" s="41"/>
      <c r="AJ120" s="41"/>
      <c r="AK120" s="41"/>
      <c r="AL120" s="41"/>
      <c r="AM120" s="41"/>
      <c r="AN120" s="45">
        <v>24.793388429752067</v>
      </c>
      <c r="AO120" s="41">
        <v>847</v>
      </c>
      <c r="AP120" s="110"/>
      <c r="AQ120" s="111"/>
      <c r="AR120" s="126" t="str">
        <f t="shared" ref="AR120:AR149" si="55">IFERROR(AQ120/AP120*100,"")</f>
        <v/>
      </c>
      <c r="AS120" s="126" t="str">
        <f t="shared" ref="AS120:AS149" si="56">IFERROR(100-AR120,"")</f>
        <v/>
      </c>
      <c r="AT120" s="45">
        <v>1019</v>
      </c>
      <c r="AU120" s="128"/>
      <c r="AV120" s="129"/>
      <c r="AW120" s="126" t="str">
        <f t="shared" ref="AW120:AW149" si="57">IFERROR(AV120/AU120*100,"")</f>
        <v/>
      </c>
      <c r="AX120" s="126" t="str">
        <f t="shared" ref="AX120:AX149" si="58">IFERROR(100-AW120,"")</f>
        <v/>
      </c>
      <c r="AY120" s="64" t="str">
        <f t="shared" ref="AY120:AY149" si="59">IFERROR((1-((AW120*AS120)/(AX120*AR120)))*100,"")</f>
        <v/>
      </c>
      <c r="AZ120" s="97">
        <v>80.17</v>
      </c>
      <c r="BA120" s="68"/>
      <c r="BB120" s="68"/>
      <c r="BC120" s="68"/>
      <c r="BD120" s="68"/>
      <c r="BE120" s="15"/>
      <c r="BF120" s="5">
        <f t="shared" ref="BF120:BF149" si="60">IF(SUM(BG120:BM120)=0,"",SUM(BG120:BM120))</f>
        <v>12627</v>
      </c>
      <c r="BG120" s="42">
        <v>4199</v>
      </c>
      <c r="BH120" s="42">
        <v>2352</v>
      </c>
      <c r="BI120" s="42"/>
      <c r="BJ120" s="42"/>
      <c r="BK120" s="42">
        <v>6076</v>
      </c>
      <c r="BL120" s="42"/>
      <c r="BM120" s="15"/>
    </row>
    <row r="121" spans="1:65" outlineLevel="5" x14ac:dyDescent="0.3">
      <c r="A121" s="22">
        <f t="shared" si="46"/>
        <v>4</v>
      </c>
      <c r="B121" s="9">
        <f t="shared" si="45"/>
        <v>45384</v>
      </c>
      <c r="C121" s="150">
        <v>327871</v>
      </c>
      <c r="D121" s="64">
        <f t="shared" si="51"/>
        <v>35.299999999999997</v>
      </c>
      <c r="E121" s="12">
        <v>35</v>
      </c>
      <c r="F121" s="12">
        <v>35.5</v>
      </c>
      <c r="G121" s="12"/>
      <c r="H121" s="12"/>
      <c r="I121" s="12"/>
      <c r="J121" s="12"/>
      <c r="K121" s="12"/>
      <c r="L121" s="12"/>
      <c r="M121" s="74">
        <f t="shared" si="52"/>
        <v>7.3</v>
      </c>
      <c r="N121" s="83">
        <v>7.32</v>
      </c>
      <c r="O121" s="83">
        <v>7.28</v>
      </c>
      <c r="P121" s="83"/>
      <c r="Q121" s="83"/>
      <c r="R121" s="83"/>
      <c r="S121" s="83"/>
      <c r="T121" s="83"/>
      <c r="U121" s="83"/>
      <c r="V121" s="5">
        <f t="shared" si="53"/>
        <v>228</v>
      </c>
      <c r="W121" s="41">
        <v>340</v>
      </c>
      <c r="X121" s="41">
        <v>116</v>
      </c>
      <c r="Y121" s="41"/>
      <c r="Z121" s="41"/>
      <c r="AA121" s="41"/>
      <c r="AB121" s="41"/>
      <c r="AC121" s="41"/>
      <c r="AD121" s="41"/>
      <c r="AE121" s="5">
        <f t="shared" si="54"/>
        <v>4812.5</v>
      </c>
      <c r="AF121" s="41">
        <v>5000</v>
      </c>
      <c r="AG121" s="41">
        <v>4625</v>
      </c>
      <c r="AH121" s="41"/>
      <c r="AI121" s="41"/>
      <c r="AJ121" s="41"/>
      <c r="AK121" s="41"/>
      <c r="AL121" s="41"/>
      <c r="AM121" s="41"/>
      <c r="AN121" s="45">
        <v>22.653721682847895</v>
      </c>
      <c r="AO121" s="41">
        <v>927</v>
      </c>
      <c r="AP121" s="110">
        <v>4.87</v>
      </c>
      <c r="AQ121" s="111">
        <v>4.0199999999999996</v>
      </c>
      <c r="AR121" s="126">
        <f t="shared" si="55"/>
        <v>82.546201232032843</v>
      </c>
      <c r="AS121" s="126">
        <f t="shared" si="56"/>
        <v>17.453798767967157</v>
      </c>
      <c r="AT121" s="45">
        <v>1067</v>
      </c>
      <c r="AU121" s="128">
        <v>3.41</v>
      </c>
      <c r="AV121" s="129">
        <v>2.23</v>
      </c>
      <c r="AW121" s="126">
        <f t="shared" si="57"/>
        <v>65.395894428152488</v>
      </c>
      <c r="AX121" s="126">
        <f t="shared" si="58"/>
        <v>34.604105571847512</v>
      </c>
      <c r="AY121" s="64">
        <f t="shared" si="59"/>
        <v>60.040897208870867</v>
      </c>
      <c r="AZ121" s="97">
        <v>79.92</v>
      </c>
      <c r="BA121" s="68"/>
      <c r="BB121" s="68"/>
      <c r="BC121" s="68"/>
      <c r="BD121" s="68"/>
      <c r="BE121" s="15"/>
      <c r="BF121" s="5">
        <f t="shared" si="60"/>
        <v>12547</v>
      </c>
      <c r="BG121" s="42">
        <v>4125</v>
      </c>
      <c r="BH121" s="42">
        <v>2352</v>
      </c>
      <c r="BI121" s="42"/>
      <c r="BJ121" s="42"/>
      <c r="BK121" s="42">
        <v>6070</v>
      </c>
      <c r="BL121" s="42"/>
      <c r="BM121" s="15"/>
    </row>
    <row r="122" spans="1:65" outlineLevel="5" x14ac:dyDescent="0.3">
      <c r="A122" s="22">
        <f t="shared" si="46"/>
        <v>4</v>
      </c>
      <c r="B122" s="9">
        <f t="shared" si="45"/>
        <v>45385</v>
      </c>
      <c r="C122" s="150">
        <v>349369</v>
      </c>
      <c r="D122" s="64">
        <f t="shared" si="51"/>
        <v>34.5</v>
      </c>
      <c r="E122" s="12">
        <v>35</v>
      </c>
      <c r="F122" s="12">
        <v>34</v>
      </c>
      <c r="G122" s="12"/>
      <c r="H122" s="12"/>
      <c r="I122" s="12"/>
      <c r="J122" s="12"/>
      <c r="K122" s="12"/>
      <c r="L122" s="12"/>
      <c r="M122" s="74">
        <f t="shared" si="52"/>
        <v>7.3</v>
      </c>
      <c r="N122" s="83">
        <v>7.31</v>
      </c>
      <c r="O122" s="83">
        <v>7.29</v>
      </c>
      <c r="P122" s="83"/>
      <c r="Q122" s="83"/>
      <c r="R122" s="83"/>
      <c r="S122" s="83"/>
      <c r="T122" s="83"/>
      <c r="U122" s="83"/>
      <c r="V122" s="5" t="str">
        <f t="shared" si="53"/>
        <v/>
      </c>
      <c r="W122" s="41"/>
      <c r="X122" s="41"/>
      <c r="Y122" s="41"/>
      <c r="Z122" s="41"/>
      <c r="AA122" s="41"/>
      <c r="AB122" s="41"/>
      <c r="AC122" s="41"/>
      <c r="AD122" s="41"/>
      <c r="AE122" s="5" t="str">
        <f t="shared" si="54"/>
        <v/>
      </c>
      <c r="AF122" s="41"/>
      <c r="AG122" s="41"/>
      <c r="AH122" s="41"/>
      <c r="AI122" s="41"/>
      <c r="AJ122" s="41"/>
      <c r="AK122" s="41"/>
      <c r="AL122" s="41"/>
      <c r="AM122" s="41"/>
      <c r="AN122" s="45">
        <v>24.193548387096776</v>
      </c>
      <c r="AO122" s="41">
        <v>868</v>
      </c>
      <c r="AP122" s="110"/>
      <c r="AQ122" s="111"/>
      <c r="AR122" s="126" t="str">
        <f t="shared" si="55"/>
        <v/>
      </c>
      <c r="AS122" s="126" t="str">
        <f t="shared" si="56"/>
        <v/>
      </c>
      <c r="AT122" s="45">
        <v>1046</v>
      </c>
      <c r="AU122" s="128"/>
      <c r="AV122" s="129"/>
      <c r="AW122" s="126" t="str">
        <f t="shared" si="57"/>
        <v/>
      </c>
      <c r="AX122" s="126" t="str">
        <f t="shared" si="58"/>
        <v/>
      </c>
      <c r="AY122" s="64" t="str">
        <f t="shared" si="59"/>
        <v/>
      </c>
      <c r="AZ122" s="97">
        <v>80.77</v>
      </c>
      <c r="BA122" s="68"/>
      <c r="BB122" s="68"/>
      <c r="BC122" s="68"/>
      <c r="BD122" s="68"/>
      <c r="BE122" s="15"/>
      <c r="BF122" s="5">
        <f t="shared" si="60"/>
        <v>12308</v>
      </c>
      <c r="BG122" s="42">
        <v>3878</v>
      </c>
      <c r="BH122" s="42">
        <v>2352</v>
      </c>
      <c r="BI122" s="42"/>
      <c r="BJ122" s="42"/>
      <c r="BK122" s="42">
        <v>6078</v>
      </c>
      <c r="BL122" s="42"/>
      <c r="BM122" s="15"/>
    </row>
    <row r="123" spans="1:65" outlineLevel="5" x14ac:dyDescent="0.3">
      <c r="A123" s="22">
        <f t="shared" si="46"/>
        <v>4</v>
      </c>
      <c r="B123" s="9">
        <f t="shared" si="45"/>
        <v>45386</v>
      </c>
      <c r="C123" s="150">
        <v>352325</v>
      </c>
      <c r="D123" s="64">
        <f t="shared" si="51"/>
        <v>35</v>
      </c>
      <c r="E123" s="12">
        <v>34.5</v>
      </c>
      <c r="F123" s="12">
        <v>35.5</v>
      </c>
      <c r="G123" s="12"/>
      <c r="H123" s="12"/>
      <c r="I123" s="12"/>
      <c r="J123" s="12"/>
      <c r="K123" s="12"/>
      <c r="L123" s="12"/>
      <c r="M123" s="74">
        <f t="shared" si="52"/>
        <v>7.3</v>
      </c>
      <c r="N123" s="83">
        <v>7.29</v>
      </c>
      <c r="O123" s="83">
        <v>7.27</v>
      </c>
      <c r="P123" s="83"/>
      <c r="Q123" s="83"/>
      <c r="R123" s="83"/>
      <c r="S123" s="83"/>
      <c r="T123" s="83"/>
      <c r="U123" s="83"/>
      <c r="V123" s="5" t="str">
        <f t="shared" si="53"/>
        <v/>
      </c>
      <c r="W123" s="41"/>
      <c r="X123" s="41"/>
      <c r="Y123" s="41"/>
      <c r="Z123" s="41"/>
      <c r="AA123" s="41"/>
      <c r="AB123" s="41"/>
      <c r="AC123" s="41"/>
      <c r="AD123" s="41"/>
      <c r="AE123" s="5" t="str">
        <f t="shared" si="54"/>
        <v/>
      </c>
      <c r="AF123" s="41"/>
      <c r="AG123" s="41"/>
      <c r="AH123" s="41"/>
      <c r="AI123" s="41"/>
      <c r="AJ123" s="41"/>
      <c r="AK123" s="41"/>
      <c r="AL123" s="41"/>
      <c r="AM123" s="41"/>
      <c r="AN123" s="45">
        <v>25.990099009900991</v>
      </c>
      <c r="AO123" s="41">
        <v>808</v>
      </c>
      <c r="AP123" s="110"/>
      <c r="AQ123" s="110"/>
      <c r="AR123" s="126" t="str">
        <f t="shared" si="55"/>
        <v/>
      </c>
      <c r="AS123" s="126" t="str">
        <f t="shared" si="56"/>
        <v/>
      </c>
      <c r="AT123" s="45">
        <v>945</v>
      </c>
      <c r="AU123" s="128"/>
      <c r="AV123" s="128"/>
      <c r="AW123" s="126" t="str">
        <f t="shared" si="57"/>
        <v/>
      </c>
      <c r="AX123" s="126" t="str">
        <f t="shared" si="58"/>
        <v/>
      </c>
      <c r="AY123" s="64" t="str">
        <f t="shared" si="59"/>
        <v/>
      </c>
      <c r="AZ123" s="97">
        <v>81.17</v>
      </c>
      <c r="BA123" s="68"/>
      <c r="BB123" s="68"/>
      <c r="BC123" s="68"/>
      <c r="BD123" s="68"/>
      <c r="BE123" s="15"/>
      <c r="BF123" s="5">
        <f t="shared" si="60"/>
        <v>12614</v>
      </c>
      <c r="BG123" s="42">
        <v>4112</v>
      </c>
      <c r="BH123" s="42">
        <v>2352</v>
      </c>
      <c r="BI123" s="42"/>
      <c r="BJ123" s="42"/>
      <c r="BK123" s="42">
        <v>6150</v>
      </c>
      <c r="BL123" s="42"/>
      <c r="BM123" s="15"/>
    </row>
    <row r="124" spans="1:65" outlineLevel="5" x14ac:dyDescent="0.3">
      <c r="A124" s="22">
        <f t="shared" si="46"/>
        <v>4</v>
      </c>
      <c r="B124" s="9">
        <f t="shared" si="45"/>
        <v>45387</v>
      </c>
      <c r="C124" s="150">
        <v>377752</v>
      </c>
      <c r="D124" s="64">
        <f t="shared" si="51"/>
        <v>34.799999999999997</v>
      </c>
      <c r="E124" s="12">
        <v>34.5</v>
      </c>
      <c r="F124" s="12">
        <v>35</v>
      </c>
      <c r="G124" s="12"/>
      <c r="H124" s="12"/>
      <c r="I124" s="12"/>
      <c r="J124" s="12"/>
      <c r="K124" s="12"/>
      <c r="L124" s="12"/>
      <c r="M124" s="74">
        <f t="shared" si="52"/>
        <v>7.3</v>
      </c>
      <c r="N124" s="83">
        <v>7.33</v>
      </c>
      <c r="O124" s="83">
        <v>7.3</v>
      </c>
      <c r="P124" s="83"/>
      <c r="Q124" s="83"/>
      <c r="R124" s="83"/>
      <c r="S124" s="83"/>
      <c r="T124" s="83"/>
      <c r="U124" s="83"/>
      <c r="V124" s="5" t="str">
        <f t="shared" si="53"/>
        <v/>
      </c>
      <c r="W124" s="41"/>
      <c r="X124" s="41"/>
      <c r="Y124" s="41"/>
      <c r="Z124" s="41"/>
      <c r="AA124" s="41"/>
      <c r="AB124" s="41"/>
      <c r="AC124" s="41"/>
      <c r="AD124" s="41"/>
      <c r="AE124" s="5" t="str">
        <f t="shared" si="54"/>
        <v/>
      </c>
      <c r="AF124" s="41"/>
      <c r="AG124" s="41"/>
      <c r="AH124" s="41"/>
      <c r="AI124" s="41"/>
      <c r="AJ124" s="41"/>
      <c r="AK124" s="41"/>
      <c r="AL124" s="41"/>
      <c r="AM124" s="41"/>
      <c r="AN124" s="45">
        <v>25.301204819277107</v>
      </c>
      <c r="AO124" s="41">
        <v>830</v>
      </c>
      <c r="AP124" s="110"/>
      <c r="AQ124" s="110"/>
      <c r="AR124" s="126" t="str">
        <f t="shared" si="55"/>
        <v/>
      </c>
      <c r="AS124" s="126" t="str">
        <f t="shared" si="56"/>
        <v/>
      </c>
      <c r="AT124" s="45">
        <v>825</v>
      </c>
      <c r="AU124" s="128"/>
      <c r="AV124" s="128"/>
      <c r="AW124" s="126" t="str">
        <f t="shared" si="57"/>
        <v/>
      </c>
      <c r="AX124" s="126" t="str">
        <f t="shared" si="58"/>
        <v/>
      </c>
      <c r="AY124" s="64" t="str">
        <f t="shared" si="59"/>
        <v/>
      </c>
      <c r="AZ124" s="97">
        <v>80.209999999999994</v>
      </c>
      <c r="BA124" s="68">
        <v>64.3</v>
      </c>
      <c r="BB124" s="68">
        <v>35.200000000000003</v>
      </c>
      <c r="BC124" s="68">
        <v>2722</v>
      </c>
      <c r="BD124" s="68"/>
      <c r="BE124" s="15"/>
      <c r="BF124" s="5">
        <f t="shared" si="60"/>
        <v>12701</v>
      </c>
      <c r="BG124" s="42">
        <v>4165</v>
      </c>
      <c r="BH124" s="42">
        <v>2351</v>
      </c>
      <c r="BI124" s="42"/>
      <c r="BJ124" s="42"/>
      <c r="BK124" s="42">
        <v>6185</v>
      </c>
      <c r="BL124" s="42"/>
      <c r="BM124" s="15"/>
    </row>
    <row r="125" spans="1:65" outlineLevel="5" x14ac:dyDescent="0.3">
      <c r="A125" s="22">
        <f t="shared" si="46"/>
        <v>4</v>
      </c>
      <c r="B125" s="9">
        <f t="shared" si="45"/>
        <v>45388</v>
      </c>
      <c r="C125" s="150">
        <v>361806</v>
      </c>
      <c r="D125" s="64">
        <f t="shared" si="51"/>
        <v>34.799999999999997</v>
      </c>
      <c r="E125" s="12">
        <v>35.5</v>
      </c>
      <c r="F125" s="12">
        <v>34</v>
      </c>
      <c r="G125" s="12"/>
      <c r="H125" s="12"/>
      <c r="I125" s="12"/>
      <c r="J125" s="12"/>
      <c r="K125" s="12"/>
      <c r="L125" s="12"/>
      <c r="M125" s="74">
        <f t="shared" si="52"/>
        <v>7.3</v>
      </c>
      <c r="N125" s="83">
        <v>7.31</v>
      </c>
      <c r="O125" s="83">
        <v>7.32</v>
      </c>
      <c r="P125" s="83"/>
      <c r="Q125" s="83"/>
      <c r="R125" s="83"/>
      <c r="S125" s="83"/>
      <c r="T125" s="83"/>
      <c r="U125" s="83"/>
      <c r="V125" s="5" t="str">
        <f t="shared" si="53"/>
        <v/>
      </c>
      <c r="W125" s="41"/>
      <c r="X125" s="41"/>
      <c r="Y125" s="41"/>
      <c r="Z125" s="41"/>
      <c r="AA125" s="41"/>
      <c r="AB125" s="41"/>
      <c r="AC125" s="41"/>
      <c r="AD125" s="41"/>
      <c r="AE125" s="5" t="str">
        <f t="shared" si="54"/>
        <v/>
      </c>
      <c r="AF125" s="41"/>
      <c r="AG125" s="41"/>
      <c r="AH125" s="41"/>
      <c r="AI125" s="41"/>
      <c r="AJ125" s="41"/>
      <c r="AK125" s="41"/>
      <c r="AL125" s="41"/>
      <c r="AM125" s="41"/>
      <c r="AN125" s="45">
        <v>29.453015427769987</v>
      </c>
      <c r="AO125" s="41">
        <v>713</v>
      </c>
      <c r="AP125" s="110"/>
      <c r="AQ125" s="110"/>
      <c r="AR125" s="126" t="str">
        <f t="shared" si="55"/>
        <v/>
      </c>
      <c r="AS125" s="126" t="str">
        <f t="shared" si="56"/>
        <v/>
      </c>
      <c r="AT125" s="45">
        <v>760</v>
      </c>
      <c r="AU125" s="128"/>
      <c r="AV125" s="128"/>
      <c r="AW125" s="126" t="str">
        <f t="shared" si="57"/>
        <v/>
      </c>
      <c r="AX125" s="126" t="str">
        <f t="shared" si="58"/>
        <v/>
      </c>
      <c r="AY125" s="64" t="str">
        <f t="shared" si="59"/>
        <v/>
      </c>
      <c r="AZ125" s="97">
        <v>80.38</v>
      </c>
      <c r="BA125" s="68"/>
      <c r="BB125" s="68"/>
      <c r="BC125" s="68"/>
      <c r="BD125" s="68"/>
      <c r="BE125" s="15"/>
      <c r="BF125" s="5">
        <f t="shared" si="60"/>
        <v>12696</v>
      </c>
      <c r="BG125" s="42">
        <v>4225</v>
      </c>
      <c r="BH125" s="42">
        <v>2352</v>
      </c>
      <c r="BI125" s="42"/>
      <c r="BJ125" s="42"/>
      <c r="BK125" s="42">
        <v>6119</v>
      </c>
      <c r="BL125" s="42"/>
      <c r="BM125" s="15"/>
    </row>
    <row r="126" spans="1:65" outlineLevel="5" x14ac:dyDescent="0.3">
      <c r="A126" s="22">
        <f t="shared" si="46"/>
        <v>4</v>
      </c>
      <c r="B126" s="9">
        <f t="shared" si="45"/>
        <v>45389</v>
      </c>
      <c r="C126" s="150">
        <v>363903</v>
      </c>
      <c r="D126" s="64">
        <f t="shared" si="51"/>
        <v>35.299999999999997</v>
      </c>
      <c r="E126" s="12">
        <v>35</v>
      </c>
      <c r="F126" s="12">
        <v>35.5</v>
      </c>
      <c r="G126" s="12"/>
      <c r="H126" s="12"/>
      <c r="I126" s="12"/>
      <c r="J126" s="12"/>
      <c r="K126" s="12"/>
      <c r="L126" s="12"/>
      <c r="M126" s="74">
        <f t="shared" si="52"/>
        <v>7.3</v>
      </c>
      <c r="N126" s="83">
        <v>7.34</v>
      </c>
      <c r="O126" s="83">
        <v>7.31</v>
      </c>
      <c r="P126" s="83"/>
      <c r="Q126" s="83"/>
      <c r="R126" s="83"/>
      <c r="S126" s="83"/>
      <c r="T126" s="83"/>
      <c r="U126" s="83"/>
      <c r="V126" s="5" t="str">
        <f t="shared" si="53"/>
        <v/>
      </c>
      <c r="W126" s="41"/>
      <c r="X126" s="41"/>
      <c r="Y126" s="41"/>
      <c r="Z126" s="41"/>
      <c r="AA126" s="41"/>
      <c r="AB126" s="41"/>
      <c r="AC126" s="41"/>
      <c r="AD126" s="41"/>
      <c r="AE126" s="5" t="str">
        <f t="shared" si="54"/>
        <v/>
      </c>
      <c r="AF126" s="41"/>
      <c r="AG126" s="41"/>
      <c r="AH126" s="41"/>
      <c r="AI126" s="41"/>
      <c r="AJ126" s="41"/>
      <c r="AK126" s="41"/>
      <c r="AL126" s="41"/>
      <c r="AM126" s="41"/>
      <c r="AN126" s="45">
        <v>32.608695652173914</v>
      </c>
      <c r="AO126" s="41">
        <v>644</v>
      </c>
      <c r="AP126" s="110"/>
      <c r="AQ126" s="110"/>
      <c r="AR126" s="126" t="str">
        <f t="shared" si="55"/>
        <v/>
      </c>
      <c r="AS126" s="126" t="str">
        <f t="shared" si="56"/>
        <v/>
      </c>
      <c r="AT126" s="45">
        <v>722</v>
      </c>
      <c r="AU126" s="128"/>
      <c r="AV126" s="128"/>
      <c r="AW126" s="126" t="str">
        <f t="shared" si="57"/>
        <v/>
      </c>
      <c r="AX126" s="126" t="str">
        <f t="shared" si="58"/>
        <v/>
      </c>
      <c r="AY126" s="64" t="str">
        <f t="shared" si="59"/>
        <v/>
      </c>
      <c r="AZ126" s="97">
        <v>80.17</v>
      </c>
      <c r="BA126" s="68"/>
      <c r="BB126" s="68"/>
      <c r="BC126" s="68"/>
      <c r="BD126" s="68"/>
      <c r="BE126" s="15"/>
      <c r="BF126" s="5">
        <f t="shared" si="60"/>
        <v>12358</v>
      </c>
      <c r="BG126" s="42">
        <v>4007</v>
      </c>
      <c r="BH126" s="42">
        <v>2352</v>
      </c>
      <c r="BI126" s="42"/>
      <c r="BJ126" s="42"/>
      <c r="BK126" s="42">
        <v>5999</v>
      </c>
      <c r="BL126" s="42"/>
      <c r="BM126" s="15"/>
    </row>
    <row r="127" spans="1:65" outlineLevel="5" x14ac:dyDescent="0.3">
      <c r="A127" s="22">
        <f t="shared" si="46"/>
        <v>4</v>
      </c>
      <c r="B127" s="9">
        <f t="shared" si="45"/>
        <v>45390</v>
      </c>
      <c r="C127" s="150">
        <v>342905</v>
      </c>
      <c r="D127" s="64">
        <f t="shared" si="51"/>
        <v>35.299999999999997</v>
      </c>
      <c r="E127" s="12">
        <v>34.5</v>
      </c>
      <c r="F127" s="12">
        <v>36</v>
      </c>
      <c r="G127" s="12"/>
      <c r="H127" s="12"/>
      <c r="I127" s="12"/>
      <c r="J127" s="12"/>
      <c r="K127" s="12"/>
      <c r="L127" s="12"/>
      <c r="M127" s="74">
        <f t="shared" si="52"/>
        <v>7.3</v>
      </c>
      <c r="N127" s="83">
        <v>7.3</v>
      </c>
      <c r="O127" s="83">
        <v>7.33</v>
      </c>
      <c r="P127" s="83"/>
      <c r="Q127" s="83"/>
      <c r="R127" s="83"/>
      <c r="S127" s="83"/>
      <c r="T127" s="83"/>
      <c r="U127" s="83"/>
      <c r="V127" s="5" t="str">
        <f t="shared" si="53"/>
        <v/>
      </c>
      <c r="W127" s="41"/>
      <c r="X127" s="41"/>
      <c r="Y127" s="41"/>
      <c r="Z127" s="41"/>
      <c r="AA127" s="41"/>
      <c r="AB127" s="41"/>
      <c r="AC127" s="41"/>
      <c r="AD127" s="41"/>
      <c r="AE127" s="5" t="str">
        <f t="shared" si="54"/>
        <v/>
      </c>
      <c r="AF127" s="41"/>
      <c r="AG127" s="41"/>
      <c r="AH127" s="41"/>
      <c r="AI127" s="41"/>
      <c r="AJ127" s="41"/>
      <c r="AK127" s="41"/>
      <c r="AL127" s="41"/>
      <c r="AM127" s="41"/>
      <c r="AN127" s="45">
        <v>36.842105263157897</v>
      </c>
      <c r="AO127" s="41">
        <v>570</v>
      </c>
      <c r="AP127" s="110"/>
      <c r="AQ127" s="110"/>
      <c r="AR127" s="126" t="str">
        <f t="shared" si="55"/>
        <v/>
      </c>
      <c r="AS127" s="126" t="str">
        <f t="shared" si="56"/>
        <v/>
      </c>
      <c r="AT127" s="45">
        <v>686</v>
      </c>
      <c r="AU127" s="128"/>
      <c r="AV127" s="128"/>
      <c r="AW127" s="126" t="str">
        <f t="shared" si="57"/>
        <v/>
      </c>
      <c r="AX127" s="126" t="str">
        <f t="shared" si="58"/>
        <v/>
      </c>
      <c r="AY127" s="64" t="str">
        <f t="shared" si="59"/>
        <v/>
      </c>
      <c r="AZ127" s="97">
        <v>80.040000000000006</v>
      </c>
      <c r="BA127" s="68"/>
      <c r="BB127" s="68"/>
      <c r="BC127" s="68"/>
      <c r="BD127" s="68"/>
      <c r="BE127" s="15"/>
      <c r="BF127" s="5">
        <f t="shared" si="60"/>
        <v>11981</v>
      </c>
      <c r="BG127" s="42">
        <v>3966</v>
      </c>
      <c r="BH127" s="42">
        <v>2352</v>
      </c>
      <c r="BI127" s="42"/>
      <c r="BJ127" s="42"/>
      <c r="BK127" s="42">
        <v>5663</v>
      </c>
      <c r="BL127" s="42"/>
      <c r="BM127" s="15"/>
    </row>
    <row r="128" spans="1:65" outlineLevel="5" x14ac:dyDescent="0.3">
      <c r="A128" s="22">
        <f t="shared" si="46"/>
        <v>4</v>
      </c>
      <c r="B128" s="9">
        <f t="shared" si="45"/>
        <v>45391</v>
      </c>
      <c r="C128" s="150">
        <v>334943</v>
      </c>
      <c r="D128" s="64">
        <f t="shared" si="51"/>
        <v>35.5</v>
      </c>
      <c r="E128" s="12">
        <v>36</v>
      </c>
      <c r="F128" s="12">
        <v>35</v>
      </c>
      <c r="G128" s="12"/>
      <c r="H128" s="12"/>
      <c r="I128" s="12"/>
      <c r="J128" s="12"/>
      <c r="K128" s="12"/>
      <c r="L128" s="12"/>
      <c r="M128" s="74">
        <f t="shared" si="52"/>
        <v>7.3</v>
      </c>
      <c r="N128" s="83">
        <v>7.31</v>
      </c>
      <c r="O128" s="83">
        <v>7.29</v>
      </c>
      <c r="P128" s="83"/>
      <c r="Q128" s="83"/>
      <c r="R128" s="83"/>
      <c r="S128" s="83"/>
      <c r="T128" s="83"/>
      <c r="U128" s="83"/>
      <c r="V128" s="5" t="str">
        <f t="shared" si="53"/>
        <v/>
      </c>
      <c r="W128" s="41"/>
      <c r="X128" s="41"/>
      <c r="Y128" s="41"/>
      <c r="Z128" s="41"/>
      <c r="AA128" s="41"/>
      <c r="AB128" s="41"/>
      <c r="AC128" s="41"/>
      <c r="AD128" s="41"/>
      <c r="AE128" s="5" t="str">
        <f t="shared" si="54"/>
        <v/>
      </c>
      <c r="AF128" s="41"/>
      <c r="AG128" s="41"/>
      <c r="AH128" s="41"/>
      <c r="AI128" s="41"/>
      <c r="AJ128" s="41"/>
      <c r="AK128" s="41"/>
      <c r="AL128" s="41"/>
      <c r="AM128" s="41"/>
      <c r="AN128" s="45">
        <v>41.338582677165356</v>
      </c>
      <c r="AO128" s="41">
        <v>508</v>
      </c>
      <c r="AP128" s="110"/>
      <c r="AQ128" s="110"/>
      <c r="AR128" s="126" t="str">
        <f t="shared" si="55"/>
        <v/>
      </c>
      <c r="AS128" s="126" t="str">
        <f t="shared" si="56"/>
        <v/>
      </c>
      <c r="AT128" s="45">
        <v>657</v>
      </c>
      <c r="AU128" s="128"/>
      <c r="AV128" s="128"/>
      <c r="AW128" s="126" t="str">
        <f t="shared" si="57"/>
        <v/>
      </c>
      <c r="AX128" s="126" t="str">
        <f t="shared" si="58"/>
        <v/>
      </c>
      <c r="AY128" s="64" t="str">
        <f t="shared" si="59"/>
        <v/>
      </c>
      <c r="AZ128" s="97">
        <v>80.52</v>
      </c>
      <c r="BA128" s="68"/>
      <c r="BB128" s="68"/>
      <c r="BC128" s="68"/>
      <c r="BD128" s="68"/>
      <c r="BE128" s="15"/>
      <c r="BF128" s="5">
        <f t="shared" si="60"/>
        <v>12397</v>
      </c>
      <c r="BG128" s="42">
        <v>3865</v>
      </c>
      <c r="BH128" s="42">
        <v>2352</v>
      </c>
      <c r="BI128" s="42"/>
      <c r="BJ128" s="42"/>
      <c r="BK128" s="42">
        <v>6180</v>
      </c>
      <c r="BL128" s="42"/>
      <c r="BM128" s="15"/>
    </row>
    <row r="129" spans="1:65" outlineLevel="5" x14ac:dyDescent="0.3">
      <c r="A129" s="22">
        <f t="shared" si="46"/>
        <v>4</v>
      </c>
      <c r="B129" s="9">
        <f t="shared" si="45"/>
        <v>45392</v>
      </c>
      <c r="C129" s="150">
        <v>318823</v>
      </c>
      <c r="D129" s="64">
        <f t="shared" si="51"/>
        <v>35.5</v>
      </c>
      <c r="E129" s="12">
        <v>35</v>
      </c>
      <c r="F129" s="12">
        <v>36</v>
      </c>
      <c r="G129" s="12"/>
      <c r="H129" s="12"/>
      <c r="I129" s="12"/>
      <c r="J129" s="12"/>
      <c r="K129" s="12"/>
      <c r="L129" s="12"/>
      <c r="M129" s="74">
        <f t="shared" si="52"/>
        <v>7.3</v>
      </c>
      <c r="N129" s="83">
        <v>7.29</v>
      </c>
      <c r="O129" s="83">
        <v>7.3</v>
      </c>
      <c r="P129" s="83"/>
      <c r="Q129" s="83"/>
      <c r="R129" s="83"/>
      <c r="S129" s="83"/>
      <c r="T129" s="83"/>
      <c r="U129" s="83"/>
      <c r="V129" s="5" t="str">
        <f t="shared" si="53"/>
        <v/>
      </c>
      <c r="W129" s="41"/>
      <c r="X129" s="41"/>
      <c r="Y129" s="41"/>
      <c r="Z129" s="41"/>
      <c r="AA129" s="41"/>
      <c r="AB129" s="41"/>
      <c r="AC129" s="41"/>
      <c r="AD129" s="41"/>
      <c r="AE129" s="5" t="str">
        <f t="shared" si="54"/>
        <v/>
      </c>
      <c r="AF129" s="41"/>
      <c r="AG129" s="41"/>
      <c r="AH129" s="41"/>
      <c r="AI129" s="41"/>
      <c r="AJ129" s="41"/>
      <c r="AK129" s="41"/>
      <c r="AL129" s="41"/>
      <c r="AM129" s="41"/>
      <c r="AN129" s="45">
        <v>38.112522686025407</v>
      </c>
      <c r="AO129" s="41">
        <v>551</v>
      </c>
      <c r="AP129" s="110"/>
      <c r="AQ129" s="110"/>
      <c r="AR129" s="126" t="str">
        <f t="shared" si="55"/>
        <v/>
      </c>
      <c r="AS129" s="126" t="str">
        <f t="shared" si="56"/>
        <v/>
      </c>
      <c r="AT129" s="45">
        <v>686</v>
      </c>
      <c r="AU129" s="128"/>
      <c r="AV129" s="128"/>
      <c r="AW129" s="126" t="str">
        <f t="shared" si="57"/>
        <v/>
      </c>
      <c r="AX129" s="126" t="str">
        <f t="shared" si="58"/>
        <v/>
      </c>
      <c r="AY129" s="64" t="str">
        <f t="shared" si="59"/>
        <v/>
      </c>
      <c r="AZ129" s="97">
        <v>80.48</v>
      </c>
      <c r="BA129" s="68"/>
      <c r="BB129" s="68"/>
      <c r="BC129" s="68"/>
      <c r="BD129" s="68"/>
      <c r="BE129" s="15"/>
      <c r="BF129" s="5">
        <f t="shared" si="60"/>
        <v>12173</v>
      </c>
      <c r="BG129" s="42">
        <v>3657</v>
      </c>
      <c r="BH129" s="42">
        <v>2352</v>
      </c>
      <c r="BI129" s="42"/>
      <c r="BJ129" s="42"/>
      <c r="BK129" s="42">
        <v>6164</v>
      </c>
      <c r="BL129" s="42"/>
      <c r="BM129" s="15"/>
    </row>
    <row r="130" spans="1:65" outlineLevel="5" x14ac:dyDescent="0.3">
      <c r="A130" s="22">
        <f t="shared" si="46"/>
        <v>4</v>
      </c>
      <c r="B130" s="9">
        <f t="shared" si="45"/>
        <v>45393</v>
      </c>
      <c r="C130" s="150">
        <v>319855</v>
      </c>
      <c r="D130" s="64">
        <f t="shared" si="51"/>
        <v>35.299999999999997</v>
      </c>
      <c r="E130" s="12">
        <v>35.5</v>
      </c>
      <c r="F130" s="12">
        <v>35</v>
      </c>
      <c r="G130" s="12"/>
      <c r="H130" s="12"/>
      <c r="I130" s="12"/>
      <c r="J130" s="12"/>
      <c r="K130" s="12"/>
      <c r="L130" s="12"/>
      <c r="M130" s="74">
        <f t="shared" si="52"/>
        <v>7.3</v>
      </c>
      <c r="N130" s="83">
        <v>7.32</v>
      </c>
      <c r="O130" s="83">
        <v>7.3</v>
      </c>
      <c r="P130" s="83"/>
      <c r="Q130" s="83"/>
      <c r="R130" s="83"/>
      <c r="S130" s="83"/>
      <c r="T130" s="83"/>
      <c r="U130" s="83"/>
      <c r="V130" s="5">
        <f t="shared" si="53"/>
        <v>226</v>
      </c>
      <c r="W130" s="41">
        <v>249</v>
      </c>
      <c r="X130" s="41">
        <v>203</v>
      </c>
      <c r="Y130" s="41"/>
      <c r="Z130" s="41"/>
      <c r="AA130" s="41"/>
      <c r="AB130" s="41"/>
      <c r="AC130" s="41"/>
      <c r="AD130" s="41"/>
      <c r="AE130" s="5">
        <f t="shared" si="54"/>
        <v>4970</v>
      </c>
      <c r="AF130" s="41">
        <v>5085</v>
      </c>
      <c r="AG130" s="41">
        <v>4855</v>
      </c>
      <c r="AH130" s="41"/>
      <c r="AI130" s="41"/>
      <c r="AJ130" s="41"/>
      <c r="AK130" s="41"/>
      <c r="AL130" s="41"/>
      <c r="AM130" s="41"/>
      <c r="AN130" s="45">
        <v>37.701974865350088</v>
      </c>
      <c r="AO130" s="41">
        <v>557</v>
      </c>
      <c r="AP130" s="110">
        <v>4.74</v>
      </c>
      <c r="AQ130" s="110">
        <v>3.84</v>
      </c>
      <c r="AR130" s="126">
        <f t="shared" si="55"/>
        <v>81.012658227848107</v>
      </c>
      <c r="AS130" s="126">
        <f t="shared" si="56"/>
        <v>18.987341772151893</v>
      </c>
      <c r="AT130" s="45">
        <v>692</v>
      </c>
      <c r="AU130" s="128">
        <v>2.91</v>
      </c>
      <c r="AV130" s="128">
        <v>1.98</v>
      </c>
      <c r="AW130" s="126">
        <f t="shared" si="57"/>
        <v>68.041237113402047</v>
      </c>
      <c r="AX130" s="126">
        <f t="shared" si="58"/>
        <v>31.958762886597953</v>
      </c>
      <c r="AY130" s="64">
        <f t="shared" si="59"/>
        <v>50.100806451612947</v>
      </c>
      <c r="AZ130" s="97">
        <v>80.099999999999994</v>
      </c>
      <c r="BA130" s="68"/>
      <c r="BB130" s="68"/>
      <c r="BC130" s="68"/>
      <c r="BD130" s="68"/>
      <c r="BE130" s="15"/>
      <c r="BF130" s="5">
        <f t="shared" si="60"/>
        <v>10655</v>
      </c>
      <c r="BG130" s="42">
        <v>2252</v>
      </c>
      <c r="BH130" s="42">
        <v>2352</v>
      </c>
      <c r="BI130" s="42"/>
      <c r="BJ130" s="42"/>
      <c r="BK130" s="42">
        <v>6051</v>
      </c>
      <c r="BL130" s="42"/>
      <c r="BM130" s="15"/>
    </row>
    <row r="131" spans="1:65" outlineLevel="5" x14ac:dyDescent="0.3">
      <c r="A131" s="22">
        <f t="shared" si="46"/>
        <v>4</v>
      </c>
      <c r="B131" s="9">
        <f t="shared" si="45"/>
        <v>45394</v>
      </c>
      <c r="C131" s="150">
        <v>316550</v>
      </c>
      <c r="D131" s="64">
        <f t="shared" si="51"/>
        <v>34.5</v>
      </c>
      <c r="E131" s="12">
        <v>35</v>
      </c>
      <c r="F131" s="12">
        <v>34</v>
      </c>
      <c r="G131" s="12"/>
      <c r="H131" s="12"/>
      <c r="I131" s="12"/>
      <c r="J131" s="12"/>
      <c r="K131" s="12"/>
      <c r="L131" s="12"/>
      <c r="M131" s="74">
        <f t="shared" si="52"/>
        <v>7.3</v>
      </c>
      <c r="N131" s="83">
        <v>7.33</v>
      </c>
      <c r="O131" s="83">
        <v>7.3</v>
      </c>
      <c r="P131" s="83"/>
      <c r="Q131" s="83"/>
      <c r="R131" s="83"/>
      <c r="S131" s="83"/>
      <c r="T131" s="83"/>
      <c r="U131" s="83"/>
      <c r="V131" s="5" t="str">
        <f t="shared" si="53"/>
        <v/>
      </c>
      <c r="W131" s="41"/>
      <c r="X131" s="41"/>
      <c r="Y131" s="41"/>
      <c r="Z131" s="41"/>
      <c r="AA131" s="41"/>
      <c r="AB131" s="41"/>
      <c r="AC131" s="41"/>
      <c r="AD131" s="41"/>
      <c r="AE131" s="5" t="str">
        <f t="shared" si="54"/>
        <v/>
      </c>
      <c r="AF131" s="41"/>
      <c r="AG131" s="41"/>
      <c r="AH131" s="41"/>
      <c r="AI131" s="41"/>
      <c r="AJ131" s="41"/>
      <c r="AK131" s="41"/>
      <c r="AL131" s="41"/>
      <c r="AM131" s="41"/>
      <c r="AN131" s="45">
        <v>30.746705710102489</v>
      </c>
      <c r="AO131" s="41">
        <v>683</v>
      </c>
      <c r="AP131" s="110"/>
      <c r="AQ131" s="110"/>
      <c r="AR131" s="126" t="str">
        <f t="shared" si="55"/>
        <v/>
      </c>
      <c r="AS131" s="126" t="str">
        <f t="shared" si="56"/>
        <v/>
      </c>
      <c r="AT131" s="45">
        <v>771</v>
      </c>
      <c r="AU131" s="128"/>
      <c r="AV131" s="128"/>
      <c r="AW131" s="126" t="str">
        <f t="shared" si="57"/>
        <v/>
      </c>
      <c r="AX131" s="126" t="str">
        <f t="shared" si="58"/>
        <v/>
      </c>
      <c r="AY131" s="64" t="str">
        <f t="shared" si="59"/>
        <v/>
      </c>
      <c r="AZ131" s="97">
        <v>80.319999999999993</v>
      </c>
      <c r="BA131" s="68">
        <v>64.3</v>
      </c>
      <c r="BB131" s="68">
        <v>35.200000000000003</v>
      </c>
      <c r="BC131" s="68">
        <v>2729</v>
      </c>
      <c r="BD131" s="68"/>
      <c r="BE131" s="15"/>
      <c r="BF131" s="5">
        <f t="shared" si="60"/>
        <v>12097</v>
      </c>
      <c r="BG131" s="42">
        <v>3851</v>
      </c>
      <c r="BH131" s="42">
        <v>2352</v>
      </c>
      <c r="BI131" s="42"/>
      <c r="BJ131" s="42"/>
      <c r="BK131" s="42">
        <v>5894</v>
      </c>
      <c r="BL131" s="42"/>
      <c r="BM131" s="15"/>
    </row>
    <row r="132" spans="1:65" outlineLevel="5" x14ac:dyDescent="0.3">
      <c r="A132" s="22">
        <f t="shared" si="46"/>
        <v>4</v>
      </c>
      <c r="B132" s="9">
        <f t="shared" si="45"/>
        <v>45395</v>
      </c>
      <c r="C132" s="150">
        <v>329359</v>
      </c>
      <c r="D132" s="64">
        <f t="shared" si="51"/>
        <v>35.299999999999997</v>
      </c>
      <c r="E132" s="12">
        <v>35</v>
      </c>
      <c r="F132" s="12">
        <v>35.5</v>
      </c>
      <c r="G132" s="12"/>
      <c r="H132" s="12"/>
      <c r="I132" s="12"/>
      <c r="J132" s="12"/>
      <c r="K132" s="12"/>
      <c r="L132" s="12"/>
      <c r="M132" s="74">
        <f t="shared" si="52"/>
        <v>7.3</v>
      </c>
      <c r="N132" s="83">
        <v>7.31</v>
      </c>
      <c r="O132" s="83">
        <v>7.29</v>
      </c>
      <c r="P132" s="83"/>
      <c r="Q132" s="83"/>
      <c r="R132" s="83"/>
      <c r="S132" s="83"/>
      <c r="T132" s="83"/>
      <c r="U132" s="83"/>
      <c r="V132" s="5" t="str">
        <f t="shared" si="53"/>
        <v/>
      </c>
      <c r="W132" s="41"/>
      <c r="X132" s="41"/>
      <c r="Y132" s="41"/>
      <c r="Z132" s="41"/>
      <c r="AA132" s="41"/>
      <c r="AB132" s="41"/>
      <c r="AC132" s="41"/>
      <c r="AD132" s="41"/>
      <c r="AE132" s="5" t="str">
        <f t="shared" si="54"/>
        <v/>
      </c>
      <c r="AF132" s="41"/>
      <c r="AG132" s="41"/>
      <c r="AH132" s="41"/>
      <c r="AI132" s="41"/>
      <c r="AJ132" s="41"/>
      <c r="AK132" s="41"/>
      <c r="AL132" s="41"/>
      <c r="AM132" s="41"/>
      <c r="AN132" s="45">
        <v>29.207232267037551</v>
      </c>
      <c r="AO132" s="41">
        <v>719</v>
      </c>
      <c r="AP132" s="110"/>
      <c r="AQ132" s="110"/>
      <c r="AR132" s="126" t="str">
        <f t="shared" si="55"/>
        <v/>
      </c>
      <c r="AS132" s="126" t="str">
        <f t="shared" si="56"/>
        <v/>
      </c>
      <c r="AT132" s="45">
        <v>809</v>
      </c>
      <c r="AU132" s="128"/>
      <c r="AV132" s="128"/>
      <c r="AW132" s="126" t="str">
        <f t="shared" si="57"/>
        <v/>
      </c>
      <c r="AX132" s="126" t="str">
        <f t="shared" si="58"/>
        <v/>
      </c>
      <c r="AY132" s="64" t="str">
        <f t="shared" si="59"/>
        <v/>
      </c>
      <c r="AZ132" s="97">
        <v>80.78</v>
      </c>
      <c r="BA132" s="68"/>
      <c r="BB132" s="68"/>
      <c r="BC132" s="68"/>
      <c r="BD132" s="68"/>
      <c r="BE132" s="15"/>
      <c r="BF132" s="5">
        <f t="shared" si="60"/>
        <v>12397</v>
      </c>
      <c r="BG132" s="42">
        <v>3830</v>
      </c>
      <c r="BH132" s="42">
        <v>2351</v>
      </c>
      <c r="BI132" s="42"/>
      <c r="BJ132" s="42"/>
      <c r="BK132" s="42">
        <v>6216</v>
      </c>
      <c r="BL132" s="42"/>
      <c r="BM132" s="15"/>
    </row>
    <row r="133" spans="1:65" outlineLevel="5" x14ac:dyDescent="0.3">
      <c r="A133" s="22">
        <f t="shared" si="46"/>
        <v>4</v>
      </c>
      <c r="B133" s="9">
        <f t="shared" si="45"/>
        <v>45396</v>
      </c>
      <c r="C133" s="150">
        <v>321749</v>
      </c>
      <c r="D133" s="64">
        <f t="shared" si="51"/>
        <v>35</v>
      </c>
      <c r="E133" s="12">
        <v>35</v>
      </c>
      <c r="F133" s="12">
        <v>35</v>
      </c>
      <c r="G133" s="12"/>
      <c r="H133" s="12"/>
      <c r="I133" s="12"/>
      <c r="J133" s="12"/>
      <c r="K133" s="12"/>
      <c r="L133" s="12"/>
      <c r="M133" s="74">
        <f t="shared" si="52"/>
        <v>7.3</v>
      </c>
      <c r="N133" s="83">
        <v>7.29</v>
      </c>
      <c r="O133" s="83">
        <v>7.32</v>
      </c>
      <c r="P133" s="83"/>
      <c r="Q133" s="83"/>
      <c r="R133" s="83"/>
      <c r="S133" s="83"/>
      <c r="T133" s="83"/>
      <c r="U133" s="83"/>
      <c r="V133" s="5" t="str">
        <f t="shared" si="53"/>
        <v/>
      </c>
      <c r="W133" s="41"/>
      <c r="X133" s="41"/>
      <c r="Y133" s="41"/>
      <c r="Z133" s="41"/>
      <c r="AA133" s="41"/>
      <c r="AB133" s="41"/>
      <c r="AC133" s="41"/>
      <c r="AD133" s="41"/>
      <c r="AE133" s="5" t="str">
        <f t="shared" si="54"/>
        <v/>
      </c>
      <c r="AF133" s="41"/>
      <c r="AG133" s="41"/>
      <c r="AH133" s="41"/>
      <c r="AI133" s="41"/>
      <c r="AJ133" s="41"/>
      <c r="AK133" s="41"/>
      <c r="AL133" s="41"/>
      <c r="AM133" s="41"/>
      <c r="AN133" s="45">
        <v>28.727770177838579</v>
      </c>
      <c r="AO133" s="41">
        <v>731</v>
      </c>
      <c r="AP133" s="110"/>
      <c r="AQ133" s="110"/>
      <c r="AR133" s="126" t="str">
        <f t="shared" si="55"/>
        <v/>
      </c>
      <c r="AS133" s="126" t="str">
        <f t="shared" si="56"/>
        <v/>
      </c>
      <c r="AT133" s="45">
        <v>815</v>
      </c>
      <c r="AU133" s="128"/>
      <c r="AV133" s="128"/>
      <c r="AW133" s="126" t="str">
        <f t="shared" si="57"/>
        <v/>
      </c>
      <c r="AX133" s="126" t="str">
        <f t="shared" si="58"/>
        <v/>
      </c>
      <c r="AY133" s="64" t="str">
        <f t="shared" si="59"/>
        <v/>
      </c>
      <c r="AZ133" s="97">
        <v>80.010000000000005</v>
      </c>
      <c r="BA133" s="68"/>
      <c r="BB133" s="68"/>
      <c r="BC133" s="68"/>
      <c r="BD133" s="68"/>
      <c r="BE133" s="15"/>
      <c r="BF133" s="5">
        <f t="shared" si="60"/>
        <v>12218</v>
      </c>
      <c r="BG133" s="42">
        <v>3643</v>
      </c>
      <c r="BH133" s="42">
        <v>2352</v>
      </c>
      <c r="BI133" s="42"/>
      <c r="BJ133" s="42"/>
      <c r="BK133" s="42">
        <v>6223</v>
      </c>
      <c r="BL133" s="42"/>
      <c r="BM133" s="15"/>
    </row>
    <row r="134" spans="1:65" outlineLevel="5" x14ac:dyDescent="0.3">
      <c r="A134" s="22">
        <f t="shared" si="46"/>
        <v>4</v>
      </c>
      <c r="B134" s="9">
        <f t="shared" si="45"/>
        <v>45397</v>
      </c>
      <c r="C134" s="150">
        <v>346349</v>
      </c>
      <c r="D134" s="64">
        <f t="shared" si="51"/>
        <v>35.5</v>
      </c>
      <c r="E134" s="12">
        <v>35</v>
      </c>
      <c r="F134" s="12">
        <v>36</v>
      </c>
      <c r="G134" s="12"/>
      <c r="H134" s="12"/>
      <c r="I134" s="12"/>
      <c r="J134" s="12"/>
      <c r="K134" s="12"/>
      <c r="L134" s="12"/>
      <c r="M134" s="74">
        <f t="shared" si="52"/>
        <v>7.3</v>
      </c>
      <c r="N134" s="83">
        <v>7.31</v>
      </c>
      <c r="O134" s="83">
        <v>7.29</v>
      </c>
      <c r="P134" s="83"/>
      <c r="Q134" s="83"/>
      <c r="R134" s="83"/>
      <c r="S134" s="83"/>
      <c r="T134" s="83"/>
      <c r="U134" s="83"/>
      <c r="V134" s="5" t="str">
        <f t="shared" si="53"/>
        <v/>
      </c>
      <c r="W134" s="41"/>
      <c r="X134" s="41"/>
      <c r="Y134" s="41"/>
      <c r="Z134" s="41"/>
      <c r="AA134" s="41"/>
      <c r="AB134" s="41"/>
      <c r="AC134" s="41"/>
      <c r="AD134" s="41"/>
      <c r="AE134" s="5" t="str">
        <f t="shared" si="54"/>
        <v/>
      </c>
      <c r="AF134" s="41"/>
      <c r="AG134" s="41"/>
      <c r="AH134" s="41"/>
      <c r="AI134" s="41"/>
      <c r="AJ134" s="41"/>
      <c r="AK134" s="41"/>
      <c r="AL134" s="41"/>
      <c r="AM134" s="41"/>
      <c r="AN134" s="45">
        <v>28.846153846153847</v>
      </c>
      <c r="AO134" s="41">
        <v>728</v>
      </c>
      <c r="AP134" s="110"/>
      <c r="AQ134" s="110"/>
      <c r="AR134" s="126" t="str">
        <f t="shared" si="55"/>
        <v/>
      </c>
      <c r="AS134" s="126" t="str">
        <f t="shared" si="56"/>
        <v/>
      </c>
      <c r="AT134" s="45">
        <v>818</v>
      </c>
      <c r="AU134" s="128"/>
      <c r="AV134" s="128"/>
      <c r="AW134" s="126" t="str">
        <f t="shared" si="57"/>
        <v/>
      </c>
      <c r="AX134" s="126" t="str">
        <f t="shared" si="58"/>
        <v/>
      </c>
      <c r="AY134" s="64" t="str">
        <f t="shared" si="59"/>
        <v/>
      </c>
      <c r="AZ134" s="97">
        <v>81.09</v>
      </c>
      <c r="BA134" s="68"/>
      <c r="BB134" s="68"/>
      <c r="BC134" s="68"/>
      <c r="BD134" s="68"/>
      <c r="BE134" s="15"/>
      <c r="BF134" s="5">
        <f t="shared" si="60"/>
        <v>14417</v>
      </c>
      <c r="BG134" s="42">
        <v>5895</v>
      </c>
      <c r="BH134" s="42">
        <v>2352</v>
      </c>
      <c r="BI134" s="42"/>
      <c r="BJ134" s="42"/>
      <c r="BK134" s="42">
        <v>6170</v>
      </c>
      <c r="BL134" s="42"/>
      <c r="BM134" s="15"/>
    </row>
    <row r="135" spans="1:65" outlineLevel="5" x14ac:dyDescent="0.3">
      <c r="A135" s="22">
        <f t="shared" si="46"/>
        <v>4</v>
      </c>
      <c r="B135" s="9">
        <f t="shared" si="45"/>
        <v>45398</v>
      </c>
      <c r="C135" s="150">
        <v>360357</v>
      </c>
      <c r="D135" s="64">
        <f t="shared" si="51"/>
        <v>35.5</v>
      </c>
      <c r="E135" s="12">
        <v>35</v>
      </c>
      <c r="F135" s="12">
        <v>36</v>
      </c>
      <c r="G135" s="12"/>
      <c r="H135" s="12"/>
      <c r="I135" s="12"/>
      <c r="J135" s="12"/>
      <c r="K135" s="12"/>
      <c r="L135" s="12"/>
      <c r="M135" s="74">
        <f t="shared" si="52"/>
        <v>7.3</v>
      </c>
      <c r="N135" s="83">
        <v>7.3</v>
      </c>
      <c r="O135" s="83">
        <v>7.33</v>
      </c>
      <c r="P135" s="83"/>
      <c r="Q135" s="83"/>
      <c r="R135" s="83"/>
      <c r="S135" s="83"/>
      <c r="T135" s="83"/>
      <c r="U135" s="83"/>
      <c r="V135" s="5">
        <f t="shared" si="53"/>
        <v>295.5</v>
      </c>
      <c r="W135" s="41">
        <v>293</v>
      </c>
      <c r="X135" s="41">
        <v>298</v>
      </c>
      <c r="Y135" s="41"/>
      <c r="Z135" s="41"/>
      <c r="AA135" s="41"/>
      <c r="AB135" s="41"/>
      <c r="AC135" s="41"/>
      <c r="AD135" s="41"/>
      <c r="AE135" s="5">
        <f t="shared" si="54"/>
        <v>4770</v>
      </c>
      <c r="AF135" s="41">
        <v>4725</v>
      </c>
      <c r="AG135" s="41">
        <v>4815</v>
      </c>
      <c r="AH135" s="41"/>
      <c r="AI135" s="41"/>
      <c r="AJ135" s="41"/>
      <c r="AK135" s="41"/>
      <c r="AL135" s="41"/>
      <c r="AM135" s="41"/>
      <c r="AN135" s="45">
        <v>29.085872576177284</v>
      </c>
      <c r="AO135" s="41">
        <v>722</v>
      </c>
      <c r="AP135" s="110">
        <v>4.8099999999999996</v>
      </c>
      <c r="AQ135" s="110">
        <v>3.96</v>
      </c>
      <c r="AR135" s="126">
        <f t="shared" si="55"/>
        <v>82.328482328482337</v>
      </c>
      <c r="AS135" s="126">
        <f t="shared" si="56"/>
        <v>17.671517671517663</v>
      </c>
      <c r="AT135" s="45">
        <v>883</v>
      </c>
      <c r="AU135" s="128">
        <v>2.67</v>
      </c>
      <c r="AV135" s="128">
        <v>1.85</v>
      </c>
      <c r="AW135" s="126">
        <f t="shared" si="57"/>
        <v>69.288389513108612</v>
      </c>
      <c r="AX135" s="126">
        <f t="shared" si="58"/>
        <v>30.711610486891388</v>
      </c>
      <c r="AY135" s="64">
        <f t="shared" si="59"/>
        <v>51.573663463907394</v>
      </c>
      <c r="AZ135" s="97">
        <v>81.680000000000007</v>
      </c>
      <c r="BA135" s="68"/>
      <c r="BB135" s="68"/>
      <c r="BC135" s="68"/>
      <c r="BD135" s="68"/>
      <c r="BE135" s="15"/>
      <c r="BF135" s="5">
        <f t="shared" si="60"/>
        <v>15101</v>
      </c>
      <c r="BG135" s="42">
        <v>7483</v>
      </c>
      <c r="BH135" s="42">
        <v>1452</v>
      </c>
      <c r="BI135" s="42"/>
      <c r="BJ135" s="42"/>
      <c r="BK135" s="42">
        <v>6166</v>
      </c>
      <c r="BL135" s="42"/>
      <c r="BM135" s="15"/>
    </row>
    <row r="136" spans="1:65" outlineLevel="5" x14ac:dyDescent="0.3">
      <c r="A136" s="22">
        <f t="shared" si="46"/>
        <v>4</v>
      </c>
      <c r="B136" s="9">
        <f t="shared" si="45"/>
        <v>45399</v>
      </c>
      <c r="C136" s="150">
        <v>338413</v>
      </c>
      <c r="D136" s="64">
        <f t="shared" si="51"/>
        <v>36</v>
      </c>
      <c r="E136" s="12">
        <v>36.5</v>
      </c>
      <c r="F136" s="12">
        <v>35.5</v>
      </c>
      <c r="G136" s="12"/>
      <c r="H136" s="12"/>
      <c r="I136" s="12"/>
      <c r="J136" s="12"/>
      <c r="K136" s="12"/>
      <c r="L136" s="12"/>
      <c r="M136" s="74">
        <f t="shared" si="52"/>
        <v>7.3</v>
      </c>
      <c r="N136" s="83">
        <v>7.31</v>
      </c>
      <c r="O136" s="83">
        <v>7.32</v>
      </c>
      <c r="P136" s="83"/>
      <c r="Q136" s="83"/>
      <c r="R136" s="83"/>
      <c r="S136" s="83"/>
      <c r="T136" s="83"/>
      <c r="U136" s="83"/>
      <c r="V136" s="5" t="str">
        <f t="shared" si="53"/>
        <v/>
      </c>
      <c r="W136" s="41"/>
      <c r="X136" s="41"/>
      <c r="Y136" s="41"/>
      <c r="Z136" s="41"/>
      <c r="AA136" s="41"/>
      <c r="AB136" s="41"/>
      <c r="AC136" s="41"/>
      <c r="AD136" s="41"/>
      <c r="AE136" s="5" t="str">
        <f t="shared" si="54"/>
        <v/>
      </c>
      <c r="AF136" s="41"/>
      <c r="AG136" s="41"/>
      <c r="AH136" s="41"/>
      <c r="AI136" s="41"/>
      <c r="AJ136" s="41"/>
      <c r="AK136" s="41"/>
      <c r="AL136" s="41"/>
      <c r="AM136" s="41"/>
      <c r="AN136" s="45">
        <v>21.649484536082475</v>
      </c>
      <c r="AO136" s="41">
        <v>970</v>
      </c>
      <c r="AP136" s="110"/>
      <c r="AQ136" s="110"/>
      <c r="AR136" s="126" t="str">
        <f t="shared" si="55"/>
        <v/>
      </c>
      <c r="AS136" s="126" t="str">
        <f t="shared" si="56"/>
        <v/>
      </c>
      <c r="AT136" s="45">
        <v>1027</v>
      </c>
      <c r="AU136" s="128"/>
      <c r="AV136" s="128"/>
      <c r="AW136" s="126" t="str">
        <f t="shared" si="57"/>
        <v/>
      </c>
      <c r="AX136" s="126" t="str">
        <f t="shared" si="58"/>
        <v/>
      </c>
      <c r="AY136" s="64" t="str">
        <f t="shared" si="59"/>
        <v/>
      </c>
      <c r="AZ136" s="97">
        <v>79.819999999999993</v>
      </c>
      <c r="BA136" s="68"/>
      <c r="BB136" s="68"/>
      <c r="BC136" s="68"/>
      <c r="BD136" s="68"/>
      <c r="BE136" s="15"/>
      <c r="BF136" s="5">
        <f t="shared" si="60"/>
        <v>16170</v>
      </c>
      <c r="BG136" s="42">
        <v>7630</v>
      </c>
      <c r="BH136" s="42">
        <v>2352</v>
      </c>
      <c r="BI136" s="42"/>
      <c r="BJ136" s="42"/>
      <c r="BK136" s="42">
        <v>6188</v>
      </c>
      <c r="BL136" s="42"/>
      <c r="BM136" s="15"/>
    </row>
    <row r="137" spans="1:65" outlineLevel="5" x14ac:dyDescent="0.3">
      <c r="A137" s="22">
        <f t="shared" si="46"/>
        <v>4</v>
      </c>
      <c r="B137" s="9">
        <f t="shared" si="45"/>
        <v>45400</v>
      </c>
      <c r="C137" s="150">
        <v>327320</v>
      </c>
      <c r="D137" s="64">
        <f t="shared" si="51"/>
        <v>35.5</v>
      </c>
      <c r="E137" s="12">
        <v>35</v>
      </c>
      <c r="F137" s="12">
        <v>36</v>
      </c>
      <c r="G137" s="12"/>
      <c r="H137" s="12"/>
      <c r="I137" s="12"/>
      <c r="J137" s="12"/>
      <c r="K137" s="12"/>
      <c r="L137" s="12"/>
      <c r="M137" s="74">
        <f t="shared" si="52"/>
        <v>7.3</v>
      </c>
      <c r="N137" s="83">
        <v>7.34</v>
      </c>
      <c r="O137" s="83">
        <v>7.32</v>
      </c>
      <c r="P137" s="83"/>
      <c r="Q137" s="83"/>
      <c r="R137" s="83"/>
      <c r="S137" s="83"/>
      <c r="T137" s="83"/>
      <c r="U137" s="83"/>
      <c r="V137" s="5" t="str">
        <f t="shared" si="53"/>
        <v/>
      </c>
      <c r="W137" s="41"/>
      <c r="X137" s="41"/>
      <c r="Y137" s="41"/>
      <c r="Z137" s="41"/>
      <c r="AA137" s="41"/>
      <c r="AB137" s="41"/>
      <c r="AC137" s="41"/>
      <c r="AD137" s="41"/>
      <c r="AE137" s="5" t="str">
        <f t="shared" si="54"/>
        <v/>
      </c>
      <c r="AF137" s="41"/>
      <c r="AG137" s="41"/>
      <c r="AH137" s="41"/>
      <c r="AI137" s="41"/>
      <c r="AJ137" s="41"/>
      <c r="AK137" s="41"/>
      <c r="AL137" s="41"/>
      <c r="AM137" s="41"/>
      <c r="AN137" s="45">
        <v>24.249422632794456</v>
      </c>
      <c r="AO137" s="41">
        <v>866</v>
      </c>
      <c r="AP137" s="110"/>
      <c r="AQ137" s="110"/>
      <c r="AR137" s="126" t="str">
        <f t="shared" si="55"/>
        <v/>
      </c>
      <c r="AS137" s="126" t="str">
        <f t="shared" si="56"/>
        <v/>
      </c>
      <c r="AT137" s="45">
        <v>975</v>
      </c>
      <c r="AU137" s="128"/>
      <c r="AV137" s="128"/>
      <c r="AW137" s="126" t="str">
        <f t="shared" si="57"/>
        <v/>
      </c>
      <c r="AX137" s="126" t="str">
        <f t="shared" si="58"/>
        <v/>
      </c>
      <c r="AY137" s="64" t="str">
        <f t="shared" si="59"/>
        <v/>
      </c>
      <c r="AZ137" s="97">
        <v>79.44</v>
      </c>
      <c r="BA137" s="68"/>
      <c r="BB137" s="68"/>
      <c r="BC137" s="68"/>
      <c r="BD137" s="68"/>
      <c r="BE137" s="15"/>
      <c r="BF137" s="5">
        <f t="shared" si="60"/>
        <v>15447</v>
      </c>
      <c r="BG137" s="42">
        <v>7385</v>
      </c>
      <c r="BH137" s="42">
        <v>2352</v>
      </c>
      <c r="BI137" s="42"/>
      <c r="BJ137" s="42"/>
      <c r="BK137" s="42">
        <v>5710</v>
      </c>
      <c r="BL137" s="42"/>
      <c r="BM137" s="15"/>
    </row>
    <row r="138" spans="1:65" outlineLevel="5" x14ac:dyDescent="0.3">
      <c r="A138" s="22">
        <f t="shared" si="46"/>
        <v>4</v>
      </c>
      <c r="B138" s="9">
        <f t="shared" si="45"/>
        <v>45401</v>
      </c>
      <c r="C138" s="150">
        <v>330776</v>
      </c>
      <c r="D138" s="64">
        <f t="shared" si="51"/>
        <v>36.299999999999997</v>
      </c>
      <c r="E138" s="12">
        <v>36.5</v>
      </c>
      <c r="F138" s="12">
        <v>36</v>
      </c>
      <c r="G138" s="12"/>
      <c r="H138" s="12"/>
      <c r="I138" s="12"/>
      <c r="J138" s="12"/>
      <c r="K138" s="12"/>
      <c r="L138" s="12"/>
      <c r="M138" s="74">
        <f t="shared" si="52"/>
        <v>7.3</v>
      </c>
      <c r="N138" s="83">
        <v>7.31</v>
      </c>
      <c r="O138" s="83">
        <v>7.34</v>
      </c>
      <c r="P138" s="83"/>
      <c r="Q138" s="83"/>
      <c r="R138" s="83"/>
      <c r="S138" s="83"/>
      <c r="T138" s="83"/>
      <c r="U138" s="83"/>
      <c r="V138" s="5" t="str">
        <f t="shared" si="53"/>
        <v/>
      </c>
      <c r="W138" s="41"/>
      <c r="X138" s="41"/>
      <c r="Y138" s="41"/>
      <c r="Z138" s="41"/>
      <c r="AA138" s="41"/>
      <c r="AB138" s="41"/>
      <c r="AC138" s="41"/>
      <c r="AD138" s="41"/>
      <c r="AE138" s="5" t="str">
        <f t="shared" si="54"/>
        <v/>
      </c>
      <c r="AF138" s="41"/>
      <c r="AG138" s="41"/>
      <c r="AH138" s="41"/>
      <c r="AI138" s="41"/>
      <c r="AJ138" s="41"/>
      <c r="AK138" s="41"/>
      <c r="AL138" s="41"/>
      <c r="AM138" s="41"/>
      <c r="AN138" s="45">
        <v>33.22784810126582</v>
      </c>
      <c r="AO138" s="41">
        <v>632</v>
      </c>
      <c r="AP138" s="110"/>
      <c r="AQ138" s="110"/>
      <c r="AR138" s="126" t="str">
        <f t="shared" si="55"/>
        <v/>
      </c>
      <c r="AS138" s="126" t="str">
        <f t="shared" si="56"/>
        <v/>
      </c>
      <c r="AT138" s="45">
        <v>804</v>
      </c>
      <c r="AU138" s="128"/>
      <c r="AV138" s="128"/>
      <c r="AW138" s="126" t="str">
        <f t="shared" si="57"/>
        <v/>
      </c>
      <c r="AX138" s="126" t="str">
        <f t="shared" si="58"/>
        <v/>
      </c>
      <c r="AY138" s="64" t="str">
        <f t="shared" si="59"/>
        <v/>
      </c>
      <c r="AZ138" s="97">
        <v>78.33</v>
      </c>
      <c r="BA138" s="68">
        <v>64.2</v>
      </c>
      <c r="BB138" s="68">
        <v>34.799999999999997</v>
      </c>
      <c r="BC138" s="68">
        <v>2961</v>
      </c>
      <c r="BD138" s="68"/>
      <c r="BE138" s="15"/>
      <c r="BF138" s="5">
        <f t="shared" si="60"/>
        <v>15313</v>
      </c>
      <c r="BG138" s="42">
        <v>6836</v>
      </c>
      <c r="BH138" s="42">
        <v>2352</v>
      </c>
      <c r="BI138" s="42"/>
      <c r="BJ138" s="42"/>
      <c r="BK138" s="42">
        <v>6125</v>
      </c>
      <c r="BL138" s="42"/>
      <c r="BM138" s="15"/>
    </row>
    <row r="139" spans="1:65" outlineLevel="5" x14ac:dyDescent="0.3">
      <c r="A139" s="22">
        <f t="shared" si="46"/>
        <v>4</v>
      </c>
      <c r="B139" s="9">
        <f t="shared" si="45"/>
        <v>45402</v>
      </c>
      <c r="C139" s="150">
        <v>342178</v>
      </c>
      <c r="D139" s="64">
        <f t="shared" si="51"/>
        <v>35.799999999999997</v>
      </c>
      <c r="E139" s="12">
        <v>36</v>
      </c>
      <c r="F139" s="12">
        <v>35.5</v>
      </c>
      <c r="G139" s="12"/>
      <c r="H139" s="12"/>
      <c r="I139" s="12"/>
      <c r="J139" s="12"/>
      <c r="K139" s="12"/>
      <c r="L139" s="12"/>
      <c r="M139" s="74">
        <f t="shared" si="52"/>
        <v>7.3</v>
      </c>
      <c r="N139" s="83">
        <v>7.3</v>
      </c>
      <c r="O139" s="83">
        <v>7.32</v>
      </c>
      <c r="P139" s="83"/>
      <c r="Q139" s="83"/>
      <c r="R139" s="83"/>
      <c r="S139" s="83"/>
      <c r="T139" s="83"/>
      <c r="U139" s="83"/>
      <c r="V139" s="5" t="str">
        <f t="shared" si="53"/>
        <v/>
      </c>
      <c r="W139" s="41"/>
      <c r="X139" s="41"/>
      <c r="Y139" s="41"/>
      <c r="Z139" s="41"/>
      <c r="AA139" s="41"/>
      <c r="AB139" s="41"/>
      <c r="AC139" s="41"/>
      <c r="AD139" s="41"/>
      <c r="AE139" s="5" t="str">
        <f t="shared" si="54"/>
        <v/>
      </c>
      <c r="AF139" s="41"/>
      <c r="AG139" s="41"/>
      <c r="AH139" s="41"/>
      <c r="AI139" s="41"/>
      <c r="AJ139" s="41"/>
      <c r="AK139" s="41"/>
      <c r="AL139" s="41"/>
      <c r="AM139" s="41"/>
      <c r="AN139" s="45">
        <v>35.836177474402731</v>
      </c>
      <c r="AO139" s="41">
        <v>586</v>
      </c>
      <c r="AP139" s="110"/>
      <c r="AQ139" s="110"/>
      <c r="AR139" s="126" t="str">
        <f t="shared" si="55"/>
        <v/>
      </c>
      <c r="AS139" s="126" t="str">
        <f t="shared" si="56"/>
        <v/>
      </c>
      <c r="AT139" s="45">
        <v>690</v>
      </c>
      <c r="AU139" s="128"/>
      <c r="AV139" s="128"/>
      <c r="AW139" s="126" t="str">
        <f t="shared" si="57"/>
        <v/>
      </c>
      <c r="AX139" s="126" t="str">
        <f t="shared" si="58"/>
        <v/>
      </c>
      <c r="AY139" s="64" t="str">
        <f t="shared" si="59"/>
        <v/>
      </c>
      <c r="AZ139" s="97">
        <v>78.45</v>
      </c>
      <c r="BA139" s="68"/>
      <c r="BB139" s="68"/>
      <c r="BC139" s="68"/>
      <c r="BD139" s="68"/>
      <c r="BE139" s="15"/>
      <c r="BF139" s="5">
        <f t="shared" si="60"/>
        <v>13081</v>
      </c>
      <c r="BG139" s="42">
        <v>6604</v>
      </c>
      <c r="BH139" s="42">
        <v>648</v>
      </c>
      <c r="BI139" s="42"/>
      <c r="BJ139" s="42"/>
      <c r="BK139" s="42">
        <v>5829</v>
      </c>
      <c r="BL139" s="42"/>
      <c r="BM139" s="15"/>
    </row>
    <row r="140" spans="1:65" outlineLevel="5" x14ac:dyDescent="0.3">
      <c r="A140" s="22">
        <f t="shared" si="46"/>
        <v>4</v>
      </c>
      <c r="B140" s="9">
        <f t="shared" si="45"/>
        <v>45403</v>
      </c>
      <c r="C140" s="150">
        <v>346300</v>
      </c>
      <c r="D140" s="64">
        <f t="shared" si="51"/>
        <v>36</v>
      </c>
      <c r="E140" s="12">
        <v>36.5</v>
      </c>
      <c r="F140" s="12">
        <v>35.5</v>
      </c>
      <c r="G140" s="12"/>
      <c r="H140" s="12"/>
      <c r="I140" s="12"/>
      <c r="J140" s="12"/>
      <c r="K140" s="12"/>
      <c r="L140" s="12"/>
      <c r="M140" s="74">
        <f t="shared" si="52"/>
        <v>7.3</v>
      </c>
      <c r="N140" s="83">
        <v>7.32</v>
      </c>
      <c r="O140" s="83">
        <v>7.3</v>
      </c>
      <c r="P140" s="83"/>
      <c r="Q140" s="83"/>
      <c r="R140" s="83"/>
      <c r="S140" s="83"/>
      <c r="T140" s="83"/>
      <c r="U140" s="83"/>
      <c r="V140" s="5" t="str">
        <f t="shared" si="53"/>
        <v/>
      </c>
      <c r="W140" s="41"/>
      <c r="X140" s="41"/>
      <c r="Y140" s="41"/>
      <c r="Z140" s="41"/>
      <c r="AA140" s="41"/>
      <c r="AB140" s="41"/>
      <c r="AC140" s="41"/>
      <c r="AD140" s="41"/>
      <c r="AE140" s="5" t="str">
        <f t="shared" si="54"/>
        <v/>
      </c>
      <c r="AF140" s="41"/>
      <c r="AG140" s="41"/>
      <c r="AH140" s="41"/>
      <c r="AI140" s="41"/>
      <c r="AJ140" s="41"/>
      <c r="AK140" s="41"/>
      <c r="AL140" s="41"/>
      <c r="AM140" s="41"/>
      <c r="AN140" s="45">
        <v>31.818181818181817</v>
      </c>
      <c r="AO140" s="41">
        <v>660</v>
      </c>
      <c r="AP140" s="110"/>
      <c r="AQ140" s="110"/>
      <c r="AR140" s="126" t="str">
        <f t="shared" si="55"/>
        <v/>
      </c>
      <c r="AS140" s="126" t="str">
        <f t="shared" si="56"/>
        <v/>
      </c>
      <c r="AT140" s="45">
        <v>728</v>
      </c>
      <c r="AU140" s="128"/>
      <c r="AV140" s="128"/>
      <c r="AW140" s="126" t="str">
        <f t="shared" si="57"/>
        <v/>
      </c>
      <c r="AX140" s="126" t="str">
        <f t="shared" si="58"/>
        <v/>
      </c>
      <c r="AY140" s="64" t="str">
        <f t="shared" si="59"/>
        <v/>
      </c>
      <c r="AZ140" s="97">
        <v>78.58</v>
      </c>
      <c r="BA140" s="68"/>
      <c r="BB140" s="68"/>
      <c r="BC140" s="68"/>
      <c r="BD140" s="68"/>
      <c r="BE140" s="15"/>
      <c r="BF140" s="5">
        <f t="shared" si="60"/>
        <v>16092</v>
      </c>
      <c r="BG140" s="42">
        <v>7606</v>
      </c>
      <c r="BH140" s="42">
        <v>2351</v>
      </c>
      <c r="BI140" s="42"/>
      <c r="BJ140" s="42"/>
      <c r="BK140" s="42">
        <v>6135</v>
      </c>
      <c r="BL140" s="42"/>
      <c r="BM140" s="15"/>
    </row>
    <row r="141" spans="1:65" outlineLevel="5" x14ac:dyDescent="0.3">
      <c r="A141" s="22">
        <f t="shared" si="46"/>
        <v>4</v>
      </c>
      <c r="B141" s="9">
        <f t="shared" si="45"/>
        <v>45404</v>
      </c>
      <c r="C141" s="150">
        <v>320745</v>
      </c>
      <c r="D141" s="64">
        <f t="shared" si="51"/>
        <v>35.799999999999997</v>
      </c>
      <c r="E141" s="12">
        <v>35</v>
      </c>
      <c r="F141" s="12">
        <v>36.5</v>
      </c>
      <c r="G141" s="12"/>
      <c r="H141" s="12"/>
      <c r="I141" s="12"/>
      <c r="J141" s="12"/>
      <c r="K141" s="12"/>
      <c r="L141" s="12"/>
      <c r="M141" s="74">
        <f t="shared" si="52"/>
        <v>7.3</v>
      </c>
      <c r="N141" s="83">
        <v>7.33</v>
      </c>
      <c r="O141" s="83">
        <v>7.35</v>
      </c>
      <c r="P141" s="83"/>
      <c r="Q141" s="83"/>
      <c r="R141" s="83"/>
      <c r="S141" s="83"/>
      <c r="T141" s="83"/>
      <c r="U141" s="83"/>
      <c r="V141" s="5" t="str">
        <f t="shared" si="53"/>
        <v/>
      </c>
      <c r="W141" s="41"/>
      <c r="X141" s="41"/>
      <c r="Y141" s="41"/>
      <c r="Z141" s="41"/>
      <c r="AA141" s="41"/>
      <c r="AB141" s="41"/>
      <c r="AC141" s="41"/>
      <c r="AD141" s="41"/>
      <c r="AE141" s="5" t="str">
        <f t="shared" si="54"/>
        <v/>
      </c>
      <c r="AF141" s="41"/>
      <c r="AG141" s="41"/>
      <c r="AH141" s="41"/>
      <c r="AI141" s="41"/>
      <c r="AJ141" s="41"/>
      <c r="AK141" s="41"/>
      <c r="AL141" s="41"/>
      <c r="AM141" s="41"/>
      <c r="AN141" s="45">
        <v>35.653650254668932</v>
      </c>
      <c r="AO141" s="41">
        <v>589</v>
      </c>
      <c r="AP141" s="110"/>
      <c r="AQ141" s="110"/>
      <c r="AR141" s="126" t="str">
        <f t="shared" si="55"/>
        <v/>
      </c>
      <c r="AS141" s="126" t="str">
        <f t="shared" si="56"/>
        <v/>
      </c>
      <c r="AT141" s="45">
        <v>628</v>
      </c>
      <c r="AU141" s="128"/>
      <c r="AV141" s="128"/>
      <c r="AW141" s="126" t="str">
        <f t="shared" si="57"/>
        <v/>
      </c>
      <c r="AX141" s="126" t="str">
        <f t="shared" si="58"/>
        <v/>
      </c>
      <c r="AY141" s="64" t="str">
        <f t="shared" si="59"/>
        <v/>
      </c>
      <c r="AZ141" s="97">
        <v>78.319999999999993</v>
      </c>
      <c r="BA141" s="68"/>
      <c r="BB141" s="68"/>
      <c r="BC141" s="68"/>
      <c r="BD141" s="68"/>
      <c r="BE141" s="15"/>
      <c r="BF141" s="5">
        <f t="shared" si="60"/>
        <v>11301</v>
      </c>
      <c r="BG141" s="42">
        <v>3840</v>
      </c>
      <c r="BH141" s="42">
        <v>2352</v>
      </c>
      <c r="BI141" s="42"/>
      <c r="BJ141" s="42"/>
      <c r="BK141" s="42">
        <v>5109</v>
      </c>
      <c r="BL141" s="42"/>
      <c r="BM141" s="15"/>
    </row>
    <row r="142" spans="1:65" outlineLevel="5" x14ac:dyDescent="0.3">
      <c r="A142" s="22">
        <f t="shared" si="46"/>
        <v>4</v>
      </c>
      <c r="B142" s="9">
        <f t="shared" si="45"/>
        <v>45405</v>
      </c>
      <c r="C142" s="150">
        <v>346602</v>
      </c>
      <c r="D142" s="64">
        <f t="shared" si="51"/>
        <v>34.799999999999997</v>
      </c>
      <c r="E142" s="12">
        <v>34.5</v>
      </c>
      <c r="F142" s="12">
        <v>35</v>
      </c>
      <c r="G142" s="12"/>
      <c r="H142" s="12"/>
      <c r="I142" s="12"/>
      <c r="J142" s="12"/>
      <c r="K142" s="12"/>
      <c r="L142" s="12"/>
      <c r="M142" s="74">
        <f t="shared" si="52"/>
        <v>7.3</v>
      </c>
      <c r="N142" s="83">
        <v>7.3</v>
      </c>
      <c r="O142" s="83">
        <v>7.31</v>
      </c>
      <c r="P142" s="83"/>
      <c r="Q142" s="83"/>
      <c r="R142" s="83"/>
      <c r="S142" s="83"/>
      <c r="T142" s="83"/>
      <c r="U142" s="83"/>
      <c r="V142" s="5" t="str">
        <f t="shared" si="53"/>
        <v/>
      </c>
      <c r="W142" s="41"/>
      <c r="X142" s="41"/>
      <c r="Y142" s="41"/>
      <c r="Z142" s="41"/>
      <c r="AA142" s="41"/>
      <c r="AB142" s="41"/>
      <c r="AC142" s="41"/>
      <c r="AD142" s="41"/>
      <c r="AE142" s="5" t="str">
        <f t="shared" si="54"/>
        <v/>
      </c>
      <c r="AF142" s="41"/>
      <c r="AG142" s="41"/>
      <c r="AH142" s="41"/>
      <c r="AI142" s="41"/>
      <c r="AJ142" s="41"/>
      <c r="AK142" s="41"/>
      <c r="AL142" s="41"/>
      <c r="AM142" s="41"/>
      <c r="AN142" s="45">
        <v>25.331724969843183</v>
      </c>
      <c r="AO142" s="41">
        <v>829</v>
      </c>
      <c r="AP142" s="110"/>
      <c r="AQ142" s="110"/>
      <c r="AR142" s="126" t="str">
        <f t="shared" si="55"/>
        <v/>
      </c>
      <c r="AS142" s="126" t="str">
        <f t="shared" si="56"/>
        <v/>
      </c>
      <c r="AT142" s="45">
        <v>854</v>
      </c>
      <c r="AU142" s="128"/>
      <c r="AV142" s="128"/>
      <c r="AW142" s="126" t="str">
        <f t="shared" si="57"/>
        <v/>
      </c>
      <c r="AX142" s="126" t="str">
        <f t="shared" si="58"/>
        <v/>
      </c>
      <c r="AY142" s="64" t="str">
        <f t="shared" si="59"/>
        <v/>
      </c>
      <c r="AZ142" s="97">
        <v>80.02</v>
      </c>
      <c r="BA142" s="68"/>
      <c r="BB142" s="68"/>
      <c r="BC142" s="68"/>
      <c r="BD142" s="68"/>
      <c r="BE142" s="15"/>
      <c r="BF142" s="5">
        <f t="shared" si="60"/>
        <v>8528</v>
      </c>
      <c r="BG142" s="42">
        <v>0</v>
      </c>
      <c r="BH142" s="42">
        <v>2352</v>
      </c>
      <c r="BI142" s="42"/>
      <c r="BJ142" s="42"/>
      <c r="BK142" s="42">
        <v>6176</v>
      </c>
      <c r="BL142" s="42"/>
      <c r="BM142" s="15"/>
    </row>
    <row r="143" spans="1:65" outlineLevel="5" x14ac:dyDescent="0.3">
      <c r="A143" s="22">
        <f t="shared" si="46"/>
        <v>4</v>
      </c>
      <c r="B143" s="9">
        <f t="shared" si="45"/>
        <v>45406</v>
      </c>
      <c r="C143" s="150">
        <v>333350</v>
      </c>
      <c r="D143" s="64">
        <f t="shared" si="51"/>
        <v>33.799999999999997</v>
      </c>
      <c r="E143" s="12">
        <v>33.5</v>
      </c>
      <c r="F143" s="12">
        <v>34</v>
      </c>
      <c r="G143" s="12"/>
      <c r="H143" s="12"/>
      <c r="I143" s="12"/>
      <c r="J143" s="12"/>
      <c r="K143" s="12"/>
      <c r="L143" s="12"/>
      <c r="M143" s="74">
        <f t="shared" si="52"/>
        <v>7.3</v>
      </c>
      <c r="N143" s="83">
        <v>7.28</v>
      </c>
      <c r="O143" s="83">
        <v>7.28</v>
      </c>
      <c r="P143" s="83"/>
      <c r="Q143" s="83"/>
      <c r="R143" s="83"/>
      <c r="S143" s="83"/>
      <c r="T143" s="83"/>
      <c r="U143" s="83"/>
      <c r="V143" s="5">
        <f t="shared" si="53"/>
        <v>273</v>
      </c>
      <c r="W143" s="41">
        <v>288</v>
      </c>
      <c r="X143" s="41">
        <v>258</v>
      </c>
      <c r="Y143" s="41"/>
      <c r="Z143" s="41"/>
      <c r="AA143" s="41"/>
      <c r="AB143" s="41"/>
      <c r="AC143" s="41"/>
      <c r="AD143" s="41"/>
      <c r="AE143" s="5">
        <f t="shared" si="54"/>
        <v>4902.5</v>
      </c>
      <c r="AF143" s="41">
        <v>5115</v>
      </c>
      <c r="AG143" s="41">
        <v>4690</v>
      </c>
      <c r="AH143" s="41"/>
      <c r="AI143" s="41"/>
      <c r="AJ143" s="41"/>
      <c r="AK143" s="41"/>
      <c r="AL143" s="41"/>
      <c r="AM143" s="41"/>
      <c r="AN143" s="45">
        <v>30.973451327433629</v>
      </c>
      <c r="AO143" s="41">
        <v>678</v>
      </c>
      <c r="AP143" s="110">
        <v>5.28</v>
      </c>
      <c r="AQ143" s="110">
        <v>4.3899999999999997</v>
      </c>
      <c r="AR143" s="126">
        <f t="shared" si="55"/>
        <v>83.143939393939377</v>
      </c>
      <c r="AS143" s="126">
        <f t="shared" si="56"/>
        <v>16.856060606060623</v>
      </c>
      <c r="AT143" s="45">
        <v>762</v>
      </c>
      <c r="AU143" s="128">
        <v>2.96</v>
      </c>
      <c r="AV143" s="128">
        <v>2.0299999999999998</v>
      </c>
      <c r="AW143" s="126">
        <f t="shared" si="57"/>
        <v>68.581081081081081</v>
      </c>
      <c r="AX143" s="126">
        <f t="shared" si="58"/>
        <v>31.418918918918919</v>
      </c>
      <c r="AY143" s="64">
        <f t="shared" si="59"/>
        <v>55.747422049134101</v>
      </c>
      <c r="AZ143" s="97">
        <v>81.16</v>
      </c>
      <c r="BA143" s="68"/>
      <c r="BB143" s="68"/>
      <c r="BC143" s="68"/>
      <c r="BD143" s="68"/>
      <c r="BE143" s="15"/>
      <c r="BF143" s="5">
        <f t="shared" si="60"/>
        <v>10358</v>
      </c>
      <c r="BG143" s="42">
        <v>1858</v>
      </c>
      <c r="BH143" s="42">
        <v>2352</v>
      </c>
      <c r="BI143" s="42"/>
      <c r="BJ143" s="42"/>
      <c r="BK143" s="42">
        <v>6148</v>
      </c>
      <c r="BL143" s="42"/>
      <c r="BM143" s="15"/>
    </row>
    <row r="144" spans="1:65" outlineLevel="5" x14ac:dyDescent="0.3">
      <c r="A144" s="22">
        <f t="shared" si="46"/>
        <v>4</v>
      </c>
      <c r="B144" s="9">
        <f t="shared" si="45"/>
        <v>45407</v>
      </c>
      <c r="C144" s="150">
        <v>323476</v>
      </c>
      <c r="D144" s="64">
        <f t="shared" si="51"/>
        <v>35.299999999999997</v>
      </c>
      <c r="E144" s="12">
        <v>35</v>
      </c>
      <c r="F144" s="12">
        <v>35.5</v>
      </c>
      <c r="G144" s="12"/>
      <c r="H144" s="12"/>
      <c r="I144" s="12"/>
      <c r="J144" s="12"/>
      <c r="K144" s="12"/>
      <c r="L144" s="12"/>
      <c r="M144" s="74">
        <f t="shared" si="52"/>
        <v>7.3</v>
      </c>
      <c r="N144" s="83">
        <v>7.29</v>
      </c>
      <c r="O144" s="83">
        <v>7.27</v>
      </c>
      <c r="P144" s="83"/>
      <c r="Q144" s="83"/>
      <c r="R144" s="83"/>
      <c r="S144" s="83"/>
      <c r="T144" s="83"/>
      <c r="U144" s="83"/>
      <c r="V144" s="5" t="str">
        <f t="shared" si="53"/>
        <v/>
      </c>
      <c r="W144" s="41"/>
      <c r="X144" s="41"/>
      <c r="Y144" s="41"/>
      <c r="Z144" s="41"/>
      <c r="AA144" s="41"/>
      <c r="AB144" s="41"/>
      <c r="AC144" s="41"/>
      <c r="AD144" s="41"/>
      <c r="AE144" s="5" t="str">
        <f t="shared" si="54"/>
        <v/>
      </c>
      <c r="AF144" s="41"/>
      <c r="AG144" s="41"/>
      <c r="AH144" s="41"/>
      <c r="AI144" s="41"/>
      <c r="AJ144" s="41"/>
      <c r="AK144" s="41"/>
      <c r="AL144" s="41"/>
      <c r="AM144" s="41"/>
      <c r="AN144" s="45">
        <v>23.23008849557522</v>
      </c>
      <c r="AO144" s="41">
        <v>904</v>
      </c>
      <c r="AP144" s="110"/>
      <c r="AQ144" s="110"/>
      <c r="AR144" s="126" t="str">
        <f t="shared" si="55"/>
        <v/>
      </c>
      <c r="AS144" s="126" t="str">
        <f t="shared" si="56"/>
        <v/>
      </c>
      <c r="AT144" s="45">
        <v>878</v>
      </c>
      <c r="AU144" s="128"/>
      <c r="AV144" s="128"/>
      <c r="AW144" s="126" t="str">
        <f t="shared" si="57"/>
        <v/>
      </c>
      <c r="AX144" s="126" t="str">
        <f t="shared" si="58"/>
        <v/>
      </c>
      <c r="AY144" s="64" t="str">
        <f t="shared" si="59"/>
        <v/>
      </c>
      <c r="AZ144" s="97">
        <v>80.55</v>
      </c>
      <c r="BA144" s="68"/>
      <c r="BB144" s="68"/>
      <c r="BC144" s="68"/>
      <c r="BD144" s="68"/>
      <c r="BE144" s="15"/>
      <c r="BF144" s="5">
        <f t="shared" si="60"/>
        <v>12145</v>
      </c>
      <c r="BG144" s="42">
        <v>3635</v>
      </c>
      <c r="BH144" s="42">
        <v>2352</v>
      </c>
      <c r="BI144" s="42"/>
      <c r="BJ144" s="42"/>
      <c r="BK144" s="42">
        <v>6158</v>
      </c>
      <c r="BL144" s="42"/>
      <c r="BM144" s="15"/>
    </row>
    <row r="145" spans="1:65" outlineLevel="5" x14ac:dyDescent="0.3">
      <c r="A145" s="22">
        <f t="shared" si="46"/>
        <v>4</v>
      </c>
      <c r="B145" s="9">
        <f t="shared" si="45"/>
        <v>45408</v>
      </c>
      <c r="C145" s="150">
        <v>315018</v>
      </c>
      <c r="D145" s="64">
        <f t="shared" si="51"/>
        <v>35</v>
      </c>
      <c r="E145" s="12">
        <v>35</v>
      </c>
      <c r="F145" s="12">
        <v>35</v>
      </c>
      <c r="G145" s="12"/>
      <c r="H145" s="12"/>
      <c r="I145" s="12"/>
      <c r="J145" s="12"/>
      <c r="K145" s="12"/>
      <c r="L145" s="12"/>
      <c r="M145" s="74">
        <f t="shared" si="52"/>
        <v>7.3</v>
      </c>
      <c r="N145" s="83">
        <v>7.27</v>
      </c>
      <c r="O145" s="83">
        <v>7.28</v>
      </c>
      <c r="P145" s="83"/>
      <c r="Q145" s="83"/>
      <c r="R145" s="83"/>
      <c r="S145" s="83"/>
      <c r="T145" s="83"/>
      <c r="U145" s="83"/>
      <c r="V145" s="5" t="str">
        <f t="shared" si="53"/>
        <v/>
      </c>
      <c r="W145" s="41"/>
      <c r="X145" s="41"/>
      <c r="Y145" s="41"/>
      <c r="Z145" s="41"/>
      <c r="AA145" s="41"/>
      <c r="AB145" s="41"/>
      <c r="AC145" s="41"/>
      <c r="AD145" s="41"/>
      <c r="AE145" s="5" t="str">
        <f t="shared" si="54"/>
        <v/>
      </c>
      <c r="AF145" s="41"/>
      <c r="AG145" s="41"/>
      <c r="AH145" s="41"/>
      <c r="AI145" s="41"/>
      <c r="AJ145" s="41"/>
      <c r="AK145" s="41"/>
      <c r="AL145" s="41"/>
      <c r="AM145" s="41"/>
      <c r="AN145" s="45">
        <v>28.378378378378379</v>
      </c>
      <c r="AO145" s="41">
        <v>740</v>
      </c>
      <c r="AP145" s="110"/>
      <c r="AQ145" s="110"/>
      <c r="AR145" s="126" t="str">
        <f t="shared" si="55"/>
        <v/>
      </c>
      <c r="AS145" s="126" t="str">
        <f t="shared" si="56"/>
        <v/>
      </c>
      <c r="AT145" s="45">
        <v>800</v>
      </c>
      <c r="AU145" s="128"/>
      <c r="AV145" s="128"/>
      <c r="AW145" s="126" t="str">
        <f t="shared" si="57"/>
        <v/>
      </c>
      <c r="AX145" s="126" t="str">
        <f t="shared" si="58"/>
        <v/>
      </c>
      <c r="AY145" s="64" t="str">
        <f t="shared" si="59"/>
        <v/>
      </c>
      <c r="AZ145" s="97">
        <v>80.67</v>
      </c>
      <c r="BA145" s="68">
        <v>64.5</v>
      </c>
      <c r="BB145" s="68">
        <v>34.799999999999997</v>
      </c>
      <c r="BC145" s="68">
        <v>3141</v>
      </c>
      <c r="BD145" s="68"/>
      <c r="BE145" s="15"/>
      <c r="BF145" s="5">
        <f t="shared" si="60"/>
        <v>11677</v>
      </c>
      <c r="BG145" s="42">
        <v>3530</v>
      </c>
      <c r="BH145" s="42">
        <v>2352</v>
      </c>
      <c r="BI145" s="42"/>
      <c r="BJ145" s="42"/>
      <c r="BK145" s="42">
        <v>5795</v>
      </c>
      <c r="BL145" s="42"/>
      <c r="BM145" s="15"/>
    </row>
    <row r="146" spans="1:65" outlineLevel="5" x14ac:dyDescent="0.3">
      <c r="A146" s="22">
        <f t="shared" si="46"/>
        <v>4</v>
      </c>
      <c r="B146" s="9">
        <f t="shared" si="45"/>
        <v>45409</v>
      </c>
      <c r="C146" s="150">
        <v>312412</v>
      </c>
      <c r="D146" s="64">
        <f t="shared" si="51"/>
        <v>34</v>
      </c>
      <c r="E146" s="12">
        <v>34</v>
      </c>
      <c r="F146" s="12">
        <v>34</v>
      </c>
      <c r="G146" s="12"/>
      <c r="H146" s="12"/>
      <c r="I146" s="12"/>
      <c r="J146" s="12"/>
      <c r="K146" s="12"/>
      <c r="L146" s="12"/>
      <c r="M146" s="74">
        <f t="shared" si="52"/>
        <v>7.3</v>
      </c>
      <c r="N146" s="83">
        <v>7.26</v>
      </c>
      <c r="O146" s="83">
        <v>7.27</v>
      </c>
      <c r="P146" s="83"/>
      <c r="Q146" s="83"/>
      <c r="R146" s="83"/>
      <c r="S146" s="83"/>
      <c r="T146" s="83"/>
      <c r="U146" s="83"/>
      <c r="V146" s="5" t="str">
        <f t="shared" si="53"/>
        <v/>
      </c>
      <c r="W146" s="41"/>
      <c r="X146" s="41"/>
      <c r="Y146" s="41"/>
      <c r="Z146" s="41"/>
      <c r="AA146" s="41"/>
      <c r="AB146" s="41"/>
      <c r="AC146" s="41"/>
      <c r="AD146" s="41"/>
      <c r="AE146" s="5" t="str">
        <f t="shared" si="54"/>
        <v/>
      </c>
      <c r="AF146" s="41"/>
      <c r="AG146" s="41"/>
      <c r="AH146" s="41"/>
      <c r="AI146" s="41"/>
      <c r="AJ146" s="41"/>
      <c r="AK146" s="41"/>
      <c r="AL146" s="41"/>
      <c r="AM146" s="41"/>
      <c r="AN146" s="45">
        <v>29.045643153526971</v>
      </c>
      <c r="AO146" s="41">
        <v>723</v>
      </c>
      <c r="AP146" s="110"/>
      <c r="AQ146" s="110"/>
      <c r="AR146" s="126" t="str">
        <f t="shared" si="55"/>
        <v/>
      </c>
      <c r="AS146" s="126" t="str">
        <f t="shared" si="56"/>
        <v/>
      </c>
      <c r="AT146" s="45">
        <v>793</v>
      </c>
      <c r="AU146" s="128"/>
      <c r="AV146" s="128"/>
      <c r="AW146" s="126" t="str">
        <f t="shared" si="57"/>
        <v/>
      </c>
      <c r="AX146" s="126" t="str">
        <f t="shared" si="58"/>
        <v/>
      </c>
      <c r="AY146" s="64" t="str">
        <f t="shared" si="59"/>
        <v/>
      </c>
      <c r="AZ146" s="97">
        <v>80.89</v>
      </c>
      <c r="BA146" s="68"/>
      <c r="BB146" s="68"/>
      <c r="BC146" s="68"/>
      <c r="BD146" s="68"/>
      <c r="BE146" s="15"/>
      <c r="BF146" s="5">
        <f t="shared" si="60"/>
        <v>11771</v>
      </c>
      <c r="BG146" s="42">
        <v>3255</v>
      </c>
      <c r="BH146" s="42">
        <v>2352</v>
      </c>
      <c r="BI146" s="42"/>
      <c r="BJ146" s="42"/>
      <c r="BK146" s="42">
        <v>6164</v>
      </c>
      <c r="BL146" s="42"/>
      <c r="BM146" s="15"/>
    </row>
    <row r="147" spans="1:65" outlineLevel="5" x14ac:dyDescent="0.3">
      <c r="A147" s="22">
        <f t="shared" si="46"/>
        <v>4</v>
      </c>
      <c r="B147" s="9">
        <f t="shared" si="45"/>
        <v>45410</v>
      </c>
      <c r="C147" s="150">
        <v>317641</v>
      </c>
      <c r="D147" s="64">
        <f t="shared" si="51"/>
        <v>33.5</v>
      </c>
      <c r="E147" s="12">
        <v>34</v>
      </c>
      <c r="F147" s="12">
        <v>33</v>
      </c>
      <c r="G147" s="12"/>
      <c r="H147" s="12"/>
      <c r="I147" s="12"/>
      <c r="J147" s="12"/>
      <c r="K147" s="12"/>
      <c r="L147" s="12"/>
      <c r="M147" s="74">
        <f t="shared" si="52"/>
        <v>7.3</v>
      </c>
      <c r="N147" s="83">
        <v>7.29</v>
      </c>
      <c r="O147" s="83">
        <v>7.28</v>
      </c>
      <c r="P147" s="83"/>
      <c r="Q147" s="83"/>
      <c r="R147" s="83"/>
      <c r="S147" s="83"/>
      <c r="T147" s="83"/>
      <c r="U147" s="83"/>
      <c r="V147" s="5" t="str">
        <f t="shared" si="53"/>
        <v/>
      </c>
      <c r="W147" s="41"/>
      <c r="X147" s="41"/>
      <c r="Y147" s="41"/>
      <c r="Z147" s="41"/>
      <c r="AA147" s="41"/>
      <c r="AB147" s="41"/>
      <c r="AC147" s="41"/>
      <c r="AD147" s="41"/>
      <c r="AE147" s="5" t="str">
        <f t="shared" si="54"/>
        <v/>
      </c>
      <c r="AF147" s="41"/>
      <c r="AG147" s="41"/>
      <c r="AH147" s="41"/>
      <c r="AI147" s="41"/>
      <c r="AJ147" s="41"/>
      <c r="AK147" s="41"/>
      <c r="AL147" s="41"/>
      <c r="AM147" s="41"/>
      <c r="AN147" s="45">
        <v>29.329608938547487</v>
      </c>
      <c r="AO147" s="41">
        <v>716</v>
      </c>
      <c r="AP147" s="110"/>
      <c r="AQ147" s="111"/>
      <c r="AR147" s="126" t="str">
        <f t="shared" si="55"/>
        <v/>
      </c>
      <c r="AS147" s="126" t="str">
        <f t="shared" si="56"/>
        <v/>
      </c>
      <c r="AT147" s="45">
        <v>787</v>
      </c>
      <c r="AU147" s="128"/>
      <c r="AV147" s="129"/>
      <c r="AW147" s="126" t="str">
        <f t="shared" si="57"/>
        <v/>
      </c>
      <c r="AX147" s="126" t="str">
        <f t="shared" si="58"/>
        <v/>
      </c>
      <c r="AY147" s="64" t="str">
        <f t="shared" si="59"/>
        <v/>
      </c>
      <c r="AZ147" s="97">
        <v>80.28</v>
      </c>
      <c r="BA147" s="68"/>
      <c r="BB147" s="68"/>
      <c r="BC147" s="68"/>
      <c r="BD147" s="68"/>
      <c r="BE147" s="15"/>
      <c r="BF147" s="5">
        <f t="shared" si="60"/>
        <v>12103</v>
      </c>
      <c r="BG147" s="42">
        <v>3555</v>
      </c>
      <c r="BH147" s="42">
        <v>2352</v>
      </c>
      <c r="BI147" s="42"/>
      <c r="BJ147" s="42"/>
      <c r="BK147" s="42">
        <v>6196</v>
      </c>
      <c r="BL147" s="42"/>
      <c r="BM147" s="15"/>
    </row>
    <row r="148" spans="1:65" outlineLevel="5" x14ac:dyDescent="0.3">
      <c r="A148" s="22">
        <f t="shared" si="46"/>
        <v>4</v>
      </c>
      <c r="B148" s="9">
        <f t="shared" si="45"/>
        <v>45411</v>
      </c>
      <c r="C148" s="150">
        <v>291959</v>
      </c>
      <c r="D148" s="64">
        <f t="shared" si="51"/>
        <v>34.299999999999997</v>
      </c>
      <c r="E148" s="12">
        <v>34</v>
      </c>
      <c r="F148" s="12">
        <v>34.5</v>
      </c>
      <c r="G148" s="12"/>
      <c r="H148" s="12"/>
      <c r="I148" s="12"/>
      <c r="J148" s="12"/>
      <c r="K148" s="12"/>
      <c r="L148" s="12"/>
      <c r="M148" s="74">
        <f t="shared" si="52"/>
        <v>7.3</v>
      </c>
      <c r="N148" s="83">
        <v>7.26</v>
      </c>
      <c r="O148" s="83">
        <v>7.28</v>
      </c>
      <c r="P148" s="83"/>
      <c r="Q148" s="83"/>
      <c r="R148" s="83"/>
      <c r="S148" s="83"/>
      <c r="T148" s="83"/>
      <c r="U148" s="83"/>
      <c r="V148" s="5" t="str">
        <f t="shared" si="53"/>
        <v/>
      </c>
      <c r="W148" s="41"/>
      <c r="X148" s="41"/>
      <c r="Y148" s="41"/>
      <c r="Z148" s="41"/>
      <c r="AA148" s="41"/>
      <c r="AB148" s="41"/>
      <c r="AC148" s="41"/>
      <c r="AD148" s="41"/>
      <c r="AE148" s="5" t="str">
        <f t="shared" si="54"/>
        <v/>
      </c>
      <c r="AF148" s="41"/>
      <c r="AG148" s="41"/>
      <c r="AH148" s="41"/>
      <c r="AI148" s="41"/>
      <c r="AJ148" s="41"/>
      <c r="AK148" s="41"/>
      <c r="AL148" s="41"/>
      <c r="AM148" s="41"/>
      <c r="AN148" s="45">
        <v>29.957203994293867</v>
      </c>
      <c r="AO148" s="41">
        <v>701</v>
      </c>
      <c r="AP148" s="110"/>
      <c r="AQ148" s="111"/>
      <c r="AR148" s="126" t="str">
        <f t="shared" si="55"/>
        <v/>
      </c>
      <c r="AS148" s="126" t="str">
        <f t="shared" si="56"/>
        <v/>
      </c>
      <c r="AT148" s="45">
        <v>771</v>
      </c>
      <c r="AU148" s="128"/>
      <c r="AV148" s="129"/>
      <c r="AW148" s="126" t="str">
        <f t="shared" si="57"/>
        <v/>
      </c>
      <c r="AX148" s="126" t="str">
        <f t="shared" si="58"/>
        <v/>
      </c>
      <c r="AY148" s="64" t="str">
        <f t="shared" si="59"/>
        <v/>
      </c>
      <c r="AZ148" s="97">
        <v>79.97</v>
      </c>
      <c r="BA148" s="68"/>
      <c r="BB148" s="68"/>
      <c r="BC148" s="68"/>
      <c r="BD148" s="68"/>
      <c r="BE148" s="15"/>
      <c r="BF148" s="5">
        <f t="shared" si="60"/>
        <v>11948</v>
      </c>
      <c r="BG148" s="42">
        <v>3441</v>
      </c>
      <c r="BH148" s="42">
        <v>2351</v>
      </c>
      <c r="BI148" s="42"/>
      <c r="BJ148" s="42"/>
      <c r="BK148" s="42">
        <v>6156</v>
      </c>
      <c r="BL148" s="42"/>
      <c r="BM148" s="15"/>
    </row>
    <row r="149" spans="1:65" ht="17.25" outlineLevel="5" thickBot="1" x14ac:dyDescent="0.35">
      <c r="A149" s="31">
        <f t="shared" si="46"/>
        <v>4</v>
      </c>
      <c r="B149" s="32">
        <f t="shared" si="45"/>
        <v>45412</v>
      </c>
      <c r="C149" s="151">
        <v>335169</v>
      </c>
      <c r="D149" s="64">
        <f t="shared" si="51"/>
        <v>34</v>
      </c>
      <c r="E149" s="12">
        <v>34.5</v>
      </c>
      <c r="F149" s="12">
        <v>33.5</v>
      </c>
      <c r="G149" s="12"/>
      <c r="H149" s="12"/>
      <c r="I149" s="12"/>
      <c r="J149" s="12"/>
      <c r="K149" s="12"/>
      <c r="L149" s="12"/>
      <c r="M149" s="74">
        <f t="shared" si="52"/>
        <v>7.3</v>
      </c>
      <c r="N149" s="83">
        <v>7.29</v>
      </c>
      <c r="O149" s="83">
        <v>7.28</v>
      </c>
      <c r="P149" s="83"/>
      <c r="Q149" s="83"/>
      <c r="R149" s="83"/>
      <c r="S149" s="83"/>
      <c r="T149" s="83"/>
      <c r="U149" s="83"/>
      <c r="V149" s="5" t="str">
        <f t="shared" si="53"/>
        <v/>
      </c>
      <c r="W149" s="41"/>
      <c r="X149" s="41"/>
      <c r="Y149" s="41"/>
      <c r="Z149" s="41"/>
      <c r="AA149" s="41"/>
      <c r="AB149" s="41"/>
      <c r="AC149" s="41"/>
      <c r="AD149" s="41"/>
      <c r="AE149" s="5" t="str">
        <f t="shared" si="54"/>
        <v/>
      </c>
      <c r="AF149" s="41"/>
      <c r="AG149" s="41"/>
      <c r="AH149" s="41"/>
      <c r="AI149" s="41"/>
      <c r="AJ149" s="41"/>
      <c r="AK149" s="41"/>
      <c r="AL149" s="41"/>
      <c r="AM149" s="41"/>
      <c r="AN149" s="45">
        <v>30.701754385964911</v>
      </c>
      <c r="AO149" s="41">
        <v>684</v>
      </c>
      <c r="AP149" s="110"/>
      <c r="AQ149" s="111"/>
      <c r="AR149" s="126" t="str">
        <f t="shared" si="55"/>
        <v/>
      </c>
      <c r="AS149" s="126" t="str">
        <f t="shared" si="56"/>
        <v/>
      </c>
      <c r="AT149" s="45">
        <v>762</v>
      </c>
      <c r="AU149" s="128"/>
      <c r="AV149" s="129"/>
      <c r="AW149" s="126" t="str">
        <f t="shared" si="57"/>
        <v/>
      </c>
      <c r="AX149" s="126" t="str">
        <f t="shared" si="58"/>
        <v/>
      </c>
      <c r="AY149" s="64" t="str">
        <f t="shared" si="59"/>
        <v/>
      </c>
      <c r="AZ149" s="152" t="s">
        <v>107</v>
      </c>
      <c r="BA149" s="68"/>
      <c r="BB149" s="68"/>
      <c r="BC149" s="68"/>
      <c r="BD149" s="68"/>
      <c r="BE149" s="15"/>
      <c r="BF149" s="5">
        <f t="shared" si="60"/>
        <v>11944</v>
      </c>
      <c r="BG149" s="42">
        <v>3429</v>
      </c>
      <c r="BH149" s="42">
        <v>2352</v>
      </c>
      <c r="BI149" s="42"/>
      <c r="BJ149" s="42"/>
      <c r="BK149" s="42">
        <v>6163</v>
      </c>
      <c r="BL149" s="42"/>
      <c r="BM149" s="15"/>
    </row>
    <row r="150" spans="1:65" outlineLevel="4" x14ac:dyDescent="0.3">
      <c r="A150" s="156" t="s">
        <v>38</v>
      </c>
      <c r="B150" s="157"/>
      <c r="C150" s="50">
        <f t="shared" ref="C150:BM150" si="61">SUBTOTAL(4,C120:C149)</f>
        <v>377752</v>
      </c>
      <c r="D150" s="60">
        <f t="shared" si="61"/>
        <v>36.299999999999997</v>
      </c>
      <c r="E150" s="28">
        <f t="shared" si="61"/>
        <v>36.5</v>
      </c>
      <c r="F150" s="28">
        <f t="shared" si="61"/>
        <v>36.5</v>
      </c>
      <c r="G150" s="28">
        <f t="shared" si="61"/>
        <v>0</v>
      </c>
      <c r="H150" s="28">
        <f t="shared" si="61"/>
        <v>0</v>
      </c>
      <c r="I150" s="28">
        <f t="shared" si="61"/>
        <v>0</v>
      </c>
      <c r="J150" s="28">
        <f t="shared" si="61"/>
        <v>0</v>
      </c>
      <c r="K150" s="28">
        <f t="shared" si="61"/>
        <v>0</v>
      </c>
      <c r="L150" s="28">
        <f t="shared" si="61"/>
        <v>0</v>
      </c>
      <c r="M150" s="71">
        <f t="shared" si="61"/>
        <v>7.3</v>
      </c>
      <c r="N150" s="82">
        <f t="shared" si="61"/>
        <v>7.34</v>
      </c>
      <c r="O150" s="82">
        <f t="shared" si="61"/>
        <v>7.35</v>
      </c>
      <c r="P150" s="82">
        <f t="shared" si="61"/>
        <v>0</v>
      </c>
      <c r="Q150" s="82">
        <f t="shared" si="61"/>
        <v>0</v>
      </c>
      <c r="R150" s="82">
        <f t="shared" si="61"/>
        <v>0</v>
      </c>
      <c r="S150" s="82">
        <f t="shared" si="61"/>
        <v>0</v>
      </c>
      <c r="T150" s="82">
        <f t="shared" si="61"/>
        <v>0</v>
      </c>
      <c r="U150" s="82">
        <f t="shared" si="61"/>
        <v>0</v>
      </c>
      <c r="V150" s="29">
        <f t="shared" si="61"/>
        <v>295.5</v>
      </c>
      <c r="W150" s="39">
        <f t="shared" si="61"/>
        <v>340</v>
      </c>
      <c r="X150" s="39">
        <f t="shared" si="61"/>
        <v>298</v>
      </c>
      <c r="Y150" s="39">
        <f t="shared" si="61"/>
        <v>0</v>
      </c>
      <c r="Z150" s="39">
        <f t="shared" si="61"/>
        <v>0</v>
      </c>
      <c r="AA150" s="39">
        <f t="shared" si="61"/>
        <v>0</v>
      </c>
      <c r="AB150" s="39">
        <f t="shared" si="61"/>
        <v>0</v>
      </c>
      <c r="AC150" s="39">
        <f t="shared" si="61"/>
        <v>0</v>
      </c>
      <c r="AD150" s="39">
        <f t="shared" si="61"/>
        <v>0</v>
      </c>
      <c r="AE150" s="29">
        <f t="shared" si="61"/>
        <v>4970</v>
      </c>
      <c r="AF150" s="39">
        <f t="shared" si="61"/>
        <v>5115</v>
      </c>
      <c r="AG150" s="39">
        <f t="shared" si="61"/>
        <v>4855</v>
      </c>
      <c r="AH150" s="39">
        <f t="shared" si="61"/>
        <v>0</v>
      </c>
      <c r="AI150" s="39">
        <f t="shared" si="61"/>
        <v>0</v>
      </c>
      <c r="AJ150" s="39">
        <f t="shared" si="61"/>
        <v>0</v>
      </c>
      <c r="AK150" s="39">
        <f t="shared" si="61"/>
        <v>0</v>
      </c>
      <c r="AL150" s="39">
        <f t="shared" si="61"/>
        <v>0</v>
      </c>
      <c r="AM150" s="39">
        <f t="shared" si="61"/>
        <v>0</v>
      </c>
      <c r="AN150" s="39">
        <f t="shared" si="61"/>
        <v>41.338582677165356</v>
      </c>
      <c r="AO150" s="39">
        <f t="shared" si="61"/>
        <v>970</v>
      </c>
      <c r="AP150" s="104">
        <f t="shared" si="61"/>
        <v>5.28</v>
      </c>
      <c r="AQ150" s="105">
        <f t="shared" si="61"/>
        <v>4.3899999999999997</v>
      </c>
      <c r="AR150" s="106">
        <f t="shared" si="61"/>
        <v>83.143939393939377</v>
      </c>
      <c r="AS150" s="106">
        <f t="shared" si="61"/>
        <v>18.987341772151893</v>
      </c>
      <c r="AT150" s="107">
        <f t="shared" si="61"/>
        <v>1067</v>
      </c>
      <c r="AU150" s="108">
        <f t="shared" si="61"/>
        <v>3.41</v>
      </c>
      <c r="AV150" s="109">
        <f t="shared" si="61"/>
        <v>2.23</v>
      </c>
      <c r="AW150" s="106">
        <f t="shared" si="61"/>
        <v>69.288389513108612</v>
      </c>
      <c r="AX150" s="106">
        <f t="shared" si="61"/>
        <v>34.604105571847512</v>
      </c>
      <c r="AY150" s="60">
        <f t="shared" si="61"/>
        <v>60.040897208870867</v>
      </c>
      <c r="AZ150" s="96">
        <f t="shared" si="61"/>
        <v>81.680000000000007</v>
      </c>
      <c r="BA150" s="67">
        <f t="shared" si="61"/>
        <v>64.5</v>
      </c>
      <c r="BB150" s="67">
        <f t="shared" si="61"/>
        <v>35.200000000000003</v>
      </c>
      <c r="BC150" s="67">
        <f t="shared" si="61"/>
        <v>3141</v>
      </c>
      <c r="BD150" s="67">
        <f t="shared" si="61"/>
        <v>0</v>
      </c>
      <c r="BE150" s="27">
        <f t="shared" si="61"/>
        <v>0</v>
      </c>
      <c r="BF150" s="29">
        <f t="shared" si="61"/>
        <v>16170</v>
      </c>
      <c r="BG150" s="39">
        <f t="shared" si="61"/>
        <v>7630</v>
      </c>
      <c r="BH150" s="40">
        <f t="shared" si="61"/>
        <v>2352</v>
      </c>
      <c r="BI150" s="40">
        <f t="shared" si="61"/>
        <v>0</v>
      </c>
      <c r="BJ150" s="40">
        <f t="shared" si="61"/>
        <v>0</v>
      </c>
      <c r="BK150" s="40">
        <f t="shared" si="61"/>
        <v>6223</v>
      </c>
      <c r="BL150" s="40">
        <f t="shared" si="61"/>
        <v>0</v>
      </c>
      <c r="BM150" s="27">
        <f t="shared" si="61"/>
        <v>0</v>
      </c>
    </row>
    <row r="151" spans="1:65" outlineLevel="3" x14ac:dyDescent="0.3">
      <c r="A151" s="158" t="s">
        <v>27</v>
      </c>
      <c r="B151" s="159"/>
      <c r="C151" s="51">
        <f t="shared" ref="C151:BM151" si="62">SUBTOTAL(5,C120:C149)</f>
        <v>291959</v>
      </c>
      <c r="D151" s="61">
        <f t="shared" si="62"/>
        <v>33.5</v>
      </c>
      <c r="E151" s="12">
        <f t="shared" si="62"/>
        <v>33.5</v>
      </c>
      <c r="F151" s="12">
        <f t="shared" si="62"/>
        <v>33</v>
      </c>
      <c r="G151" s="12">
        <f t="shared" si="62"/>
        <v>0</v>
      </c>
      <c r="H151" s="12">
        <f t="shared" si="62"/>
        <v>0</v>
      </c>
      <c r="I151" s="12">
        <f t="shared" si="62"/>
        <v>0</v>
      </c>
      <c r="J151" s="12">
        <f t="shared" si="62"/>
        <v>0</v>
      </c>
      <c r="K151" s="12">
        <f t="shared" si="62"/>
        <v>0</v>
      </c>
      <c r="L151" s="12">
        <f t="shared" si="62"/>
        <v>0</v>
      </c>
      <c r="M151" s="72">
        <f t="shared" si="62"/>
        <v>7.3</v>
      </c>
      <c r="N151" s="83">
        <f t="shared" si="62"/>
        <v>7.26</v>
      </c>
      <c r="O151" s="83">
        <f t="shared" si="62"/>
        <v>7.27</v>
      </c>
      <c r="P151" s="83">
        <f t="shared" si="62"/>
        <v>0</v>
      </c>
      <c r="Q151" s="83">
        <f t="shared" si="62"/>
        <v>0</v>
      </c>
      <c r="R151" s="83">
        <f t="shared" si="62"/>
        <v>0</v>
      </c>
      <c r="S151" s="83">
        <f t="shared" si="62"/>
        <v>0</v>
      </c>
      <c r="T151" s="83">
        <f t="shared" si="62"/>
        <v>0</v>
      </c>
      <c r="U151" s="83">
        <f t="shared" si="62"/>
        <v>0</v>
      </c>
      <c r="V151" s="6">
        <f t="shared" si="62"/>
        <v>226</v>
      </c>
      <c r="W151" s="41">
        <f t="shared" si="62"/>
        <v>249</v>
      </c>
      <c r="X151" s="41">
        <f t="shared" si="62"/>
        <v>116</v>
      </c>
      <c r="Y151" s="41">
        <f t="shared" si="62"/>
        <v>0</v>
      </c>
      <c r="Z151" s="41">
        <f t="shared" si="62"/>
        <v>0</v>
      </c>
      <c r="AA151" s="41">
        <f t="shared" si="62"/>
        <v>0</v>
      </c>
      <c r="AB151" s="41">
        <f t="shared" si="62"/>
        <v>0</v>
      </c>
      <c r="AC151" s="41">
        <f t="shared" si="62"/>
        <v>0</v>
      </c>
      <c r="AD151" s="41">
        <f t="shared" si="62"/>
        <v>0</v>
      </c>
      <c r="AE151" s="6">
        <f t="shared" si="62"/>
        <v>4770</v>
      </c>
      <c r="AF151" s="41">
        <f t="shared" si="62"/>
        <v>4725</v>
      </c>
      <c r="AG151" s="41">
        <f t="shared" si="62"/>
        <v>4625</v>
      </c>
      <c r="AH151" s="41">
        <f t="shared" si="62"/>
        <v>0</v>
      </c>
      <c r="AI151" s="41">
        <f t="shared" si="62"/>
        <v>0</v>
      </c>
      <c r="AJ151" s="41">
        <f t="shared" si="62"/>
        <v>0</v>
      </c>
      <c r="AK151" s="41">
        <f t="shared" si="62"/>
        <v>0</v>
      </c>
      <c r="AL151" s="41">
        <f t="shared" si="62"/>
        <v>0</v>
      </c>
      <c r="AM151" s="41">
        <f t="shared" si="62"/>
        <v>0</v>
      </c>
      <c r="AN151" s="41">
        <f t="shared" si="62"/>
        <v>21.649484536082475</v>
      </c>
      <c r="AO151" s="41">
        <f t="shared" si="62"/>
        <v>508</v>
      </c>
      <c r="AP151" s="110">
        <f t="shared" si="62"/>
        <v>4.74</v>
      </c>
      <c r="AQ151" s="111">
        <f t="shared" si="62"/>
        <v>3.84</v>
      </c>
      <c r="AR151" s="112">
        <f t="shared" si="62"/>
        <v>81.012658227848107</v>
      </c>
      <c r="AS151" s="112">
        <f t="shared" si="62"/>
        <v>16.856060606060623</v>
      </c>
      <c r="AT151" s="113">
        <f t="shared" si="62"/>
        <v>628</v>
      </c>
      <c r="AU151" s="114">
        <f t="shared" si="62"/>
        <v>2.67</v>
      </c>
      <c r="AV151" s="115">
        <f t="shared" si="62"/>
        <v>1.85</v>
      </c>
      <c r="AW151" s="112">
        <f t="shared" si="62"/>
        <v>65.395894428152488</v>
      </c>
      <c r="AX151" s="112">
        <f t="shared" si="62"/>
        <v>30.711610486891388</v>
      </c>
      <c r="AY151" s="61">
        <f t="shared" si="62"/>
        <v>50.100806451612947</v>
      </c>
      <c r="AZ151" s="97">
        <f t="shared" si="62"/>
        <v>78.319999999999993</v>
      </c>
      <c r="BA151" s="68">
        <f t="shared" si="62"/>
        <v>64.2</v>
      </c>
      <c r="BB151" s="68">
        <f t="shared" si="62"/>
        <v>34.799999999999997</v>
      </c>
      <c r="BC151" s="68">
        <f t="shared" si="62"/>
        <v>2722</v>
      </c>
      <c r="BD151" s="68">
        <f t="shared" si="62"/>
        <v>0</v>
      </c>
      <c r="BE151" s="15">
        <f t="shared" si="62"/>
        <v>0</v>
      </c>
      <c r="BF151" s="6">
        <f t="shared" si="62"/>
        <v>8528</v>
      </c>
      <c r="BG151" s="41">
        <f t="shared" si="62"/>
        <v>0</v>
      </c>
      <c r="BH151" s="42">
        <f t="shared" si="62"/>
        <v>648</v>
      </c>
      <c r="BI151" s="42">
        <f t="shared" si="62"/>
        <v>0</v>
      </c>
      <c r="BJ151" s="42">
        <f t="shared" si="62"/>
        <v>0</v>
      </c>
      <c r="BK151" s="42">
        <f t="shared" si="62"/>
        <v>5109</v>
      </c>
      <c r="BL151" s="42">
        <f t="shared" si="62"/>
        <v>0</v>
      </c>
      <c r="BM151" s="15">
        <f t="shared" si="62"/>
        <v>0</v>
      </c>
    </row>
    <row r="152" spans="1:65" outlineLevel="2" x14ac:dyDescent="0.3">
      <c r="A152" s="158" t="s">
        <v>16</v>
      </c>
      <c r="B152" s="159"/>
      <c r="C152" s="51">
        <f>IFERROR(SUBTOTAL(1,C120:C149),"")</f>
        <v>334922.76666666666</v>
      </c>
      <c r="D152" s="61">
        <f t="shared" ref="D152:BM152" si="63">IFERROR(SUBTOTAL(1,D120:D149),"")</f>
        <v>35.083333333333329</v>
      </c>
      <c r="E152" s="12">
        <f t="shared" si="63"/>
        <v>35.033333333333331</v>
      </c>
      <c r="F152" s="12">
        <f t="shared" si="63"/>
        <v>35.083333333333336</v>
      </c>
      <c r="G152" s="12" t="str">
        <f t="shared" si="63"/>
        <v/>
      </c>
      <c r="H152" s="12" t="str">
        <f t="shared" si="63"/>
        <v/>
      </c>
      <c r="I152" s="12" t="str">
        <f t="shared" si="63"/>
        <v/>
      </c>
      <c r="J152" s="12" t="str">
        <f t="shared" si="63"/>
        <v/>
      </c>
      <c r="K152" s="12" t="str">
        <f t="shared" si="63"/>
        <v/>
      </c>
      <c r="L152" s="12" t="str">
        <f t="shared" si="63"/>
        <v/>
      </c>
      <c r="M152" s="72">
        <f t="shared" si="63"/>
        <v>7.3000000000000034</v>
      </c>
      <c r="N152" s="83">
        <f t="shared" si="63"/>
        <v>7.3050000000000006</v>
      </c>
      <c r="O152" s="83">
        <f t="shared" si="63"/>
        <v>7.301000000000001</v>
      </c>
      <c r="P152" s="83" t="str">
        <f t="shared" si="63"/>
        <v/>
      </c>
      <c r="Q152" s="83" t="str">
        <f t="shared" si="63"/>
        <v/>
      </c>
      <c r="R152" s="83" t="str">
        <f t="shared" si="63"/>
        <v/>
      </c>
      <c r="S152" s="83" t="str">
        <f t="shared" si="63"/>
        <v/>
      </c>
      <c r="T152" s="83" t="str">
        <f t="shared" si="63"/>
        <v/>
      </c>
      <c r="U152" s="83" t="str">
        <f t="shared" si="63"/>
        <v/>
      </c>
      <c r="V152" s="6">
        <f t="shared" si="63"/>
        <v>255.625</v>
      </c>
      <c r="W152" s="41">
        <f t="shared" si="63"/>
        <v>292.5</v>
      </c>
      <c r="X152" s="41">
        <f t="shared" si="63"/>
        <v>218.75</v>
      </c>
      <c r="Y152" s="41" t="str">
        <f t="shared" si="63"/>
        <v/>
      </c>
      <c r="Z152" s="41" t="str">
        <f t="shared" si="63"/>
        <v/>
      </c>
      <c r="AA152" s="41" t="str">
        <f t="shared" si="63"/>
        <v/>
      </c>
      <c r="AB152" s="41" t="str">
        <f t="shared" si="63"/>
        <v/>
      </c>
      <c r="AC152" s="41" t="str">
        <f t="shared" si="63"/>
        <v/>
      </c>
      <c r="AD152" s="41" t="str">
        <f t="shared" si="63"/>
        <v/>
      </c>
      <c r="AE152" s="6">
        <f t="shared" si="63"/>
        <v>4863.75</v>
      </c>
      <c r="AF152" s="41">
        <f t="shared" si="63"/>
        <v>4981.25</v>
      </c>
      <c r="AG152" s="41">
        <f t="shared" si="63"/>
        <v>4746.25</v>
      </c>
      <c r="AH152" s="41" t="str">
        <f t="shared" si="63"/>
        <v/>
      </c>
      <c r="AI152" s="41" t="str">
        <f t="shared" si="63"/>
        <v/>
      </c>
      <c r="AJ152" s="41" t="str">
        <f t="shared" si="63"/>
        <v/>
      </c>
      <c r="AK152" s="41" t="str">
        <f t="shared" si="63"/>
        <v/>
      </c>
      <c r="AL152" s="41" t="str">
        <f t="shared" si="63"/>
        <v/>
      </c>
      <c r="AM152" s="41" t="str">
        <f t="shared" si="63"/>
        <v/>
      </c>
      <c r="AN152" s="41">
        <f t="shared" si="63"/>
        <v>29.832840397959576</v>
      </c>
      <c r="AO152" s="41">
        <f t="shared" si="63"/>
        <v>722.8</v>
      </c>
      <c r="AP152" s="110">
        <f t="shared" si="63"/>
        <v>4.9249999999999998</v>
      </c>
      <c r="AQ152" s="111">
        <f t="shared" si="63"/>
        <v>4.0525000000000002</v>
      </c>
      <c r="AR152" s="112">
        <f t="shared" si="63"/>
        <v>82.257820295575669</v>
      </c>
      <c r="AS152" s="112">
        <f t="shared" si="63"/>
        <v>17.742179704424334</v>
      </c>
      <c r="AT152" s="113">
        <f t="shared" si="63"/>
        <v>815.33333333333337</v>
      </c>
      <c r="AU152" s="114">
        <f t="shared" si="63"/>
        <v>2.9874999999999998</v>
      </c>
      <c r="AV152" s="115">
        <f t="shared" si="63"/>
        <v>2.0225</v>
      </c>
      <c r="AW152" s="112">
        <f t="shared" si="63"/>
        <v>67.826650533936061</v>
      </c>
      <c r="AX152" s="112">
        <f t="shared" si="63"/>
        <v>32.173349466063939</v>
      </c>
      <c r="AY152" s="61">
        <f t="shared" si="63"/>
        <v>54.365697293381331</v>
      </c>
      <c r="AZ152" s="97">
        <f t="shared" si="63"/>
        <v>80.147931034482738</v>
      </c>
      <c r="BA152" s="68">
        <f t="shared" si="63"/>
        <v>64.325000000000003</v>
      </c>
      <c r="BB152" s="68">
        <f t="shared" si="63"/>
        <v>35</v>
      </c>
      <c r="BC152" s="68">
        <f t="shared" si="63"/>
        <v>2888.25</v>
      </c>
      <c r="BD152" s="68" t="str">
        <f t="shared" si="63"/>
        <v/>
      </c>
      <c r="BE152" s="15" t="str">
        <f>IFERROR(SUBTOTAL(1,BE120:BE149),"")</f>
        <v/>
      </c>
      <c r="BF152" s="6">
        <f t="shared" si="63"/>
        <v>12638.833333333334</v>
      </c>
      <c r="BG152" s="41">
        <f t="shared" si="63"/>
        <v>4325.2333333333336</v>
      </c>
      <c r="BH152" s="42">
        <f t="shared" si="63"/>
        <v>2265.0666666666666</v>
      </c>
      <c r="BI152" s="42" t="str">
        <f t="shared" si="63"/>
        <v/>
      </c>
      <c r="BJ152" s="42" t="str">
        <f t="shared" si="63"/>
        <v/>
      </c>
      <c r="BK152" s="42">
        <f t="shared" si="63"/>
        <v>6048.5333333333338</v>
      </c>
      <c r="BL152" s="42" t="str">
        <f t="shared" si="63"/>
        <v/>
      </c>
      <c r="BM152" s="15" t="str">
        <f t="shared" si="63"/>
        <v/>
      </c>
    </row>
    <row r="153" spans="1:65" ht="17.25" outlineLevel="1" thickBot="1" x14ac:dyDescent="0.35">
      <c r="A153" s="160" t="s">
        <v>57</v>
      </c>
      <c r="B153" s="161"/>
      <c r="C153" s="52">
        <f>SUBTOTAL(9,C120:C149)</f>
        <v>10047683</v>
      </c>
      <c r="D153" s="62"/>
      <c r="E153" s="30"/>
      <c r="F153" s="30"/>
      <c r="G153" s="30"/>
      <c r="H153" s="30"/>
      <c r="I153" s="30"/>
      <c r="J153" s="30"/>
      <c r="K153" s="30"/>
      <c r="L153" s="30"/>
      <c r="M153" s="73"/>
      <c r="N153" s="84"/>
      <c r="O153" s="84"/>
      <c r="P153" s="84"/>
      <c r="Q153" s="84"/>
      <c r="R153" s="84"/>
      <c r="S153" s="84"/>
      <c r="T153" s="84"/>
      <c r="U153" s="84"/>
      <c r="V153" s="93"/>
      <c r="W153" s="94"/>
      <c r="X153" s="94"/>
      <c r="Y153" s="94"/>
      <c r="Z153" s="94"/>
      <c r="AA153" s="94"/>
      <c r="AB153" s="94"/>
      <c r="AC153" s="94"/>
      <c r="AD153" s="94"/>
      <c r="AE153" s="93"/>
      <c r="AF153" s="94"/>
      <c r="AG153" s="94"/>
      <c r="AH153" s="94"/>
      <c r="AI153" s="94"/>
      <c r="AJ153" s="94"/>
      <c r="AK153" s="94"/>
      <c r="AL153" s="94"/>
      <c r="AM153" s="94"/>
      <c r="AN153" s="94"/>
      <c r="AO153" s="43">
        <f>SUBTOTAL(9,AO120:AO149)</f>
        <v>21684</v>
      </c>
      <c r="AP153" s="116"/>
      <c r="AQ153" s="117"/>
      <c r="AR153" s="118"/>
      <c r="AS153" s="118"/>
      <c r="AT153" s="119">
        <f>SUBTOTAL(9,AT120:AT149)</f>
        <v>24460</v>
      </c>
      <c r="AU153" s="120"/>
      <c r="AV153" s="121"/>
      <c r="AW153" s="118"/>
      <c r="AX153" s="118"/>
      <c r="AY153" s="62"/>
      <c r="AZ153" s="98"/>
      <c r="BA153" s="69"/>
      <c r="BB153" s="69"/>
      <c r="BC153" s="69"/>
      <c r="BD153" s="69"/>
      <c r="BE153" s="16">
        <f>SUBTOTAL(9,BE120:BE149)</f>
        <v>0</v>
      </c>
      <c r="BF153" s="7">
        <f t="shared" ref="BF153:BM153" si="64">SUBTOTAL(9,BF120:BF149)</f>
        <v>379165</v>
      </c>
      <c r="BG153" s="43">
        <f t="shared" si="64"/>
        <v>129757</v>
      </c>
      <c r="BH153" s="44">
        <f t="shared" si="64"/>
        <v>67952</v>
      </c>
      <c r="BI153" s="44">
        <f t="shared" si="64"/>
        <v>0</v>
      </c>
      <c r="BJ153" s="44">
        <f t="shared" si="64"/>
        <v>0</v>
      </c>
      <c r="BK153" s="44">
        <f t="shared" si="64"/>
        <v>181456</v>
      </c>
      <c r="BL153" s="44">
        <f t="shared" si="64"/>
        <v>0</v>
      </c>
      <c r="BM153" s="16">
        <f t="shared" si="64"/>
        <v>0</v>
      </c>
    </row>
    <row r="154" spans="1:65" outlineLevel="5" x14ac:dyDescent="0.3">
      <c r="A154" s="21">
        <f t="shared" si="46"/>
        <v>5</v>
      </c>
      <c r="B154" s="33">
        <f>B149+1</f>
        <v>45413</v>
      </c>
      <c r="C154" s="149">
        <v>375856</v>
      </c>
      <c r="D154" s="64">
        <f t="shared" ref="D154:D184" si="65">IFERROR(ROUND(AVERAGE(E154:L154),1),"")</f>
        <v>34</v>
      </c>
      <c r="E154" s="12">
        <v>34</v>
      </c>
      <c r="F154" s="12">
        <v>34</v>
      </c>
      <c r="G154" s="12"/>
      <c r="H154" s="12"/>
      <c r="I154" s="12"/>
      <c r="J154" s="12"/>
      <c r="K154" s="12"/>
      <c r="L154" s="12"/>
      <c r="M154" s="74">
        <f t="shared" ref="M154:M184" si="66">IFERROR(ROUND(AVERAGE(N154:U154),1),"")</f>
        <v>7.3</v>
      </c>
      <c r="N154" s="83">
        <v>7.27</v>
      </c>
      <c r="O154" s="83">
        <v>7.26</v>
      </c>
      <c r="P154" s="83"/>
      <c r="Q154" s="83"/>
      <c r="R154" s="83"/>
      <c r="S154" s="83"/>
      <c r="T154" s="83"/>
      <c r="U154" s="83"/>
      <c r="V154" s="5" t="str">
        <f t="shared" ref="V154:V184" si="67">IFERROR(ROUND(AVERAGE(W154:AD154),1),"")</f>
        <v/>
      </c>
      <c r="W154" s="41"/>
      <c r="X154" s="41"/>
      <c r="Y154" s="41"/>
      <c r="Z154" s="41"/>
      <c r="AA154" s="41"/>
      <c r="AB154" s="41"/>
      <c r="AC154" s="41"/>
      <c r="AD154" s="41"/>
      <c r="AE154" s="5" t="str">
        <f t="shared" ref="AE154:AE184" si="68">IFERROR(ROUND(AVERAGE(AF154:AM154),1),"")</f>
        <v/>
      </c>
      <c r="AF154" s="41"/>
      <c r="AG154" s="41"/>
      <c r="AH154" s="41"/>
      <c r="AI154" s="41"/>
      <c r="AJ154" s="41"/>
      <c r="AK154" s="41"/>
      <c r="AL154" s="41"/>
      <c r="AM154" s="41"/>
      <c r="AN154" s="45">
        <v>31.722054380664652</v>
      </c>
      <c r="AO154" s="41">
        <v>662</v>
      </c>
      <c r="AP154" s="110"/>
      <c r="AQ154" s="111"/>
      <c r="AR154" s="126" t="str">
        <f t="shared" ref="AR154:AR184" si="69">IFERROR(AQ154/AP154*100,"")</f>
        <v/>
      </c>
      <c r="AS154" s="126" t="str">
        <f t="shared" ref="AS154:AS184" si="70">IFERROR(100-AR154,"")</f>
        <v/>
      </c>
      <c r="AT154" s="45">
        <v>763</v>
      </c>
      <c r="AU154" s="128"/>
      <c r="AV154" s="129"/>
      <c r="AW154" s="126" t="str">
        <f t="shared" ref="AW154:AW184" si="71">IFERROR(AV154/AU154*100,"")</f>
        <v/>
      </c>
      <c r="AX154" s="126" t="str">
        <f t="shared" ref="AX154:AX184" si="72">IFERROR(100-AW154,"")</f>
        <v/>
      </c>
      <c r="AY154" s="64" t="str">
        <f t="shared" ref="AY154:AY184" si="73">IFERROR((1-((AW154*AS154)/(AX154*AR154)))*100,"")</f>
        <v/>
      </c>
      <c r="AZ154" s="97">
        <v>80.56</v>
      </c>
      <c r="BA154" s="68"/>
      <c r="BB154" s="68"/>
      <c r="BC154" s="68"/>
      <c r="BD154" s="68"/>
      <c r="BE154" s="15"/>
      <c r="BF154" s="5">
        <f t="shared" ref="BF154:BF184" si="74">IF(SUM(BG154:BM154)=0,"",SUM(BG154:BM154))</f>
        <v>11879</v>
      </c>
      <c r="BG154" s="42">
        <v>3361</v>
      </c>
      <c r="BH154" s="42">
        <v>2352</v>
      </c>
      <c r="BI154" s="42"/>
      <c r="BJ154" s="42"/>
      <c r="BK154" s="42">
        <v>6166</v>
      </c>
      <c r="BL154" s="42"/>
      <c r="BM154" s="15"/>
    </row>
    <row r="155" spans="1:65" outlineLevel="5" x14ac:dyDescent="0.3">
      <c r="A155" s="22">
        <f t="shared" si="46"/>
        <v>5</v>
      </c>
      <c r="B155" s="9">
        <f t="shared" ref="B155:B218" si="75">B154+1</f>
        <v>45414</v>
      </c>
      <c r="C155" s="150">
        <v>331246</v>
      </c>
      <c r="D155" s="64">
        <f t="shared" si="65"/>
        <v>34</v>
      </c>
      <c r="E155" s="12">
        <v>34</v>
      </c>
      <c r="F155" s="12">
        <v>34</v>
      </c>
      <c r="G155" s="12"/>
      <c r="H155" s="12"/>
      <c r="I155" s="12"/>
      <c r="J155" s="12"/>
      <c r="K155" s="12"/>
      <c r="L155" s="12"/>
      <c r="M155" s="74">
        <f t="shared" si="66"/>
        <v>7.3</v>
      </c>
      <c r="N155" s="83">
        <v>7.3</v>
      </c>
      <c r="O155" s="83">
        <v>7.31</v>
      </c>
      <c r="P155" s="83"/>
      <c r="Q155" s="83"/>
      <c r="R155" s="83"/>
      <c r="S155" s="83"/>
      <c r="T155" s="83"/>
      <c r="U155" s="83"/>
      <c r="V155" s="5" t="str">
        <f t="shared" si="67"/>
        <v/>
      </c>
      <c r="W155" s="41"/>
      <c r="X155" s="41"/>
      <c r="Y155" s="41"/>
      <c r="Z155" s="41"/>
      <c r="AA155" s="41"/>
      <c r="AB155" s="41"/>
      <c r="AC155" s="41"/>
      <c r="AD155" s="41"/>
      <c r="AE155" s="5" t="str">
        <f t="shared" si="68"/>
        <v/>
      </c>
      <c r="AF155" s="41"/>
      <c r="AG155" s="41"/>
      <c r="AH155" s="41"/>
      <c r="AI155" s="41"/>
      <c r="AJ155" s="41"/>
      <c r="AK155" s="41"/>
      <c r="AL155" s="41"/>
      <c r="AM155" s="41"/>
      <c r="AN155" s="45">
        <v>36.39514731369151</v>
      </c>
      <c r="AO155" s="41">
        <v>577</v>
      </c>
      <c r="AP155" s="110"/>
      <c r="AQ155" s="111"/>
      <c r="AR155" s="126" t="str">
        <f t="shared" si="69"/>
        <v/>
      </c>
      <c r="AS155" s="126" t="str">
        <f t="shared" si="70"/>
        <v/>
      </c>
      <c r="AT155" s="45">
        <v>723</v>
      </c>
      <c r="AU155" s="128"/>
      <c r="AV155" s="129"/>
      <c r="AW155" s="126" t="str">
        <f t="shared" si="71"/>
        <v/>
      </c>
      <c r="AX155" s="126" t="str">
        <f t="shared" si="72"/>
        <v/>
      </c>
      <c r="AY155" s="64" t="str">
        <f t="shared" si="73"/>
        <v/>
      </c>
      <c r="AZ155" s="97">
        <v>80.27</v>
      </c>
      <c r="BA155" s="68"/>
      <c r="BB155" s="68"/>
      <c r="BC155" s="68"/>
      <c r="BD155" s="68"/>
      <c r="BE155" s="15"/>
      <c r="BF155" s="5">
        <f t="shared" si="74"/>
        <v>11928</v>
      </c>
      <c r="BG155" s="42">
        <v>3419</v>
      </c>
      <c r="BH155" s="42">
        <v>2352</v>
      </c>
      <c r="BI155" s="42"/>
      <c r="BJ155" s="42"/>
      <c r="BK155" s="42">
        <v>6157</v>
      </c>
      <c r="BL155" s="42"/>
      <c r="BM155" s="15"/>
    </row>
    <row r="156" spans="1:65" outlineLevel="5" x14ac:dyDescent="0.3">
      <c r="A156" s="22">
        <f t="shared" si="46"/>
        <v>5</v>
      </c>
      <c r="B156" s="9">
        <f t="shared" si="75"/>
        <v>45415</v>
      </c>
      <c r="C156" s="150">
        <v>341059</v>
      </c>
      <c r="D156" s="64">
        <f t="shared" si="65"/>
        <v>34</v>
      </c>
      <c r="E156" s="12">
        <v>35</v>
      </c>
      <c r="F156" s="12">
        <v>33</v>
      </c>
      <c r="G156" s="12"/>
      <c r="H156" s="12"/>
      <c r="I156" s="12"/>
      <c r="J156" s="12"/>
      <c r="K156" s="12"/>
      <c r="L156" s="12"/>
      <c r="M156" s="74">
        <f t="shared" si="66"/>
        <v>7.3</v>
      </c>
      <c r="N156" s="83">
        <v>7.29</v>
      </c>
      <c r="O156" s="83">
        <v>7.28</v>
      </c>
      <c r="P156" s="83"/>
      <c r="Q156" s="83"/>
      <c r="R156" s="83"/>
      <c r="S156" s="83"/>
      <c r="T156" s="83"/>
      <c r="U156" s="83"/>
      <c r="V156" s="5" t="str">
        <f t="shared" si="67"/>
        <v/>
      </c>
      <c r="W156" s="41"/>
      <c r="X156" s="41"/>
      <c r="Y156" s="41"/>
      <c r="Z156" s="41"/>
      <c r="AA156" s="41"/>
      <c r="AB156" s="41"/>
      <c r="AC156" s="41"/>
      <c r="AD156" s="41"/>
      <c r="AE156" s="5" t="str">
        <f t="shared" si="68"/>
        <v/>
      </c>
      <c r="AF156" s="41"/>
      <c r="AG156" s="41"/>
      <c r="AH156" s="41"/>
      <c r="AI156" s="41"/>
      <c r="AJ156" s="41"/>
      <c r="AK156" s="41"/>
      <c r="AL156" s="41"/>
      <c r="AM156" s="41"/>
      <c r="AN156" s="45">
        <v>33.87096774193548</v>
      </c>
      <c r="AO156" s="41">
        <v>620</v>
      </c>
      <c r="AP156" s="110"/>
      <c r="AQ156" s="111"/>
      <c r="AR156" s="126" t="str">
        <f t="shared" si="69"/>
        <v/>
      </c>
      <c r="AS156" s="126" t="str">
        <f t="shared" si="70"/>
        <v/>
      </c>
      <c r="AT156" s="45">
        <v>738</v>
      </c>
      <c r="AU156" s="128"/>
      <c r="AV156" s="129"/>
      <c r="AW156" s="126" t="str">
        <f t="shared" si="71"/>
        <v/>
      </c>
      <c r="AX156" s="126" t="str">
        <f t="shared" si="72"/>
        <v/>
      </c>
      <c r="AY156" s="64" t="str">
        <f t="shared" si="73"/>
        <v/>
      </c>
      <c r="AZ156" s="97">
        <v>80.31</v>
      </c>
      <c r="BA156" s="68">
        <v>64.3</v>
      </c>
      <c r="BB156" s="68">
        <v>34.9</v>
      </c>
      <c r="BC156" s="68">
        <v>2372</v>
      </c>
      <c r="BD156" s="68"/>
      <c r="BE156" s="15"/>
      <c r="BF156" s="5">
        <f t="shared" si="74"/>
        <v>11545</v>
      </c>
      <c r="BG156" s="42">
        <v>3016</v>
      </c>
      <c r="BH156" s="42">
        <v>2352</v>
      </c>
      <c r="BI156" s="42"/>
      <c r="BJ156" s="42"/>
      <c r="BK156" s="42">
        <v>6177</v>
      </c>
      <c r="BL156" s="42"/>
      <c r="BM156" s="15"/>
    </row>
    <row r="157" spans="1:65" outlineLevel="5" x14ac:dyDescent="0.3">
      <c r="A157" s="22">
        <f t="shared" si="46"/>
        <v>5</v>
      </c>
      <c r="B157" s="9">
        <f t="shared" si="75"/>
        <v>45416</v>
      </c>
      <c r="C157" s="150">
        <v>337599</v>
      </c>
      <c r="D157" s="64">
        <f t="shared" si="65"/>
        <v>34.299999999999997</v>
      </c>
      <c r="E157" s="12">
        <v>34.5</v>
      </c>
      <c r="F157" s="12">
        <v>34</v>
      </c>
      <c r="G157" s="12"/>
      <c r="H157" s="12"/>
      <c r="I157" s="12"/>
      <c r="J157" s="12"/>
      <c r="K157" s="12"/>
      <c r="L157" s="12"/>
      <c r="M157" s="74">
        <f t="shared" si="66"/>
        <v>7.3</v>
      </c>
      <c r="N157" s="83">
        <v>7.3</v>
      </c>
      <c r="O157" s="83">
        <v>7.32</v>
      </c>
      <c r="P157" s="83"/>
      <c r="Q157" s="83"/>
      <c r="R157" s="83"/>
      <c r="S157" s="83"/>
      <c r="T157" s="83"/>
      <c r="U157" s="83"/>
      <c r="V157" s="5" t="str">
        <f t="shared" si="67"/>
        <v/>
      </c>
      <c r="W157" s="41"/>
      <c r="X157" s="41"/>
      <c r="Y157" s="41"/>
      <c r="Z157" s="41"/>
      <c r="AA157" s="41"/>
      <c r="AB157" s="41"/>
      <c r="AC157" s="41"/>
      <c r="AD157" s="41"/>
      <c r="AE157" s="5" t="str">
        <f t="shared" si="68"/>
        <v/>
      </c>
      <c r="AF157" s="41"/>
      <c r="AG157" s="41"/>
      <c r="AH157" s="41"/>
      <c r="AI157" s="41"/>
      <c r="AJ157" s="41"/>
      <c r="AK157" s="41"/>
      <c r="AL157" s="41"/>
      <c r="AM157" s="41"/>
      <c r="AN157" s="45">
        <v>30.837004405286343</v>
      </c>
      <c r="AO157" s="41">
        <v>681</v>
      </c>
      <c r="AP157" s="110"/>
      <c r="AQ157" s="110"/>
      <c r="AR157" s="126" t="str">
        <f t="shared" si="69"/>
        <v/>
      </c>
      <c r="AS157" s="126" t="str">
        <f t="shared" si="70"/>
        <v/>
      </c>
      <c r="AT157" s="45">
        <v>795</v>
      </c>
      <c r="AU157" s="128"/>
      <c r="AV157" s="128"/>
      <c r="AW157" s="126" t="str">
        <f t="shared" si="71"/>
        <v/>
      </c>
      <c r="AX157" s="126" t="str">
        <f t="shared" si="72"/>
        <v/>
      </c>
      <c r="AY157" s="64" t="str">
        <f t="shared" si="73"/>
        <v/>
      </c>
      <c r="AZ157" s="97">
        <v>80.03</v>
      </c>
      <c r="BA157" s="68"/>
      <c r="BB157" s="68"/>
      <c r="BC157" s="68"/>
      <c r="BD157" s="68"/>
      <c r="BE157" s="15"/>
      <c r="BF157" s="5">
        <f t="shared" si="74"/>
        <v>11910</v>
      </c>
      <c r="BG157" s="42">
        <v>3410</v>
      </c>
      <c r="BH157" s="42">
        <v>2352</v>
      </c>
      <c r="BI157" s="42"/>
      <c r="BJ157" s="42"/>
      <c r="BK157" s="42">
        <v>6148</v>
      </c>
      <c r="BL157" s="42"/>
      <c r="BM157" s="15"/>
    </row>
    <row r="158" spans="1:65" outlineLevel="5" x14ac:dyDescent="0.3">
      <c r="A158" s="22">
        <f t="shared" si="46"/>
        <v>5</v>
      </c>
      <c r="B158" s="9">
        <f t="shared" si="75"/>
        <v>45417</v>
      </c>
      <c r="C158" s="150">
        <v>337007</v>
      </c>
      <c r="D158" s="64">
        <f t="shared" si="65"/>
        <v>34.5</v>
      </c>
      <c r="E158" s="12">
        <v>35.5</v>
      </c>
      <c r="F158" s="12">
        <v>33.5</v>
      </c>
      <c r="G158" s="12"/>
      <c r="H158" s="12"/>
      <c r="I158" s="12"/>
      <c r="J158" s="12"/>
      <c r="K158" s="12"/>
      <c r="L158" s="12"/>
      <c r="M158" s="74">
        <f t="shared" si="66"/>
        <v>7.3</v>
      </c>
      <c r="N158" s="83">
        <v>7.27</v>
      </c>
      <c r="O158" s="83">
        <v>7.28</v>
      </c>
      <c r="P158" s="83"/>
      <c r="Q158" s="83"/>
      <c r="R158" s="83"/>
      <c r="S158" s="83"/>
      <c r="T158" s="83"/>
      <c r="U158" s="83"/>
      <c r="V158" s="5" t="str">
        <f t="shared" si="67"/>
        <v/>
      </c>
      <c r="W158" s="41"/>
      <c r="X158" s="41"/>
      <c r="Y158" s="41"/>
      <c r="Z158" s="41"/>
      <c r="AA158" s="41"/>
      <c r="AB158" s="41"/>
      <c r="AC158" s="41"/>
      <c r="AD158" s="41"/>
      <c r="AE158" s="5" t="str">
        <f t="shared" si="68"/>
        <v/>
      </c>
      <c r="AF158" s="41"/>
      <c r="AG158" s="41"/>
      <c r="AH158" s="41"/>
      <c r="AI158" s="41"/>
      <c r="AJ158" s="41"/>
      <c r="AK158" s="41"/>
      <c r="AL158" s="41"/>
      <c r="AM158" s="41"/>
      <c r="AN158" s="45">
        <v>31.484257871064468</v>
      </c>
      <c r="AO158" s="41">
        <v>667</v>
      </c>
      <c r="AP158" s="110"/>
      <c r="AQ158" s="110"/>
      <c r="AR158" s="126" t="str">
        <f t="shared" si="69"/>
        <v/>
      </c>
      <c r="AS158" s="126" t="str">
        <f t="shared" si="70"/>
        <v/>
      </c>
      <c r="AT158" s="45">
        <v>794</v>
      </c>
      <c r="AU158" s="128"/>
      <c r="AV158" s="128"/>
      <c r="AW158" s="126" t="str">
        <f t="shared" si="71"/>
        <v/>
      </c>
      <c r="AX158" s="126" t="str">
        <f t="shared" si="72"/>
        <v/>
      </c>
      <c r="AY158" s="64" t="str">
        <f t="shared" si="73"/>
        <v/>
      </c>
      <c r="AZ158" s="97">
        <v>79.89</v>
      </c>
      <c r="BA158" s="68"/>
      <c r="BB158" s="68"/>
      <c r="BC158" s="68"/>
      <c r="BD158" s="68"/>
      <c r="BE158" s="15"/>
      <c r="BF158" s="5">
        <f t="shared" si="74"/>
        <v>11465</v>
      </c>
      <c r="BG158" s="42">
        <v>2983</v>
      </c>
      <c r="BH158" s="42">
        <v>2352</v>
      </c>
      <c r="BI158" s="42"/>
      <c r="BJ158" s="42"/>
      <c r="BK158" s="42">
        <v>6130</v>
      </c>
      <c r="BL158" s="42"/>
      <c r="BM158" s="15"/>
    </row>
    <row r="159" spans="1:65" outlineLevel="5" x14ac:dyDescent="0.3">
      <c r="A159" s="22">
        <f t="shared" si="46"/>
        <v>5</v>
      </c>
      <c r="B159" s="9">
        <f t="shared" si="75"/>
        <v>45418</v>
      </c>
      <c r="C159" s="150">
        <v>344566</v>
      </c>
      <c r="D159" s="64">
        <f t="shared" si="65"/>
        <v>34.5</v>
      </c>
      <c r="E159" s="12">
        <v>34</v>
      </c>
      <c r="F159" s="12">
        <v>35</v>
      </c>
      <c r="G159" s="12"/>
      <c r="H159" s="12"/>
      <c r="I159" s="12"/>
      <c r="J159" s="12"/>
      <c r="K159" s="12"/>
      <c r="L159" s="12"/>
      <c r="M159" s="74">
        <f t="shared" si="66"/>
        <v>7.3</v>
      </c>
      <c r="N159" s="83">
        <v>7.28</v>
      </c>
      <c r="O159" s="83">
        <v>7.3</v>
      </c>
      <c r="P159" s="83"/>
      <c r="Q159" s="83"/>
      <c r="R159" s="83"/>
      <c r="S159" s="83"/>
      <c r="T159" s="83"/>
      <c r="U159" s="83"/>
      <c r="V159" s="5" t="str">
        <f t="shared" si="67"/>
        <v/>
      </c>
      <c r="W159" s="41"/>
      <c r="X159" s="41"/>
      <c r="Y159" s="41"/>
      <c r="Z159" s="41"/>
      <c r="AA159" s="41"/>
      <c r="AB159" s="41"/>
      <c r="AC159" s="41"/>
      <c r="AD159" s="41"/>
      <c r="AE159" s="5" t="str">
        <f t="shared" si="68"/>
        <v/>
      </c>
      <c r="AF159" s="41"/>
      <c r="AG159" s="41"/>
      <c r="AH159" s="41"/>
      <c r="AI159" s="41"/>
      <c r="AJ159" s="41"/>
      <c r="AK159" s="41"/>
      <c r="AL159" s="41"/>
      <c r="AM159" s="41"/>
      <c r="AN159" s="45">
        <v>29.49438202247191</v>
      </c>
      <c r="AO159" s="41">
        <v>712</v>
      </c>
      <c r="AP159" s="110"/>
      <c r="AQ159" s="110"/>
      <c r="AR159" s="126" t="str">
        <f t="shared" si="69"/>
        <v/>
      </c>
      <c r="AS159" s="126" t="str">
        <f t="shared" si="70"/>
        <v/>
      </c>
      <c r="AT159" s="45">
        <v>814</v>
      </c>
      <c r="AU159" s="128"/>
      <c r="AV159" s="128"/>
      <c r="AW159" s="126" t="str">
        <f t="shared" si="71"/>
        <v/>
      </c>
      <c r="AX159" s="126" t="str">
        <f t="shared" si="72"/>
        <v/>
      </c>
      <c r="AY159" s="64" t="str">
        <f t="shared" si="73"/>
        <v/>
      </c>
      <c r="AZ159" s="97">
        <v>80.14</v>
      </c>
      <c r="BA159" s="68"/>
      <c r="BB159" s="68"/>
      <c r="BC159" s="68"/>
      <c r="BD159" s="68"/>
      <c r="BE159" s="15"/>
      <c r="BF159" s="5">
        <f t="shared" si="74"/>
        <v>11700</v>
      </c>
      <c r="BG159" s="42">
        <v>3243</v>
      </c>
      <c r="BH159" s="42">
        <v>2352</v>
      </c>
      <c r="BI159" s="42"/>
      <c r="BJ159" s="42"/>
      <c r="BK159" s="42">
        <v>6105</v>
      </c>
      <c r="BL159" s="42"/>
      <c r="BM159" s="15"/>
    </row>
    <row r="160" spans="1:65" outlineLevel="5" x14ac:dyDescent="0.3">
      <c r="A160" s="22">
        <f t="shared" si="46"/>
        <v>5</v>
      </c>
      <c r="B160" s="9">
        <f t="shared" si="75"/>
        <v>45419</v>
      </c>
      <c r="C160" s="150">
        <v>388272</v>
      </c>
      <c r="D160" s="64">
        <f t="shared" si="65"/>
        <v>35</v>
      </c>
      <c r="E160" s="12">
        <v>35</v>
      </c>
      <c r="F160" s="12">
        <v>35</v>
      </c>
      <c r="G160" s="12"/>
      <c r="H160" s="12"/>
      <c r="I160" s="12"/>
      <c r="J160" s="12"/>
      <c r="K160" s="12"/>
      <c r="L160" s="12"/>
      <c r="M160" s="74">
        <f t="shared" si="66"/>
        <v>7.3</v>
      </c>
      <c r="N160" s="83">
        <v>7.31</v>
      </c>
      <c r="O160" s="83">
        <v>7.3</v>
      </c>
      <c r="P160" s="83"/>
      <c r="Q160" s="83"/>
      <c r="R160" s="83"/>
      <c r="S160" s="83"/>
      <c r="T160" s="83"/>
      <c r="U160" s="83"/>
      <c r="V160" s="5" t="str">
        <f t="shared" si="67"/>
        <v/>
      </c>
      <c r="W160" s="41"/>
      <c r="X160" s="41"/>
      <c r="Y160" s="41"/>
      <c r="Z160" s="41"/>
      <c r="AA160" s="41"/>
      <c r="AB160" s="41"/>
      <c r="AC160" s="41"/>
      <c r="AD160" s="41"/>
      <c r="AE160" s="5" t="str">
        <f t="shared" si="68"/>
        <v/>
      </c>
      <c r="AF160" s="41"/>
      <c r="AG160" s="41"/>
      <c r="AH160" s="41"/>
      <c r="AI160" s="41"/>
      <c r="AJ160" s="41"/>
      <c r="AK160" s="41"/>
      <c r="AL160" s="41"/>
      <c r="AM160" s="41"/>
      <c r="AN160" s="45">
        <v>28.846153846153847</v>
      </c>
      <c r="AO160" s="41">
        <v>728</v>
      </c>
      <c r="AP160" s="110"/>
      <c r="AQ160" s="110"/>
      <c r="AR160" s="126" t="str">
        <f t="shared" si="69"/>
        <v/>
      </c>
      <c r="AS160" s="126" t="str">
        <f t="shared" si="70"/>
        <v/>
      </c>
      <c r="AT160" s="45">
        <v>845</v>
      </c>
      <c r="AU160" s="128"/>
      <c r="AV160" s="128"/>
      <c r="AW160" s="126" t="str">
        <f t="shared" si="71"/>
        <v/>
      </c>
      <c r="AX160" s="126" t="str">
        <f t="shared" si="72"/>
        <v/>
      </c>
      <c r="AY160" s="64" t="str">
        <f t="shared" si="73"/>
        <v/>
      </c>
      <c r="AZ160" s="97">
        <v>79.459999999999994</v>
      </c>
      <c r="BA160" s="68"/>
      <c r="BB160" s="68"/>
      <c r="BC160" s="68"/>
      <c r="BD160" s="68"/>
      <c r="BE160" s="15"/>
      <c r="BF160" s="5">
        <f t="shared" si="74"/>
        <v>10378</v>
      </c>
      <c r="BG160" s="42">
        <v>1879</v>
      </c>
      <c r="BH160" s="42">
        <v>2350</v>
      </c>
      <c r="BI160" s="42"/>
      <c r="BJ160" s="42"/>
      <c r="BK160" s="42">
        <v>6149</v>
      </c>
      <c r="BL160" s="42"/>
      <c r="BM160" s="15"/>
    </row>
    <row r="161" spans="1:65" outlineLevel="5" x14ac:dyDescent="0.3">
      <c r="A161" s="22">
        <f t="shared" si="46"/>
        <v>5</v>
      </c>
      <c r="B161" s="9">
        <f t="shared" si="75"/>
        <v>45420</v>
      </c>
      <c r="C161" s="150">
        <v>365049</v>
      </c>
      <c r="D161" s="64">
        <f t="shared" si="65"/>
        <v>32.5</v>
      </c>
      <c r="E161" s="12">
        <v>32</v>
      </c>
      <c r="F161" s="12">
        <v>33</v>
      </c>
      <c r="G161" s="12"/>
      <c r="H161" s="12"/>
      <c r="I161" s="12"/>
      <c r="J161" s="12"/>
      <c r="K161" s="12"/>
      <c r="L161" s="12"/>
      <c r="M161" s="74">
        <f t="shared" si="66"/>
        <v>7.3</v>
      </c>
      <c r="N161" s="83">
        <v>7.26</v>
      </c>
      <c r="O161" s="83">
        <v>7.29</v>
      </c>
      <c r="P161" s="83"/>
      <c r="Q161" s="83"/>
      <c r="R161" s="83"/>
      <c r="S161" s="83"/>
      <c r="T161" s="83"/>
      <c r="U161" s="83"/>
      <c r="V161" s="5" t="str">
        <f t="shared" si="67"/>
        <v/>
      </c>
      <c r="W161" s="41"/>
      <c r="X161" s="41"/>
      <c r="Y161" s="41"/>
      <c r="Z161" s="41"/>
      <c r="AA161" s="41"/>
      <c r="AB161" s="41"/>
      <c r="AC161" s="41"/>
      <c r="AD161" s="41"/>
      <c r="AE161" s="5" t="str">
        <f t="shared" si="68"/>
        <v/>
      </c>
      <c r="AF161" s="41"/>
      <c r="AG161" s="41"/>
      <c r="AH161" s="41"/>
      <c r="AI161" s="41"/>
      <c r="AJ161" s="41"/>
      <c r="AK161" s="41"/>
      <c r="AL161" s="41"/>
      <c r="AM161" s="41"/>
      <c r="AN161" s="45">
        <v>27.237354085603112</v>
      </c>
      <c r="AO161" s="41">
        <v>771</v>
      </c>
      <c r="AP161" s="110"/>
      <c r="AQ161" s="110"/>
      <c r="AR161" s="126" t="str">
        <f t="shared" si="69"/>
        <v/>
      </c>
      <c r="AS161" s="126" t="str">
        <f t="shared" si="70"/>
        <v/>
      </c>
      <c r="AT161" s="45">
        <v>878</v>
      </c>
      <c r="AU161" s="128"/>
      <c r="AV161" s="128"/>
      <c r="AW161" s="126" t="str">
        <f t="shared" si="71"/>
        <v/>
      </c>
      <c r="AX161" s="126" t="str">
        <f t="shared" si="72"/>
        <v/>
      </c>
      <c r="AY161" s="64" t="str">
        <f t="shared" si="73"/>
        <v/>
      </c>
      <c r="AZ161" s="97">
        <v>80.510000000000005</v>
      </c>
      <c r="BA161" s="68"/>
      <c r="BB161" s="68"/>
      <c r="BC161" s="68"/>
      <c r="BD161" s="68"/>
      <c r="BE161" s="15"/>
      <c r="BF161" s="5">
        <f t="shared" si="74"/>
        <v>9608</v>
      </c>
      <c r="BG161" s="42">
        <v>1089</v>
      </c>
      <c r="BH161" s="42">
        <v>2352</v>
      </c>
      <c r="BI161" s="42"/>
      <c r="BJ161" s="42"/>
      <c r="BK161" s="42">
        <v>6167</v>
      </c>
      <c r="BL161" s="42"/>
      <c r="BM161" s="15"/>
    </row>
    <row r="162" spans="1:65" outlineLevel="5" x14ac:dyDescent="0.3">
      <c r="A162" s="22">
        <f t="shared" si="46"/>
        <v>5</v>
      </c>
      <c r="B162" s="9">
        <f t="shared" si="75"/>
        <v>45421</v>
      </c>
      <c r="C162" s="150">
        <v>342253</v>
      </c>
      <c r="D162" s="64">
        <f t="shared" si="65"/>
        <v>34</v>
      </c>
      <c r="E162" s="12">
        <v>34</v>
      </c>
      <c r="F162" s="12">
        <v>34</v>
      </c>
      <c r="G162" s="12"/>
      <c r="H162" s="12"/>
      <c r="I162" s="12"/>
      <c r="J162" s="12"/>
      <c r="K162" s="12"/>
      <c r="L162" s="12"/>
      <c r="M162" s="74">
        <f t="shared" si="66"/>
        <v>7.3</v>
      </c>
      <c r="N162" s="83">
        <v>7.23</v>
      </c>
      <c r="O162" s="83">
        <v>7.31</v>
      </c>
      <c r="P162" s="83"/>
      <c r="Q162" s="83"/>
      <c r="R162" s="83"/>
      <c r="S162" s="83"/>
      <c r="T162" s="83"/>
      <c r="U162" s="83"/>
      <c r="V162" s="5">
        <f t="shared" si="67"/>
        <v>272.5</v>
      </c>
      <c r="W162" s="41">
        <v>303</v>
      </c>
      <c r="X162" s="41">
        <v>242</v>
      </c>
      <c r="Y162" s="41"/>
      <c r="Z162" s="41"/>
      <c r="AA162" s="41"/>
      <c r="AB162" s="41"/>
      <c r="AC162" s="41"/>
      <c r="AD162" s="41"/>
      <c r="AE162" s="5">
        <f t="shared" si="68"/>
        <v>4812.5</v>
      </c>
      <c r="AF162" s="41">
        <v>4530</v>
      </c>
      <c r="AG162" s="41">
        <v>5095</v>
      </c>
      <c r="AH162" s="41"/>
      <c r="AI162" s="41"/>
      <c r="AJ162" s="41"/>
      <c r="AK162" s="41"/>
      <c r="AL162" s="41"/>
      <c r="AM162" s="41"/>
      <c r="AN162" s="45">
        <v>28.96551724137931</v>
      </c>
      <c r="AO162" s="41">
        <v>725</v>
      </c>
      <c r="AP162" s="110">
        <v>6.3</v>
      </c>
      <c r="AQ162" s="110">
        <v>4.9800000000000004</v>
      </c>
      <c r="AR162" s="126">
        <f t="shared" si="69"/>
        <v>79.047619047619051</v>
      </c>
      <c r="AS162" s="126">
        <f t="shared" si="70"/>
        <v>20.952380952380949</v>
      </c>
      <c r="AT162" s="45">
        <v>905</v>
      </c>
      <c r="AU162" s="128">
        <v>2.9</v>
      </c>
      <c r="AV162" s="128">
        <v>1.89</v>
      </c>
      <c r="AW162" s="126">
        <f t="shared" si="71"/>
        <v>65.172413793103445</v>
      </c>
      <c r="AX162" s="126">
        <f t="shared" si="72"/>
        <v>34.827586206896555</v>
      </c>
      <c r="AY162" s="64">
        <f t="shared" si="73"/>
        <v>50.399618275080535</v>
      </c>
      <c r="AZ162" s="97">
        <v>81.900000000000006</v>
      </c>
      <c r="BA162" s="68"/>
      <c r="BB162" s="68"/>
      <c r="BC162" s="68"/>
      <c r="BD162" s="68"/>
      <c r="BE162" s="15"/>
      <c r="BF162" s="5">
        <f t="shared" si="74"/>
        <v>11853</v>
      </c>
      <c r="BG162" s="42">
        <v>3363</v>
      </c>
      <c r="BH162" s="42">
        <v>2352</v>
      </c>
      <c r="BI162" s="42"/>
      <c r="BJ162" s="42"/>
      <c r="BK162" s="42">
        <v>6138</v>
      </c>
      <c r="BL162" s="42"/>
      <c r="BM162" s="15"/>
    </row>
    <row r="163" spans="1:65" outlineLevel="5" x14ac:dyDescent="0.3">
      <c r="A163" s="22">
        <f t="shared" ref="A163:A234" si="76">MONTH(B163)</f>
        <v>5</v>
      </c>
      <c r="B163" s="9">
        <f t="shared" si="75"/>
        <v>45422</v>
      </c>
      <c r="C163" s="150">
        <v>357855</v>
      </c>
      <c r="D163" s="64">
        <f t="shared" si="65"/>
        <v>33.299999999999997</v>
      </c>
      <c r="E163" s="12">
        <v>32.5</v>
      </c>
      <c r="F163" s="12">
        <v>34</v>
      </c>
      <c r="G163" s="12"/>
      <c r="H163" s="12"/>
      <c r="I163" s="12"/>
      <c r="J163" s="12"/>
      <c r="K163" s="12"/>
      <c r="L163" s="12"/>
      <c r="M163" s="74">
        <f t="shared" si="66"/>
        <v>7.3</v>
      </c>
      <c r="N163" s="83">
        <v>7.25</v>
      </c>
      <c r="O163" s="83">
        <v>7.3</v>
      </c>
      <c r="P163" s="83"/>
      <c r="Q163" s="83"/>
      <c r="R163" s="83"/>
      <c r="S163" s="83"/>
      <c r="T163" s="83"/>
      <c r="U163" s="83"/>
      <c r="V163" s="5" t="str">
        <f t="shared" si="67"/>
        <v/>
      </c>
      <c r="W163" s="41"/>
      <c r="X163" s="41"/>
      <c r="Y163" s="41"/>
      <c r="Z163" s="41"/>
      <c r="AA163" s="41"/>
      <c r="AB163" s="41"/>
      <c r="AC163" s="41"/>
      <c r="AD163" s="41"/>
      <c r="AE163" s="5" t="str">
        <f t="shared" si="68"/>
        <v/>
      </c>
      <c r="AF163" s="41"/>
      <c r="AG163" s="41"/>
      <c r="AH163" s="41"/>
      <c r="AI163" s="41"/>
      <c r="AJ163" s="41"/>
      <c r="AK163" s="41"/>
      <c r="AL163" s="41"/>
      <c r="AM163" s="41"/>
      <c r="AN163" s="45">
        <v>27.34375</v>
      </c>
      <c r="AO163" s="41">
        <v>768</v>
      </c>
      <c r="AP163" s="110"/>
      <c r="AQ163" s="110"/>
      <c r="AR163" s="126" t="str">
        <f t="shared" si="69"/>
        <v/>
      </c>
      <c r="AS163" s="126" t="str">
        <f t="shared" si="70"/>
        <v/>
      </c>
      <c r="AT163" s="45">
        <v>938</v>
      </c>
      <c r="AU163" s="128"/>
      <c r="AV163" s="128"/>
      <c r="AW163" s="126" t="str">
        <f t="shared" si="71"/>
        <v/>
      </c>
      <c r="AX163" s="126" t="str">
        <f t="shared" si="72"/>
        <v/>
      </c>
      <c r="AY163" s="64" t="str">
        <f t="shared" si="73"/>
        <v/>
      </c>
      <c r="AZ163" s="97">
        <v>81.05</v>
      </c>
      <c r="BA163" s="68">
        <v>64.3</v>
      </c>
      <c r="BB163" s="68">
        <v>35.200000000000003</v>
      </c>
      <c r="BC163" s="68">
        <v>2118</v>
      </c>
      <c r="BD163" s="68"/>
      <c r="BE163" s="15"/>
      <c r="BF163" s="5">
        <f t="shared" si="74"/>
        <v>11766</v>
      </c>
      <c r="BG163" s="42">
        <v>3269</v>
      </c>
      <c r="BH163" s="42">
        <v>2352</v>
      </c>
      <c r="BI163" s="42"/>
      <c r="BJ163" s="42"/>
      <c r="BK163" s="42">
        <v>6145</v>
      </c>
      <c r="BL163" s="42"/>
      <c r="BM163" s="15"/>
    </row>
    <row r="164" spans="1:65" outlineLevel="5" x14ac:dyDescent="0.3">
      <c r="A164" s="22">
        <f t="shared" si="76"/>
        <v>5</v>
      </c>
      <c r="B164" s="9">
        <f t="shared" si="75"/>
        <v>45423</v>
      </c>
      <c r="C164" s="150">
        <v>347686</v>
      </c>
      <c r="D164" s="64">
        <f t="shared" si="65"/>
        <v>34</v>
      </c>
      <c r="E164" s="12">
        <v>33.5</v>
      </c>
      <c r="F164" s="12">
        <v>34.5</v>
      </c>
      <c r="G164" s="12"/>
      <c r="H164" s="12"/>
      <c r="I164" s="12"/>
      <c r="J164" s="12"/>
      <c r="K164" s="12"/>
      <c r="L164" s="12"/>
      <c r="M164" s="74">
        <f t="shared" si="66"/>
        <v>7.3</v>
      </c>
      <c r="N164" s="83">
        <v>7.29</v>
      </c>
      <c r="O164" s="83">
        <v>7.26</v>
      </c>
      <c r="P164" s="83"/>
      <c r="Q164" s="83"/>
      <c r="R164" s="83"/>
      <c r="S164" s="83"/>
      <c r="T164" s="83"/>
      <c r="U164" s="83"/>
      <c r="V164" s="5" t="str">
        <f t="shared" si="67"/>
        <v/>
      </c>
      <c r="W164" s="41"/>
      <c r="X164" s="41"/>
      <c r="Y164" s="41"/>
      <c r="Z164" s="41"/>
      <c r="AA164" s="41"/>
      <c r="AB164" s="41"/>
      <c r="AC164" s="41"/>
      <c r="AD164" s="41"/>
      <c r="AE164" s="5" t="str">
        <f t="shared" si="68"/>
        <v/>
      </c>
      <c r="AF164" s="41"/>
      <c r="AG164" s="41"/>
      <c r="AH164" s="41"/>
      <c r="AI164" s="41"/>
      <c r="AJ164" s="41"/>
      <c r="AK164" s="41"/>
      <c r="AL164" s="41"/>
      <c r="AM164" s="41"/>
      <c r="AN164" s="45">
        <v>24.193548387096776</v>
      </c>
      <c r="AO164" s="41">
        <v>868</v>
      </c>
      <c r="AP164" s="110"/>
      <c r="AQ164" s="110"/>
      <c r="AR164" s="126" t="str">
        <f t="shared" si="69"/>
        <v/>
      </c>
      <c r="AS164" s="126" t="str">
        <f t="shared" si="70"/>
        <v/>
      </c>
      <c r="AT164" s="45">
        <v>986</v>
      </c>
      <c r="AU164" s="128"/>
      <c r="AV164" s="128"/>
      <c r="AW164" s="126" t="str">
        <f t="shared" si="71"/>
        <v/>
      </c>
      <c r="AX164" s="126" t="str">
        <f t="shared" si="72"/>
        <v/>
      </c>
      <c r="AY164" s="64" t="str">
        <f t="shared" si="73"/>
        <v/>
      </c>
      <c r="AZ164" s="97">
        <v>80.98</v>
      </c>
      <c r="BA164" s="68"/>
      <c r="BB164" s="68"/>
      <c r="BC164" s="68"/>
      <c r="BD164" s="68"/>
      <c r="BE164" s="15"/>
      <c r="BF164" s="5">
        <f t="shared" si="74"/>
        <v>11684</v>
      </c>
      <c r="BG164" s="42">
        <v>3200</v>
      </c>
      <c r="BH164" s="42">
        <v>2352</v>
      </c>
      <c r="BI164" s="42"/>
      <c r="BJ164" s="42"/>
      <c r="BK164" s="42">
        <v>6132</v>
      </c>
      <c r="BL164" s="42"/>
      <c r="BM164" s="15"/>
    </row>
    <row r="165" spans="1:65" outlineLevel="5" x14ac:dyDescent="0.3">
      <c r="A165" s="22">
        <f t="shared" si="76"/>
        <v>5</v>
      </c>
      <c r="B165" s="9">
        <f t="shared" si="75"/>
        <v>45424</v>
      </c>
      <c r="C165" s="150">
        <v>398285</v>
      </c>
      <c r="D165" s="64">
        <f t="shared" si="65"/>
        <v>34</v>
      </c>
      <c r="E165" s="12">
        <v>34</v>
      </c>
      <c r="F165" s="12">
        <v>34</v>
      </c>
      <c r="G165" s="12"/>
      <c r="H165" s="12"/>
      <c r="I165" s="12"/>
      <c r="J165" s="12"/>
      <c r="K165" s="12"/>
      <c r="L165" s="12"/>
      <c r="M165" s="74">
        <f t="shared" si="66"/>
        <v>7.3</v>
      </c>
      <c r="N165" s="83">
        <v>7.31</v>
      </c>
      <c r="O165" s="83">
        <v>7.28</v>
      </c>
      <c r="P165" s="83"/>
      <c r="Q165" s="83"/>
      <c r="R165" s="83"/>
      <c r="S165" s="83"/>
      <c r="T165" s="83"/>
      <c r="U165" s="83"/>
      <c r="V165" s="5" t="str">
        <f t="shared" si="67"/>
        <v/>
      </c>
      <c r="W165" s="41"/>
      <c r="X165" s="41"/>
      <c r="Y165" s="41"/>
      <c r="Z165" s="41"/>
      <c r="AA165" s="41"/>
      <c r="AB165" s="41"/>
      <c r="AC165" s="41"/>
      <c r="AD165" s="41"/>
      <c r="AE165" s="5" t="str">
        <f t="shared" si="68"/>
        <v/>
      </c>
      <c r="AF165" s="41"/>
      <c r="AG165" s="41"/>
      <c r="AH165" s="41"/>
      <c r="AI165" s="41"/>
      <c r="AJ165" s="41"/>
      <c r="AK165" s="41"/>
      <c r="AL165" s="41"/>
      <c r="AM165" s="41"/>
      <c r="AN165" s="45">
        <v>22.411953041622198</v>
      </c>
      <c r="AO165" s="41">
        <v>937</v>
      </c>
      <c r="AP165" s="110"/>
      <c r="AQ165" s="110"/>
      <c r="AR165" s="126" t="str">
        <f t="shared" si="69"/>
        <v/>
      </c>
      <c r="AS165" s="126" t="str">
        <f t="shared" si="70"/>
        <v/>
      </c>
      <c r="AT165" s="45">
        <v>1027</v>
      </c>
      <c r="AU165" s="128"/>
      <c r="AV165" s="128"/>
      <c r="AW165" s="126" t="str">
        <f t="shared" si="71"/>
        <v/>
      </c>
      <c r="AX165" s="126" t="str">
        <f t="shared" si="72"/>
        <v/>
      </c>
      <c r="AY165" s="64" t="str">
        <f t="shared" si="73"/>
        <v/>
      </c>
      <c r="AZ165" s="97">
        <v>80.56</v>
      </c>
      <c r="BA165" s="68"/>
      <c r="BB165" s="68"/>
      <c r="BC165" s="68"/>
      <c r="BD165" s="68"/>
      <c r="BE165" s="15"/>
      <c r="BF165" s="5">
        <f t="shared" si="74"/>
        <v>11578</v>
      </c>
      <c r="BG165" s="42">
        <v>3091</v>
      </c>
      <c r="BH165" s="42">
        <v>2352</v>
      </c>
      <c r="BI165" s="42"/>
      <c r="BJ165" s="42"/>
      <c r="BK165" s="42">
        <v>6135</v>
      </c>
      <c r="BL165" s="42"/>
      <c r="BM165" s="15"/>
    </row>
    <row r="166" spans="1:65" outlineLevel="5" x14ac:dyDescent="0.3">
      <c r="A166" s="22">
        <f t="shared" si="76"/>
        <v>5</v>
      </c>
      <c r="B166" s="9">
        <f t="shared" si="75"/>
        <v>45425</v>
      </c>
      <c r="C166" s="150">
        <v>335633</v>
      </c>
      <c r="D166" s="64">
        <f t="shared" si="65"/>
        <v>32.799999999999997</v>
      </c>
      <c r="E166" s="12">
        <v>32.5</v>
      </c>
      <c r="F166" s="12">
        <v>33</v>
      </c>
      <c r="G166" s="12"/>
      <c r="H166" s="12"/>
      <c r="I166" s="12"/>
      <c r="J166" s="12"/>
      <c r="K166" s="12"/>
      <c r="L166" s="12"/>
      <c r="M166" s="74">
        <f t="shared" si="66"/>
        <v>7.3</v>
      </c>
      <c r="N166" s="83">
        <v>7.28</v>
      </c>
      <c r="O166" s="83">
        <v>7.27</v>
      </c>
      <c r="P166" s="83"/>
      <c r="Q166" s="83"/>
      <c r="R166" s="83"/>
      <c r="S166" s="83"/>
      <c r="T166" s="83"/>
      <c r="U166" s="83"/>
      <c r="V166" s="5" t="str">
        <f t="shared" si="67"/>
        <v/>
      </c>
      <c r="W166" s="41"/>
      <c r="X166" s="41"/>
      <c r="Y166" s="41"/>
      <c r="Z166" s="41"/>
      <c r="AA166" s="41"/>
      <c r="AB166" s="41"/>
      <c r="AC166" s="41"/>
      <c r="AD166" s="41"/>
      <c r="AE166" s="5" t="str">
        <f t="shared" si="68"/>
        <v/>
      </c>
      <c r="AF166" s="41"/>
      <c r="AG166" s="41"/>
      <c r="AH166" s="41"/>
      <c r="AI166" s="41"/>
      <c r="AJ166" s="41"/>
      <c r="AK166" s="41"/>
      <c r="AL166" s="41"/>
      <c r="AM166" s="41"/>
      <c r="AN166" s="45">
        <v>25.547445255474454</v>
      </c>
      <c r="AO166" s="41">
        <v>822</v>
      </c>
      <c r="AP166" s="110"/>
      <c r="AQ166" s="110"/>
      <c r="AR166" s="126" t="str">
        <f t="shared" si="69"/>
        <v/>
      </c>
      <c r="AS166" s="126" t="str">
        <f t="shared" si="70"/>
        <v/>
      </c>
      <c r="AT166" s="45">
        <v>974</v>
      </c>
      <c r="AU166" s="128"/>
      <c r="AV166" s="128"/>
      <c r="AW166" s="126" t="str">
        <f t="shared" si="71"/>
        <v/>
      </c>
      <c r="AX166" s="126" t="str">
        <f t="shared" si="72"/>
        <v/>
      </c>
      <c r="AY166" s="64" t="str">
        <f t="shared" si="73"/>
        <v/>
      </c>
      <c r="AZ166" s="97">
        <v>80.78</v>
      </c>
      <c r="BA166" s="68"/>
      <c r="BB166" s="68"/>
      <c r="BC166" s="68"/>
      <c r="BD166" s="68"/>
      <c r="BE166" s="15"/>
      <c r="BF166" s="5">
        <f t="shared" si="74"/>
        <v>11706</v>
      </c>
      <c r="BG166" s="42">
        <v>4273</v>
      </c>
      <c r="BH166" s="42">
        <v>1265</v>
      </c>
      <c r="BI166" s="42"/>
      <c r="BJ166" s="42"/>
      <c r="BK166" s="42">
        <v>6168</v>
      </c>
      <c r="BL166" s="42"/>
      <c r="BM166" s="15"/>
    </row>
    <row r="167" spans="1:65" outlineLevel="5" x14ac:dyDescent="0.3">
      <c r="A167" s="22">
        <f t="shared" si="76"/>
        <v>5</v>
      </c>
      <c r="B167" s="9">
        <f t="shared" si="75"/>
        <v>45426</v>
      </c>
      <c r="C167" s="150">
        <v>350125</v>
      </c>
      <c r="D167" s="64">
        <f t="shared" si="65"/>
        <v>33</v>
      </c>
      <c r="E167" s="12">
        <v>33</v>
      </c>
      <c r="F167" s="12">
        <v>33</v>
      </c>
      <c r="G167" s="12"/>
      <c r="H167" s="12"/>
      <c r="I167" s="12"/>
      <c r="J167" s="12"/>
      <c r="K167" s="12"/>
      <c r="L167" s="12"/>
      <c r="M167" s="74">
        <f t="shared" si="66"/>
        <v>7.3</v>
      </c>
      <c r="N167" s="83">
        <v>7.26</v>
      </c>
      <c r="O167" s="83">
        <v>7.34</v>
      </c>
      <c r="P167" s="83"/>
      <c r="Q167" s="83"/>
      <c r="R167" s="83"/>
      <c r="S167" s="83"/>
      <c r="T167" s="83"/>
      <c r="U167" s="83"/>
      <c r="V167" s="5">
        <f t="shared" si="67"/>
        <v>262</v>
      </c>
      <c r="W167" s="41">
        <v>277</v>
      </c>
      <c r="X167" s="41">
        <v>247</v>
      </c>
      <c r="Y167" s="41"/>
      <c r="Z167" s="41"/>
      <c r="AA167" s="41"/>
      <c r="AB167" s="41"/>
      <c r="AC167" s="41"/>
      <c r="AD167" s="41"/>
      <c r="AE167" s="5">
        <f t="shared" si="68"/>
        <v>4930</v>
      </c>
      <c r="AF167" s="41">
        <v>4880</v>
      </c>
      <c r="AG167" s="41">
        <v>4980</v>
      </c>
      <c r="AH167" s="41"/>
      <c r="AI167" s="41"/>
      <c r="AJ167" s="41"/>
      <c r="AK167" s="41"/>
      <c r="AL167" s="41"/>
      <c r="AM167" s="41"/>
      <c r="AN167" s="45">
        <v>22.75189599133261</v>
      </c>
      <c r="AO167" s="41">
        <v>923</v>
      </c>
      <c r="AP167" s="110">
        <v>4.58</v>
      </c>
      <c r="AQ167" s="110">
        <v>3.59</v>
      </c>
      <c r="AR167" s="126">
        <f t="shared" si="69"/>
        <v>78.384279475982538</v>
      </c>
      <c r="AS167" s="126">
        <f t="shared" si="70"/>
        <v>21.615720524017462</v>
      </c>
      <c r="AT167" s="45">
        <v>1004</v>
      </c>
      <c r="AU167" s="128">
        <v>3.37</v>
      </c>
      <c r="AV167" s="128">
        <v>2.14</v>
      </c>
      <c r="AW167" s="126">
        <f t="shared" si="71"/>
        <v>63.501483679525229</v>
      </c>
      <c r="AX167" s="126">
        <f t="shared" si="72"/>
        <v>36.498516320474771</v>
      </c>
      <c r="AY167" s="64">
        <f t="shared" si="73"/>
        <v>52.021197092193773</v>
      </c>
      <c r="AZ167" s="97">
        <v>82.35</v>
      </c>
      <c r="BA167" s="68"/>
      <c r="BB167" s="68"/>
      <c r="BC167" s="68"/>
      <c r="BD167" s="68"/>
      <c r="BE167" s="15"/>
      <c r="BF167" s="5">
        <f t="shared" si="74"/>
        <v>11308</v>
      </c>
      <c r="BG167" s="42">
        <v>2836</v>
      </c>
      <c r="BH167" s="42">
        <v>2352</v>
      </c>
      <c r="BI167" s="42"/>
      <c r="BJ167" s="42"/>
      <c r="BK167" s="42">
        <v>6120</v>
      </c>
      <c r="BL167" s="42"/>
      <c r="BM167" s="15"/>
    </row>
    <row r="168" spans="1:65" outlineLevel="5" x14ac:dyDescent="0.3">
      <c r="A168" s="22">
        <f t="shared" si="76"/>
        <v>5</v>
      </c>
      <c r="B168" s="9">
        <f t="shared" si="75"/>
        <v>45427</v>
      </c>
      <c r="C168" s="150">
        <v>348111</v>
      </c>
      <c r="D168" s="64">
        <f t="shared" si="65"/>
        <v>33.799999999999997</v>
      </c>
      <c r="E168" s="12">
        <v>33.5</v>
      </c>
      <c r="F168" s="12">
        <v>34</v>
      </c>
      <c r="G168" s="12"/>
      <c r="H168" s="12"/>
      <c r="I168" s="12"/>
      <c r="J168" s="12"/>
      <c r="K168" s="12"/>
      <c r="L168" s="12"/>
      <c r="M168" s="74">
        <f t="shared" si="66"/>
        <v>7.3</v>
      </c>
      <c r="N168" s="83">
        <v>7.3</v>
      </c>
      <c r="O168" s="83">
        <v>7.34</v>
      </c>
      <c r="P168" s="83"/>
      <c r="Q168" s="83"/>
      <c r="R168" s="83"/>
      <c r="S168" s="83"/>
      <c r="T168" s="83"/>
      <c r="U168" s="83"/>
      <c r="V168" s="5" t="str">
        <f t="shared" si="67"/>
        <v/>
      </c>
      <c r="W168" s="41"/>
      <c r="X168" s="41"/>
      <c r="Y168" s="41"/>
      <c r="Z168" s="41"/>
      <c r="AA168" s="41"/>
      <c r="AB168" s="41"/>
      <c r="AC168" s="41"/>
      <c r="AD168" s="41"/>
      <c r="AE168" s="5" t="str">
        <f t="shared" si="68"/>
        <v/>
      </c>
      <c r="AF168" s="41"/>
      <c r="AG168" s="41"/>
      <c r="AH168" s="41"/>
      <c r="AI168" s="41"/>
      <c r="AJ168" s="41"/>
      <c r="AK168" s="41"/>
      <c r="AL168" s="41"/>
      <c r="AM168" s="41"/>
      <c r="AN168" s="45">
        <v>23.463687150837988</v>
      </c>
      <c r="AO168" s="41">
        <v>895</v>
      </c>
      <c r="AP168" s="110"/>
      <c r="AQ168" s="110"/>
      <c r="AR168" s="126" t="str">
        <f t="shared" si="69"/>
        <v/>
      </c>
      <c r="AS168" s="126" t="str">
        <f t="shared" si="70"/>
        <v/>
      </c>
      <c r="AT168" s="45">
        <v>975</v>
      </c>
      <c r="AU168" s="128"/>
      <c r="AV168" s="128"/>
      <c r="AW168" s="126" t="str">
        <f t="shared" si="71"/>
        <v/>
      </c>
      <c r="AX168" s="126" t="str">
        <f t="shared" si="72"/>
        <v/>
      </c>
      <c r="AY168" s="64" t="str">
        <f t="shared" si="73"/>
        <v/>
      </c>
      <c r="AZ168" s="97">
        <v>81.37</v>
      </c>
      <c r="BA168" s="68"/>
      <c r="BB168" s="68"/>
      <c r="BC168" s="68"/>
      <c r="BD168" s="68"/>
      <c r="BE168" s="15"/>
      <c r="BF168" s="5">
        <f t="shared" si="74"/>
        <v>10838</v>
      </c>
      <c r="BG168" s="42">
        <v>2361</v>
      </c>
      <c r="BH168" s="42">
        <v>2350</v>
      </c>
      <c r="BI168" s="42"/>
      <c r="BJ168" s="42"/>
      <c r="BK168" s="42">
        <v>6127</v>
      </c>
      <c r="BL168" s="42"/>
      <c r="BM168" s="15"/>
    </row>
    <row r="169" spans="1:65" outlineLevel="5" x14ac:dyDescent="0.3">
      <c r="A169" s="22">
        <f t="shared" si="76"/>
        <v>5</v>
      </c>
      <c r="B169" s="9">
        <f t="shared" si="75"/>
        <v>45428</v>
      </c>
      <c r="C169" s="150">
        <v>346936</v>
      </c>
      <c r="D169" s="64">
        <f t="shared" si="65"/>
        <v>34</v>
      </c>
      <c r="E169" s="12">
        <v>33.5</v>
      </c>
      <c r="F169" s="12">
        <v>34.5</v>
      </c>
      <c r="G169" s="12"/>
      <c r="H169" s="12"/>
      <c r="I169" s="12"/>
      <c r="J169" s="12"/>
      <c r="K169" s="12"/>
      <c r="L169" s="12"/>
      <c r="M169" s="74">
        <f t="shared" si="66"/>
        <v>7.3</v>
      </c>
      <c r="N169" s="83">
        <v>7.29</v>
      </c>
      <c r="O169" s="83">
        <v>7.32</v>
      </c>
      <c r="P169" s="83"/>
      <c r="Q169" s="83"/>
      <c r="R169" s="83"/>
      <c r="S169" s="83"/>
      <c r="T169" s="83"/>
      <c r="U169" s="83"/>
      <c r="V169" s="5" t="str">
        <f t="shared" si="67"/>
        <v/>
      </c>
      <c r="W169" s="41"/>
      <c r="X169" s="41"/>
      <c r="Y169" s="41"/>
      <c r="Z169" s="41"/>
      <c r="AA169" s="41"/>
      <c r="AB169" s="41"/>
      <c r="AC169" s="41"/>
      <c r="AD169" s="41"/>
      <c r="AE169" s="5" t="str">
        <f t="shared" si="68"/>
        <v/>
      </c>
      <c r="AF169" s="41"/>
      <c r="AG169" s="41"/>
      <c r="AH169" s="41"/>
      <c r="AI169" s="41"/>
      <c r="AJ169" s="41"/>
      <c r="AK169" s="41"/>
      <c r="AL169" s="41"/>
      <c r="AM169" s="41"/>
      <c r="AN169" s="45">
        <v>27.30819245773732</v>
      </c>
      <c r="AO169" s="41">
        <v>769</v>
      </c>
      <c r="AP169" s="110"/>
      <c r="AQ169" s="110"/>
      <c r="AR169" s="126" t="str">
        <f t="shared" si="69"/>
        <v/>
      </c>
      <c r="AS169" s="126" t="str">
        <f t="shared" si="70"/>
        <v/>
      </c>
      <c r="AT169" s="45">
        <v>903</v>
      </c>
      <c r="AU169" s="128"/>
      <c r="AV169" s="128"/>
      <c r="AW169" s="126" t="str">
        <f t="shared" si="71"/>
        <v/>
      </c>
      <c r="AX169" s="126" t="str">
        <f t="shared" si="72"/>
        <v/>
      </c>
      <c r="AY169" s="64" t="str">
        <f t="shared" si="73"/>
        <v/>
      </c>
      <c r="AZ169" s="97">
        <v>80.92</v>
      </c>
      <c r="BA169" s="68"/>
      <c r="BB169" s="68"/>
      <c r="BC169" s="68"/>
      <c r="BD169" s="68"/>
      <c r="BE169" s="15"/>
      <c r="BF169" s="5">
        <f t="shared" si="74"/>
        <v>12029</v>
      </c>
      <c r="BG169" s="42">
        <v>3540</v>
      </c>
      <c r="BH169" s="42">
        <v>2352</v>
      </c>
      <c r="BI169" s="42"/>
      <c r="BJ169" s="42"/>
      <c r="BK169" s="42">
        <v>6137</v>
      </c>
      <c r="BL169" s="42"/>
      <c r="BM169" s="15"/>
    </row>
    <row r="170" spans="1:65" outlineLevel="5" x14ac:dyDescent="0.3">
      <c r="A170" s="22">
        <f t="shared" si="76"/>
        <v>5</v>
      </c>
      <c r="B170" s="9">
        <f t="shared" si="75"/>
        <v>45429</v>
      </c>
      <c r="C170" s="150">
        <v>335643</v>
      </c>
      <c r="D170" s="64">
        <f t="shared" si="65"/>
        <v>33</v>
      </c>
      <c r="E170" s="12">
        <v>32.5</v>
      </c>
      <c r="F170" s="12">
        <v>33.5</v>
      </c>
      <c r="G170" s="12"/>
      <c r="H170" s="12"/>
      <c r="I170" s="12"/>
      <c r="J170" s="12"/>
      <c r="K170" s="12"/>
      <c r="L170" s="12"/>
      <c r="M170" s="74">
        <f t="shared" si="66"/>
        <v>7.3</v>
      </c>
      <c r="N170" s="83">
        <v>7.3</v>
      </c>
      <c r="O170" s="83">
        <v>7.32</v>
      </c>
      <c r="P170" s="83"/>
      <c r="Q170" s="83"/>
      <c r="R170" s="83"/>
      <c r="S170" s="83"/>
      <c r="T170" s="83"/>
      <c r="U170" s="83"/>
      <c r="V170" s="5" t="str">
        <f t="shared" si="67"/>
        <v/>
      </c>
      <c r="W170" s="41"/>
      <c r="X170" s="41"/>
      <c r="Y170" s="41"/>
      <c r="Z170" s="41"/>
      <c r="AA170" s="41"/>
      <c r="AB170" s="41"/>
      <c r="AC170" s="41"/>
      <c r="AD170" s="41"/>
      <c r="AE170" s="5" t="str">
        <f t="shared" si="68"/>
        <v/>
      </c>
      <c r="AF170" s="41"/>
      <c r="AG170" s="41"/>
      <c r="AH170" s="41"/>
      <c r="AI170" s="41"/>
      <c r="AJ170" s="41"/>
      <c r="AK170" s="41"/>
      <c r="AL170" s="41"/>
      <c r="AM170" s="41"/>
      <c r="AN170" s="45">
        <v>25.925925925925927</v>
      </c>
      <c r="AO170" s="41">
        <v>810</v>
      </c>
      <c r="AP170" s="110"/>
      <c r="AQ170" s="110"/>
      <c r="AR170" s="126" t="str">
        <f t="shared" si="69"/>
        <v/>
      </c>
      <c r="AS170" s="126" t="str">
        <f t="shared" si="70"/>
        <v/>
      </c>
      <c r="AT170" s="45">
        <v>928</v>
      </c>
      <c r="AU170" s="128"/>
      <c r="AV170" s="128"/>
      <c r="AW170" s="126" t="str">
        <f t="shared" si="71"/>
        <v/>
      </c>
      <c r="AX170" s="126" t="str">
        <f t="shared" si="72"/>
        <v/>
      </c>
      <c r="AY170" s="64" t="str">
        <f t="shared" si="73"/>
        <v/>
      </c>
      <c r="AZ170" s="97">
        <v>81.150000000000006</v>
      </c>
      <c r="BA170" s="68">
        <v>64.599999999999994</v>
      </c>
      <c r="BB170" s="68">
        <v>33.1</v>
      </c>
      <c r="BC170" s="68">
        <v>2847</v>
      </c>
      <c r="BD170" s="68"/>
      <c r="BE170" s="15"/>
      <c r="BF170" s="5">
        <f t="shared" si="74"/>
        <v>13028</v>
      </c>
      <c r="BG170" s="42">
        <v>4745</v>
      </c>
      <c r="BH170" s="42">
        <v>2352</v>
      </c>
      <c r="BI170" s="42"/>
      <c r="BJ170" s="42"/>
      <c r="BK170" s="42">
        <v>5931</v>
      </c>
      <c r="BL170" s="42"/>
      <c r="BM170" s="15"/>
    </row>
    <row r="171" spans="1:65" outlineLevel="5" x14ac:dyDescent="0.3">
      <c r="A171" s="22">
        <f t="shared" si="76"/>
        <v>5</v>
      </c>
      <c r="B171" s="9">
        <f t="shared" si="75"/>
        <v>45430</v>
      </c>
      <c r="C171" s="150">
        <v>338398</v>
      </c>
      <c r="D171" s="64">
        <f t="shared" si="65"/>
        <v>33</v>
      </c>
      <c r="E171" s="12">
        <v>33</v>
      </c>
      <c r="F171" s="12">
        <v>33</v>
      </c>
      <c r="G171" s="12"/>
      <c r="H171" s="12"/>
      <c r="I171" s="12"/>
      <c r="J171" s="12"/>
      <c r="K171" s="12"/>
      <c r="L171" s="12"/>
      <c r="M171" s="74">
        <f t="shared" si="66"/>
        <v>7.3</v>
      </c>
      <c r="N171" s="83">
        <v>7.28</v>
      </c>
      <c r="O171" s="83">
        <v>7.3</v>
      </c>
      <c r="P171" s="83"/>
      <c r="Q171" s="83"/>
      <c r="R171" s="83"/>
      <c r="S171" s="83"/>
      <c r="T171" s="83"/>
      <c r="U171" s="83"/>
      <c r="V171" s="5" t="str">
        <f t="shared" si="67"/>
        <v/>
      </c>
      <c r="W171" s="41"/>
      <c r="X171" s="41"/>
      <c r="Y171" s="41"/>
      <c r="Z171" s="41"/>
      <c r="AA171" s="41"/>
      <c r="AB171" s="41"/>
      <c r="AC171" s="41"/>
      <c r="AD171" s="41"/>
      <c r="AE171" s="5" t="str">
        <f t="shared" si="68"/>
        <v/>
      </c>
      <c r="AF171" s="41"/>
      <c r="AG171" s="41"/>
      <c r="AH171" s="41"/>
      <c r="AI171" s="41"/>
      <c r="AJ171" s="41"/>
      <c r="AK171" s="41"/>
      <c r="AL171" s="41"/>
      <c r="AM171" s="41"/>
      <c r="AN171" s="45">
        <v>28.610354223433241</v>
      </c>
      <c r="AO171" s="41">
        <v>734</v>
      </c>
      <c r="AP171" s="110"/>
      <c r="AQ171" s="110"/>
      <c r="AR171" s="126" t="str">
        <f t="shared" si="69"/>
        <v/>
      </c>
      <c r="AS171" s="126" t="str">
        <f t="shared" si="70"/>
        <v/>
      </c>
      <c r="AT171" s="45">
        <v>887</v>
      </c>
      <c r="AU171" s="128"/>
      <c r="AV171" s="128"/>
      <c r="AW171" s="126" t="str">
        <f t="shared" si="71"/>
        <v/>
      </c>
      <c r="AX171" s="126" t="str">
        <f t="shared" si="72"/>
        <v/>
      </c>
      <c r="AY171" s="64" t="str">
        <f t="shared" si="73"/>
        <v/>
      </c>
      <c r="AZ171" s="97">
        <v>80.77</v>
      </c>
      <c r="BA171" s="68"/>
      <c r="BB171" s="68"/>
      <c r="BC171" s="68"/>
      <c r="BD171" s="68"/>
      <c r="BE171" s="15"/>
      <c r="BF171" s="5">
        <f t="shared" si="74"/>
        <v>11513</v>
      </c>
      <c r="BG171" s="42">
        <v>3042</v>
      </c>
      <c r="BH171" s="42">
        <v>2352</v>
      </c>
      <c r="BI171" s="42"/>
      <c r="BJ171" s="42"/>
      <c r="BK171" s="42">
        <v>6119</v>
      </c>
      <c r="BL171" s="42"/>
      <c r="BM171" s="15"/>
    </row>
    <row r="172" spans="1:65" outlineLevel="5" x14ac:dyDescent="0.3">
      <c r="A172" s="22">
        <f t="shared" si="76"/>
        <v>5</v>
      </c>
      <c r="B172" s="9">
        <f t="shared" si="75"/>
        <v>45431</v>
      </c>
      <c r="C172" s="150">
        <v>329616</v>
      </c>
      <c r="D172" s="64">
        <f t="shared" si="65"/>
        <v>33.799999999999997</v>
      </c>
      <c r="E172" s="12">
        <v>34.5</v>
      </c>
      <c r="F172" s="12">
        <v>33</v>
      </c>
      <c r="G172" s="12"/>
      <c r="H172" s="12"/>
      <c r="I172" s="12"/>
      <c r="J172" s="12"/>
      <c r="K172" s="12"/>
      <c r="L172" s="12"/>
      <c r="M172" s="74">
        <f t="shared" si="66"/>
        <v>7.3</v>
      </c>
      <c r="N172" s="83">
        <v>7.29</v>
      </c>
      <c r="O172" s="83">
        <v>7.31</v>
      </c>
      <c r="P172" s="83"/>
      <c r="Q172" s="83"/>
      <c r="R172" s="83"/>
      <c r="S172" s="83"/>
      <c r="T172" s="83"/>
      <c r="U172" s="83"/>
      <c r="V172" s="5" t="str">
        <f t="shared" si="67"/>
        <v/>
      </c>
      <c r="W172" s="41"/>
      <c r="X172" s="41"/>
      <c r="Y172" s="41"/>
      <c r="Z172" s="41"/>
      <c r="AA172" s="41"/>
      <c r="AB172" s="41"/>
      <c r="AC172" s="41"/>
      <c r="AD172" s="41"/>
      <c r="AE172" s="5" t="str">
        <f t="shared" si="68"/>
        <v/>
      </c>
      <c r="AF172" s="41"/>
      <c r="AG172" s="41"/>
      <c r="AH172" s="41"/>
      <c r="AI172" s="41"/>
      <c r="AJ172" s="41"/>
      <c r="AK172" s="41"/>
      <c r="AL172" s="41"/>
      <c r="AM172" s="41"/>
      <c r="AN172" s="45">
        <v>22.702702702702702</v>
      </c>
      <c r="AO172" s="41">
        <v>925</v>
      </c>
      <c r="AP172" s="110"/>
      <c r="AQ172" s="110"/>
      <c r="AR172" s="126" t="str">
        <f t="shared" si="69"/>
        <v/>
      </c>
      <c r="AS172" s="126" t="str">
        <f t="shared" si="70"/>
        <v/>
      </c>
      <c r="AT172" s="45">
        <v>998</v>
      </c>
      <c r="AU172" s="128"/>
      <c r="AV172" s="128"/>
      <c r="AW172" s="126" t="str">
        <f t="shared" si="71"/>
        <v/>
      </c>
      <c r="AX172" s="126" t="str">
        <f t="shared" si="72"/>
        <v/>
      </c>
      <c r="AY172" s="64" t="str">
        <f t="shared" si="73"/>
        <v/>
      </c>
      <c r="AZ172" s="97">
        <v>79.88</v>
      </c>
      <c r="BA172" s="68"/>
      <c r="BB172" s="68"/>
      <c r="BC172" s="68"/>
      <c r="BD172" s="68"/>
      <c r="BE172" s="15"/>
      <c r="BF172" s="5">
        <f t="shared" si="74"/>
        <v>11592</v>
      </c>
      <c r="BG172" s="42">
        <v>3110</v>
      </c>
      <c r="BH172" s="42">
        <v>2352</v>
      </c>
      <c r="BI172" s="42"/>
      <c r="BJ172" s="42"/>
      <c r="BK172" s="42">
        <v>6130</v>
      </c>
      <c r="BL172" s="42"/>
      <c r="BM172" s="15"/>
    </row>
    <row r="173" spans="1:65" outlineLevel="5" x14ac:dyDescent="0.3">
      <c r="A173" s="22">
        <f t="shared" si="76"/>
        <v>5</v>
      </c>
      <c r="B173" s="9">
        <f t="shared" si="75"/>
        <v>45432</v>
      </c>
      <c r="C173" s="150">
        <v>320574</v>
      </c>
      <c r="D173" s="64">
        <f t="shared" si="65"/>
        <v>33.799999999999997</v>
      </c>
      <c r="E173" s="12">
        <v>33.5</v>
      </c>
      <c r="F173" s="12">
        <v>34</v>
      </c>
      <c r="G173" s="12"/>
      <c r="H173" s="12"/>
      <c r="I173" s="12"/>
      <c r="J173" s="12"/>
      <c r="K173" s="12"/>
      <c r="L173" s="12"/>
      <c r="M173" s="74">
        <f t="shared" si="66"/>
        <v>7.3</v>
      </c>
      <c r="N173" s="83">
        <v>7.27</v>
      </c>
      <c r="O173" s="83">
        <v>7.28</v>
      </c>
      <c r="P173" s="83"/>
      <c r="Q173" s="83"/>
      <c r="R173" s="83"/>
      <c r="S173" s="83"/>
      <c r="T173" s="83"/>
      <c r="U173" s="83"/>
      <c r="V173" s="5" t="str">
        <f t="shared" si="67"/>
        <v/>
      </c>
      <c r="W173" s="41"/>
      <c r="X173" s="41"/>
      <c r="Y173" s="41"/>
      <c r="Z173" s="41"/>
      <c r="AA173" s="41"/>
      <c r="AB173" s="41"/>
      <c r="AC173" s="41"/>
      <c r="AD173" s="41"/>
      <c r="AE173" s="5" t="str">
        <f t="shared" si="68"/>
        <v/>
      </c>
      <c r="AF173" s="41"/>
      <c r="AG173" s="41"/>
      <c r="AH173" s="41"/>
      <c r="AI173" s="41"/>
      <c r="AJ173" s="41"/>
      <c r="AK173" s="41"/>
      <c r="AL173" s="41"/>
      <c r="AM173" s="41"/>
      <c r="AN173" s="45">
        <v>27.027027027027028</v>
      </c>
      <c r="AO173" s="41">
        <v>777</v>
      </c>
      <c r="AP173" s="110"/>
      <c r="AQ173" s="110"/>
      <c r="AR173" s="126" t="str">
        <f t="shared" si="69"/>
        <v/>
      </c>
      <c r="AS173" s="126" t="str">
        <f t="shared" si="70"/>
        <v/>
      </c>
      <c r="AT173" s="45">
        <v>915</v>
      </c>
      <c r="AU173" s="128"/>
      <c r="AV173" s="128"/>
      <c r="AW173" s="126" t="str">
        <f t="shared" si="71"/>
        <v/>
      </c>
      <c r="AX173" s="126" t="str">
        <f t="shared" si="72"/>
        <v/>
      </c>
      <c r="AY173" s="64" t="str">
        <f t="shared" si="73"/>
        <v/>
      </c>
      <c r="AZ173" s="97">
        <v>78.72</v>
      </c>
      <c r="BA173" s="68"/>
      <c r="BB173" s="68"/>
      <c r="BC173" s="68"/>
      <c r="BD173" s="68"/>
      <c r="BE173" s="15"/>
      <c r="BF173" s="5">
        <f t="shared" si="74"/>
        <v>12640</v>
      </c>
      <c r="BG173" s="42">
        <v>4161</v>
      </c>
      <c r="BH173" s="42">
        <v>2352</v>
      </c>
      <c r="BI173" s="42"/>
      <c r="BJ173" s="42"/>
      <c r="BK173" s="42">
        <v>6127</v>
      </c>
      <c r="BL173" s="42"/>
      <c r="BM173" s="15"/>
    </row>
    <row r="174" spans="1:65" outlineLevel="5" x14ac:dyDescent="0.3">
      <c r="A174" s="22">
        <f t="shared" si="76"/>
        <v>5</v>
      </c>
      <c r="B174" s="9">
        <f t="shared" si="75"/>
        <v>45433</v>
      </c>
      <c r="C174" s="150">
        <v>325231</v>
      </c>
      <c r="D174" s="64">
        <f t="shared" si="65"/>
        <v>33.5</v>
      </c>
      <c r="E174" s="12">
        <v>34</v>
      </c>
      <c r="F174" s="12">
        <v>33</v>
      </c>
      <c r="G174" s="12"/>
      <c r="H174" s="12"/>
      <c r="I174" s="12"/>
      <c r="J174" s="12"/>
      <c r="K174" s="12"/>
      <c r="L174" s="12"/>
      <c r="M174" s="74">
        <f t="shared" si="66"/>
        <v>7.3</v>
      </c>
      <c r="N174" s="83">
        <v>7.29</v>
      </c>
      <c r="O174" s="83">
        <v>7.28</v>
      </c>
      <c r="P174" s="83"/>
      <c r="Q174" s="83"/>
      <c r="R174" s="83"/>
      <c r="S174" s="83"/>
      <c r="T174" s="83"/>
      <c r="U174" s="83"/>
      <c r="V174" s="5" t="str">
        <f t="shared" si="67"/>
        <v/>
      </c>
      <c r="W174" s="41"/>
      <c r="X174" s="41"/>
      <c r="Y174" s="41"/>
      <c r="Z174" s="41"/>
      <c r="AA174" s="41"/>
      <c r="AB174" s="41"/>
      <c r="AC174" s="41"/>
      <c r="AD174" s="41"/>
      <c r="AE174" s="5" t="str">
        <f t="shared" si="68"/>
        <v/>
      </c>
      <c r="AF174" s="41"/>
      <c r="AG174" s="41"/>
      <c r="AH174" s="41"/>
      <c r="AI174" s="41"/>
      <c r="AJ174" s="41"/>
      <c r="AK174" s="41"/>
      <c r="AL174" s="41"/>
      <c r="AM174" s="41"/>
      <c r="AN174" s="45">
        <v>27.027027027027028</v>
      </c>
      <c r="AO174" s="41">
        <v>777</v>
      </c>
      <c r="AP174" s="110"/>
      <c r="AQ174" s="110"/>
      <c r="AR174" s="126" t="str">
        <f t="shared" si="69"/>
        <v/>
      </c>
      <c r="AS174" s="126" t="str">
        <f t="shared" si="70"/>
        <v/>
      </c>
      <c r="AT174" s="45">
        <v>916</v>
      </c>
      <c r="AU174" s="128"/>
      <c r="AV174" s="128"/>
      <c r="AW174" s="126" t="str">
        <f t="shared" si="71"/>
        <v/>
      </c>
      <c r="AX174" s="126" t="str">
        <f t="shared" si="72"/>
        <v/>
      </c>
      <c r="AY174" s="64" t="str">
        <f t="shared" si="73"/>
        <v/>
      </c>
      <c r="AZ174" s="97">
        <v>80.33</v>
      </c>
      <c r="BA174" s="68"/>
      <c r="BB174" s="68"/>
      <c r="BC174" s="68"/>
      <c r="BD174" s="68"/>
      <c r="BE174" s="15"/>
      <c r="BF174" s="5">
        <f t="shared" si="74"/>
        <v>12423</v>
      </c>
      <c r="BG174" s="42">
        <v>4443</v>
      </c>
      <c r="BH174" s="42">
        <v>2352</v>
      </c>
      <c r="BI174" s="42"/>
      <c r="BJ174" s="42"/>
      <c r="BK174" s="42">
        <v>5628</v>
      </c>
      <c r="BL174" s="42"/>
      <c r="BM174" s="15"/>
    </row>
    <row r="175" spans="1:65" outlineLevel="5" x14ac:dyDescent="0.3">
      <c r="A175" s="22">
        <f t="shared" si="76"/>
        <v>5</v>
      </c>
      <c r="B175" s="9">
        <f t="shared" si="75"/>
        <v>45434</v>
      </c>
      <c r="C175" s="150">
        <v>314007</v>
      </c>
      <c r="D175" s="64">
        <f t="shared" si="65"/>
        <v>33.5</v>
      </c>
      <c r="E175" s="12">
        <v>33</v>
      </c>
      <c r="F175" s="12">
        <v>34</v>
      </c>
      <c r="G175" s="12"/>
      <c r="H175" s="12"/>
      <c r="I175" s="12"/>
      <c r="J175" s="12"/>
      <c r="K175" s="12"/>
      <c r="L175" s="12"/>
      <c r="M175" s="74">
        <f t="shared" si="66"/>
        <v>7.3</v>
      </c>
      <c r="N175" s="83">
        <v>7.3</v>
      </c>
      <c r="O175" s="83">
        <v>7.37</v>
      </c>
      <c r="P175" s="83"/>
      <c r="Q175" s="83"/>
      <c r="R175" s="83"/>
      <c r="S175" s="83"/>
      <c r="T175" s="83"/>
      <c r="U175" s="83"/>
      <c r="V175" s="5">
        <f t="shared" si="67"/>
        <v>389</v>
      </c>
      <c r="W175" s="41">
        <v>459</v>
      </c>
      <c r="X175" s="41">
        <v>319</v>
      </c>
      <c r="Y175" s="41"/>
      <c r="Z175" s="41"/>
      <c r="AA175" s="41"/>
      <c r="AB175" s="41"/>
      <c r="AC175" s="41"/>
      <c r="AD175" s="41"/>
      <c r="AE175" s="5">
        <f t="shared" si="68"/>
        <v>4720</v>
      </c>
      <c r="AF175" s="41">
        <v>4595</v>
      </c>
      <c r="AG175" s="41">
        <v>4845</v>
      </c>
      <c r="AH175" s="41"/>
      <c r="AI175" s="41"/>
      <c r="AJ175" s="41"/>
      <c r="AK175" s="41"/>
      <c r="AL175" s="41"/>
      <c r="AM175" s="41"/>
      <c r="AN175" s="45">
        <v>23.945267958950968</v>
      </c>
      <c r="AO175" s="41">
        <v>877</v>
      </c>
      <c r="AP175" s="110">
        <v>4.9800000000000004</v>
      </c>
      <c r="AQ175" s="110">
        <v>3.97</v>
      </c>
      <c r="AR175" s="126">
        <f t="shared" si="69"/>
        <v>79.718875502008018</v>
      </c>
      <c r="AS175" s="126">
        <f t="shared" si="70"/>
        <v>20.281124497991982</v>
      </c>
      <c r="AT175" s="45">
        <v>966</v>
      </c>
      <c r="AU175" s="128">
        <v>2.99</v>
      </c>
      <c r="AV175" s="128">
        <v>2.02</v>
      </c>
      <c r="AW175" s="126">
        <f t="shared" si="71"/>
        <v>67.558528428093638</v>
      </c>
      <c r="AX175" s="126">
        <f t="shared" si="72"/>
        <v>32.441471571906362</v>
      </c>
      <c r="AY175" s="64">
        <f t="shared" si="73"/>
        <v>47.020177101456774</v>
      </c>
      <c r="AZ175" s="97">
        <v>82.63</v>
      </c>
      <c r="BA175" s="68"/>
      <c r="BB175" s="68"/>
      <c r="BC175" s="68"/>
      <c r="BD175" s="68"/>
      <c r="BE175" s="15"/>
      <c r="BF175" s="5">
        <f t="shared" si="74"/>
        <v>11494</v>
      </c>
      <c r="BG175" s="42">
        <v>2966</v>
      </c>
      <c r="BH175" s="42">
        <v>2352</v>
      </c>
      <c r="BI175" s="42"/>
      <c r="BJ175" s="42"/>
      <c r="BK175" s="42">
        <v>6176</v>
      </c>
      <c r="BL175" s="42"/>
      <c r="BM175" s="15"/>
    </row>
    <row r="176" spans="1:65" outlineLevel="5" x14ac:dyDescent="0.3">
      <c r="A176" s="22">
        <f t="shared" si="76"/>
        <v>5</v>
      </c>
      <c r="B176" s="9">
        <f t="shared" si="75"/>
        <v>45435</v>
      </c>
      <c r="C176" s="150">
        <v>314001</v>
      </c>
      <c r="D176" s="64">
        <f t="shared" si="65"/>
        <v>33.799999999999997</v>
      </c>
      <c r="E176" s="12">
        <v>33.5</v>
      </c>
      <c r="F176" s="12">
        <v>34</v>
      </c>
      <c r="G176" s="12"/>
      <c r="H176" s="12"/>
      <c r="I176" s="12"/>
      <c r="J176" s="12"/>
      <c r="K176" s="12"/>
      <c r="L176" s="12"/>
      <c r="M176" s="74">
        <f t="shared" si="66"/>
        <v>7.3</v>
      </c>
      <c r="N176" s="83">
        <v>7.32</v>
      </c>
      <c r="O176" s="83">
        <v>7.35</v>
      </c>
      <c r="P176" s="83"/>
      <c r="Q176" s="83"/>
      <c r="R176" s="83"/>
      <c r="S176" s="83"/>
      <c r="T176" s="83"/>
      <c r="U176" s="83"/>
      <c r="V176" s="5" t="str">
        <f t="shared" si="67"/>
        <v/>
      </c>
      <c r="W176" s="41"/>
      <c r="X176" s="41"/>
      <c r="Y176" s="41"/>
      <c r="Z176" s="41"/>
      <c r="AA176" s="41"/>
      <c r="AB176" s="41"/>
      <c r="AC176" s="41"/>
      <c r="AD176" s="41"/>
      <c r="AE176" s="5" t="str">
        <f t="shared" si="68"/>
        <v/>
      </c>
      <c r="AF176" s="41"/>
      <c r="AG176" s="41"/>
      <c r="AH176" s="41"/>
      <c r="AI176" s="41"/>
      <c r="AJ176" s="41"/>
      <c r="AK176" s="41"/>
      <c r="AL176" s="41"/>
      <c r="AM176" s="41"/>
      <c r="AN176" s="45">
        <v>23.945267958950968</v>
      </c>
      <c r="AO176" s="41">
        <v>877</v>
      </c>
      <c r="AP176" s="110"/>
      <c r="AQ176" s="110"/>
      <c r="AR176" s="126" t="str">
        <f t="shared" si="69"/>
        <v/>
      </c>
      <c r="AS176" s="126" t="str">
        <f t="shared" si="70"/>
        <v/>
      </c>
      <c r="AT176" s="45">
        <v>956</v>
      </c>
      <c r="AU176" s="128"/>
      <c r="AV176" s="128"/>
      <c r="AW176" s="126" t="str">
        <f t="shared" si="71"/>
        <v/>
      </c>
      <c r="AX176" s="126" t="str">
        <f t="shared" si="72"/>
        <v/>
      </c>
      <c r="AY176" s="64" t="str">
        <f t="shared" si="73"/>
        <v/>
      </c>
      <c r="AZ176" s="97">
        <v>81.23</v>
      </c>
      <c r="BA176" s="68"/>
      <c r="BB176" s="68"/>
      <c r="BC176" s="68"/>
      <c r="BD176" s="68"/>
      <c r="BE176" s="15"/>
      <c r="BF176" s="5">
        <f t="shared" si="74"/>
        <v>12758</v>
      </c>
      <c r="BG176" s="42">
        <v>4334</v>
      </c>
      <c r="BH176" s="42">
        <v>2352</v>
      </c>
      <c r="BI176" s="42"/>
      <c r="BJ176" s="42"/>
      <c r="BK176" s="42">
        <v>6072</v>
      </c>
      <c r="BL176" s="42"/>
      <c r="BM176" s="15"/>
    </row>
    <row r="177" spans="1:65" outlineLevel="5" x14ac:dyDescent="0.3">
      <c r="A177" s="22">
        <f t="shared" si="76"/>
        <v>5</v>
      </c>
      <c r="B177" s="9">
        <f t="shared" si="75"/>
        <v>45436</v>
      </c>
      <c r="C177" s="150">
        <v>325065</v>
      </c>
      <c r="D177" s="64">
        <f t="shared" si="65"/>
        <v>33.299999999999997</v>
      </c>
      <c r="E177" s="12">
        <v>33</v>
      </c>
      <c r="F177" s="12">
        <v>33.5</v>
      </c>
      <c r="G177" s="12"/>
      <c r="H177" s="12"/>
      <c r="I177" s="12"/>
      <c r="J177" s="12"/>
      <c r="K177" s="12"/>
      <c r="L177" s="12"/>
      <c r="M177" s="74">
        <f t="shared" si="66"/>
        <v>7.3</v>
      </c>
      <c r="N177" s="83">
        <v>7.31</v>
      </c>
      <c r="O177" s="83">
        <v>7.35</v>
      </c>
      <c r="P177" s="83"/>
      <c r="Q177" s="83"/>
      <c r="R177" s="83"/>
      <c r="S177" s="83"/>
      <c r="T177" s="83"/>
      <c r="U177" s="83"/>
      <c r="V177" s="5" t="str">
        <f t="shared" si="67"/>
        <v/>
      </c>
      <c r="W177" s="41"/>
      <c r="X177" s="41"/>
      <c r="Y177" s="41"/>
      <c r="Z177" s="41"/>
      <c r="AA177" s="41"/>
      <c r="AB177" s="41"/>
      <c r="AC177" s="41"/>
      <c r="AD177" s="41"/>
      <c r="AE177" s="5" t="str">
        <f t="shared" si="68"/>
        <v/>
      </c>
      <c r="AF177" s="41"/>
      <c r="AG177" s="41"/>
      <c r="AH177" s="41"/>
      <c r="AI177" s="41"/>
      <c r="AJ177" s="41"/>
      <c r="AK177" s="41"/>
      <c r="AL177" s="41"/>
      <c r="AM177" s="41"/>
      <c r="AN177" s="45">
        <v>24.970273483947683</v>
      </c>
      <c r="AO177" s="41">
        <v>841</v>
      </c>
      <c r="AP177" s="110"/>
      <c r="AQ177" s="110"/>
      <c r="AR177" s="126" t="str">
        <f t="shared" si="69"/>
        <v/>
      </c>
      <c r="AS177" s="126" t="str">
        <f t="shared" si="70"/>
        <v/>
      </c>
      <c r="AT177" s="45">
        <v>961</v>
      </c>
      <c r="AU177" s="128"/>
      <c r="AV177" s="128"/>
      <c r="AW177" s="126" t="str">
        <f t="shared" si="71"/>
        <v/>
      </c>
      <c r="AX177" s="126" t="str">
        <f t="shared" si="72"/>
        <v/>
      </c>
      <c r="AY177" s="64" t="str">
        <f t="shared" si="73"/>
        <v/>
      </c>
      <c r="AZ177" s="97">
        <v>79.91</v>
      </c>
      <c r="BA177" s="68">
        <v>64.099999999999994</v>
      </c>
      <c r="BB177" s="68">
        <v>34.1</v>
      </c>
      <c r="BC177" s="68">
        <v>3057</v>
      </c>
      <c r="BD177" s="68"/>
      <c r="BE177" s="15"/>
      <c r="BF177" s="5">
        <f t="shared" si="74"/>
        <v>12388</v>
      </c>
      <c r="BG177" s="42">
        <v>5236</v>
      </c>
      <c r="BH177" s="42">
        <v>1026</v>
      </c>
      <c r="BI177" s="42"/>
      <c r="BJ177" s="42"/>
      <c r="BK177" s="42">
        <v>6126</v>
      </c>
      <c r="BL177" s="42"/>
      <c r="BM177" s="15"/>
    </row>
    <row r="178" spans="1:65" outlineLevel="5" x14ac:dyDescent="0.3">
      <c r="A178" s="22">
        <f t="shared" si="76"/>
        <v>5</v>
      </c>
      <c r="B178" s="9">
        <f t="shared" si="75"/>
        <v>45437</v>
      </c>
      <c r="C178" s="150">
        <v>328592</v>
      </c>
      <c r="D178" s="64">
        <f t="shared" si="65"/>
        <v>33</v>
      </c>
      <c r="E178" s="12">
        <v>33</v>
      </c>
      <c r="F178" s="12">
        <v>33</v>
      </c>
      <c r="G178" s="12"/>
      <c r="H178" s="12"/>
      <c r="I178" s="12"/>
      <c r="J178" s="12"/>
      <c r="K178" s="12"/>
      <c r="L178" s="12"/>
      <c r="M178" s="74">
        <f t="shared" si="66"/>
        <v>7.3</v>
      </c>
      <c r="N178" s="83">
        <v>7.3</v>
      </c>
      <c r="O178" s="83">
        <v>7.33</v>
      </c>
      <c r="P178" s="83"/>
      <c r="Q178" s="83"/>
      <c r="R178" s="83"/>
      <c r="S178" s="83"/>
      <c r="T178" s="83"/>
      <c r="U178" s="83"/>
      <c r="V178" s="5" t="str">
        <f t="shared" si="67"/>
        <v/>
      </c>
      <c r="W178" s="41"/>
      <c r="X178" s="41"/>
      <c r="Y178" s="41"/>
      <c r="Z178" s="41"/>
      <c r="AA178" s="41"/>
      <c r="AB178" s="41"/>
      <c r="AC178" s="41"/>
      <c r="AD178" s="41"/>
      <c r="AE178" s="5" t="str">
        <f t="shared" si="68"/>
        <v/>
      </c>
      <c r="AF178" s="41"/>
      <c r="AG178" s="41"/>
      <c r="AH178" s="41"/>
      <c r="AI178" s="41"/>
      <c r="AJ178" s="41"/>
      <c r="AK178" s="41"/>
      <c r="AL178" s="41"/>
      <c r="AM178" s="41"/>
      <c r="AN178" s="45">
        <v>22.975929978118163</v>
      </c>
      <c r="AO178" s="41">
        <v>914</v>
      </c>
      <c r="AP178" s="110"/>
      <c r="AQ178" s="110"/>
      <c r="AR178" s="126" t="str">
        <f t="shared" si="69"/>
        <v/>
      </c>
      <c r="AS178" s="126" t="str">
        <f t="shared" si="70"/>
        <v/>
      </c>
      <c r="AT178" s="45">
        <v>997</v>
      </c>
      <c r="AU178" s="128"/>
      <c r="AV178" s="128"/>
      <c r="AW178" s="126" t="str">
        <f t="shared" si="71"/>
        <v/>
      </c>
      <c r="AX178" s="126" t="str">
        <f t="shared" si="72"/>
        <v/>
      </c>
      <c r="AY178" s="64" t="str">
        <f t="shared" si="73"/>
        <v/>
      </c>
      <c r="AZ178" s="97">
        <v>80.209999999999994</v>
      </c>
      <c r="BA178" s="68"/>
      <c r="BB178" s="68"/>
      <c r="BC178" s="68"/>
      <c r="BD178" s="68"/>
      <c r="BE178" s="15"/>
      <c r="BF178" s="5">
        <f t="shared" si="74"/>
        <v>10669</v>
      </c>
      <c r="BG178" s="42">
        <v>3268</v>
      </c>
      <c r="BH178" s="42">
        <v>1676</v>
      </c>
      <c r="BI178" s="42"/>
      <c r="BJ178" s="42"/>
      <c r="BK178" s="42">
        <v>5725</v>
      </c>
      <c r="BL178" s="42"/>
      <c r="BM178" s="15"/>
    </row>
    <row r="179" spans="1:65" outlineLevel="5" x14ac:dyDescent="0.3">
      <c r="A179" s="22">
        <f t="shared" si="76"/>
        <v>5</v>
      </c>
      <c r="B179" s="9">
        <f t="shared" si="75"/>
        <v>45438</v>
      </c>
      <c r="C179" s="150">
        <v>317944</v>
      </c>
      <c r="D179" s="64">
        <f t="shared" si="65"/>
        <v>33.5</v>
      </c>
      <c r="E179" s="12">
        <v>33</v>
      </c>
      <c r="F179" s="12">
        <v>34</v>
      </c>
      <c r="G179" s="12"/>
      <c r="H179" s="12"/>
      <c r="I179" s="12"/>
      <c r="J179" s="12"/>
      <c r="K179" s="12"/>
      <c r="L179" s="12"/>
      <c r="M179" s="74">
        <f t="shared" si="66"/>
        <v>7.3</v>
      </c>
      <c r="N179" s="83">
        <v>7.33</v>
      </c>
      <c r="O179" s="83">
        <v>7.34</v>
      </c>
      <c r="P179" s="83"/>
      <c r="Q179" s="83"/>
      <c r="R179" s="83"/>
      <c r="S179" s="83"/>
      <c r="T179" s="83"/>
      <c r="U179" s="83"/>
      <c r="V179" s="5" t="str">
        <f t="shared" si="67"/>
        <v/>
      </c>
      <c r="W179" s="41"/>
      <c r="X179" s="41"/>
      <c r="Y179" s="41"/>
      <c r="Z179" s="41"/>
      <c r="AA179" s="41"/>
      <c r="AB179" s="41"/>
      <c r="AC179" s="41"/>
      <c r="AD179" s="41"/>
      <c r="AE179" s="5" t="str">
        <f t="shared" si="68"/>
        <v/>
      </c>
      <c r="AF179" s="41"/>
      <c r="AG179" s="41"/>
      <c r="AH179" s="41"/>
      <c r="AI179" s="41"/>
      <c r="AJ179" s="41"/>
      <c r="AK179" s="41"/>
      <c r="AL179" s="41"/>
      <c r="AM179" s="41"/>
      <c r="AN179" s="45">
        <v>25.893958076448829</v>
      </c>
      <c r="AO179" s="41">
        <v>811</v>
      </c>
      <c r="AP179" s="110"/>
      <c r="AQ179" s="111"/>
      <c r="AR179" s="126" t="str">
        <f t="shared" si="69"/>
        <v/>
      </c>
      <c r="AS179" s="126" t="str">
        <f t="shared" si="70"/>
        <v/>
      </c>
      <c r="AT179" s="45">
        <v>925</v>
      </c>
      <c r="AU179" s="128"/>
      <c r="AV179" s="128"/>
      <c r="AW179" s="126" t="str">
        <f t="shared" si="71"/>
        <v/>
      </c>
      <c r="AX179" s="126" t="str">
        <f t="shared" si="72"/>
        <v/>
      </c>
      <c r="AY179" s="64" t="str">
        <f t="shared" si="73"/>
        <v/>
      </c>
      <c r="AZ179" s="97">
        <v>80.17</v>
      </c>
      <c r="BA179" s="68"/>
      <c r="BB179" s="68"/>
      <c r="BC179" s="68"/>
      <c r="BD179" s="68"/>
      <c r="BE179" s="15"/>
      <c r="BF179" s="5">
        <f t="shared" si="74"/>
        <v>11860</v>
      </c>
      <c r="BG179" s="42">
        <v>3409</v>
      </c>
      <c r="BH179" s="42">
        <v>2352</v>
      </c>
      <c r="BI179" s="42"/>
      <c r="BJ179" s="42"/>
      <c r="BK179" s="42">
        <v>6099</v>
      </c>
      <c r="BL179" s="42"/>
      <c r="BM179" s="15"/>
    </row>
    <row r="180" spans="1:65" outlineLevel="5" x14ac:dyDescent="0.3">
      <c r="A180" s="22">
        <f t="shared" si="76"/>
        <v>5</v>
      </c>
      <c r="B180" s="9">
        <f t="shared" si="75"/>
        <v>45439</v>
      </c>
      <c r="C180" s="150">
        <v>356858</v>
      </c>
      <c r="D180" s="64">
        <f t="shared" si="65"/>
        <v>34.299999999999997</v>
      </c>
      <c r="E180" s="12">
        <v>34.5</v>
      </c>
      <c r="F180" s="12">
        <v>34</v>
      </c>
      <c r="G180" s="12"/>
      <c r="H180" s="12"/>
      <c r="I180" s="12"/>
      <c r="J180" s="12"/>
      <c r="K180" s="12"/>
      <c r="L180" s="12"/>
      <c r="M180" s="74">
        <f t="shared" si="66"/>
        <v>7.3</v>
      </c>
      <c r="N180" s="83">
        <v>7.3</v>
      </c>
      <c r="O180" s="83">
        <v>7.34</v>
      </c>
      <c r="P180" s="83"/>
      <c r="Q180" s="83"/>
      <c r="R180" s="83"/>
      <c r="S180" s="83"/>
      <c r="T180" s="83"/>
      <c r="U180" s="83"/>
      <c r="V180" s="5" t="str">
        <f t="shared" si="67"/>
        <v/>
      </c>
      <c r="W180" s="41"/>
      <c r="X180" s="41"/>
      <c r="Y180" s="41"/>
      <c r="Z180" s="41"/>
      <c r="AA180" s="41"/>
      <c r="AB180" s="41"/>
      <c r="AC180" s="41"/>
      <c r="AD180" s="41"/>
      <c r="AE180" s="5" t="str">
        <f t="shared" si="68"/>
        <v/>
      </c>
      <c r="AF180" s="41"/>
      <c r="AG180" s="41"/>
      <c r="AH180" s="41"/>
      <c r="AI180" s="41"/>
      <c r="AJ180" s="41"/>
      <c r="AK180" s="41"/>
      <c r="AL180" s="41"/>
      <c r="AM180" s="41"/>
      <c r="AN180" s="45">
        <v>30.927835051546392</v>
      </c>
      <c r="AO180" s="41">
        <v>679</v>
      </c>
      <c r="AP180" s="110"/>
      <c r="AQ180" s="111"/>
      <c r="AR180" s="126" t="str">
        <f t="shared" si="69"/>
        <v/>
      </c>
      <c r="AS180" s="126" t="str">
        <f t="shared" si="70"/>
        <v/>
      </c>
      <c r="AT180" s="45">
        <v>793</v>
      </c>
      <c r="AU180" s="128"/>
      <c r="AV180" s="128"/>
      <c r="AW180" s="126" t="str">
        <f t="shared" si="71"/>
        <v/>
      </c>
      <c r="AX180" s="126" t="str">
        <f t="shared" si="72"/>
        <v/>
      </c>
      <c r="AY180" s="64" t="str">
        <f t="shared" si="73"/>
        <v/>
      </c>
      <c r="AZ180" s="97">
        <v>80.03</v>
      </c>
      <c r="BA180" s="68"/>
      <c r="BB180" s="68"/>
      <c r="BC180" s="68"/>
      <c r="BD180" s="68"/>
      <c r="BE180" s="15"/>
      <c r="BF180" s="5">
        <f t="shared" si="74"/>
        <v>11289</v>
      </c>
      <c r="BG180" s="42">
        <v>4306</v>
      </c>
      <c r="BH180" s="42">
        <v>955</v>
      </c>
      <c r="BI180" s="42"/>
      <c r="BJ180" s="42"/>
      <c r="BK180" s="42">
        <v>6028</v>
      </c>
      <c r="BL180" s="42"/>
      <c r="BM180" s="15"/>
    </row>
    <row r="181" spans="1:65" outlineLevel="5" x14ac:dyDescent="0.3">
      <c r="A181" s="22">
        <f t="shared" si="76"/>
        <v>5</v>
      </c>
      <c r="B181" s="9">
        <f t="shared" si="75"/>
        <v>45440</v>
      </c>
      <c r="C181" s="150">
        <v>331348</v>
      </c>
      <c r="D181" s="64">
        <f t="shared" si="65"/>
        <v>34.5</v>
      </c>
      <c r="E181" s="12">
        <v>34</v>
      </c>
      <c r="F181" s="12">
        <v>35</v>
      </c>
      <c r="G181" s="12"/>
      <c r="H181" s="12"/>
      <c r="I181" s="12"/>
      <c r="J181" s="12"/>
      <c r="K181" s="12"/>
      <c r="L181" s="12"/>
      <c r="M181" s="74">
        <f t="shared" si="66"/>
        <v>7.3</v>
      </c>
      <c r="N181" s="83">
        <v>7.32</v>
      </c>
      <c r="O181" s="83">
        <v>7.34</v>
      </c>
      <c r="P181" s="83"/>
      <c r="Q181" s="83"/>
      <c r="R181" s="83"/>
      <c r="S181" s="83"/>
      <c r="T181" s="83"/>
      <c r="U181" s="83"/>
      <c r="V181" s="5" t="str">
        <f t="shared" si="67"/>
        <v/>
      </c>
      <c r="W181" s="41"/>
      <c r="X181" s="41"/>
      <c r="Y181" s="41"/>
      <c r="Z181" s="41"/>
      <c r="AA181" s="41"/>
      <c r="AB181" s="41"/>
      <c r="AC181" s="41"/>
      <c r="AD181" s="41"/>
      <c r="AE181" s="5" t="str">
        <f t="shared" si="68"/>
        <v/>
      </c>
      <c r="AF181" s="41"/>
      <c r="AG181" s="41"/>
      <c r="AH181" s="41"/>
      <c r="AI181" s="41"/>
      <c r="AJ181" s="41"/>
      <c r="AK181" s="41"/>
      <c r="AL181" s="41"/>
      <c r="AM181" s="41"/>
      <c r="AN181" s="45">
        <v>38.391224862888485</v>
      </c>
      <c r="AO181" s="41">
        <v>547</v>
      </c>
      <c r="AP181" s="110"/>
      <c r="AQ181" s="111"/>
      <c r="AR181" s="126" t="str">
        <f t="shared" si="69"/>
        <v/>
      </c>
      <c r="AS181" s="126" t="str">
        <f t="shared" si="70"/>
        <v/>
      </c>
      <c r="AT181" s="45">
        <v>786</v>
      </c>
      <c r="AU181" s="128"/>
      <c r="AV181" s="129"/>
      <c r="AW181" s="126" t="str">
        <f t="shared" si="71"/>
        <v/>
      </c>
      <c r="AX181" s="126" t="str">
        <f t="shared" si="72"/>
        <v/>
      </c>
      <c r="AY181" s="64" t="str">
        <f t="shared" si="73"/>
        <v/>
      </c>
      <c r="AZ181" s="97">
        <v>79.849999999999994</v>
      </c>
      <c r="BA181" s="68"/>
      <c r="BB181" s="68"/>
      <c r="BC181" s="68"/>
      <c r="BD181" s="68"/>
      <c r="BE181" s="15"/>
      <c r="BF181" s="5">
        <f t="shared" si="74"/>
        <v>11590</v>
      </c>
      <c r="BG181" s="42">
        <v>3780</v>
      </c>
      <c r="BH181" s="42">
        <v>1672</v>
      </c>
      <c r="BI181" s="42"/>
      <c r="BJ181" s="42"/>
      <c r="BK181" s="42">
        <v>6138</v>
      </c>
      <c r="BL181" s="42"/>
      <c r="BM181" s="15"/>
    </row>
    <row r="182" spans="1:65" outlineLevel="5" x14ac:dyDescent="0.3">
      <c r="A182" s="22">
        <f t="shared" si="76"/>
        <v>5</v>
      </c>
      <c r="B182" s="9">
        <f t="shared" si="75"/>
        <v>45441</v>
      </c>
      <c r="C182" s="150">
        <v>315547</v>
      </c>
      <c r="D182" s="64">
        <f t="shared" si="65"/>
        <v>35</v>
      </c>
      <c r="E182" s="12">
        <v>35.5</v>
      </c>
      <c r="F182" s="12">
        <v>34.5</v>
      </c>
      <c r="G182" s="12"/>
      <c r="H182" s="12"/>
      <c r="I182" s="12"/>
      <c r="J182" s="12"/>
      <c r="K182" s="12"/>
      <c r="L182" s="12"/>
      <c r="M182" s="74">
        <f t="shared" si="66"/>
        <v>7.4</v>
      </c>
      <c r="N182" s="83">
        <v>7.42</v>
      </c>
      <c r="O182" s="83">
        <v>7.41</v>
      </c>
      <c r="P182" s="83"/>
      <c r="Q182" s="83"/>
      <c r="R182" s="83"/>
      <c r="S182" s="83"/>
      <c r="T182" s="83"/>
      <c r="U182" s="83"/>
      <c r="V182" s="5">
        <f t="shared" si="67"/>
        <v>342.5</v>
      </c>
      <c r="W182" s="41">
        <v>339</v>
      </c>
      <c r="X182" s="41">
        <v>346</v>
      </c>
      <c r="Y182" s="41"/>
      <c r="Z182" s="41"/>
      <c r="AA182" s="41"/>
      <c r="AB182" s="41"/>
      <c r="AC182" s="41"/>
      <c r="AD182" s="41"/>
      <c r="AE182" s="5">
        <f t="shared" si="68"/>
        <v>4782.5</v>
      </c>
      <c r="AF182" s="41">
        <v>4695</v>
      </c>
      <c r="AG182" s="41">
        <v>4870</v>
      </c>
      <c r="AH182" s="41"/>
      <c r="AI182" s="41"/>
      <c r="AJ182" s="41"/>
      <c r="AK182" s="41"/>
      <c r="AL182" s="41"/>
      <c r="AM182" s="41"/>
      <c r="AN182" s="45">
        <v>26.785714285714285</v>
      </c>
      <c r="AO182" s="41">
        <v>784</v>
      </c>
      <c r="AP182" s="110">
        <v>4.2300000000000004</v>
      </c>
      <c r="AQ182" s="111">
        <v>3.33</v>
      </c>
      <c r="AR182" s="126">
        <f t="shared" si="69"/>
        <v>78.723404255319139</v>
      </c>
      <c r="AS182" s="126">
        <f t="shared" si="70"/>
        <v>21.276595744680861</v>
      </c>
      <c r="AT182" s="45">
        <v>862</v>
      </c>
      <c r="AU182" s="128">
        <v>2.99</v>
      </c>
      <c r="AV182" s="129">
        <v>2.02</v>
      </c>
      <c r="AW182" s="126">
        <f t="shared" si="71"/>
        <v>67.558528428093638</v>
      </c>
      <c r="AX182" s="126">
        <f t="shared" si="72"/>
        <v>32.441471571906362</v>
      </c>
      <c r="AY182" s="64">
        <f t="shared" si="73"/>
        <v>43.716912789077725</v>
      </c>
      <c r="AZ182" s="97">
        <v>80.900000000000006</v>
      </c>
      <c r="BA182" s="68"/>
      <c r="BB182" s="68"/>
      <c r="BC182" s="68"/>
      <c r="BD182" s="68"/>
      <c r="BE182" s="15"/>
      <c r="BF182" s="5">
        <f t="shared" si="74"/>
        <v>12146</v>
      </c>
      <c r="BG182" s="42">
        <v>4188</v>
      </c>
      <c r="BH182" s="42">
        <v>1759</v>
      </c>
      <c r="BI182" s="42"/>
      <c r="BJ182" s="42"/>
      <c r="BK182" s="42">
        <v>6199</v>
      </c>
      <c r="BL182" s="42"/>
      <c r="BM182" s="15"/>
    </row>
    <row r="183" spans="1:65" outlineLevel="5" x14ac:dyDescent="0.3">
      <c r="A183" s="22">
        <f t="shared" si="76"/>
        <v>5</v>
      </c>
      <c r="B183" s="9">
        <f t="shared" si="75"/>
        <v>45442</v>
      </c>
      <c r="C183" s="150">
        <v>301837</v>
      </c>
      <c r="D183" s="64">
        <f t="shared" si="65"/>
        <v>35.5</v>
      </c>
      <c r="E183" s="12">
        <v>35.5</v>
      </c>
      <c r="F183" s="12">
        <v>35.5</v>
      </c>
      <c r="G183" s="12"/>
      <c r="H183" s="12"/>
      <c r="I183" s="12"/>
      <c r="J183" s="12"/>
      <c r="K183" s="12"/>
      <c r="L183" s="12"/>
      <c r="M183" s="74">
        <f t="shared" si="66"/>
        <v>7.4</v>
      </c>
      <c r="N183" s="83">
        <v>7.38</v>
      </c>
      <c r="O183" s="83">
        <v>7.4</v>
      </c>
      <c r="P183" s="83"/>
      <c r="Q183" s="83"/>
      <c r="R183" s="83"/>
      <c r="S183" s="83"/>
      <c r="T183" s="83"/>
      <c r="U183" s="83"/>
      <c r="V183" s="5" t="str">
        <f t="shared" si="67"/>
        <v/>
      </c>
      <c r="W183" s="41"/>
      <c r="X183" s="41"/>
      <c r="Y183" s="41"/>
      <c r="Z183" s="41"/>
      <c r="AA183" s="41"/>
      <c r="AB183" s="41"/>
      <c r="AC183" s="41"/>
      <c r="AD183" s="41"/>
      <c r="AE183" s="5" t="str">
        <f t="shared" si="68"/>
        <v/>
      </c>
      <c r="AF183" s="41"/>
      <c r="AG183" s="41"/>
      <c r="AH183" s="41"/>
      <c r="AI183" s="41"/>
      <c r="AJ183" s="41"/>
      <c r="AK183" s="41"/>
      <c r="AL183" s="41"/>
      <c r="AM183" s="41"/>
      <c r="AN183" s="45">
        <v>28.493894165535956</v>
      </c>
      <c r="AO183" s="41">
        <v>737</v>
      </c>
      <c r="AP183" s="110"/>
      <c r="AQ183" s="111"/>
      <c r="AR183" s="126" t="str">
        <f t="shared" si="69"/>
        <v/>
      </c>
      <c r="AS183" s="126" t="str">
        <f t="shared" si="70"/>
        <v/>
      </c>
      <c r="AT183" s="45">
        <v>887</v>
      </c>
      <c r="AU183" s="128"/>
      <c r="AV183" s="129"/>
      <c r="AW183" s="126" t="str">
        <f t="shared" si="71"/>
        <v/>
      </c>
      <c r="AX183" s="126" t="str">
        <f t="shared" si="72"/>
        <v/>
      </c>
      <c r="AY183" s="64" t="str">
        <f t="shared" si="73"/>
        <v/>
      </c>
      <c r="AZ183" s="97">
        <v>80.39</v>
      </c>
      <c r="BA183" s="68"/>
      <c r="BB183" s="68"/>
      <c r="BC183" s="68"/>
      <c r="BD183" s="68"/>
      <c r="BE183" s="15"/>
      <c r="BF183" s="5">
        <f t="shared" si="74"/>
        <v>13374</v>
      </c>
      <c r="BG183" s="42">
        <v>6387</v>
      </c>
      <c r="BH183" s="42">
        <v>795</v>
      </c>
      <c r="BI183" s="42"/>
      <c r="BJ183" s="42"/>
      <c r="BK183" s="42">
        <v>6192</v>
      </c>
      <c r="BL183" s="42"/>
      <c r="BM183" s="15"/>
    </row>
    <row r="184" spans="1:65" ht="17.25" outlineLevel="5" thickBot="1" x14ac:dyDescent="0.35">
      <c r="A184" s="31">
        <f t="shared" si="76"/>
        <v>5</v>
      </c>
      <c r="B184" s="32">
        <f t="shared" si="75"/>
        <v>45443</v>
      </c>
      <c r="C184" s="151">
        <v>316351</v>
      </c>
      <c r="D184" s="64">
        <f t="shared" si="65"/>
        <v>36</v>
      </c>
      <c r="E184" s="12">
        <v>35.5</v>
      </c>
      <c r="F184" s="12">
        <v>36.5</v>
      </c>
      <c r="G184" s="12"/>
      <c r="H184" s="12"/>
      <c r="I184" s="12"/>
      <c r="J184" s="12"/>
      <c r="K184" s="12"/>
      <c r="L184" s="12"/>
      <c r="M184" s="74">
        <f t="shared" si="66"/>
        <v>7.3</v>
      </c>
      <c r="N184" s="83">
        <v>7.32</v>
      </c>
      <c r="O184" s="83">
        <v>7.33</v>
      </c>
      <c r="P184" s="83"/>
      <c r="Q184" s="83"/>
      <c r="R184" s="83"/>
      <c r="S184" s="83"/>
      <c r="T184" s="83"/>
      <c r="U184" s="83"/>
      <c r="V184" s="5" t="str">
        <f t="shared" si="67"/>
        <v/>
      </c>
      <c r="W184" s="41"/>
      <c r="X184" s="41"/>
      <c r="Y184" s="41"/>
      <c r="Z184" s="41"/>
      <c r="AA184" s="41"/>
      <c r="AB184" s="41"/>
      <c r="AC184" s="41"/>
      <c r="AD184" s="41"/>
      <c r="AE184" s="5" t="str">
        <f t="shared" si="68"/>
        <v/>
      </c>
      <c r="AF184" s="41"/>
      <c r="AG184" s="41"/>
      <c r="AH184" s="41"/>
      <c r="AI184" s="41"/>
      <c r="AJ184" s="41"/>
      <c r="AK184" s="41"/>
      <c r="AL184" s="41"/>
      <c r="AM184" s="41"/>
      <c r="AN184" s="45">
        <v>28.187919463087248</v>
      </c>
      <c r="AO184" s="41">
        <v>745</v>
      </c>
      <c r="AP184" s="110"/>
      <c r="AQ184" s="111"/>
      <c r="AR184" s="126" t="str">
        <f t="shared" si="69"/>
        <v/>
      </c>
      <c r="AS184" s="126" t="str">
        <f t="shared" si="70"/>
        <v/>
      </c>
      <c r="AT184" s="45">
        <v>903</v>
      </c>
      <c r="AU184" s="128"/>
      <c r="AV184" s="129"/>
      <c r="AW184" s="126" t="str">
        <f t="shared" si="71"/>
        <v/>
      </c>
      <c r="AX184" s="126" t="str">
        <f t="shared" si="72"/>
        <v/>
      </c>
      <c r="AY184" s="64" t="str">
        <f t="shared" si="73"/>
        <v/>
      </c>
      <c r="AZ184" s="97">
        <v>79.31</v>
      </c>
      <c r="BA184" s="68"/>
      <c r="BB184" s="68"/>
      <c r="BC184" s="68"/>
      <c r="BD184" s="68"/>
      <c r="BE184" s="15"/>
      <c r="BF184" s="5">
        <f t="shared" si="74"/>
        <v>15057</v>
      </c>
      <c r="BG184" s="42">
        <v>6715</v>
      </c>
      <c r="BH184" s="42">
        <v>2162</v>
      </c>
      <c r="BI184" s="42"/>
      <c r="BJ184" s="42"/>
      <c r="BK184" s="42">
        <v>6180</v>
      </c>
      <c r="BL184" s="42"/>
      <c r="BM184" s="15"/>
    </row>
    <row r="185" spans="1:65" outlineLevel="4" x14ac:dyDescent="0.3">
      <c r="A185" s="156" t="s">
        <v>39</v>
      </c>
      <c r="B185" s="157"/>
      <c r="C185" s="50">
        <f t="shared" ref="C185:BM185" si="77">SUBTOTAL(4,C154:C184)</f>
        <v>398285</v>
      </c>
      <c r="D185" s="60">
        <f t="shared" si="77"/>
        <v>36</v>
      </c>
      <c r="E185" s="28">
        <f t="shared" si="77"/>
        <v>35.5</v>
      </c>
      <c r="F185" s="28">
        <f t="shared" si="77"/>
        <v>36.5</v>
      </c>
      <c r="G185" s="28">
        <f t="shared" si="77"/>
        <v>0</v>
      </c>
      <c r="H185" s="28">
        <f t="shared" si="77"/>
        <v>0</v>
      </c>
      <c r="I185" s="28">
        <f t="shared" si="77"/>
        <v>0</v>
      </c>
      <c r="J185" s="28">
        <f t="shared" si="77"/>
        <v>0</v>
      </c>
      <c r="K185" s="28">
        <f t="shared" si="77"/>
        <v>0</v>
      </c>
      <c r="L185" s="28">
        <f t="shared" si="77"/>
        <v>0</v>
      </c>
      <c r="M185" s="71">
        <f t="shared" si="77"/>
        <v>7.4</v>
      </c>
      <c r="N185" s="82">
        <f t="shared" si="77"/>
        <v>7.42</v>
      </c>
      <c r="O185" s="82">
        <f t="shared" si="77"/>
        <v>7.41</v>
      </c>
      <c r="P185" s="82">
        <f t="shared" si="77"/>
        <v>0</v>
      </c>
      <c r="Q185" s="82">
        <f t="shared" si="77"/>
        <v>0</v>
      </c>
      <c r="R185" s="82">
        <f t="shared" si="77"/>
        <v>0</v>
      </c>
      <c r="S185" s="82">
        <f t="shared" si="77"/>
        <v>0</v>
      </c>
      <c r="T185" s="82">
        <f t="shared" si="77"/>
        <v>0</v>
      </c>
      <c r="U185" s="82">
        <f t="shared" si="77"/>
        <v>0</v>
      </c>
      <c r="V185" s="29">
        <f t="shared" si="77"/>
        <v>389</v>
      </c>
      <c r="W185" s="39">
        <f t="shared" si="77"/>
        <v>459</v>
      </c>
      <c r="X185" s="39">
        <f t="shared" si="77"/>
        <v>346</v>
      </c>
      <c r="Y185" s="39">
        <f t="shared" si="77"/>
        <v>0</v>
      </c>
      <c r="Z185" s="39">
        <f t="shared" si="77"/>
        <v>0</v>
      </c>
      <c r="AA185" s="39">
        <f t="shared" si="77"/>
        <v>0</v>
      </c>
      <c r="AB185" s="39">
        <f t="shared" si="77"/>
        <v>0</v>
      </c>
      <c r="AC185" s="39">
        <f t="shared" si="77"/>
        <v>0</v>
      </c>
      <c r="AD185" s="39">
        <f t="shared" si="77"/>
        <v>0</v>
      </c>
      <c r="AE185" s="29">
        <f t="shared" si="77"/>
        <v>4930</v>
      </c>
      <c r="AF185" s="39">
        <f t="shared" si="77"/>
        <v>4880</v>
      </c>
      <c r="AG185" s="39">
        <f t="shared" si="77"/>
        <v>5095</v>
      </c>
      <c r="AH185" s="39">
        <f t="shared" si="77"/>
        <v>0</v>
      </c>
      <c r="AI185" s="39">
        <f t="shared" si="77"/>
        <v>0</v>
      </c>
      <c r="AJ185" s="39">
        <f t="shared" si="77"/>
        <v>0</v>
      </c>
      <c r="AK185" s="39">
        <f t="shared" si="77"/>
        <v>0</v>
      </c>
      <c r="AL185" s="39">
        <f t="shared" si="77"/>
        <v>0</v>
      </c>
      <c r="AM185" s="39">
        <f t="shared" si="77"/>
        <v>0</v>
      </c>
      <c r="AN185" s="39">
        <f t="shared" si="77"/>
        <v>38.391224862888485</v>
      </c>
      <c r="AO185" s="39">
        <f t="shared" si="77"/>
        <v>937</v>
      </c>
      <c r="AP185" s="104">
        <f t="shared" si="77"/>
        <v>6.3</v>
      </c>
      <c r="AQ185" s="105">
        <f t="shared" si="77"/>
        <v>4.9800000000000004</v>
      </c>
      <c r="AR185" s="106">
        <f t="shared" si="77"/>
        <v>79.718875502008018</v>
      </c>
      <c r="AS185" s="106">
        <f t="shared" si="77"/>
        <v>21.615720524017462</v>
      </c>
      <c r="AT185" s="107">
        <f t="shared" si="77"/>
        <v>1027</v>
      </c>
      <c r="AU185" s="108">
        <f t="shared" si="77"/>
        <v>3.37</v>
      </c>
      <c r="AV185" s="109">
        <f t="shared" si="77"/>
        <v>2.14</v>
      </c>
      <c r="AW185" s="106">
        <f t="shared" si="77"/>
        <v>67.558528428093638</v>
      </c>
      <c r="AX185" s="106">
        <f t="shared" si="77"/>
        <v>36.498516320474771</v>
      </c>
      <c r="AY185" s="60">
        <f t="shared" si="77"/>
        <v>52.021197092193773</v>
      </c>
      <c r="AZ185" s="96">
        <f t="shared" si="77"/>
        <v>82.63</v>
      </c>
      <c r="BA185" s="67">
        <f t="shared" si="77"/>
        <v>64.599999999999994</v>
      </c>
      <c r="BB185" s="67">
        <f t="shared" si="77"/>
        <v>35.200000000000003</v>
      </c>
      <c r="BC185" s="67">
        <f t="shared" si="77"/>
        <v>3057</v>
      </c>
      <c r="BD185" s="67">
        <f t="shared" si="77"/>
        <v>0</v>
      </c>
      <c r="BE185" s="27">
        <f t="shared" si="77"/>
        <v>0</v>
      </c>
      <c r="BF185" s="29">
        <f t="shared" si="77"/>
        <v>15057</v>
      </c>
      <c r="BG185" s="39">
        <f t="shared" si="77"/>
        <v>6715</v>
      </c>
      <c r="BH185" s="40">
        <f t="shared" si="77"/>
        <v>2352</v>
      </c>
      <c r="BI185" s="40">
        <f t="shared" si="77"/>
        <v>0</v>
      </c>
      <c r="BJ185" s="40">
        <f t="shared" si="77"/>
        <v>0</v>
      </c>
      <c r="BK185" s="40">
        <f t="shared" si="77"/>
        <v>6199</v>
      </c>
      <c r="BL185" s="40">
        <f t="shared" si="77"/>
        <v>0</v>
      </c>
      <c r="BM185" s="27">
        <f t="shared" si="77"/>
        <v>0</v>
      </c>
    </row>
    <row r="186" spans="1:65" outlineLevel="3" x14ac:dyDescent="0.3">
      <c r="A186" s="158" t="s">
        <v>28</v>
      </c>
      <c r="B186" s="159"/>
      <c r="C186" s="51">
        <f t="shared" ref="C186:BM186" si="78">SUBTOTAL(5,C154:C184)</f>
        <v>301837</v>
      </c>
      <c r="D186" s="61">
        <f t="shared" si="78"/>
        <v>32.5</v>
      </c>
      <c r="E186" s="12">
        <f t="shared" si="78"/>
        <v>32</v>
      </c>
      <c r="F186" s="12">
        <f t="shared" si="78"/>
        <v>33</v>
      </c>
      <c r="G186" s="12">
        <f t="shared" si="78"/>
        <v>0</v>
      </c>
      <c r="H186" s="12">
        <f t="shared" si="78"/>
        <v>0</v>
      </c>
      <c r="I186" s="12">
        <f t="shared" si="78"/>
        <v>0</v>
      </c>
      <c r="J186" s="12">
        <f t="shared" si="78"/>
        <v>0</v>
      </c>
      <c r="K186" s="12">
        <f t="shared" si="78"/>
        <v>0</v>
      </c>
      <c r="L186" s="12">
        <f t="shared" si="78"/>
        <v>0</v>
      </c>
      <c r="M186" s="72">
        <f t="shared" si="78"/>
        <v>7.3</v>
      </c>
      <c r="N186" s="83">
        <f t="shared" si="78"/>
        <v>7.23</v>
      </c>
      <c r="O186" s="83">
        <f t="shared" si="78"/>
        <v>7.26</v>
      </c>
      <c r="P186" s="83">
        <f t="shared" si="78"/>
        <v>0</v>
      </c>
      <c r="Q186" s="83">
        <f t="shared" si="78"/>
        <v>0</v>
      </c>
      <c r="R186" s="83">
        <f t="shared" si="78"/>
        <v>0</v>
      </c>
      <c r="S186" s="83">
        <f t="shared" si="78"/>
        <v>0</v>
      </c>
      <c r="T186" s="83">
        <f t="shared" si="78"/>
        <v>0</v>
      </c>
      <c r="U186" s="83">
        <f t="shared" si="78"/>
        <v>0</v>
      </c>
      <c r="V186" s="6">
        <f t="shared" si="78"/>
        <v>262</v>
      </c>
      <c r="W186" s="41">
        <f t="shared" si="78"/>
        <v>277</v>
      </c>
      <c r="X186" s="41">
        <f t="shared" si="78"/>
        <v>242</v>
      </c>
      <c r="Y186" s="41">
        <f t="shared" si="78"/>
        <v>0</v>
      </c>
      <c r="Z186" s="41">
        <f t="shared" si="78"/>
        <v>0</v>
      </c>
      <c r="AA186" s="41">
        <f t="shared" si="78"/>
        <v>0</v>
      </c>
      <c r="AB186" s="41">
        <f t="shared" si="78"/>
        <v>0</v>
      </c>
      <c r="AC186" s="41">
        <f t="shared" si="78"/>
        <v>0</v>
      </c>
      <c r="AD186" s="41">
        <f t="shared" si="78"/>
        <v>0</v>
      </c>
      <c r="AE186" s="6">
        <f t="shared" si="78"/>
        <v>4720</v>
      </c>
      <c r="AF186" s="41">
        <f t="shared" si="78"/>
        <v>4530</v>
      </c>
      <c r="AG186" s="41">
        <f t="shared" si="78"/>
        <v>4845</v>
      </c>
      <c r="AH186" s="41">
        <f t="shared" si="78"/>
        <v>0</v>
      </c>
      <c r="AI186" s="41">
        <f t="shared" si="78"/>
        <v>0</v>
      </c>
      <c r="AJ186" s="41">
        <f t="shared" si="78"/>
        <v>0</v>
      </c>
      <c r="AK186" s="41">
        <f t="shared" si="78"/>
        <v>0</v>
      </c>
      <c r="AL186" s="41">
        <f t="shared" si="78"/>
        <v>0</v>
      </c>
      <c r="AM186" s="41">
        <f t="shared" si="78"/>
        <v>0</v>
      </c>
      <c r="AN186" s="41">
        <f t="shared" si="78"/>
        <v>22.411953041622198</v>
      </c>
      <c r="AO186" s="41">
        <f t="shared" si="78"/>
        <v>547</v>
      </c>
      <c r="AP186" s="110">
        <f t="shared" si="78"/>
        <v>4.2300000000000004</v>
      </c>
      <c r="AQ186" s="111">
        <f t="shared" si="78"/>
        <v>3.33</v>
      </c>
      <c r="AR186" s="112">
        <f t="shared" si="78"/>
        <v>78.384279475982538</v>
      </c>
      <c r="AS186" s="112">
        <f t="shared" si="78"/>
        <v>20.281124497991982</v>
      </c>
      <c r="AT186" s="113">
        <f t="shared" si="78"/>
        <v>723</v>
      </c>
      <c r="AU186" s="114">
        <f t="shared" si="78"/>
        <v>2.9</v>
      </c>
      <c r="AV186" s="115">
        <f t="shared" si="78"/>
        <v>1.89</v>
      </c>
      <c r="AW186" s="112">
        <f t="shared" si="78"/>
        <v>63.501483679525229</v>
      </c>
      <c r="AX186" s="112">
        <f t="shared" si="78"/>
        <v>32.441471571906362</v>
      </c>
      <c r="AY186" s="61">
        <f t="shared" si="78"/>
        <v>43.716912789077725</v>
      </c>
      <c r="AZ186" s="97">
        <f t="shared" si="78"/>
        <v>78.72</v>
      </c>
      <c r="BA186" s="68">
        <f t="shared" si="78"/>
        <v>64.099999999999994</v>
      </c>
      <c r="BB186" s="68">
        <f t="shared" si="78"/>
        <v>33.1</v>
      </c>
      <c r="BC186" s="68">
        <f t="shared" si="78"/>
        <v>2118</v>
      </c>
      <c r="BD186" s="68">
        <f t="shared" si="78"/>
        <v>0</v>
      </c>
      <c r="BE186" s="15">
        <f t="shared" si="78"/>
        <v>0</v>
      </c>
      <c r="BF186" s="6">
        <f t="shared" si="78"/>
        <v>9608</v>
      </c>
      <c r="BG186" s="41">
        <f t="shared" si="78"/>
        <v>1089</v>
      </c>
      <c r="BH186" s="42">
        <f t="shared" si="78"/>
        <v>795</v>
      </c>
      <c r="BI186" s="42">
        <f t="shared" si="78"/>
        <v>0</v>
      </c>
      <c r="BJ186" s="42">
        <f t="shared" si="78"/>
        <v>0</v>
      </c>
      <c r="BK186" s="42">
        <f t="shared" si="78"/>
        <v>5628</v>
      </c>
      <c r="BL186" s="42">
        <f t="shared" si="78"/>
        <v>0</v>
      </c>
      <c r="BM186" s="15">
        <f t="shared" si="78"/>
        <v>0</v>
      </c>
    </row>
    <row r="187" spans="1:65" outlineLevel="2" x14ac:dyDescent="0.3">
      <c r="A187" s="158" t="s">
        <v>17</v>
      </c>
      <c r="B187" s="159"/>
      <c r="C187" s="51">
        <f>IFERROR(SUBTOTAL(1,C154:C184),"")</f>
        <v>339308.06451612903</v>
      </c>
      <c r="D187" s="61">
        <f t="shared" ref="D187:BM187" si="79">IFERROR(SUBTOTAL(1,D154:D184),"")</f>
        <v>33.909677419354836</v>
      </c>
      <c r="E187" s="12">
        <f t="shared" si="79"/>
        <v>33.822580645161288</v>
      </c>
      <c r="F187" s="12">
        <f t="shared" si="79"/>
        <v>33.967741935483872</v>
      </c>
      <c r="G187" s="12" t="str">
        <f t="shared" si="79"/>
        <v/>
      </c>
      <c r="H187" s="12" t="str">
        <f t="shared" si="79"/>
        <v/>
      </c>
      <c r="I187" s="12" t="str">
        <f t="shared" si="79"/>
        <v/>
      </c>
      <c r="J187" s="12" t="str">
        <f t="shared" si="79"/>
        <v/>
      </c>
      <c r="K187" s="12" t="str">
        <f t="shared" si="79"/>
        <v/>
      </c>
      <c r="L187" s="12" t="str">
        <f t="shared" si="79"/>
        <v/>
      </c>
      <c r="M187" s="72">
        <f t="shared" si="79"/>
        <v>7.3064516129032295</v>
      </c>
      <c r="N187" s="83">
        <f t="shared" si="79"/>
        <v>7.297419354838711</v>
      </c>
      <c r="O187" s="83">
        <f t="shared" si="79"/>
        <v>7.3164516129032267</v>
      </c>
      <c r="P187" s="83" t="str">
        <f t="shared" si="79"/>
        <v/>
      </c>
      <c r="Q187" s="83" t="str">
        <f t="shared" si="79"/>
        <v/>
      </c>
      <c r="R187" s="83" t="str">
        <f t="shared" si="79"/>
        <v/>
      </c>
      <c r="S187" s="83" t="str">
        <f t="shared" si="79"/>
        <v/>
      </c>
      <c r="T187" s="83" t="str">
        <f t="shared" si="79"/>
        <v/>
      </c>
      <c r="U187" s="83" t="str">
        <f t="shared" si="79"/>
        <v/>
      </c>
      <c r="V187" s="6">
        <f t="shared" si="79"/>
        <v>316.5</v>
      </c>
      <c r="W187" s="41">
        <f t="shared" si="79"/>
        <v>344.5</v>
      </c>
      <c r="X187" s="41">
        <f t="shared" si="79"/>
        <v>288.5</v>
      </c>
      <c r="Y187" s="41" t="str">
        <f t="shared" si="79"/>
        <v/>
      </c>
      <c r="Z187" s="41" t="str">
        <f t="shared" si="79"/>
        <v/>
      </c>
      <c r="AA187" s="41" t="str">
        <f t="shared" si="79"/>
        <v/>
      </c>
      <c r="AB187" s="41" t="str">
        <f t="shared" si="79"/>
        <v/>
      </c>
      <c r="AC187" s="41" t="str">
        <f t="shared" si="79"/>
        <v/>
      </c>
      <c r="AD187" s="41" t="str">
        <f t="shared" si="79"/>
        <v/>
      </c>
      <c r="AE187" s="6">
        <f t="shared" si="79"/>
        <v>4811.25</v>
      </c>
      <c r="AF187" s="41">
        <f t="shared" si="79"/>
        <v>4675</v>
      </c>
      <c r="AG187" s="41">
        <f t="shared" si="79"/>
        <v>4947.5</v>
      </c>
      <c r="AH187" s="41" t="str">
        <f t="shared" si="79"/>
        <v/>
      </c>
      <c r="AI187" s="41" t="str">
        <f t="shared" si="79"/>
        <v/>
      </c>
      <c r="AJ187" s="41" t="str">
        <f t="shared" si="79"/>
        <v/>
      </c>
      <c r="AK187" s="41" t="str">
        <f t="shared" si="79"/>
        <v/>
      </c>
      <c r="AL187" s="41" t="str">
        <f t="shared" si="79"/>
        <v/>
      </c>
      <c r="AM187" s="41" t="str">
        <f t="shared" si="79"/>
        <v/>
      </c>
      <c r="AN187" s="41">
        <f t="shared" si="79"/>
        <v>27.66721398011796</v>
      </c>
      <c r="AO187" s="41">
        <f t="shared" si="79"/>
        <v>772.90322580645159</v>
      </c>
      <c r="AP187" s="110">
        <f t="shared" si="79"/>
        <v>5.0225</v>
      </c>
      <c r="AQ187" s="111">
        <f t="shared" si="79"/>
        <v>3.9675000000000002</v>
      </c>
      <c r="AR187" s="112">
        <f t="shared" si="79"/>
        <v>78.968544570232183</v>
      </c>
      <c r="AS187" s="112">
        <f t="shared" si="79"/>
        <v>21.031455429767814</v>
      </c>
      <c r="AT187" s="113">
        <f t="shared" si="79"/>
        <v>894.90322580645159</v>
      </c>
      <c r="AU187" s="114">
        <f t="shared" si="79"/>
        <v>3.0625</v>
      </c>
      <c r="AV187" s="115">
        <f t="shared" si="79"/>
        <v>2.0175000000000001</v>
      </c>
      <c r="AW187" s="112">
        <f t="shared" si="79"/>
        <v>65.947738582203982</v>
      </c>
      <c r="AX187" s="112">
        <f t="shared" si="79"/>
        <v>34.052261417796011</v>
      </c>
      <c r="AY187" s="61">
        <f t="shared" si="79"/>
        <v>48.289476314452202</v>
      </c>
      <c r="AZ187" s="97">
        <f t="shared" si="79"/>
        <v>80.534193548387094</v>
      </c>
      <c r="BA187" s="68">
        <f t="shared" si="79"/>
        <v>64.324999999999989</v>
      </c>
      <c r="BB187" s="68">
        <f t="shared" si="79"/>
        <v>34.324999999999996</v>
      </c>
      <c r="BC187" s="68">
        <f t="shared" si="79"/>
        <v>2598.5</v>
      </c>
      <c r="BD187" s="68" t="str">
        <f t="shared" si="79"/>
        <v/>
      </c>
      <c r="BE187" s="15" t="str">
        <f>IFERROR(SUBTOTAL(1,BE154:BE184),"")</f>
        <v/>
      </c>
      <c r="BF187" s="6">
        <f t="shared" si="79"/>
        <v>11838.58064516129</v>
      </c>
      <c r="BG187" s="41">
        <f t="shared" si="79"/>
        <v>3626.5483870967741</v>
      </c>
      <c r="BH187" s="42">
        <f t="shared" si="79"/>
        <v>2109.7419354838707</v>
      </c>
      <c r="BI187" s="42" t="str">
        <f t="shared" si="79"/>
        <v/>
      </c>
      <c r="BJ187" s="42" t="str">
        <f t="shared" si="79"/>
        <v/>
      </c>
      <c r="BK187" s="42">
        <f t="shared" si="79"/>
        <v>6102.2903225806449</v>
      </c>
      <c r="BL187" s="42" t="str">
        <f t="shared" si="79"/>
        <v/>
      </c>
      <c r="BM187" s="15" t="str">
        <f t="shared" si="79"/>
        <v/>
      </c>
    </row>
    <row r="188" spans="1:65" ht="17.25" outlineLevel="1" thickBot="1" x14ac:dyDescent="0.35">
      <c r="A188" s="160" t="s">
        <v>56</v>
      </c>
      <c r="B188" s="161"/>
      <c r="C188" s="52">
        <f>SUBTOTAL(9,C154:C184)</f>
        <v>10518550</v>
      </c>
      <c r="D188" s="62"/>
      <c r="E188" s="30"/>
      <c r="F188" s="30"/>
      <c r="G188" s="30"/>
      <c r="H188" s="30"/>
      <c r="I188" s="30"/>
      <c r="J188" s="30"/>
      <c r="K188" s="30"/>
      <c r="L188" s="30"/>
      <c r="M188" s="73"/>
      <c r="N188" s="84"/>
      <c r="O188" s="84"/>
      <c r="P188" s="84"/>
      <c r="Q188" s="84"/>
      <c r="R188" s="84"/>
      <c r="S188" s="84"/>
      <c r="T188" s="84"/>
      <c r="U188" s="84"/>
      <c r="V188" s="93"/>
      <c r="W188" s="94"/>
      <c r="X188" s="94"/>
      <c r="Y188" s="94"/>
      <c r="Z188" s="94"/>
      <c r="AA188" s="94"/>
      <c r="AB188" s="94"/>
      <c r="AC188" s="94"/>
      <c r="AD188" s="94"/>
      <c r="AE188" s="93"/>
      <c r="AF188" s="94"/>
      <c r="AG188" s="94"/>
      <c r="AH188" s="94"/>
      <c r="AI188" s="94"/>
      <c r="AJ188" s="94"/>
      <c r="AK188" s="94"/>
      <c r="AL188" s="94"/>
      <c r="AM188" s="94"/>
      <c r="AN188" s="94"/>
      <c r="AO188" s="43">
        <f>SUBTOTAL(9,AO154:AO184)</f>
        <v>23960</v>
      </c>
      <c r="AP188" s="116"/>
      <c r="AQ188" s="117"/>
      <c r="AR188" s="118"/>
      <c r="AS188" s="118"/>
      <c r="AT188" s="119">
        <f>SUBTOTAL(9,AT154:AT184)</f>
        <v>27742</v>
      </c>
      <c r="AU188" s="120"/>
      <c r="AV188" s="121"/>
      <c r="AW188" s="118"/>
      <c r="AX188" s="118"/>
      <c r="AY188" s="62"/>
      <c r="AZ188" s="98"/>
      <c r="BA188" s="69"/>
      <c r="BB188" s="69"/>
      <c r="BC188" s="69"/>
      <c r="BD188" s="69"/>
      <c r="BE188" s="16">
        <f>SUBTOTAL(9,BE154:BE184)</f>
        <v>0</v>
      </c>
      <c r="BF188" s="7">
        <f t="shared" ref="BF188:BM188" si="80">SUBTOTAL(9,BF154:BF184)</f>
        <v>366996</v>
      </c>
      <c r="BG188" s="43">
        <f t="shared" si="80"/>
        <v>112423</v>
      </c>
      <c r="BH188" s="44">
        <f t="shared" si="80"/>
        <v>65402</v>
      </c>
      <c r="BI188" s="44">
        <f t="shared" si="80"/>
        <v>0</v>
      </c>
      <c r="BJ188" s="44">
        <f t="shared" si="80"/>
        <v>0</v>
      </c>
      <c r="BK188" s="44">
        <f t="shared" si="80"/>
        <v>189171</v>
      </c>
      <c r="BL188" s="44">
        <f t="shared" si="80"/>
        <v>0</v>
      </c>
      <c r="BM188" s="16">
        <f t="shared" si="80"/>
        <v>0</v>
      </c>
    </row>
    <row r="189" spans="1:65" outlineLevel="5" x14ac:dyDescent="0.3">
      <c r="A189" s="21">
        <f t="shared" si="76"/>
        <v>6</v>
      </c>
      <c r="B189" s="33">
        <f>B184+1</f>
        <v>45444</v>
      </c>
      <c r="C189" s="149">
        <v>310301</v>
      </c>
      <c r="D189" s="64">
        <f t="shared" ref="D189:D218" si="81">IFERROR(ROUND(AVERAGE(E189:L189),1),"")</f>
        <v>36.299999999999997</v>
      </c>
      <c r="E189" s="12">
        <v>36.5</v>
      </c>
      <c r="F189" s="12">
        <v>36</v>
      </c>
      <c r="G189" s="12"/>
      <c r="H189" s="12"/>
      <c r="I189" s="12"/>
      <c r="J189" s="12"/>
      <c r="K189" s="12"/>
      <c r="L189" s="12"/>
      <c r="M189" s="74">
        <f t="shared" ref="M189:M218" si="82">IFERROR(ROUND(AVERAGE(N189:U189),1),"")</f>
        <v>7.4</v>
      </c>
      <c r="N189" s="83">
        <v>7.36</v>
      </c>
      <c r="O189" s="83">
        <v>7.37</v>
      </c>
      <c r="P189" s="83"/>
      <c r="Q189" s="83"/>
      <c r="R189" s="83"/>
      <c r="S189" s="83"/>
      <c r="T189" s="83"/>
      <c r="U189" s="83"/>
      <c r="V189" s="5" t="str">
        <f t="shared" ref="V189:V218" si="83">IFERROR(ROUND(AVERAGE(W189:AD189),1),"")</f>
        <v/>
      </c>
      <c r="W189" s="41"/>
      <c r="X189" s="41"/>
      <c r="Y189" s="41"/>
      <c r="Z189" s="41"/>
      <c r="AA189" s="41"/>
      <c r="AB189" s="41"/>
      <c r="AC189" s="41"/>
      <c r="AD189" s="41"/>
      <c r="AE189" s="5" t="str">
        <f t="shared" ref="AE189:AE218" si="84">IFERROR(ROUND(AVERAGE(AF189:AM189),1),"")</f>
        <v/>
      </c>
      <c r="AF189" s="41" t="s">
        <v>103</v>
      </c>
      <c r="AG189" s="41" t="s">
        <v>103</v>
      </c>
      <c r="AH189" s="41"/>
      <c r="AI189" s="41"/>
      <c r="AJ189" s="41"/>
      <c r="AK189" s="41"/>
      <c r="AL189" s="41"/>
      <c r="AM189" s="41"/>
      <c r="AN189" s="45">
        <v>24.221453287197232</v>
      </c>
      <c r="AO189" s="41">
        <v>867</v>
      </c>
      <c r="AP189" s="41" t="s">
        <v>103</v>
      </c>
      <c r="AQ189" s="41" t="s">
        <v>103</v>
      </c>
      <c r="AR189" s="126" t="str">
        <f t="shared" ref="AR189:AR218" si="85">IFERROR(AQ189/AP189*100,"")</f>
        <v/>
      </c>
      <c r="AS189" s="126" t="str">
        <f t="shared" ref="AS189:AS218" si="86">IFERROR(100-AR189,"")</f>
        <v/>
      </c>
      <c r="AT189" s="45">
        <v>956</v>
      </c>
      <c r="AU189" s="128" t="s">
        <v>103</v>
      </c>
      <c r="AV189" s="128" t="s">
        <v>103</v>
      </c>
      <c r="AW189" s="126" t="str">
        <f t="shared" ref="AW189:AW218" si="87">IFERROR(AV189/AU189*100,"")</f>
        <v/>
      </c>
      <c r="AX189" s="126" t="str">
        <f t="shared" ref="AX189:AX218" si="88">IFERROR(100-AW189,"")</f>
        <v/>
      </c>
      <c r="AY189" s="64" t="str">
        <f t="shared" ref="AY189:AY218" si="89">IFERROR((1-((AW189*AS189)/(AX189*AR189)))*100,"")</f>
        <v/>
      </c>
      <c r="AZ189" s="97">
        <v>80.010000000000005</v>
      </c>
      <c r="BA189" s="68"/>
      <c r="BB189" s="68"/>
      <c r="BC189" s="68"/>
      <c r="BD189" s="68"/>
      <c r="BE189" s="15"/>
      <c r="BF189" s="5">
        <f t="shared" ref="BF189:BF218" si="90">IF(SUM(BG189:BM189)=0,"",SUM(BG189:BM189))</f>
        <v>12783</v>
      </c>
      <c r="BG189" s="42">
        <v>5051</v>
      </c>
      <c r="BH189" s="42">
        <v>1579</v>
      </c>
      <c r="BI189" s="42"/>
      <c r="BJ189" s="42"/>
      <c r="BK189" s="42">
        <v>6153</v>
      </c>
      <c r="BL189" s="42"/>
      <c r="BM189" s="15"/>
    </row>
    <row r="190" spans="1:65" outlineLevel="5" x14ac:dyDescent="0.3">
      <c r="A190" s="22">
        <f t="shared" si="76"/>
        <v>6</v>
      </c>
      <c r="B190" s="9">
        <f t="shared" si="75"/>
        <v>45445</v>
      </c>
      <c r="C190" s="150">
        <v>314126</v>
      </c>
      <c r="D190" s="64">
        <f t="shared" si="81"/>
        <v>35</v>
      </c>
      <c r="E190" s="12">
        <v>35</v>
      </c>
      <c r="F190" s="12">
        <v>35</v>
      </c>
      <c r="G190" s="12"/>
      <c r="H190" s="12"/>
      <c r="I190" s="12"/>
      <c r="J190" s="12"/>
      <c r="K190" s="12"/>
      <c r="L190" s="12"/>
      <c r="M190" s="74">
        <f t="shared" si="82"/>
        <v>7.4</v>
      </c>
      <c r="N190" s="83">
        <v>7.38</v>
      </c>
      <c r="O190" s="83">
        <v>7.39</v>
      </c>
      <c r="P190" s="83"/>
      <c r="Q190" s="83"/>
      <c r="R190" s="83"/>
      <c r="S190" s="83"/>
      <c r="T190" s="83"/>
      <c r="U190" s="83"/>
      <c r="V190" s="5" t="str">
        <f t="shared" si="83"/>
        <v/>
      </c>
      <c r="W190" s="41" t="s">
        <v>103</v>
      </c>
      <c r="X190" s="41" t="s">
        <v>103</v>
      </c>
      <c r="Y190" s="41"/>
      <c r="Z190" s="41"/>
      <c r="AA190" s="41"/>
      <c r="AB190" s="41"/>
      <c r="AC190" s="41"/>
      <c r="AD190" s="41"/>
      <c r="AE190" s="5" t="str">
        <f t="shared" si="84"/>
        <v/>
      </c>
      <c r="AF190" s="41" t="s">
        <v>103</v>
      </c>
      <c r="AG190" s="41" t="s">
        <v>103</v>
      </c>
      <c r="AH190" s="41"/>
      <c r="AI190" s="41"/>
      <c r="AJ190" s="41"/>
      <c r="AK190" s="41"/>
      <c r="AL190" s="41"/>
      <c r="AM190" s="41"/>
      <c r="AN190" s="45">
        <v>26.2828535669587</v>
      </c>
      <c r="AO190" s="41">
        <v>799</v>
      </c>
      <c r="AP190" s="41" t="s">
        <v>103</v>
      </c>
      <c r="AQ190" s="41" t="s">
        <v>103</v>
      </c>
      <c r="AR190" s="126" t="str">
        <f t="shared" si="85"/>
        <v/>
      </c>
      <c r="AS190" s="126" t="str">
        <f t="shared" si="86"/>
        <v/>
      </c>
      <c r="AT190" s="45">
        <v>922</v>
      </c>
      <c r="AU190" s="128" t="s">
        <v>103</v>
      </c>
      <c r="AV190" s="128" t="s">
        <v>103</v>
      </c>
      <c r="AW190" s="126" t="str">
        <f t="shared" si="87"/>
        <v/>
      </c>
      <c r="AX190" s="126" t="str">
        <f t="shared" si="88"/>
        <v/>
      </c>
      <c r="AY190" s="64" t="str">
        <f t="shared" si="89"/>
        <v/>
      </c>
      <c r="AZ190" s="97">
        <v>79.239999999999995</v>
      </c>
      <c r="BA190" s="68"/>
      <c r="BB190" s="68"/>
      <c r="BC190" s="68"/>
      <c r="BD190" s="68"/>
      <c r="BE190" s="15"/>
      <c r="BF190" s="5">
        <f t="shared" si="90"/>
        <v>11876</v>
      </c>
      <c r="BG190" s="42">
        <v>5711</v>
      </c>
      <c r="BH190" s="42" t="s">
        <v>103</v>
      </c>
      <c r="BI190" s="42"/>
      <c r="BJ190" s="42"/>
      <c r="BK190" s="42">
        <v>6165</v>
      </c>
      <c r="BL190" s="42"/>
      <c r="BM190" s="15"/>
    </row>
    <row r="191" spans="1:65" outlineLevel="5" x14ac:dyDescent="0.3">
      <c r="A191" s="22">
        <f t="shared" si="76"/>
        <v>6</v>
      </c>
      <c r="B191" s="9">
        <f t="shared" si="75"/>
        <v>45446</v>
      </c>
      <c r="C191" s="150">
        <v>311715</v>
      </c>
      <c r="D191" s="64">
        <f t="shared" si="81"/>
        <v>34.5</v>
      </c>
      <c r="E191" s="12">
        <v>34.5</v>
      </c>
      <c r="F191" s="12">
        <v>34.5</v>
      </c>
      <c r="G191" s="12"/>
      <c r="H191" s="12"/>
      <c r="I191" s="12"/>
      <c r="J191" s="12"/>
      <c r="K191" s="12"/>
      <c r="L191" s="12"/>
      <c r="M191" s="74">
        <f t="shared" si="82"/>
        <v>7.4</v>
      </c>
      <c r="N191" s="83">
        <v>7.4</v>
      </c>
      <c r="O191" s="83">
        <v>7.42</v>
      </c>
      <c r="P191" s="83"/>
      <c r="Q191" s="83"/>
      <c r="R191" s="83"/>
      <c r="S191" s="83"/>
      <c r="T191" s="83"/>
      <c r="U191" s="83"/>
      <c r="V191" s="5" t="str">
        <f t="shared" si="83"/>
        <v/>
      </c>
      <c r="W191" s="41" t="s">
        <v>103</v>
      </c>
      <c r="X191" s="41" t="s">
        <v>103</v>
      </c>
      <c r="Y191" s="41"/>
      <c r="Z191" s="41"/>
      <c r="AA191" s="41"/>
      <c r="AB191" s="41"/>
      <c r="AC191" s="41"/>
      <c r="AD191" s="41"/>
      <c r="AE191" s="5" t="str">
        <f t="shared" si="84"/>
        <v/>
      </c>
      <c r="AF191" s="41" t="s">
        <v>103</v>
      </c>
      <c r="AG191" s="41" t="s">
        <v>103</v>
      </c>
      <c r="AH191" s="41"/>
      <c r="AI191" s="41"/>
      <c r="AJ191" s="41"/>
      <c r="AK191" s="41"/>
      <c r="AL191" s="41"/>
      <c r="AM191" s="41"/>
      <c r="AN191" s="45">
        <v>25.641025641025642</v>
      </c>
      <c r="AO191" s="41">
        <v>819</v>
      </c>
      <c r="AP191" s="41" t="s">
        <v>103</v>
      </c>
      <c r="AQ191" s="41" t="s">
        <v>103</v>
      </c>
      <c r="AR191" s="126" t="str">
        <f t="shared" si="85"/>
        <v/>
      </c>
      <c r="AS191" s="126" t="str">
        <f t="shared" si="86"/>
        <v/>
      </c>
      <c r="AT191" s="45">
        <v>937</v>
      </c>
      <c r="AU191" s="128"/>
      <c r="AV191" s="128" t="s">
        <v>103</v>
      </c>
      <c r="AW191" s="126" t="str">
        <f t="shared" si="87"/>
        <v/>
      </c>
      <c r="AX191" s="126" t="str">
        <f t="shared" si="88"/>
        <v/>
      </c>
      <c r="AY191" s="64" t="str">
        <f t="shared" si="89"/>
        <v/>
      </c>
      <c r="AZ191" s="97">
        <v>78.38</v>
      </c>
      <c r="BA191" s="68"/>
      <c r="BB191" s="68"/>
      <c r="BC191" s="68"/>
      <c r="BD191" s="68"/>
      <c r="BE191" s="15"/>
      <c r="BF191" s="5">
        <f t="shared" si="90"/>
        <v>12888</v>
      </c>
      <c r="BG191" s="42">
        <v>4551</v>
      </c>
      <c r="BH191" s="42">
        <v>2183</v>
      </c>
      <c r="BI191" s="42"/>
      <c r="BJ191" s="42"/>
      <c r="BK191" s="42">
        <v>6154</v>
      </c>
      <c r="BL191" s="42"/>
      <c r="BM191" s="15"/>
    </row>
    <row r="192" spans="1:65" outlineLevel="5" x14ac:dyDescent="0.3">
      <c r="A192" s="22">
        <f t="shared" si="76"/>
        <v>6</v>
      </c>
      <c r="B192" s="9">
        <f t="shared" si="75"/>
        <v>45447</v>
      </c>
      <c r="C192" s="150">
        <v>312251</v>
      </c>
      <c r="D192" s="64">
        <f t="shared" si="81"/>
        <v>34.799999999999997</v>
      </c>
      <c r="E192" s="12">
        <v>35</v>
      </c>
      <c r="F192" s="12">
        <v>34.5</v>
      </c>
      <c r="G192" s="12"/>
      <c r="H192" s="12"/>
      <c r="I192" s="12"/>
      <c r="J192" s="12"/>
      <c r="K192" s="12"/>
      <c r="L192" s="12"/>
      <c r="M192" s="74">
        <f t="shared" si="82"/>
        <v>7.3</v>
      </c>
      <c r="N192" s="83">
        <v>7.28</v>
      </c>
      <c r="O192" s="83">
        <v>7.31</v>
      </c>
      <c r="P192" s="83"/>
      <c r="Q192" s="83"/>
      <c r="R192" s="83"/>
      <c r="S192" s="83"/>
      <c r="T192" s="83"/>
      <c r="U192" s="83"/>
      <c r="V192" s="5" t="str">
        <f t="shared" si="83"/>
        <v/>
      </c>
      <c r="W192" s="41" t="s">
        <v>103</v>
      </c>
      <c r="X192" s="41" t="s">
        <v>103</v>
      </c>
      <c r="Y192" s="41"/>
      <c r="Z192" s="41"/>
      <c r="AA192" s="41"/>
      <c r="AB192" s="41"/>
      <c r="AC192" s="41"/>
      <c r="AD192" s="41"/>
      <c r="AE192" s="5">
        <f t="shared" si="84"/>
        <v>4645</v>
      </c>
      <c r="AF192" s="41">
        <v>4270</v>
      </c>
      <c r="AG192" s="41">
        <v>5020</v>
      </c>
      <c r="AH192" s="41"/>
      <c r="AI192" s="41"/>
      <c r="AJ192" s="41"/>
      <c r="AK192" s="41"/>
      <c r="AL192" s="41"/>
      <c r="AM192" s="41"/>
      <c r="AN192" s="45">
        <v>22.508038585209004</v>
      </c>
      <c r="AO192" s="41">
        <v>933</v>
      </c>
      <c r="AP192" s="41">
        <v>4.37</v>
      </c>
      <c r="AQ192" s="41">
        <v>3.61</v>
      </c>
      <c r="AR192" s="126">
        <f t="shared" si="85"/>
        <v>82.608695652173907</v>
      </c>
      <c r="AS192" s="126">
        <f t="shared" si="86"/>
        <v>17.391304347826093</v>
      </c>
      <c r="AT192" s="45">
        <v>980</v>
      </c>
      <c r="AU192" s="128">
        <v>2.85</v>
      </c>
      <c r="AV192" s="128">
        <v>1.91</v>
      </c>
      <c r="AW192" s="126">
        <f t="shared" si="87"/>
        <v>67.017543859649123</v>
      </c>
      <c r="AX192" s="126">
        <f t="shared" si="88"/>
        <v>32.982456140350877</v>
      </c>
      <c r="AY192" s="64">
        <f t="shared" si="89"/>
        <v>57.222844344904786</v>
      </c>
      <c r="AZ192" s="97">
        <v>80.86</v>
      </c>
      <c r="BA192" s="68"/>
      <c r="BB192" s="68"/>
      <c r="BC192" s="68"/>
      <c r="BD192" s="68"/>
      <c r="BE192" s="15"/>
      <c r="BF192" s="5">
        <f t="shared" si="90"/>
        <v>11893</v>
      </c>
      <c r="BG192" s="42">
        <v>3260</v>
      </c>
      <c r="BH192" s="42">
        <v>2352</v>
      </c>
      <c r="BI192" s="42"/>
      <c r="BJ192" s="42"/>
      <c r="BK192" s="42">
        <v>6281</v>
      </c>
      <c r="BL192" s="42"/>
      <c r="BM192" s="15"/>
    </row>
    <row r="193" spans="1:65" outlineLevel="5" x14ac:dyDescent="0.3">
      <c r="A193" s="22">
        <f t="shared" si="76"/>
        <v>6</v>
      </c>
      <c r="B193" s="9">
        <f t="shared" si="75"/>
        <v>45448</v>
      </c>
      <c r="C193" s="150">
        <v>311281</v>
      </c>
      <c r="D193" s="64">
        <f t="shared" si="81"/>
        <v>34.5</v>
      </c>
      <c r="E193" s="12">
        <v>34.5</v>
      </c>
      <c r="F193" s="12">
        <v>34.5</v>
      </c>
      <c r="G193" s="12"/>
      <c r="H193" s="12"/>
      <c r="I193" s="12"/>
      <c r="J193" s="12"/>
      <c r="K193" s="12"/>
      <c r="L193" s="12"/>
      <c r="M193" s="74">
        <f t="shared" si="82"/>
        <v>7.3</v>
      </c>
      <c r="N193" s="83">
        <v>7.25</v>
      </c>
      <c r="O193" s="83">
        <v>7.29</v>
      </c>
      <c r="P193" s="83"/>
      <c r="Q193" s="83"/>
      <c r="R193" s="83"/>
      <c r="S193" s="83"/>
      <c r="T193" s="83"/>
      <c r="U193" s="83"/>
      <c r="V193" s="5">
        <f t="shared" si="83"/>
        <v>492.5</v>
      </c>
      <c r="W193" s="41">
        <v>488</v>
      </c>
      <c r="X193" s="41">
        <v>497</v>
      </c>
      <c r="Y193" s="41"/>
      <c r="Z193" s="41"/>
      <c r="AA193" s="41"/>
      <c r="AB193" s="41"/>
      <c r="AC193" s="41"/>
      <c r="AD193" s="41"/>
      <c r="AE193" s="5" t="str">
        <f t="shared" si="84"/>
        <v/>
      </c>
      <c r="AF193" s="41" t="s">
        <v>103</v>
      </c>
      <c r="AG193" s="41" t="s">
        <v>103</v>
      </c>
      <c r="AH193" s="41"/>
      <c r="AI193" s="41"/>
      <c r="AJ193" s="41"/>
      <c r="AK193" s="41"/>
      <c r="AL193" s="41"/>
      <c r="AM193" s="41"/>
      <c r="AN193" s="45">
        <v>30.390738060781477</v>
      </c>
      <c r="AO193" s="41">
        <v>691</v>
      </c>
      <c r="AP193" s="41" t="s">
        <v>103</v>
      </c>
      <c r="AQ193" s="41" t="s">
        <v>103</v>
      </c>
      <c r="AR193" s="126" t="str">
        <f t="shared" si="85"/>
        <v/>
      </c>
      <c r="AS193" s="126" t="str">
        <f t="shared" si="86"/>
        <v/>
      </c>
      <c r="AT193" s="45">
        <v>868</v>
      </c>
      <c r="AU193" s="128"/>
      <c r="AV193" s="128" t="s">
        <v>103</v>
      </c>
      <c r="AW193" s="126" t="str">
        <f t="shared" si="87"/>
        <v/>
      </c>
      <c r="AX193" s="126" t="str">
        <f t="shared" si="88"/>
        <v/>
      </c>
      <c r="AY193" s="64" t="str">
        <f t="shared" si="89"/>
        <v/>
      </c>
      <c r="AZ193" s="97">
        <v>79.27</v>
      </c>
      <c r="BA193" s="68"/>
      <c r="BB193" s="68"/>
      <c r="BC193" s="68"/>
      <c r="BD193" s="68"/>
      <c r="BE193" s="15"/>
      <c r="BF193" s="5">
        <f t="shared" si="90"/>
        <v>11850</v>
      </c>
      <c r="BG193" s="42">
        <v>3193</v>
      </c>
      <c r="BH193" s="42">
        <v>2352</v>
      </c>
      <c r="BI193" s="42"/>
      <c r="BJ193" s="42"/>
      <c r="BK193" s="42">
        <v>6305</v>
      </c>
      <c r="BL193" s="42"/>
      <c r="BM193" s="15"/>
    </row>
    <row r="194" spans="1:65" outlineLevel="5" x14ac:dyDescent="0.3">
      <c r="A194" s="22">
        <f t="shared" si="76"/>
        <v>6</v>
      </c>
      <c r="B194" s="9">
        <f t="shared" si="75"/>
        <v>45449</v>
      </c>
      <c r="C194" s="150">
        <v>302656</v>
      </c>
      <c r="D194" s="64">
        <f t="shared" si="81"/>
        <v>35</v>
      </c>
      <c r="E194" s="12">
        <v>35</v>
      </c>
      <c r="F194" s="12">
        <v>35</v>
      </c>
      <c r="G194" s="12"/>
      <c r="H194" s="12"/>
      <c r="I194" s="12"/>
      <c r="J194" s="12"/>
      <c r="K194" s="12"/>
      <c r="L194" s="12"/>
      <c r="M194" s="74">
        <f t="shared" si="82"/>
        <v>7.3</v>
      </c>
      <c r="N194" s="83">
        <v>7.27</v>
      </c>
      <c r="O194" s="83">
        <v>7.3</v>
      </c>
      <c r="P194" s="83"/>
      <c r="Q194" s="83"/>
      <c r="R194" s="83"/>
      <c r="S194" s="83"/>
      <c r="T194" s="83"/>
      <c r="U194" s="83"/>
      <c r="V194" s="5" t="str">
        <f t="shared" si="83"/>
        <v/>
      </c>
      <c r="W194" s="41" t="s">
        <v>103</v>
      </c>
      <c r="X194" s="41" t="s">
        <v>103</v>
      </c>
      <c r="Y194" s="41"/>
      <c r="Z194" s="41"/>
      <c r="AA194" s="41"/>
      <c r="AB194" s="41"/>
      <c r="AC194" s="41"/>
      <c r="AD194" s="41"/>
      <c r="AE194" s="5" t="str">
        <f t="shared" si="84"/>
        <v/>
      </c>
      <c r="AF194" s="41" t="s">
        <v>103</v>
      </c>
      <c r="AG194" s="41" t="s">
        <v>103</v>
      </c>
      <c r="AH194" s="41"/>
      <c r="AI194" s="41"/>
      <c r="AJ194" s="41"/>
      <c r="AK194" s="41"/>
      <c r="AL194" s="41"/>
      <c r="AM194" s="41"/>
      <c r="AN194" s="45">
        <v>27.70448548812665</v>
      </c>
      <c r="AO194" s="41">
        <v>758</v>
      </c>
      <c r="AP194" s="41" t="s">
        <v>103</v>
      </c>
      <c r="AQ194" s="41" t="s">
        <v>103</v>
      </c>
      <c r="AR194" s="126" t="str">
        <f t="shared" si="85"/>
        <v/>
      </c>
      <c r="AS194" s="126" t="str">
        <f t="shared" si="86"/>
        <v/>
      </c>
      <c r="AT194" s="45">
        <v>907</v>
      </c>
      <c r="AU194" s="128" t="s">
        <v>103</v>
      </c>
      <c r="AV194" s="128" t="s">
        <v>103</v>
      </c>
      <c r="AW194" s="126" t="str">
        <f t="shared" si="87"/>
        <v/>
      </c>
      <c r="AX194" s="126" t="str">
        <f t="shared" si="88"/>
        <v/>
      </c>
      <c r="AY194" s="64" t="str">
        <f t="shared" si="89"/>
        <v/>
      </c>
      <c r="AZ194" s="97">
        <v>79.38</v>
      </c>
      <c r="BA194" s="68"/>
      <c r="BB194" s="68"/>
      <c r="BC194" s="68"/>
      <c r="BD194" s="68"/>
      <c r="BE194" s="15"/>
      <c r="BF194" s="5">
        <f t="shared" si="90"/>
        <v>11574</v>
      </c>
      <c r="BG194" s="42">
        <v>2960</v>
      </c>
      <c r="BH194" s="42">
        <v>2352</v>
      </c>
      <c r="BI194" s="42"/>
      <c r="BJ194" s="42"/>
      <c r="BK194" s="42">
        <v>6262</v>
      </c>
      <c r="BL194" s="42"/>
      <c r="BM194" s="15"/>
    </row>
    <row r="195" spans="1:65" outlineLevel="5" x14ac:dyDescent="0.3">
      <c r="A195" s="22">
        <f t="shared" si="76"/>
        <v>6</v>
      </c>
      <c r="B195" s="9">
        <f t="shared" si="75"/>
        <v>45450</v>
      </c>
      <c r="C195" s="150">
        <v>314566</v>
      </c>
      <c r="D195" s="64">
        <f t="shared" si="81"/>
        <v>35</v>
      </c>
      <c r="E195" s="12">
        <v>34.5</v>
      </c>
      <c r="F195" s="12">
        <v>35.5</v>
      </c>
      <c r="G195" s="12"/>
      <c r="H195" s="12"/>
      <c r="I195" s="12"/>
      <c r="J195" s="12"/>
      <c r="K195" s="12"/>
      <c r="L195" s="12"/>
      <c r="M195" s="74">
        <f t="shared" si="82"/>
        <v>7.3</v>
      </c>
      <c r="N195" s="83">
        <v>7.28</v>
      </c>
      <c r="O195" s="83">
        <v>7.31</v>
      </c>
      <c r="P195" s="83"/>
      <c r="Q195" s="83"/>
      <c r="R195" s="83"/>
      <c r="S195" s="83"/>
      <c r="T195" s="83"/>
      <c r="U195" s="83"/>
      <c r="V195" s="5" t="str">
        <f t="shared" si="83"/>
        <v/>
      </c>
      <c r="W195" s="41" t="s">
        <v>103</v>
      </c>
      <c r="X195" s="41" t="s">
        <v>103</v>
      </c>
      <c r="Y195" s="41"/>
      <c r="Z195" s="41"/>
      <c r="AA195" s="41"/>
      <c r="AB195" s="41"/>
      <c r="AC195" s="41"/>
      <c r="AD195" s="41"/>
      <c r="AE195" s="5" t="str">
        <f t="shared" si="84"/>
        <v/>
      </c>
      <c r="AF195" s="41" t="s">
        <v>103</v>
      </c>
      <c r="AG195" s="41" t="s">
        <v>103</v>
      </c>
      <c r="AH195" s="41"/>
      <c r="AI195" s="41"/>
      <c r="AJ195" s="41"/>
      <c r="AK195" s="41"/>
      <c r="AL195" s="41"/>
      <c r="AM195" s="41"/>
      <c r="AN195" s="45">
        <v>22.826086956521738</v>
      </c>
      <c r="AO195" s="41">
        <v>920</v>
      </c>
      <c r="AP195" s="41" t="s">
        <v>103</v>
      </c>
      <c r="AQ195" s="41" t="s">
        <v>103</v>
      </c>
      <c r="AR195" s="126" t="str">
        <f t="shared" si="85"/>
        <v/>
      </c>
      <c r="AS195" s="126" t="str">
        <f t="shared" si="86"/>
        <v/>
      </c>
      <c r="AT195" s="45">
        <v>1128</v>
      </c>
      <c r="AU195" s="128"/>
      <c r="AV195" s="128" t="s">
        <v>103</v>
      </c>
      <c r="AW195" s="126" t="str">
        <f t="shared" si="87"/>
        <v/>
      </c>
      <c r="AX195" s="126" t="str">
        <f t="shared" si="88"/>
        <v/>
      </c>
      <c r="AY195" s="64" t="str">
        <f t="shared" si="89"/>
        <v/>
      </c>
      <c r="AZ195" s="97">
        <v>78.23</v>
      </c>
      <c r="BA195" s="68">
        <v>65.8</v>
      </c>
      <c r="BB195" s="68">
        <v>33.5</v>
      </c>
      <c r="BC195" s="68">
        <v>5553</v>
      </c>
      <c r="BD195" s="68"/>
      <c r="BE195" s="15"/>
      <c r="BF195" s="5">
        <f t="shared" si="90"/>
        <v>11843</v>
      </c>
      <c r="BG195" s="42">
        <v>3354</v>
      </c>
      <c r="BH195" s="42">
        <v>2352</v>
      </c>
      <c r="BI195" s="42"/>
      <c r="BJ195" s="42"/>
      <c r="BK195" s="42">
        <v>6137</v>
      </c>
      <c r="BL195" s="42"/>
      <c r="BM195" s="15"/>
    </row>
    <row r="196" spans="1:65" outlineLevel="5" x14ac:dyDescent="0.3">
      <c r="A196" s="22">
        <f t="shared" si="76"/>
        <v>6</v>
      </c>
      <c r="B196" s="9">
        <f t="shared" si="75"/>
        <v>45451</v>
      </c>
      <c r="C196" s="150">
        <v>339569</v>
      </c>
      <c r="D196" s="64">
        <f t="shared" si="81"/>
        <v>35.5</v>
      </c>
      <c r="E196" s="12">
        <v>36</v>
      </c>
      <c r="F196" s="12">
        <v>35</v>
      </c>
      <c r="G196" s="12"/>
      <c r="H196" s="12"/>
      <c r="I196" s="12"/>
      <c r="J196" s="12"/>
      <c r="K196" s="12"/>
      <c r="L196" s="12"/>
      <c r="M196" s="74">
        <f t="shared" si="82"/>
        <v>7.3</v>
      </c>
      <c r="N196" s="83">
        <v>7.29</v>
      </c>
      <c r="O196" s="83">
        <v>7.3</v>
      </c>
      <c r="P196" s="83"/>
      <c r="Q196" s="83"/>
      <c r="R196" s="83"/>
      <c r="S196" s="83"/>
      <c r="T196" s="83"/>
      <c r="U196" s="83"/>
      <c r="V196" s="5" t="str">
        <f t="shared" si="83"/>
        <v/>
      </c>
      <c r="W196" s="41" t="s">
        <v>103</v>
      </c>
      <c r="X196" s="41" t="s">
        <v>103</v>
      </c>
      <c r="Y196" s="41"/>
      <c r="Z196" s="41"/>
      <c r="AA196" s="41"/>
      <c r="AB196" s="41"/>
      <c r="AC196" s="41"/>
      <c r="AD196" s="41"/>
      <c r="AE196" s="5" t="str">
        <f t="shared" si="84"/>
        <v/>
      </c>
      <c r="AF196" s="41" t="s">
        <v>103</v>
      </c>
      <c r="AG196" s="41" t="s">
        <v>103</v>
      </c>
      <c r="AH196" s="41"/>
      <c r="AI196" s="41"/>
      <c r="AJ196" s="41"/>
      <c r="AK196" s="41"/>
      <c r="AL196" s="41"/>
      <c r="AM196" s="41"/>
      <c r="AN196" s="45">
        <v>23.153252480705621</v>
      </c>
      <c r="AO196" s="41">
        <v>907</v>
      </c>
      <c r="AP196" s="41" t="s">
        <v>103</v>
      </c>
      <c r="AQ196" s="41" t="s">
        <v>103</v>
      </c>
      <c r="AR196" s="126" t="str">
        <f t="shared" si="85"/>
        <v/>
      </c>
      <c r="AS196" s="126" t="str">
        <f t="shared" si="86"/>
        <v/>
      </c>
      <c r="AT196" s="45">
        <v>1219</v>
      </c>
      <c r="AU196" s="128" t="s">
        <v>103</v>
      </c>
      <c r="AV196" s="128" t="s">
        <v>103</v>
      </c>
      <c r="AW196" s="126" t="str">
        <f t="shared" si="87"/>
        <v/>
      </c>
      <c r="AX196" s="126" t="str">
        <f t="shared" si="88"/>
        <v/>
      </c>
      <c r="AY196" s="64" t="str">
        <f t="shared" si="89"/>
        <v/>
      </c>
      <c r="AZ196" s="97">
        <v>78.83</v>
      </c>
      <c r="BA196" s="68"/>
      <c r="BB196" s="68"/>
      <c r="BC196" s="68"/>
      <c r="BD196" s="68"/>
      <c r="BE196" s="15"/>
      <c r="BF196" s="5">
        <f t="shared" si="90"/>
        <v>12011</v>
      </c>
      <c r="BG196" s="42">
        <v>3561</v>
      </c>
      <c r="BH196" s="42">
        <v>2352</v>
      </c>
      <c r="BI196" s="42"/>
      <c r="BJ196" s="42"/>
      <c r="BK196" s="42">
        <v>6098</v>
      </c>
      <c r="BL196" s="42"/>
      <c r="BM196" s="15"/>
    </row>
    <row r="197" spans="1:65" outlineLevel="5" x14ac:dyDescent="0.3">
      <c r="A197" s="22">
        <f t="shared" si="76"/>
        <v>6</v>
      </c>
      <c r="B197" s="9">
        <f t="shared" si="75"/>
        <v>45452</v>
      </c>
      <c r="C197" s="150">
        <v>360615</v>
      </c>
      <c r="D197" s="64">
        <f t="shared" si="81"/>
        <v>35.799999999999997</v>
      </c>
      <c r="E197" s="12">
        <v>35.5</v>
      </c>
      <c r="F197" s="12">
        <v>36</v>
      </c>
      <c r="G197" s="12"/>
      <c r="H197" s="12"/>
      <c r="I197" s="12"/>
      <c r="J197" s="12"/>
      <c r="K197" s="12"/>
      <c r="L197" s="12"/>
      <c r="M197" s="74">
        <f t="shared" si="82"/>
        <v>7.3</v>
      </c>
      <c r="N197" s="83">
        <v>7.26</v>
      </c>
      <c r="O197" s="83">
        <v>7.29</v>
      </c>
      <c r="P197" s="83"/>
      <c r="Q197" s="83"/>
      <c r="R197" s="83"/>
      <c r="S197" s="83"/>
      <c r="T197" s="83"/>
      <c r="U197" s="83"/>
      <c r="V197" s="5" t="str">
        <f t="shared" si="83"/>
        <v/>
      </c>
      <c r="W197" s="41" t="s">
        <v>103</v>
      </c>
      <c r="X197" s="41" t="s">
        <v>103</v>
      </c>
      <c r="Y197" s="41"/>
      <c r="Z197" s="41"/>
      <c r="AA197" s="41"/>
      <c r="AB197" s="41"/>
      <c r="AC197" s="41"/>
      <c r="AD197" s="41"/>
      <c r="AE197" s="5" t="str">
        <f t="shared" si="84"/>
        <v/>
      </c>
      <c r="AF197" s="41" t="s">
        <v>103</v>
      </c>
      <c r="AG197" s="41" t="s">
        <v>103</v>
      </c>
      <c r="AH197" s="41"/>
      <c r="AI197" s="41"/>
      <c r="AJ197" s="41"/>
      <c r="AK197" s="41"/>
      <c r="AL197" s="41"/>
      <c r="AM197" s="41"/>
      <c r="AN197" s="45">
        <v>22.058823529411764</v>
      </c>
      <c r="AO197" s="41">
        <v>952</v>
      </c>
      <c r="AP197" s="41" t="s">
        <v>103</v>
      </c>
      <c r="AQ197" s="41" t="s">
        <v>103</v>
      </c>
      <c r="AR197" s="126" t="str">
        <f t="shared" si="85"/>
        <v/>
      </c>
      <c r="AS197" s="126" t="str">
        <f t="shared" si="86"/>
        <v/>
      </c>
      <c r="AT197" s="45">
        <v>1182</v>
      </c>
      <c r="AU197" s="128" t="s">
        <v>103</v>
      </c>
      <c r="AV197" s="128" t="s">
        <v>103</v>
      </c>
      <c r="AW197" s="126" t="str">
        <f t="shared" si="87"/>
        <v/>
      </c>
      <c r="AX197" s="126" t="str">
        <f t="shared" si="88"/>
        <v/>
      </c>
      <c r="AY197" s="64" t="str">
        <f t="shared" si="89"/>
        <v/>
      </c>
      <c r="AZ197" s="97">
        <v>79.42</v>
      </c>
      <c r="BA197" s="68"/>
      <c r="BB197" s="68"/>
      <c r="BC197" s="68"/>
      <c r="BD197" s="68"/>
      <c r="BE197" s="15"/>
      <c r="BF197" s="5">
        <f t="shared" si="90"/>
        <v>11749</v>
      </c>
      <c r="BG197" s="42">
        <v>3356</v>
      </c>
      <c r="BH197" s="42">
        <v>2350</v>
      </c>
      <c r="BI197" s="42"/>
      <c r="BJ197" s="42"/>
      <c r="BK197" s="42">
        <v>6043</v>
      </c>
      <c r="BL197" s="42"/>
      <c r="BM197" s="15"/>
    </row>
    <row r="198" spans="1:65" outlineLevel="5" x14ac:dyDescent="0.3">
      <c r="A198" s="22">
        <f t="shared" si="76"/>
        <v>6</v>
      </c>
      <c r="B198" s="9">
        <f t="shared" si="75"/>
        <v>45453</v>
      </c>
      <c r="C198" s="150">
        <v>326139</v>
      </c>
      <c r="D198" s="64">
        <f t="shared" si="81"/>
        <v>35.799999999999997</v>
      </c>
      <c r="E198" s="12">
        <v>36</v>
      </c>
      <c r="F198" s="12">
        <v>35.5</v>
      </c>
      <c r="G198" s="12"/>
      <c r="H198" s="12"/>
      <c r="I198" s="12"/>
      <c r="J198" s="12"/>
      <c r="K198" s="12"/>
      <c r="L198" s="12"/>
      <c r="M198" s="74">
        <f t="shared" si="82"/>
        <v>7.3</v>
      </c>
      <c r="N198" s="83">
        <v>7.27</v>
      </c>
      <c r="O198" s="83">
        <v>7.3</v>
      </c>
      <c r="P198" s="83"/>
      <c r="Q198" s="83"/>
      <c r="R198" s="83"/>
      <c r="S198" s="83"/>
      <c r="T198" s="83"/>
      <c r="U198" s="83"/>
      <c r="V198" s="5" t="str">
        <f t="shared" si="83"/>
        <v/>
      </c>
      <c r="W198" s="41" t="s">
        <v>103</v>
      </c>
      <c r="X198" s="41" t="s">
        <v>103</v>
      </c>
      <c r="Y198" s="41"/>
      <c r="Z198" s="41"/>
      <c r="AA198" s="41"/>
      <c r="AB198" s="41"/>
      <c r="AC198" s="41"/>
      <c r="AD198" s="41"/>
      <c r="AE198" s="5" t="str">
        <f t="shared" si="84"/>
        <v/>
      </c>
      <c r="AF198" s="41" t="s">
        <v>103</v>
      </c>
      <c r="AG198" s="41" t="s">
        <v>103</v>
      </c>
      <c r="AH198" s="41"/>
      <c r="AI198" s="41"/>
      <c r="AJ198" s="41"/>
      <c r="AK198" s="41"/>
      <c r="AL198" s="41"/>
      <c r="AM198" s="41"/>
      <c r="AN198" s="45">
        <v>21.12676056338028</v>
      </c>
      <c r="AO198" s="41">
        <v>994</v>
      </c>
      <c r="AP198" s="41" t="s">
        <v>103</v>
      </c>
      <c r="AQ198" s="41" t="s">
        <v>103</v>
      </c>
      <c r="AR198" s="126" t="str">
        <f t="shared" si="85"/>
        <v/>
      </c>
      <c r="AS198" s="126" t="str">
        <f t="shared" si="86"/>
        <v/>
      </c>
      <c r="AT198" s="45">
        <v>882</v>
      </c>
      <c r="AU198" s="128"/>
      <c r="AV198" s="128" t="s">
        <v>103</v>
      </c>
      <c r="AW198" s="126" t="str">
        <f t="shared" si="87"/>
        <v/>
      </c>
      <c r="AX198" s="126" t="str">
        <f t="shared" si="88"/>
        <v/>
      </c>
      <c r="AY198" s="64" t="str">
        <f t="shared" si="89"/>
        <v/>
      </c>
      <c r="AZ198" s="97">
        <v>80.05</v>
      </c>
      <c r="BA198" s="68"/>
      <c r="BB198" s="68"/>
      <c r="BC198" s="68"/>
      <c r="BD198" s="68"/>
      <c r="BE198" s="15"/>
      <c r="BF198" s="5">
        <f t="shared" si="90"/>
        <v>11861</v>
      </c>
      <c r="BG198" s="42">
        <v>3491</v>
      </c>
      <c r="BH198" s="42">
        <v>2352</v>
      </c>
      <c r="BI198" s="42"/>
      <c r="BJ198" s="42"/>
      <c r="BK198" s="42">
        <v>6018</v>
      </c>
      <c r="BL198" s="42"/>
      <c r="BM198" s="15"/>
    </row>
    <row r="199" spans="1:65" outlineLevel="5" x14ac:dyDescent="0.3">
      <c r="A199" s="22">
        <f t="shared" si="76"/>
        <v>6</v>
      </c>
      <c r="B199" s="9">
        <f t="shared" si="75"/>
        <v>45454</v>
      </c>
      <c r="C199" s="150">
        <v>328232</v>
      </c>
      <c r="D199" s="64">
        <f t="shared" si="81"/>
        <v>35.299999999999997</v>
      </c>
      <c r="E199" s="12">
        <v>35</v>
      </c>
      <c r="F199" s="12">
        <v>35.5</v>
      </c>
      <c r="G199" s="12"/>
      <c r="H199" s="12"/>
      <c r="I199" s="12"/>
      <c r="J199" s="12"/>
      <c r="K199" s="12"/>
      <c r="L199" s="12"/>
      <c r="M199" s="74">
        <f t="shared" si="82"/>
        <v>7.4</v>
      </c>
      <c r="N199" s="83">
        <v>7.42</v>
      </c>
      <c r="O199" s="83">
        <v>7.4</v>
      </c>
      <c r="P199" s="83"/>
      <c r="Q199" s="83"/>
      <c r="R199" s="83"/>
      <c r="S199" s="83"/>
      <c r="T199" s="83"/>
      <c r="U199" s="83"/>
      <c r="V199" s="5" t="str">
        <f t="shared" si="83"/>
        <v/>
      </c>
      <c r="W199" s="41" t="s">
        <v>103</v>
      </c>
      <c r="X199" s="41" t="s">
        <v>103</v>
      </c>
      <c r="Y199" s="41"/>
      <c r="Z199" s="41"/>
      <c r="AA199" s="41"/>
      <c r="AB199" s="41"/>
      <c r="AC199" s="41"/>
      <c r="AD199" s="41"/>
      <c r="AE199" s="5">
        <f t="shared" si="84"/>
        <v>4535</v>
      </c>
      <c r="AF199" s="41">
        <v>4360</v>
      </c>
      <c r="AG199" s="41">
        <v>4710</v>
      </c>
      <c r="AH199" s="41"/>
      <c r="AI199" s="41"/>
      <c r="AJ199" s="41"/>
      <c r="AK199" s="41"/>
      <c r="AL199" s="41"/>
      <c r="AM199" s="41"/>
      <c r="AN199" s="45">
        <v>25.957972805933252</v>
      </c>
      <c r="AO199" s="41">
        <v>809</v>
      </c>
      <c r="AP199" s="41">
        <v>4.3</v>
      </c>
      <c r="AQ199" s="41">
        <v>3.48</v>
      </c>
      <c r="AR199" s="126">
        <f t="shared" si="85"/>
        <v>80.930232558139537</v>
      </c>
      <c r="AS199" s="126">
        <f t="shared" si="86"/>
        <v>19.069767441860463</v>
      </c>
      <c r="AT199" s="45">
        <v>897</v>
      </c>
      <c r="AU199" s="128">
        <v>3.05</v>
      </c>
      <c r="AV199" s="128">
        <v>2</v>
      </c>
      <c r="AW199" s="126">
        <f t="shared" si="87"/>
        <v>65.573770491803288</v>
      </c>
      <c r="AX199" s="126">
        <f t="shared" si="88"/>
        <v>34.426229508196712</v>
      </c>
      <c r="AY199" s="64">
        <f t="shared" si="89"/>
        <v>55.117679255610284</v>
      </c>
      <c r="AZ199" s="97">
        <v>80.39</v>
      </c>
      <c r="BA199" s="68"/>
      <c r="BB199" s="68"/>
      <c r="BC199" s="68"/>
      <c r="BD199" s="68"/>
      <c r="BE199" s="15"/>
      <c r="BF199" s="5">
        <f t="shared" si="90"/>
        <v>11455</v>
      </c>
      <c r="BG199" s="42">
        <v>3268</v>
      </c>
      <c r="BH199" s="42">
        <v>2352</v>
      </c>
      <c r="BI199" s="42"/>
      <c r="BJ199" s="42"/>
      <c r="BK199" s="42">
        <v>5835</v>
      </c>
      <c r="BL199" s="42"/>
      <c r="BM199" s="15"/>
    </row>
    <row r="200" spans="1:65" outlineLevel="5" x14ac:dyDescent="0.3">
      <c r="A200" s="22">
        <f t="shared" si="76"/>
        <v>6</v>
      </c>
      <c r="B200" s="9">
        <f t="shared" si="75"/>
        <v>45455</v>
      </c>
      <c r="C200" s="150">
        <v>316462</v>
      </c>
      <c r="D200" s="64">
        <f t="shared" si="81"/>
        <v>35.299999999999997</v>
      </c>
      <c r="E200" s="12">
        <v>35</v>
      </c>
      <c r="F200" s="12">
        <v>35.5</v>
      </c>
      <c r="G200" s="12"/>
      <c r="H200" s="12"/>
      <c r="I200" s="12"/>
      <c r="J200" s="12"/>
      <c r="K200" s="12"/>
      <c r="L200" s="12"/>
      <c r="M200" s="74">
        <f t="shared" si="82"/>
        <v>7.4</v>
      </c>
      <c r="N200" s="83">
        <v>7.38</v>
      </c>
      <c r="O200" s="83">
        <v>7.37</v>
      </c>
      <c r="P200" s="83"/>
      <c r="Q200" s="83"/>
      <c r="R200" s="83"/>
      <c r="S200" s="83"/>
      <c r="T200" s="83"/>
      <c r="U200" s="83"/>
      <c r="V200" s="5">
        <f t="shared" si="83"/>
        <v>616.5</v>
      </c>
      <c r="W200" s="41">
        <v>611</v>
      </c>
      <c r="X200" s="41">
        <v>622</v>
      </c>
      <c r="Y200" s="41"/>
      <c r="Z200" s="41"/>
      <c r="AA200" s="41"/>
      <c r="AB200" s="41"/>
      <c r="AC200" s="41"/>
      <c r="AD200" s="41"/>
      <c r="AE200" s="5" t="str">
        <f t="shared" si="84"/>
        <v/>
      </c>
      <c r="AF200" s="41" t="s">
        <v>103</v>
      </c>
      <c r="AG200" s="41" t="s">
        <v>103</v>
      </c>
      <c r="AH200" s="41"/>
      <c r="AI200" s="41"/>
      <c r="AJ200" s="41"/>
      <c r="AK200" s="41"/>
      <c r="AL200" s="41"/>
      <c r="AM200" s="41"/>
      <c r="AN200" s="45">
        <v>24.447031431897557</v>
      </c>
      <c r="AO200" s="41">
        <v>859</v>
      </c>
      <c r="AP200" s="41" t="s">
        <v>103</v>
      </c>
      <c r="AQ200" s="41" t="s">
        <v>103</v>
      </c>
      <c r="AR200" s="126" t="str">
        <f t="shared" si="85"/>
        <v/>
      </c>
      <c r="AS200" s="126" t="str">
        <f t="shared" si="86"/>
        <v/>
      </c>
      <c r="AT200" s="45">
        <v>946</v>
      </c>
      <c r="AU200" s="128"/>
      <c r="AV200" s="128" t="s">
        <v>103</v>
      </c>
      <c r="AW200" s="126" t="str">
        <f t="shared" si="87"/>
        <v/>
      </c>
      <c r="AX200" s="126" t="str">
        <f t="shared" si="88"/>
        <v/>
      </c>
      <c r="AY200" s="64" t="str">
        <f t="shared" si="89"/>
        <v/>
      </c>
      <c r="AZ200" s="97">
        <v>79.84</v>
      </c>
      <c r="BA200" s="68"/>
      <c r="BB200" s="68"/>
      <c r="BC200" s="68"/>
      <c r="BD200" s="68"/>
      <c r="BE200" s="15"/>
      <c r="BF200" s="5">
        <f t="shared" si="90"/>
        <v>11376</v>
      </c>
      <c r="BG200" s="42">
        <v>3284</v>
      </c>
      <c r="BH200" s="42">
        <v>2352</v>
      </c>
      <c r="BI200" s="42"/>
      <c r="BJ200" s="42"/>
      <c r="BK200" s="42">
        <v>5740</v>
      </c>
      <c r="BL200" s="42"/>
      <c r="BM200" s="15"/>
    </row>
    <row r="201" spans="1:65" outlineLevel="5" x14ac:dyDescent="0.3">
      <c r="A201" s="22">
        <f t="shared" si="76"/>
        <v>6</v>
      </c>
      <c r="B201" s="9">
        <f t="shared" si="75"/>
        <v>45456</v>
      </c>
      <c r="C201" s="150">
        <v>275886</v>
      </c>
      <c r="D201" s="64">
        <f t="shared" si="81"/>
        <v>34.5</v>
      </c>
      <c r="E201" s="12">
        <v>34.5</v>
      </c>
      <c r="F201" s="12">
        <v>34.5</v>
      </c>
      <c r="G201" s="12"/>
      <c r="H201" s="12"/>
      <c r="I201" s="12"/>
      <c r="J201" s="12"/>
      <c r="K201" s="12"/>
      <c r="L201" s="12"/>
      <c r="M201" s="74">
        <f t="shared" si="82"/>
        <v>7.4</v>
      </c>
      <c r="N201" s="83">
        <v>7.36</v>
      </c>
      <c r="O201" s="83">
        <v>7.35</v>
      </c>
      <c r="P201" s="83"/>
      <c r="Q201" s="83"/>
      <c r="R201" s="83"/>
      <c r="S201" s="83"/>
      <c r="T201" s="83"/>
      <c r="U201" s="83"/>
      <c r="V201" s="5" t="str">
        <f t="shared" si="83"/>
        <v/>
      </c>
      <c r="W201" s="41" t="s">
        <v>103</v>
      </c>
      <c r="X201" s="41" t="s">
        <v>103</v>
      </c>
      <c r="Y201" s="41"/>
      <c r="Z201" s="41"/>
      <c r="AA201" s="41"/>
      <c r="AB201" s="41"/>
      <c r="AC201" s="41"/>
      <c r="AD201" s="41"/>
      <c r="AE201" s="5" t="str">
        <f t="shared" si="84"/>
        <v/>
      </c>
      <c r="AF201" s="41" t="s">
        <v>103</v>
      </c>
      <c r="AG201" s="41" t="s">
        <v>103</v>
      </c>
      <c r="AH201" s="41"/>
      <c r="AI201" s="41"/>
      <c r="AJ201" s="41"/>
      <c r="AK201" s="41"/>
      <c r="AL201" s="41"/>
      <c r="AM201" s="41"/>
      <c r="AN201" s="45">
        <v>32.761310452418094</v>
      </c>
      <c r="AO201" s="41">
        <v>641</v>
      </c>
      <c r="AP201" s="41" t="s">
        <v>103</v>
      </c>
      <c r="AQ201" s="41" t="s">
        <v>103</v>
      </c>
      <c r="AR201" s="126" t="str">
        <f t="shared" si="85"/>
        <v/>
      </c>
      <c r="AS201" s="126" t="str">
        <f t="shared" si="86"/>
        <v/>
      </c>
      <c r="AT201" s="45">
        <v>549</v>
      </c>
      <c r="AU201" s="128"/>
      <c r="AV201" s="128" t="s">
        <v>103</v>
      </c>
      <c r="AW201" s="126" t="str">
        <f t="shared" si="87"/>
        <v/>
      </c>
      <c r="AX201" s="126" t="str">
        <f t="shared" si="88"/>
        <v/>
      </c>
      <c r="AY201" s="64" t="str">
        <f t="shared" si="89"/>
        <v/>
      </c>
      <c r="AZ201" s="97">
        <v>79.7</v>
      </c>
      <c r="BA201" s="68"/>
      <c r="BB201" s="68"/>
      <c r="BC201" s="68"/>
      <c r="BD201" s="68"/>
      <c r="BE201" s="15"/>
      <c r="BF201" s="5">
        <f t="shared" si="90"/>
        <v>466</v>
      </c>
      <c r="BG201" s="42">
        <v>0</v>
      </c>
      <c r="BH201" s="42">
        <v>0</v>
      </c>
      <c r="BI201" s="42"/>
      <c r="BJ201" s="42"/>
      <c r="BK201" s="42">
        <v>466</v>
      </c>
      <c r="BL201" s="42"/>
      <c r="BM201" s="15"/>
    </row>
    <row r="202" spans="1:65" outlineLevel="5" x14ac:dyDescent="0.3">
      <c r="A202" s="22">
        <f t="shared" si="76"/>
        <v>6</v>
      </c>
      <c r="B202" s="9">
        <f t="shared" si="75"/>
        <v>45457</v>
      </c>
      <c r="C202" s="150">
        <v>321322</v>
      </c>
      <c r="D202" s="64">
        <f t="shared" si="81"/>
        <v>34</v>
      </c>
      <c r="E202" s="12">
        <v>34</v>
      </c>
      <c r="F202" s="12">
        <v>34</v>
      </c>
      <c r="G202" s="12"/>
      <c r="H202" s="12"/>
      <c r="I202" s="12"/>
      <c r="J202" s="12"/>
      <c r="K202" s="12"/>
      <c r="L202" s="12"/>
      <c r="M202" s="74">
        <f t="shared" si="82"/>
        <v>7.4</v>
      </c>
      <c r="N202" s="83">
        <v>7.37</v>
      </c>
      <c r="O202" s="83">
        <v>7.38</v>
      </c>
      <c r="P202" s="83"/>
      <c r="Q202" s="83"/>
      <c r="R202" s="83"/>
      <c r="S202" s="83"/>
      <c r="T202" s="83"/>
      <c r="U202" s="83"/>
      <c r="V202" s="5" t="str">
        <f t="shared" si="83"/>
        <v/>
      </c>
      <c r="W202" s="41" t="s">
        <v>103</v>
      </c>
      <c r="X202" s="41" t="s">
        <v>103</v>
      </c>
      <c r="Y202" s="41"/>
      <c r="Z202" s="41"/>
      <c r="AA202" s="41"/>
      <c r="AB202" s="41"/>
      <c r="AC202" s="41"/>
      <c r="AD202" s="41"/>
      <c r="AE202" s="5" t="str">
        <f t="shared" si="84"/>
        <v/>
      </c>
      <c r="AF202" s="41" t="s">
        <v>103</v>
      </c>
      <c r="AG202" s="41" t="s">
        <v>103</v>
      </c>
      <c r="AH202" s="41"/>
      <c r="AI202" s="41"/>
      <c r="AJ202" s="41"/>
      <c r="AK202" s="41"/>
      <c r="AL202" s="41"/>
      <c r="AM202" s="41"/>
      <c r="AN202" s="45">
        <v>24.64788732394366</v>
      </c>
      <c r="AO202" s="41">
        <v>852</v>
      </c>
      <c r="AP202" s="41" t="s">
        <v>103</v>
      </c>
      <c r="AQ202" s="41" t="s">
        <v>103</v>
      </c>
      <c r="AR202" s="126" t="str">
        <f t="shared" si="85"/>
        <v/>
      </c>
      <c r="AS202" s="126" t="str">
        <f t="shared" si="86"/>
        <v/>
      </c>
      <c r="AT202" s="45">
        <v>902</v>
      </c>
      <c r="AU202" s="128"/>
      <c r="AV202" s="128" t="s">
        <v>103</v>
      </c>
      <c r="AW202" s="126" t="str">
        <f t="shared" si="87"/>
        <v/>
      </c>
      <c r="AX202" s="126" t="str">
        <f t="shared" si="88"/>
        <v/>
      </c>
      <c r="AY202" s="64" t="str">
        <f t="shared" si="89"/>
        <v/>
      </c>
      <c r="AZ202" s="97">
        <v>78.88</v>
      </c>
      <c r="BA202" s="68">
        <v>62.1</v>
      </c>
      <c r="BB202" s="68">
        <v>36.700000000000003</v>
      </c>
      <c r="BC202" s="68">
        <v>3915</v>
      </c>
      <c r="BD202" s="68"/>
      <c r="BE202" s="15"/>
      <c r="BF202" s="5">
        <f t="shared" si="90"/>
        <v>5492</v>
      </c>
      <c r="BG202" s="42">
        <v>626</v>
      </c>
      <c r="BH202" s="42">
        <v>757</v>
      </c>
      <c r="BI202" s="42"/>
      <c r="BJ202" s="42"/>
      <c r="BK202" s="42">
        <v>4109</v>
      </c>
      <c r="BL202" s="42"/>
      <c r="BM202" s="15"/>
    </row>
    <row r="203" spans="1:65" outlineLevel="5" x14ac:dyDescent="0.3">
      <c r="A203" s="22">
        <f t="shared" si="76"/>
        <v>6</v>
      </c>
      <c r="B203" s="9">
        <f t="shared" si="75"/>
        <v>45458</v>
      </c>
      <c r="C203" s="150">
        <v>322975</v>
      </c>
      <c r="D203" s="64">
        <f t="shared" si="81"/>
        <v>34.5</v>
      </c>
      <c r="E203" s="12">
        <v>34.5</v>
      </c>
      <c r="F203" s="12">
        <v>34.5</v>
      </c>
      <c r="G203" s="12"/>
      <c r="H203" s="12"/>
      <c r="I203" s="12"/>
      <c r="J203" s="12"/>
      <c r="K203" s="12"/>
      <c r="L203" s="12"/>
      <c r="M203" s="74">
        <f t="shared" si="82"/>
        <v>7.4</v>
      </c>
      <c r="N203" s="83">
        <v>7.36</v>
      </c>
      <c r="O203" s="83">
        <v>7.35</v>
      </c>
      <c r="P203" s="83"/>
      <c r="Q203" s="83"/>
      <c r="R203" s="83"/>
      <c r="S203" s="83"/>
      <c r="T203" s="83"/>
      <c r="U203" s="83"/>
      <c r="V203" s="5" t="str">
        <f t="shared" si="83"/>
        <v/>
      </c>
      <c r="W203" s="41" t="s">
        <v>103</v>
      </c>
      <c r="X203" s="41" t="s">
        <v>103</v>
      </c>
      <c r="Y203" s="41"/>
      <c r="Z203" s="41"/>
      <c r="AA203" s="41"/>
      <c r="AB203" s="41"/>
      <c r="AC203" s="41"/>
      <c r="AD203" s="41"/>
      <c r="AE203" s="5" t="str">
        <f t="shared" si="84"/>
        <v/>
      </c>
      <c r="AF203" s="41" t="s">
        <v>103</v>
      </c>
      <c r="AG203" s="41" t="s">
        <v>103</v>
      </c>
      <c r="AH203" s="41"/>
      <c r="AI203" s="41"/>
      <c r="AJ203" s="41"/>
      <c r="AK203" s="41"/>
      <c r="AL203" s="41"/>
      <c r="AM203" s="41"/>
      <c r="AN203" s="45">
        <v>22.850924918389556</v>
      </c>
      <c r="AO203" s="41">
        <v>919</v>
      </c>
      <c r="AP203" s="41" t="s">
        <v>103</v>
      </c>
      <c r="AQ203" s="41" t="s">
        <v>103</v>
      </c>
      <c r="AR203" s="126" t="str">
        <f t="shared" si="85"/>
        <v/>
      </c>
      <c r="AS203" s="126" t="str">
        <f t="shared" si="86"/>
        <v/>
      </c>
      <c r="AT203" s="45">
        <v>1012</v>
      </c>
      <c r="AU203" s="128" t="s">
        <v>103</v>
      </c>
      <c r="AV203" s="128" t="s">
        <v>103</v>
      </c>
      <c r="AW203" s="126" t="str">
        <f t="shared" si="87"/>
        <v/>
      </c>
      <c r="AX203" s="126" t="str">
        <f t="shared" si="88"/>
        <v/>
      </c>
      <c r="AY203" s="64" t="str">
        <f t="shared" si="89"/>
        <v/>
      </c>
      <c r="AZ203" s="97">
        <v>79.03</v>
      </c>
      <c r="BA203" s="68"/>
      <c r="BB203" s="68"/>
      <c r="BC203" s="68"/>
      <c r="BD203" s="68"/>
      <c r="BE203" s="15"/>
      <c r="BF203" s="5">
        <f t="shared" si="90"/>
        <v>8858</v>
      </c>
      <c r="BG203" s="42">
        <v>602</v>
      </c>
      <c r="BH203" s="42">
        <v>2352</v>
      </c>
      <c r="BI203" s="42"/>
      <c r="BJ203" s="42"/>
      <c r="BK203" s="42">
        <v>5904</v>
      </c>
      <c r="BL203" s="42"/>
      <c r="BM203" s="15"/>
    </row>
    <row r="204" spans="1:65" outlineLevel="5" x14ac:dyDescent="0.3">
      <c r="A204" s="22">
        <f t="shared" si="76"/>
        <v>6</v>
      </c>
      <c r="B204" s="9">
        <f t="shared" si="75"/>
        <v>45459</v>
      </c>
      <c r="C204" s="150">
        <v>355627</v>
      </c>
      <c r="D204" s="64">
        <f t="shared" si="81"/>
        <v>34.299999999999997</v>
      </c>
      <c r="E204" s="12">
        <v>34.5</v>
      </c>
      <c r="F204" s="12">
        <v>34</v>
      </c>
      <c r="G204" s="12"/>
      <c r="H204" s="12"/>
      <c r="I204" s="12"/>
      <c r="J204" s="12"/>
      <c r="K204" s="12"/>
      <c r="L204" s="12"/>
      <c r="M204" s="74">
        <f t="shared" si="82"/>
        <v>7.4</v>
      </c>
      <c r="N204" s="83">
        <v>7.35</v>
      </c>
      <c r="O204" s="83">
        <v>7.37</v>
      </c>
      <c r="P204" s="83"/>
      <c r="Q204" s="83"/>
      <c r="R204" s="83"/>
      <c r="S204" s="83"/>
      <c r="T204" s="83"/>
      <c r="U204" s="83"/>
      <c r="V204" s="5" t="str">
        <f t="shared" si="83"/>
        <v/>
      </c>
      <c r="W204" s="41" t="s">
        <v>103</v>
      </c>
      <c r="X204" s="41" t="s">
        <v>103</v>
      </c>
      <c r="Y204" s="41"/>
      <c r="Z204" s="41"/>
      <c r="AA204" s="41"/>
      <c r="AB204" s="41"/>
      <c r="AC204" s="41"/>
      <c r="AD204" s="41"/>
      <c r="AE204" s="5" t="str">
        <f t="shared" si="84"/>
        <v/>
      </c>
      <c r="AF204" s="41" t="s">
        <v>103</v>
      </c>
      <c r="AG204" s="41" t="s">
        <v>103</v>
      </c>
      <c r="AH204" s="41"/>
      <c r="AI204" s="41"/>
      <c r="AJ204" s="41"/>
      <c r="AK204" s="41"/>
      <c r="AL204" s="41"/>
      <c r="AM204" s="41"/>
      <c r="AN204" s="45">
        <v>23.542600896860986</v>
      </c>
      <c r="AO204" s="41">
        <v>892</v>
      </c>
      <c r="AP204" s="41" t="s">
        <v>103</v>
      </c>
      <c r="AQ204" s="41" t="s">
        <v>103</v>
      </c>
      <c r="AR204" s="126" t="str">
        <f t="shared" si="85"/>
        <v/>
      </c>
      <c r="AS204" s="126" t="str">
        <f t="shared" si="86"/>
        <v/>
      </c>
      <c r="AT204" s="45">
        <v>983</v>
      </c>
      <c r="AU204" s="128" t="s">
        <v>103</v>
      </c>
      <c r="AV204" s="128" t="s">
        <v>103</v>
      </c>
      <c r="AW204" s="126" t="str">
        <f t="shared" si="87"/>
        <v/>
      </c>
      <c r="AX204" s="126" t="str">
        <f t="shared" si="88"/>
        <v/>
      </c>
      <c r="AY204" s="64" t="str">
        <f t="shared" si="89"/>
        <v/>
      </c>
      <c r="AZ204" s="97">
        <v>78.98</v>
      </c>
      <c r="BA204" s="68"/>
      <c r="BB204" s="68"/>
      <c r="BC204" s="68"/>
      <c r="BD204" s="68"/>
      <c r="BE204" s="15"/>
      <c r="BF204" s="5">
        <f t="shared" si="90"/>
        <v>8991</v>
      </c>
      <c r="BG204" s="42">
        <v>738</v>
      </c>
      <c r="BH204" s="42">
        <v>2350</v>
      </c>
      <c r="BI204" s="42"/>
      <c r="BJ204" s="42"/>
      <c r="BK204" s="42">
        <v>5903</v>
      </c>
      <c r="BL204" s="42"/>
      <c r="BM204" s="15"/>
    </row>
    <row r="205" spans="1:65" outlineLevel="5" x14ac:dyDescent="0.3">
      <c r="A205" s="22">
        <f t="shared" si="76"/>
        <v>6</v>
      </c>
      <c r="B205" s="9">
        <f t="shared" si="75"/>
        <v>45460</v>
      </c>
      <c r="C205" s="150">
        <v>328150</v>
      </c>
      <c r="D205" s="64">
        <f t="shared" si="81"/>
        <v>34</v>
      </c>
      <c r="E205" s="12">
        <v>33.5</v>
      </c>
      <c r="F205" s="12">
        <v>34.5</v>
      </c>
      <c r="G205" s="12"/>
      <c r="H205" s="12"/>
      <c r="I205" s="12"/>
      <c r="J205" s="12"/>
      <c r="K205" s="12"/>
      <c r="L205" s="12"/>
      <c r="M205" s="74">
        <f t="shared" si="82"/>
        <v>7.4</v>
      </c>
      <c r="N205" s="83">
        <v>7.38</v>
      </c>
      <c r="O205" s="83">
        <v>7.36</v>
      </c>
      <c r="P205" s="83"/>
      <c r="Q205" s="83"/>
      <c r="R205" s="83"/>
      <c r="S205" s="83"/>
      <c r="T205" s="83"/>
      <c r="U205" s="83"/>
      <c r="V205" s="5" t="str">
        <f t="shared" si="83"/>
        <v/>
      </c>
      <c r="W205" s="41" t="s">
        <v>103</v>
      </c>
      <c r="X205" s="41" t="s">
        <v>103</v>
      </c>
      <c r="Y205" s="41"/>
      <c r="Z205" s="41"/>
      <c r="AA205" s="41"/>
      <c r="AB205" s="41"/>
      <c r="AC205" s="41"/>
      <c r="AD205" s="41"/>
      <c r="AE205" s="5" t="str">
        <f t="shared" si="84"/>
        <v/>
      </c>
      <c r="AF205" s="41" t="s">
        <v>103</v>
      </c>
      <c r="AG205" s="41" t="s">
        <v>103</v>
      </c>
      <c r="AH205" s="41"/>
      <c r="AI205" s="41"/>
      <c r="AJ205" s="41"/>
      <c r="AK205" s="41"/>
      <c r="AL205" s="41"/>
      <c r="AM205" s="41"/>
      <c r="AN205" s="45">
        <v>22.629310344827587</v>
      </c>
      <c r="AO205" s="41">
        <v>928</v>
      </c>
      <c r="AP205" s="41" t="s">
        <v>103</v>
      </c>
      <c r="AQ205" s="41" t="s">
        <v>103</v>
      </c>
      <c r="AR205" s="126" t="str">
        <f t="shared" si="85"/>
        <v/>
      </c>
      <c r="AS205" s="126" t="str">
        <f t="shared" si="86"/>
        <v/>
      </c>
      <c r="AT205" s="45">
        <v>983</v>
      </c>
      <c r="AU205" s="128"/>
      <c r="AV205" s="128" t="s">
        <v>103</v>
      </c>
      <c r="AW205" s="126" t="str">
        <f t="shared" si="87"/>
        <v/>
      </c>
      <c r="AX205" s="126" t="str">
        <f t="shared" si="88"/>
        <v/>
      </c>
      <c r="AY205" s="64" t="str">
        <f t="shared" si="89"/>
        <v/>
      </c>
      <c r="AZ205" s="97">
        <v>77.900000000000006</v>
      </c>
      <c r="BA205" s="68"/>
      <c r="BB205" s="68"/>
      <c r="BC205" s="68"/>
      <c r="BD205" s="68"/>
      <c r="BE205" s="15"/>
      <c r="BF205" s="5">
        <f t="shared" si="90"/>
        <v>10764</v>
      </c>
      <c r="BG205" s="42">
        <v>2420</v>
      </c>
      <c r="BH205" s="42">
        <v>2352</v>
      </c>
      <c r="BI205" s="42"/>
      <c r="BJ205" s="42"/>
      <c r="BK205" s="42">
        <v>5992</v>
      </c>
      <c r="BL205" s="42"/>
      <c r="BM205" s="15"/>
    </row>
    <row r="206" spans="1:65" outlineLevel="5" x14ac:dyDescent="0.3">
      <c r="A206" s="22">
        <f t="shared" si="76"/>
        <v>6</v>
      </c>
      <c r="B206" s="9">
        <f t="shared" si="75"/>
        <v>45461</v>
      </c>
      <c r="C206" s="150">
        <v>303013</v>
      </c>
      <c r="D206" s="64">
        <f t="shared" si="81"/>
        <v>33.799999999999997</v>
      </c>
      <c r="E206" s="12">
        <v>33.5</v>
      </c>
      <c r="F206" s="12">
        <v>34</v>
      </c>
      <c r="G206" s="12"/>
      <c r="H206" s="12"/>
      <c r="I206" s="12"/>
      <c r="J206" s="12"/>
      <c r="K206" s="12"/>
      <c r="L206" s="12"/>
      <c r="M206" s="74">
        <f t="shared" si="82"/>
        <v>7.3</v>
      </c>
      <c r="N206" s="83">
        <v>7.28</v>
      </c>
      <c r="O206" s="83">
        <v>7.31</v>
      </c>
      <c r="P206" s="83"/>
      <c r="Q206" s="83"/>
      <c r="R206" s="83"/>
      <c r="S206" s="83"/>
      <c r="T206" s="83"/>
      <c r="U206" s="83"/>
      <c r="V206" s="5" t="str">
        <f t="shared" si="83"/>
        <v/>
      </c>
      <c r="W206" s="41" t="s">
        <v>103</v>
      </c>
      <c r="X206" s="41" t="s">
        <v>103</v>
      </c>
      <c r="Y206" s="41"/>
      <c r="Z206" s="41"/>
      <c r="AA206" s="41"/>
      <c r="AB206" s="41"/>
      <c r="AC206" s="41"/>
      <c r="AD206" s="41"/>
      <c r="AE206" s="5">
        <f t="shared" si="84"/>
        <v>4112.5</v>
      </c>
      <c r="AF206" s="41">
        <v>3980</v>
      </c>
      <c r="AG206" s="41">
        <v>4245</v>
      </c>
      <c r="AH206" s="41"/>
      <c r="AI206" s="41"/>
      <c r="AJ206" s="41"/>
      <c r="AK206" s="41"/>
      <c r="AL206" s="41"/>
      <c r="AM206" s="41"/>
      <c r="AN206" s="45">
        <v>25.51640340218712</v>
      </c>
      <c r="AO206" s="41">
        <v>823</v>
      </c>
      <c r="AP206" s="41">
        <v>4.12</v>
      </c>
      <c r="AQ206" s="41">
        <v>3.26</v>
      </c>
      <c r="AR206" s="126">
        <f t="shared" si="85"/>
        <v>79.126213592233015</v>
      </c>
      <c r="AS206" s="126">
        <f t="shared" si="86"/>
        <v>20.873786407766985</v>
      </c>
      <c r="AT206" s="45">
        <v>918</v>
      </c>
      <c r="AU206" s="128">
        <v>2.95</v>
      </c>
      <c r="AV206" s="128">
        <v>2.02</v>
      </c>
      <c r="AW206" s="126">
        <f t="shared" si="87"/>
        <v>68.474576271186436</v>
      </c>
      <c r="AX206" s="126">
        <f t="shared" si="88"/>
        <v>31.525423728813564</v>
      </c>
      <c r="AY206" s="64">
        <f t="shared" si="89"/>
        <v>42.700705851309486</v>
      </c>
      <c r="AZ206" s="97">
        <v>78.459999999999994</v>
      </c>
      <c r="BA206" s="68"/>
      <c r="BB206" s="68"/>
      <c r="BC206" s="68"/>
      <c r="BD206" s="68"/>
      <c r="BE206" s="15"/>
      <c r="BF206" s="5">
        <f t="shared" si="90"/>
        <v>10855</v>
      </c>
      <c r="BG206" s="42">
        <v>2393</v>
      </c>
      <c r="BH206" s="42">
        <v>2352</v>
      </c>
      <c r="BI206" s="42"/>
      <c r="BJ206" s="42"/>
      <c r="BK206" s="42">
        <v>6110</v>
      </c>
      <c r="BL206" s="42"/>
      <c r="BM206" s="15"/>
    </row>
    <row r="207" spans="1:65" outlineLevel="5" x14ac:dyDescent="0.3">
      <c r="A207" s="22">
        <f t="shared" si="76"/>
        <v>6</v>
      </c>
      <c r="B207" s="9">
        <f t="shared" si="75"/>
        <v>45462</v>
      </c>
      <c r="C207" s="150">
        <v>315916</v>
      </c>
      <c r="D207" s="64">
        <f t="shared" si="81"/>
        <v>34.299999999999997</v>
      </c>
      <c r="E207" s="12">
        <v>35</v>
      </c>
      <c r="F207" s="12">
        <v>33.5</v>
      </c>
      <c r="G207" s="12"/>
      <c r="H207" s="12"/>
      <c r="I207" s="12"/>
      <c r="J207" s="12"/>
      <c r="K207" s="12"/>
      <c r="L207" s="12"/>
      <c r="M207" s="74">
        <f t="shared" si="82"/>
        <v>7.3</v>
      </c>
      <c r="N207" s="83">
        <v>7.27</v>
      </c>
      <c r="O207" s="83">
        <v>7.3</v>
      </c>
      <c r="P207" s="83"/>
      <c r="Q207" s="83"/>
      <c r="R207" s="83"/>
      <c r="S207" s="83"/>
      <c r="T207" s="83"/>
      <c r="U207" s="83"/>
      <c r="V207" s="5">
        <f t="shared" si="83"/>
        <v>131.5</v>
      </c>
      <c r="W207" s="41">
        <v>120</v>
      </c>
      <c r="X207" s="41">
        <v>143</v>
      </c>
      <c r="Y207" s="41"/>
      <c r="Z207" s="41"/>
      <c r="AA207" s="41"/>
      <c r="AB207" s="41"/>
      <c r="AC207" s="41"/>
      <c r="AD207" s="41"/>
      <c r="AE207" s="5" t="str">
        <f t="shared" si="84"/>
        <v/>
      </c>
      <c r="AF207" s="41" t="s">
        <v>103</v>
      </c>
      <c r="AG207" s="41" t="s">
        <v>103</v>
      </c>
      <c r="AH207" s="41"/>
      <c r="AI207" s="41"/>
      <c r="AJ207" s="41"/>
      <c r="AK207" s="41"/>
      <c r="AL207" s="41"/>
      <c r="AM207" s="41"/>
      <c r="AN207" s="45">
        <v>26.381909547738694</v>
      </c>
      <c r="AO207" s="41">
        <v>796</v>
      </c>
      <c r="AP207" s="41" t="s">
        <v>103</v>
      </c>
      <c r="AQ207" s="41" t="s">
        <v>103</v>
      </c>
      <c r="AR207" s="126" t="str">
        <f t="shared" si="85"/>
        <v/>
      </c>
      <c r="AS207" s="126" t="str">
        <f t="shared" si="86"/>
        <v/>
      </c>
      <c r="AT207" s="45">
        <v>912</v>
      </c>
      <c r="AU207" s="128"/>
      <c r="AV207" s="128" t="s">
        <v>103</v>
      </c>
      <c r="AW207" s="126" t="str">
        <f t="shared" si="87"/>
        <v/>
      </c>
      <c r="AX207" s="126" t="str">
        <f t="shared" si="88"/>
        <v/>
      </c>
      <c r="AY207" s="64" t="str">
        <f t="shared" si="89"/>
        <v/>
      </c>
      <c r="AZ207" s="97">
        <v>79.47</v>
      </c>
      <c r="BA207" s="68"/>
      <c r="BB207" s="68"/>
      <c r="BC207" s="68"/>
      <c r="BD207" s="68"/>
      <c r="BE207" s="15"/>
      <c r="BF207" s="5">
        <f t="shared" si="90"/>
        <v>10812</v>
      </c>
      <c r="BG207" s="42">
        <v>2492</v>
      </c>
      <c r="BH207" s="42">
        <v>2352</v>
      </c>
      <c r="BI207" s="42"/>
      <c r="BJ207" s="42"/>
      <c r="BK207" s="42">
        <v>5968</v>
      </c>
      <c r="BL207" s="42"/>
      <c r="BM207" s="15"/>
    </row>
    <row r="208" spans="1:65" outlineLevel="5" x14ac:dyDescent="0.3">
      <c r="A208" s="22">
        <f t="shared" si="76"/>
        <v>6</v>
      </c>
      <c r="B208" s="9">
        <f t="shared" si="75"/>
        <v>45463</v>
      </c>
      <c r="C208" s="150">
        <v>319231</v>
      </c>
      <c r="D208" s="64">
        <f t="shared" si="81"/>
        <v>34</v>
      </c>
      <c r="E208" s="12">
        <v>34</v>
      </c>
      <c r="F208" s="12">
        <v>34</v>
      </c>
      <c r="G208" s="12"/>
      <c r="H208" s="12"/>
      <c r="I208" s="12"/>
      <c r="J208" s="12"/>
      <c r="K208" s="12"/>
      <c r="L208" s="12"/>
      <c r="M208" s="74">
        <f t="shared" si="82"/>
        <v>7.3</v>
      </c>
      <c r="N208" s="83">
        <v>7.29</v>
      </c>
      <c r="O208" s="83">
        <v>7.32</v>
      </c>
      <c r="P208" s="83"/>
      <c r="Q208" s="83"/>
      <c r="R208" s="83"/>
      <c r="S208" s="83"/>
      <c r="T208" s="83"/>
      <c r="U208" s="83"/>
      <c r="V208" s="5" t="str">
        <f t="shared" si="83"/>
        <v/>
      </c>
      <c r="W208" s="41" t="s">
        <v>103</v>
      </c>
      <c r="X208" s="41" t="s">
        <v>103</v>
      </c>
      <c r="Y208" s="41"/>
      <c r="Z208" s="41"/>
      <c r="AA208" s="41"/>
      <c r="AB208" s="41"/>
      <c r="AC208" s="41"/>
      <c r="AD208" s="41"/>
      <c r="AE208" s="5" t="str">
        <f t="shared" si="84"/>
        <v/>
      </c>
      <c r="AF208" s="41" t="s">
        <v>103</v>
      </c>
      <c r="AG208" s="41" t="s">
        <v>103</v>
      </c>
      <c r="AH208" s="41"/>
      <c r="AI208" s="41"/>
      <c r="AJ208" s="41"/>
      <c r="AK208" s="41"/>
      <c r="AL208" s="41"/>
      <c r="AM208" s="41"/>
      <c r="AN208" s="45">
        <v>25.798525798525798</v>
      </c>
      <c r="AO208" s="41">
        <v>814</v>
      </c>
      <c r="AP208" s="41" t="s">
        <v>103</v>
      </c>
      <c r="AQ208" s="41" t="s">
        <v>103</v>
      </c>
      <c r="AR208" s="126" t="str">
        <f t="shared" si="85"/>
        <v/>
      </c>
      <c r="AS208" s="126" t="str">
        <f t="shared" si="86"/>
        <v/>
      </c>
      <c r="AT208" s="45">
        <v>929</v>
      </c>
      <c r="AU208" s="128"/>
      <c r="AV208" s="128" t="s">
        <v>103</v>
      </c>
      <c r="AW208" s="126" t="str">
        <f t="shared" si="87"/>
        <v/>
      </c>
      <c r="AX208" s="126" t="str">
        <f t="shared" si="88"/>
        <v/>
      </c>
      <c r="AY208" s="64" t="str">
        <f t="shared" si="89"/>
        <v/>
      </c>
      <c r="AZ208" s="97">
        <v>77.48</v>
      </c>
      <c r="BA208" s="68"/>
      <c r="BB208" s="68"/>
      <c r="BC208" s="68"/>
      <c r="BD208" s="68"/>
      <c r="BE208" s="15"/>
      <c r="BF208" s="5">
        <f t="shared" si="90"/>
        <v>10864</v>
      </c>
      <c r="BG208" s="42">
        <v>2503</v>
      </c>
      <c r="BH208" s="42">
        <v>2352</v>
      </c>
      <c r="BI208" s="42"/>
      <c r="BJ208" s="42"/>
      <c r="BK208" s="42">
        <v>6009</v>
      </c>
      <c r="BL208" s="42"/>
      <c r="BM208" s="15"/>
    </row>
    <row r="209" spans="1:65" outlineLevel="5" x14ac:dyDescent="0.3">
      <c r="A209" s="22">
        <f t="shared" si="76"/>
        <v>6</v>
      </c>
      <c r="B209" s="9">
        <f t="shared" si="75"/>
        <v>45464</v>
      </c>
      <c r="C209" s="150">
        <v>324337</v>
      </c>
      <c r="D209" s="64">
        <f t="shared" si="81"/>
        <v>33.799999999999997</v>
      </c>
      <c r="E209" s="12">
        <v>34</v>
      </c>
      <c r="F209" s="12">
        <v>33.5</v>
      </c>
      <c r="G209" s="12"/>
      <c r="H209" s="12"/>
      <c r="I209" s="12"/>
      <c r="J209" s="12"/>
      <c r="K209" s="12"/>
      <c r="L209" s="12"/>
      <c r="M209" s="74">
        <f t="shared" si="82"/>
        <v>7.3</v>
      </c>
      <c r="N209" s="83">
        <v>7.3</v>
      </c>
      <c r="O209" s="83">
        <v>7.31</v>
      </c>
      <c r="P209" s="83"/>
      <c r="Q209" s="83"/>
      <c r="R209" s="83"/>
      <c r="S209" s="83"/>
      <c r="T209" s="83"/>
      <c r="U209" s="83"/>
      <c r="V209" s="5" t="str">
        <f t="shared" si="83"/>
        <v/>
      </c>
      <c r="W209" s="41" t="s">
        <v>103</v>
      </c>
      <c r="X209" s="41" t="s">
        <v>103</v>
      </c>
      <c r="Y209" s="41"/>
      <c r="Z209" s="41"/>
      <c r="AA209" s="41"/>
      <c r="AB209" s="41"/>
      <c r="AC209" s="41"/>
      <c r="AD209" s="41"/>
      <c r="AE209" s="5" t="str">
        <f t="shared" si="84"/>
        <v/>
      </c>
      <c r="AF209" s="41" t="s">
        <v>103</v>
      </c>
      <c r="AG209" s="41" t="s">
        <v>103</v>
      </c>
      <c r="AH209" s="41"/>
      <c r="AI209" s="41"/>
      <c r="AJ209" s="41"/>
      <c r="AK209" s="41"/>
      <c r="AL209" s="41"/>
      <c r="AM209" s="41"/>
      <c r="AN209" s="45">
        <v>26.415094339622641</v>
      </c>
      <c r="AO209" s="41">
        <v>795</v>
      </c>
      <c r="AP209" s="41" t="s">
        <v>103</v>
      </c>
      <c r="AQ209" s="41" t="s">
        <v>103</v>
      </c>
      <c r="AR209" s="126" t="str">
        <f t="shared" si="85"/>
        <v/>
      </c>
      <c r="AS209" s="126" t="str">
        <f t="shared" si="86"/>
        <v/>
      </c>
      <c r="AT209" s="45">
        <v>898</v>
      </c>
      <c r="AU209" s="128" t="s">
        <v>103</v>
      </c>
      <c r="AV209" s="128" t="s">
        <v>103</v>
      </c>
      <c r="AW209" s="126" t="str">
        <f t="shared" si="87"/>
        <v/>
      </c>
      <c r="AX209" s="126" t="str">
        <f t="shared" si="88"/>
        <v/>
      </c>
      <c r="AY209" s="64" t="str">
        <f t="shared" si="89"/>
        <v/>
      </c>
      <c r="AZ209" s="97">
        <v>78.52</v>
      </c>
      <c r="BA209" s="68">
        <v>62.2</v>
      </c>
      <c r="BB209" s="68">
        <v>36.799999999999997</v>
      </c>
      <c r="BC209" s="68">
        <v>2792</v>
      </c>
      <c r="BD209" s="68"/>
      <c r="BE209" s="15"/>
      <c r="BF209" s="5">
        <f t="shared" si="90"/>
        <v>9310</v>
      </c>
      <c r="BG209" s="42">
        <v>1152</v>
      </c>
      <c r="BH209" s="42">
        <v>2352</v>
      </c>
      <c r="BI209" s="42"/>
      <c r="BJ209" s="42"/>
      <c r="BK209" s="42">
        <v>5806</v>
      </c>
      <c r="BL209" s="42"/>
      <c r="BM209" s="15"/>
    </row>
    <row r="210" spans="1:65" outlineLevel="5" x14ac:dyDescent="0.3">
      <c r="A210" s="22">
        <f t="shared" si="76"/>
        <v>6</v>
      </c>
      <c r="B210" s="9">
        <f t="shared" si="75"/>
        <v>45465</v>
      </c>
      <c r="C210" s="150">
        <v>359883</v>
      </c>
      <c r="D210" s="64">
        <f t="shared" si="81"/>
        <v>34</v>
      </c>
      <c r="E210" s="12">
        <v>34</v>
      </c>
      <c r="F210" s="12">
        <v>34</v>
      </c>
      <c r="G210" s="12"/>
      <c r="H210" s="12"/>
      <c r="I210" s="12"/>
      <c r="J210" s="12"/>
      <c r="K210" s="12"/>
      <c r="L210" s="12"/>
      <c r="M210" s="74">
        <f t="shared" si="82"/>
        <v>7.3</v>
      </c>
      <c r="N210" s="83">
        <v>7.32</v>
      </c>
      <c r="O210" s="83">
        <v>7.3</v>
      </c>
      <c r="P210" s="83"/>
      <c r="Q210" s="83"/>
      <c r="R210" s="83"/>
      <c r="S210" s="83"/>
      <c r="T210" s="83"/>
      <c r="U210" s="83"/>
      <c r="V210" s="5" t="str">
        <f t="shared" si="83"/>
        <v/>
      </c>
      <c r="W210" s="41" t="s">
        <v>103</v>
      </c>
      <c r="X210" s="41" t="s">
        <v>103</v>
      </c>
      <c r="Y210" s="41"/>
      <c r="Z210" s="41"/>
      <c r="AA210" s="41"/>
      <c r="AB210" s="41"/>
      <c r="AC210" s="41"/>
      <c r="AD210" s="41"/>
      <c r="AE210" s="5" t="str">
        <f t="shared" si="84"/>
        <v/>
      </c>
      <c r="AF210" s="41" t="s">
        <v>103</v>
      </c>
      <c r="AG210" s="41" t="s">
        <v>103</v>
      </c>
      <c r="AH210" s="41"/>
      <c r="AI210" s="41"/>
      <c r="AJ210" s="41"/>
      <c r="AK210" s="41"/>
      <c r="AL210" s="41"/>
      <c r="AM210" s="41"/>
      <c r="AN210" s="45">
        <v>25.149700598802394</v>
      </c>
      <c r="AO210" s="41">
        <v>835</v>
      </c>
      <c r="AP210" s="41" t="s">
        <v>103</v>
      </c>
      <c r="AQ210" s="41" t="s">
        <v>103</v>
      </c>
      <c r="AR210" s="126" t="str">
        <f t="shared" si="85"/>
        <v/>
      </c>
      <c r="AS210" s="126" t="str">
        <f t="shared" si="86"/>
        <v/>
      </c>
      <c r="AT210" s="45">
        <v>939</v>
      </c>
      <c r="AU210" s="128" t="s">
        <v>103</v>
      </c>
      <c r="AV210" s="128" t="s">
        <v>103</v>
      </c>
      <c r="AW210" s="126" t="str">
        <f t="shared" si="87"/>
        <v/>
      </c>
      <c r="AX210" s="126" t="str">
        <f t="shared" si="88"/>
        <v/>
      </c>
      <c r="AY210" s="64" t="str">
        <f t="shared" si="89"/>
        <v/>
      </c>
      <c r="AZ210" s="97">
        <v>79.06</v>
      </c>
      <c r="BA210" s="68"/>
      <c r="BB210" s="68"/>
      <c r="BC210" s="68"/>
      <c r="BD210" s="68"/>
      <c r="BE210" s="15"/>
      <c r="BF210" s="5">
        <f t="shared" si="90"/>
        <v>9846</v>
      </c>
      <c r="BG210" s="42">
        <v>2082</v>
      </c>
      <c r="BH210" s="42">
        <v>2352</v>
      </c>
      <c r="BI210" s="42"/>
      <c r="BJ210" s="42"/>
      <c r="BK210" s="42">
        <v>5412</v>
      </c>
      <c r="BL210" s="42"/>
      <c r="BM210" s="15"/>
    </row>
    <row r="211" spans="1:65" outlineLevel="5" x14ac:dyDescent="0.3">
      <c r="A211" s="22">
        <f t="shared" si="76"/>
        <v>6</v>
      </c>
      <c r="B211" s="9">
        <f t="shared" si="75"/>
        <v>45466</v>
      </c>
      <c r="C211" s="150">
        <v>381045</v>
      </c>
      <c r="D211" s="64">
        <f t="shared" si="81"/>
        <v>33.799999999999997</v>
      </c>
      <c r="E211" s="12">
        <v>33.5</v>
      </c>
      <c r="F211" s="12">
        <v>34</v>
      </c>
      <c r="G211" s="12"/>
      <c r="H211" s="12"/>
      <c r="I211" s="12"/>
      <c r="J211" s="12"/>
      <c r="K211" s="12"/>
      <c r="L211" s="12"/>
      <c r="M211" s="74">
        <f t="shared" si="82"/>
        <v>7.3</v>
      </c>
      <c r="N211" s="83">
        <v>7.3</v>
      </c>
      <c r="O211" s="83">
        <v>7.31</v>
      </c>
      <c r="P211" s="83"/>
      <c r="Q211" s="83"/>
      <c r="R211" s="83"/>
      <c r="S211" s="83"/>
      <c r="T211" s="83"/>
      <c r="U211" s="83"/>
      <c r="V211" s="5" t="str">
        <f t="shared" si="83"/>
        <v/>
      </c>
      <c r="W211" s="41" t="s">
        <v>103</v>
      </c>
      <c r="X211" s="41" t="s">
        <v>103</v>
      </c>
      <c r="Y211" s="41"/>
      <c r="Z211" s="41"/>
      <c r="AA211" s="41"/>
      <c r="AB211" s="41"/>
      <c r="AC211" s="41"/>
      <c r="AD211" s="41"/>
      <c r="AE211" s="5" t="str">
        <f t="shared" si="84"/>
        <v/>
      </c>
      <c r="AF211" s="41" t="s">
        <v>103</v>
      </c>
      <c r="AG211" s="41" t="s">
        <v>103</v>
      </c>
      <c r="AH211" s="41"/>
      <c r="AI211" s="41"/>
      <c r="AJ211" s="41"/>
      <c r="AK211" s="41"/>
      <c r="AL211" s="41"/>
      <c r="AM211" s="41"/>
      <c r="AN211" s="45">
        <v>26.854219948849106</v>
      </c>
      <c r="AO211" s="41">
        <v>782</v>
      </c>
      <c r="AP211" s="41" t="s">
        <v>103</v>
      </c>
      <c r="AQ211" s="41" t="s">
        <v>103</v>
      </c>
      <c r="AR211" s="126" t="str">
        <f t="shared" si="85"/>
        <v/>
      </c>
      <c r="AS211" s="126" t="str">
        <f t="shared" si="86"/>
        <v/>
      </c>
      <c r="AT211" s="45">
        <v>914</v>
      </c>
      <c r="AU211" s="128" t="s">
        <v>103</v>
      </c>
      <c r="AV211" s="128" t="s">
        <v>103</v>
      </c>
      <c r="AW211" s="126" t="str">
        <f t="shared" si="87"/>
        <v/>
      </c>
      <c r="AX211" s="126" t="str">
        <f t="shared" si="88"/>
        <v/>
      </c>
      <c r="AY211" s="64" t="str">
        <f t="shared" si="89"/>
        <v/>
      </c>
      <c r="AZ211" s="97">
        <v>78.97</v>
      </c>
      <c r="BA211" s="68"/>
      <c r="BB211" s="68"/>
      <c r="BC211" s="68"/>
      <c r="BD211" s="68"/>
      <c r="BE211" s="15"/>
      <c r="BF211" s="5">
        <f t="shared" si="90"/>
        <v>6701</v>
      </c>
      <c r="BG211" s="42">
        <v>2487</v>
      </c>
      <c r="BH211" s="42">
        <v>0</v>
      </c>
      <c r="BI211" s="42"/>
      <c r="BJ211" s="42"/>
      <c r="BK211" s="42">
        <v>4214</v>
      </c>
      <c r="BL211" s="42"/>
      <c r="BM211" s="15"/>
    </row>
    <row r="212" spans="1:65" outlineLevel="5" x14ac:dyDescent="0.3">
      <c r="A212" s="22">
        <f t="shared" si="76"/>
        <v>6</v>
      </c>
      <c r="B212" s="9">
        <f t="shared" si="75"/>
        <v>45467</v>
      </c>
      <c r="C212" s="150">
        <v>354325</v>
      </c>
      <c r="D212" s="64">
        <f t="shared" si="81"/>
        <v>34</v>
      </c>
      <c r="E212" s="12">
        <v>34</v>
      </c>
      <c r="F212" s="12">
        <v>34</v>
      </c>
      <c r="G212" s="12"/>
      <c r="H212" s="12"/>
      <c r="I212" s="12"/>
      <c r="J212" s="12"/>
      <c r="K212" s="12"/>
      <c r="L212" s="12"/>
      <c r="M212" s="74">
        <f t="shared" si="82"/>
        <v>7.3</v>
      </c>
      <c r="N212" s="83">
        <v>7.32</v>
      </c>
      <c r="O212" s="83">
        <v>7.34</v>
      </c>
      <c r="P212" s="83"/>
      <c r="Q212" s="83"/>
      <c r="R212" s="83"/>
      <c r="S212" s="83"/>
      <c r="T212" s="83"/>
      <c r="U212" s="83"/>
      <c r="V212" s="5" t="str">
        <f t="shared" si="83"/>
        <v/>
      </c>
      <c r="W212" s="41" t="s">
        <v>103</v>
      </c>
      <c r="X212" s="41" t="s">
        <v>103</v>
      </c>
      <c r="Y212" s="41"/>
      <c r="Z212" s="41"/>
      <c r="AA212" s="41"/>
      <c r="AB212" s="41"/>
      <c r="AC212" s="41"/>
      <c r="AD212" s="41"/>
      <c r="AE212" s="5" t="str">
        <f t="shared" si="84"/>
        <v/>
      </c>
      <c r="AF212" s="41" t="s">
        <v>103</v>
      </c>
      <c r="AG212" s="41" t="s">
        <v>103</v>
      </c>
      <c r="AH212" s="41"/>
      <c r="AI212" s="41"/>
      <c r="AJ212" s="41"/>
      <c r="AK212" s="41"/>
      <c r="AL212" s="41"/>
      <c r="AM212" s="41"/>
      <c r="AN212" s="45">
        <v>26.717557251908396</v>
      </c>
      <c r="AO212" s="41">
        <v>786</v>
      </c>
      <c r="AP212" s="41" t="s">
        <v>103</v>
      </c>
      <c r="AQ212" s="41" t="s">
        <v>103</v>
      </c>
      <c r="AR212" s="126" t="str">
        <f t="shared" si="85"/>
        <v/>
      </c>
      <c r="AS212" s="126" t="str">
        <f t="shared" si="86"/>
        <v/>
      </c>
      <c r="AT212" s="45">
        <v>912</v>
      </c>
      <c r="AU212" s="128" t="s">
        <v>103</v>
      </c>
      <c r="AV212" s="128" t="s">
        <v>103</v>
      </c>
      <c r="AW212" s="126" t="str">
        <f t="shared" si="87"/>
        <v/>
      </c>
      <c r="AX212" s="126" t="str">
        <f t="shared" si="88"/>
        <v/>
      </c>
      <c r="AY212" s="64" t="str">
        <f t="shared" si="89"/>
        <v/>
      </c>
      <c r="AZ212" s="97">
        <v>79.53</v>
      </c>
      <c r="BA212" s="68"/>
      <c r="BB212" s="68"/>
      <c r="BC212" s="68"/>
      <c r="BD212" s="68"/>
      <c r="BE212" s="15"/>
      <c r="BF212" s="5">
        <f t="shared" si="90"/>
        <v>7287</v>
      </c>
      <c r="BG212" s="42">
        <v>2170</v>
      </c>
      <c r="BH212" s="42">
        <v>533</v>
      </c>
      <c r="BI212" s="42"/>
      <c r="BJ212" s="42"/>
      <c r="BK212" s="42">
        <v>4584</v>
      </c>
      <c r="BL212" s="42"/>
      <c r="BM212" s="15"/>
    </row>
    <row r="213" spans="1:65" outlineLevel="5" x14ac:dyDescent="0.3">
      <c r="A213" s="22">
        <f t="shared" si="76"/>
        <v>6</v>
      </c>
      <c r="B213" s="9">
        <f t="shared" si="75"/>
        <v>45468</v>
      </c>
      <c r="C213" s="150">
        <v>351517</v>
      </c>
      <c r="D213" s="64">
        <f t="shared" si="81"/>
        <v>34</v>
      </c>
      <c r="E213" s="12">
        <v>33.5</v>
      </c>
      <c r="F213" s="12">
        <v>34.5</v>
      </c>
      <c r="G213" s="12"/>
      <c r="H213" s="12"/>
      <c r="I213" s="12"/>
      <c r="J213" s="12"/>
      <c r="K213" s="12"/>
      <c r="L213" s="12"/>
      <c r="M213" s="74">
        <f t="shared" si="82"/>
        <v>7.3</v>
      </c>
      <c r="N213" s="83">
        <v>7.3</v>
      </c>
      <c r="O213" s="83">
        <v>7.3</v>
      </c>
      <c r="P213" s="83"/>
      <c r="Q213" s="83"/>
      <c r="R213" s="83"/>
      <c r="S213" s="83"/>
      <c r="T213" s="83"/>
      <c r="U213" s="83"/>
      <c r="V213" s="5" t="str">
        <f t="shared" si="83"/>
        <v/>
      </c>
      <c r="W213" s="41" t="s">
        <v>103</v>
      </c>
      <c r="X213" s="41" t="s">
        <v>103</v>
      </c>
      <c r="Y213" s="41"/>
      <c r="Z213" s="41"/>
      <c r="AA213" s="41"/>
      <c r="AB213" s="41"/>
      <c r="AC213" s="41"/>
      <c r="AD213" s="41"/>
      <c r="AE213" s="5" t="str">
        <f t="shared" si="84"/>
        <v/>
      </c>
      <c r="AF213" s="41" t="s">
        <v>103</v>
      </c>
      <c r="AG213" s="41" t="s">
        <v>103</v>
      </c>
      <c r="AH213" s="41"/>
      <c r="AI213" s="41"/>
      <c r="AJ213" s="41"/>
      <c r="AK213" s="41"/>
      <c r="AL213" s="41"/>
      <c r="AM213" s="41"/>
      <c r="AN213" s="45">
        <v>26.086956521739129</v>
      </c>
      <c r="AO213" s="41">
        <v>805</v>
      </c>
      <c r="AP213" s="41" t="s">
        <v>103</v>
      </c>
      <c r="AQ213" s="41" t="s">
        <v>103</v>
      </c>
      <c r="AR213" s="126" t="str">
        <f t="shared" si="85"/>
        <v/>
      </c>
      <c r="AS213" s="126" t="str">
        <f t="shared" si="86"/>
        <v/>
      </c>
      <c r="AT213" s="45">
        <v>903</v>
      </c>
      <c r="AU213" s="128" t="s">
        <v>103</v>
      </c>
      <c r="AV213" s="128" t="s">
        <v>103</v>
      </c>
      <c r="AW213" s="126" t="str">
        <f t="shared" si="87"/>
        <v/>
      </c>
      <c r="AX213" s="126" t="str">
        <f t="shared" si="88"/>
        <v/>
      </c>
      <c r="AY213" s="64" t="str">
        <f t="shared" si="89"/>
        <v/>
      </c>
      <c r="AZ213" s="97">
        <v>79.64</v>
      </c>
      <c r="BA213" s="68"/>
      <c r="BB213" s="68"/>
      <c r="BC213" s="68"/>
      <c r="BD213" s="68"/>
      <c r="BE213" s="15"/>
      <c r="BF213" s="5">
        <f t="shared" si="90"/>
        <v>8222</v>
      </c>
      <c r="BG213" s="42">
        <v>2366</v>
      </c>
      <c r="BH213" s="42">
        <v>2352</v>
      </c>
      <c r="BI213" s="42"/>
      <c r="BJ213" s="42"/>
      <c r="BK213" s="42">
        <v>3504</v>
      </c>
      <c r="BL213" s="42"/>
      <c r="BM213" s="15"/>
    </row>
    <row r="214" spans="1:65" outlineLevel="5" x14ac:dyDescent="0.3">
      <c r="A214" s="22">
        <f t="shared" si="76"/>
        <v>6</v>
      </c>
      <c r="B214" s="9">
        <f t="shared" si="75"/>
        <v>45469</v>
      </c>
      <c r="C214" s="150">
        <v>323546</v>
      </c>
      <c r="D214" s="64">
        <f t="shared" si="81"/>
        <v>34</v>
      </c>
      <c r="E214" s="12">
        <v>34</v>
      </c>
      <c r="F214" s="12">
        <v>34</v>
      </c>
      <c r="G214" s="12"/>
      <c r="H214" s="12"/>
      <c r="I214" s="12"/>
      <c r="J214" s="12"/>
      <c r="K214" s="12"/>
      <c r="L214" s="12"/>
      <c r="M214" s="74">
        <f t="shared" si="82"/>
        <v>7.3</v>
      </c>
      <c r="N214" s="83">
        <v>7.26</v>
      </c>
      <c r="O214" s="83">
        <v>7.28</v>
      </c>
      <c r="P214" s="83"/>
      <c r="Q214" s="83"/>
      <c r="R214" s="83"/>
      <c r="S214" s="83"/>
      <c r="T214" s="83"/>
      <c r="U214" s="83"/>
      <c r="V214" s="5" t="str">
        <f t="shared" si="83"/>
        <v/>
      </c>
      <c r="W214" s="41" t="s">
        <v>103</v>
      </c>
      <c r="X214" s="41" t="s">
        <v>103</v>
      </c>
      <c r="Y214" s="41"/>
      <c r="Z214" s="41"/>
      <c r="AA214" s="41"/>
      <c r="AB214" s="41"/>
      <c r="AC214" s="41"/>
      <c r="AD214" s="41"/>
      <c r="AE214" s="5" t="str">
        <f t="shared" si="84"/>
        <v/>
      </c>
      <c r="AF214" s="41" t="s">
        <v>103</v>
      </c>
      <c r="AG214" s="41" t="s">
        <v>103</v>
      </c>
      <c r="AH214" s="41"/>
      <c r="AI214" s="41"/>
      <c r="AJ214" s="41"/>
      <c r="AK214" s="41"/>
      <c r="AL214" s="41"/>
      <c r="AM214" s="41"/>
      <c r="AN214" s="45">
        <v>27.559055118110237</v>
      </c>
      <c r="AO214" s="41">
        <v>762</v>
      </c>
      <c r="AP214" s="41">
        <v>4.4000000000000004</v>
      </c>
      <c r="AQ214" s="41">
        <v>3.62</v>
      </c>
      <c r="AR214" s="126">
        <f t="shared" si="85"/>
        <v>82.272727272727266</v>
      </c>
      <c r="AS214" s="126">
        <f t="shared" si="86"/>
        <v>17.727272727272734</v>
      </c>
      <c r="AT214" s="45">
        <v>868</v>
      </c>
      <c r="AU214" s="128">
        <v>2.78</v>
      </c>
      <c r="AV214" s="128">
        <v>1.85</v>
      </c>
      <c r="AW214" s="126">
        <f t="shared" si="87"/>
        <v>66.546762589928065</v>
      </c>
      <c r="AX214" s="126">
        <f t="shared" si="88"/>
        <v>33.453237410071935</v>
      </c>
      <c r="AY214" s="64">
        <f t="shared" si="89"/>
        <v>57.137765104259465</v>
      </c>
      <c r="AZ214" s="97">
        <v>79.87</v>
      </c>
      <c r="BA214" s="68"/>
      <c r="BB214" s="68"/>
      <c r="BC214" s="68"/>
      <c r="BD214" s="68"/>
      <c r="BE214" s="15"/>
      <c r="BF214" s="5">
        <f t="shared" si="90"/>
        <v>11339</v>
      </c>
      <c r="BG214" s="42">
        <v>2676</v>
      </c>
      <c r="BH214" s="42">
        <v>2352</v>
      </c>
      <c r="BI214" s="42"/>
      <c r="BJ214" s="42"/>
      <c r="BK214" s="42">
        <v>6311</v>
      </c>
      <c r="BL214" s="42"/>
      <c r="BM214" s="15"/>
    </row>
    <row r="215" spans="1:65" outlineLevel="5" x14ac:dyDescent="0.3">
      <c r="A215" s="22">
        <f t="shared" si="76"/>
        <v>6</v>
      </c>
      <c r="B215" s="9">
        <f t="shared" si="75"/>
        <v>45470</v>
      </c>
      <c r="C215" s="150">
        <v>329295</v>
      </c>
      <c r="D215" s="64">
        <f t="shared" si="81"/>
        <v>34.299999999999997</v>
      </c>
      <c r="E215" s="12">
        <v>34.5</v>
      </c>
      <c r="F215" s="12">
        <v>34</v>
      </c>
      <c r="G215" s="12"/>
      <c r="H215" s="12"/>
      <c r="I215" s="12"/>
      <c r="J215" s="12"/>
      <c r="K215" s="12"/>
      <c r="L215" s="12"/>
      <c r="M215" s="74">
        <f t="shared" si="82"/>
        <v>7.3</v>
      </c>
      <c r="N215" s="83">
        <v>7.34</v>
      </c>
      <c r="O215" s="83">
        <v>7.3</v>
      </c>
      <c r="P215" s="83"/>
      <c r="Q215" s="83"/>
      <c r="R215" s="83"/>
      <c r="S215" s="83"/>
      <c r="T215" s="83"/>
      <c r="U215" s="83"/>
      <c r="V215" s="5" t="str">
        <f t="shared" si="83"/>
        <v/>
      </c>
      <c r="W215" s="41" t="s">
        <v>103</v>
      </c>
      <c r="X215" s="41" t="s">
        <v>103</v>
      </c>
      <c r="Y215" s="41"/>
      <c r="Z215" s="41"/>
      <c r="AA215" s="41"/>
      <c r="AB215" s="41"/>
      <c r="AC215" s="41"/>
      <c r="AD215" s="41"/>
      <c r="AE215" s="5" t="str">
        <f t="shared" si="84"/>
        <v/>
      </c>
      <c r="AF215" s="41" t="s">
        <v>103</v>
      </c>
      <c r="AG215" s="41" t="s">
        <v>103</v>
      </c>
      <c r="AH215" s="41"/>
      <c r="AI215" s="41"/>
      <c r="AJ215" s="41"/>
      <c r="AK215" s="41"/>
      <c r="AL215" s="41"/>
      <c r="AM215" s="41"/>
      <c r="AN215" s="45">
        <v>28.727770177838579</v>
      </c>
      <c r="AO215" s="41">
        <v>731</v>
      </c>
      <c r="AP215" s="41" t="s">
        <v>103</v>
      </c>
      <c r="AQ215" s="41" t="s">
        <v>103</v>
      </c>
      <c r="AR215" s="126" t="str">
        <f t="shared" si="85"/>
        <v/>
      </c>
      <c r="AS215" s="126" t="str">
        <f t="shared" si="86"/>
        <v/>
      </c>
      <c r="AT215" s="45">
        <v>870</v>
      </c>
      <c r="AU215" s="128" t="s">
        <v>103</v>
      </c>
      <c r="AV215" s="128" t="s">
        <v>103</v>
      </c>
      <c r="AW215" s="126" t="str">
        <f t="shared" si="87"/>
        <v/>
      </c>
      <c r="AX215" s="126" t="str">
        <f t="shared" si="88"/>
        <v/>
      </c>
      <c r="AY215" s="64" t="str">
        <f t="shared" si="89"/>
        <v/>
      </c>
      <c r="AZ215" s="97">
        <v>79.319999999999993</v>
      </c>
      <c r="BA215" s="68"/>
      <c r="BB215" s="68"/>
      <c r="BC215" s="68"/>
      <c r="BD215" s="68"/>
      <c r="BE215" s="15"/>
      <c r="BF215" s="5">
        <f t="shared" si="90"/>
        <v>10871</v>
      </c>
      <c r="BG215" s="42">
        <v>2627</v>
      </c>
      <c r="BH215" s="42">
        <v>1884</v>
      </c>
      <c r="BI215" s="42"/>
      <c r="BJ215" s="42"/>
      <c r="BK215" s="42">
        <v>6360</v>
      </c>
      <c r="BL215" s="42"/>
      <c r="BM215" s="15"/>
    </row>
    <row r="216" spans="1:65" outlineLevel="5" x14ac:dyDescent="0.3">
      <c r="A216" s="22">
        <f t="shared" si="76"/>
        <v>6</v>
      </c>
      <c r="B216" s="9">
        <f t="shared" si="75"/>
        <v>45471</v>
      </c>
      <c r="C216" s="150">
        <v>335234</v>
      </c>
      <c r="D216" s="64">
        <f t="shared" si="81"/>
        <v>34.5</v>
      </c>
      <c r="E216" s="12">
        <v>34.5</v>
      </c>
      <c r="F216" s="12">
        <v>34.5</v>
      </c>
      <c r="G216" s="12"/>
      <c r="H216" s="12"/>
      <c r="I216" s="12"/>
      <c r="J216" s="12"/>
      <c r="K216" s="12"/>
      <c r="L216" s="12"/>
      <c r="M216" s="74">
        <f t="shared" si="82"/>
        <v>7.3</v>
      </c>
      <c r="N216" s="83">
        <v>7.31</v>
      </c>
      <c r="O216" s="83">
        <v>7.3</v>
      </c>
      <c r="P216" s="83"/>
      <c r="Q216" s="83"/>
      <c r="R216" s="83"/>
      <c r="S216" s="83"/>
      <c r="T216" s="83"/>
      <c r="U216" s="83"/>
      <c r="V216" s="5" t="str">
        <f t="shared" si="83"/>
        <v/>
      </c>
      <c r="W216" s="41" t="s">
        <v>103</v>
      </c>
      <c r="X216" s="41" t="s">
        <v>103</v>
      </c>
      <c r="Y216" s="41"/>
      <c r="Z216" s="41"/>
      <c r="AA216" s="41"/>
      <c r="AB216" s="41"/>
      <c r="AC216" s="41"/>
      <c r="AD216" s="41"/>
      <c r="AE216" s="5" t="str">
        <f t="shared" si="84"/>
        <v/>
      </c>
      <c r="AF216" s="41" t="s">
        <v>103</v>
      </c>
      <c r="AG216" s="41" t="s">
        <v>103</v>
      </c>
      <c r="AH216" s="41"/>
      <c r="AI216" s="41"/>
      <c r="AJ216" s="41"/>
      <c r="AK216" s="41"/>
      <c r="AL216" s="41"/>
      <c r="AM216" s="41"/>
      <c r="AN216" s="45">
        <v>28.571428571428573</v>
      </c>
      <c r="AO216" s="41">
        <v>735</v>
      </c>
      <c r="AP216" s="110" t="s">
        <v>103</v>
      </c>
      <c r="AQ216" s="111" t="s">
        <v>103</v>
      </c>
      <c r="AR216" s="126" t="str">
        <f t="shared" si="85"/>
        <v/>
      </c>
      <c r="AS216" s="126" t="str">
        <f t="shared" si="86"/>
        <v/>
      </c>
      <c r="AT216" s="45">
        <v>919</v>
      </c>
      <c r="AU216" s="128" t="s">
        <v>103</v>
      </c>
      <c r="AV216" s="128" t="s">
        <v>103</v>
      </c>
      <c r="AW216" s="126" t="str">
        <f t="shared" si="87"/>
        <v/>
      </c>
      <c r="AX216" s="126" t="str">
        <f t="shared" si="88"/>
        <v/>
      </c>
      <c r="AY216" s="64" t="str">
        <f t="shared" si="89"/>
        <v/>
      </c>
      <c r="AZ216" s="97">
        <v>79.61</v>
      </c>
      <c r="BA216" s="68">
        <v>62.3</v>
      </c>
      <c r="BB216" s="68">
        <v>37.1</v>
      </c>
      <c r="BC216" s="68">
        <v>0</v>
      </c>
      <c r="BD216" s="68"/>
      <c r="BE216" s="15"/>
      <c r="BF216" s="5">
        <f t="shared" si="90"/>
        <v>10750</v>
      </c>
      <c r="BG216" s="42">
        <v>4139</v>
      </c>
      <c r="BH216" s="42">
        <v>355</v>
      </c>
      <c r="BI216" s="42"/>
      <c r="BJ216" s="42"/>
      <c r="BK216" s="42">
        <v>6256</v>
      </c>
      <c r="BL216" s="42"/>
      <c r="BM216" s="15"/>
    </row>
    <row r="217" spans="1:65" outlineLevel="5" x14ac:dyDescent="0.3">
      <c r="A217" s="22">
        <f t="shared" si="76"/>
        <v>6</v>
      </c>
      <c r="B217" s="9">
        <f t="shared" si="75"/>
        <v>45472</v>
      </c>
      <c r="C217" s="150">
        <v>327818</v>
      </c>
      <c r="D217" s="64">
        <f t="shared" si="81"/>
        <v>34.5</v>
      </c>
      <c r="E217" s="12">
        <v>35</v>
      </c>
      <c r="F217" s="12">
        <v>34</v>
      </c>
      <c r="G217" s="12"/>
      <c r="H217" s="12"/>
      <c r="I217" s="12"/>
      <c r="J217" s="12"/>
      <c r="K217" s="12"/>
      <c r="L217" s="12"/>
      <c r="M217" s="74">
        <f t="shared" si="82"/>
        <v>7.3</v>
      </c>
      <c r="N217" s="83">
        <v>7.28</v>
      </c>
      <c r="O217" s="83">
        <v>7.24</v>
      </c>
      <c r="P217" s="83"/>
      <c r="Q217" s="83"/>
      <c r="R217" s="83"/>
      <c r="S217" s="83"/>
      <c r="T217" s="83"/>
      <c r="U217" s="83"/>
      <c r="V217" s="5" t="str">
        <f t="shared" si="83"/>
        <v/>
      </c>
      <c r="W217" s="41" t="s">
        <v>103</v>
      </c>
      <c r="X217" s="41" t="s">
        <v>103</v>
      </c>
      <c r="Y217" s="41"/>
      <c r="Z217" s="41"/>
      <c r="AA217" s="41"/>
      <c r="AB217" s="41"/>
      <c r="AC217" s="41"/>
      <c r="AD217" s="41"/>
      <c r="AE217" s="5" t="str">
        <f t="shared" si="84"/>
        <v/>
      </c>
      <c r="AF217" s="41" t="s">
        <v>103</v>
      </c>
      <c r="AG217" s="41" t="s">
        <v>103</v>
      </c>
      <c r="AH217" s="41"/>
      <c r="AI217" s="41"/>
      <c r="AJ217" s="41"/>
      <c r="AK217" s="41"/>
      <c r="AL217" s="41"/>
      <c r="AM217" s="41"/>
      <c r="AN217" s="45">
        <v>30.927835051546392</v>
      </c>
      <c r="AO217" s="41">
        <v>679</v>
      </c>
      <c r="AP217" s="110" t="s">
        <v>103</v>
      </c>
      <c r="AQ217" s="111" t="s">
        <v>103</v>
      </c>
      <c r="AR217" s="126" t="str">
        <f t="shared" si="85"/>
        <v/>
      </c>
      <c r="AS217" s="126" t="str">
        <f t="shared" si="86"/>
        <v/>
      </c>
      <c r="AT217" s="45">
        <v>874</v>
      </c>
      <c r="AU217" s="128" t="s">
        <v>103</v>
      </c>
      <c r="AV217" s="129" t="s">
        <v>103</v>
      </c>
      <c r="AW217" s="126" t="str">
        <f t="shared" si="87"/>
        <v/>
      </c>
      <c r="AX217" s="126" t="str">
        <f t="shared" si="88"/>
        <v/>
      </c>
      <c r="AY217" s="64" t="str">
        <f t="shared" si="89"/>
        <v/>
      </c>
      <c r="AZ217" s="97">
        <v>79.98</v>
      </c>
      <c r="BA217" s="68"/>
      <c r="BB217" s="68"/>
      <c r="BC217" s="68"/>
      <c r="BD217" s="68"/>
      <c r="BE217" s="15"/>
      <c r="BF217" s="5">
        <f t="shared" si="90"/>
        <v>10642</v>
      </c>
      <c r="BG217" s="42">
        <v>4458</v>
      </c>
      <c r="BH217" s="42">
        <v>0</v>
      </c>
      <c r="BI217" s="42"/>
      <c r="BJ217" s="42"/>
      <c r="BK217" s="42">
        <v>6184</v>
      </c>
      <c r="BL217" s="42"/>
      <c r="BM217" s="15"/>
    </row>
    <row r="218" spans="1:65" ht="17.25" outlineLevel="5" thickBot="1" x14ac:dyDescent="0.35">
      <c r="A218" s="31">
        <f t="shared" si="76"/>
        <v>6</v>
      </c>
      <c r="B218" s="32">
        <f t="shared" si="75"/>
        <v>45473</v>
      </c>
      <c r="C218" s="151">
        <v>385298</v>
      </c>
      <c r="D218" s="64">
        <f t="shared" si="81"/>
        <v>35</v>
      </c>
      <c r="E218" s="12">
        <v>35.5</v>
      </c>
      <c r="F218" s="12">
        <v>34.5</v>
      </c>
      <c r="G218" s="12"/>
      <c r="H218" s="12"/>
      <c r="I218" s="12"/>
      <c r="J218" s="12"/>
      <c r="K218" s="12"/>
      <c r="L218" s="12"/>
      <c r="M218" s="74">
        <f t="shared" si="82"/>
        <v>7.3</v>
      </c>
      <c r="N218" s="83">
        <v>7.26</v>
      </c>
      <c r="O218" s="83">
        <v>7.29</v>
      </c>
      <c r="P218" s="83"/>
      <c r="Q218" s="83"/>
      <c r="R218" s="83"/>
      <c r="S218" s="83"/>
      <c r="T218" s="83"/>
      <c r="U218" s="83"/>
      <c r="V218" s="5" t="str">
        <f t="shared" si="83"/>
        <v/>
      </c>
      <c r="W218" s="41" t="s">
        <v>103</v>
      </c>
      <c r="X218" s="41" t="s">
        <v>103</v>
      </c>
      <c r="Y218" s="41"/>
      <c r="Z218" s="41"/>
      <c r="AA218" s="41"/>
      <c r="AB218" s="41"/>
      <c r="AC218" s="41"/>
      <c r="AD218" s="41"/>
      <c r="AE218" s="5" t="str">
        <f t="shared" si="84"/>
        <v/>
      </c>
      <c r="AF218" s="41" t="s">
        <v>103</v>
      </c>
      <c r="AG218" s="41" t="s">
        <v>103</v>
      </c>
      <c r="AH218" s="41"/>
      <c r="AI218" s="41"/>
      <c r="AJ218" s="41"/>
      <c r="AK218" s="41"/>
      <c r="AL218" s="41"/>
      <c r="AM218" s="41"/>
      <c r="AN218" s="45">
        <v>30.746705710102489</v>
      </c>
      <c r="AO218" s="41">
        <v>683</v>
      </c>
      <c r="AP218" s="110" t="s">
        <v>103</v>
      </c>
      <c r="AQ218" s="111" t="s">
        <v>103</v>
      </c>
      <c r="AR218" s="126" t="str">
        <f t="shared" si="85"/>
        <v/>
      </c>
      <c r="AS218" s="126" t="str">
        <f t="shared" si="86"/>
        <v/>
      </c>
      <c r="AT218" s="45">
        <v>873</v>
      </c>
      <c r="AU218" s="128" t="s">
        <v>103</v>
      </c>
      <c r="AV218" s="129" t="s">
        <v>103</v>
      </c>
      <c r="AW218" s="126" t="str">
        <f t="shared" si="87"/>
        <v/>
      </c>
      <c r="AX218" s="126" t="str">
        <f t="shared" si="88"/>
        <v/>
      </c>
      <c r="AY218" s="64" t="str">
        <f t="shared" si="89"/>
        <v/>
      </c>
      <c r="AZ218" s="97">
        <v>80.510000000000005</v>
      </c>
      <c r="BA218" s="68"/>
      <c r="BB218" s="68"/>
      <c r="BC218" s="68"/>
      <c r="BD218" s="68"/>
      <c r="BE218" s="15"/>
      <c r="BF218" s="5">
        <f t="shared" si="90"/>
        <v>10781</v>
      </c>
      <c r="BG218" s="42">
        <v>4013</v>
      </c>
      <c r="BH218" s="42">
        <v>802</v>
      </c>
      <c r="BI218" s="42"/>
      <c r="BJ218" s="42"/>
      <c r="BK218" s="42">
        <v>5966</v>
      </c>
      <c r="BL218" s="42"/>
      <c r="BM218" s="15"/>
    </row>
    <row r="219" spans="1:65" outlineLevel="4" x14ac:dyDescent="0.3">
      <c r="A219" s="156" t="s">
        <v>40</v>
      </c>
      <c r="B219" s="157"/>
      <c r="C219" s="50">
        <f t="shared" ref="C219:BM219" si="91">SUBTOTAL(4,C189:C218)</f>
        <v>385298</v>
      </c>
      <c r="D219" s="60">
        <f t="shared" si="91"/>
        <v>36.299999999999997</v>
      </c>
      <c r="E219" s="28">
        <f t="shared" si="91"/>
        <v>36.5</v>
      </c>
      <c r="F219" s="28">
        <f t="shared" si="91"/>
        <v>36</v>
      </c>
      <c r="G219" s="28">
        <f t="shared" si="91"/>
        <v>0</v>
      </c>
      <c r="H219" s="28">
        <f t="shared" si="91"/>
        <v>0</v>
      </c>
      <c r="I219" s="28">
        <f t="shared" si="91"/>
        <v>0</v>
      </c>
      <c r="J219" s="28">
        <f t="shared" si="91"/>
        <v>0</v>
      </c>
      <c r="K219" s="28">
        <f t="shared" si="91"/>
        <v>0</v>
      </c>
      <c r="L219" s="28">
        <f t="shared" si="91"/>
        <v>0</v>
      </c>
      <c r="M219" s="71">
        <f t="shared" si="91"/>
        <v>7.4</v>
      </c>
      <c r="N219" s="82">
        <f t="shared" si="91"/>
        <v>7.42</v>
      </c>
      <c r="O219" s="82">
        <f t="shared" si="91"/>
        <v>7.42</v>
      </c>
      <c r="P219" s="82">
        <f t="shared" si="91"/>
        <v>0</v>
      </c>
      <c r="Q219" s="82">
        <f t="shared" si="91"/>
        <v>0</v>
      </c>
      <c r="R219" s="82">
        <f t="shared" si="91"/>
        <v>0</v>
      </c>
      <c r="S219" s="82">
        <f t="shared" si="91"/>
        <v>0</v>
      </c>
      <c r="T219" s="82">
        <f t="shared" si="91"/>
        <v>0</v>
      </c>
      <c r="U219" s="82">
        <f t="shared" si="91"/>
        <v>0</v>
      </c>
      <c r="V219" s="29">
        <f t="shared" si="91"/>
        <v>616.5</v>
      </c>
      <c r="W219" s="39" t="s">
        <v>103</v>
      </c>
      <c r="X219" s="39" t="s">
        <v>103</v>
      </c>
      <c r="Y219" s="39"/>
      <c r="Z219" s="39"/>
      <c r="AA219" s="39"/>
      <c r="AB219" s="39"/>
      <c r="AC219" s="39"/>
      <c r="AD219" s="39"/>
      <c r="AE219" s="29">
        <f t="shared" si="91"/>
        <v>4645</v>
      </c>
      <c r="AF219" s="39">
        <f t="shared" si="91"/>
        <v>4360</v>
      </c>
      <c r="AG219" s="39">
        <f t="shared" si="91"/>
        <v>5020</v>
      </c>
      <c r="AH219" s="39">
        <f t="shared" si="91"/>
        <v>0</v>
      </c>
      <c r="AI219" s="39">
        <f t="shared" si="91"/>
        <v>0</v>
      </c>
      <c r="AJ219" s="39">
        <f t="shared" si="91"/>
        <v>0</v>
      </c>
      <c r="AK219" s="39">
        <f t="shared" si="91"/>
        <v>0</v>
      </c>
      <c r="AL219" s="39">
        <f t="shared" si="91"/>
        <v>0</v>
      </c>
      <c r="AM219" s="39">
        <f t="shared" si="91"/>
        <v>0</v>
      </c>
      <c r="AN219" s="39">
        <f t="shared" si="91"/>
        <v>32.761310452418094</v>
      </c>
      <c r="AO219" s="39">
        <f t="shared" si="91"/>
        <v>994</v>
      </c>
      <c r="AP219" s="104">
        <f t="shared" si="91"/>
        <v>4.4000000000000004</v>
      </c>
      <c r="AQ219" s="105">
        <f t="shared" si="91"/>
        <v>3.62</v>
      </c>
      <c r="AR219" s="106">
        <f t="shared" si="91"/>
        <v>82.608695652173907</v>
      </c>
      <c r="AS219" s="106">
        <f t="shared" si="91"/>
        <v>20.873786407766985</v>
      </c>
      <c r="AT219" s="107">
        <f t="shared" si="91"/>
        <v>1219</v>
      </c>
      <c r="AU219" s="108">
        <f t="shared" si="91"/>
        <v>3.05</v>
      </c>
      <c r="AV219" s="109">
        <f t="shared" si="91"/>
        <v>2.02</v>
      </c>
      <c r="AW219" s="106">
        <f t="shared" si="91"/>
        <v>68.474576271186436</v>
      </c>
      <c r="AX219" s="106">
        <f t="shared" si="91"/>
        <v>34.426229508196712</v>
      </c>
      <c r="AY219" s="60">
        <f t="shared" si="91"/>
        <v>57.222844344904786</v>
      </c>
      <c r="AZ219" s="96">
        <f t="shared" si="91"/>
        <v>80.86</v>
      </c>
      <c r="BA219" s="67">
        <f t="shared" si="91"/>
        <v>65.8</v>
      </c>
      <c r="BB219" s="67">
        <f t="shared" si="91"/>
        <v>37.1</v>
      </c>
      <c r="BC219" s="67">
        <f t="shared" si="91"/>
        <v>5553</v>
      </c>
      <c r="BD219" s="67">
        <f t="shared" si="91"/>
        <v>0</v>
      </c>
      <c r="BE219" s="27">
        <f t="shared" si="91"/>
        <v>0</v>
      </c>
      <c r="BF219" s="29">
        <f t="shared" si="91"/>
        <v>12888</v>
      </c>
      <c r="BG219" s="39">
        <f t="shared" si="91"/>
        <v>5711</v>
      </c>
      <c r="BH219" s="40">
        <f t="shared" si="91"/>
        <v>2352</v>
      </c>
      <c r="BI219" s="40">
        <f t="shared" si="91"/>
        <v>0</v>
      </c>
      <c r="BJ219" s="40">
        <f t="shared" si="91"/>
        <v>0</v>
      </c>
      <c r="BK219" s="40">
        <f t="shared" si="91"/>
        <v>6360</v>
      </c>
      <c r="BL219" s="40">
        <f t="shared" si="91"/>
        <v>0</v>
      </c>
      <c r="BM219" s="27">
        <f t="shared" si="91"/>
        <v>0</v>
      </c>
    </row>
    <row r="220" spans="1:65" outlineLevel="3" x14ac:dyDescent="0.3">
      <c r="A220" s="158" t="s">
        <v>29</v>
      </c>
      <c r="B220" s="159"/>
      <c r="C220" s="51">
        <f t="shared" ref="C220:BM220" si="92">SUBTOTAL(5,C189:C218)</f>
        <v>275886</v>
      </c>
      <c r="D220" s="61">
        <f t="shared" si="92"/>
        <v>33.799999999999997</v>
      </c>
      <c r="E220" s="12">
        <f t="shared" si="92"/>
        <v>33.5</v>
      </c>
      <c r="F220" s="12">
        <f t="shared" si="92"/>
        <v>33.5</v>
      </c>
      <c r="G220" s="12">
        <f t="shared" si="92"/>
        <v>0</v>
      </c>
      <c r="H220" s="12">
        <f t="shared" si="92"/>
        <v>0</v>
      </c>
      <c r="I220" s="12">
        <f t="shared" si="92"/>
        <v>0</v>
      </c>
      <c r="J220" s="12">
        <f t="shared" si="92"/>
        <v>0</v>
      </c>
      <c r="K220" s="12">
        <f t="shared" si="92"/>
        <v>0</v>
      </c>
      <c r="L220" s="12">
        <f t="shared" si="92"/>
        <v>0</v>
      </c>
      <c r="M220" s="72">
        <f t="shared" si="92"/>
        <v>7.3</v>
      </c>
      <c r="N220" s="83">
        <f t="shared" si="92"/>
        <v>7.25</v>
      </c>
      <c r="O220" s="83">
        <f t="shared" si="92"/>
        <v>7.24</v>
      </c>
      <c r="P220" s="83">
        <f t="shared" si="92"/>
        <v>0</v>
      </c>
      <c r="Q220" s="83">
        <f t="shared" si="92"/>
        <v>0</v>
      </c>
      <c r="R220" s="83">
        <f t="shared" si="92"/>
        <v>0</v>
      </c>
      <c r="S220" s="83">
        <f t="shared" si="92"/>
        <v>0</v>
      </c>
      <c r="T220" s="83">
        <f t="shared" si="92"/>
        <v>0</v>
      </c>
      <c r="U220" s="83">
        <f t="shared" si="92"/>
        <v>0</v>
      </c>
      <c r="V220" s="6">
        <f t="shared" si="92"/>
        <v>131.5</v>
      </c>
      <c r="W220" s="41">
        <f t="shared" si="92"/>
        <v>120</v>
      </c>
      <c r="X220" s="41">
        <f t="shared" si="92"/>
        <v>143</v>
      </c>
      <c r="Y220" s="41">
        <f t="shared" si="92"/>
        <v>0</v>
      </c>
      <c r="Z220" s="41">
        <f t="shared" si="92"/>
        <v>0</v>
      </c>
      <c r="AA220" s="41">
        <f t="shared" si="92"/>
        <v>0</v>
      </c>
      <c r="AB220" s="41">
        <f t="shared" si="92"/>
        <v>0</v>
      </c>
      <c r="AC220" s="41">
        <f t="shared" si="92"/>
        <v>0</v>
      </c>
      <c r="AD220" s="41">
        <f t="shared" si="92"/>
        <v>0</v>
      </c>
      <c r="AE220" s="6">
        <f t="shared" si="92"/>
        <v>4112.5</v>
      </c>
      <c r="AF220" s="41">
        <f t="shared" si="92"/>
        <v>3980</v>
      </c>
      <c r="AG220" s="41">
        <f t="shared" si="92"/>
        <v>4245</v>
      </c>
      <c r="AH220" s="41">
        <f t="shared" si="92"/>
        <v>0</v>
      </c>
      <c r="AI220" s="41">
        <f t="shared" si="92"/>
        <v>0</v>
      </c>
      <c r="AJ220" s="41">
        <f t="shared" si="92"/>
        <v>0</v>
      </c>
      <c r="AK220" s="41">
        <f t="shared" si="92"/>
        <v>0</v>
      </c>
      <c r="AL220" s="41">
        <f t="shared" si="92"/>
        <v>0</v>
      </c>
      <c r="AM220" s="41">
        <f t="shared" si="92"/>
        <v>0</v>
      </c>
      <c r="AN220" s="41">
        <f t="shared" si="92"/>
        <v>21.12676056338028</v>
      </c>
      <c r="AO220" s="41">
        <f t="shared" si="92"/>
        <v>641</v>
      </c>
      <c r="AP220" s="110">
        <f t="shared" si="92"/>
        <v>4.12</v>
      </c>
      <c r="AQ220" s="111">
        <f t="shared" si="92"/>
        <v>3.26</v>
      </c>
      <c r="AR220" s="112">
        <f t="shared" si="92"/>
        <v>79.126213592233015</v>
      </c>
      <c r="AS220" s="112">
        <f t="shared" si="92"/>
        <v>17.391304347826093</v>
      </c>
      <c r="AT220" s="113">
        <f t="shared" si="92"/>
        <v>549</v>
      </c>
      <c r="AU220" s="114">
        <f t="shared" si="92"/>
        <v>2.78</v>
      </c>
      <c r="AV220" s="115">
        <f t="shared" si="92"/>
        <v>1.85</v>
      </c>
      <c r="AW220" s="112">
        <f t="shared" si="92"/>
        <v>65.573770491803288</v>
      </c>
      <c r="AX220" s="112">
        <f t="shared" si="92"/>
        <v>31.525423728813564</v>
      </c>
      <c r="AY220" s="61">
        <f t="shared" si="92"/>
        <v>42.700705851309486</v>
      </c>
      <c r="AZ220" s="97">
        <f t="shared" si="92"/>
        <v>77.48</v>
      </c>
      <c r="BA220" s="68">
        <f t="shared" si="92"/>
        <v>62.1</v>
      </c>
      <c r="BB220" s="68">
        <f t="shared" si="92"/>
        <v>33.5</v>
      </c>
      <c r="BC220" s="68">
        <f t="shared" si="92"/>
        <v>0</v>
      </c>
      <c r="BD220" s="68">
        <f t="shared" si="92"/>
        <v>0</v>
      </c>
      <c r="BE220" s="15">
        <f t="shared" si="92"/>
        <v>0</v>
      </c>
      <c r="BF220" s="6">
        <f t="shared" si="92"/>
        <v>466</v>
      </c>
      <c r="BG220" s="41">
        <f t="shared" si="92"/>
        <v>0</v>
      </c>
      <c r="BH220" s="42">
        <f t="shared" si="92"/>
        <v>0</v>
      </c>
      <c r="BI220" s="42">
        <f t="shared" si="92"/>
        <v>0</v>
      </c>
      <c r="BJ220" s="42">
        <f t="shared" si="92"/>
        <v>0</v>
      </c>
      <c r="BK220" s="42">
        <f t="shared" si="92"/>
        <v>466</v>
      </c>
      <c r="BL220" s="42">
        <f t="shared" si="92"/>
        <v>0</v>
      </c>
      <c r="BM220" s="15">
        <f t="shared" si="92"/>
        <v>0</v>
      </c>
    </row>
    <row r="221" spans="1:65" outlineLevel="2" x14ac:dyDescent="0.3">
      <c r="A221" s="158" t="s">
        <v>18</v>
      </c>
      <c r="B221" s="159"/>
      <c r="C221" s="51">
        <f>IFERROR(SUBTOTAL(1,C189:C218),"")</f>
        <v>328744.36666666664</v>
      </c>
      <c r="D221" s="61">
        <f t="shared" ref="D221:BM221" si="93">IFERROR(SUBTOTAL(1,D189:D218),"")</f>
        <v>34.603333333333332</v>
      </c>
      <c r="E221" s="12">
        <f t="shared" si="93"/>
        <v>34.616666666666667</v>
      </c>
      <c r="F221" s="12">
        <f t="shared" si="93"/>
        <v>34.549999999999997</v>
      </c>
      <c r="G221" s="12" t="str">
        <f t="shared" si="93"/>
        <v/>
      </c>
      <c r="H221" s="12" t="str">
        <f t="shared" si="93"/>
        <v/>
      </c>
      <c r="I221" s="12" t="str">
        <f t="shared" si="93"/>
        <v/>
      </c>
      <c r="J221" s="12" t="str">
        <f t="shared" si="93"/>
        <v/>
      </c>
      <c r="K221" s="12" t="str">
        <f t="shared" si="93"/>
        <v/>
      </c>
      <c r="L221" s="12" t="str">
        <f t="shared" si="93"/>
        <v/>
      </c>
      <c r="M221" s="72">
        <f t="shared" si="93"/>
        <v>7.3333333333333393</v>
      </c>
      <c r="N221" s="83">
        <f t="shared" si="93"/>
        <v>7.3163333333333327</v>
      </c>
      <c r="O221" s="83">
        <f t="shared" si="93"/>
        <v>7.3253333333333348</v>
      </c>
      <c r="P221" s="83" t="str">
        <f t="shared" si="93"/>
        <v/>
      </c>
      <c r="Q221" s="83" t="str">
        <f t="shared" si="93"/>
        <v/>
      </c>
      <c r="R221" s="83" t="str">
        <f t="shared" si="93"/>
        <v/>
      </c>
      <c r="S221" s="83" t="str">
        <f t="shared" si="93"/>
        <v/>
      </c>
      <c r="T221" s="83" t="str">
        <f t="shared" si="93"/>
        <v/>
      </c>
      <c r="U221" s="83" t="str">
        <f t="shared" si="93"/>
        <v/>
      </c>
      <c r="V221" s="6">
        <f t="shared" si="93"/>
        <v>413.5</v>
      </c>
      <c r="W221" s="41">
        <f t="shared" si="93"/>
        <v>406.33333333333331</v>
      </c>
      <c r="X221" s="41">
        <f t="shared" si="93"/>
        <v>420.66666666666669</v>
      </c>
      <c r="Y221" s="41" t="str">
        <f t="shared" si="93"/>
        <v/>
      </c>
      <c r="Z221" s="41" t="str">
        <f t="shared" si="93"/>
        <v/>
      </c>
      <c r="AA221" s="41" t="str">
        <f t="shared" si="93"/>
        <v/>
      </c>
      <c r="AB221" s="41" t="str">
        <f t="shared" si="93"/>
        <v/>
      </c>
      <c r="AC221" s="41" t="str">
        <f t="shared" si="93"/>
        <v/>
      </c>
      <c r="AD221" s="41" t="str">
        <f t="shared" si="93"/>
        <v/>
      </c>
      <c r="AE221" s="6">
        <f t="shared" si="93"/>
        <v>4430.833333333333</v>
      </c>
      <c r="AF221" s="41">
        <f t="shared" si="93"/>
        <v>4203.333333333333</v>
      </c>
      <c r="AG221" s="41">
        <f t="shared" si="93"/>
        <v>4658.333333333333</v>
      </c>
      <c r="AH221" s="41" t="str">
        <f t="shared" si="93"/>
        <v/>
      </c>
      <c r="AI221" s="41" t="str">
        <f t="shared" si="93"/>
        <v/>
      </c>
      <c r="AJ221" s="41" t="str">
        <f t="shared" si="93"/>
        <v/>
      </c>
      <c r="AK221" s="41" t="str">
        <f t="shared" si="93"/>
        <v/>
      </c>
      <c r="AL221" s="41" t="str">
        <f t="shared" si="93"/>
        <v/>
      </c>
      <c r="AM221" s="41" t="str">
        <f t="shared" si="93"/>
        <v/>
      </c>
      <c r="AN221" s="41">
        <f t="shared" si="93"/>
        <v>25.940123945732942</v>
      </c>
      <c r="AO221" s="41">
        <f t="shared" si="93"/>
        <v>818.86666666666667</v>
      </c>
      <c r="AP221" s="110">
        <f t="shared" si="93"/>
        <v>4.2974999999999994</v>
      </c>
      <c r="AQ221" s="111">
        <f t="shared" si="93"/>
        <v>3.4924999999999997</v>
      </c>
      <c r="AR221" s="112">
        <f t="shared" si="93"/>
        <v>81.23446726881842</v>
      </c>
      <c r="AS221" s="112">
        <f t="shared" si="93"/>
        <v>18.765532731181569</v>
      </c>
      <c r="AT221" s="113">
        <f t="shared" si="93"/>
        <v>932.73333333333335</v>
      </c>
      <c r="AU221" s="114">
        <f t="shared" si="93"/>
        <v>2.9075000000000002</v>
      </c>
      <c r="AV221" s="115">
        <f t="shared" si="93"/>
        <v>1.9449999999999998</v>
      </c>
      <c r="AW221" s="112">
        <f t="shared" si="93"/>
        <v>66.903163303141724</v>
      </c>
      <c r="AX221" s="112">
        <f t="shared" si="93"/>
        <v>33.096836696858276</v>
      </c>
      <c r="AY221" s="61">
        <f t="shared" si="93"/>
        <v>53.044748639021009</v>
      </c>
      <c r="AZ221" s="97">
        <f t="shared" si="93"/>
        <v>79.293666666666695</v>
      </c>
      <c r="BA221" s="68">
        <f t="shared" si="93"/>
        <v>63.100000000000009</v>
      </c>
      <c r="BB221" s="68">
        <f t="shared" si="93"/>
        <v>36.024999999999999</v>
      </c>
      <c r="BC221" s="68">
        <f t="shared" si="93"/>
        <v>3065</v>
      </c>
      <c r="BD221" s="68" t="str">
        <f t="shared" si="93"/>
        <v/>
      </c>
      <c r="BE221" s="15" t="str">
        <f>IFERROR(SUBTOTAL(1,BE189:BE218),"")</f>
        <v/>
      </c>
      <c r="BF221" s="6">
        <f t="shared" si="93"/>
        <v>10200.333333333334</v>
      </c>
      <c r="BG221" s="41">
        <f t="shared" si="93"/>
        <v>2832.8</v>
      </c>
      <c r="BH221" s="42">
        <f t="shared" si="93"/>
        <v>1819.8965517241379</v>
      </c>
      <c r="BI221" s="42" t="str">
        <f t="shared" si="93"/>
        <v/>
      </c>
      <c r="BJ221" s="42" t="str">
        <f t="shared" si="93"/>
        <v/>
      </c>
      <c r="BK221" s="42">
        <f t="shared" si="93"/>
        <v>5608.3</v>
      </c>
      <c r="BL221" s="42" t="str">
        <f t="shared" si="93"/>
        <v/>
      </c>
      <c r="BM221" s="15" t="str">
        <f t="shared" si="93"/>
        <v/>
      </c>
    </row>
    <row r="222" spans="1:65" ht="17.25" outlineLevel="1" thickBot="1" x14ac:dyDescent="0.35">
      <c r="A222" s="160" t="s">
        <v>55</v>
      </c>
      <c r="B222" s="161"/>
      <c r="C222" s="52">
        <f>SUBTOTAL(9,C189:C218)</f>
        <v>9862331</v>
      </c>
      <c r="D222" s="62"/>
      <c r="E222" s="30"/>
      <c r="F222" s="30"/>
      <c r="G222" s="30"/>
      <c r="H222" s="30"/>
      <c r="I222" s="30"/>
      <c r="J222" s="30"/>
      <c r="K222" s="30"/>
      <c r="L222" s="30"/>
      <c r="M222" s="73"/>
      <c r="N222" s="84"/>
      <c r="O222" s="84"/>
      <c r="P222" s="84"/>
      <c r="Q222" s="84"/>
      <c r="R222" s="84"/>
      <c r="S222" s="84"/>
      <c r="T222" s="84"/>
      <c r="U222" s="84"/>
      <c r="V222" s="93"/>
      <c r="W222" s="94"/>
      <c r="X222" s="94"/>
      <c r="Y222" s="94"/>
      <c r="Z222" s="94"/>
      <c r="AA222" s="94"/>
      <c r="AB222" s="94"/>
      <c r="AC222" s="94"/>
      <c r="AD222" s="94"/>
      <c r="AE222" s="93"/>
      <c r="AF222" s="94"/>
      <c r="AG222" s="94"/>
      <c r="AH222" s="94"/>
      <c r="AI222" s="94"/>
      <c r="AJ222" s="94"/>
      <c r="AK222" s="94"/>
      <c r="AL222" s="94"/>
      <c r="AM222" s="94"/>
      <c r="AN222" s="94"/>
      <c r="AO222" s="43">
        <f>SUBTOTAL(9,AO189:AO218)</f>
        <v>24566</v>
      </c>
      <c r="AP222" s="116"/>
      <c r="AQ222" s="117"/>
      <c r="AR222" s="118"/>
      <c r="AS222" s="118"/>
      <c r="AT222" s="119">
        <f>SUBTOTAL(9,AT189:AT218)</f>
        <v>27982</v>
      </c>
      <c r="AU222" s="120"/>
      <c r="AV222" s="121"/>
      <c r="AW222" s="118"/>
      <c r="AX222" s="118"/>
      <c r="AY222" s="62"/>
      <c r="AZ222" s="98"/>
      <c r="BA222" s="69"/>
      <c r="BB222" s="69"/>
      <c r="BC222" s="69"/>
      <c r="BD222" s="69"/>
      <c r="BE222" s="16">
        <f>SUBTOTAL(9,BE189:BE218)</f>
        <v>0</v>
      </c>
      <c r="BF222" s="7">
        <f t="shared" ref="BF222:BM222" si="94">SUBTOTAL(9,BF189:BF218)</f>
        <v>306010</v>
      </c>
      <c r="BG222" s="43">
        <f t="shared" si="94"/>
        <v>84984</v>
      </c>
      <c r="BH222" s="44">
        <f t="shared" si="94"/>
        <v>52777</v>
      </c>
      <c r="BI222" s="44">
        <f t="shared" si="94"/>
        <v>0</v>
      </c>
      <c r="BJ222" s="44">
        <f t="shared" si="94"/>
        <v>0</v>
      </c>
      <c r="BK222" s="44">
        <f t="shared" si="94"/>
        <v>168249</v>
      </c>
      <c r="BL222" s="44">
        <f t="shared" si="94"/>
        <v>0</v>
      </c>
      <c r="BM222" s="16">
        <f t="shared" si="94"/>
        <v>0</v>
      </c>
    </row>
    <row r="223" spans="1:65" outlineLevel="5" x14ac:dyDescent="0.3">
      <c r="A223" s="21">
        <f t="shared" si="76"/>
        <v>7</v>
      </c>
      <c r="B223" s="9">
        <f>B218+1</f>
        <v>45474</v>
      </c>
      <c r="C223" s="150">
        <v>387519</v>
      </c>
      <c r="D223" s="64">
        <f t="shared" ref="D223:D253" si="95">IFERROR(ROUND(AVERAGE(E223:L223),1),"")</f>
        <v>34.799999999999997</v>
      </c>
      <c r="E223" s="12">
        <v>35</v>
      </c>
      <c r="F223" s="12">
        <v>34.5</v>
      </c>
      <c r="G223" s="12"/>
      <c r="H223" s="12"/>
      <c r="I223" s="12"/>
      <c r="J223" s="12"/>
      <c r="K223" s="12"/>
      <c r="L223" s="12"/>
      <c r="M223" s="74">
        <f t="shared" ref="M223:M253" si="96">IFERROR(ROUND(AVERAGE(N223:U223),1),"")</f>
        <v>7.3</v>
      </c>
      <c r="N223" s="83">
        <v>7.3</v>
      </c>
      <c r="O223" s="83">
        <v>7.32</v>
      </c>
      <c r="P223" s="83"/>
      <c r="Q223" s="83"/>
      <c r="R223" s="83"/>
      <c r="S223" s="83"/>
      <c r="T223" s="83"/>
      <c r="U223" s="83"/>
      <c r="V223" s="5" t="str">
        <f t="shared" ref="V223:V253" si="97">IFERROR(ROUND(AVERAGE(W223:AD223),1),"")</f>
        <v/>
      </c>
      <c r="W223" s="41" t="s">
        <v>103</v>
      </c>
      <c r="X223" s="41" t="s">
        <v>103</v>
      </c>
      <c r="Y223" s="41"/>
      <c r="Z223" s="41"/>
      <c r="AA223" s="41"/>
      <c r="AB223" s="41"/>
      <c r="AC223" s="41"/>
      <c r="AD223" s="41"/>
      <c r="AE223" s="5" t="str">
        <f t="shared" ref="AE223:AE253" si="98">IFERROR(ROUND(AVERAGE(AF223:AM223),1),"")</f>
        <v/>
      </c>
      <c r="AF223" s="41" t="s">
        <v>103</v>
      </c>
      <c r="AG223" s="41" t="s">
        <v>103</v>
      </c>
      <c r="AH223" s="41"/>
      <c r="AI223" s="41"/>
      <c r="AJ223" s="41"/>
      <c r="AK223" s="41"/>
      <c r="AL223" s="41"/>
      <c r="AM223" s="41"/>
      <c r="AN223" s="45">
        <v>26.054590570719604</v>
      </c>
      <c r="AO223" s="41">
        <v>806</v>
      </c>
      <c r="AP223" s="110"/>
      <c r="AQ223" s="111"/>
      <c r="AR223" s="126" t="str">
        <f t="shared" ref="AR223:AR253" si="99">IFERROR(AQ223/AP223*100,"")</f>
        <v/>
      </c>
      <c r="AS223" s="126" t="str">
        <f t="shared" ref="AS223:AS253" si="100">IFERROR(100-AR223,"")</f>
        <v/>
      </c>
      <c r="AT223" s="45">
        <v>955</v>
      </c>
      <c r="AU223" s="128" t="s">
        <v>103</v>
      </c>
      <c r="AV223" s="129" t="s">
        <v>103</v>
      </c>
      <c r="AW223" s="126" t="str">
        <f t="shared" ref="AW223:AW253" si="101">IFERROR(AV223/AU223*100,"")</f>
        <v/>
      </c>
      <c r="AX223" s="126" t="str">
        <f t="shared" ref="AX223:AX253" si="102">IFERROR(100-AW223,"")</f>
        <v/>
      </c>
      <c r="AY223" s="64" t="str">
        <f t="shared" ref="AY223:AY253" si="103">IFERROR((1-((AW223*AS223)/(AX223*AR223)))*100,"")</f>
        <v/>
      </c>
      <c r="AZ223" s="97">
        <v>80.91</v>
      </c>
      <c r="BA223" s="68"/>
      <c r="BB223" s="68"/>
      <c r="BC223" s="68"/>
      <c r="BD223" s="68"/>
      <c r="BE223" s="15"/>
      <c r="BF223" s="5">
        <f t="shared" ref="BF223:BF253" si="104">IF(SUM(BG223:BM223)=0,"",SUM(BG223:BM223))</f>
        <v>9819</v>
      </c>
      <c r="BG223" s="42">
        <v>4572</v>
      </c>
      <c r="BH223" s="42">
        <v>0</v>
      </c>
      <c r="BI223" s="42"/>
      <c r="BJ223" s="42"/>
      <c r="BK223" s="42">
        <v>5247</v>
      </c>
      <c r="BL223" s="42"/>
      <c r="BM223" s="15"/>
    </row>
    <row r="224" spans="1:65" outlineLevel="5" x14ac:dyDescent="0.3">
      <c r="A224" s="22">
        <f t="shared" si="76"/>
        <v>7</v>
      </c>
      <c r="B224" s="9">
        <f t="shared" ref="B224:B287" si="105">B223+1</f>
        <v>45475</v>
      </c>
      <c r="C224" s="150">
        <v>387866</v>
      </c>
      <c r="D224" s="64">
        <f t="shared" si="95"/>
        <v>35</v>
      </c>
      <c r="E224" s="12">
        <v>35</v>
      </c>
      <c r="F224" s="12">
        <v>35</v>
      </c>
      <c r="G224" s="12"/>
      <c r="H224" s="12"/>
      <c r="I224" s="12"/>
      <c r="J224" s="12"/>
      <c r="K224" s="12"/>
      <c r="L224" s="12"/>
      <c r="M224" s="74">
        <f t="shared" si="96"/>
        <v>7.2</v>
      </c>
      <c r="N224" s="83">
        <v>7.2</v>
      </c>
      <c r="O224" s="83">
        <v>7.23</v>
      </c>
      <c r="P224" s="83"/>
      <c r="Q224" s="83"/>
      <c r="R224" s="83"/>
      <c r="S224" s="83"/>
      <c r="T224" s="83"/>
      <c r="U224" s="83"/>
      <c r="V224" s="5" t="str">
        <f t="shared" si="97"/>
        <v/>
      </c>
      <c r="W224" s="41" t="s">
        <v>103</v>
      </c>
      <c r="X224" s="41" t="s">
        <v>103</v>
      </c>
      <c r="Y224" s="41"/>
      <c r="Z224" s="41"/>
      <c r="AA224" s="41"/>
      <c r="AB224" s="41"/>
      <c r="AC224" s="41"/>
      <c r="AD224" s="41"/>
      <c r="AE224" s="5" t="str">
        <f t="shared" si="98"/>
        <v/>
      </c>
      <c r="AF224" s="41" t="s">
        <v>103</v>
      </c>
      <c r="AG224" s="41" t="s">
        <v>103</v>
      </c>
      <c r="AH224" s="41"/>
      <c r="AI224" s="41"/>
      <c r="AJ224" s="41"/>
      <c r="AK224" s="41"/>
      <c r="AL224" s="41"/>
      <c r="AM224" s="41"/>
      <c r="AN224" s="45">
        <v>31.914893617021278</v>
      </c>
      <c r="AO224" s="41">
        <v>658</v>
      </c>
      <c r="AP224" s="110"/>
      <c r="AQ224" s="111"/>
      <c r="AR224" s="126" t="str">
        <f t="shared" si="99"/>
        <v/>
      </c>
      <c r="AS224" s="126" t="str">
        <f t="shared" si="100"/>
        <v/>
      </c>
      <c r="AT224" s="45">
        <v>875</v>
      </c>
      <c r="AU224" s="128" t="s">
        <v>103</v>
      </c>
      <c r="AV224" s="129" t="s">
        <v>103</v>
      </c>
      <c r="AW224" s="126" t="str">
        <f t="shared" si="101"/>
        <v/>
      </c>
      <c r="AX224" s="126" t="str">
        <f t="shared" si="102"/>
        <v/>
      </c>
      <c r="AY224" s="64" t="str">
        <f t="shared" si="103"/>
        <v/>
      </c>
      <c r="AZ224" s="97">
        <v>81.239999999999995</v>
      </c>
      <c r="BA224" s="68"/>
      <c r="BB224" s="68"/>
      <c r="BC224" s="68"/>
      <c r="BD224" s="68"/>
      <c r="BE224" s="15"/>
      <c r="BF224" s="5">
        <f t="shared" si="104"/>
        <v>9452</v>
      </c>
      <c r="BG224" s="42">
        <v>4787</v>
      </c>
      <c r="BH224" s="42">
        <v>1902</v>
      </c>
      <c r="BI224" s="42"/>
      <c r="BJ224" s="42"/>
      <c r="BK224" s="42">
        <v>2763</v>
      </c>
      <c r="BL224" s="42"/>
      <c r="BM224" s="15"/>
    </row>
    <row r="225" spans="1:65" outlineLevel="5" x14ac:dyDescent="0.3">
      <c r="A225" s="22">
        <f t="shared" si="76"/>
        <v>7</v>
      </c>
      <c r="B225" s="9">
        <f t="shared" si="105"/>
        <v>45476</v>
      </c>
      <c r="C225" s="150">
        <v>380817</v>
      </c>
      <c r="D225" s="64">
        <f t="shared" si="95"/>
        <v>35</v>
      </c>
      <c r="E225" s="12">
        <v>35</v>
      </c>
      <c r="F225" s="12">
        <v>35</v>
      </c>
      <c r="G225" s="12"/>
      <c r="H225" s="12"/>
      <c r="I225" s="12"/>
      <c r="J225" s="12"/>
      <c r="K225" s="12"/>
      <c r="L225" s="12"/>
      <c r="M225" s="74">
        <f t="shared" si="96"/>
        <v>7.2</v>
      </c>
      <c r="N225" s="83">
        <v>7.16</v>
      </c>
      <c r="O225" s="83">
        <v>7.14</v>
      </c>
      <c r="P225" s="83"/>
      <c r="Q225" s="83"/>
      <c r="R225" s="83"/>
      <c r="S225" s="83"/>
      <c r="T225" s="83"/>
      <c r="U225" s="83"/>
      <c r="V225" s="5" t="str">
        <f t="shared" si="97"/>
        <v/>
      </c>
      <c r="W225" s="41" t="s">
        <v>103</v>
      </c>
      <c r="X225" s="41" t="s">
        <v>103</v>
      </c>
      <c r="Y225" s="41"/>
      <c r="Z225" s="41"/>
      <c r="AA225" s="41"/>
      <c r="AB225" s="41"/>
      <c r="AC225" s="41"/>
      <c r="AD225" s="41"/>
      <c r="AE225" s="5" t="str">
        <f t="shared" si="98"/>
        <v/>
      </c>
      <c r="AF225" s="41" t="s">
        <v>103</v>
      </c>
      <c r="AG225" s="41" t="s">
        <v>103</v>
      </c>
      <c r="AH225" s="41"/>
      <c r="AI225" s="41"/>
      <c r="AJ225" s="41"/>
      <c r="AK225" s="41"/>
      <c r="AL225" s="41"/>
      <c r="AM225" s="41"/>
      <c r="AN225" s="45">
        <v>24.970273483947683</v>
      </c>
      <c r="AO225" s="41">
        <v>841</v>
      </c>
      <c r="AP225" s="110"/>
      <c r="AQ225" s="110"/>
      <c r="AR225" s="126" t="str">
        <f t="shared" si="99"/>
        <v/>
      </c>
      <c r="AS225" s="126" t="str">
        <f t="shared" si="100"/>
        <v/>
      </c>
      <c r="AT225" s="45">
        <v>981</v>
      </c>
      <c r="AU225" s="128" t="s">
        <v>103</v>
      </c>
      <c r="AV225" s="129" t="s">
        <v>103</v>
      </c>
      <c r="AW225" s="126" t="str">
        <f t="shared" si="101"/>
        <v/>
      </c>
      <c r="AX225" s="126" t="str">
        <f t="shared" si="102"/>
        <v/>
      </c>
      <c r="AY225" s="64" t="str">
        <f t="shared" si="103"/>
        <v/>
      </c>
      <c r="AZ225" s="97">
        <v>81.239999999999995</v>
      </c>
      <c r="BA225" s="68">
        <v>65.010000000000005</v>
      </c>
      <c r="BB225" s="68">
        <v>33.979999999999997</v>
      </c>
      <c r="BC225" s="68">
        <v>3</v>
      </c>
      <c r="BD225" s="68"/>
      <c r="BE225" s="15"/>
      <c r="BF225" s="5">
        <f t="shared" si="104"/>
        <v>8145</v>
      </c>
      <c r="BG225" s="42">
        <v>2049</v>
      </c>
      <c r="BH225" s="42">
        <v>0</v>
      </c>
      <c r="BI225" s="42"/>
      <c r="BJ225" s="42"/>
      <c r="BK225" s="42">
        <v>6096</v>
      </c>
      <c r="BL225" s="42"/>
      <c r="BM225" s="15"/>
    </row>
    <row r="226" spans="1:65" outlineLevel="5" x14ac:dyDescent="0.3">
      <c r="A226" s="22">
        <f t="shared" si="76"/>
        <v>7</v>
      </c>
      <c r="B226" s="9">
        <f t="shared" si="105"/>
        <v>45477</v>
      </c>
      <c r="C226" s="150">
        <v>379028</v>
      </c>
      <c r="D226" s="64">
        <f t="shared" si="95"/>
        <v>34.700000000000003</v>
      </c>
      <c r="E226" s="12">
        <v>35.4</v>
      </c>
      <c r="F226" s="12">
        <v>34</v>
      </c>
      <c r="G226" s="12"/>
      <c r="H226" s="12"/>
      <c r="I226" s="12"/>
      <c r="J226" s="12"/>
      <c r="K226" s="12"/>
      <c r="L226" s="12"/>
      <c r="M226" s="74">
        <f t="shared" si="96"/>
        <v>7.2</v>
      </c>
      <c r="N226" s="83">
        <v>7.18</v>
      </c>
      <c r="O226" s="83">
        <v>7.2</v>
      </c>
      <c r="P226" s="83"/>
      <c r="Q226" s="83"/>
      <c r="R226" s="83"/>
      <c r="S226" s="83"/>
      <c r="T226" s="83"/>
      <c r="U226" s="83"/>
      <c r="V226" s="5">
        <f t="shared" si="97"/>
        <v>393</v>
      </c>
      <c r="W226" s="41">
        <v>369</v>
      </c>
      <c r="X226" s="41">
        <v>417</v>
      </c>
      <c r="Y226" s="41"/>
      <c r="Z226" s="41"/>
      <c r="AA226" s="41"/>
      <c r="AB226" s="41"/>
      <c r="AC226" s="41"/>
      <c r="AD226" s="41"/>
      <c r="AE226" s="5">
        <f t="shared" si="98"/>
        <v>4500</v>
      </c>
      <c r="AF226" s="41">
        <v>4600</v>
      </c>
      <c r="AG226" s="41">
        <v>4400</v>
      </c>
      <c r="AH226" s="41"/>
      <c r="AI226" s="41"/>
      <c r="AJ226" s="41"/>
      <c r="AK226" s="41"/>
      <c r="AL226" s="41"/>
      <c r="AM226" s="41"/>
      <c r="AN226" s="45">
        <v>28.688524590163933</v>
      </c>
      <c r="AO226" s="41">
        <v>732</v>
      </c>
      <c r="AP226" s="110">
        <v>3.31</v>
      </c>
      <c r="AQ226" s="110">
        <v>2.64</v>
      </c>
      <c r="AR226" s="126">
        <f t="shared" si="99"/>
        <v>79.758308157099705</v>
      </c>
      <c r="AS226" s="126">
        <f t="shared" si="100"/>
        <v>20.241691842900295</v>
      </c>
      <c r="AT226" s="45">
        <v>845</v>
      </c>
      <c r="AU226" s="128">
        <v>2.81</v>
      </c>
      <c r="AV226" s="128">
        <v>1.93</v>
      </c>
      <c r="AW226" s="126">
        <f t="shared" si="101"/>
        <v>68.683274021352318</v>
      </c>
      <c r="AX226" s="126">
        <f t="shared" si="102"/>
        <v>31.316725978647682</v>
      </c>
      <c r="AY226" s="64">
        <f t="shared" si="103"/>
        <v>44.339703856749324</v>
      </c>
      <c r="AZ226" s="97">
        <v>80.28</v>
      </c>
      <c r="BA226" s="68"/>
      <c r="BB226" s="68"/>
      <c r="BC226" s="68"/>
      <c r="BD226" s="68"/>
      <c r="BE226" s="15"/>
      <c r="BF226" s="5">
        <f t="shared" si="104"/>
        <v>8370</v>
      </c>
      <c r="BG226" s="42">
        <v>2297</v>
      </c>
      <c r="BH226" s="42">
        <v>0</v>
      </c>
      <c r="BI226" s="42"/>
      <c r="BJ226" s="42"/>
      <c r="BK226" s="42">
        <v>6073</v>
      </c>
      <c r="BL226" s="42"/>
      <c r="BM226" s="15"/>
    </row>
    <row r="227" spans="1:65" outlineLevel="5" x14ac:dyDescent="0.3">
      <c r="A227" s="22">
        <f t="shared" si="76"/>
        <v>7</v>
      </c>
      <c r="B227" s="9">
        <f t="shared" si="105"/>
        <v>45478</v>
      </c>
      <c r="C227" s="150">
        <v>395481</v>
      </c>
      <c r="D227" s="64">
        <f t="shared" si="95"/>
        <v>34.799999999999997</v>
      </c>
      <c r="E227" s="12">
        <v>35</v>
      </c>
      <c r="F227" s="12">
        <v>34.5</v>
      </c>
      <c r="G227" s="12"/>
      <c r="H227" s="12"/>
      <c r="I227" s="12"/>
      <c r="J227" s="12"/>
      <c r="K227" s="12"/>
      <c r="L227" s="12"/>
      <c r="M227" s="74">
        <f t="shared" si="96"/>
        <v>7.2</v>
      </c>
      <c r="N227" s="83">
        <v>7.23</v>
      </c>
      <c r="O227" s="83">
        <v>7.2</v>
      </c>
      <c r="P227" s="83"/>
      <c r="Q227" s="83"/>
      <c r="R227" s="83"/>
      <c r="S227" s="83"/>
      <c r="T227" s="83"/>
      <c r="U227" s="83"/>
      <c r="V227" s="5" t="str">
        <f t="shared" si="97"/>
        <v/>
      </c>
      <c r="W227" s="41" t="s">
        <v>103</v>
      </c>
      <c r="X227" s="41" t="s">
        <v>103</v>
      </c>
      <c r="Y227" s="41"/>
      <c r="Z227" s="41"/>
      <c r="AA227" s="41"/>
      <c r="AB227" s="41"/>
      <c r="AC227" s="41"/>
      <c r="AD227" s="41"/>
      <c r="AE227" s="5" t="str">
        <f t="shared" si="98"/>
        <v/>
      </c>
      <c r="AF227" s="41" t="s">
        <v>103</v>
      </c>
      <c r="AG227" s="41" t="s">
        <v>103</v>
      </c>
      <c r="AH227" s="41"/>
      <c r="AI227" s="41"/>
      <c r="AJ227" s="41"/>
      <c r="AK227" s="41"/>
      <c r="AL227" s="41"/>
      <c r="AM227" s="41"/>
      <c r="AN227" s="45">
        <v>23.945267958950968</v>
      </c>
      <c r="AO227" s="41">
        <v>877</v>
      </c>
      <c r="AP227" s="110" t="s">
        <v>103</v>
      </c>
      <c r="AQ227" s="110" t="s">
        <v>103</v>
      </c>
      <c r="AR227" s="126" t="str">
        <f t="shared" si="99"/>
        <v/>
      </c>
      <c r="AS227" s="126" t="str">
        <f t="shared" si="100"/>
        <v/>
      </c>
      <c r="AT227" s="45">
        <v>1007</v>
      </c>
      <c r="AU227" s="128" t="s">
        <v>103</v>
      </c>
      <c r="AV227" s="128" t="s">
        <v>103</v>
      </c>
      <c r="AW227" s="126" t="str">
        <f t="shared" si="101"/>
        <v/>
      </c>
      <c r="AX227" s="126" t="str">
        <f t="shared" si="102"/>
        <v/>
      </c>
      <c r="AY227" s="64" t="str">
        <f t="shared" si="103"/>
        <v/>
      </c>
      <c r="AZ227" s="97">
        <v>80.12</v>
      </c>
      <c r="BA227" s="68"/>
      <c r="BB227" s="68"/>
      <c r="BC227" s="68"/>
      <c r="BD227" s="68"/>
      <c r="BE227" s="15"/>
      <c r="BF227" s="5">
        <f t="shared" si="104"/>
        <v>8847</v>
      </c>
      <c r="BG227" s="42">
        <v>2751</v>
      </c>
      <c r="BH227" s="42">
        <v>0</v>
      </c>
      <c r="BI227" s="42"/>
      <c r="BJ227" s="42"/>
      <c r="BK227" s="42">
        <v>6096</v>
      </c>
      <c r="BL227" s="42"/>
      <c r="BM227" s="15"/>
    </row>
    <row r="228" spans="1:65" outlineLevel="5" x14ac:dyDescent="0.3">
      <c r="A228" s="22">
        <f t="shared" si="76"/>
        <v>7</v>
      </c>
      <c r="B228" s="9">
        <f t="shared" si="105"/>
        <v>45479</v>
      </c>
      <c r="C228" s="150">
        <v>375063</v>
      </c>
      <c r="D228" s="64">
        <f t="shared" si="95"/>
        <v>34.799999999999997</v>
      </c>
      <c r="E228" s="12">
        <v>35</v>
      </c>
      <c r="F228" s="12">
        <v>34.5</v>
      </c>
      <c r="G228" s="12"/>
      <c r="H228" s="12"/>
      <c r="I228" s="12"/>
      <c r="J228" s="12"/>
      <c r="K228" s="12"/>
      <c r="L228" s="12"/>
      <c r="M228" s="74">
        <f t="shared" si="96"/>
        <v>7.2</v>
      </c>
      <c r="N228" s="83">
        <v>7.25</v>
      </c>
      <c r="O228" s="83">
        <v>7.2</v>
      </c>
      <c r="P228" s="83"/>
      <c r="Q228" s="83"/>
      <c r="R228" s="83"/>
      <c r="S228" s="83"/>
      <c r="T228" s="83"/>
      <c r="U228" s="83"/>
      <c r="V228" s="5" t="str">
        <f t="shared" si="97"/>
        <v/>
      </c>
      <c r="W228" s="41" t="s">
        <v>103</v>
      </c>
      <c r="X228" s="41" t="s">
        <v>103</v>
      </c>
      <c r="Y228" s="41"/>
      <c r="Z228" s="41"/>
      <c r="AA228" s="41"/>
      <c r="AB228" s="41"/>
      <c r="AC228" s="41"/>
      <c r="AD228" s="41"/>
      <c r="AE228" s="5" t="str">
        <f t="shared" si="98"/>
        <v/>
      </c>
      <c r="AF228" s="41" t="s">
        <v>103</v>
      </c>
      <c r="AG228" s="41" t="s">
        <v>103</v>
      </c>
      <c r="AH228" s="41"/>
      <c r="AI228" s="41"/>
      <c r="AJ228" s="41"/>
      <c r="AK228" s="41"/>
      <c r="AL228" s="41"/>
      <c r="AM228" s="41"/>
      <c r="AN228" s="45">
        <v>24.676850763807284</v>
      </c>
      <c r="AO228" s="41">
        <v>851</v>
      </c>
      <c r="AP228" s="110" t="s">
        <v>103</v>
      </c>
      <c r="AQ228" s="110" t="s">
        <v>103</v>
      </c>
      <c r="AR228" s="126" t="str">
        <f t="shared" si="99"/>
        <v/>
      </c>
      <c r="AS228" s="126" t="str">
        <f t="shared" si="100"/>
        <v/>
      </c>
      <c r="AT228" s="45">
        <v>986</v>
      </c>
      <c r="AU228" s="128" t="s">
        <v>103</v>
      </c>
      <c r="AV228" s="128" t="s">
        <v>103</v>
      </c>
      <c r="AW228" s="126" t="str">
        <f t="shared" si="101"/>
        <v/>
      </c>
      <c r="AX228" s="126" t="str">
        <f t="shared" si="102"/>
        <v/>
      </c>
      <c r="AY228" s="64" t="str">
        <f t="shared" si="103"/>
        <v/>
      </c>
      <c r="AZ228" s="97">
        <v>81.61</v>
      </c>
      <c r="BA228" s="68"/>
      <c r="BB228" s="68"/>
      <c r="BC228" s="68"/>
      <c r="BD228" s="68"/>
      <c r="BE228" s="15"/>
      <c r="BF228" s="5">
        <f t="shared" si="104"/>
        <v>9835</v>
      </c>
      <c r="BG228" s="42">
        <v>3749</v>
      </c>
      <c r="BH228" s="42">
        <v>0</v>
      </c>
      <c r="BI228" s="42"/>
      <c r="BJ228" s="42"/>
      <c r="BK228" s="42">
        <v>6086</v>
      </c>
      <c r="BL228" s="42"/>
      <c r="BM228" s="15"/>
    </row>
    <row r="229" spans="1:65" outlineLevel="5" x14ac:dyDescent="0.3">
      <c r="A229" s="22">
        <f t="shared" si="76"/>
        <v>7</v>
      </c>
      <c r="B229" s="9">
        <f t="shared" si="105"/>
        <v>45480</v>
      </c>
      <c r="C229" s="150">
        <v>358265</v>
      </c>
      <c r="D229" s="64">
        <f t="shared" si="95"/>
        <v>35.799999999999997</v>
      </c>
      <c r="E229" s="12">
        <v>36</v>
      </c>
      <c r="F229" s="12">
        <v>35.5</v>
      </c>
      <c r="G229" s="12"/>
      <c r="H229" s="12"/>
      <c r="I229" s="12"/>
      <c r="J229" s="12"/>
      <c r="K229" s="12"/>
      <c r="L229" s="12"/>
      <c r="M229" s="74">
        <f t="shared" si="96"/>
        <v>7.2</v>
      </c>
      <c r="N229" s="83">
        <v>7.16</v>
      </c>
      <c r="O229" s="83">
        <v>7.18</v>
      </c>
      <c r="P229" s="83"/>
      <c r="Q229" s="83"/>
      <c r="R229" s="83"/>
      <c r="S229" s="83"/>
      <c r="T229" s="83"/>
      <c r="U229" s="83"/>
      <c r="V229" s="5" t="str">
        <f t="shared" si="97"/>
        <v/>
      </c>
      <c r="W229" s="41" t="s">
        <v>103</v>
      </c>
      <c r="X229" s="41" t="s">
        <v>103</v>
      </c>
      <c r="Y229" s="41"/>
      <c r="Z229" s="41"/>
      <c r="AA229" s="41"/>
      <c r="AB229" s="41"/>
      <c r="AC229" s="41"/>
      <c r="AD229" s="41"/>
      <c r="AE229" s="5" t="str">
        <f t="shared" si="98"/>
        <v/>
      </c>
      <c r="AF229" s="41" t="s">
        <v>103</v>
      </c>
      <c r="AG229" s="41" t="s">
        <v>103</v>
      </c>
      <c r="AH229" s="41"/>
      <c r="AI229" s="41"/>
      <c r="AJ229" s="41"/>
      <c r="AK229" s="41"/>
      <c r="AL229" s="41"/>
      <c r="AM229" s="41"/>
      <c r="AN229" s="45">
        <v>23.569023569023567</v>
      </c>
      <c r="AO229" s="41">
        <v>891</v>
      </c>
      <c r="AP229" s="110" t="s">
        <v>103</v>
      </c>
      <c r="AQ229" s="110" t="s">
        <v>103</v>
      </c>
      <c r="AR229" s="126" t="str">
        <f t="shared" si="99"/>
        <v/>
      </c>
      <c r="AS229" s="126" t="str">
        <f t="shared" si="100"/>
        <v/>
      </c>
      <c r="AT229" s="45">
        <v>1003</v>
      </c>
      <c r="AU229" s="128" t="s">
        <v>103</v>
      </c>
      <c r="AV229" s="128" t="s">
        <v>103</v>
      </c>
      <c r="AW229" s="126" t="str">
        <f t="shared" si="101"/>
        <v/>
      </c>
      <c r="AX229" s="126" t="str">
        <f t="shared" si="102"/>
        <v/>
      </c>
      <c r="AY229" s="64" t="str">
        <f t="shared" si="103"/>
        <v/>
      </c>
      <c r="AZ229" s="97">
        <v>80.33</v>
      </c>
      <c r="BA229" s="68"/>
      <c r="BB229" s="68"/>
      <c r="BC229" s="68"/>
      <c r="BD229" s="68"/>
      <c r="BE229" s="15"/>
      <c r="BF229" s="5">
        <f t="shared" si="104"/>
        <v>9631</v>
      </c>
      <c r="BG229" s="42">
        <v>2123</v>
      </c>
      <c r="BH229" s="42">
        <v>1451</v>
      </c>
      <c r="BI229" s="42"/>
      <c r="BJ229" s="42"/>
      <c r="BK229" s="42">
        <v>6057</v>
      </c>
      <c r="BL229" s="42"/>
      <c r="BM229" s="15"/>
    </row>
    <row r="230" spans="1:65" outlineLevel="5" x14ac:dyDescent="0.3">
      <c r="A230" s="22">
        <f t="shared" si="76"/>
        <v>7</v>
      </c>
      <c r="B230" s="9">
        <f t="shared" si="105"/>
        <v>45481</v>
      </c>
      <c r="C230" s="150">
        <v>359177</v>
      </c>
      <c r="D230" s="64">
        <f t="shared" si="95"/>
        <v>35.5</v>
      </c>
      <c r="E230" s="12">
        <v>36</v>
      </c>
      <c r="F230" s="12">
        <v>35</v>
      </c>
      <c r="G230" s="12"/>
      <c r="H230" s="12"/>
      <c r="I230" s="12"/>
      <c r="J230" s="12"/>
      <c r="K230" s="12"/>
      <c r="L230" s="12"/>
      <c r="M230" s="74">
        <f t="shared" si="96"/>
        <v>7.2</v>
      </c>
      <c r="N230" s="83">
        <v>7.2</v>
      </c>
      <c r="O230" s="83">
        <v>7.21</v>
      </c>
      <c r="P230" s="83"/>
      <c r="Q230" s="83"/>
      <c r="R230" s="83"/>
      <c r="S230" s="83"/>
      <c r="T230" s="83"/>
      <c r="U230" s="83"/>
      <c r="V230" s="5" t="str">
        <f t="shared" si="97"/>
        <v/>
      </c>
      <c r="W230" s="41" t="s">
        <v>103</v>
      </c>
      <c r="X230" s="41" t="s">
        <v>103</v>
      </c>
      <c r="Y230" s="41"/>
      <c r="Z230" s="41"/>
      <c r="AA230" s="41"/>
      <c r="AB230" s="41"/>
      <c r="AC230" s="41"/>
      <c r="AD230" s="41"/>
      <c r="AE230" s="5" t="str">
        <f t="shared" si="98"/>
        <v/>
      </c>
      <c r="AF230" s="41" t="s">
        <v>103</v>
      </c>
      <c r="AG230" s="41" t="s">
        <v>103</v>
      </c>
      <c r="AH230" s="41"/>
      <c r="AI230" s="41"/>
      <c r="AJ230" s="41"/>
      <c r="AK230" s="41"/>
      <c r="AL230" s="41"/>
      <c r="AM230" s="41"/>
      <c r="AN230" s="45">
        <v>24.475524475524477</v>
      </c>
      <c r="AO230" s="41">
        <v>858</v>
      </c>
      <c r="AP230" s="110" t="s">
        <v>103</v>
      </c>
      <c r="AQ230" s="110" t="s">
        <v>103</v>
      </c>
      <c r="AR230" s="126" t="str">
        <f t="shared" si="99"/>
        <v/>
      </c>
      <c r="AS230" s="126" t="str">
        <f t="shared" si="100"/>
        <v/>
      </c>
      <c r="AT230" s="45">
        <v>983</v>
      </c>
      <c r="AU230" s="128" t="s">
        <v>103</v>
      </c>
      <c r="AV230" s="128" t="s">
        <v>103</v>
      </c>
      <c r="AW230" s="126" t="str">
        <f t="shared" si="101"/>
        <v/>
      </c>
      <c r="AX230" s="126" t="str">
        <f t="shared" si="102"/>
        <v/>
      </c>
      <c r="AY230" s="64" t="str">
        <f t="shared" si="103"/>
        <v/>
      </c>
      <c r="AZ230" s="97">
        <v>80.47</v>
      </c>
      <c r="BA230" s="68">
        <v>65.75</v>
      </c>
      <c r="BB230" s="68">
        <v>33.39</v>
      </c>
      <c r="BC230" s="68">
        <v>11</v>
      </c>
      <c r="BD230" s="68"/>
      <c r="BE230" s="15"/>
      <c r="BF230" s="5">
        <f t="shared" si="104"/>
        <v>9273</v>
      </c>
      <c r="BG230" s="42">
        <v>2858</v>
      </c>
      <c r="BH230" s="42">
        <v>357</v>
      </c>
      <c r="BI230" s="42"/>
      <c r="BJ230" s="42"/>
      <c r="BK230" s="42">
        <v>6058</v>
      </c>
      <c r="BL230" s="42"/>
      <c r="BM230" s="15"/>
    </row>
    <row r="231" spans="1:65" outlineLevel="5" x14ac:dyDescent="0.3">
      <c r="A231" s="22">
        <f t="shared" si="76"/>
        <v>7</v>
      </c>
      <c r="B231" s="9">
        <f t="shared" si="105"/>
        <v>45482</v>
      </c>
      <c r="C231" s="150">
        <v>349494</v>
      </c>
      <c r="D231" s="64">
        <f t="shared" si="95"/>
        <v>36.299999999999997</v>
      </c>
      <c r="E231" s="12">
        <v>36</v>
      </c>
      <c r="F231" s="12">
        <v>36.5</v>
      </c>
      <c r="G231" s="12"/>
      <c r="H231" s="12"/>
      <c r="I231" s="12"/>
      <c r="J231" s="12"/>
      <c r="K231" s="12"/>
      <c r="L231" s="12"/>
      <c r="M231" s="74">
        <f t="shared" si="96"/>
        <v>7.3</v>
      </c>
      <c r="N231" s="83">
        <v>7.28</v>
      </c>
      <c r="O231" s="83">
        <v>7.23</v>
      </c>
      <c r="P231" s="83"/>
      <c r="Q231" s="83"/>
      <c r="R231" s="83"/>
      <c r="S231" s="83"/>
      <c r="T231" s="83"/>
      <c r="U231" s="83"/>
      <c r="V231" s="5" t="str">
        <f t="shared" si="97"/>
        <v/>
      </c>
      <c r="W231" s="41" t="s">
        <v>103</v>
      </c>
      <c r="X231" s="41" t="s">
        <v>103</v>
      </c>
      <c r="Y231" s="41"/>
      <c r="Z231" s="41"/>
      <c r="AA231" s="41"/>
      <c r="AB231" s="41"/>
      <c r="AC231" s="41"/>
      <c r="AD231" s="41"/>
      <c r="AE231" s="5" t="str">
        <f t="shared" si="98"/>
        <v/>
      </c>
      <c r="AF231" s="41" t="s">
        <v>103</v>
      </c>
      <c r="AG231" s="41" t="s">
        <v>103</v>
      </c>
      <c r="AH231" s="41"/>
      <c r="AI231" s="41"/>
      <c r="AJ231" s="41"/>
      <c r="AK231" s="41"/>
      <c r="AL231" s="41"/>
      <c r="AM231" s="41"/>
      <c r="AN231" s="45">
        <v>30.478955007256893</v>
      </c>
      <c r="AO231" s="41">
        <v>689</v>
      </c>
      <c r="AP231" s="110" t="s">
        <v>103</v>
      </c>
      <c r="AQ231" s="110" t="s">
        <v>103</v>
      </c>
      <c r="AR231" s="126" t="str">
        <f t="shared" si="99"/>
        <v/>
      </c>
      <c r="AS231" s="126" t="str">
        <f t="shared" si="100"/>
        <v/>
      </c>
      <c r="AT231" s="45">
        <v>902</v>
      </c>
      <c r="AU231" s="128" t="s">
        <v>103</v>
      </c>
      <c r="AV231" s="128" t="s">
        <v>103</v>
      </c>
      <c r="AW231" s="126" t="str">
        <f t="shared" si="101"/>
        <v/>
      </c>
      <c r="AX231" s="126" t="str">
        <f t="shared" si="102"/>
        <v/>
      </c>
      <c r="AY231" s="64" t="str">
        <f t="shared" si="103"/>
        <v/>
      </c>
      <c r="AZ231" s="97">
        <v>80.849999999999994</v>
      </c>
      <c r="BA231" s="68"/>
      <c r="BB231" s="68"/>
      <c r="BC231" s="68"/>
      <c r="BD231" s="68"/>
      <c r="BE231" s="15"/>
      <c r="BF231" s="5">
        <f t="shared" si="104"/>
        <v>11156</v>
      </c>
      <c r="BG231" s="42">
        <v>3543</v>
      </c>
      <c r="BH231" s="42">
        <v>1548</v>
      </c>
      <c r="BI231" s="42"/>
      <c r="BJ231" s="42"/>
      <c r="BK231" s="42">
        <v>6065</v>
      </c>
      <c r="BL231" s="42"/>
      <c r="BM231" s="15"/>
    </row>
    <row r="232" spans="1:65" outlineLevel="5" x14ac:dyDescent="0.3">
      <c r="A232" s="22">
        <f t="shared" si="76"/>
        <v>7</v>
      </c>
      <c r="B232" s="9">
        <f t="shared" si="105"/>
        <v>45483</v>
      </c>
      <c r="C232" s="150">
        <v>388367</v>
      </c>
      <c r="D232" s="64">
        <f t="shared" si="95"/>
        <v>36.299999999999997</v>
      </c>
      <c r="E232" s="12">
        <v>36.5</v>
      </c>
      <c r="F232" s="12">
        <v>36</v>
      </c>
      <c r="G232" s="12"/>
      <c r="H232" s="12"/>
      <c r="I232" s="12"/>
      <c r="J232" s="12"/>
      <c r="K232" s="12"/>
      <c r="L232" s="12"/>
      <c r="M232" s="74">
        <f t="shared" si="96"/>
        <v>7.2</v>
      </c>
      <c r="N232" s="83">
        <v>7.23</v>
      </c>
      <c r="O232" s="83">
        <v>7.2</v>
      </c>
      <c r="P232" s="83"/>
      <c r="Q232" s="83"/>
      <c r="R232" s="83"/>
      <c r="S232" s="83"/>
      <c r="T232" s="83"/>
      <c r="U232" s="83"/>
      <c r="V232" s="5" t="str">
        <f t="shared" si="97"/>
        <v/>
      </c>
      <c r="W232" s="41" t="s">
        <v>103</v>
      </c>
      <c r="X232" s="41" t="s">
        <v>103</v>
      </c>
      <c r="Y232" s="41"/>
      <c r="Z232" s="41"/>
      <c r="AA232" s="41"/>
      <c r="AB232" s="41"/>
      <c r="AC232" s="41"/>
      <c r="AD232" s="41"/>
      <c r="AE232" s="5" t="str">
        <f t="shared" si="98"/>
        <v/>
      </c>
      <c r="AF232" s="41" t="s">
        <v>103</v>
      </c>
      <c r="AG232" s="41" t="s">
        <v>103</v>
      </c>
      <c r="AH232" s="41"/>
      <c r="AI232" s="41"/>
      <c r="AJ232" s="41"/>
      <c r="AK232" s="41"/>
      <c r="AL232" s="41"/>
      <c r="AM232" s="41"/>
      <c r="AN232" s="45">
        <v>23.542600896860986</v>
      </c>
      <c r="AO232" s="41">
        <v>892</v>
      </c>
      <c r="AP232" s="110" t="s">
        <v>103</v>
      </c>
      <c r="AQ232" s="110" t="s">
        <v>103</v>
      </c>
      <c r="AR232" s="126" t="str">
        <f t="shared" si="99"/>
        <v/>
      </c>
      <c r="AS232" s="126" t="str">
        <f t="shared" si="100"/>
        <v/>
      </c>
      <c r="AT232" s="45">
        <v>988</v>
      </c>
      <c r="AU232" s="128" t="s">
        <v>103</v>
      </c>
      <c r="AV232" s="128" t="s">
        <v>103</v>
      </c>
      <c r="AW232" s="126" t="str">
        <f t="shared" si="101"/>
        <v/>
      </c>
      <c r="AX232" s="126" t="str">
        <f t="shared" si="102"/>
        <v/>
      </c>
      <c r="AY232" s="64" t="str">
        <f t="shared" si="103"/>
        <v/>
      </c>
      <c r="AZ232" s="97">
        <v>80.209999999999994</v>
      </c>
      <c r="BA232" s="68"/>
      <c r="BB232" s="68"/>
      <c r="BC232" s="68"/>
      <c r="BD232" s="68"/>
      <c r="BE232" s="15"/>
      <c r="BF232" s="5">
        <f t="shared" si="104"/>
        <v>10296</v>
      </c>
      <c r="BG232" s="42">
        <v>2540</v>
      </c>
      <c r="BH232" s="42">
        <v>1673</v>
      </c>
      <c r="BI232" s="42"/>
      <c r="BJ232" s="42"/>
      <c r="BK232" s="42">
        <v>6083</v>
      </c>
      <c r="BL232" s="42"/>
      <c r="BM232" s="15"/>
    </row>
    <row r="233" spans="1:65" outlineLevel="5" x14ac:dyDescent="0.3">
      <c r="A233" s="22">
        <f t="shared" si="76"/>
        <v>7</v>
      </c>
      <c r="B233" s="9">
        <f t="shared" si="105"/>
        <v>45484</v>
      </c>
      <c r="C233" s="150">
        <v>343503</v>
      </c>
      <c r="D233" s="64">
        <f t="shared" si="95"/>
        <v>35.5</v>
      </c>
      <c r="E233" s="12">
        <v>35.5</v>
      </c>
      <c r="F233" s="12">
        <v>35.5</v>
      </c>
      <c r="G233" s="12"/>
      <c r="H233" s="12"/>
      <c r="I233" s="12"/>
      <c r="J233" s="12"/>
      <c r="K233" s="12"/>
      <c r="L233" s="12"/>
      <c r="M233" s="74">
        <f t="shared" si="96"/>
        <v>7.2</v>
      </c>
      <c r="N233" s="83">
        <v>7.23</v>
      </c>
      <c r="O233" s="83">
        <v>7.2</v>
      </c>
      <c r="P233" s="83"/>
      <c r="Q233" s="83"/>
      <c r="R233" s="83"/>
      <c r="S233" s="83"/>
      <c r="T233" s="83"/>
      <c r="U233" s="83"/>
      <c r="V233" s="5">
        <f t="shared" si="97"/>
        <v>462</v>
      </c>
      <c r="W233" s="41">
        <v>389</v>
      </c>
      <c r="X233" s="41">
        <v>535</v>
      </c>
      <c r="Y233" s="41"/>
      <c r="Z233" s="41"/>
      <c r="AA233" s="41"/>
      <c r="AB233" s="41"/>
      <c r="AC233" s="41"/>
      <c r="AD233" s="41"/>
      <c r="AE233" s="5">
        <f t="shared" si="98"/>
        <v>4850</v>
      </c>
      <c r="AF233" s="41">
        <v>5000</v>
      </c>
      <c r="AG233" s="41">
        <v>4700</v>
      </c>
      <c r="AH233" s="41"/>
      <c r="AI233" s="41"/>
      <c r="AJ233" s="41"/>
      <c r="AK233" s="41"/>
      <c r="AL233" s="41"/>
      <c r="AM233" s="41"/>
      <c r="AN233" s="45">
        <v>24.676850763807284</v>
      </c>
      <c r="AO233" s="41">
        <v>851</v>
      </c>
      <c r="AP233" s="110">
        <v>4.05</v>
      </c>
      <c r="AQ233" s="110">
        <v>3.19</v>
      </c>
      <c r="AR233" s="126">
        <f t="shared" si="99"/>
        <v>78.76543209876543</v>
      </c>
      <c r="AS233" s="126">
        <f t="shared" si="100"/>
        <v>21.23456790123457</v>
      </c>
      <c r="AT233" s="45">
        <v>933</v>
      </c>
      <c r="AU233" s="128">
        <v>2.92</v>
      </c>
      <c r="AV233" s="128">
        <v>1.95</v>
      </c>
      <c r="AW233" s="126">
        <f t="shared" si="101"/>
        <v>66.780821917808225</v>
      </c>
      <c r="AX233" s="126">
        <f t="shared" si="102"/>
        <v>33.219178082191775</v>
      </c>
      <c r="AY233" s="64">
        <f t="shared" si="103"/>
        <v>45.803574314061315</v>
      </c>
      <c r="AZ233" s="97">
        <v>80.650000000000006</v>
      </c>
      <c r="BA233" s="68"/>
      <c r="BB233" s="68"/>
      <c r="BC233" s="68"/>
      <c r="BD233" s="68"/>
      <c r="BE233" s="15"/>
      <c r="BF233" s="5">
        <f t="shared" si="104"/>
        <v>6244</v>
      </c>
      <c r="BG233" s="42">
        <v>869</v>
      </c>
      <c r="BH233" s="42">
        <v>554</v>
      </c>
      <c r="BI233" s="42"/>
      <c r="BJ233" s="42"/>
      <c r="BK233" s="42">
        <v>4821</v>
      </c>
      <c r="BL233" s="42"/>
      <c r="BM233" s="15"/>
    </row>
    <row r="234" spans="1:65" outlineLevel="5" x14ac:dyDescent="0.3">
      <c r="A234" s="22">
        <f t="shared" si="76"/>
        <v>7</v>
      </c>
      <c r="B234" s="9">
        <f t="shared" si="105"/>
        <v>45485</v>
      </c>
      <c r="C234" s="150">
        <v>395605</v>
      </c>
      <c r="D234" s="64">
        <f t="shared" si="95"/>
        <v>34.5</v>
      </c>
      <c r="E234" s="12">
        <v>34.5</v>
      </c>
      <c r="F234" s="12">
        <v>34.5</v>
      </c>
      <c r="G234" s="12"/>
      <c r="H234" s="12"/>
      <c r="I234" s="12"/>
      <c r="J234" s="12"/>
      <c r="K234" s="12"/>
      <c r="L234" s="12"/>
      <c r="M234" s="74">
        <f t="shared" si="96"/>
        <v>7.2</v>
      </c>
      <c r="N234" s="83">
        <v>7.2</v>
      </c>
      <c r="O234" s="83">
        <v>7.18</v>
      </c>
      <c r="P234" s="83"/>
      <c r="Q234" s="83"/>
      <c r="R234" s="83"/>
      <c r="S234" s="83"/>
      <c r="T234" s="83"/>
      <c r="U234" s="83"/>
      <c r="V234" s="5" t="str">
        <f t="shared" si="97"/>
        <v/>
      </c>
      <c r="W234" s="41" t="s">
        <v>103</v>
      </c>
      <c r="X234" s="41" t="s">
        <v>103</v>
      </c>
      <c r="Y234" s="41"/>
      <c r="Z234" s="41"/>
      <c r="AA234" s="41"/>
      <c r="AB234" s="41"/>
      <c r="AC234" s="41"/>
      <c r="AD234" s="41"/>
      <c r="AE234" s="5" t="str">
        <f t="shared" si="98"/>
        <v/>
      </c>
      <c r="AF234" s="41" t="s">
        <v>103</v>
      </c>
      <c r="AG234" s="41" t="s">
        <v>103</v>
      </c>
      <c r="AH234" s="41"/>
      <c r="AI234" s="41"/>
      <c r="AJ234" s="41"/>
      <c r="AK234" s="41"/>
      <c r="AL234" s="41"/>
      <c r="AM234" s="41"/>
      <c r="AN234" s="45">
        <v>26.649746192893399</v>
      </c>
      <c r="AO234" s="41">
        <v>788</v>
      </c>
      <c r="AP234" s="110" t="s">
        <v>103</v>
      </c>
      <c r="AQ234" s="110" t="s">
        <v>103</v>
      </c>
      <c r="AR234" s="126" t="str">
        <f t="shared" si="99"/>
        <v/>
      </c>
      <c r="AS234" s="126" t="str">
        <f t="shared" si="100"/>
        <v/>
      </c>
      <c r="AT234" s="45">
        <v>923</v>
      </c>
      <c r="AU234" s="128" t="s">
        <v>103</v>
      </c>
      <c r="AV234" s="128" t="s">
        <v>103</v>
      </c>
      <c r="AW234" s="126" t="str">
        <f t="shared" si="101"/>
        <v/>
      </c>
      <c r="AX234" s="126" t="str">
        <f t="shared" si="102"/>
        <v/>
      </c>
      <c r="AY234" s="64" t="str">
        <f t="shared" si="103"/>
        <v/>
      </c>
      <c r="AZ234" s="97">
        <v>80.38</v>
      </c>
      <c r="BA234" s="68"/>
      <c r="BB234" s="68"/>
      <c r="BC234" s="68"/>
      <c r="BD234" s="68"/>
      <c r="BE234" s="15"/>
      <c r="BF234" s="5">
        <f t="shared" si="104"/>
        <v>10936</v>
      </c>
      <c r="BG234" s="42">
        <v>3162</v>
      </c>
      <c r="BH234" s="42">
        <v>2288</v>
      </c>
      <c r="BI234" s="42"/>
      <c r="BJ234" s="42"/>
      <c r="BK234" s="42">
        <v>5486</v>
      </c>
      <c r="BL234" s="42"/>
      <c r="BM234" s="15"/>
    </row>
    <row r="235" spans="1:65" outlineLevel="5" x14ac:dyDescent="0.3">
      <c r="A235" s="22">
        <f t="shared" ref="A235:A306" si="106">MONTH(B235)</f>
        <v>7</v>
      </c>
      <c r="B235" s="9">
        <f t="shared" si="105"/>
        <v>45486</v>
      </c>
      <c r="C235" s="150">
        <v>376267</v>
      </c>
      <c r="D235" s="64">
        <f t="shared" si="95"/>
        <v>34.5</v>
      </c>
      <c r="E235" s="12">
        <v>34.5</v>
      </c>
      <c r="F235" s="12">
        <v>34.5</v>
      </c>
      <c r="G235" s="12"/>
      <c r="H235" s="12"/>
      <c r="I235" s="12"/>
      <c r="J235" s="12"/>
      <c r="K235" s="12"/>
      <c r="L235" s="12"/>
      <c r="M235" s="74">
        <f t="shared" si="96"/>
        <v>7.2</v>
      </c>
      <c r="N235" s="83">
        <v>7.21</v>
      </c>
      <c r="O235" s="83">
        <v>7.22</v>
      </c>
      <c r="P235" s="83"/>
      <c r="Q235" s="83"/>
      <c r="R235" s="83"/>
      <c r="S235" s="83"/>
      <c r="T235" s="83"/>
      <c r="U235" s="83"/>
      <c r="V235" s="5" t="str">
        <f t="shared" si="97"/>
        <v/>
      </c>
      <c r="W235" s="41" t="s">
        <v>103</v>
      </c>
      <c r="X235" s="41" t="s">
        <v>103</v>
      </c>
      <c r="Y235" s="41"/>
      <c r="Z235" s="41"/>
      <c r="AA235" s="41"/>
      <c r="AB235" s="41"/>
      <c r="AC235" s="41"/>
      <c r="AD235" s="41"/>
      <c r="AE235" s="5" t="str">
        <f t="shared" si="98"/>
        <v/>
      </c>
      <c r="AF235" s="41" t="s">
        <v>103</v>
      </c>
      <c r="AG235" s="41" t="s">
        <v>103</v>
      </c>
      <c r="AH235" s="41"/>
      <c r="AI235" s="41"/>
      <c r="AJ235" s="41"/>
      <c r="AK235" s="41"/>
      <c r="AL235" s="41"/>
      <c r="AM235" s="41"/>
      <c r="AN235" s="45">
        <v>23.728813559322035</v>
      </c>
      <c r="AO235" s="41">
        <v>885</v>
      </c>
      <c r="AP235" s="110" t="s">
        <v>103</v>
      </c>
      <c r="AQ235" s="110" t="s">
        <v>103</v>
      </c>
      <c r="AR235" s="126" t="str">
        <f t="shared" si="99"/>
        <v/>
      </c>
      <c r="AS235" s="126" t="str">
        <f t="shared" si="100"/>
        <v/>
      </c>
      <c r="AT235" s="45">
        <v>985</v>
      </c>
      <c r="AU235" s="128" t="s">
        <v>103</v>
      </c>
      <c r="AV235" s="128" t="s">
        <v>103</v>
      </c>
      <c r="AW235" s="126" t="str">
        <f t="shared" si="101"/>
        <v/>
      </c>
      <c r="AX235" s="126" t="str">
        <f t="shared" si="102"/>
        <v/>
      </c>
      <c r="AY235" s="64" t="str">
        <f t="shared" si="103"/>
        <v/>
      </c>
      <c r="AZ235" s="97">
        <v>80.22</v>
      </c>
      <c r="BA235" s="68"/>
      <c r="BB235" s="68"/>
      <c r="BC235" s="68"/>
      <c r="BD235" s="68"/>
      <c r="BE235" s="15"/>
      <c r="BF235" s="5">
        <f t="shared" si="104"/>
        <v>11782</v>
      </c>
      <c r="BG235" s="42">
        <v>3032</v>
      </c>
      <c r="BH235" s="42">
        <v>2324</v>
      </c>
      <c r="BI235" s="42"/>
      <c r="BJ235" s="42"/>
      <c r="BK235" s="42">
        <v>6426</v>
      </c>
      <c r="BL235" s="42"/>
      <c r="BM235" s="15"/>
    </row>
    <row r="236" spans="1:65" outlineLevel="5" x14ac:dyDescent="0.3">
      <c r="A236" s="22">
        <f t="shared" si="106"/>
        <v>7</v>
      </c>
      <c r="B236" s="9">
        <f t="shared" si="105"/>
        <v>45487</v>
      </c>
      <c r="C236" s="150">
        <v>397227</v>
      </c>
      <c r="D236" s="64">
        <f t="shared" si="95"/>
        <v>35</v>
      </c>
      <c r="E236" s="12">
        <v>35.5</v>
      </c>
      <c r="F236" s="12">
        <v>34.5</v>
      </c>
      <c r="G236" s="12"/>
      <c r="H236" s="12"/>
      <c r="I236" s="12"/>
      <c r="J236" s="12"/>
      <c r="K236" s="12"/>
      <c r="L236" s="12"/>
      <c r="M236" s="74">
        <f t="shared" si="96"/>
        <v>7.2</v>
      </c>
      <c r="N236" s="83">
        <v>7.22</v>
      </c>
      <c r="O236" s="83">
        <v>7.24</v>
      </c>
      <c r="P236" s="83"/>
      <c r="Q236" s="83"/>
      <c r="R236" s="83"/>
      <c r="S236" s="83"/>
      <c r="T236" s="83"/>
      <c r="U236" s="83"/>
      <c r="V236" s="5" t="str">
        <f t="shared" si="97"/>
        <v/>
      </c>
      <c r="W236" s="41" t="s">
        <v>103</v>
      </c>
      <c r="X236" s="41" t="s">
        <v>103</v>
      </c>
      <c r="Y236" s="41"/>
      <c r="Z236" s="41"/>
      <c r="AA236" s="41"/>
      <c r="AB236" s="41"/>
      <c r="AC236" s="41"/>
      <c r="AD236" s="41"/>
      <c r="AE236" s="5" t="str">
        <f t="shared" si="98"/>
        <v/>
      </c>
      <c r="AF236" s="41" t="s">
        <v>103</v>
      </c>
      <c r="AG236" s="41" t="s">
        <v>103</v>
      </c>
      <c r="AH236" s="41"/>
      <c r="AI236" s="41"/>
      <c r="AJ236" s="41"/>
      <c r="AK236" s="41"/>
      <c r="AL236" s="41"/>
      <c r="AM236" s="41"/>
      <c r="AN236" s="45">
        <v>28.925619834710744</v>
      </c>
      <c r="AO236" s="41">
        <v>726</v>
      </c>
      <c r="AP236" s="110" t="s">
        <v>103</v>
      </c>
      <c r="AQ236" s="110" t="s">
        <v>103</v>
      </c>
      <c r="AR236" s="126" t="str">
        <f t="shared" si="99"/>
        <v/>
      </c>
      <c r="AS236" s="126" t="str">
        <f t="shared" si="100"/>
        <v/>
      </c>
      <c r="AT236" s="45">
        <v>807</v>
      </c>
      <c r="AU236" s="128" t="s">
        <v>103</v>
      </c>
      <c r="AV236" s="128" t="s">
        <v>103</v>
      </c>
      <c r="AW236" s="126" t="str">
        <f t="shared" si="101"/>
        <v/>
      </c>
      <c r="AX236" s="126" t="str">
        <f t="shared" si="102"/>
        <v/>
      </c>
      <c r="AY236" s="64" t="str">
        <f t="shared" si="103"/>
        <v/>
      </c>
      <c r="AZ236" s="97">
        <v>80.39</v>
      </c>
      <c r="BA236" s="68"/>
      <c r="BB236" s="68"/>
      <c r="BC236" s="68"/>
      <c r="BD236" s="68"/>
      <c r="BE236" s="15"/>
      <c r="BF236" s="5">
        <f t="shared" si="104"/>
        <v>11609</v>
      </c>
      <c r="BG236" s="42">
        <v>3488</v>
      </c>
      <c r="BH236" s="42">
        <v>1285</v>
      </c>
      <c r="BI236" s="42"/>
      <c r="BJ236" s="42"/>
      <c r="BK236" s="42">
        <v>6836</v>
      </c>
      <c r="BL236" s="42"/>
      <c r="BM236" s="15"/>
    </row>
    <row r="237" spans="1:65" outlineLevel="5" x14ac:dyDescent="0.3">
      <c r="A237" s="22">
        <f t="shared" si="106"/>
        <v>7</v>
      </c>
      <c r="B237" s="9">
        <f t="shared" si="105"/>
        <v>45488</v>
      </c>
      <c r="C237" s="150">
        <v>395396</v>
      </c>
      <c r="D237" s="64">
        <f t="shared" si="95"/>
        <v>35</v>
      </c>
      <c r="E237" s="12">
        <v>34.5</v>
      </c>
      <c r="F237" s="12">
        <v>35.5</v>
      </c>
      <c r="G237" s="12"/>
      <c r="H237" s="12"/>
      <c r="I237" s="12"/>
      <c r="J237" s="12"/>
      <c r="K237" s="12"/>
      <c r="L237" s="12"/>
      <c r="M237" s="74">
        <f t="shared" si="96"/>
        <v>7.2</v>
      </c>
      <c r="N237" s="83">
        <v>7.23</v>
      </c>
      <c r="O237" s="83">
        <v>7.23</v>
      </c>
      <c r="P237" s="83"/>
      <c r="Q237" s="83"/>
      <c r="R237" s="83"/>
      <c r="S237" s="83"/>
      <c r="T237" s="83"/>
      <c r="U237" s="83"/>
      <c r="V237" s="5" t="str">
        <f t="shared" si="97"/>
        <v/>
      </c>
      <c r="W237" s="41" t="s">
        <v>103</v>
      </c>
      <c r="X237" s="41" t="s">
        <v>103</v>
      </c>
      <c r="Y237" s="41"/>
      <c r="Z237" s="41"/>
      <c r="AA237" s="41"/>
      <c r="AB237" s="41"/>
      <c r="AC237" s="41"/>
      <c r="AD237" s="41"/>
      <c r="AE237" s="5" t="str">
        <f t="shared" si="98"/>
        <v/>
      </c>
      <c r="AF237" s="41" t="s">
        <v>103</v>
      </c>
      <c r="AG237" s="41" t="s">
        <v>103</v>
      </c>
      <c r="AH237" s="41"/>
      <c r="AI237" s="41"/>
      <c r="AJ237" s="41"/>
      <c r="AK237" s="41"/>
      <c r="AL237" s="41"/>
      <c r="AM237" s="41"/>
      <c r="AN237" s="45">
        <v>25.51640340218712</v>
      </c>
      <c r="AO237" s="41">
        <v>823</v>
      </c>
      <c r="AP237" s="110" t="s">
        <v>103</v>
      </c>
      <c r="AQ237" s="110" t="s">
        <v>103</v>
      </c>
      <c r="AR237" s="126" t="str">
        <f t="shared" si="99"/>
        <v/>
      </c>
      <c r="AS237" s="126" t="str">
        <f t="shared" si="100"/>
        <v/>
      </c>
      <c r="AT237" s="45">
        <v>964</v>
      </c>
      <c r="AU237" s="128" t="s">
        <v>103</v>
      </c>
      <c r="AV237" s="128" t="s">
        <v>103</v>
      </c>
      <c r="AW237" s="126" t="str">
        <f t="shared" si="101"/>
        <v/>
      </c>
      <c r="AX237" s="126" t="str">
        <f t="shared" si="102"/>
        <v/>
      </c>
      <c r="AY237" s="64" t="str">
        <f t="shared" si="103"/>
        <v/>
      </c>
      <c r="AZ237" s="97">
        <v>80.709999999999994</v>
      </c>
      <c r="BA237" s="68">
        <v>56.97</v>
      </c>
      <c r="BB237" s="68">
        <v>31.15</v>
      </c>
      <c r="BC237" s="68">
        <v>0</v>
      </c>
      <c r="BD237" s="68"/>
      <c r="BE237" s="15"/>
      <c r="BF237" s="5">
        <f t="shared" si="104"/>
        <v>12762</v>
      </c>
      <c r="BG237" s="42">
        <v>3223</v>
      </c>
      <c r="BH237" s="42">
        <v>2352</v>
      </c>
      <c r="BI237" s="42"/>
      <c r="BJ237" s="42"/>
      <c r="BK237" s="42">
        <v>7187</v>
      </c>
      <c r="BL237" s="42"/>
      <c r="BM237" s="15"/>
    </row>
    <row r="238" spans="1:65" outlineLevel="5" x14ac:dyDescent="0.3">
      <c r="A238" s="22">
        <f t="shared" si="106"/>
        <v>7</v>
      </c>
      <c r="B238" s="9">
        <f t="shared" si="105"/>
        <v>45489</v>
      </c>
      <c r="C238" s="150">
        <v>395328</v>
      </c>
      <c r="D238" s="64">
        <f t="shared" si="95"/>
        <v>34.799999999999997</v>
      </c>
      <c r="E238" s="12">
        <v>34.5</v>
      </c>
      <c r="F238" s="12">
        <v>35</v>
      </c>
      <c r="G238" s="12"/>
      <c r="H238" s="12"/>
      <c r="I238" s="12"/>
      <c r="J238" s="12"/>
      <c r="K238" s="12"/>
      <c r="L238" s="12"/>
      <c r="M238" s="74">
        <f t="shared" si="96"/>
        <v>7.2</v>
      </c>
      <c r="N238" s="83">
        <v>7.21</v>
      </c>
      <c r="O238" s="83">
        <v>7.2</v>
      </c>
      <c r="P238" s="83"/>
      <c r="Q238" s="83"/>
      <c r="R238" s="83"/>
      <c r="S238" s="83"/>
      <c r="T238" s="83"/>
      <c r="U238" s="83"/>
      <c r="V238" s="5" t="str">
        <f t="shared" si="97"/>
        <v/>
      </c>
      <c r="W238" s="41" t="s">
        <v>103</v>
      </c>
      <c r="X238" s="41" t="s">
        <v>103</v>
      </c>
      <c r="Y238" s="41"/>
      <c r="Z238" s="41"/>
      <c r="AA238" s="41"/>
      <c r="AB238" s="41"/>
      <c r="AC238" s="41"/>
      <c r="AD238" s="41"/>
      <c r="AE238" s="5" t="str">
        <f t="shared" si="98"/>
        <v/>
      </c>
      <c r="AF238" s="41" t="s">
        <v>103</v>
      </c>
      <c r="AG238" s="41" t="s">
        <v>103</v>
      </c>
      <c r="AH238" s="41"/>
      <c r="AI238" s="41"/>
      <c r="AJ238" s="41"/>
      <c r="AK238" s="41"/>
      <c r="AL238" s="41"/>
      <c r="AM238" s="41"/>
      <c r="AN238" s="45">
        <v>26.2828535669587</v>
      </c>
      <c r="AO238" s="41">
        <v>799</v>
      </c>
      <c r="AP238" s="110" t="s">
        <v>103</v>
      </c>
      <c r="AQ238" s="110" t="s">
        <v>103</v>
      </c>
      <c r="AR238" s="126" t="str">
        <f t="shared" si="99"/>
        <v/>
      </c>
      <c r="AS238" s="126" t="str">
        <f t="shared" si="100"/>
        <v/>
      </c>
      <c r="AT238" s="45">
        <v>926</v>
      </c>
      <c r="AU238" s="128" t="s">
        <v>103</v>
      </c>
      <c r="AV238" s="128" t="s">
        <v>103</v>
      </c>
      <c r="AW238" s="126" t="str">
        <f t="shared" si="101"/>
        <v/>
      </c>
      <c r="AX238" s="126" t="str">
        <f t="shared" si="102"/>
        <v/>
      </c>
      <c r="AY238" s="64" t="str">
        <f t="shared" si="103"/>
        <v/>
      </c>
      <c r="AZ238" s="97">
        <v>80.91</v>
      </c>
      <c r="BA238" s="68"/>
      <c r="BB238" s="68"/>
      <c r="BC238" s="68"/>
      <c r="BD238" s="68"/>
      <c r="BE238" s="15"/>
      <c r="BF238" s="5">
        <f t="shared" si="104"/>
        <v>11637</v>
      </c>
      <c r="BG238" s="42">
        <v>2523</v>
      </c>
      <c r="BH238" s="42">
        <v>2352</v>
      </c>
      <c r="BI238" s="42"/>
      <c r="BJ238" s="42"/>
      <c r="BK238" s="42">
        <v>6762</v>
      </c>
      <c r="BL238" s="42"/>
      <c r="BM238" s="15"/>
    </row>
    <row r="239" spans="1:65" outlineLevel="5" x14ac:dyDescent="0.3">
      <c r="A239" s="22">
        <f t="shared" si="106"/>
        <v>7</v>
      </c>
      <c r="B239" s="9">
        <f t="shared" si="105"/>
        <v>45490</v>
      </c>
      <c r="C239" s="150">
        <v>392619</v>
      </c>
      <c r="D239" s="64">
        <f t="shared" si="95"/>
        <v>34.799999999999997</v>
      </c>
      <c r="E239" s="12">
        <v>34.5</v>
      </c>
      <c r="F239" s="12">
        <v>35</v>
      </c>
      <c r="G239" s="12"/>
      <c r="H239" s="12"/>
      <c r="I239" s="12"/>
      <c r="J239" s="12"/>
      <c r="K239" s="12"/>
      <c r="L239" s="12"/>
      <c r="M239" s="74">
        <f t="shared" si="96"/>
        <v>7.2</v>
      </c>
      <c r="N239" s="83">
        <v>7.2</v>
      </c>
      <c r="O239" s="83">
        <v>7.22</v>
      </c>
      <c r="P239" s="83"/>
      <c r="Q239" s="83"/>
      <c r="R239" s="83"/>
      <c r="S239" s="83"/>
      <c r="T239" s="83"/>
      <c r="U239" s="83"/>
      <c r="V239" s="5" t="str">
        <f t="shared" si="97"/>
        <v/>
      </c>
      <c r="W239" s="41" t="s">
        <v>103</v>
      </c>
      <c r="X239" s="41" t="s">
        <v>103</v>
      </c>
      <c r="Y239" s="41"/>
      <c r="Z239" s="41"/>
      <c r="AA239" s="41"/>
      <c r="AB239" s="41"/>
      <c r="AC239" s="41"/>
      <c r="AD239" s="41"/>
      <c r="AE239" s="5" t="str">
        <f t="shared" si="98"/>
        <v/>
      </c>
      <c r="AF239" s="41" t="s">
        <v>103</v>
      </c>
      <c r="AG239" s="41" t="s">
        <v>103</v>
      </c>
      <c r="AH239" s="41"/>
      <c r="AI239" s="41"/>
      <c r="AJ239" s="41"/>
      <c r="AK239" s="41"/>
      <c r="AL239" s="41"/>
      <c r="AM239" s="41"/>
      <c r="AN239" s="45">
        <v>25.331724969843183</v>
      </c>
      <c r="AO239" s="41">
        <v>829</v>
      </c>
      <c r="AP239" s="110" t="s">
        <v>103</v>
      </c>
      <c r="AQ239" s="110" t="s">
        <v>103</v>
      </c>
      <c r="AR239" s="126" t="str">
        <f t="shared" si="99"/>
        <v/>
      </c>
      <c r="AS239" s="126" t="str">
        <f t="shared" si="100"/>
        <v/>
      </c>
      <c r="AT239" s="45">
        <v>878</v>
      </c>
      <c r="AU239" s="128" t="s">
        <v>103</v>
      </c>
      <c r="AV239" s="128" t="s">
        <v>103</v>
      </c>
      <c r="AW239" s="126" t="str">
        <f t="shared" si="101"/>
        <v/>
      </c>
      <c r="AX239" s="126" t="str">
        <f t="shared" si="102"/>
        <v/>
      </c>
      <c r="AY239" s="64" t="str">
        <f t="shared" si="103"/>
        <v/>
      </c>
      <c r="AZ239" s="97">
        <v>80.16</v>
      </c>
      <c r="BA239" s="68"/>
      <c r="BB239" s="68"/>
      <c r="BC239" s="68"/>
      <c r="BD239" s="68"/>
      <c r="BE239" s="15"/>
      <c r="BF239" s="5">
        <f t="shared" si="104"/>
        <v>12482</v>
      </c>
      <c r="BG239" s="42">
        <v>3551</v>
      </c>
      <c r="BH239" s="42">
        <v>2350</v>
      </c>
      <c r="BI239" s="42"/>
      <c r="BJ239" s="42"/>
      <c r="BK239" s="42">
        <v>6581</v>
      </c>
      <c r="BL239" s="42"/>
      <c r="BM239" s="15"/>
    </row>
    <row r="240" spans="1:65" outlineLevel="5" x14ac:dyDescent="0.3">
      <c r="A240" s="22">
        <f t="shared" si="106"/>
        <v>7</v>
      </c>
      <c r="B240" s="9">
        <f t="shared" si="105"/>
        <v>45491</v>
      </c>
      <c r="C240" s="150">
        <v>380698</v>
      </c>
      <c r="D240" s="64">
        <f t="shared" si="95"/>
        <v>34.799999999999997</v>
      </c>
      <c r="E240" s="12">
        <v>34.5</v>
      </c>
      <c r="F240" s="12">
        <v>35</v>
      </c>
      <c r="G240" s="12"/>
      <c r="H240" s="12"/>
      <c r="I240" s="12"/>
      <c r="J240" s="12"/>
      <c r="K240" s="12"/>
      <c r="L240" s="12"/>
      <c r="M240" s="74">
        <f t="shared" si="96"/>
        <v>7.2</v>
      </c>
      <c r="N240" s="83">
        <v>7.23</v>
      </c>
      <c r="O240" s="83">
        <v>7.24</v>
      </c>
      <c r="P240" s="83"/>
      <c r="Q240" s="83"/>
      <c r="R240" s="83"/>
      <c r="S240" s="83"/>
      <c r="T240" s="83"/>
      <c r="U240" s="83"/>
      <c r="V240" s="5">
        <f t="shared" si="97"/>
        <v>382.5</v>
      </c>
      <c r="W240" s="41">
        <v>396</v>
      </c>
      <c r="X240" s="41">
        <v>369</v>
      </c>
      <c r="Y240" s="41"/>
      <c r="Z240" s="41"/>
      <c r="AA240" s="41"/>
      <c r="AB240" s="41"/>
      <c r="AC240" s="41"/>
      <c r="AD240" s="41"/>
      <c r="AE240" s="5">
        <f t="shared" si="98"/>
        <v>4750</v>
      </c>
      <c r="AF240" s="41">
        <v>4600</v>
      </c>
      <c r="AG240" s="41">
        <v>4900</v>
      </c>
      <c r="AH240" s="41"/>
      <c r="AI240" s="41"/>
      <c r="AJ240" s="41"/>
      <c r="AK240" s="41"/>
      <c r="AL240" s="41"/>
      <c r="AM240" s="41"/>
      <c r="AN240" s="45">
        <v>26.992287917737791</v>
      </c>
      <c r="AO240" s="41">
        <v>778</v>
      </c>
      <c r="AP240" s="110">
        <v>3.4</v>
      </c>
      <c r="AQ240" s="110">
        <v>2.2799999999999998</v>
      </c>
      <c r="AR240" s="126">
        <f t="shared" si="99"/>
        <v>67.058823529411754</v>
      </c>
      <c r="AS240" s="126">
        <f t="shared" si="100"/>
        <v>32.941176470588246</v>
      </c>
      <c r="AT240" s="45">
        <v>813</v>
      </c>
      <c r="AU240" s="128">
        <v>2.87</v>
      </c>
      <c r="AV240" s="128">
        <v>1.98</v>
      </c>
      <c r="AW240" s="126">
        <f t="shared" si="101"/>
        <v>68.98954703832753</v>
      </c>
      <c r="AX240" s="126">
        <f t="shared" si="102"/>
        <v>31.01045296167247</v>
      </c>
      <c r="AY240" s="64">
        <f t="shared" si="103"/>
        <v>-9.2844470727381001</v>
      </c>
      <c r="AZ240" s="97">
        <v>80.22</v>
      </c>
      <c r="BA240" s="68"/>
      <c r="BB240" s="68"/>
      <c r="BC240" s="68"/>
      <c r="BD240" s="68"/>
      <c r="BE240" s="15"/>
      <c r="BF240" s="5">
        <f t="shared" si="104"/>
        <v>11783</v>
      </c>
      <c r="BG240" s="42">
        <v>3137</v>
      </c>
      <c r="BH240" s="42">
        <v>2300</v>
      </c>
      <c r="BI240" s="42"/>
      <c r="BJ240" s="42"/>
      <c r="BK240" s="42">
        <v>6346</v>
      </c>
      <c r="BL240" s="42"/>
      <c r="BM240" s="15"/>
    </row>
    <row r="241" spans="1:65" outlineLevel="5" x14ac:dyDescent="0.3">
      <c r="A241" s="22">
        <f t="shared" si="106"/>
        <v>7</v>
      </c>
      <c r="B241" s="9">
        <f t="shared" si="105"/>
        <v>45492</v>
      </c>
      <c r="C241" s="150">
        <v>385870</v>
      </c>
      <c r="D241" s="64">
        <f t="shared" si="95"/>
        <v>34.5</v>
      </c>
      <c r="E241" s="12">
        <v>35</v>
      </c>
      <c r="F241" s="12">
        <v>34</v>
      </c>
      <c r="G241" s="12"/>
      <c r="H241" s="12"/>
      <c r="I241" s="12"/>
      <c r="J241" s="12"/>
      <c r="K241" s="12"/>
      <c r="L241" s="12"/>
      <c r="M241" s="74">
        <f t="shared" si="96"/>
        <v>7.1</v>
      </c>
      <c r="N241" s="83">
        <v>7.11</v>
      </c>
      <c r="O241" s="83">
        <v>7.13</v>
      </c>
      <c r="P241" s="83"/>
      <c r="Q241" s="83"/>
      <c r="R241" s="83"/>
      <c r="S241" s="83"/>
      <c r="T241" s="83"/>
      <c r="U241" s="83"/>
      <c r="V241" s="5" t="str">
        <f t="shared" si="97"/>
        <v/>
      </c>
      <c r="W241" s="41" t="s">
        <v>103</v>
      </c>
      <c r="X241" s="41" t="s">
        <v>103</v>
      </c>
      <c r="Y241" s="41"/>
      <c r="Z241" s="41"/>
      <c r="AA241" s="41"/>
      <c r="AB241" s="41"/>
      <c r="AC241" s="41"/>
      <c r="AD241" s="41"/>
      <c r="AE241" s="5" t="str">
        <f t="shared" si="98"/>
        <v/>
      </c>
      <c r="AF241" s="41" t="s">
        <v>103</v>
      </c>
      <c r="AG241" s="41" t="s">
        <v>103</v>
      </c>
      <c r="AH241" s="41"/>
      <c r="AI241" s="41"/>
      <c r="AJ241" s="41"/>
      <c r="AK241" s="41"/>
      <c r="AL241" s="41"/>
      <c r="AM241" s="41"/>
      <c r="AN241" s="45">
        <v>28.727770177838579</v>
      </c>
      <c r="AO241" s="41">
        <v>731</v>
      </c>
      <c r="AP241" s="110" t="s">
        <v>103</v>
      </c>
      <c r="AQ241" s="110" t="s">
        <v>103</v>
      </c>
      <c r="AR241" s="126" t="str">
        <f t="shared" si="99"/>
        <v/>
      </c>
      <c r="AS241" s="126" t="str">
        <f t="shared" si="100"/>
        <v/>
      </c>
      <c r="AT241" s="45">
        <v>796</v>
      </c>
      <c r="AU241" s="128" t="s">
        <v>103</v>
      </c>
      <c r="AV241" s="128" t="s">
        <v>103</v>
      </c>
      <c r="AW241" s="126" t="str">
        <f t="shared" si="101"/>
        <v/>
      </c>
      <c r="AX241" s="126" t="str">
        <f t="shared" si="102"/>
        <v/>
      </c>
      <c r="AY241" s="64" t="str">
        <f t="shared" si="103"/>
        <v/>
      </c>
      <c r="AZ241" s="97">
        <v>80.47</v>
      </c>
      <c r="BA241" s="68"/>
      <c r="BB241" s="68"/>
      <c r="BC241" s="68"/>
      <c r="BD241" s="68"/>
      <c r="BE241" s="15"/>
      <c r="BF241" s="5">
        <f t="shared" si="104"/>
        <v>5511</v>
      </c>
      <c r="BG241" s="42">
        <v>1615</v>
      </c>
      <c r="BH241" s="42">
        <v>950</v>
      </c>
      <c r="BI241" s="42"/>
      <c r="BJ241" s="42"/>
      <c r="BK241" s="42">
        <v>2946</v>
      </c>
      <c r="BL241" s="42"/>
      <c r="BM241" s="15"/>
    </row>
    <row r="242" spans="1:65" outlineLevel="5" x14ac:dyDescent="0.3">
      <c r="A242" s="22">
        <f t="shared" si="106"/>
        <v>7</v>
      </c>
      <c r="B242" s="9">
        <f t="shared" si="105"/>
        <v>45493</v>
      </c>
      <c r="C242" s="150">
        <v>380516</v>
      </c>
      <c r="D242" s="64">
        <f t="shared" si="95"/>
        <v>35</v>
      </c>
      <c r="E242" s="12">
        <v>35</v>
      </c>
      <c r="F242" s="12">
        <v>35</v>
      </c>
      <c r="G242" s="12"/>
      <c r="H242" s="12"/>
      <c r="I242" s="12"/>
      <c r="J242" s="12"/>
      <c r="K242" s="12"/>
      <c r="L242" s="12"/>
      <c r="M242" s="74">
        <f t="shared" si="96"/>
        <v>7.1</v>
      </c>
      <c r="N242" s="83">
        <v>7.12</v>
      </c>
      <c r="O242" s="83">
        <v>7.13</v>
      </c>
      <c r="P242" s="83"/>
      <c r="Q242" s="83"/>
      <c r="R242" s="83"/>
      <c r="S242" s="83"/>
      <c r="T242" s="83"/>
      <c r="U242" s="83"/>
      <c r="V242" s="5" t="str">
        <f t="shared" si="97"/>
        <v/>
      </c>
      <c r="W242" s="41" t="s">
        <v>103</v>
      </c>
      <c r="X242" s="41" t="s">
        <v>103</v>
      </c>
      <c r="Y242" s="41"/>
      <c r="Z242" s="41"/>
      <c r="AA242" s="41"/>
      <c r="AB242" s="41"/>
      <c r="AC242" s="41"/>
      <c r="AD242" s="41"/>
      <c r="AE242" s="5" t="str">
        <f t="shared" si="98"/>
        <v/>
      </c>
      <c r="AF242" s="41" t="s">
        <v>103</v>
      </c>
      <c r="AG242" s="41" t="s">
        <v>103</v>
      </c>
      <c r="AH242" s="41"/>
      <c r="AI242" s="41"/>
      <c r="AJ242" s="41"/>
      <c r="AK242" s="41"/>
      <c r="AL242" s="41"/>
      <c r="AM242" s="41"/>
      <c r="AN242" s="45">
        <v>29.702970297029704</v>
      </c>
      <c r="AO242" s="41">
        <v>707</v>
      </c>
      <c r="AP242" s="110" t="s">
        <v>103</v>
      </c>
      <c r="AQ242" s="110" t="s">
        <v>103</v>
      </c>
      <c r="AR242" s="126" t="str">
        <f t="shared" si="99"/>
        <v/>
      </c>
      <c r="AS242" s="126" t="str">
        <f t="shared" si="100"/>
        <v/>
      </c>
      <c r="AT242" s="45">
        <v>768</v>
      </c>
      <c r="AU242" s="128" t="s">
        <v>103</v>
      </c>
      <c r="AV242" s="128" t="s">
        <v>103</v>
      </c>
      <c r="AW242" s="126" t="str">
        <f t="shared" si="101"/>
        <v/>
      </c>
      <c r="AX242" s="126" t="str">
        <f t="shared" si="102"/>
        <v/>
      </c>
      <c r="AY242" s="64" t="str">
        <f t="shared" si="103"/>
        <v/>
      </c>
      <c r="AZ242" s="97">
        <v>80.7</v>
      </c>
      <c r="BA242" s="68"/>
      <c r="BB242" s="68"/>
      <c r="BC242" s="68"/>
      <c r="BD242" s="68"/>
      <c r="BE242" s="15"/>
      <c r="BF242" s="5">
        <f t="shared" si="104"/>
        <v>5496</v>
      </c>
      <c r="BG242" s="42">
        <v>644</v>
      </c>
      <c r="BH242" s="42">
        <v>0</v>
      </c>
      <c r="BI242" s="42"/>
      <c r="BJ242" s="42"/>
      <c r="BK242" s="42">
        <v>4852</v>
      </c>
      <c r="BL242" s="42"/>
      <c r="BM242" s="15"/>
    </row>
    <row r="243" spans="1:65" outlineLevel="5" x14ac:dyDescent="0.3">
      <c r="A243" s="22">
        <f t="shared" si="106"/>
        <v>7</v>
      </c>
      <c r="B243" s="9">
        <f t="shared" si="105"/>
        <v>45494</v>
      </c>
      <c r="C243" s="150">
        <v>384560</v>
      </c>
      <c r="D243" s="64">
        <f t="shared" si="95"/>
        <v>35</v>
      </c>
      <c r="E243" s="12">
        <v>35</v>
      </c>
      <c r="F243" s="12">
        <v>35</v>
      </c>
      <c r="G243" s="12"/>
      <c r="H243" s="12"/>
      <c r="I243" s="12"/>
      <c r="J243" s="12"/>
      <c r="K243" s="12"/>
      <c r="L243" s="12"/>
      <c r="M243" s="74">
        <f t="shared" si="96"/>
        <v>7.2</v>
      </c>
      <c r="N243" s="83">
        <v>7.21</v>
      </c>
      <c r="O243" s="83">
        <v>7.2</v>
      </c>
      <c r="P243" s="83"/>
      <c r="Q243" s="83"/>
      <c r="R243" s="83"/>
      <c r="S243" s="83"/>
      <c r="T243" s="83"/>
      <c r="U243" s="83"/>
      <c r="V243" s="5" t="str">
        <f t="shared" si="97"/>
        <v/>
      </c>
      <c r="W243" s="41" t="s">
        <v>103</v>
      </c>
      <c r="X243" s="41" t="s">
        <v>103</v>
      </c>
      <c r="Y243" s="41"/>
      <c r="Z243" s="41"/>
      <c r="AA243" s="41"/>
      <c r="AB243" s="41"/>
      <c r="AC243" s="41"/>
      <c r="AD243" s="41"/>
      <c r="AE243" s="5" t="str">
        <f t="shared" si="98"/>
        <v/>
      </c>
      <c r="AF243" s="41" t="s">
        <v>103</v>
      </c>
      <c r="AG243" s="41" t="s">
        <v>103</v>
      </c>
      <c r="AH243" s="41"/>
      <c r="AI243" s="41"/>
      <c r="AJ243" s="41"/>
      <c r="AK243" s="41"/>
      <c r="AL243" s="41"/>
      <c r="AM243" s="41"/>
      <c r="AN243" s="45">
        <v>30.215827338129497</v>
      </c>
      <c r="AO243" s="41">
        <v>695</v>
      </c>
      <c r="AP243" s="110" t="s">
        <v>103</v>
      </c>
      <c r="AQ243" s="110" t="s">
        <v>103</v>
      </c>
      <c r="AR243" s="126" t="str">
        <f t="shared" si="99"/>
        <v/>
      </c>
      <c r="AS243" s="126" t="str">
        <f t="shared" si="100"/>
        <v/>
      </c>
      <c r="AT243" s="45">
        <v>758</v>
      </c>
      <c r="AU243" s="128" t="s">
        <v>103</v>
      </c>
      <c r="AV243" s="128" t="s">
        <v>103</v>
      </c>
      <c r="AW243" s="126" t="str">
        <f t="shared" si="101"/>
        <v/>
      </c>
      <c r="AX243" s="126" t="str">
        <f t="shared" si="102"/>
        <v/>
      </c>
      <c r="AY243" s="64" t="str">
        <f t="shared" si="103"/>
        <v/>
      </c>
      <c r="AZ243" s="97">
        <v>80.540000000000006</v>
      </c>
      <c r="BA243" s="68"/>
      <c r="BB243" s="68"/>
      <c r="BC243" s="68"/>
      <c r="BD243" s="68"/>
      <c r="BE243" s="15"/>
      <c r="BF243" s="5">
        <f t="shared" si="104"/>
        <v>7458</v>
      </c>
      <c r="BG243" s="42">
        <v>1081</v>
      </c>
      <c r="BH243" s="42">
        <v>0</v>
      </c>
      <c r="BI243" s="42"/>
      <c r="BJ243" s="42"/>
      <c r="BK243" s="42">
        <v>6377</v>
      </c>
      <c r="BL243" s="42"/>
      <c r="BM243" s="15"/>
    </row>
    <row r="244" spans="1:65" outlineLevel="5" x14ac:dyDescent="0.3">
      <c r="A244" s="22">
        <f t="shared" si="106"/>
        <v>7</v>
      </c>
      <c r="B244" s="9">
        <f t="shared" si="105"/>
        <v>45495</v>
      </c>
      <c r="C244" s="150">
        <v>387434</v>
      </c>
      <c r="D244" s="64">
        <f t="shared" si="95"/>
        <v>35</v>
      </c>
      <c r="E244" s="12">
        <v>34.5</v>
      </c>
      <c r="F244" s="12">
        <v>35.5</v>
      </c>
      <c r="G244" s="12"/>
      <c r="H244" s="12"/>
      <c r="I244" s="12"/>
      <c r="J244" s="12"/>
      <c r="K244" s="12"/>
      <c r="L244" s="12"/>
      <c r="M244" s="74">
        <f t="shared" si="96"/>
        <v>7.2</v>
      </c>
      <c r="N244" s="83">
        <v>7.22</v>
      </c>
      <c r="O244" s="83">
        <v>7.23</v>
      </c>
      <c r="P244" s="83"/>
      <c r="Q244" s="83"/>
      <c r="R244" s="83"/>
      <c r="S244" s="83"/>
      <c r="T244" s="83"/>
      <c r="U244" s="83"/>
      <c r="V244" s="5" t="str">
        <f t="shared" si="97"/>
        <v/>
      </c>
      <c r="W244" s="41" t="s">
        <v>103</v>
      </c>
      <c r="X244" s="41" t="s">
        <v>103</v>
      </c>
      <c r="Y244" s="41"/>
      <c r="Z244" s="41"/>
      <c r="AA244" s="41"/>
      <c r="AB244" s="41"/>
      <c r="AC244" s="41"/>
      <c r="AD244" s="41"/>
      <c r="AE244" s="5" t="str">
        <f t="shared" si="98"/>
        <v/>
      </c>
      <c r="AF244" s="41" t="s">
        <v>103</v>
      </c>
      <c r="AG244" s="41" t="s">
        <v>103</v>
      </c>
      <c r="AH244" s="41"/>
      <c r="AI244" s="41"/>
      <c r="AJ244" s="41"/>
      <c r="AK244" s="41"/>
      <c r="AL244" s="41"/>
      <c r="AM244" s="41"/>
      <c r="AN244" s="45">
        <v>29.37062937062937</v>
      </c>
      <c r="AO244" s="41">
        <v>715</v>
      </c>
      <c r="AP244" s="110" t="s">
        <v>103</v>
      </c>
      <c r="AQ244" s="110" t="s">
        <v>103</v>
      </c>
      <c r="AR244" s="126" t="str">
        <f t="shared" si="99"/>
        <v/>
      </c>
      <c r="AS244" s="126" t="str">
        <f t="shared" si="100"/>
        <v/>
      </c>
      <c r="AT244" s="45">
        <v>753</v>
      </c>
      <c r="AU244" s="128" t="s">
        <v>103</v>
      </c>
      <c r="AV244" s="128" t="s">
        <v>103</v>
      </c>
      <c r="AW244" s="126" t="str">
        <f t="shared" si="101"/>
        <v/>
      </c>
      <c r="AX244" s="126" t="str">
        <f t="shared" si="102"/>
        <v/>
      </c>
      <c r="AY244" s="64" t="str">
        <f t="shared" si="103"/>
        <v/>
      </c>
      <c r="AZ244" s="97">
        <v>80.099999999999994</v>
      </c>
      <c r="BA244" s="68"/>
      <c r="BB244" s="68"/>
      <c r="BC244" s="68"/>
      <c r="BD244" s="68"/>
      <c r="BE244" s="15"/>
      <c r="BF244" s="5">
        <f t="shared" si="104"/>
        <v>5554</v>
      </c>
      <c r="BG244" s="42">
        <v>0</v>
      </c>
      <c r="BH244" s="42">
        <v>0</v>
      </c>
      <c r="BI244" s="42"/>
      <c r="BJ244" s="42"/>
      <c r="BK244" s="42">
        <v>5554</v>
      </c>
      <c r="BL244" s="42"/>
      <c r="BM244" s="15"/>
    </row>
    <row r="245" spans="1:65" outlineLevel="5" x14ac:dyDescent="0.3">
      <c r="A245" s="22">
        <f t="shared" si="106"/>
        <v>7</v>
      </c>
      <c r="B245" s="9">
        <f t="shared" si="105"/>
        <v>45496</v>
      </c>
      <c r="C245" s="150">
        <v>371822</v>
      </c>
      <c r="D245" s="64">
        <f t="shared" si="95"/>
        <v>34</v>
      </c>
      <c r="E245" s="12">
        <v>34</v>
      </c>
      <c r="F245" s="12">
        <v>34</v>
      </c>
      <c r="G245" s="12"/>
      <c r="H245" s="12"/>
      <c r="I245" s="12"/>
      <c r="J245" s="12"/>
      <c r="K245" s="12"/>
      <c r="L245" s="12"/>
      <c r="M245" s="74">
        <f t="shared" si="96"/>
        <v>7.2</v>
      </c>
      <c r="N245" s="83">
        <v>7.21</v>
      </c>
      <c r="O245" s="83">
        <v>7.22</v>
      </c>
      <c r="P245" s="83"/>
      <c r="Q245" s="83"/>
      <c r="R245" s="83"/>
      <c r="S245" s="83"/>
      <c r="T245" s="83"/>
      <c r="U245" s="83"/>
      <c r="V245" s="5" t="str">
        <f t="shared" si="97"/>
        <v/>
      </c>
      <c r="W245" s="41" t="s">
        <v>103</v>
      </c>
      <c r="X245" s="41" t="s">
        <v>103</v>
      </c>
      <c r="Y245" s="41"/>
      <c r="Z245" s="41"/>
      <c r="AA245" s="41"/>
      <c r="AB245" s="41"/>
      <c r="AC245" s="41"/>
      <c r="AD245" s="41"/>
      <c r="AE245" s="5" t="str">
        <f t="shared" si="98"/>
        <v/>
      </c>
      <c r="AF245" s="41" t="s">
        <v>103</v>
      </c>
      <c r="AG245" s="41" t="s">
        <v>103</v>
      </c>
      <c r="AH245" s="41"/>
      <c r="AI245" s="41"/>
      <c r="AJ245" s="41"/>
      <c r="AK245" s="41"/>
      <c r="AL245" s="41"/>
      <c r="AM245" s="41"/>
      <c r="AN245" s="45">
        <v>30.746705710102489</v>
      </c>
      <c r="AO245" s="41">
        <v>683</v>
      </c>
      <c r="AP245" s="110" t="s">
        <v>103</v>
      </c>
      <c r="AQ245" s="110" t="s">
        <v>103</v>
      </c>
      <c r="AR245" s="126" t="str">
        <f t="shared" si="99"/>
        <v/>
      </c>
      <c r="AS245" s="126" t="str">
        <f t="shared" si="100"/>
        <v/>
      </c>
      <c r="AT245" s="45">
        <v>744</v>
      </c>
      <c r="AU245" s="128" t="s">
        <v>103</v>
      </c>
      <c r="AV245" s="128" t="s">
        <v>103</v>
      </c>
      <c r="AW245" s="126" t="str">
        <f t="shared" si="101"/>
        <v/>
      </c>
      <c r="AX245" s="126" t="str">
        <f t="shared" si="102"/>
        <v/>
      </c>
      <c r="AY245" s="64" t="str">
        <f t="shared" si="103"/>
        <v/>
      </c>
      <c r="AZ245" s="97">
        <v>80.099999999999994</v>
      </c>
      <c r="BA245" s="68"/>
      <c r="BB245" s="68"/>
      <c r="BC245" s="68"/>
      <c r="BD245" s="68"/>
      <c r="BE245" s="15"/>
      <c r="BF245" s="5">
        <f t="shared" si="104"/>
        <v>4020</v>
      </c>
      <c r="BG245" s="42">
        <v>1596</v>
      </c>
      <c r="BH245" s="42">
        <v>0</v>
      </c>
      <c r="BI245" s="42"/>
      <c r="BJ245" s="42"/>
      <c r="BK245" s="42">
        <v>2424</v>
      </c>
      <c r="BL245" s="42"/>
      <c r="BM245" s="15"/>
    </row>
    <row r="246" spans="1:65" outlineLevel="5" x14ac:dyDescent="0.3">
      <c r="A246" s="22">
        <f t="shared" si="106"/>
        <v>7</v>
      </c>
      <c r="B246" s="9">
        <f t="shared" si="105"/>
        <v>45497</v>
      </c>
      <c r="C246" s="150">
        <v>394087</v>
      </c>
      <c r="D246" s="64">
        <f t="shared" si="95"/>
        <v>34.299999999999997</v>
      </c>
      <c r="E246" s="12">
        <v>34.5</v>
      </c>
      <c r="F246" s="12">
        <v>34</v>
      </c>
      <c r="G246" s="12"/>
      <c r="H246" s="12"/>
      <c r="I246" s="12"/>
      <c r="J246" s="12"/>
      <c r="K246" s="12"/>
      <c r="L246" s="12"/>
      <c r="M246" s="74">
        <f t="shared" si="96"/>
        <v>7.1</v>
      </c>
      <c r="N246" s="83">
        <v>7.11</v>
      </c>
      <c r="O246" s="83">
        <v>7.13</v>
      </c>
      <c r="P246" s="83"/>
      <c r="Q246" s="83"/>
      <c r="R246" s="83"/>
      <c r="S246" s="83"/>
      <c r="T246" s="83"/>
      <c r="U246" s="83"/>
      <c r="V246" s="5" t="str">
        <f t="shared" si="97"/>
        <v/>
      </c>
      <c r="W246" s="41" t="s">
        <v>103</v>
      </c>
      <c r="X246" s="41" t="s">
        <v>103</v>
      </c>
      <c r="Y246" s="41"/>
      <c r="Z246" s="41"/>
      <c r="AA246" s="41"/>
      <c r="AB246" s="41"/>
      <c r="AC246" s="41"/>
      <c r="AD246" s="41"/>
      <c r="AE246" s="5" t="str">
        <f t="shared" si="98"/>
        <v/>
      </c>
      <c r="AF246" s="41" t="s">
        <v>103</v>
      </c>
      <c r="AG246" s="41" t="s">
        <v>103</v>
      </c>
      <c r="AH246" s="41"/>
      <c r="AI246" s="41"/>
      <c r="AJ246" s="41"/>
      <c r="AK246" s="41"/>
      <c r="AL246" s="41"/>
      <c r="AM246" s="41"/>
      <c r="AN246" s="45">
        <v>30.346820809248555</v>
      </c>
      <c r="AO246" s="41">
        <v>692</v>
      </c>
      <c r="AP246" s="110" t="s">
        <v>103</v>
      </c>
      <c r="AQ246" s="110" t="s">
        <v>103</v>
      </c>
      <c r="AR246" s="126" t="str">
        <f t="shared" si="99"/>
        <v/>
      </c>
      <c r="AS246" s="126" t="str">
        <f t="shared" si="100"/>
        <v/>
      </c>
      <c r="AT246" s="45">
        <v>759</v>
      </c>
      <c r="AU246" s="128" t="s">
        <v>103</v>
      </c>
      <c r="AV246" s="128" t="s">
        <v>103</v>
      </c>
      <c r="AW246" s="126" t="str">
        <f t="shared" si="101"/>
        <v/>
      </c>
      <c r="AX246" s="126" t="str">
        <f t="shared" si="102"/>
        <v/>
      </c>
      <c r="AY246" s="64" t="str">
        <f t="shared" si="103"/>
        <v/>
      </c>
      <c r="AZ246" s="97">
        <v>80.760000000000005</v>
      </c>
      <c r="BA246" s="68"/>
      <c r="BB246" s="68"/>
      <c r="BC246" s="68"/>
      <c r="BD246" s="68"/>
      <c r="BE246" s="15"/>
      <c r="BF246" s="5">
        <f t="shared" si="104"/>
        <v>7580</v>
      </c>
      <c r="BG246" s="42">
        <v>2969</v>
      </c>
      <c r="BH246" s="42">
        <v>0</v>
      </c>
      <c r="BI246" s="42"/>
      <c r="BJ246" s="42"/>
      <c r="BK246" s="42">
        <v>4611</v>
      </c>
      <c r="BL246" s="42"/>
      <c r="BM246" s="15"/>
    </row>
    <row r="247" spans="1:65" outlineLevel="5" x14ac:dyDescent="0.3">
      <c r="A247" s="22">
        <f t="shared" si="106"/>
        <v>7</v>
      </c>
      <c r="B247" s="9">
        <f t="shared" si="105"/>
        <v>45498</v>
      </c>
      <c r="C247" s="150">
        <v>387867</v>
      </c>
      <c r="D247" s="64">
        <f t="shared" si="95"/>
        <v>35.299999999999997</v>
      </c>
      <c r="E247" s="12">
        <v>35</v>
      </c>
      <c r="F247" s="12">
        <v>35.5</v>
      </c>
      <c r="G247" s="12"/>
      <c r="H247" s="12"/>
      <c r="I247" s="12"/>
      <c r="J247" s="12"/>
      <c r="K247" s="12"/>
      <c r="L247" s="12"/>
      <c r="M247" s="74">
        <f t="shared" si="96"/>
        <v>7.2</v>
      </c>
      <c r="N247" s="83">
        <v>7.16</v>
      </c>
      <c r="O247" s="83">
        <v>7.15</v>
      </c>
      <c r="P247" s="83"/>
      <c r="Q247" s="83"/>
      <c r="R247" s="83"/>
      <c r="S247" s="83"/>
      <c r="T247" s="83"/>
      <c r="U247" s="83"/>
      <c r="V247" s="5">
        <f t="shared" si="97"/>
        <v>331</v>
      </c>
      <c r="W247" s="41">
        <v>432</v>
      </c>
      <c r="X247" s="41">
        <v>230</v>
      </c>
      <c r="Y247" s="41"/>
      <c r="Z247" s="41"/>
      <c r="AA247" s="41"/>
      <c r="AB247" s="41"/>
      <c r="AC247" s="41"/>
      <c r="AD247" s="41"/>
      <c r="AE247" s="5">
        <f t="shared" si="98"/>
        <v>4410</v>
      </c>
      <c r="AF247" s="41">
        <v>3840</v>
      </c>
      <c r="AG247" s="41">
        <v>4980</v>
      </c>
      <c r="AH247" s="41"/>
      <c r="AI247" s="41"/>
      <c r="AJ247" s="41"/>
      <c r="AK247" s="41"/>
      <c r="AL247" s="41"/>
      <c r="AM247" s="41"/>
      <c r="AN247" s="45">
        <v>29.085872576177284</v>
      </c>
      <c r="AO247" s="41">
        <v>722</v>
      </c>
      <c r="AP247" s="110">
        <v>3.66</v>
      </c>
      <c r="AQ247" s="110">
        <v>2.88</v>
      </c>
      <c r="AR247" s="126">
        <f t="shared" si="99"/>
        <v>78.688524590163937</v>
      </c>
      <c r="AS247" s="126">
        <f t="shared" si="100"/>
        <v>21.311475409836063</v>
      </c>
      <c r="AT247" s="45">
        <v>844</v>
      </c>
      <c r="AU247" s="128">
        <v>2.9</v>
      </c>
      <c r="AV247" s="128">
        <v>1.96</v>
      </c>
      <c r="AW247" s="126">
        <f t="shared" si="101"/>
        <v>67.58620689655173</v>
      </c>
      <c r="AX247" s="126">
        <f t="shared" si="102"/>
        <v>32.41379310344827</v>
      </c>
      <c r="AY247" s="64">
        <f t="shared" si="103"/>
        <v>43.528368794326234</v>
      </c>
      <c r="AZ247" s="97">
        <v>80.55</v>
      </c>
      <c r="BA247" s="68"/>
      <c r="BB247" s="68"/>
      <c r="BC247" s="68"/>
      <c r="BD247" s="68"/>
      <c r="BE247" s="15"/>
      <c r="BF247" s="5">
        <f t="shared" si="104"/>
        <v>5267</v>
      </c>
      <c r="BG247" s="42">
        <v>3609</v>
      </c>
      <c r="BH247" s="42">
        <v>0</v>
      </c>
      <c r="BI247" s="42"/>
      <c r="BJ247" s="42"/>
      <c r="BK247" s="42">
        <v>1658</v>
      </c>
      <c r="BL247" s="42"/>
      <c r="BM247" s="15"/>
    </row>
    <row r="248" spans="1:65" outlineLevel="5" x14ac:dyDescent="0.3">
      <c r="A248" s="22">
        <f t="shared" si="106"/>
        <v>7</v>
      </c>
      <c r="B248" s="9">
        <f t="shared" si="105"/>
        <v>45499</v>
      </c>
      <c r="C248" s="150">
        <v>388386</v>
      </c>
      <c r="D248" s="64">
        <f t="shared" si="95"/>
        <v>34.799999999999997</v>
      </c>
      <c r="E248" s="12">
        <v>34.5</v>
      </c>
      <c r="F248" s="12">
        <v>35</v>
      </c>
      <c r="G248" s="12"/>
      <c r="H248" s="12"/>
      <c r="I248" s="12"/>
      <c r="J248" s="12"/>
      <c r="K248" s="12"/>
      <c r="L248" s="12"/>
      <c r="M248" s="74">
        <f t="shared" si="96"/>
        <v>7.2</v>
      </c>
      <c r="N248" s="83">
        <v>7.16</v>
      </c>
      <c r="O248" s="83">
        <v>7.18</v>
      </c>
      <c r="P248" s="83"/>
      <c r="Q248" s="83"/>
      <c r="R248" s="83"/>
      <c r="S248" s="83"/>
      <c r="T248" s="83"/>
      <c r="U248" s="83"/>
      <c r="V248" s="5" t="str">
        <f t="shared" si="97"/>
        <v/>
      </c>
      <c r="W248" s="41" t="s">
        <v>103</v>
      </c>
      <c r="X248" s="41" t="s">
        <v>103</v>
      </c>
      <c r="Y248" s="41"/>
      <c r="Z248" s="41"/>
      <c r="AA248" s="41"/>
      <c r="AB248" s="41"/>
      <c r="AC248" s="41"/>
      <c r="AD248" s="41"/>
      <c r="AE248" s="5" t="str">
        <f t="shared" si="98"/>
        <v/>
      </c>
      <c r="AF248" s="41" t="s">
        <v>103</v>
      </c>
      <c r="AG248" s="152" t="s">
        <v>103</v>
      </c>
      <c r="AH248" s="41"/>
      <c r="AI248" s="41"/>
      <c r="AJ248" s="41"/>
      <c r="AK248" s="41"/>
      <c r="AL248" s="41"/>
      <c r="AM248" s="41"/>
      <c r="AN248" s="45">
        <v>24.822695035460992</v>
      </c>
      <c r="AO248" s="41">
        <v>846</v>
      </c>
      <c r="AP248" s="110"/>
      <c r="AQ248" s="110"/>
      <c r="AR248" s="126" t="str">
        <f t="shared" si="99"/>
        <v/>
      </c>
      <c r="AS248" s="126" t="str">
        <f t="shared" si="100"/>
        <v/>
      </c>
      <c r="AT248" s="45">
        <v>972</v>
      </c>
      <c r="AU248" s="128" t="s">
        <v>103</v>
      </c>
      <c r="AV248" s="128" t="s">
        <v>103</v>
      </c>
      <c r="AW248" s="126" t="str">
        <f t="shared" si="101"/>
        <v/>
      </c>
      <c r="AX248" s="126" t="str">
        <f t="shared" si="102"/>
        <v/>
      </c>
      <c r="AY248" s="64" t="str">
        <f t="shared" si="103"/>
        <v/>
      </c>
      <c r="AZ248" s="97">
        <v>80.47</v>
      </c>
      <c r="BA248" s="68">
        <v>58.75</v>
      </c>
      <c r="BB248" s="68">
        <v>31.22</v>
      </c>
      <c r="BC248" s="68">
        <v>0</v>
      </c>
      <c r="BD248" s="68"/>
      <c r="BE248" s="15"/>
      <c r="BF248" s="5">
        <f t="shared" si="104"/>
        <v>9474</v>
      </c>
      <c r="BG248" s="42">
        <v>3987</v>
      </c>
      <c r="BH248" s="42">
        <v>233</v>
      </c>
      <c r="BI248" s="42"/>
      <c r="BJ248" s="42"/>
      <c r="BK248" s="42">
        <v>5254</v>
      </c>
      <c r="BL248" s="42"/>
      <c r="BM248" s="15"/>
    </row>
    <row r="249" spans="1:65" outlineLevel="5" x14ac:dyDescent="0.3">
      <c r="A249" s="22">
        <f t="shared" si="106"/>
        <v>7</v>
      </c>
      <c r="B249" s="9">
        <f t="shared" si="105"/>
        <v>45500</v>
      </c>
      <c r="C249" s="150">
        <v>381858</v>
      </c>
      <c r="D249" s="64">
        <f t="shared" si="95"/>
        <v>34.5</v>
      </c>
      <c r="E249" s="12">
        <v>34.5</v>
      </c>
      <c r="F249" s="12">
        <v>34.5</v>
      </c>
      <c r="G249" s="12"/>
      <c r="H249" s="12"/>
      <c r="I249" s="12"/>
      <c r="J249" s="12"/>
      <c r="K249" s="12"/>
      <c r="L249" s="12"/>
      <c r="M249" s="74">
        <f t="shared" si="96"/>
        <v>7.2</v>
      </c>
      <c r="N249" s="83">
        <v>7.23</v>
      </c>
      <c r="O249" s="83">
        <v>7.21</v>
      </c>
      <c r="P249" s="83"/>
      <c r="Q249" s="83"/>
      <c r="R249" s="83"/>
      <c r="S249" s="83"/>
      <c r="T249" s="83"/>
      <c r="U249" s="83"/>
      <c r="V249" s="5" t="str">
        <f t="shared" si="97"/>
        <v/>
      </c>
      <c r="W249" s="41" t="s">
        <v>103</v>
      </c>
      <c r="X249" s="41" t="s">
        <v>103</v>
      </c>
      <c r="Y249" s="41"/>
      <c r="Z249" s="41"/>
      <c r="AA249" s="41"/>
      <c r="AB249" s="41"/>
      <c r="AC249" s="41"/>
      <c r="AD249" s="41"/>
      <c r="AE249" s="5" t="str">
        <f t="shared" si="98"/>
        <v/>
      </c>
      <c r="AF249" s="41" t="s">
        <v>103</v>
      </c>
      <c r="AG249" s="41" t="s">
        <v>103</v>
      </c>
      <c r="AH249" s="41"/>
      <c r="AI249" s="41"/>
      <c r="AJ249" s="41"/>
      <c r="AK249" s="41"/>
      <c r="AL249" s="41"/>
      <c r="AM249" s="41"/>
      <c r="AN249" s="45">
        <v>25.240384615384617</v>
      </c>
      <c r="AO249" s="41">
        <v>832</v>
      </c>
      <c r="AP249" s="110"/>
      <c r="AQ249" s="111"/>
      <c r="AR249" s="126" t="str">
        <f t="shared" si="99"/>
        <v/>
      </c>
      <c r="AS249" s="126" t="str">
        <f t="shared" si="100"/>
        <v/>
      </c>
      <c r="AT249" s="45">
        <v>913</v>
      </c>
      <c r="AU249" s="128" t="s">
        <v>103</v>
      </c>
      <c r="AV249" s="129" t="s">
        <v>103</v>
      </c>
      <c r="AW249" s="126" t="str">
        <f t="shared" si="101"/>
        <v/>
      </c>
      <c r="AX249" s="126" t="str">
        <f t="shared" si="102"/>
        <v/>
      </c>
      <c r="AY249" s="64" t="str">
        <f t="shared" si="103"/>
        <v/>
      </c>
      <c r="AZ249" s="97">
        <v>80.47</v>
      </c>
      <c r="BA249" s="68"/>
      <c r="BB249" s="68"/>
      <c r="BC249" s="68"/>
      <c r="BD249" s="68"/>
      <c r="BE249" s="15"/>
      <c r="BF249" s="5">
        <f t="shared" si="104"/>
        <v>8152</v>
      </c>
      <c r="BG249" s="42">
        <v>4037</v>
      </c>
      <c r="BH249" s="42">
        <v>0</v>
      </c>
      <c r="BI249" s="42"/>
      <c r="BJ249" s="42"/>
      <c r="BK249" s="42">
        <v>4115</v>
      </c>
      <c r="BL249" s="42"/>
      <c r="BM249" s="15"/>
    </row>
    <row r="250" spans="1:65" outlineLevel="5" x14ac:dyDescent="0.3">
      <c r="A250" s="22">
        <f t="shared" si="106"/>
        <v>7</v>
      </c>
      <c r="B250" s="9">
        <f t="shared" si="105"/>
        <v>45501</v>
      </c>
      <c r="C250" s="150">
        <v>371680</v>
      </c>
      <c r="D250" s="64">
        <f t="shared" si="95"/>
        <v>34.799999999999997</v>
      </c>
      <c r="E250" s="12">
        <v>35</v>
      </c>
      <c r="F250" s="12">
        <v>34.5</v>
      </c>
      <c r="G250" s="12"/>
      <c r="H250" s="12"/>
      <c r="I250" s="12"/>
      <c r="J250" s="12"/>
      <c r="K250" s="12"/>
      <c r="L250" s="12"/>
      <c r="M250" s="74">
        <f t="shared" si="96"/>
        <v>7.2</v>
      </c>
      <c r="N250" s="83">
        <v>7.22</v>
      </c>
      <c r="O250" s="83">
        <v>7.21</v>
      </c>
      <c r="P250" s="83"/>
      <c r="Q250" s="83"/>
      <c r="R250" s="83"/>
      <c r="S250" s="83"/>
      <c r="T250" s="83"/>
      <c r="U250" s="83"/>
      <c r="V250" s="5" t="str">
        <f t="shared" si="97"/>
        <v/>
      </c>
      <c r="W250" s="41" t="s">
        <v>103</v>
      </c>
      <c r="X250" s="41" t="s">
        <v>103</v>
      </c>
      <c r="Y250" s="41"/>
      <c r="Z250" s="41"/>
      <c r="AA250" s="41"/>
      <c r="AB250" s="41"/>
      <c r="AC250" s="41"/>
      <c r="AD250" s="41"/>
      <c r="AE250" s="5" t="str">
        <f t="shared" si="98"/>
        <v/>
      </c>
      <c r="AF250" s="41" t="s">
        <v>103</v>
      </c>
      <c r="AG250" s="41" t="s">
        <v>103</v>
      </c>
      <c r="AH250" s="41"/>
      <c r="AI250" s="41"/>
      <c r="AJ250" s="41"/>
      <c r="AK250" s="41"/>
      <c r="AL250" s="41"/>
      <c r="AM250" s="41"/>
      <c r="AN250" s="45">
        <v>25.609756097560975</v>
      </c>
      <c r="AO250" s="41">
        <v>820</v>
      </c>
      <c r="AP250" s="110"/>
      <c r="AQ250" s="111"/>
      <c r="AR250" s="126" t="str">
        <f t="shared" si="99"/>
        <v/>
      </c>
      <c r="AS250" s="126" t="str">
        <f t="shared" si="100"/>
        <v/>
      </c>
      <c r="AT250" s="45">
        <v>941</v>
      </c>
      <c r="AU250" s="128" t="s">
        <v>103</v>
      </c>
      <c r="AV250" s="129" t="s">
        <v>103</v>
      </c>
      <c r="AW250" s="126" t="str">
        <f t="shared" si="101"/>
        <v/>
      </c>
      <c r="AX250" s="126" t="str">
        <f t="shared" si="102"/>
        <v/>
      </c>
      <c r="AY250" s="64" t="str">
        <f t="shared" si="103"/>
        <v/>
      </c>
      <c r="AZ250" s="97">
        <v>80.03</v>
      </c>
      <c r="BA250" s="68"/>
      <c r="BB250" s="68"/>
      <c r="BC250" s="68"/>
      <c r="BD250" s="68"/>
      <c r="BE250" s="15"/>
      <c r="BF250" s="5">
        <f t="shared" si="104"/>
        <v>6809</v>
      </c>
      <c r="BG250" s="42">
        <v>1661</v>
      </c>
      <c r="BH250" s="42">
        <v>0</v>
      </c>
      <c r="BI250" s="42"/>
      <c r="BJ250" s="42"/>
      <c r="BK250" s="42">
        <v>5148</v>
      </c>
      <c r="BL250" s="42"/>
      <c r="BM250" s="15"/>
    </row>
    <row r="251" spans="1:65" outlineLevel="5" x14ac:dyDescent="0.3">
      <c r="A251" s="22">
        <f t="shared" si="106"/>
        <v>7</v>
      </c>
      <c r="B251" s="9">
        <f t="shared" si="105"/>
        <v>45502</v>
      </c>
      <c r="C251" s="150">
        <v>368694</v>
      </c>
      <c r="D251" s="64">
        <f t="shared" si="95"/>
        <v>34.299999999999997</v>
      </c>
      <c r="E251" s="12">
        <v>34.5</v>
      </c>
      <c r="F251" s="12">
        <v>34</v>
      </c>
      <c r="G251" s="12"/>
      <c r="H251" s="12"/>
      <c r="I251" s="12"/>
      <c r="J251" s="12"/>
      <c r="K251" s="12"/>
      <c r="L251" s="12"/>
      <c r="M251" s="74">
        <f t="shared" si="96"/>
        <v>7.1</v>
      </c>
      <c r="N251" s="83">
        <v>7.1</v>
      </c>
      <c r="O251" s="83">
        <v>7.09</v>
      </c>
      <c r="P251" s="83"/>
      <c r="Q251" s="83"/>
      <c r="R251" s="83"/>
      <c r="S251" s="83"/>
      <c r="T251" s="83"/>
      <c r="U251" s="83"/>
      <c r="V251" s="5" t="str">
        <f t="shared" si="97"/>
        <v/>
      </c>
      <c r="W251" s="41" t="s">
        <v>103</v>
      </c>
      <c r="X251" s="41" t="s">
        <v>103</v>
      </c>
      <c r="Y251" s="41"/>
      <c r="Z251" s="41"/>
      <c r="AA251" s="41"/>
      <c r="AB251" s="41"/>
      <c r="AC251" s="41"/>
      <c r="AD251" s="41"/>
      <c r="AE251" s="5" t="str">
        <f t="shared" si="98"/>
        <v/>
      </c>
      <c r="AF251" s="41" t="s">
        <v>103</v>
      </c>
      <c r="AG251" s="41" t="s">
        <v>103</v>
      </c>
      <c r="AH251" s="41"/>
      <c r="AI251" s="41"/>
      <c r="AJ251" s="41"/>
      <c r="AK251" s="41"/>
      <c r="AL251" s="41"/>
      <c r="AM251" s="41"/>
      <c r="AN251" s="45">
        <v>24.705882352941178</v>
      </c>
      <c r="AO251" s="41">
        <v>850</v>
      </c>
      <c r="AP251" s="110"/>
      <c r="AQ251" s="111"/>
      <c r="AR251" s="126" t="str">
        <f t="shared" si="99"/>
        <v/>
      </c>
      <c r="AS251" s="126" t="str">
        <f t="shared" si="100"/>
        <v/>
      </c>
      <c r="AT251" s="45">
        <v>951</v>
      </c>
      <c r="AU251" s="128" t="s">
        <v>103</v>
      </c>
      <c r="AV251" s="129" t="s">
        <v>103</v>
      </c>
      <c r="AW251" s="126" t="str">
        <f t="shared" si="101"/>
        <v/>
      </c>
      <c r="AX251" s="126" t="str">
        <f t="shared" si="102"/>
        <v/>
      </c>
      <c r="AY251" s="64" t="str">
        <f t="shared" si="103"/>
        <v/>
      </c>
      <c r="AZ251" s="97">
        <v>80.64</v>
      </c>
      <c r="BA251" s="68"/>
      <c r="BB251" s="68"/>
      <c r="BC251" s="68"/>
      <c r="BD251" s="68"/>
      <c r="BE251" s="15"/>
      <c r="BF251" s="5">
        <f t="shared" si="104"/>
        <v>5642</v>
      </c>
      <c r="BG251" s="42">
        <v>0</v>
      </c>
      <c r="BH251" s="42">
        <v>0</v>
      </c>
      <c r="BI251" s="42"/>
      <c r="BJ251" s="42"/>
      <c r="BK251" s="42">
        <v>5642</v>
      </c>
      <c r="BL251" s="42"/>
      <c r="BM251" s="15"/>
    </row>
    <row r="252" spans="1:65" outlineLevel="5" x14ac:dyDescent="0.3">
      <c r="A252" s="22">
        <f t="shared" si="106"/>
        <v>7</v>
      </c>
      <c r="B252" s="9">
        <f t="shared" si="105"/>
        <v>45503</v>
      </c>
      <c r="C252" s="150">
        <v>363138</v>
      </c>
      <c r="D252" s="64">
        <f t="shared" si="95"/>
        <v>34.799999999999997</v>
      </c>
      <c r="E252" s="12">
        <v>34.5</v>
      </c>
      <c r="F252" s="12">
        <v>35</v>
      </c>
      <c r="G252" s="12"/>
      <c r="H252" s="12"/>
      <c r="I252" s="12"/>
      <c r="J252" s="12"/>
      <c r="K252" s="12"/>
      <c r="L252" s="12"/>
      <c r="M252" s="74">
        <f t="shared" si="96"/>
        <v>7.1</v>
      </c>
      <c r="N252" s="83">
        <v>7.02</v>
      </c>
      <c r="O252" s="83">
        <v>7.08</v>
      </c>
      <c r="P252" s="83"/>
      <c r="Q252" s="83"/>
      <c r="R252" s="83"/>
      <c r="S252" s="83"/>
      <c r="T252" s="83"/>
      <c r="U252" s="83"/>
      <c r="V252" s="5" t="str">
        <f t="shared" si="97"/>
        <v/>
      </c>
      <c r="W252" s="41" t="s">
        <v>103</v>
      </c>
      <c r="X252" s="41" t="s">
        <v>103</v>
      </c>
      <c r="Y252" s="41"/>
      <c r="Z252" s="41"/>
      <c r="AA252" s="41"/>
      <c r="AB252" s="41"/>
      <c r="AC252" s="41"/>
      <c r="AD252" s="41"/>
      <c r="AE252" s="5" t="str">
        <f t="shared" si="98"/>
        <v/>
      </c>
      <c r="AF252" s="41" t="s">
        <v>103</v>
      </c>
      <c r="AG252" s="41" t="s">
        <v>103</v>
      </c>
      <c r="AH252" s="41"/>
      <c r="AI252" s="41"/>
      <c r="AJ252" s="41"/>
      <c r="AK252" s="41"/>
      <c r="AL252" s="41"/>
      <c r="AM252" s="41"/>
      <c r="AN252" s="45">
        <v>32.65940902021773</v>
      </c>
      <c r="AO252" s="41">
        <v>643</v>
      </c>
      <c r="AP252" s="110"/>
      <c r="AQ252" s="111"/>
      <c r="AR252" s="126" t="str">
        <f t="shared" si="99"/>
        <v/>
      </c>
      <c r="AS252" s="126" t="str">
        <f t="shared" si="100"/>
        <v/>
      </c>
      <c r="AT252" s="45">
        <v>804</v>
      </c>
      <c r="AU252" s="128" t="s">
        <v>103</v>
      </c>
      <c r="AV252" s="129" t="s">
        <v>103</v>
      </c>
      <c r="AW252" s="126" t="str">
        <f t="shared" si="101"/>
        <v/>
      </c>
      <c r="AX252" s="126" t="str">
        <f t="shared" si="102"/>
        <v/>
      </c>
      <c r="AY252" s="64" t="str">
        <f t="shared" si="103"/>
        <v/>
      </c>
      <c r="AZ252" s="97">
        <v>80.89</v>
      </c>
      <c r="BA252" s="68"/>
      <c r="BB252" s="68"/>
      <c r="BC252" s="68"/>
      <c r="BD252" s="68"/>
      <c r="BE252" s="15"/>
      <c r="BF252" s="5">
        <f t="shared" si="104"/>
        <v>1618</v>
      </c>
      <c r="BG252" s="42">
        <v>0</v>
      </c>
      <c r="BH252" s="42">
        <v>0</v>
      </c>
      <c r="BI252" s="42"/>
      <c r="BJ252" s="42"/>
      <c r="BK252" s="42">
        <v>1618</v>
      </c>
      <c r="BL252" s="42"/>
      <c r="BM252" s="15"/>
    </row>
    <row r="253" spans="1:65" ht="17.25" outlineLevel="5" thickBot="1" x14ac:dyDescent="0.35">
      <c r="A253" s="31">
        <f t="shared" si="106"/>
        <v>7</v>
      </c>
      <c r="B253" s="9">
        <f t="shared" si="105"/>
        <v>45504</v>
      </c>
      <c r="C253" s="150">
        <v>358314</v>
      </c>
      <c r="D253" s="64">
        <f t="shared" si="95"/>
        <v>34.799999999999997</v>
      </c>
      <c r="E253" s="12">
        <v>34.5</v>
      </c>
      <c r="F253" s="12">
        <v>35</v>
      </c>
      <c r="G253" s="12"/>
      <c r="H253" s="12"/>
      <c r="I253" s="12"/>
      <c r="J253" s="12"/>
      <c r="K253" s="12"/>
      <c r="L253" s="12"/>
      <c r="M253" s="74">
        <f t="shared" si="96"/>
        <v>7</v>
      </c>
      <c r="N253" s="83">
        <v>7.03</v>
      </c>
      <c r="O253" s="83">
        <v>7.06</v>
      </c>
      <c r="P253" s="83"/>
      <c r="Q253" s="83"/>
      <c r="R253" s="83"/>
      <c r="S253" s="83"/>
      <c r="T253" s="83"/>
      <c r="U253" s="83"/>
      <c r="V253" s="5" t="str">
        <f t="shared" si="97"/>
        <v/>
      </c>
      <c r="W253" s="41" t="s">
        <v>103</v>
      </c>
      <c r="X253" s="41" t="s">
        <v>103</v>
      </c>
      <c r="Y253" s="41"/>
      <c r="Z253" s="41"/>
      <c r="AA253" s="41"/>
      <c r="AB253" s="41"/>
      <c r="AC253" s="41"/>
      <c r="AD253" s="41"/>
      <c r="AE253" s="5" t="str">
        <f t="shared" si="98"/>
        <v/>
      </c>
      <c r="AF253" s="41" t="s">
        <v>103</v>
      </c>
      <c r="AG253" s="41" t="s">
        <v>103</v>
      </c>
      <c r="AH253" s="41"/>
      <c r="AI253" s="41"/>
      <c r="AJ253" s="41"/>
      <c r="AK253" s="41"/>
      <c r="AL253" s="41"/>
      <c r="AM253" s="41"/>
      <c r="AN253" s="45">
        <v>20.689655172413794</v>
      </c>
      <c r="AO253" s="41">
        <v>1015</v>
      </c>
      <c r="AP253" s="110"/>
      <c r="AQ253" s="111"/>
      <c r="AR253" s="126" t="str">
        <f t="shared" si="99"/>
        <v/>
      </c>
      <c r="AS253" s="126" t="str">
        <f t="shared" si="100"/>
        <v/>
      </c>
      <c r="AT253" s="45">
        <v>1059</v>
      </c>
      <c r="AU253" s="128" t="s">
        <v>103</v>
      </c>
      <c r="AV253" s="129" t="s">
        <v>103</v>
      </c>
      <c r="AW253" s="126" t="str">
        <f t="shared" si="101"/>
        <v/>
      </c>
      <c r="AX253" s="126" t="str">
        <f t="shared" si="102"/>
        <v/>
      </c>
      <c r="AY253" s="64" t="str">
        <f t="shared" si="103"/>
        <v/>
      </c>
      <c r="AZ253" s="97">
        <v>80.31</v>
      </c>
      <c r="BA253" s="68"/>
      <c r="BB253" s="68"/>
      <c r="BC253" s="68"/>
      <c r="BD253" s="68"/>
      <c r="BE253" s="15"/>
      <c r="BF253" s="5">
        <f t="shared" si="104"/>
        <v>2721</v>
      </c>
      <c r="BG253" s="42">
        <v>0</v>
      </c>
      <c r="BH253" s="42">
        <v>0</v>
      </c>
      <c r="BI253" s="42"/>
      <c r="BJ253" s="42"/>
      <c r="BK253" s="42">
        <v>2721</v>
      </c>
      <c r="BL253" s="42"/>
      <c r="BM253" s="15"/>
    </row>
    <row r="254" spans="1:65" outlineLevel="4" x14ac:dyDescent="0.3">
      <c r="A254" s="156" t="s">
        <v>41</v>
      </c>
      <c r="B254" s="157"/>
      <c r="C254" s="50">
        <f t="shared" ref="C254:BM254" si="107">SUBTOTAL(4,C223:C253)</f>
        <v>397227</v>
      </c>
      <c r="D254" s="60">
        <f t="shared" si="107"/>
        <v>36.299999999999997</v>
      </c>
      <c r="E254" s="28">
        <f t="shared" si="107"/>
        <v>36.5</v>
      </c>
      <c r="F254" s="28">
        <f t="shared" si="107"/>
        <v>36.5</v>
      </c>
      <c r="G254" s="28">
        <f t="shared" si="107"/>
        <v>0</v>
      </c>
      <c r="H254" s="28">
        <f t="shared" si="107"/>
        <v>0</v>
      </c>
      <c r="I254" s="28">
        <f t="shared" si="107"/>
        <v>0</v>
      </c>
      <c r="J254" s="28">
        <f t="shared" si="107"/>
        <v>0</v>
      </c>
      <c r="K254" s="28">
        <f t="shared" si="107"/>
        <v>0</v>
      </c>
      <c r="L254" s="28">
        <f t="shared" si="107"/>
        <v>0</v>
      </c>
      <c r="M254" s="71">
        <f t="shared" si="107"/>
        <v>7.3</v>
      </c>
      <c r="N254" s="82">
        <f t="shared" si="107"/>
        <v>7.3</v>
      </c>
      <c r="O254" s="82">
        <f t="shared" si="107"/>
        <v>7.32</v>
      </c>
      <c r="P254" s="82">
        <f t="shared" si="107"/>
        <v>0</v>
      </c>
      <c r="Q254" s="82">
        <f t="shared" si="107"/>
        <v>0</v>
      </c>
      <c r="R254" s="82">
        <f t="shared" si="107"/>
        <v>0</v>
      </c>
      <c r="S254" s="82">
        <f t="shared" si="107"/>
        <v>0</v>
      </c>
      <c r="T254" s="82">
        <f t="shared" si="107"/>
        <v>0</v>
      </c>
      <c r="U254" s="82">
        <f t="shared" si="107"/>
        <v>0</v>
      </c>
      <c r="V254" s="29">
        <f t="shared" si="107"/>
        <v>462</v>
      </c>
      <c r="W254" s="39">
        <f t="shared" si="107"/>
        <v>432</v>
      </c>
      <c r="X254" s="39">
        <f t="shared" si="107"/>
        <v>535</v>
      </c>
      <c r="Y254" s="39">
        <f t="shared" si="107"/>
        <v>0</v>
      </c>
      <c r="Z254" s="39">
        <f t="shared" si="107"/>
        <v>0</v>
      </c>
      <c r="AA254" s="39">
        <f t="shared" si="107"/>
        <v>0</v>
      </c>
      <c r="AB254" s="39">
        <f t="shared" si="107"/>
        <v>0</v>
      </c>
      <c r="AC254" s="39">
        <f t="shared" si="107"/>
        <v>0</v>
      </c>
      <c r="AD254" s="39">
        <f t="shared" si="107"/>
        <v>0</v>
      </c>
      <c r="AE254" s="29">
        <f t="shared" si="107"/>
        <v>4850</v>
      </c>
      <c r="AF254" s="39">
        <f t="shared" si="107"/>
        <v>5000</v>
      </c>
      <c r="AG254" s="39">
        <f t="shared" si="107"/>
        <v>4980</v>
      </c>
      <c r="AH254" s="39">
        <f t="shared" si="107"/>
        <v>0</v>
      </c>
      <c r="AI254" s="39">
        <f t="shared" si="107"/>
        <v>0</v>
      </c>
      <c r="AJ254" s="39">
        <f t="shared" si="107"/>
        <v>0</v>
      </c>
      <c r="AK254" s="39">
        <f t="shared" si="107"/>
        <v>0</v>
      </c>
      <c r="AL254" s="39">
        <f t="shared" si="107"/>
        <v>0</v>
      </c>
      <c r="AM254" s="39">
        <f t="shared" si="107"/>
        <v>0</v>
      </c>
      <c r="AN254" s="39">
        <f t="shared" si="107"/>
        <v>32.65940902021773</v>
      </c>
      <c r="AO254" s="39">
        <f t="shared" si="107"/>
        <v>1015</v>
      </c>
      <c r="AP254" s="104">
        <f t="shared" si="107"/>
        <v>4.05</v>
      </c>
      <c r="AQ254" s="105">
        <f t="shared" si="107"/>
        <v>3.19</v>
      </c>
      <c r="AR254" s="106">
        <f t="shared" si="107"/>
        <v>79.758308157099705</v>
      </c>
      <c r="AS254" s="106">
        <f t="shared" si="107"/>
        <v>32.941176470588246</v>
      </c>
      <c r="AT254" s="107">
        <f t="shared" si="107"/>
        <v>1059</v>
      </c>
      <c r="AU254" s="108">
        <f t="shared" si="107"/>
        <v>2.92</v>
      </c>
      <c r="AV254" s="109">
        <f t="shared" si="107"/>
        <v>1.98</v>
      </c>
      <c r="AW254" s="106">
        <f t="shared" si="107"/>
        <v>68.98954703832753</v>
      </c>
      <c r="AX254" s="106">
        <f t="shared" si="107"/>
        <v>33.219178082191775</v>
      </c>
      <c r="AY254" s="60">
        <f t="shared" si="107"/>
        <v>45.803574314061315</v>
      </c>
      <c r="AZ254" s="96">
        <f t="shared" si="107"/>
        <v>81.61</v>
      </c>
      <c r="BA254" s="67">
        <f t="shared" si="107"/>
        <v>65.75</v>
      </c>
      <c r="BB254" s="67">
        <f t="shared" si="107"/>
        <v>33.979999999999997</v>
      </c>
      <c r="BC254" s="67">
        <f t="shared" si="107"/>
        <v>11</v>
      </c>
      <c r="BD254" s="67">
        <f t="shared" si="107"/>
        <v>0</v>
      </c>
      <c r="BE254" s="27">
        <f t="shared" si="107"/>
        <v>0</v>
      </c>
      <c r="BF254" s="29">
        <f t="shared" si="107"/>
        <v>12762</v>
      </c>
      <c r="BG254" s="39">
        <f t="shared" si="107"/>
        <v>4787</v>
      </c>
      <c r="BH254" s="40">
        <f t="shared" si="107"/>
        <v>2352</v>
      </c>
      <c r="BI254" s="40">
        <f t="shared" si="107"/>
        <v>0</v>
      </c>
      <c r="BJ254" s="40">
        <f t="shared" si="107"/>
        <v>0</v>
      </c>
      <c r="BK254" s="40">
        <f t="shared" si="107"/>
        <v>7187</v>
      </c>
      <c r="BL254" s="40">
        <f t="shared" si="107"/>
        <v>0</v>
      </c>
      <c r="BM254" s="27">
        <f t="shared" si="107"/>
        <v>0</v>
      </c>
    </row>
    <row r="255" spans="1:65" outlineLevel="3" x14ac:dyDescent="0.3">
      <c r="A255" s="158" t="s">
        <v>30</v>
      </c>
      <c r="B255" s="159"/>
      <c r="C255" s="51">
        <f t="shared" ref="C255:BM255" si="108">SUBTOTAL(5,C223:C253)</f>
        <v>343503</v>
      </c>
      <c r="D255" s="61">
        <f t="shared" si="108"/>
        <v>34</v>
      </c>
      <c r="E255" s="12">
        <f t="shared" si="108"/>
        <v>34</v>
      </c>
      <c r="F255" s="12">
        <f t="shared" si="108"/>
        <v>34</v>
      </c>
      <c r="G255" s="12">
        <f t="shared" si="108"/>
        <v>0</v>
      </c>
      <c r="H255" s="12">
        <f t="shared" si="108"/>
        <v>0</v>
      </c>
      <c r="I255" s="12">
        <f t="shared" si="108"/>
        <v>0</v>
      </c>
      <c r="J255" s="12">
        <f t="shared" si="108"/>
        <v>0</v>
      </c>
      <c r="K255" s="12">
        <f t="shared" si="108"/>
        <v>0</v>
      </c>
      <c r="L255" s="12">
        <f t="shared" si="108"/>
        <v>0</v>
      </c>
      <c r="M255" s="72">
        <f t="shared" si="108"/>
        <v>7</v>
      </c>
      <c r="N255" s="83">
        <f t="shared" si="108"/>
        <v>7.02</v>
      </c>
      <c r="O255" s="83">
        <f t="shared" si="108"/>
        <v>7.06</v>
      </c>
      <c r="P255" s="83">
        <f t="shared" si="108"/>
        <v>0</v>
      </c>
      <c r="Q255" s="83">
        <f t="shared" si="108"/>
        <v>0</v>
      </c>
      <c r="R255" s="83">
        <f t="shared" si="108"/>
        <v>0</v>
      </c>
      <c r="S255" s="83">
        <f t="shared" si="108"/>
        <v>0</v>
      </c>
      <c r="T255" s="83">
        <f t="shared" si="108"/>
        <v>0</v>
      </c>
      <c r="U255" s="83">
        <f t="shared" si="108"/>
        <v>0</v>
      </c>
      <c r="V255" s="6">
        <f t="shared" si="108"/>
        <v>331</v>
      </c>
      <c r="W255" s="41">
        <f t="shared" si="108"/>
        <v>369</v>
      </c>
      <c r="X255" s="41">
        <f t="shared" si="108"/>
        <v>230</v>
      </c>
      <c r="Y255" s="41">
        <f t="shared" si="108"/>
        <v>0</v>
      </c>
      <c r="Z255" s="41">
        <f t="shared" si="108"/>
        <v>0</v>
      </c>
      <c r="AA255" s="41">
        <f t="shared" si="108"/>
        <v>0</v>
      </c>
      <c r="AB255" s="41">
        <f t="shared" si="108"/>
        <v>0</v>
      </c>
      <c r="AC255" s="41">
        <f t="shared" si="108"/>
        <v>0</v>
      </c>
      <c r="AD255" s="41">
        <f t="shared" si="108"/>
        <v>0</v>
      </c>
      <c r="AE255" s="6">
        <f t="shared" si="108"/>
        <v>4410</v>
      </c>
      <c r="AF255" s="41">
        <f t="shared" si="108"/>
        <v>3840</v>
      </c>
      <c r="AG255" s="41">
        <f t="shared" si="108"/>
        <v>4400</v>
      </c>
      <c r="AH255" s="41">
        <f t="shared" si="108"/>
        <v>0</v>
      </c>
      <c r="AI255" s="41">
        <f t="shared" si="108"/>
        <v>0</v>
      </c>
      <c r="AJ255" s="41">
        <f t="shared" si="108"/>
        <v>0</v>
      </c>
      <c r="AK255" s="41">
        <f t="shared" si="108"/>
        <v>0</v>
      </c>
      <c r="AL255" s="41">
        <f t="shared" si="108"/>
        <v>0</v>
      </c>
      <c r="AM255" s="41">
        <f t="shared" si="108"/>
        <v>0</v>
      </c>
      <c r="AN255" s="41">
        <f t="shared" si="108"/>
        <v>20.689655172413794</v>
      </c>
      <c r="AO255" s="41">
        <f t="shared" si="108"/>
        <v>643</v>
      </c>
      <c r="AP255" s="110">
        <f t="shared" si="108"/>
        <v>3.31</v>
      </c>
      <c r="AQ255" s="111">
        <f t="shared" si="108"/>
        <v>2.2799999999999998</v>
      </c>
      <c r="AR255" s="112">
        <f t="shared" si="108"/>
        <v>67.058823529411754</v>
      </c>
      <c r="AS255" s="112">
        <f t="shared" si="108"/>
        <v>20.241691842900295</v>
      </c>
      <c r="AT255" s="113">
        <f t="shared" si="108"/>
        <v>744</v>
      </c>
      <c r="AU255" s="114">
        <f t="shared" si="108"/>
        <v>2.81</v>
      </c>
      <c r="AV255" s="115">
        <f t="shared" si="108"/>
        <v>1.93</v>
      </c>
      <c r="AW255" s="112">
        <f t="shared" si="108"/>
        <v>66.780821917808225</v>
      </c>
      <c r="AX255" s="112">
        <f t="shared" si="108"/>
        <v>31.01045296167247</v>
      </c>
      <c r="AY255" s="61">
        <f t="shared" si="108"/>
        <v>-9.2844470727381001</v>
      </c>
      <c r="AZ255" s="97">
        <f t="shared" si="108"/>
        <v>80.03</v>
      </c>
      <c r="BA255" s="68">
        <f t="shared" si="108"/>
        <v>56.97</v>
      </c>
      <c r="BB255" s="68">
        <f t="shared" si="108"/>
        <v>31.15</v>
      </c>
      <c r="BC255" s="68">
        <f t="shared" si="108"/>
        <v>0</v>
      </c>
      <c r="BD255" s="68">
        <f t="shared" si="108"/>
        <v>0</v>
      </c>
      <c r="BE255" s="15">
        <f t="shared" si="108"/>
        <v>0</v>
      </c>
      <c r="BF255" s="6">
        <f t="shared" si="108"/>
        <v>1618</v>
      </c>
      <c r="BG255" s="41">
        <f t="shared" si="108"/>
        <v>0</v>
      </c>
      <c r="BH255" s="42">
        <f t="shared" si="108"/>
        <v>0</v>
      </c>
      <c r="BI255" s="42">
        <f t="shared" si="108"/>
        <v>0</v>
      </c>
      <c r="BJ255" s="42">
        <f t="shared" si="108"/>
        <v>0</v>
      </c>
      <c r="BK255" s="42">
        <f t="shared" si="108"/>
        <v>1618</v>
      </c>
      <c r="BL255" s="42">
        <f t="shared" si="108"/>
        <v>0</v>
      </c>
      <c r="BM255" s="15">
        <f t="shared" si="108"/>
        <v>0</v>
      </c>
    </row>
    <row r="256" spans="1:65" outlineLevel="2" x14ac:dyDescent="0.3">
      <c r="A256" s="158" t="s">
        <v>19</v>
      </c>
      <c r="B256" s="159"/>
      <c r="C256" s="51">
        <f>IFERROR(SUBTOTAL(1,C223:C253),"")</f>
        <v>379417.61290322582</v>
      </c>
      <c r="D256" s="61">
        <f t="shared" ref="D256:BM256" si="109">IFERROR(SUBTOTAL(1,D223:D253),"")</f>
        <v>34.93548387096773</v>
      </c>
      <c r="E256" s="12">
        <f t="shared" si="109"/>
        <v>34.948387096774198</v>
      </c>
      <c r="F256" s="12">
        <f t="shared" si="109"/>
        <v>34.87096774193548</v>
      </c>
      <c r="G256" s="12" t="str">
        <f t="shared" si="109"/>
        <v/>
      </c>
      <c r="H256" s="12" t="str">
        <f t="shared" si="109"/>
        <v/>
      </c>
      <c r="I256" s="12" t="str">
        <f t="shared" si="109"/>
        <v/>
      </c>
      <c r="J256" s="12" t="str">
        <f t="shared" si="109"/>
        <v/>
      </c>
      <c r="K256" s="12" t="str">
        <f t="shared" si="109"/>
        <v/>
      </c>
      <c r="L256" s="12" t="str">
        <f t="shared" si="109"/>
        <v/>
      </c>
      <c r="M256" s="72">
        <f t="shared" si="109"/>
        <v>7.1838709677419335</v>
      </c>
      <c r="N256" s="83">
        <f t="shared" si="109"/>
        <v>7.1877419354838725</v>
      </c>
      <c r="O256" s="83">
        <f t="shared" si="109"/>
        <v>7.1890322580645165</v>
      </c>
      <c r="P256" s="83" t="str">
        <f t="shared" si="109"/>
        <v/>
      </c>
      <c r="Q256" s="83" t="str">
        <f t="shared" si="109"/>
        <v/>
      </c>
      <c r="R256" s="83" t="str">
        <f t="shared" si="109"/>
        <v/>
      </c>
      <c r="S256" s="83" t="str">
        <f t="shared" si="109"/>
        <v/>
      </c>
      <c r="T256" s="83" t="str">
        <f t="shared" si="109"/>
        <v/>
      </c>
      <c r="U256" s="83" t="str">
        <f t="shared" si="109"/>
        <v/>
      </c>
      <c r="V256" s="6">
        <f t="shared" si="109"/>
        <v>392.125</v>
      </c>
      <c r="W256" s="41">
        <f t="shared" si="109"/>
        <v>396.5</v>
      </c>
      <c r="X256" s="41">
        <f t="shared" si="109"/>
        <v>387.75</v>
      </c>
      <c r="Y256" s="41" t="str">
        <f t="shared" si="109"/>
        <v/>
      </c>
      <c r="Z256" s="41" t="str">
        <f t="shared" si="109"/>
        <v/>
      </c>
      <c r="AA256" s="41" t="str">
        <f t="shared" si="109"/>
        <v/>
      </c>
      <c r="AB256" s="41" t="str">
        <f t="shared" si="109"/>
        <v/>
      </c>
      <c r="AC256" s="41" t="str">
        <f t="shared" si="109"/>
        <v/>
      </c>
      <c r="AD256" s="41" t="str">
        <f t="shared" si="109"/>
        <v/>
      </c>
      <c r="AE256" s="6">
        <f t="shared" si="109"/>
        <v>4627.5</v>
      </c>
      <c r="AF256" s="41">
        <f t="shared" si="109"/>
        <v>4510</v>
      </c>
      <c r="AG256" s="41">
        <f t="shared" si="109"/>
        <v>4745</v>
      </c>
      <c r="AH256" s="41" t="str">
        <f t="shared" si="109"/>
        <v/>
      </c>
      <c r="AI256" s="41" t="str">
        <f t="shared" si="109"/>
        <v/>
      </c>
      <c r="AJ256" s="41" t="str">
        <f t="shared" si="109"/>
        <v/>
      </c>
      <c r="AK256" s="41" t="str">
        <f t="shared" si="109"/>
        <v/>
      </c>
      <c r="AL256" s="41" t="str">
        <f t="shared" si="109"/>
        <v/>
      </c>
      <c r="AM256" s="41" t="str">
        <f t="shared" si="109"/>
        <v/>
      </c>
      <c r="AN256" s="41">
        <f t="shared" si="109"/>
        <v>26.849844635931351</v>
      </c>
      <c r="AO256" s="41">
        <f t="shared" si="109"/>
        <v>791.12903225806451</v>
      </c>
      <c r="AP256" s="110">
        <f t="shared" si="109"/>
        <v>3.605</v>
      </c>
      <c r="AQ256" s="111">
        <f t="shared" si="109"/>
        <v>2.7474999999999996</v>
      </c>
      <c r="AR256" s="112">
        <f t="shared" si="109"/>
        <v>76.067772093860199</v>
      </c>
      <c r="AS256" s="112">
        <f t="shared" si="109"/>
        <v>23.932227906139794</v>
      </c>
      <c r="AT256" s="113">
        <f t="shared" si="109"/>
        <v>897.29032258064512</v>
      </c>
      <c r="AU256" s="114">
        <f t="shared" si="109"/>
        <v>2.8750000000000004</v>
      </c>
      <c r="AV256" s="115">
        <f t="shared" si="109"/>
        <v>1.9549999999999998</v>
      </c>
      <c r="AW256" s="112">
        <f t="shared" si="109"/>
        <v>68.009962468509954</v>
      </c>
      <c r="AX256" s="112">
        <f t="shared" si="109"/>
        <v>31.990037531490049</v>
      </c>
      <c r="AY256" s="61">
        <f t="shared" si="109"/>
        <v>31.096799973099692</v>
      </c>
      <c r="AZ256" s="97">
        <f t="shared" si="109"/>
        <v>80.546129032258065</v>
      </c>
      <c r="BA256" s="68">
        <f t="shared" si="109"/>
        <v>61.62</v>
      </c>
      <c r="BB256" s="68">
        <f t="shared" si="109"/>
        <v>32.435000000000002</v>
      </c>
      <c r="BC256" s="68">
        <f t="shared" si="109"/>
        <v>3.5</v>
      </c>
      <c r="BD256" s="68" t="str">
        <f t="shared" si="109"/>
        <v/>
      </c>
      <c r="BE256" s="15" t="str">
        <f>IFERROR(SUBTOTAL(1,BE223:BE253),"")</f>
        <v/>
      </c>
      <c r="BF256" s="6">
        <f t="shared" si="109"/>
        <v>8366.4838709677424</v>
      </c>
      <c r="BG256" s="41">
        <f t="shared" si="109"/>
        <v>2433.9677419354839</v>
      </c>
      <c r="BH256" s="42">
        <f t="shared" si="109"/>
        <v>771.58064516129036</v>
      </c>
      <c r="BI256" s="42" t="str">
        <f t="shared" si="109"/>
        <v/>
      </c>
      <c r="BJ256" s="42" t="str">
        <f t="shared" si="109"/>
        <v/>
      </c>
      <c r="BK256" s="42">
        <f t="shared" si="109"/>
        <v>5160.9354838709678</v>
      </c>
      <c r="BL256" s="42" t="str">
        <f t="shared" si="109"/>
        <v/>
      </c>
      <c r="BM256" s="15" t="str">
        <f t="shared" si="109"/>
        <v/>
      </c>
    </row>
    <row r="257" spans="1:65" ht="17.25" outlineLevel="1" thickBot="1" x14ac:dyDescent="0.35">
      <c r="A257" s="160" t="s">
        <v>54</v>
      </c>
      <c r="B257" s="161"/>
      <c r="C257" s="52">
        <f>SUBTOTAL(9,C223:C253)</f>
        <v>11761946</v>
      </c>
      <c r="D257" s="62"/>
      <c r="E257" s="30"/>
      <c r="F257" s="30"/>
      <c r="G257" s="30"/>
      <c r="H257" s="30"/>
      <c r="I257" s="30"/>
      <c r="J257" s="30"/>
      <c r="K257" s="30"/>
      <c r="L257" s="30"/>
      <c r="M257" s="73"/>
      <c r="N257" s="84"/>
      <c r="O257" s="84"/>
      <c r="P257" s="84"/>
      <c r="Q257" s="84"/>
      <c r="R257" s="84"/>
      <c r="S257" s="84"/>
      <c r="T257" s="84"/>
      <c r="U257" s="84"/>
      <c r="V257" s="93"/>
      <c r="W257" s="94"/>
      <c r="X257" s="94"/>
      <c r="Y257" s="94"/>
      <c r="Z257" s="94"/>
      <c r="AA257" s="94"/>
      <c r="AB257" s="94"/>
      <c r="AC257" s="94"/>
      <c r="AD257" s="94"/>
      <c r="AE257" s="93"/>
      <c r="AF257" s="94"/>
      <c r="AG257" s="94"/>
      <c r="AH257" s="94"/>
      <c r="AI257" s="94"/>
      <c r="AJ257" s="94"/>
      <c r="AK257" s="94"/>
      <c r="AL257" s="94"/>
      <c r="AM257" s="94"/>
      <c r="AN257" s="94"/>
      <c r="AO257" s="43">
        <f>SUBTOTAL(9,AO223:AO253)</f>
        <v>24525</v>
      </c>
      <c r="AP257" s="116"/>
      <c r="AQ257" s="117"/>
      <c r="AR257" s="118"/>
      <c r="AS257" s="118"/>
      <c r="AT257" s="119">
        <f>SUBTOTAL(9,AT223:AT253)</f>
        <v>27816</v>
      </c>
      <c r="AU257" s="120"/>
      <c r="AV257" s="121"/>
      <c r="AW257" s="118"/>
      <c r="AX257" s="118"/>
      <c r="AY257" s="62"/>
      <c r="AZ257" s="98"/>
      <c r="BA257" s="69"/>
      <c r="BB257" s="69"/>
      <c r="BC257" s="69"/>
      <c r="BD257" s="69"/>
      <c r="BE257" s="16">
        <f>SUBTOTAL(9,BE223:BE253)</f>
        <v>0</v>
      </c>
      <c r="BF257" s="7">
        <f t="shared" ref="BF257:BM257" si="110">SUBTOTAL(9,BF223:BF253)</f>
        <v>259361</v>
      </c>
      <c r="BG257" s="43">
        <f t="shared" si="110"/>
        <v>75453</v>
      </c>
      <c r="BH257" s="44">
        <f t="shared" si="110"/>
        <v>23919</v>
      </c>
      <c r="BI257" s="44">
        <f t="shared" si="110"/>
        <v>0</v>
      </c>
      <c r="BJ257" s="44">
        <f t="shared" si="110"/>
        <v>0</v>
      </c>
      <c r="BK257" s="44">
        <f t="shared" si="110"/>
        <v>159989</v>
      </c>
      <c r="BL257" s="44">
        <f t="shared" si="110"/>
        <v>0</v>
      </c>
      <c r="BM257" s="16">
        <f t="shared" si="110"/>
        <v>0</v>
      </c>
    </row>
    <row r="258" spans="1:65" outlineLevel="5" x14ac:dyDescent="0.3">
      <c r="A258" s="21">
        <f t="shared" si="106"/>
        <v>8</v>
      </c>
      <c r="B258" s="33">
        <f>B253+1</f>
        <v>45505</v>
      </c>
      <c r="C258" s="150">
        <v>347900</v>
      </c>
      <c r="D258" s="64">
        <f t="shared" ref="D258:D288" si="111">IFERROR(ROUND(AVERAGE(E258:L258),1),"")</f>
        <v>34</v>
      </c>
      <c r="E258" s="12">
        <v>34</v>
      </c>
      <c r="F258" s="12">
        <v>34</v>
      </c>
      <c r="G258" s="12"/>
      <c r="H258" s="12"/>
      <c r="I258" s="12"/>
      <c r="J258" s="12"/>
      <c r="K258" s="12"/>
      <c r="L258" s="12"/>
      <c r="M258" s="74">
        <f t="shared" ref="M258:M288" si="112">IFERROR(ROUND(AVERAGE(N258:U258),1),"")</f>
        <v>7.1</v>
      </c>
      <c r="N258" s="83">
        <v>7.12</v>
      </c>
      <c r="O258" s="83">
        <v>7.08</v>
      </c>
      <c r="P258" s="83"/>
      <c r="Q258" s="83"/>
      <c r="R258" s="83"/>
      <c r="S258" s="83"/>
      <c r="T258" s="83"/>
      <c r="U258" s="83"/>
      <c r="V258" s="5">
        <f t="shared" ref="V258:V288" si="113">IFERROR(ROUND(AVERAGE(W258:AD258),1),"")</f>
        <v>568.5</v>
      </c>
      <c r="W258" s="41">
        <v>714</v>
      </c>
      <c r="X258" s="41">
        <v>423</v>
      </c>
      <c r="Y258" s="41"/>
      <c r="Z258" s="41"/>
      <c r="AA258" s="41"/>
      <c r="AB258" s="41"/>
      <c r="AC258" s="41"/>
      <c r="AD258" s="41"/>
      <c r="AE258" s="5">
        <f t="shared" ref="AE258:AE288" si="114">IFERROR(ROUND(AVERAGE(AF258:AM258),1),"")</f>
        <v>4890</v>
      </c>
      <c r="AF258" s="41">
        <v>4880</v>
      </c>
      <c r="AG258" s="41">
        <v>4900</v>
      </c>
      <c r="AH258" s="41"/>
      <c r="AI258" s="41"/>
      <c r="AJ258" s="41"/>
      <c r="AK258" s="41"/>
      <c r="AL258" s="41"/>
      <c r="AM258" s="41"/>
      <c r="AN258" s="45">
        <v>25.766871165644172</v>
      </c>
      <c r="AO258" s="41">
        <v>815</v>
      </c>
      <c r="AP258" s="110">
        <v>5.59</v>
      </c>
      <c r="AQ258" s="111">
        <v>4.46</v>
      </c>
      <c r="AR258" s="126">
        <f t="shared" ref="AR258:AR288" si="115">IFERROR(AQ258/AP258*100,"")</f>
        <v>79.78533094812164</v>
      </c>
      <c r="AS258" s="126">
        <f t="shared" ref="AS258:AS288" si="116">IFERROR(100-AR258,"")</f>
        <v>20.21466905187836</v>
      </c>
      <c r="AT258" s="45">
        <v>894</v>
      </c>
      <c r="AU258" s="128">
        <v>2.74</v>
      </c>
      <c r="AV258" s="129">
        <v>1.88</v>
      </c>
      <c r="AW258" s="126">
        <f t="shared" ref="AW258:AW288" si="117">IFERROR(AV258/AU258*100,"")</f>
        <v>68.613138686131379</v>
      </c>
      <c r="AX258" s="126">
        <f t="shared" ref="AX258:AX288" si="118">IFERROR(100-AW258,"")</f>
        <v>31.386861313868621</v>
      </c>
      <c r="AY258" s="64">
        <f t="shared" ref="AY258:AY288" si="119">IFERROR((1-((AW258*AS258)/(AX258*AR258)))*100,"")</f>
        <v>44.613619772656165</v>
      </c>
      <c r="AZ258" s="97">
        <v>81.31</v>
      </c>
      <c r="BA258" s="68"/>
      <c r="BB258" s="68"/>
      <c r="BC258" s="68"/>
      <c r="BD258" s="68"/>
      <c r="BE258" s="15"/>
      <c r="BF258" s="5">
        <f t="shared" ref="BF258:BF288" si="120">IF(SUM(BG258:BM258)=0,"",SUM(BG258:BM258))</f>
        <v>3340</v>
      </c>
      <c r="BG258" s="42">
        <v>0</v>
      </c>
      <c r="BH258" s="42">
        <v>0</v>
      </c>
      <c r="BI258" s="42"/>
      <c r="BJ258" s="42"/>
      <c r="BK258" s="42">
        <v>3340</v>
      </c>
      <c r="BL258" s="42"/>
      <c r="BM258" s="15"/>
    </row>
    <row r="259" spans="1:65" outlineLevel="5" x14ac:dyDescent="0.3">
      <c r="A259" s="22">
        <f t="shared" si="106"/>
        <v>8</v>
      </c>
      <c r="B259" s="9">
        <f t="shared" si="105"/>
        <v>45506</v>
      </c>
      <c r="C259" s="150">
        <v>352341</v>
      </c>
      <c r="D259" s="64">
        <f t="shared" si="111"/>
        <v>34.5</v>
      </c>
      <c r="E259" s="12">
        <v>34.4</v>
      </c>
      <c r="F259" s="12">
        <v>34.5</v>
      </c>
      <c r="G259" s="12"/>
      <c r="H259" s="12"/>
      <c r="I259" s="12"/>
      <c r="J259" s="12"/>
      <c r="K259" s="12"/>
      <c r="L259" s="12"/>
      <c r="M259" s="74">
        <f t="shared" si="112"/>
        <v>7.1</v>
      </c>
      <c r="N259" s="83">
        <v>7.14</v>
      </c>
      <c r="O259" s="83">
        <v>7.1</v>
      </c>
      <c r="P259" s="83"/>
      <c r="Q259" s="83"/>
      <c r="R259" s="83"/>
      <c r="S259" s="83"/>
      <c r="T259" s="83"/>
      <c r="U259" s="83"/>
      <c r="V259" s="5" t="str">
        <f t="shared" si="113"/>
        <v/>
      </c>
      <c r="W259" s="41" t="s">
        <v>103</v>
      </c>
      <c r="X259" s="41" t="s">
        <v>103</v>
      </c>
      <c r="Y259" s="41"/>
      <c r="Z259" s="41"/>
      <c r="AA259" s="41"/>
      <c r="AB259" s="41"/>
      <c r="AC259" s="41"/>
      <c r="AD259" s="41"/>
      <c r="AE259" s="5" t="str">
        <f t="shared" si="114"/>
        <v/>
      </c>
      <c r="AF259" s="41" t="s">
        <v>103</v>
      </c>
      <c r="AG259" s="41" t="s">
        <v>103</v>
      </c>
      <c r="AH259" s="41"/>
      <c r="AI259" s="41"/>
      <c r="AJ259" s="41"/>
      <c r="AK259" s="41"/>
      <c r="AL259" s="41"/>
      <c r="AM259" s="41"/>
      <c r="AN259" s="45">
        <v>25.119617224880383</v>
      </c>
      <c r="AO259" s="41">
        <v>836</v>
      </c>
      <c r="AP259" s="110"/>
      <c r="AQ259" s="110"/>
      <c r="AR259" s="126" t="str">
        <f t="shared" si="115"/>
        <v/>
      </c>
      <c r="AS259" s="126" t="str">
        <f t="shared" si="116"/>
        <v/>
      </c>
      <c r="AT259" s="45">
        <v>963</v>
      </c>
      <c r="AU259" s="128"/>
      <c r="AV259" s="128"/>
      <c r="AW259" s="126" t="str">
        <f t="shared" si="117"/>
        <v/>
      </c>
      <c r="AX259" s="126" t="str">
        <f t="shared" si="118"/>
        <v/>
      </c>
      <c r="AY259" s="64" t="str">
        <f t="shared" si="119"/>
        <v/>
      </c>
      <c r="AZ259" s="97">
        <v>80.63</v>
      </c>
      <c r="BA259" s="68">
        <v>57.74</v>
      </c>
      <c r="BB259" s="68">
        <v>32.18</v>
      </c>
      <c r="BC259" s="68">
        <v>0</v>
      </c>
      <c r="BD259" s="68"/>
      <c r="BE259" s="15"/>
      <c r="BF259" s="5">
        <f t="shared" si="120"/>
        <v>4355</v>
      </c>
      <c r="BG259" s="42">
        <v>0</v>
      </c>
      <c r="BH259" s="42">
        <v>0</v>
      </c>
      <c r="BI259" s="42"/>
      <c r="BJ259" s="42"/>
      <c r="BK259" s="42">
        <v>4355</v>
      </c>
      <c r="BL259" s="42"/>
      <c r="BM259" s="15"/>
    </row>
    <row r="260" spans="1:65" outlineLevel="5" x14ac:dyDescent="0.3">
      <c r="A260" s="22">
        <f t="shared" si="106"/>
        <v>8</v>
      </c>
      <c r="B260" s="9">
        <f t="shared" si="105"/>
        <v>45507</v>
      </c>
      <c r="C260" s="150">
        <v>350969</v>
      </c>
      <c r="D260" s="64">
        <f t="shared" si="111"/>
        <v>34.299999999999997</v>
      </c>
      <c r="E260" s="12">
        <v>34.1</v>
      </c>
      <c r="F260" s="12">
        <v>34.5</v>
      </c>
      <c r="G260" s="12"/>
      <c r="H260" s="12"/>
      <c r="I260" s="12"/>
      <c r="J260" s="12"/>
      <c r="K260" s="12"/>
      <c r="L260" s="12"/>
      <c r="M260" s="74">
        <f t="shared" si="112"/>
        <v>7.1</v>
      </c>
      <c r="N260" s="83">
        <v>7.09</v>
      </c>
      <c r="O260" s="83">
        <v>7.09</v>
      </c>
      <c r="P260" s="83"/>
      <c r="Q260" s="83"/>
      <c r="R260" s="83"/>
      <c r="S260" s="83"/>
      <c r="T260" s="83"/>
      <c r="U260" s="83"/>
      <c r="V260" s="5" t="str">
        <f t="shared" si="113"/>
        <v/>
      </c>
      <c r="W260" s="41" t="s">
        <v>103</v>
      </c>
      <c r="X260" s="41" t="s">
        <v>103</v>
      </c>
      <c r="Y260" s="41"/>
      <c r="Z260" s="41"/>
      <c r="AA260" s="41"/>
      <c r="AB260" s="41"/>
      <c r="AC260" s="41"/>
      <c r="AD260" s="41"/>
      <c r="AE260" s="5" t="str">
        <f t="shared" si="114"/>
        <v/>
      </c>
      <c r="AF260" s="41" t="s">
        <v>103</v>
      </c>
      <c r="AG260" s="41" t="s">
        <v>103</v>
      </c>
      <c r="AH260" s="41"/>
      <c r="AI260" s="41"/>
      <c r="AJ260" s="41"/>
      <c r="AK260" s="41"/>
      <c r="AL260" s="41"/>
      <c r="AM260" s="41"/>
      <c r="AN260" s="45">
        <v>22.875816993464053</v>
      </c>
      <c r="AO260" s="41">
        <v>918</v>
      </c>
      <c r="AP260" s="110"/>
      <c r="AQ260" s="110"/>
      <c r="AR260" s="126" t="str">
        <f t="shared" si="115"/>
        <v/>
      </c>
      <c r="AS260" s="126" t="str">
        <f t="shared" si="116"/>
        <v/>
      </c>
      <c r="AT260" s="45">
        <v>1016</v>
      </c>
      <c r="AU260" s="128"/>
      <c r="AV260" s="128"/>
      <c r="AW260" s="126" t="str">
        <f t="shared" si="117"/>
        <v/>
      </c>
      <c r="AX260" s="126" t="str">
        <f t="shared" si="118"/>
        <v/>
      </c>
      <c r="AY260" s="64" t="str">
        <f t="shared" si="119"/>
        <v/>
      </c>
      <c r="AZ260" s="97">
        <v>80.62</v>
      </c>
      <c r="BA260" s="68"/>
      <c r="BB260" s="68"/>
      <c r="BC260" s="68"/>
      <c r="BD260" s="68"/>
      <c r="BE260" s="15"/>
      <c r="BF260" s="5">
        <f t="shared" si="120"/>
        <v>7288</v>
      </c>
      <c r="BG260" s="42">
        <v>1835</v>
      </c>
      <c r="BH260" s="42">
        <v>0</v>
      </c>
      <c r="BI260" s="42"/>
      <c r="BJ260" s="42"/>
      <c r="BK260" s="42">
        <v>5453</v>
      </c>
      <c r="BL260" s="42"/>
      <c r="BM260" s="15"/>
    </row>
    <row r="261" spans="1:65" outlineLevel="5" x14ac:dyDescent="0.3">
      <c r="A261" s="22">
        <f t="shared" si="106"/>
        <v>8</v>
      </c>
      <c r="B261" s="9">
        <f t="shared" si="105"/>
        <v>45508</v>
      </c>
      <c r="C261" s="150">
        <v>350851</v>
      </c>
      <c r="D261" s="64">
        <f t="shared" si="111"/>
        <v>34.799999999999997</v>
      </c>
      <c r="E261" s="12">
        <v>34.1</v>
      </c>
      <c r="F261" s="12">
        <v>35.5</v>
      </c>
      <c r="G261" s="12"/>
      <c r="H261" s="12"/>
      <c r="I261" s="12"/>
      <c r="J261" s="12"/>
      <c r="K261" s="12"/>
      <c r="L261" s="12"/>
      <c r="M261" s="74">
        <f t="shared" si="112"/>
        <v>7.1</v>
      </c>
      <c r="N261" s="83">
        <v>7.06</v>
      </c>
      <c r="O261" s="83">
        <v>7.04</v>
      </c>
      <c r="P261" s="83"/>
      <c r="Q261" s="83"/>
      <c r="R261" s="83"/>
      <c r="S261" s="83"/>
      <c r="T261" s="83"/>
      <c r="U261" s="83"/>
      <c r="V261" s="5" t="str">
        <f t="shared" si="113"/>
        <v/>
      </c>
      <c r="W261" s="41" t="s">
        <v>103</v>
      </c>
      <c r="X261" s="41" t="s">
        <v>103</v>
      </c>
      <c r="Y261" s="41"/>
      <c r="Z261" s="41"/>
      <c r="AA261" s="41"/>
      <c r="AB261" s="41"/>
      <c r="AC261" s="41"/>
      <c r="AD261" s="41"/>
      <c r="AE261" s="5" t="str">
        <f t="shared" si="114"/>
        <v/>
      </c>
      <c r="AF261" s="41" t="s">
        <v>103</v>
      </c>
      <c r="AG261" s="41" t="s">
        <v>103</v>
      </c>
      <c r="AH261" s="41"/>
      <c r="AI261" s="41"/>
      <c r="AJ261" s="41"/>
      <c r="AK261" s="41"/>
      <c r="AL261" s="41"/>
      <c r="AM261" s="41"/>
      <c r="AN261" s="45">
        <v>27.559055118110237</v>
      </c>
      <c r="AO261" s="41">
        <v>762</v>
      </c>
      <c r="AP261" s="110"/>
      <c r="AQ261" s="110"/>
      <c r="AR261" s="126" t="str">
        <f t="shared" si="115"/>
        <v/>
      </c>
      <c r="AS261" s="126" t="str">
        <f t="shared" si="116"/>
        <v/>
      </c>
      <c r="AT261" s="45">
        <v>934</v>
      </c>
      <c r="AU261" s="128"/>
      <c r="AV261" s="128"/>
      <c r="AW261" s="126" t="str">
        <f t="shared" si="117"/>
        <v/>
      </c>
      <c r="AX261" s="126" t="str">
        <f t="shared" si="118"/>
        <v/>
      </c>
      <c r="AY261" s="64" t="str">
        <f t="shared" si="119"/>
        <v/>
      </c>
      <c r="AZ261" s="97">
        <v>80.94</v>
      </c>
      <c r="BA261" s="68"/>
      <c r="BB261" s="68"/>
      <c r="BC261" s="68"/>
      <c r="BD261" s="68"/>
      <c r="BE261" s="15"/>
      <c r="BF261" s="5">
        <f t="shared" si="120"/>
        <v>9532</v>
      </c>
      <c r="BG261" s="42">
        <v>3467</v>
      </c>
      <c r="BH261" s="42">
        <v>0</v>
      </c>
      <c r="BI261" s="42"/>
      <c r="BJ261" s="42"/>
      <c r="BK261" s="42">
        <v>6065</v>
      </c>
      <c r="BL261" s="42"/>
      <c r="BM261" s="15"/>
    </row>
    <row r="262" spans="1:65" outlineLevel="5" x14ac:dyDescent="0.3">
      <c r="A262" s="22">
        <f t="shared" si="106"/>
        <v>8</v>
      </c>
      <c r="B262" s="9">
        <f t="shared" si="105"/>
        <v>45509</v>
      </c>
      <c r="C262" s="150">
        <v>340297</v>
      </c>
      <c r="D262" s="64">
        <f t="shared" si="111"/>
        <v>35.1</v>
      </c>
      <c r="E262" s="12">
        <v>34.6</v>
      </c>
      <c r="F262" s="12">
        <v>35.5</v>
      </c>
      <c r="G262" s="12"/>
      <c r="H262" s="12"/>
      <c r="I262" s="12"/>
      <c r="J262" s="12"/>
      <c r="K262" s="12"/>
      <c r="L262" s="12"/>
      <c r="M262" s="74">
        <f t="shared" si="112"/>
        <v>7.1</v>
      </c>
      <c r="N262" s="83">
        <v>7.1</v>
      </c>
      <c r="O262" s="83">
        <v>7.11</v>
      </c>
      <c r="P262" s="83"/>
      <c r="Q262" s="83"/>
      <c r="R262" s="83"/>
      <c r="S262" s="83"/>
      <c r="T262" s="83"/>
      <c r="U262" s="83"/>
      <c r="V262" s="5" t="str">
        <f t="shared" si="113"/>
        <v/>
      </c>
      <c r="W262" s="41" t="s">
        <v>103</v>
      </c>
      <c r="X262" s="41" t="s">
        <v>103</v>
      </c>
      <c r="Y262" s="41"/>
      <c r="Z262" s="41"/>
      <c r="AA262" s="41"/>
      <c r="AB262" s="41"/>
      <c r="AC262" s="41"/>
      <c r="AD262" s="41"/>
      <c r="AE262" s="5" t="str">
        <f t="shared" si="114"/>
        <v/>
      </c>
      <c r="AF262" s="41" t="s">
        <v>103</v>
      </c>
      <c r="AG262" s="41" t="s">
        <v>103</v>
      </c>
      <c r="AH262" s="41"/>
      <c r="AI262" s="41"/>
      <c r="AJ262" s="41"/>
      <c r="AK262" s="41"/>
      <c r="AL262" s="41"/>
      <c r="AM262" s="41"/>
      <c r="AN262" s="45">
        <v>27.131782945736433</v>
      </c>
      <c r="AO262" s="41">
        <v>774</v>
      </c>
      <c r="AP262" s="110"/>
      <c r="AQ262" s="110"/>
      <c r="AR262" s="126" t="str">
        <f t="shared" si="115"/>
        <v/>
      </c>
      <c r="AS262" s="126" t="str">
        <f t="shared" si="116"/>
        <v/>
      </c>
      <c r="AT262" s="45">
        <v>847</v>
      </c>
      <c r="AU262" s="128"/>
      <c r="AV262" s="128"/>
      <c r="AW262" s="126" t="str">
        <f t="shared" si="117"/>
        <v/>
      </c>
      <c r="AX262" s="126" t="str">
        <f t="shared" si="118"/>
        <v/>
      </c>
      <c r="AY262" s="64" t="str">
        <f t="shared" si="119"/>
        <v/>
      </c>
      <c r="AZ262" s="97">
        <v>79.86</v>
      </c>
      <c r="BA262" s="68"/>
      <c r="BB262" s="68"/>
      <c r="BC262" s="68"/>
      <c r="BD262" s="68"/>
      <c r="BE262" s="15"/>
      <c r="BF262" s="5">
        <f t="shared" si="120"/>
        <v>9623</v>
      </c>
      <c r="BG262" s="42">
        <v>1537</v>
      </c>
      <c r="BH262" s="42">
        <v>2281</v>
      </c>
      <c r="BI262" s="42"/>
      <c r="BJ262" s="42"/>
      <c r="BK262" s="42">
        <v>5805</v>
      </c>
      <c r="BL262" s="42"/>
      <c r="BM262" s="15"/>
    </row>
    <row r="263" spans="1:65" outlineLevel="5" x14ac:dyDescent="0.3">
      <c r="A263" s="22">
        <f t="shared" si="106"/>
        <v>8</v>
      </c>
      <c r="B263" s="9">
        <f t="shared" si="105"/>
        <v>45510</v>
      </c>
      <c r="C263" s="150">
        <v>354917</v>
      </c>
      <c r="D263" s="64">
        <f t="shared" si="111"/>
        <v>35.6</v>
      </c>
      <c r="E263" s="12">
        <v>35.9</v>
      </c>
      <c r="F263" s="12">
        <v>35.299999999999997</v>
      </c>
      <c r="G263" s="12"/>
      <c r="H263" s="12"/>
      <c r="I263" s="12"/>
      <c r="J263" s="12"/>
      <c r="K263" s="12"/>
      <c r="L263" s="12"/>
      <c r="M263" s="74">
        <f t="shared" si="112"/>
        <v>7.1</v>
      </c>
      <c r="N263" s="83">
        <v>7.11</v>
      </c>
      <c r="O263" s="83">
        <v>7.08</v>
      </c>
      <c r="P263" s="83"/>
      <c r="Q263" s="83"/>
      <c r="R263" s="83"/>
      <c r="S263" s="83"/>
      <c r="T263" s="83"/>
      <c r="U263" s="83"/>
      <c r="V263" s="5" t="str">
        <f t="shared" si="113"/>
        <v/>
      </c>
      <c r="W263" s="41" t="s">
        <v>103</v>
      </c>
      <c r="X263" s="41" t="s">
        <v>103</v>
      </c>
      <c r="Y263" s="41"/>
      <c r="Z263" s="41"/>
      <c r="AA263" s="41"/>
      <c r="AB263" s="41"/>
      <c r="AC263" s="41"/>
      <c r="AD263" s="41"/>
      <c r="AE263" s="5" t="str">
        <f t="shared" si="114"/>
        <v/>
      </c>
      <c r="AF263" s="41" t="s">
        <v>103</v>
      </c>
      <c r="AG263" s="41" t="s">
        <v>103</v>
      </c>
      <c r="AH263" s="41"/>
      <c r="AI263" s="41"/>
      <c r="AJ263" s="41"/>
      <c r="AK263" s="41"/>
      <c r="AL263" s="41"/>
      <c r="AM263" s="41"/>
      <c r="AN263" s="45">
        <v>37.300177619893425</v>
      </c>
      <c r="AO263" s="41">
        <v>563</v>
      </c>
      <c r="AP263" s="110"/>
      <c r="AQ263" s="110"/>
      <c r="AR263" s="126" t="str">
        <f t="shared" si="115"/>
        <v/>
      </c>
      <c r="AS263" s="126" t="str">
        <f t="shared" si="116"/>
        <v/>
      </c>
      <c r="AT263" s="45">
        <v>668</v>
      </c>
      <c r="AU263" s="128"/>
      <c r="AV263" s="128"/>
      <c r="AW263" s="126" t="str">
        <f t="shared" si="117"/>
        <v/>
      </c>
      <c r="AX263" s="126" t="str">
        <f t="shared" si="118"/>
        <v/>
      </c>
      <c r="AY263" s="64" t="str">
        <f t="shared" si="119"/>
        <v/>
      </c>
      <c r="AZ263" s="97">
        <v>79.5</v>
      </c>
      <c r="BA263" s="68"/>
      <c r="BB263" s="68"/>
      <c r="BC263" s="68"/>
      <c r="BD263" s="68"/>
      <c r="BE263" s="15"/>
      <c r="BF263" s="5">
        <f t="shared" si="120"/>
        <v>9504</v>
      </c>
      <c r="BG263" s="42">
        <v>2341</v>
      </c>
      <c r="BH263" s="42">
        <v>1495</v>
      </c>
      <c r="BI263" s="42"/>
      <c r="BJ263" s="42"/>
      <c r="BK263" s="42">
        <v>5668</v>
      </c>
      <c r="BL263" s="42"/>
      <c r="BM263" s="15"/>
    </row>
    <row r="264" spans="1:65" outlineLevel="5" x14ac:dyDescent="0.3">
      <c r="A264" s="22">
        <f t="shared" si="106"/>
        <v>8</v>
      </c>
      <c r="B264" s="9">
        <f t="shared" si="105"/>
        <v>45511</v>
      </c>
      <c r="C264" s="150">
        <v>354737</v>
      </c>
      <c r="D264" s="64">
        <f t="shared" si="111"/>
        <v>35.700000000000003</v>
      </c>
      <c r="E264" s="12">
        <v>36</v>
      </c>
      <c r="F264" s="12">
        <v>35.299999999999997</v>
      </c>
      <c r="G264" s="12"/>
      <c r="H264" s="12"/>
      <c r="I264" s="12"/>
      <c r="J264" s="12"/>
      <c r="K264" s="12"/>
      <c r="L264" s="12"/>
      <c r="M264" s="74">
        <f t="shared" si="112"/>
        <v>7.1</v>
      </c>
      <c r="N264" s="83">
        <v>7.13</v>
      </c>
      <c r="O264" s="83">
        <v>7.16</v>
      </c>
      <c r="P264" s="83"/>
      <c r="Q264" s="83"/>
      <c r="R264" s="83"/>
      <c r="S264" s="83"/>
      <c r="T264" s="83"/>
      <c r="U264" s="83"/>
      <c r="V264" s="5" t="str">
        <f t="shared" si="113"/>
        <v/>
      </c>
      <c r="W264" s="41" t="s">
        <v>103</v>
      </c>
      <c r="X264" s="41" t="s">
        <v>103</v>
      </c>
      <c r="Y264" s="41"/>
      <c r="Z264" s="41"/>
      <c r="AA264" s="41"/>
      <c r="AB264" s="41"/>
      <c r="AC264" s="41"/>
      <c r="AD264" s="41"/>
      <c r="AE264" s="5" t="str">
        <f t="shared" si="114"/>
        <v/>
      </c>
      <c r="AF264" s="41" t="s">
        <v>103</v>
      </c>
      <c r="AG264" s="41" t="s">
        <v>103</v>
      </c>
      <c r="AH264" s="41"/>
      <c r="AI264" s="41"/>
      <c r="AJ264" s="41"/>
      <c r="AK264" s="41"/>
      <c r="AL264" s="41"/>
      <c r="AM264" s="41"/>
      <c r="AN264" s="45">
        <v>36.458333333333336</v>
      </c>
      <c r="AO264" s="41">
        <v>576</v>
      </c>
      <c r="AP264" s="110"/>
      <c r="AQ264" s="110"/>
      <c r="AR264" s="126" t="str">
        <f t="shared" si="115"/>
        <v/>
      </c>
      <c r="AS264" s="126" t="str">
        <f t="shared" si="116"/>
        <v/>
      </c>
      <c r="AT264" s="45">
        <v>665</v>
      </c>
      <c r="AU264" s="128"/>
      <c r="AV264" s="128"/>
      <c r="AW264" s="126" t="str">
        <f t="shared" si="117"/>
        <v/>
      </c>
      <c r="AX264" s="126" t="str">
        <f t="shared" si="118"/>
        <v/>
      </c>
      <c r="AY264" s="64" t="str">
        <f t="shared" si="119"/>
        <v/>
      </c>
      <c r="AZ264" s="97">
        <v>80.959999999999994</v>
      </c>
      <c r="BA264" s="68"/>
      <c r="BB264" s="68"/>
      <c r="BC264" s="68"/>
      <c r="BD264" s="68"/>
      <c r="BE264" s="15"/>
      <c r="BF264" s="5">
        <f t="shared" si="120"/>
        <v>11238</v>
      </c>
      <c r="BG264" s="42">
        <v>2614</v>
      </c>
      <c r="BH264" s="42">
        <v>2352</v>
      </c>
      <c r="BI264" s="42"/>
      <c r="BJ264" s="42"/>
      <c r="BK264" s="42">
        <v>6272</v>
      </c>
      <c r="BL264" s="42"/>
      <c r="BM264" s="15"/>
    </row>
    <row r="265" spans="1:65" outlineLevel="5" x14ac:dyDescent="0.3">
      <c r="A265" s="22">
        <f t="shared" si="106"/>
        <v>8</v>
      </c>
      <c r="B265" s="9">
        <f t="shared" si="105"/>
        <v>45512</v>
      </c>
      <c r="C265" s="150">
        <v>363594</v>
      </c>
      <c r="D265" s="64">
        <f t="shared" si="111"/>
        <v>36.200000000000003</v>
      </c>
      <c r="E265" s="12">
        <v>35.9</v>
      </c>
      <c r="F265" s="12">
        <v>36.4</v>
      </c>
      <c r="G265" s="12"/>
      <c r="H265" s="12"/>
      <c r="I265" s="12"/>
      <c r="J265" s="12"/>
      <c r="K265" s="12"/>
      <c r="L265" s="12"/>
      <c r="M265" s="74">
        <f t="shared" si="112"/>
        <v>7.1</v>
      </c>
      <c r="N265" s="83">
        <v>7.05</v>
      </c>
      <c r="O265" s="83">
        <v>7.13</v>
      </c>
      <c r="P265" s="83"/>
      <c r="Q265" s="83"/>
      <c r="R265" s="83"/>
      <c r="S265" s="83"/>
      <c r="T265" s="83"/>
      <c r="U265" s="83"/>
      <c r="V265" s="5">
        <f t="shared" si="113"/>
        <v>306</v>
      </c>
      <c r="W265" s="41">
        <v>171</v>
      </c>
      <c r="X265" s="41">
        <v>441</v>
      </c>
      <c r="Y265" s="41"/>
      <c r="Z265" s="41"/>
      <c r="AA265" s="41"/>
      <c r="AB265" s="41"/>
      <c r="AC265" s="41"/>
      <c r="AD265" s="41"/>
      <c r="AE265" s="5">
        <f t="shared" si="114"/>
        <v>4990</v>
      </c>
      <c r="AF265" s="41">
        <v>4860</v>
      </c>
      <c r="AG265" s="41">
        <v>5120</v>
      </c>
      <c r="AH265" s="41"/>
      <c r="AI265" s="41"/>
      <c r="AJ265" s="41"/>
      <c r="AK265" s="41"/>
      <c r="AL265" s="41"/>
      <c r="AM265" s="41"/>
      <c r="AN265" s="45">
        <v>32.357473035439135</v>
      </c>
      <c r="AO265" s="41">
        <v>649</v>
      </c>
      <c r="AP265" s="110">
        <v>5.21</v>
      </c>
      <c r="AQ265" s="110">
        <v>3.97</v>
      </c>
      <c r="AR265" s="126">
        <f t="shared" si="115"/>
        <v>76.199616122840695</v>
      </c>
      <c r="AS265" s="126">
        <f t="shared" si="116"/>
        <v>23.800383877159305</v>
      </c>
      <c r="AT265" s="45">
        <v>732</v>
      </c>
      <c r="AU265" s="128">
        <v>2.79</v>
      </c>
      <c r="AV265" s="128">
        <v>1.81</v>
      </c>
      <c r="AW265" s="126">
        <f t="shared" si="117"/>
        <v>64.87455197132617</v>
      </c>
      <c r="AX265" s="126">
        <f t="shared" si="118"/>
        <v>35.12544802867383</v>
      </c>
      <c r="AY265" s="64">
        <f t="shared" si="119"/>
        <v>42.312239757363898</v>
      </c>
      <c r="AZ265" s="97">
        <v>79.709999999999994</v>
      </c>
      <c r="BA265" s="68">
        <v>58.26</v>
      </c>
      <c r="BB265" s="68">
        <v>32.869999999999997</v>
      </c>
      <c r="BC265" s="68">
        <v>0</v>
      </c>
      <c r="BD265" s="68"/>
      <c r="BE265" s="15"/>
      <c r="BF265" s="5">
        <f t="shared" si="120"/>
        <v>8340</v>
      </c>
      <c r="BG265" s="42">
        <v>1693</v>
      </c>
      <c r="BH265" s="42">
        <v>686</v>
      </c>
      <c r="BI265" s="42"/>
      <c r="BJ265" s="42"/>
      <c r="BK265" s="42">
        <v>5961</v>
      </c>
      <c r="BL265" s="42"/>
      <c r="BM265" s="15"/>
    </row>
    <row r="266" spans="1:65" outlineLevel="5" x14ac:dyDescent="0.3">
      <c r="A266" s="22">
        <f t="shared" si="106"/>
        <v>8</v>
      </c>
      <c r="B266" s="9">
        <f t="shared" si="105"/>
        <v>45513</v>
      </c>
      <c r="C266" s="150">
        <v>354843</v>
      </c>
      <c r="D266" s="64">
        <f t="shared" si="111"/>
        <v>36.1</v>
      </c>
      <c r="E266" s="12">
        <v>35.799999999999997</v>
      </c>
      <c r="F266" s="12">
        <v>36.4</v>
      </c>
      <c r="G266" s="12"/>
      <c r="H266" s="12"/>
      <c r="I266" s="12"/>
      <c r="J266" s="12"/>
      <c r="K266" s="12"/>
      <c r="L266" s="12"/>
      <c r="M266" s="74">
        <f t="shared" si="112"/>
        <v>7.1</v>
      </c>
      <c r="N266" s="83">
        <v>7.1</v>
      </c>
      <c r="O266" s="83">
        <v>7.06</v>
      </c>
      <c r="P266" s="83"/>
      <c r="Q266" s="83"/>
      <c r="R266" s="83"/>
      <c r="S266" s="83"/>
      <c r="T266" s="83"/>
      <c r="U266" s="83"/>
      <c r="V266" s="5" t="str">
        <f t="shared" si="113"/>
        <v/>
      </c>
      <c r="W266" s="41" t="s">
        <v>103</v>
      </c>
      <c r="X266" s="41" t="s">
        <v>103</v>
      </c>
      <c r="Y266" s="41"/>
      <c r="Z266" s="41"/>
      <c r="AA266" s="41"/>
      <c r="AB266" s="41"/>
      <c r="AC266" s="41"/>
      <c r="AD266" s="41"/>
      <c r="AE266" s="5" t="str">
        <f t="shared" si="114"/>
        <v/>
      </c>
      <c r="AF266" s="41" t="s">
        <v>103</v>
      </c>
      <c r="AG266" s="41" t="s">
        <v>103</v>
      </c>
      <c r="AH266" s="41"/>
      <c r="AI266" s="41"/>
      <c r="AJ266" s="41"/>
      <c r="AK266" s="41"/>
      <c r="AL266" s="41"/>
      <c r="AM266" s="41"/>
      <c r="AN266" s="45">
        <v>31.111111111111111</v>
      </c>
      <c r="AO266" s="41">
        <v>675</v>
      </c>
      <c r="AP266" s="110"/>
      <c r="AQ266" s="110"/>
      <c r="AR266" s="126" t="str">
        <f t="shared" si="115"/>
        <v/>
      </c>
      <c r="AS266" s="126" t="str">
        <f t="shared" si="116"/>
        <v/>
      </c>
      <c r="AT266" s="45">
        <v>733</v>
      </c>
      <c r="AU266" s="128"/>
      <c r="AV266" s="128"/>
      <c r="AW266" s="126" t="str">
        <f t="shared" si="117"/>
        <v/>
      </c>
      <c r="AX266" s="126" t="str">
        <f t="shared" si="118"/>
        <v/>
      </c>
      <c r="AY266" s="64" t="str">
        <f t="shared" si="119"/>
        <v/>
      </c>
      <c r="AZ266" s="97">
        <v>80.239999999999995</v>
      </c>
      <c r="BA266" s="68"/>
      <c r="BB266" s="68"/>
      <c r="BC266" s="68"/>
      <c r="BD266" s="68"/>
      <c r="BE266" s="15"/>
      <c r="BF266" s="5">
        <f t="shared" si="120"/>
        <v>10420</v>
      </c>
      <c r="BG266" s="42">
        <v>1785</v>
      </c>
      <c r="BH266" s="42">
        <v>2352</v>
      </c>
      <c r="BI266" s="42"/>
      <c r="BJ266" s="42"/>
      <c r="BK266" s="42">
        <v>6283</v>
      </c>
      <c r="BL266" s="42"/>
      <c r="BM266" s="15"/>
    </row>
    <row r="267" spans="1:65" outlineLevel="5" x14ac:dyDescent="0.3">
      <c r="A267" s="22">
        <f t="shared" si="106"/>
        <v>8</v>
      </c>
      <c r="B267" s="9">
        <f t="shared" si="105"/>
        <v>45514</v>
      </c>
      <c r="C267" s="150">
        <v>355040</v>
      </c>
      <c r="D267" s="64">
        <f t="shared" si="111"/>
        <v>36.4</v>
      </c>
      <c r="E267" s="12">
        <v>36.200000000000003</v>
      </c>
      <c r="F267" s="12">
        <v>36.5</v>
      </c>
      <c r="G267" s="12"/>
      <c r="H267" s="12"/>
      <c r="I267" s="12"/>
      <c r="J267" s="12"/>
      <c r="K267" s="12"/>
      <c r="L267" s="12"/>
      <c r="M267" s="74">
        <f t="shared" si="112"/>
        <v>7</v>
      </c>
      <c r="N267" s="83">
        <v>7.03</v>
      </c>
      <c r="O267" s="83">
        <v>7.06</v>
      </c>
      <c r="P267" s="83"/>
      <c r="Q267" s="83"/>
      <c r="R267" s="83"/>
      <c r="S267" s="83"/>
      <c r="T267" s="83"/>
      <c r="U267" s="83"/>
      <c r="V267" s="5" t="str">
        <f t="shared" si="113"/>
        <v/>
      </c>
      <c r="W267" s="41" t="s">
        <v>103</v>
      </c>
      <c r="X267" s="41" t="s">
        <v>103</v>
      </c>
      <c r="Y267" s="41"/>
      <c r="Z267" s="41"/>
      <c r="AA267" s="41"/>
      <c r="AB267" s="41"/>
      <c r="AC267" s="41"/>
      <c r="AD267" s="41"/>
      <c r="AE267" s="5" t="str">
        <f t="shared" si="114"/>
        <v/>
      </c>
      <c r="AF267" s="41" t="s">
        <v>103</v>
      </c>
      <c r="AG267" s="41" t="s">
        <v>103</v>
      </c>
      <c r="AH267" s="41"/>
      <c r="AI267" s="41"/>
      <c r="AJ267" s="41"/>
      <c r="AK267" s="41"/>
      <c r="AL267" s="41"/>
      <c r="AM267" s="41"/>
      <c r="AN267" s="45">
        <v>34.596375617792418</v>
      </c>
      <c r="AO267" s="41">
        <v>607</v>
      </c>
      <c r="AP267" s="110"/>
      <c r="AQ267" s="110"/>
      <c r="AR267" s="126" t="str">
        <f t="shared" si="115"/>
        <v/>
      </c>
      <c r="AS267" s="126" t="str">
        <f t="shared" si="116"/>
        <v/>
      </c>
      <c r="AT267" s="45">
        <v>695</v>
      </c>
      <c r="AU267" s="128"/>
      <c r="AV267" s="128"/>
      <c r="AW267" s="126" t="str">
        <f t="shared" si="117"/>
        <v/>
      </c>
      <c r="AX267" s="126" t="str">
        <f t="shared" si="118"/>
        <v/>
      </c>
      <c r="AY267" s="64" t="str">
        <f t="shared" si="119"/>
        <v/>
      </c>
      <c r="AZ267" s="97">
        <v>80.14</v>
      </c>
      <c r="BA267" s="68"/>
      <c r="BB267" s="68"/>
      <c r="BC267" s="68"/>
      <c r="BD267" s="68"/>
      <c r="BE267" s="15"/>
      <c r="BF267" s="5">
        <f t="shared" si="120"/>
        <v>12287</v>
      </c>
      <c r="BG267" s="42">
        <v>3725</v>
      </c>
      <c r="BH267" s="42">
        <v>2352</v>
      </c>
      <c r="BI267" s="42"/>
      <c r="BJ267" s="42"/>
      <c r="BK267" s="42">
        <v>6210</v>
      </c>
      <c r="BL267" s="42"/>
      <c r="BM267" s="15"/>
    </row>
    <row r="268" spans="1:65" outlineLevel="5" x14ac:dyDescent="0.3">
      <c r="A268" s="22">
        <f t="shared" si="106"/>
        <v>8</v>
      </c>
      <c r="B268" s="9">
        <f t="shared" si="105"/>
        <v>45515</v>
      </c>
      <c r="C268" s="150">
        <v>355327</v>
      </c>
      <c r="D268" s="64">
        <f t="shared" si="111"/>
        <v>37.1</v>
      </c>
      <c r="E268" s="12">
        <v>37.200000000000003</v>
      </c>
      <c r="F268" s="12">
        <v>36.9</v>
      </c>
      <c r="G268" s="12"/>
      <c r="H268" s="12"/>
      <c r="I268" s="12"/>
      <c r="J268" s="12"/>
      <c r="K268" s="12"/>
      <c r="L268" s="12"/>
      <c r="M268" s="74">
        <f t="shared" si="112"/>
        <v>7.1</v>
      </c>
      <c r="N268" s="83">
        <v>7.05</v>
      </c>
      <c r="O268" s="83">
        <v>7.07</v>
      </c>
      <c r="P268" s="83"/>
      <c r="Q268" s="83"/>
      <c r="R268" s="83"/>
      <c r="S268" s="83"/>
      <c r="T268" s="83"/>
      <c r="U268" s="83"/>
      <c r="V268" s="5" t="str">
        <f t="shared" si="113"/>
        <v/>
      </c>
      <c r="W268" s="41" t="s">
        <v>103</v>
      </c>
      <c r="X268" s="41" t="s">
        <v>103</v>
      </c>
      <c r="Y268" s="41"/>
      <c r="Z268" s="41"/>
      <c r="AA268" s="41"/>
      <c r="AB268" s="41"/>
      <c r="AC268" s="41"/>
      <c r="AD268" s="41"/>
      <c r="AE268" s="5" t="str">
        <f t="shared" si="114"/>
        <v/>
      </c>
      <c r="AF268" s="41" t="s">
        <v>103</v>
      </c>
      <c r="AG268" s="41" t="s">
        <v>103</v>
      </c>
      <c r="AH268" s="41"/>
      <c r="AI268" s="41"/>
      <c r="AJ268" s="41"/>
      <c r="AK268" s="41"/>
      <c r="AL268" s="41"/>
      <c r="AM268" s="41"/>
      <c r="AN268" s="45">
        <v>26.957637997432606</v>
      </c>
      <c r="AO268" s="41">
        <v>779</v>
      </c>
      <c r="AP268" s="110"/>
      <c r="AQ268" s="110"/>
      <c r="AR268" s="126" t="str">
        <f t="shared" si="115"/>
        <v/>
      </c>
      <c r="AS268" s="126" t="str">
        <f t="shared" si="116"/>
        <v/>
      </c>
      <c r="AT268" s="45">
        <v>840</v>
      </c>
      <c r="AU268" s="128"/>
      <c r="AV268" s="128"/>
      <c r="AW268" s="126" t="str">
        <f t="shared" si="117"/>
        <v/>
      </c>
      <c r="AX268" s="126" t="str">
        <f t="shared" si="118"/>
        <v/>
      </c>
      <c r="AY268" s="64" t="str">
        <f t="shared" si="119"/>
        <v/>
      </c>
      <c r="AZ268" s="97">
        <v>80.709999999999994</v>
      </c>
      <c r="BA268" s="68"/>
      <c r="BB268" s="68"/>
      <c r="BC268" s="68"/>
      <c r="BD268" s="68"/>
      <c r="BE268" s="15"/>
      <c r="BF268" s="5">
        <f t="shared" si="120"/>
        <v>12736</v>
      </c>
      <c r="BG268" s="42">
        <v>4193</v>
      </c>
      <c r="BH268" s="42">
        <v>2352</v>
      </c>
      <c r="BI268" s="42"/>
      <c r="BJ268" s="42"/>
      <c r="BK268" s="42">
        <v>6191</v>
      </c>
      <c r="BL268" s="42"/>
      <c r="BM268" s="15"/>
    </row>
    <row r="269" spans="1:65" outlineLevel="5" x14ac:dyDescent="0.3">
      <c r="A269" s="22">
        <f t="shared" si="106"/>
        <v>8</v>
      </c>
      <c r="B269" s="9">
        <f t="shared" si="105"/>
        <v>45516</v>
      </c>
      <c r="C269" s="150">
        <v>338392</v>
      </c>
      <c r="D269" s="64">
        <f t="shared" si="111"/>
        <v>36.9</v>
      </c>
      <c r="E269" s="12">
        <v>37.1</v>
      </c>
      <c r="F269" s="12">
        <v>36.6</v>
      </c>
      <c r="G269" s="12"/>
      <c r="H269" s="12"/>
      <c r="I269" s="12"/>
      <c r="J269" s="12"/>
      <c r="K269" s="12"/>
      <c r="L269" s="12"/>
      <c r="M269" s="74">
        <f t="shared" si="112"/>
        <v>7.1</v>
      </c>
      <c r="N269" s="83">
        <v>7.06</v>
      </c>
      <c r="O269" s="83">
        <v>7.05</v>
      </c>
      <c r="P269" s="83"/>
      <c r="Q269" s="83"/>
      <c r="R269" s="83"/>
      <c r="S269" s="83"/>
      <c r="T269" s="83"/>
      <c r="U269" s="83"/>
      <c r="V269" s="5" t="str">
        <f t="shared" si="113"/>
        <v/>
      </c>
      <c r="W269" s="41" t="s">
        <v>103</v>
      </c>
      <c r="X269" s="41" t="s">
        <v>103</v>
      </c>
      <c r="Y269" s="41"/>
      <c r="Z269" s="41"/>
      <c r="AA269" s="41"/>
      <c r="AB269" s="41"/>
      <c r="AC269" s="41"/>
      <c r="AD269" s="41"/>
      <c r="AE269" s="5" t="str">
        <f t="shared" si="114"/>
        <v/>
      </c>
      <c r="AF269" s="41" t="s">
        <v>103</v>
      </c>
      <c r="AG269" s="41" t="s">
        <v>103</v>
      </c>
      <c r="AH269" s="41"/>
      <c r="AI269" s="41"/>
      <c r="AJ269" s="41"/>
      <c r="AK269" s="41"/>
      <c r="AL269" s="41"/>
      <c r="AM269" s="41"/>
      <c r="AN269" s="45">
        <v>28.150134048257371</v>
      </c>
      <c r="AO269" s="41">
        <v>746</v>
      </c>
      <c r="AP269" s="110"/>
      <c r="AQ269" s="110"/>
      <c r="AR269" s="126" t="str">
        <f t="shared" si="115"/>
        <v/>
      </c>
      <c r="AS269" s="126" t="str">
        <f t="shared" si="116"/>
        <v/>
      </c>
      <c r="AT269" s="45">
        <v>828</v>
      </c>
      <c r="AU269" s="128"/>
      <c r="AV269" s="128"/>
      <c r="AW269" s="126" t="str">
        <f t="shared" si="117"/>
        <v/>
      </c>
      <c r="AX269" s="126" t="str">
        <f t="shared" si="118"/>
        <v/>
      </c>
      <c r="AY269" s="64" t="str">
        <f t="shared" si="119"/>
        <v/>
      </c>
      <c r="AZ269" s="97">
        <v>79.84</v>
      </c>
      <c r="BA269" s="68"/>
      <c r="BB269" s="68"/>
      <c r="BC269" s="68"/>
      <c r="BD269" s="68"/>
      <c r="BE269" s="15"/>
      <c r="BF269" s="5">
        <f t="shared" si="120"/>
        <v>12080</v>
      </c>
      <c r="BG269" s="42">
        <v>3577</v>
      </c>
      <c r="BH269" s="42">
        <v>2352</v>
      </c>
      <c r="BI269" s="42"/>
      <c r="BJ269" s="42"/>
      <c r="BK269" s="42">
        <v>6151</v>
      </c>
      <c r="BL269" s="42"/>
      <c r="BM269" s="15"/>
    </row>
    <row r="270" spans="1:65" outlineLevel="5" x14ac:dyDescent="0.3">
      <c r="A270" s="22">
        <f t="shared" si="106"/>
        <v>8</v>
      </c>
      <c r="B270" s="9">
        <f t="shared" si="105"/>
        <v>45517</v>
      </c>
      <c r="C270" s="150">
        <v>330703</v>
      </c>
      <c r="D270" s="64">
        <f t="shared" si="111"/>
        <v>35.799999999999997</v>
      </c>
      <c r="E270" s="12">
        <v>36</v>
      </c>
      <c r="F270" s="12">
        <v>35.5</v>
      </c>
      <c r="G270" s="12"/>
      <c r="H270" s="12"/>
      <c r="I270" s="12"/>
      <c r="J270" s="12"/>
      <c r="K270" s="12"/>
      <c r="L270" s="12"/>
      <c r="M270" s="74">
        <f t="shared" si="112"/>
        <v>7.1</v>
      </c>
      <c r="N270" s="83">
        <v>7.07</v>
      </c>
      <c r="O270" s="83">
        <v>7.04</v>
      </c>
      <c r="P270" s="83"/>
      <c r="Q270" s="83"/>
      <c r="R270" s="83"/>
      <c r="S270" s="83"/>
      <c r="T270" s="83"/>
      <c r="U270" s="83"/>
      <c r="V270" s="5">
        <f t="shared" si="113"/>
        <v>352.5</v>
      </c>
      <c r="W270" s="41">
        <v>300</v>
      </c>
      <c r="X270" s="41">
        <v>405</v>
      </c>
      <c r="Y270" s="41"/>
      <c r="Z270" s="41"/>
      <c r="AA270" s="41"/>
      <c r="AB270" s="41"/>
      <c r="AC270" s="41"/>
      <c r="AD270" s="41"/>
      <c r="AE270" s="5">
        <f t="shared" si="114"/>
        <v>5410</v>
      </c>
      <c r="AF270" s="41">
        <v>5620</v>
      </c>
      <c r="AG270" s="41">
        <v>5200</v>
      </c>
      <c r="AH270" s="41"/>
      <c r="AI270" s="41"/>
      <c r="AJ270" s="41"/>
      <c r="AK270" s="41"/>
      <c r="AL270" s="41"/>
      <c r="AM270" s="41"/>
      <c r="AN270" s="45">
        <v>25.270758122743683</v>
      </c>
      <c r="AO270" s="41">
        <v>831</v>
      </c>
      <c r="AP270" s="110">
        <v>5.23</v>
      </c>
      <c r="AQ270" s="110">
        <v>3.98</v>
      </c>
      <c r="AR270" s="126">
        <f t="shared" si="115"/>
        <v>76.099426386233262</v>
      </c>
      <c r="AS270" s="126">
        <f t="shared" si="116"/>
        <v>23.900573613766738</v>
      </c>
      <c r="AT270" s="45">
        <v>939</v>
      </c>
      <c r="AU270" s="128">
        <v>2.81</v>
      </c>
      <c r="AV270" s="128">
        <v>1.9</v>
      </c>
      <c r="AW270" s="126">
        <f t="shared" si="117"/>
        <v>67.615658362989322</v>
      </c>
      <c r="AX270" s="126">
        <f t="shared" si="118"/>
        <v>32.384341637010678</v>
      </c>
      <c r="AY270" s="64">
        <f t="shared" si="119"/>
        <v>34.424871610801233</v>
      </c>
      <c r="AZ270" s="97">
        <v>79.680000000000007</v>
      </c>
      <c r="BA270" s="68"/>
      <c r="BB270" s="68"/>
      <c r="BC270" s="68"/>
      <c r="BD270" s="68"/>
      <c r="BE270" s="15"/>
      <c r="BF270" s="5">
        <f t="shared" si="120"/>
        <v>12565</v>
      </c>
      <c r="BG270" s="42">
        <v>4011</v>
      </c>
      <c r="BH270" s="42">
        <v>2352</v>
      </c>
      <c r="BI270" s="42"/>
      <c r="BJ270" s="42"/>
      <c r="BK270" s="42">
        <v>6202</v>
      </c>
      <c r="BL270" s="42"/>
      <c r="BM270" s="15"/>
    </row>
    <row r="271" spans="1:65" outlineLevel="5" x14ac:dyDescent="0.3">
      <c r="A271" s="22">
        <f t="shared" si="106"/>
        <v>8</v>
      </c>
      <c r="B271" s="9">
        <f t="shared" si="105"/>
        <v>45518</v>
      </c>
      <c r="C271" s="150">
        <v>330001</v>
      </c>
      <c r="D271" s="64">
        <f t="shared" si="111"/>
        <v>36</v>
      </c>
      <c r="E271" s="12">
        <v>35</v>
      </c>
      <c r="F271" s="12">
        <v>37</v>
      </c>
      <c r="G271" s="12"/>
      <c r="H271" s="12"/>
      <c r="I271" s="12"/>
      <c r="J271" s="12"/>
      <c r="K271" s="12"/>
      <c r="L271" s="12"/>
      <c r="M271" s="74">
        <f t="shared" si="112"/>
        <v>7</v>
      </c>
      <c r="N271" s="83">
        <v>7.03</v>
      </c>
      <c r="O271" s="83">
        <v>7.06</v>
      </c>
      <c r="P271" s="83"/>
      <c r="Q271" s="83"/>
      <c r="R271" s="83"/>
      <c r="S271" s="83"/>
      <c r="T271" s="83"/>
      <c r="U271" s="83"/>
      <c r="V271" s="5" t="str">
        <f t="shared" si="113"/>
        <v/>
      </c>
      <c r="W271" s="41" t="s">
        <v>103</v>
      </c>
      <c r="X271" s="41" t="s">
        <v>103</v>
      </c>
      <c r="Y271" s="41"/>
      <c r="Z271" s="41"/>
      <c r="AA271" s="41"/>
      <c r="AB271" s="41"/>
      <c r="AC271" s="41"/>
      <c r="AD271" s="41"/>
      <c r="AE271" s="5" t="str">
        <f t="shared" si="114"/>
        <v/>
      </c>
      <c r="AF271" s="41" t="s">
        <v>103</v>
      </c>
      <c r="AG271" s="41" t="s">
        <v>103</v>
      </c>
      <c r="AH271" s="41"/>
      <c r="AI271" s="41"/>
      <c r="AJ271" s="41"/>
      <c r="AK271" s="41"/>
      <c r="AL271" s="41"/>
      <c r="AM271" s="41"/>
      <c r="AN271" s="45">
        <v>25.485436893203882</v>
      </c>
      <c r="AO271" s="41">
        <v>824</v>
      </c>
      <c r="AP271" s="110"/>
      <c r="AQ271" s="110"/>
      <c r="AR271" s="126" t="str">
        <f t="shared" si="115"/>
        <v/>
      </c>
      <c r="AS271" s="126" t="str">
        <f t="shared" si="116"/>
        <v/>
      </c>
      <c r="AT271" s="45">
        <v>910</v>
      </c>
      <c r="AU271" s="128"/>
      <c r="AV271" s="128"/>
      <c r="AW271" s="126" t="str">
        <f t="shared" si="117"/>
        <v/>
      </c>
      <c r="AX271" s="126" t="str">
        <f t="shared" si="118"/>
        <v/>
      </c>
      <c r="AY271" s="64" t="str">
        <f t="shared" si="119"/>
        <v/>
      </c>
      <c r="AZ271" s="97">
        <v>80.150000000000006</v>
      </c>
      <c r="BA271" s="68"/>
      <c r="BB271" s="68"/>
      <c r="BC271" s="68"/>
      <c r="BD271" s="68"/>
      <c r="BE271" s="15"/>
      <c r="BF271" s="5">
        <f t="shared" si="120"/>
        <v>12139</v>
      </c>
      <c r="BG271" s="42">
        <v>3557</v>
      </c>
      <c r="BH271" s="42">
        <v>2352</v>
      </c>
      <c r="BI271" s="42"/>
      <c r="BJ271" s="42"/>
      <c r="BK271" s="42">
        <v>6230</v>
      </c>
      <c r="BL271" s="42"/>
      <c r="BM271" s="15"/>
    </row>
    <row r="272" spans="1:65" outlineLevel="5" x14ac:dyDescent="0.3">
      <c r="A272" s="22">
        <f t="shared" si="106"/>
        <v>8</v>
      </c>
      <c r="B272" s="9">
        <f t="shared" si="105"/>
        <v>45519</v>
      </c>
      <c r="C272" s="150">
        <v>329948</v>
      </c>
      <c r="D272" s="64">
        <f t="shared" si="111"/>
        <v>37.299999999999997</v>
      </c>
      <c r="E272" s="12">
        <v>37.5</v>
      </c>
      <c r="F272" s="12">
        <v>37</v>
      </c>
      <c r="G272" s="12"/>
      <c r="H272" s="12"/>
      <c r="I272" s="12"/>
      <c r="J272" s="12"/>
      <c r="K272" s="12"/>
      <c r="L272" s="12"/>
      <c r="M272" s="74">
        <f t="shared" si="112"/>
        <v>7</v>
      </c>
      <c r="N272" s="83">
        <v>7.05</v>
      </c>
      <c r="O272" s="83">
        <v>7.04</v>
      </c>
      <c r="P272" s="83"/>
      <c r="Q272" s="83"/>
      <c r="R272" s="83"/>
      <c r="S272" s="83"/>
      <c r="T272" s="83"/>
      <c r="U272" s="83"/>
      <c r="V272" s="5" t="str">
        <f t="shared" si="113"/>
        <v/>
      </c>
      <c r="W272" s="41" t="s">
        <v>103</v>
      </c>
      <c r="X272" s="41" t="s">
        <v>103</v>
      </c>
      <c r="Y272" s="41"/>
      <c r="Z272" s="41"/>
      <c r="AA272" s="41"/>
      <c r="AB272" s="41"/>
      <c r="AC272" s="41"/>
      <c r="AD272" s="41"/>
      <c r="AE272" s="5" t="str">
        <f t="shared" si="114"/>
        <v/>
      </c>
      <c r="AF272" s="41" t="s">
        <v>103</v>
      </c>
      <c r="AG272" s="41" t="s">
        <v>103</v>
      </c>
      <c r="AH272" s="41"/>
      <c r="AI272" s="41"/>
      <c r="AJ272" s="41"/>
      <c r="AK272" s="41"/>
      <c r="AL272" s="41"/>
      <c r="AM272" s="41"/>
      <c r="AN272" s="45">
        <v>24.165707710011507</v>
      </c>
      <c r="AO272" s="41">
        <v>869</v>
      </c>
      <c r="AP272" s="110"/>
      <c r="AQ272" s="110"/>
      <c r="AR272" s="126" t="str">
        <f t="shared" si="115"/>
        <v/>
      </c>
      <c r="AS272" s="126" t="str">
        <f t="shared" si="116"/>
        <v/>
      </c>
      <c r="AT272" s="45">
        <v>945</v>
      </c>
      <c r="AU272" s="128"/>
      <c r="AV272" s="128"/>
      <c r="AW272" s="126" t="str">
        <f t="shared" si="117"/>
        <v/>
      </c>
      <c r="AX272" s="126" t="str">
        <f t="shared" si="118"/>
        <v/>
      </c>
      <c r="AY272" s="64" t="str">
        <f t="shared" si="119"/>
        <v/>
      </c>
      <c r="AZ272" s="97">
        <v>79.37</v>
      </c>
      <c r="BA272" s="68"/>
      <c r="BB272" s="68"/>
      <c r="BC272" s="68"/>
      <c r="BD272" s="68"/>
      <c r="BE272" s="15"/>
      <c r="BF272" s="5">
        <f t="shared" si="120"/>
        <v>10868</v>
      </c>
      <c r="BG272" s="42">
        <v>3902</v>
      </c>
      <c r="BH272" s="42">
        <v>652</v>
      </c>
      <c r="BI272" s="42"/>
      <c r="BJ272" s="42"/>
      <c r="BK272" s="42">
        <v>6314</v>
      </c>
      <c r="BL272" s="42"/>
      <c r="BM272" s="15"/>
    </row>
    <row r="273" spans="1:65" outlineLevel="5" x14ac:dyDescent="0.3">
      <c r="A273" s="22">
        <f t="shared" si="106"/>
        <v>8</v>
      </c>
      <c r="B273" s="9">
        <f t="shared" si="105"/>
        <v>45520</v>
      </c>
      <c r="C273" s="150">
        <v>333054</v>
      </c>
      <c r="D273" s="64">
        <f t="shared" si="111"/>
        <v>37</v>
      </c>
      <c r="E273" s="12">
        <v>37</v>
      </c>
      <c r="F273" s="12">
        <v>37</v>
      </c>
      <c r="G273" s="12"/>
      <c r="H273" s="12"/>
      <c r="I273" s="12"/>
      <c r="J273" s="12"/>
      <c r="K273" s="12"/>
      <c r="L273" s="12"/>
      <c r="M273" s="74">
        <f t="shared" si="112"/>
        <v>7.2</v>
      </c>
      <c r="N273" s="83">
        <v>7.1</v>
      </c>
      <c r="O273" s="83">
        <v>7.2</v>
      </c>
      <c r="P273" s="83"/>
      <c r="Q273" s="83"/>
      <c r="R273" s="83"/>
      <c r="S273" s="83"/>
      <c r="T273" s="83"/>
      <c r="U273" s="83"/>
      <c r="V273" s="5" t="str">
        <f t="shared" si="113"/>
        <v/>
      </c>
      <c r="W273" s="41" t="s">
        <v>103</v>
      </c>
      <c r="X273" s="41" t="s">
        <v>103</v>
      </c>
      <c r="Y273" s="41"/>
      <c r="Z273" s="41"/>
      <c r="AA273" s="41"/>
      <c r="AB273" s="41"/>
      <c r="AC273" s="41"/>
      <c r="AD273" s="41"/>
      <c r="AE273" s="5" t="str">
        <f t="shared" si="114"/>
        <v/>
      </c>
      <c r="AF273" s="41" t="s">
        <v>103</v>
      </c>
      <c r="AG273" s="41" t="s">
        <v>103</v>
      </c>
      <c r="AH273" s="41"/>
      <c r="AI273" s="41"/>
      <c r="AJ273" s="41"/>
      <c r="AK273" s="41"/>
      <c r="AL273" s="41"/>
      <c r="AM273" s="41"/>
      <c r="AN273" s="45">
        <v>23.48993288590604</v>
      </c>
      <c r="AO273" s="41">
        <v>894</v>
      </c>
      <c r="AP273" s="110"/>
      <c r="AQ273" s="110"/>
      <c r="AR273" s="126" t="str">
        <f t="shared" si="115"/>
        <v/>
      </c>
      <c r="AS273" s="126" t="str">
        <f t="shared" si="116"/>
        <v/>
      </c>
      <c r="AT273" s="45">
        <v>950</v>
      </c>
      <c r="AU273" s="128"/>
      <c r="AV273" s="128"/>
      <c r="AW273" s="126" t="str">
        <f t="shared" si="117"/>
        <v/>
      </c>
      <c r="AX273" s="126" t="str">
        <f t="shared" si="118"/>
        <v/>
      </c>
      <c r="AY273" s="64" t="str">
        <f t="shared" si="119"/>
        <v/>
      </c>
      <c r="AZ273" s="97">
        <v>80.19</v>
      </c>
      <c r="BA273" s="68">
        <v>61.66</v>
      </c>
      <c r="BB273" s="68">
        <v>33.44</v>
      </c>
      <c r="BC273" s="68">
        <v>47</v>
      </c>
      <c r="BD273" s="68"/>
      <c r="BE273" s="15"/>
      <c r="BF273" s="5">
        <f t="shared" si="120"/>
        <v>12385</v>
      </c>
      <c r="BG273" s="42">
        <v>3837</v>
      </c>
      <c r="BH273" s="42">
        <v>2352</v>
      </c>
      <c r="BI273" s="42"/>
      <c r="BJ273" s="42"/>
      <c r="BK273" s="42">
        <v>6196</v>
      </c>
      <c r="BL273" s="42"/>
      <c r="BM273" s="15"/>
    </row>
    <row r="274" spans="1:65" outlineLevel="5" x14ac:dyDescent="0.3">
      <c r="A274" s="22">
        <f t="shared" si="106"/>
        <v>8</v>
      </c>
      <c r="B274" s="9">
        <f t="shared" si="105"/>
        <v>45521</v>
      </c>
      <c r="C274" s="150">
        <v>339234</v>
      </c>
      <c r="D274" s="64">
        <f t="shared" si="111"/>
        <v>35.799999999999997</v>
      </c>
      <c r="E274" s="12">
        <v>36</v>
      </c>
      <c r="F274" s="12">
        <v>35.5</v>
      </c>
      <c r="G274" s="12"/>
      <c r="H274" s="12"/>
      <c r="I274" s="12"/>
      <c r="J274" s="12"/>
      <c r="K274" s="12"/>
      <c r="L274" s="12"/>
      <c r="M274" s="74">
        <f t="shared" si="112"/>
        <v>7.2</v>
      </c>
      <c r="N274" s="83">
        <v>7.13</v>
      </c>
      <c r="O274" s="83">
        <v>7.18</v>
      </c>
      <c r="P274" s="83"/>
      <c r="Q274" s="83"/>
      <c r="R274" s="83"/>
      <c r="S274" s="83"/>
      <c r="T274" s="83"/>
      <c r="U274" s="83"/>
      <c r="V274" s="5" t="str">
        <f t="shared" si="113"/>
        <v/>
      </c>
      <c r="W274" s="41" t="s">
        <v>103</v>
      </c>
      <c r="X274" s="41" t="s">
        <v>103</v>
      </c>
      <c r="Y274" s="41"/>
      <c r="Z274" s="41"/>
      <c r="AA274" s="41"/>
      <c r="AB274" s="41"/>
      <c r="AC274" s="41"/>
      <c r="AD274" s="41"/>
      <c r="AE274" s="5" t="str">
        <f t="shared" si="114"/>
        <v/>
      </c>
      <c r="AF274" s="41" t="s">
        <v>103</v>
      </c>
      <c r="AG274" s="41" t="s">
        <v>103</v>
      </c>
      <c r="AH274" s="41"/>
      <c r="AI274" s="41"/>
      <c r="AJ274" s="41"/>
      <c r="AK274" s="41"/>
      <c r="AL274" s="41"/>
      <c r="AM274" s="41"/>
      <c r="AN274" s="45">
        <v>25.672371638141808</v>
      </c>
      <c r="AO274" s="41">
        <v>818</v>
      </c>
      <c r="AP274" s="110"/>
      <c r="AQ274" s="110"/>
      <c r="AR274" s="126" t="str">
        <f t="shared" si="115"/>
        <v/>
      </c>
      <c r="AS274" s="126" t="str">
        <f t="shared" si="116"/>
        <v/>
      </c>
      <c r="AT274" s="45">
        <v>907</v>
      </c>
      <c r="AU274" s="128"/>
      <c r="AV274" s="128"/>
      <c r="AW274" s="126" t="str">
        <f t="shared" si="117"/>
        <v/>
      </c>
      <c r="AX274" s="126" t="str">
        <f t="shared" si="118"/>
        <v/>
      </c>
      <c r="AY274" s="64" t="str">
        <f t="shared" si="119"/>
        <v/>
      </c>
      <c r="AZ274" s="97">
        <v>79.260000000000005</v>
      </c>
      <c r="BA274" s="68"/>
      <c r="BB274" s="68"/>
      <c r="BC274" s="68"/>
      <c r="BD274" s="68"/>
      <c r="BE274" s="15"/>
      <c r="BF274" s="5">
        <f t="shared" si="120"/>
        <v>11958</v>
      </c>
      <c r="BG274" s="42">
        <v>3410</v>
      </c>
      <c r="BH274" s="42">
        <v>2352</v>
      </c>
      <c r="BI274" s="42"/>
      <c r="BJ274" s="42"/>
      <c r="BK274" s="42">
        <v>6196</v>
      </c>
      <c r="BL274" s="42"/>
      <c r="BM274" s="15"/>
    </row>
    <row r="275" spans="1:65" outlineLevel="5" x14ac:dyDescent="0.3">
      <c r="A275" s="22">
        <f t="shared" si="106"/>
        <v>8</v>
      </c>
      <c r="B275" s="9">
        <f t="shared" si="105"/>
        <v>45522</v>
      </c>
      <c r="C275" s="150">
        <v>348813</v>
      </c>
      <c r="D275" s="64">
        <f t="shared" si="111"/>
        <v>35.799999999999997</v>
      </c>
      <c r="E275" s="12">
        <v>35.5</v>
      </c>
      <c r="F275" s="12">
        <v>36</v>
      </c>
      <c r="G275" s="12"/>
      <c r="H275" s="12"/>
      <c r="I275" s="12"/>
      <c r="J275" s="12"/>
      <c r="K275" s="12"/>
      <c r="L275" s="12"/>
      <c r="M275" s="74">
        <f t="shared" si="112"/>
        <v>7.1</v>
      </c>
      <c r="N275" s="83">
        <v>7.11</v>
      </c>
      <c r="O275" s="83">
        <v>7.13</v>
      </c>
      <c r="P275" s="83"/>
      <c r="Q275" s="83"/>
      <c r="R275" s="83"/>
      <c r="S275" s="83"/>
      <c r="T275" s="83"/>
      <c r="U275" s="83"/>
      <c r="V275" s="5" t="str">
        <f t="shared" si="113"/>
        <v/>
      </c>
      <c r="W275" s="41" t="s">
        <v>103</v>
      </c>
      <c r="X275" s="41" t="s">
        <v>103</v>
      </c>
      <c r="Y275" s="41"/>
      <c r="Z275" s="41"/>
      <c r="AA275" s="41"/>
      <c r="AB275" s="41"/>
      <c r="AC275" s="41"/>
      <c r="AD275" s="41"/>
      <c r="AE275" s="5" t="str">
        <f t="shared" si="114"/>
        <v/>
      </c>
      <c r="AF275" s="41" t="s">
        <v>103</v>
      </c>
      <c r="AG275" s="41" t="s">
        <v>103</v>
      </c>
      <c r="AH275" s="41"/>
      <c r="AI275" s="41"/>
      <c r="AJ275" s="41"/>
      <c r="AK275" s="41"/>
      <c r="AL275" s="41"/>
      <c r="AM275" s="41"/>
      <c r="AN275" s="45">
        <v>25.240384615384617</v>
      </c>
      <c r="AO275" s="41">
        <v>832</v>
      </c>
      <c r="AP275" s="110"/>
      <c r="AQ275" s="110"/>
      <c r="AR275" s="126" t="str">
        <f t="shared" si="115"/>
        <v/>
      </c>
      <c r="AS275" s="126" t="str">
        <f t="shared" si="116"/>
        <v/>
      </c>
      <c r="AT275" s="45">
        <v>908</v>
      </c>
      <c r="AU275" s="128"/>
      <c r="AV275" s="128"/>
      <c r="AW275" s="126" t="str">
        <f t="shared" si="117"/>
        <v/>
      </c>
      <c r="AX275" s="126" t="str">
        <f t="shared" si="118"/>
        <v/>
      </c>
      <c r="AY275" s="64" t="str">
        <f t="shared" si="119"/>
        <v/>
      </c>
      <c r="AZ275" s="97">
        <v>79.95</v>
      </c>
      <c r="BA275" s="68"/>
      <c r="BB275" s="68"/>
      <c r="BC275" s="68"/>
      <c r="BD275" s="68"/>
      <c r="BE275" s="15"/>
      <c r="BF275" s="5">
        <f t="shared" si="120"/>
        <v>12223</v>
      </c>
      <c r="BG275" s="42">
        <v>3725</v>
      </c>
      <c r="BH275" s="42">
        <v>2352</v>
      </c>
      <c r="BI275" s="42"/>
      <c r="BJ275" s="42"/>
      <c r="BK275" s="42">
        <v>6146</v>
      </c>
      <c r="BL275" s="42"/>
      <c r="BM275" s="15"/>
    </row>
    <row r="276" spans="1:65" outlineLevel="5" x14ac:dyDescent="0.3">
      <c r="A276" s="22">
        <f t="shared" si="106"/>
        <v>8</v>
      </c>
      <c r="B276" s="9">
        <f t="shared" si="105"/>
        <v>45523</v>
      </c>
      <c r="C276" s="150">
        <v>354476</v>
      </c>
      <c r="D276" s="64">
        <f t="shared" si="111"/>
        <v>36</v>
      </c>
      <c r="E276" s="12">
        <v>36</v>
      </c>
      <c r="F276" s="12">
        <v>36</v>
      </c>
      <c r="G276" s="12"/>
      <c r="H276" s="12"/>
      <c r="I276" s="12"/>
      <c r="J276" s="12"/>
      <c r="K276" s="12"/>
      <c r="L276" s="12"/>
      <c r="M276" s="74">
        <f t="shared" si="112"/>
        <v>7.1</v>
      </c>
      <c r="N276" s="83">
        <v>7.14</v>
      </c>
      <c r="O276" s="83">
        <v>7.12</v>
      </c>
      <c r="P276" s="83"/>
      <c r="Q276" s="83"/>
      <c r="R276" s="83"/>
      <c r="S276" s="83"/>
      <c r="T276" s="83"/>
      <c r="U276" s="83"/>
      <c r="V276" s="5" t="str">
        <f t="shared" si="113"/>
        <v/>
      </c>
      <c r="W276" s="41" t="s">
        <v>103</v>
      </c>
      <c r="X276" s="41" t="s">
        <v>103</v>
      </c>
      <c r="Y276" s="41"/>
      <c r="Z276" s="41"/>
      <c r="AA276" s="41"/>
      <c r="AB276" s="41"/>
      <c r="AC276" s="41"/>
      <c r="AD276" s="41"/>
      <c r="AE276" s="5" t="str">
        <f t="shared" si="114"/>
        <v/>
      </c>
      <c r="AF276" s="41" t="s">
        <v>103</v>
      </c>
      <c r="AG276" s="41" t="s">
        <v>103</v>
      </c>
      <c r="AH276" s="41"/>
      <c r="AI276" s="41"/>
      <c r="AJ276" s="41"/>
      <c r="AK276" s="41"/>
      <c r="AL276" s="41"/>
      <c r="AM276" s="41"/>
      <c r="AN276" s="45">
        <v>24.940617577197148</v>
      </c>
      <c r="AO276" s="41">
        <v>842</v>
      </c>
      <c r="AP276" s="110"/>
      <c r="AQ276" s="110"/>
      <c r="AR276" s="126" t="str">
        <f t="shared" si="115"/>
        <v/>
      </c>
      <c r="AS276" s="126" t="str">
        <f t="shared" si="116"/>
        <v/>
      </c>
      <c r="AT276" s="45">
        <v>904</v>
      </c>
      <c r="AU276" s="128"/>
      <c r="AV276" s="128"/>
      <c r="AW276" s="126" t="str">
        <f t="shared" si="117"/>
        <v/>
      </c>
      <c r="AX276" s="126" t="str">
        <f t="shared" si="118"/>
        <v/>
      </c>
      <c r="AY276" s="64" t="str">
        <f t="shared" si="119"/>
        <v/>
      </c>
      <c r="AZ276" s="97">
        <v>78.38</v>
      </c>
      <c r="BA276" s="68"/>
      <c r="BB276" s="68"/>
      <c r="BC276" s="68"/>
      <c r="BD276" s="68"/>
      <c r="BE276" s="15"/>
      <c r="BF276" s="5">
        <f t="shared" si="120"/>
        <v>10586</v>
      </c>
      <c r="BG276" s="42">
        <v>3847</v>
      </c>
      <c r="BH276" s="42">
        <v>1266</v>
      </c>
      <c r="BI276" s="42"/>
      <c r="BJ276" s="42"/>
      <c r="BK276" s="42">
        <v>5473</v>
      </c>
      <c r="BL276" s="42"/>
      <c r="BM276" s="15"/>
    </row>
    <row r="277" spans="1:65" outlineLevel="5" x14ac:dyDescent="0.3">
      <c r="A277" s="22">
        <f t="shared" si="106"/>
        <v>8</v>
      </c>
      <c r="B277" s="9">
        <f t="shared" si="105"/>
        <v>45524</v>
      </c>
      <c r="C277" s="150">
        <v>384984</v>
      </c>
      <c r="D277" s="64">
        <f t="shared" si="111"/>
        <v>36</v>
      </c>
      <c r="E277" s="12">
        <v>36</v>
      </c>
      <c r="F277" s="12">
        <v>36</v>
      </c>
      <c r="G277" s="12"/>
      <c r="H277" s="12"/>
      <c r="I277" s="12"/>
      <c r="J277" s="12"/>
      <c r="K277" s="12"/>
      <c r="L277" s="12"/>
      <c r="M277" s="74">
        <f t="shared" si="112"/>
        <v>7.1</v>
      </c>
      <c r="N277" s="83">
        <v>7.1</v>
      </c>
      <c r="O277" s="83">
        <v>7.11</v>
      </c>
      <c r="P277" s="83"/>
      <c r="Q277" s="83"/>
      <c r="R277" s="83"/>
      <c r="S277" s="83"/>
      <c r="T277" s="83"/>
      <c r="U277" s="83"/>
      <c r="V277" s="5" t="str">
        <f t="shared" si="113"/>
        <v/>
      </c>
      <c r="W277" s="41" t="s">
        <v>103</v>
      </c>
      <c r="X277" s="41" t="s">
        <v>103</v>
      </c>
      <c r="Y277" s="41"/>
      <c r="Z277" s="41"/>
      <c r="AA277" s="41"/>
      <c r="AB277" s="41"/>
      <c r="AC277" s="41"/>
      <c r="AD277" s="41"/>
      <c r="AE277" s="5" t="str">
        <f t="shared" si="114"/>
        <v/>
      </c>
      <c r="AF277" s="41" t="s">
        <v>103</v>
      </c>
      <c r="AG277" s="41" t="s">
        <v>103</v>
      </c>
      <c r="AH277" s="41"/>
      <c r="AI277" s="41"/>
      <c r="AJ277" s="41"/>
      <c r="AK277" s="41"/>
      <c r="AL277" s="41"/>
      <c r="AM277" s="41"/>
      <c r="AN277" s="45">
        <v>29.207232267037551</v>
      </c>
      <c r="AO277" s="41">
        <v>719</v>
      </c>
      <c r="AP277" s="110"/>
      <c r="AQ277" s="110"/>
      <c r="AR277" s="126" t="str">
        <f t="shared" si="115"/>
        <v/>
      </c>
      <c r="AS277" s="126" t="str">
        <f t="shared" si="116"/>
        <v/>
      </c>
      <c r="AT277" s="45">
        <v>823</v>
      </c>
      <c r="AU277" s="128"/>
      <c r="AV277" s="128"/>
      <c r="AW277" s="126" t="str">
        <f t="shared" si="117"/>
        <v/>
      </c>
      <c r="AX277" s="126" t="str">
        <f t="shared" si="118"/>
        <v/>
      </c>
      <c r="AY277" s="64" t="str">
        <f t="shared" si="119"/>
        <v/>
      </c>
      <c r="AZ277" s="97">
        <v>80.349999999999994</v>
      </c>
      <c r="BA277" s="68"/>
      <c r="BB277" s="68"/>
      <c r="BC277" s="68"/>
      <c r="BD277" s="68"/>
      <c r="BE277" s="15"/>
      <c r="BF277" s="5">
        <f t="shared" si="120"/>
        <v>12303</v>
      </c>
      <c r="BG277" s="42">
        <v>3857</v>
      </c>
      <c r="BH277" s="42">
        <v>2352</v>
      </c>
      <c r="BI277" s="42"/>
      <c r="BJ277" s="42"/>
      <c r="BK277" s="42">
        <v>6094</v>
      </c>
      <c r="BL277" s="42"/>
      <c r="BM277" s="15"/>
    </row>
    <row r="278" spans="1:65" outlineLevel="5" x14ac:dyDescent="0.3">
      <c r="A278" s="22">
        <f t="shared" si="106"/>
        <v>8</v>
      </c>
      <c r="B278" s="9">
        <f t="shared" si="105"/>
        <v>45525</v>
      </c>
      <c r="C278" s="150">
        <v>390403</v>
      </c>
      <c r="D278" s="64">
        <f t="shared" si="111"/>
        <v>35.799999999999997</v>
      </c>
      <c r="E278" s="12">
        <v>36</v>
      </c>
      <c r="F278" s="12">
        <v>35.5</v>
      </c>
      <c r="G278" s="12"/>
      <c r="H278" s="12"/>
      <c r="I278" s="12"/>
      <c r="J278" s="12"/>
      <c r="K278" s="12"/>
      <c r="L278" s="12"/>
      <c r="M278" s="74">
        <f t="shared" si="112"/>
        <v>7.1</v>
      </c>
      <c r="N278" s="83">
        <v>7.11</v>
      </c>
      <c r="O278" s="83">
        <v>7.1</v>
      </c>
      <c r="P278" s="83"/>
      <c r="Q278" s="83"/>
      <c r="R278" s="83"/>
      <c r="S278" s="83"/>
      <c r="T278" s="83"/>
      <c r="U278" s="83"/>
      <c r="V278" s="5" t="str">
        <f t="shared" si="113"/>
        <v/>
      </c>
      <c r="W278" s="41" t="s">
        <v>103</v>
      </c>
      <c r="X278" s="41" t="s">
        <v>103</v>
      </c>
      <c r="Y278" s="41"/>
      <c r="Z278" s="41"/>
      <c r="AA278" s="41"/>
      <c r="AB278" s="41"/>
      <c r="AC278" s="41"/>
      <c r="AD278" s="41"/>
      <c r="AE278" s="5" t="str">
        <f t="shared" si="114"/>
        <v/>
      </c>
      <c r="AF278" s="41" t="s">
        <v>103</v>
      </c>
      <c r="AG278" s="41" t="s">
        <v>103</v>
      </c>
      <c r="AH278" s="41"/>
      <c r="AI278" s="41"/>
      <c r="AJ278" s="41"/>
      <c r="AK278" s="41"/>
      <c r="AL278" s="41"/>
      <c r="AM278" s="41"/>
      <c r="AN278" s="45">
        <v>21.784232365145229</v>
      </c>
      <c r="AO278" s="41">
        <v>964</v>
      </c>
      <c r="AP278" s="110"/>
      <c r="AQ278" s="110"/>
      <c r="AR278" s="126" t="str">
        <f t="shared" si="115"/>
        <v/>
      </c>
      <c r="AS278" s="126" t="str">
        <f t="shared" si="116"/>
        <v/>
      </c>
      <c r="AT278" s="45">
        <v>983</v>
      </c>
      <c r="AU278" s="128"/>
      <c r="AV278" s="128"/>
      <c r="AW278" s="126" t="str">
        <f t="shared" si="117"/>
        <v/>
      </c>
      <c r="AX278" s="126" t="str">
        <f t="shared" si="118"/>
        <v/>
      </c>
      <c r="AY278" s="64" t="str">
        <f t="shared" si="119"/>
        <v/>
      </c>
      <c r="AZ278" s="97">
        <v>80.849999999999994</v>
      </c>
      <c r="BA278" s="68"/>
      <c r="BB278" s="68"/>
      <c r="BC278" s="68"/>
      <c r="BD278" s="68"/>
      <c r="BE278" s="15"/>
      <c r="BF278" s="5">
        <f t="shared" si="120"/>
        <v>10568</v>
      </c>
      <c r="BG278" s="42">
        <v>1704</v>
      </c>
      <c r="BH278" s="42">
        <v>2352</v>
      </c>
      <c r="BI278" s="42"/>
      <c r="BJ278" s="42"/>
      <c r="BK278" s="42">
        <v>6512</v>
      </c>
      <c r="BL278" s="42"/>
      <c r="BM278" s="15"/>
    </row>
    <row r="279" spans="1:65" outlineLevel="5" x14ac:dyDescent="0.3">
      <c r="A279" s="22">
        <f t="shared" si="106"/>
        <v>8</v>
      </c>
      <c r="B279" s="9">
        <f t="shared" si="105"/>
        <v>45526</v>
      </c>
      <c r="C279" s="150">
        <v>381274</v>
      </c>
      <c r="D279" s="64">
        <f t="shared" si="111"/>
        <v>35.799999999999997</v>
      </c>
      <c r="E279" s="12">
        <v>36</v>
      </c>
      <c r="F279" s="12">
        <v>35.5</v>
      </c>
      <c r="G279" s="12"/>
      <c r="H279" s="12"/>
      <c r="I279" s="12"/>
      <c r="J279" s="12"/>
      <c r="K279" s="12"/>
      <c r="L279" s="12"/>
      <c r="M279" s="74">
        <f t="shared" si="112"/>
        <v>7.1</v>
      </c>
      <c r="N279" s="83">
        <v>7.12</v>
      </c>
      <c r="O279" s="83">
        <v>7.15</v>
      </c>
      <c r="P279" s="83"/>
      <c r="Q279" s="83"/>
      <c r="R279" s="83"/>
      <c r="S279" s="83"/>
      <c r="T279" s="83"/>
      <c r="U279" s="83"/>
      <c r="V279" s="5">
        <f t="shared" si="113"/>
        <v>264</v>
      </c>
      <c r="W279" s="41">
        <v>276</v>
      </c>
      <c r="X279" s="41">
        <v>252</v>
      </c>
      <c r="Y279" s="41"/>
      <c r="Z279" s="41"/>
      <c r="AA279" s="41"/>
      <c r="AB279" s="41"/>
      <c r="AC279" s="41"/>
      <c r="AD279" s="41"/>
      <c r="AE279" s="5">
        <f t="shared" si="114"/>
        <v>4950</v>
      </c>
      <c r="AF279" s="41">
        <v>4800</v>
      </c>
      <c r="AG279" s="41">
        <v>5100</v>
      </c>
      <c r="AH279" s="41"/>
      <c r="AI279" s="41"/>
      <c r="AJ279" s="41"/>
      <c r="AK279" s="41"/>
      <c r="AL279" s="41"/>
      <c r="AM279" s="41"/>
      <c r="AN279" s="45">
        <v>29.957203994293867</v>
      </c>
      <c r="AO279" s="41">
        <v>701</v>
      </c>
      <c r="AP279" s="110">
        <v>3.88</v>
      </c>
      <c r="AQ279" s="110">
        <v>3.07</v>
      </c>
      <c r="AR279" s="126">
        <f t="shared" si="115"/>
        <v>79.123711340206185</v>
      </c>
      <c r="AS279" s="126">
        <f t="shared" si="116"/>
        <v>20.876288659793815</v>
      </c>
      <c r="AT279" s="45">
        <v>759</v>
      </c>
      <c r="AU279" s="128">
        <v>3.05</v>
      </c>
      <c r="AV279" s="128">
        <v>2.12</v>
      </c>
      <c r="AW279" s="126">
        <f t="shared" si="117"/>
        <v>69.508196721311492</v>
      </c>
      <c r="AX279" s="126">
        <f t="shared" si="118"/>
        <v>30.491803278688508</v>
      </c>
      <c r="AY279" s="64">
        <f t="shared" si="119"/>
        <v>39.854996322370454</v>
      </c>
      <c r="AZ279" s="97">
        <v>80.45</v>
      </c>
      <c r="BA279" s="68">
        <v>62.39</v>
      </c>
      <c r="BB279" s="68">
        <v>32.81</v>
      </c>
      <c r="BC279" s="68">
        <v>886</v>
      </c>
      <c r="BD279" s="68"/>
      <c r="BE279" s="15"/>
      <c r="BF279" s="5">
        <f t="shared" si="120"/>
        <v>12472</v>
      </c>
      <c r="BG279" s="42">
        <v>3706</v>
      </c>
      <c r="BH279" s="42">
        <v>2352</v>
      </c>
      <c r="BI279" s="42"/>
      <c r="BJ279" s="42"/>
      <c r="BK279" s="42">
        <v>6414</v>
      </c>
      <c r="BL279" s="42"/>
      <c r="BM279" s="15"/>
    </row>
    <row r="280" spans="1:65" outlineLevel="5" x14ac:dyDescent="0.3">
      <c r="A280" s="22">
        <f t="shared" si="106"/>
        <v>8</v>
      </c>
      <c r="B280" s="9">
        <f t="shared" si="105"/>
        <v>45527</v>
      </c>
      <c r="C280" s="150">
        <v>376471</v>
      </c>
      <c r="D280" s="64">
        <f t="shared" si="111"/>
        <v>36.5</v>
      </c>
      <c r="E280" s="12">
        <v>36.5</v>
      </c>
      <c r="F280" s="12">
        <v>36.5</v>
      </c>
      <c r="G280" s="12"/>
      <c r="H280" s="12"/>
      <c r="I280" s="12"/>
      <c r="J280" s="12"/>
      <c r="K280" s="12"/>
      <c r="L280" s="12"/>
      <c r="M280" s="74">
        <f t="shared" si="112"/>
        <v>7.1</v>
      </c>
      <c r="N280" s="83">
        <v>7.1</v>
      </c>
      <c r="O280" s="83">
        <v>7.13</v>
      </c>
      <c r="P280" s="83"/>
      <c r="Q280" s="83"/>
      <c r="R280" s="83"/>
      <c r="S280" s="83"/>
      <c r="T280" s="83"/>
      <c r="U280" s="83"/>
      <c r="V280" s="5" t="str">
        <f t="shared" si="113"/>
        <v/>
      </c>
      <c r="W280" s="41" t="s">
        <v>103</v>
      </c>
      <c r="X280" s="41" t="s">
        <v>103</v>
      </c>
      <c r="Y280" s="41"/>
      <c r="Z280" s="41"/>
      <c r="AA280" s="41"/>
      <c r="AB280" s="41"/>
      <c r="AC280" s="41"/>
      <c r="AD280" s="41"/>
      <c r="AE280" s="5" t="str">
        <f t="shared" si="114"/>
        <v/>
      </c>
      <c r="AF280" s="41" t="s">
        <v>103</v>
      </c>
      <c r="AG280" s="41" t="s">
        <v>103</v>
      </c>
      <c r="AH280" s="41"/>
      <c r="AI280" s="41"/>
      <c r="AJ280" s="41"/>
      <c r="AK280" s="41"/>
      <c r="AL280" s="41"/>
      <c r="AM280" s="41"/>
      <c r="AN280" s="45">
        <v>29.577464788732396</v>
      </c>
      <c r="AO280" s="41">
        <v>710</v>
      </c>
      <c r="AP280" s="110"/>
      <c r="AQ280" s="110"/>
      <c r="AR280" s="126" t="str">
        <f t="shared" si="115"/>
        <v/>
      </c>
      <c r="AS280" s="126" t="str">
        <f t="shared" si="116"/>
        <v/>
      </c>
      <c r="AT280" s="45">
        <v>785</v>
      </c>
      <c r="AU280" s="128"/>
      <c r="AV280" s="128"/>
      <c r="AW280" s="126" t="str">
        <f t="shared" si="117"/>
        <v/>
      </c>
      <c r="AX280" s="126" t="str">
        <f t="shared" si="118"/>
        <v/>
      </c>
      <c r="AY280" s="64" t="str">
        <f t="shared" si="119"/>
        <v/>
      </c>
      <c r="AZ280" s="97">
        <v>80.2</v>
      </c>
      <c r="BA280" s="68"/>
      <c r="BB280" s="68"/>
      <c r="BC280" s="68"/>
      <c r="BD280" s="68"/>
      <c r="BE280" s="15"/>
      <c r="BF280" s="5">
        <f t="shared" si="120"/>
        <v>12984</v>
      </c>
      <c r="BG280" s="42">
        <v>4084</v>
      </c>
      <c r="BH280" s="42">
        <v>2352</v>
      </c>
      <c r="BI280" s="42"/>
      <c r="BJ280" s="42"/>
      <c r="BK280" s="42">
        <v>6548</v>
      </c>
      <c r="BL280" s="42"/>
      <c r="BM280" s="15"/>
    </row>
    <row r="281" spans="1:65" outlineLevel="5" x14ac:dyDescent="0.3">
      <c r="A281" s="22">
        <f t="shared" si="106"/>
        <v>8</v>
      </c>
      <c r="B281" s="9">
        <f t="shared" si="105"/>
        <v>45528</v>
      </c>
      <c r="C281" s="150">
        <v>365291</v>
      </c>
      <c r="D281" s="64">
        <f t="shared" si="111"/>
        <v>36.799999999999997</v>
      </c>
      <c r="E281" s="12">
        <v>36.5</v>
      </c>
      <c r="F281" s="12">
        <v>37</v>
      </c>
      <c r="G281" s="12"/>
      <c r="H281" s="12"/>
      <c r="I281" s="12"/>
      <c r="J281" s="12"/>
      <c r="K281" s="12"/>
      <c r="L281" s="12"/>
      <c r="M281" s="74">
        <f t="shared" si="112"/>
        <v>7.1</v>
      </c>
      <c r="N281" s="83">
        <v>7.11</v>
      </c>
      <c r="O281" s="83">
        <v>7.14</v>
      </c>
      <c r="P281" s="83"/>
      <c r="Q281" s="83"/>
      <c r="R281" s="83"/>
      <c r="S281" s="83"/>
      <c r="T281" s="83"/>
      <c r="U281" s="83"/>
      <c r="V281" s="5" t="str">
        <f t="shared" si="113"/>
        <v/>
      </c>
      <c r="W281" s="41" t="s">
        <v>103</v>
      </c>
      <c r="X281" s="41" t="s">
        <v>103</v>
      </c>
      <c r="Y281" s="41"/>
      <c r="Z281" s="41"/>
      <c r="AA281" s="41"/>
      <c r="AB281" s="41"/>
      <c r="AC281" s="41"/>
      <c r="AD281" s="41"/>
      <c r="AE281" s="5" t="str">
        <f t="shared" si="114"/>
        <v/>
      </c>
      <c r="AF281" s="41" t="s">
        <v>103</v>
      </c>
      <c r="AG281" s="41" t="s">
        <v>103</v>
      </c>
      <c r="AH281" s="41"/>
      <c r="AI281" s="41"/>
      <c r="AJ281" s="41"/>
      <c r="AK281" s="41"/>
      <c r="AL281" s="41"/>
      <c r="AM281" s="41"/>
      <c r="AN281" s="45">
        <v>23.890784982935152</v>
      </c>
      <c r="AO281" s="41">
        <v>879</v>
      </c>
      <c r="AP281" s="110"/>
      <c r="AQ281" s="110"/>
      <c r="AR281" s="126" t="str">
        <f t="shared" si="115"/>
        <v/>
      </c>
      <c r="AS281" s="126" t="str">
        <f t="shared" si="116"/>
        <v/>
      </c>
      <c r="AT281" s="45">
        <v>948</v>
      </c>
      <c r="AU281" s="128"/>
      <c r="AV281" s="128"/>
      <c r="AW281" s="126" t="str">
        <f t="shared" si="117"/>
        <v/>
      </c>
      <c r="AX281" s="126" t="str">
        <f t="shared" si="118"/>
        <v/>
      </c>
      <c r="AY281" s="64" t="str">
        <f t="shared" si="119"/>
        <v/>
      </c>
      <c r="AZ281" s="97">
        <v>79.89</v>
      </c>
      <c r="BA281" s="68"/>
      <c r="BB281" s="68"/>
      <c r="BC281" s="68"/>
      <c r="BD281" s="68"/>
      <c r="BE281" s="15"/>
      <c r="BF281" s="5">
        <f t="shared" si="120"/>
        <v>10796</v>
      </c>
      <c r="BG281" s="42">
        <v>1877</v>
      </c>
      <c r="BH281" s="42">
        <v>2352</v>
      </c>
      <c r="BI281" s="42"/>
      <c r="BJ281" s="42"/>
      <c r="BK281" s="42">
        <v>6567</v>
      </c>
      <c r="BL281" s="42"/>
      <c r="BM281" s="15"/>
    </row>
    <row r="282" spans="1:65" outlineLevel="5" x14ac:dyDescent="0.3">
      <c r="A282" s="22">
        <f t="shared" si="106"/>
        <v>8</v>
      </c>
      <c r="B282" s="9">
        <f t="shared" si="105"/>
        <v>45529</v>
      </c>
      <c r="C282" s="150">
        <v>344346</v>
      </c>
      <c r="D282" s="64">
        <f t="shared" si="111"/>
        <v>36.299999999999997</v>
      </c>
      <c r="E282" s="12">
        <v>36</v>
      </c>
      <c r="F282" s="12">
        <v>36.5</v>
      </c>
      <c r="G282" s="12"/>
      <c r="H282" s="12"/>
      <c r="I282" s="12"/>
      <c r="J282" s="12"/>
      <c r="K282" s="12"/>
      <c r="L282" s="12"/>
      <c r="M282" s="74">
        <f t="shared" si="112"/>
        <v>7.1</v>
      </c>
      <c r="N282" s="83">
        <v>7.1</v>
      </c>
      <c r="O282" s="83">
        <v>7.13</v>
      </c>
      <c r="P282" s="83"/>
      <c r="Q282" s="83"/>
      <c r="R282" s="83"/>
      <c r="S282" s="83"/>
      <c r="T282" s="83"/>
      <c r="U282" s="83"/>
      <c r="V282" s="5" t="str">
        <f t="shared" si="113"/>
        <v/>
      </c>
      <c r="W282" s="41" t="s">
        <v>103</v>
      </c>
      <c r="X282" s="41" t="s">
        <v>103</v>
      </c>
      <c r="Y282" s="41"/>
      <c r="Z282" s="41"/>
      <c r="AA282" s="41"/>
      <c r="AB282" s="41"/>
      <c r="AC282" s="41"/>
      <c r="AD282" s="41"/>
      <c r="AE282" s="5" t="str">
        <f t="shared" si="114"/>
        <v/>
      </c>
      <c r="AF282" s="41" t="s">
        <v>103</v>
      </c>
      <c r="AG282" s="41" t="s">
        <v>103</v>
      </c>
      <c r="AH282" s="41"/>
      <c r="AI282" s="41"/>
      <c r="AJ282" s="41"/>
      <c r="AK282" s="41"/>
      <c r="AL282" s="41"/>
      <c r="AM282" s="41"/>
      <c r="AN282" s="45">
        <v>22.269353128313892</v>
      </c>
      <c r="AO282" s="41">
        <v>943</v>
      </c>
      <c r="AP282" s="110"/>
      <c r="AQ282" s="110"/>
      <c r="AR282" s="126" t="str">
        <f t="shared" si="115"/>
        <v/>
      </c>
      <c r="AS282" s="126" t="str">
        <f t="shared" si="116"/>
        <v/>
      </c>
      <c r="AT282" s="45">
        <v>976</v>
      </c>
      <c r="AU282" s="128"/>
      <c r="AV282" s="128"/>
      <c r="AW282" s="126" t="str">
        <f t="shared" si="117"/>
        <v/>
      </c>
      <c r="AX282" s="126" t="str">
        <f t="shared" si="118"/>
        <v/>
      </c>
      <c r="AY282" s="64" t="str">
        <f t="shared" si="119"/>
        <v/>
      </c>
      <c r="AZ282" s="97">
        <v>80.42</v>
      </c>
      <c r="BA282" s="68"/>
      <c r="BB282" s="68"/>
      <c r="BC282" s="68"/>
      <c r="BD282" s="68"/>
      <c r="BE282" s="15"/>
      <c r="BF282" s="5">
        <f t="shared" si="120"/>
        <v>8874</v>
      </c>
      <c r="BG282" s="42">
        <v>0</v>
      </c>
      <c r="BH282" s="42">
        <v>2352</v>
      </c>
      <c r="BI282" s="42"/>
      <c r="BJ282" s="42"/>
      <c r="BK282" s="42">
        <v>6522</v>
      </c>
      <c r="BL282" s="42"/>
      <c r="BM282" s="15"/>
    </row>
    <row r="283" spans="1:65" outlineLevel="5" x14ac:dyDescent="0.3">
      <c r="A283" s="22">
        <f t="shared" si="106"/>
        <v>8</v>
      </c>
      <c r="B283" s="9">
        <f t="shared" si="105"/>
        <v>45530</v>
      </c>
      <c r="C283" s="150">
        <v>340836</v>
      </c>
      <c r="D283" s="64">
        <f t="shared" si="111"/>
        <v>36.299999999999997</v>
      </c>
      <c r="E283" s="12">
        <v>36</v>
      </c>
      <c r="F283" s="12">
        <v>36.5</v>
      </c>
      <c r="G283" s="12"/>
      <c r="H283" s="12"/>
      <c r="I283" s="12"/>
      <c r="J283" s="12"/>
      <c r="K283" s="12"/>
      <c r="L283" s="12"/>
      <c r="M283" s="74">
        <f t="shared" si="112"/>
        <v>7.1</v>
      </c>
      <c r="N283" s="83">
        <v>7.1</v>
      </c>
      <c r="O283" s="83">
        <v>7.18</v>
      </c>
      <c r="P283" s="83"/>
      <c r="Q283" s="83"/>
      <c r="R283" s="83"/>
      <c r="S283" s="83"/>
      <c r="T283" s="83"/>
      <c r="U283" s="83"/>
      <c r="V283" s="5" t="str">
        <f t="shared" si="113"/>
        <v/>
      </c>
      <c r="W283" s="41" t="s">
        <v>103</v>
      </c>
      <c r="X283" s="41" t="s">
        <v>103</v>
      </c>
      <c r="Y283" s="41"/>
      <c r="Z283" s="41"/>
      <c r="AA283" s="41"/>
      <c r="AB283" s="41"/>
      <c r="AC283" s="41"/>
      <c r="AD283" s="41"/>
      <c r="AE283" s="5" t="str">
        <f t="shared" si="114"/>
        <v/>
      </c>
      <c r="AF283" s="41" t="s">
        <v>103</v>
      </c>
      <c r="AG283" s="41" t="s">
        <v>103</v>
      </c>
      <c r="AH283" s="41"/>
      <c r="AI283" s="41"/>
      <c r="AJ283" s="41"/>
      <c r="AK283" s="41"/>
      <c r="AL283" s="41"/>
      <c r="AM283" s="41"/>
      <c r="AN283" s="45">
        <v>22.678185745140389</v>
      </c>
      <c r="AO283" s="41">
        <v>926</v>
      </c>
      <c r="AP283" s="110"/>
      <c r="AQ283" s="110"/>
      <c r="AR283" s="126" t="str">
        <f t="shared" si="115"/>
        <v/>
      </c>
      <c r="AS283" s="126" t="str">
        <f t="shared" si="116"/>
        <v/>
      </c>
      <c r="AT283" s="45">
        <v>968</v>
      </c>
      <c r="AU283" s="128"/>
      <c r="AV283" s="128"/>
      <c r="AW283" s="126" t="str">
        <f t="shared" si="117"/>
        <v/>
      </c>
      <c r="AX283" s="126" t="str">
        <f t="shared" si="118"/>
        <v/>
      </c>
      <c r="AY283" s="64" t="str">
        <f t="shared" si="119"/>
        <v/>
      </c>
      <c r="AZ283" s="97">
        <v>81.37</v>
      </c>
      <c r="BA283" s="68"/>
      <c r="BB283" s="68"/>
      <c r="BC283" s="68"/>
      <c r="BD283" s="68"/>
      <c r="BE283" s="15"/>
      <c r="BF283" s="5">
        <f t="shared" si="120"/>
        <v>6995</v>
      </c>
      <c r="BG283" s="42">
        <v>0</v>
      </c>
      <c r="BH283" s="42">
        <v>2352</v>
      </c>
      <c r="BI283" s="42"/>
      <c r="BJ283" s="42"/>
      <c r="BK283" s="42">
        <v>4643</v>
      </c>
      <c r="BL283" s="42"/>
      <c r="BM283" s="15"/>
    </row>
    <row r="284" spans="1:65" outlineLevel="5" x14ac:dyDescent="0.3">
      <c r="A284" s="22">
        <f t="shared" si="106"/>
        <v>8</v>
      </c>
      <c r="B284" s="9">
        <f t="shared" si="105"/>
        <v>45531</v>
      </c>
      <c r="C284" s="150">
        <v>349255</v>
      </c>
      <c r="D284" s="64">
        <f t="shared" si="111"/>
        <v>35.299999999999997</v>
      </c>
      <c r="E284" s="12">
        <v>34.5</v>
      </c>
      <c r="F284" s="12">
        <v>36</v>
      </c>
      <c r="G284" s="12"/>
      <c r="H284" s="12"/>
      <c r="I284" s="12"/>
      <c r="J284" s="12"/>
      <c r="K284" s="12"/>
      <c r="L284" s="12"/>
      <c r="M284" s="74">
        <f t="shared" si="112"/>
        <v>7.1</v>
      </c>
      <c r="N284" s="83">
        <v>7.11</v>
      </c>
      <c r="O284" s="83">
        <v>7.17</v>
      </c>
      <c r="P284" s="83"/>
      <c r="Q284" s="83"/>
      <c r="R284" s="83"/>
      <c r="S284" s="83"/>
      <c r="T284" s="83"/>
      <c r="U284" s="83"/>
      <c r="V284" s="5" t="str">
        <f t="shared" si="113"/>
        <v/>
      </c>
      <c r="W284" s="41" t="s">
        <v>103</v>
      </c>
      <c r="X284" s="41" t="s">
        <v>103</v>
      </c>
      <c r="Y284" s="41"/>
      <c r="Z284" s="41"/>
      <c r="AA284" s="41"/>
      <c r="AB284" s="41"/>
      <c r="AC284" s="41"/>
      <c r="AD284" s="41"/>
      <c r="AE284" s="5" t="str">
        <f t="shared" si="114"/>
        <v/>
      </c>
      <c r="AF284" s="41" t="s">
        <v>103</v>
      </c>
      <c r="AG284" s="41" t="s">
        <v>103</v>
      </c>
      <c r="AH284" s="41"/>
      <c r="AI284" s="41"/>
      <c r="AJ284" s="41"/>
      <c r="AK284" s="41"/>
      <c r="AL284" s="41"/>
      <c r="AM284" s="41"/>
      <c r="AN284" s="45">
        <v>41.176470588235297</v>
      </c>
      <c r="AO284" s="41">
        <v>510</v>
      </c>
      <c r="AP284" s="110"/>
      <c r="AQ284" s="110"/>
      <c r="AR284" s="126" t="str">
        <f t="shared" si="115"/>
        <v/>
      </c>
      <c r="AS284" s="126" t="str">
        <f t="shared" si="116"/>
        <v/>
      </c>
      <c r="AT284" s="45">
        <v>739</v>
      </c>
      <c r="AU284" s="128"/>
      <c r="AV284" s="128"/>
      <c r="AW284" s="126" t="str">
        <f t="shared" si="117"/>
        <v/>
      </c>
      <c r="AX284" s="126" t="str">
        <f t="shared" si="118"/>
        <v/>
      </c>
      <c r="AY284" s="64" t="str">
        <f t="shared" si="119"/>
        <v/>
      </c>
      <c r="AZ284" s="97">
        <v>81.02</v>
      </c>
      <c r="BA284" s="68"/>
      <c r="BB284" s="68"/>
      <c r="BC284" s="68"/>
      <c r="BD284" s="68"/>
      <c r="BE284" s="15"/>
      <c r="BF284" s="5">
        <f t="shared" si="120"/>
        <v>7813</v>
      </c>
      <c r="BG284" s="42">
        <v>0</v>
      </c>
      <c r="BH284" s="42">
        <v>2351</v>
      </c>
      <c r="BI284" s="42"/>
      <c r="BJ284" s="42"/>
      <c r="BK284" s="42">
        <v>5462</v>
      </c>
      <c r="BL284" s="42"/>
      <c r="BM284" s="15"/>
    </row>
    <row r="285" spans="1:65" outlineLevel="5" x14ac:dyDescent="0.3">
      <c r="A285" s="22">
        <f t="shared" si="106"/>
        <v>8</v>
      </c>
      <c r="B285" s="9">
        <f t="shared" si="105"/>
        <v>45532</v>
      </c>
      <c r="C285" s="150">
        <v>333541</v>
      </c>
      <c r="D285" s="64">
        <f t="shared" si="111"/>
        <v>35.299999999999997</v>
      </c>
      <c r="E285" s="12">
        <v>35</v>
      </c>
      <c r="F285" s="12">
        <v>35.5</v>
      </c>
      <c r="G285" s="12"/>
      <c r="H285" s="12"/>
      <c r="I285" s="12"/>
      <c r="J285" s="12"/>
      <c r="K285" s="12"/>
      <c r="L285" s="12"/>
      <c r="M285" s="74">
        <f t="shared" si="112"/>
        <v>7.2</v>
      </c>
      <c r="N285" s="83">
        <v>7.15</v>
      </c>
      <c r="O285" s="83">
        <v>7.18</v>
      </c>
      <c r="P285" s="83"/>
      <c r="Q285" s="83"/>
      <c r="R285" s="83"/>
      <c r="S285" s="83"/>
      <c r="T285" s="83"/>
      <c r="U285" s="83"/>
      <c r="V285" s="5" t="str">
        <f t="shared" si="113"/>
        <v/>
      </c>
      <c r="W285" s="41" t="s">
        <v>103</v>
      </c>
      <c r="X285" s="41" t="s">
        <v>103</v>
      </c>
      <c r="Y285" s="41"/>
      <c r="Z285" s="41"/>
      <c r="AA285" s="41"/>
      <c r="AB285" s="41"/>
      <c r="AC285" s="41"/>
      <c r="AD285" s="41"/>
      <c r="AE285" s="5" t="str">
        <f t="shared" si="114"/>
        <v/>
      </c>
      <c r="AF285" s="41" t="s">
        <v>103</v>
      </c>
      <c r="AG285" s="41" t="s">
        <v>103</v>
      </c>
      <c r="AH285" s="41"/>
      <c r="AI285" s="41"/>
      <c r="AJ285" s="41"/>
      <c r="AK285" s="41"/>
      <c r="AL285" s="41"/>
      <c r="AM285" s="41"/>
      <c r="AN285" s="45">
        <v>23.836549375709421</v>
      </c>
      <c r="AO285" s="41">
        <v>881</v>
      </c>
      <c r="AP285" s="110"/>
      <c r="AQ285" s="110"/>
      <c r="AR285" s="126" t="str">
        <f t="shared" si="115"/>
        <v/>
      </c>
      <c r="AS285" s="126" t="str">
        <f t="shared" si="116"/>
        <v/>
      </c>
      <c r="AT285" s="45">
        <v>745</v>
      </c>
      <c r="AU285" s="128"/>
      <c r="AV285" s="128"/>
      <c r="AW285" s="126" t="str">
        <f t="shared" si="117"/>
        <v/>
      </c>
      <c r="AX285" s="126" t="str">
        <f t="shared" si="118"/>
        <v/>
      </c>
      <c r="AY285" s="64" t="str">
        <f t="shared" si="119"/>
        <v/>
      </c>
      <c r="AZ285" s="97">
        <v>80.650000000000006</v>
      </c>
      <c r="BA285" s="68"/>
      <c r="BB285" s="68"/>
      <c r="BC285" s="68"/>
      <c r="BD285" s="68"/>
      <c r="BE285" s="15"/>
      <c r="BF285" s="5">
        <f t="shared" si="120"/>
        <v>11020</v>
      </c>
      <c r="BG285" s="42">
        <v>2125</v>
      </c>
      <c r="BH285" s="42">
        <v>2352</v>
      </c>
      <c r="BI285" s="42"/>
      <c r="BJ285" s="42"/>
      <c r="BK285" s="42">
        <v>6543</v>
      </c>
      <c r="BL285" s="42"/>
      <c r="BM285" s="15"/>
    </row>
    <row r="286" spans="1:65" outlineLevel="5" x14ac:dyDescent="0.3">
      <c r="A286" s="22">
        <f t="shared" si="106"/>
        <v>8</v>
      </c>
      <c r="B286" s="9">
        <f t="shared" si="105"/>
        <v>45533</v>
      </c>
      <c r="C286" s="150">
        <v>360090</v>
      </c>
      <c r="D286" s="64">
        <f t="shared" si="111"/>
        <v>36</v>
      </c>
      <c r="E286" s="12">
        <v>36</v>
      </c>
      <c r="F286" s="12">
        <v>36</v>
      </c>
      <c r="G286" s="12"/>
      <c r="H286" s="12"/>
      <c r="I286" s="12"/>
      <c r="J286" s="12"/>
      <c r="K286" s="12"/>
      <c r="L286" s="12"/>
      <c r="M286" s="74">
        <f t="shared" si="112"/>
        <v>7.2</v>
      </c>
      <c r="N286" s="83">
        <v>7.12</v>
      </c>
      <c r="O286" s="83">
        <v>7.19</v>
      </c>
      <c r="P286" s="83"/>
      <c r="Q286" s="83"/>
      <c r="R286" s="83"/>
      <c r="S286" s="83"/>
      <c r="T286" s="83"/>
      <c r="U286" s="83"/>
      <c r="V286" s="5">
        <f t="shared" si="113"/>
        <v>407.5</v>
      </c>
      <c r="W286" s="41">
        <v>390</v>
      </c>
      <c r="X286" s="41">
        <v>425</v>
      </c>
      <c r="Y286" s="41"/>
      <c r="Z286" s="41"/>
      <c r="AA286" s="41"/>
      <c r="AB286" s="41"/>
      <c r="AC286" s="41"/>
      <c r="AD286" s="41"/>
      <c r="AE286" s="5">
        <f t="shared" si="114"/>
        <v>4800</v>
      </c>
      <c r="AF286" s="41">
        <v>4900</v>
      </c>
      <c r="AG286" s="41">
        <v>4700</v>
      </c>
      <c r="AH286" s="41"/>
      <c r="AI286" s="41"/>
      <c r="AJ286" s="41"/>
      <c r="AK286" s="41"/>
      <c r="AL286" s="41"/>
      <c r="AM286" s="41"/>
      <c r="AN286" s="45">
        <v>31.343283582089551</v>
      </c>
      <c r="AO286" s="41">
        <v>670</v>
      </c>
      <c r="AP286" s="110">
        <v>4.16</v>
      </c>
      <c r="AQ286" s="110">
        <v>3.25</v>
      </c>
      <c r="AR286" s="126">
        <f t="shared" si="115"/>
        <v>78.125</v>
      </c>
      <c r="AS286" s="126">
        <f t="shared" si="116"/>
        <v>21.875</v>
      </c>
      <c r="AT286" s="45">
        <v>692</v>
      </c>
      <c r="AU286" s="128">
        <v>2.77</v>
      </c>
      <c r="AV286" s="128">
        <v>2.04</v>
      </c>
      <c r="AW286" s="126">
        <f t="shared" si="117"/>
        <v>73.646209386281598</v>
      </c>
      <c r="AX286" s="126">
        <f t="shared" si="118"/>
        <v>26.353790613718402</v>
      </c>
      <c r="AY286" s="64">
        <f t="shared" si="119"/>
        <v>21.753424657534204</v>
      </c>
      <c r="AZ286" s="97">
        <v>80.42</v>
      </c>
      <c r="BA286" s="68"/>
      <c r="BB286" s="68"/>
      <c r="BC286" s="68"/>
      <c r="BD286" s="68"/>
      <c r="BE286" s="15"/>
      <c r="BF286" s="5">
        <f t="shared" si="120"/>
        <v>12441</v>
      </c>
      <c r="BG286" s="42">
        <v>3609</v>
      </c>
      <c r="BH286" s="42">
        <v>2352</v>
      </c>
      <c r="BI286" s="42"/>
      <c r="BJ286" s="42"/>
      <c r="BK286" s="42">
        <v>6480</v>
      </c>
      <c r="BL286" s="42"/>
      <c r="BM286" s="15"/>
    </row>
    <row r="287" spans="1:65" outlineLevel="5" x14ac:dyDescent="0.3">
      <c r="A287" s="22">
        <f t="shared" si="106"/>
        <v>8</v>
      </c>
      <c r="B287" s="9">
        <f t="shared" si="105"/>
        <v>45534</v>
      </c>
      <c r="C287" s="150">
        <v>360059</v>
      </c>
      <c r="D287" s="64">
        <f t="shared" si="111"/>
        <v>36.799999999999997</v>
      </c>
      <c r="E287" s="12">
        <v>36.5</v>
      </c>
      <c r="F287" s="12">
        <v>37</v>
      </c>
      <c r="G287" s="12"/>
      <c r="H287" s="12"/>
      <c r="I287" s="12"/>
      <c r="J287" s="12"/>
      <c r="K287" s="12"/>
      <c r="L287" s="12"/>
      <c r="M287" s="74">
        <f t="shared" si="112"/>
        <v>7.2</v>
      </c>
      <c r="N287" s="83">
        <v>7.16</v>
      </c>
      <c r="O287" s="83">
        <v>7.19</v>
      </c>
      <c r="P287" s="83"/>
      <c r="Q287" s="83"/>
      <c r="R287" s="83"/>
      <c r="S287" s="83"/>
      <c r="T287" s="83"/>
      <c r="U287" s="83"/>
      <c r="V287" s="5" t="str">
        <f t="shared" si="113"/>
        <v/>
      </c>
      <c r="W287" s="41"/>
      <c r="X287" s="41"/>
      <c r="Y287" s="41"/>
      <c r="Z287" s="41"/>
      <c r="AA287" s="41"/>
      <c r="AB287" s="41"/>
      <c r="AC287" s="41"/>
      <c r="AD287" s="41"/>
      <c r="AE287" s="5" t="str">
        <f t="shared" si="114"/>
        <v/>
      </c>
      <c r="AF287" s="41"/>
      <c r="AG287" s="152" t="s">
        <v>103</v>
      </c>
      <c r="AH287" s="41"/>
      <c r="AI287" s="41"/>
      <c r="AJ287" s="41"/>
      <c r="AK287" s="41"/>
      <c r="AL287" s="41"/>
      <c r="AM287" s="41"/>
      <c r="AN287" s="45">
        <v>31.111111111111111</v>
      </c>
      <c r="AO287" s="41">
        <v>675</v>
      </c>
      <c r="AP287" s="110"/>
      <c r="AQ287" s="111"/>
      <c r="AR287" s="126" t="str">
        <f t="shared" si="115"/>
        <v/>
      </c>
      <c r="AS287" s="126" t="str">
        <f t="shared" si="116"/>
        <v/>
      </c>
      <c r="AT287" s="45">
        <v>711</v>
      </c>
      <c r="AU287" s="128"/>
      <c r="AV287" s="129"/>
      <c r="AW287" s="126" t="str">
        <f t="shared" si="117"/>
        <v/>
      </c>
      <c r="AX287" s="126" t="str">
        <f t="shared" si="118"/>
        <v/>
      </c>
      <c r="AY287" s="64" t="str">
        <f t="shared" si="119"/>
        <v/>
      </c>
      <c r="AZ287" s="97">
        <v>80.66</v>
      </c>
      <c r="BA287" s="68">
        <v>62</v>
      </c>
      <c r="BB287" s="68">
        <v>32.36</v>
      </c>
      <c r="BC287" s="68">
        <v>563</v>
      </c>
      <c r="BD287" s="68"/>
      <c r="BE287" s="15"/>
      <c r="BF287" s="5">
        <f t="shared" si="120"/>
        <v>8899</v>
      </c>
      <c r="BG287" s="42">
        <v>1502</v>
      </c>
      <c r="BH287" s="42">
        <v>2352</v>
      </c>
      <c r="BI287" s="42"/>
      <c r="BJ287" s="42"/>
      <c r="BK287" s="42">
        <v>5045</v>
      </c>
      <c r="BL287" s="42"/>
      <c r="BM287" s="15"/>
    </row>
    <row r="288" spans="1:65" ht="17.25" outlineLevel="5" thickBot="1" x14ac:dyDescent="0.35">
      <c r="A288" s="31">
        <f t="shared" si="106"/>
        <v>8</v>
      </c>
      <c r="B288" s="32">
        <f t="shared" ref="B288:B351" si="121">B287+1</f>
        <v>45535</v>
      </c>
      <c r="C288" s="150">
        <v>347445</v>
      </c>
      <c r="D288" s="64">
        <f t="shared" si="111"/>
        <v>36.5</v>
      </c>
      <c r="E288" s="12">
        <v>36.5</v>
      </c>
      <c r="F288" s="12">
        <v>36.5</v>
      </c>
      <c r="G288" s="12"/>
      <c r="H288" s="12"/>
      <c r="I288" s="12"/>
      <c r="J288" s="12"/>
      <c r="K288" s="12"/>
      <c r="L288" s="12"/>
      <c r="M288" s="74">
        <f t="shared" si="112"/>
        <v>7.2</v>
      </c>
      <c r="N288" s="83">
        <v>7.19</v>
      </c>
      <c r="O288" s="83">
        <v>7.18</v>
      </c>
      <c r="P288" s="83"/>
      <c r="Q288" s="83"/>
      <c r="R288" s="83"/>
      <c r="S288" s="83"/>
      <c r="T288" s="83"/>
      <c r="U288" s="83"/>
      <c r="V288" s="5" t="str">
        <f t="shared" si="113"/>
        <v/>
      </c>
      <c r="W288" s="41"/>
      <c r="X288" s="41"/>
      <c r="Y288" s="41"/>
      <c r="Z288" s="41"/>
      <c r="AA288" s="41"/>
      <c r="AB288" s="41"/>
      <c r="AC288" s="41"/>
      <c r="AD288" s="41"/>
      <c r="AE288" s="5" t="str">
        <f t="shared" si="114"/>
        <v/>
      </c>
      <c r="AF288" s="41"/>
      <c r="AG288" s="41"/>
      <c r="AH288" s="41"/>
      <c r="AI288" s="41"/>
      <c r="AJ288" s="41"/>
      <c r="AK288" s="41"/>
      <c r="AL288" s="41"/>
      <c r="AM288" s="41"/>
      <c r="AN288" s="45">
        <v>27.595269382391589</v>
      </c>
      <c r="AO288" s="41">
        <v>761</v>
      </c>
      <c r="AP288" s="110"/>
      <c r="AQ288" s="111"/>
      <c r="AR288" s="126" t="str">
        <f t="shared" si="115"/>
        <v/>
      </c>
      <c r="AS288" s="126" t="str">
        <f t="shared" si="116"/>
        <v/>
      </c>
      <c r="AT288" s="45">
        <v>854</v>
      </c>
      <c r="AU288" s="128"/>
      <c r="AV288" s="129"/>
      <c r="AW288" s="126" t="str">
        <f t="shared" si="117"/>
        <v/>
      </c>
      <c r="AX288" s="126" t="str">
        <f t="shared" si="118"/>
        <v/>
      </c>
      <c r="AY288" s="64" t="str">
        <f t="shared" si="119"/>
        <v/>
      </c>
      <c r="AZ288" s="97">
        <v>80.930000000000007</v>
      </c>
      <c r="BA288" s="68"/>
      <c r="BB288" s="68"/>
      <c r="BC288" s="68"/>
      <c r="BD288" s="68"/>
      <c r="BE288" s="15"/>
      <c r="BF288" s="5">
        <f t="shared" si="120"/>
        <v>8875</v>
      </c>
      <c r="BG288" s="42">
        <v>0</v>
      </c>
      <c r="BH288" s="42">
        <v>2352</v>
      </c>
      <c r="BI288" s="42"/>
      <c r="BJ288" s="42"/>
      <c r="BK288" s="42">
        <v>6523</v>
      </c>
      <c r="BL288" s="42"/>
      <c r="BM288" s="15"/>
    </row>
    <row r="289" spans="1:65" outlineLevel="4" x14ac:dyDescent="0.3">
      <c r="A289" s="156" t="s">
        <v>42</v>
      </c>
      <c r="B289" s="157"/>
      <c r="C289" s="50">
        <f t="shared" ref="C289:BM289" si="122">SUBTOTAL(4,C258:C288)</f>
        <v>390403</v>
      </c>
      <c r="D289" s="60">
        <f t="shared" si="122"/>
        <v>37.299999999999997</v>
      </c>
      <c r="E289" s="28">
        <f t="shared" si="122"/>
        <v>37.5</v>
      </c>
      <c r="F289" s="28">
        <f t="shared" si="122"/>
        <v>37</v>
      </c>
      <c r="G289" s="28">
        <f t="shared" si="122"/>
        <v>0</v>
      </c>
      <c r="H289" s="28">
        <f t="shared" si="122"/>
        <v>0</v>
      </c>
      <c r="I289" s="28">
        <f t="shared" si="122"/>
        <v>0</v>
      </c>
      <c r="J289" s="28">
        <f t="shared" si="122"/>
        <v>0</v>
      </c>
      <c r="K289" s="28">
        <f t="shared" si="122"/>
        <v>0</v>
      </c>
      <c r="L289" s="28">
        <f t="shared" si="122"/>
        <v>0</v>
      </c>
      <c r="M289" s="71">
        <f t="shared" si="122"/>
        <v>7.2</v>
      </c>
      <c r="N289" s="82">
        <f t="shared" si="122"/>
        <v>7.19</v>
      </c>
      <c r="O289" s="82">
        <f t="shared" si="122"/>
        <v>7.2</v>
      </c>
      <c r="P289" s="82">
        <f t="shared" si="122"/>
        <v>0</v>
      </c>
      <c r="Q289" s="82">
        <f t="shared" si="122"/>
        <v>0</v>
      </c>
      <c r="R289" s="82">
        <f t="shared" si="122"/>
        <v>0</v>
      </c>
      <c r="S289" s="82">
        <f t="shared" si="122"/>
        <v>0</v>
      </c>
      <c r="T289" s="82">
        <f t="shared" si="122"/>
        <v>0</v>
      </c>
      <c r="U289" s="82">
        <f t="shared" si="122"/>
        <v>0</v>
      </c>
      <c r="V289" s="29">
        <f t="shared" si="122"/>
        <v>568.5</v>
      </c>
      <c r="W289" s="39">
        <f t="shared" si="122"/>
        <v>714</v>
      </c>
      <c r="X289" s="39">
        <f t="shared" si="122"/>
        <v>441</v>
      </c>
      <c r="Y289" s="39">
        <f t="shared" si="122"/>
        <v>0</v>
      </c>
      <c r="Z289" s="39">
        <f t="shared" si="122"/>
        <v>0</v>
      </c>
      <c r="AA289" s="39">
        <f t="shared" si="122"/>
        <v>0</v>
      </c>
      <c r="AB289" s="39">
        <f t="shared" si="122"/>
        <v>0</v>
      </c>
      <c r="AC289" s="39">
        <f t="shared" si="122"/>
        <v>0</v>
      </c>
      <c r="AD289" s="39">
        <f t="shared" si="122"/>
        <v>0</v>
      </c>
      <c r="AE289" s="29">
        <f t="shared" si="122"/>
        <v>5410</v>
      </c>
      <c r="AF289" s="39">
        <f t="shared" si="122"/>
        <v>5620</v>
      </c>
      <c r="AG289" s="39">
        <f t="shared" si="122"/>
        <v>5200</v>
      </c>
      <c r="AH289" s="39">
        <f t="shared" si="122"/>
        <v>0</v>
      </c>
      <c r="AI289" s="39">
        <f t="shared" si="122"/>
        <v>0</v>
      </c>
      <c r="AJ289" s="39">
        <f t="shared" si="122"/>
        <v>0</v>
      </c>
      <c r="AK289" s="39">
        <f t="shared" si="122"/>
        <v>0</v>
      </c>
      <c r="AL289" s="39">
        <f t="shared" si="122"/>
        <v>0</v>
      </c>
      <c r="AM289" s="39">
        <f t="shared" si="122"/>
        <v>0</v>
      </c>
      <c r="AN289" s="39">
        <f t="shared" si="122"/>
        <v>41.176470588235297</v>
      </c>
      <c r="AO289" s="39">
        <f t="shared" si="122"/>
        <v>964</v>
      </c>
      <c r="AP289" s="104">
        <f t="shared" si="122"/>
        <v>5.59</v>
      </c>
      <c r="AQ289" s="105">
        <f t="shared" si="122"/>
        <v>4.46</v>
      </c>
      <c r="AR289" s="106">
        <f t="shared" si="122"/>
        <v>79.78533094812164</v>
      </c>
      <c r="AS289" s="106">
        <f t="shared" si="122"/>
        <v>23.900573613766738</v>
      </c>
      <c r="AT289" s="107">
        <f t="shared" si="122"/>
        <v>1016</v>
      </c>
      <c r="AU289" s="108">
        <f t="shared" si="122"/>
        <v>3.05</v>
      </c>
      <c r="AV289" s="109">
        <f t="shared" si="122"/>
        <v>2.12</v>
      </c>
      <c r="AW289" s="106">
        <f t="shared" si="122"/>
        <v>73.646209386281598</v>
      </c>
      <c r="AX289" s="106">
        <f t="shared" si="122"/>
        <v>35.12544802867383</v>
      </c>
      <c r="AY289" s="60">
        <f t="shared" si="122"/>
        <v>44.613619772656165</v>
      </c>
      <c r="AZ289" s="96">
        <f t="shared" si="122"/>
        <v>81.37</v>
      </c>
      <c r="BA289" s="67">
        <f t="shared" si="122"/>
        <v>62.39</v>
      </c>
      <c r="BB289" s="67">
        <f t="shared" si="122"/>
        <v>33.44</v>
      </c>
      <c r="BC289" s="67">
        <f t="shared" si="122"/>
        <v>886</v>
      </c>
      <c r="BD289" s="67">
        <f t="shared" si="122"/>
        <v>0</v>
      </c>
      <c r="BE289" s="27">
        <f t="shared" si="122"/>
        <v>0</v>
      </c>
      <c r="BF289" s="29">
        <f t="shared" si="122"/>
        <v>12984</v>
      </c>
      <c r="BG289" s="39">
        <f t="shared" si="122"/>
        <v>4193</v>
      </c>
      <c r="BH289" s="40">
        <f t="shared" si="122"/>
        <v>2352</v>
      </c>
      <c r="BI289" s="40">
        <f t="shared" si="122"/>
        <v>0</v>
      </c>
      <c r="BJ289" s="40">
        <f t="shared" si="122"/>
        <v>0</v>
      </c>
      <c r="BK289" s="40">
        <f t="shared" si="122"/>
        <v>6567</v>
      </c>
      <c r="BL289" s="40">
        <f t="shared" si="122"/>
        <v>0</v>
      </c>
      <c r="BM289" s="27">
        <f t="shared" si="122"/>
        <v>0</v>
      </c>
    </row>
    <row r="290" spans="1:65" outlineLevel="3" x14ac:dyDescent="0.3">
      <c r="A290" s="158" t="s">
        <v>31</v>
      </c>
      <c r="B290" s="159"/>
      <c r="C290" s="51">
        <f t="shared" ref="C290:BM290" si="123">SUBTOTAL(5,C258:C288)</f>
        <v>329948</v>
      </c>
      <c r="D290" s="61">
        <f t="shared" si="123"/>
        <v>34</v>
      </c>
      <c r="E290" s="12">
        <f t="shared" si="123"/>
        <v>34</v>
      </c>
      <c r="F290" s="12">
        <f t="shared" si="123"/>
        <v>34</v>
      </c>
      <c r="G290" s="12">
        <f t="shared" si="123"/>
        <v>0</v>
      </c>
      <c r="H290" s="12">
        <f t="shared" si="123"/>
        <v>0</v>
      </c>
      <c r="I290" s="12">
        <f t="shared" si="123"/>
        <v>0</v>
      </c>
      <c r="J290" s="12">
        <f t="shared" si="123"/>
        <v>0</v>
      </c>
      <c r="K290" s="12">
        <f t="shared" si="123"/>
        <v>0</v>
      </c>
      <c r="L290" s="12">
        <f t="shared" si="123"/>
        <v>0</v>
      </c>
      <c r="M290" s="72">
        <f t="shared" si="123"/>
        <v>7</v>
      </c>
      <c r="N290" s="83">
        <f t="shared" si="123"/>
        <v>7.03</v>
      </c>
      <c r="O290" s="83">
        <f t="shared" si="123"/>
        <v>7.04</v>
      </c>
      <c r="P290" s="83">
        <f t="shared" si="123"/>
        <v>0</v>
      </c>
      <c r="Q290" s="83">
        <f t="shared" si="123"/>
        <v>0</v>
      </c>
      <c r="R290" s="83">
        <f t="shared" si="123"/>
        <v>0</v>
      </c>
      <c r="S290" s="83">
        <f t="shared" si="123"/>
        <v>0</v>
      </c>
      <c r="T290" s="83">
        <f t="shared" si="123"/>
        <v>0</v>
      </c>
      <c r="U290" s="83">
        <f t="shared" si="123"/>
        <v>0</v>
      </c>
      <c r="V290" s="6">
        <f t="shared" si="123"/>
        <v>264</v>
      </c>
      <c r="W290" s="41">
        <f t="shared" si="123"/>
        <v>171</v>
      </c>
      <c r="X290" s="41">
        <f t="shared" si="123"/>
        <v>252</v>
      </c>
      <c r="Y290" s="41">
        <f t="shared" si="123"/>
        <v>0</v>
      </c>
      <c r="Z290" s="41">
        <f t="shared" si="123"/>
        <v>0</v>
      </c>
      <c r="AA290" s="41">
        <f t="shared" si="123"/>
        <v>0</v>
      </c>
      <c r="AB290" s="41">
        <f t="shared" si="123"/>
        <v>0</v>
      </c>
      <c r="AC290" s="41">
        <f t="shared" si="123"/>
        <v>0</v>
      </c>
      <c r="AD290" s="41">
        <f t="shared" si="123"/>
        <v>0</v>
      </c>
      <c r="AE290" s="6">
        <f t="shared" si="123"/>
        <v>4800</v>
      </c>
      <c r="AF290" s="41">
        <f t="shared" si="123"/>
        <v>4800</v>
      </c>
      <c r="AG290" s="41">
        <f t="shared" si="123"/>
        <v>4700</v>
      </c>
      <c r="AH290" s="41">
        <f t="shared" si="123"/>
        <v>0</v>
      </c>
      <c r="AI290" s="41">
        <f t="shared" si="123"/>
        <v>0</v>
      </c>
      <c r="AJ290" s="41">
        <f t="shared" si="123"/>
        <v>0</v>
      </c>
      <c r="AK290" s="41">
        <f t="shared" si="123"/>
        <v>0</v>
      </c>
      <c r="AL290" s="41">
        <f t="shared" si="123"/>
        <v>0</v>
      </c>
      <c r="AM290" s="41">
        <f t="shared" si="123"/>
        <v>0</v>
      </c>
      <c r="AN290" s="41">
        <f t="shared" si="123"/>
        <v>21.784232365145229</v>
      </c>
      <c r="AO290" s="41">
        <f t="shared" si="123"/>
        <v>510</v>
      </c>
      <c r="AP290" s="110">
        <f t="shared" si="123"/>
        <v>3.88</v>
      </c>
      <c r="AQ290" s="111">
        <f t="shared" si="123"/>
        <v>3.07</v>
      </c>
      <c r="AR290" s="112">
        <f t="shared" si="123"/>
        <v>76.099426386233262</v>
      </c>
      <c r="AS290" s="112">
        <f t="shared" si="123"/>
        <v>20.21466905187836</v>
      </c>
      <c r="AT290" s="113">
        <f t="shared" si="123"/>
        <v>665</v>
      </c>
      <c r="AU290" s="114">
        <f t="shared" si="123"/>
        <v>2.74</v>
      </c>
      <c r="AV290" s="115">
        <f t="shared" si="123"/>
        <v>1.81</v>
      </c>
      <c r="AW290" s="112">
        <f t="shared" si="123"/>
        <v>64.87455197132617</v>
      </c>
      <c r="AX290" s="112">
        <f t="shared" si="123"/>
        <v>26.353790613718402</v>
      </c>
      <c r="AY290" s="61">
        <f t="shared" si="123"/>
        <v>21.753424657534204</v>
      </c>
      <c r="AZ290" s="97">
        <f t="shared" si="123"/>
        <v>78.38</v>
      </c>
      <c r="BA290" s="68">
        <f t="shared" si="123"/>
        <v>57.74</v>
      </c>
      <c r="BB290" s="68">
        <f t="shared" si="123"/>
        <v>32.18</v>
      </c>
      <c r="BC290" s="68">
        <f t="shared" si="123"/>
        <v>0</v>
      </c>
      <c r="BD290" s="68">
        <f t="shared" si="123"/>
        <v>0</v>
      </c>
      <c r="BE290" s="15">
        <f t="shared" si="123"/>
        <v>0</v>
      </c>
      <c r="BF290" s="6">
        <f t="shared" si="123"/>
        <v>3340</v>
      </c>
      <c r="BG290" s="41">
        <f t="shared" si="123"/>
        <v>0</v>
      </c>
      <c r="BH290" s="42">
        <f t="shared" si="123"/>
        <v>0</v>
      </c>
      <c r="BI290" s="42">
        <f t="shared" si="123"/>
        <v>0</v>
      </c>
      <c r="BJ290" s="42">
        <f t="shared" si="123"/>
        <v>0</v>
      </c>
      <c r="BK290" s="42">
        <f t="shared" si="123"/>
        <v>3340</v>
      </c>
      <c r="BL290" s="42">
        <f t="shared" si="123"/>
        <v>0</v>
      </c>
      <c r="BM290" s="15">
        <f t="shared" si="123"/>
        <v>0</v>
      </c>
    </row>
    <row r="291" spans="1:65" outlineLevel="2" x14ac:dyDescent="0.3">
      <c r="A291" s="158" t="s">
        <v>20</v>
      </c>
      <c r="B291" s="159"/>
      <c r="C291" s="51">
        <f>IFERROR(SUBTOTAL(1,C258:C288),"")</f>
        <v>352239.74193548388</v>
      </c>
      <c r="D291" s="61">
        <f t="shared" ref="D291:BM291" si="124">IFERROR(SUBTOTAL(1,D258:D288),"")</f>
        <v>35.929032258064503</v>
      </c>
      <c r="E291" s="12">
        <f t="shared" si="124"/>
        <v>35.799999999999997</v>
      </c>
      <c r="F291" s="12">
        <f t="shared" si="124"/>
        <v>35.99677419354839</v>
      </c>
      <c r="G291" s="12" t="str">
        <f t="shared" si="124"/>
        <v/>
      </c>
      <c r="H291" s="12" t="str">
        <f t="shared" si="124"/>
        <v/>
      </c>
      <c r="I291" s="12" t="str">
        <f t="shared" si="124"/>
        <v/>
      </c>
      <c r="J291" s="12" t="str">
        <f t="shared" si="124"/>
        <v/>
      </c>
      <c r="K291" s="12" t="str">
        <f t="shared" si="124"/>
        <v/>
      </c>
      <c r="L291" s="12" t="str">
        <f t="shared" si="124"/>
        <v/>
      </c>
      <c r="M291" s="72">
        <f t="shared" si="124"/>
        <v>7.1096774193548349</v>
      </c>
      <c r="N291" s="83">
        <f t="shared" si="124"/>
        <v>7.1012903225806445</v>
      </c>
      <c r="O291" s="83">
        <f t="shared" si="124"/>
        <v>7.1177419354838714</v>
      </c>
      <c r="P291" s="83" t="str">
        <f t="shared" si="124"/>
        <v/>
      </c>
      <c r="Q291" s="83" t="str">
        <f t="shared" si="124"/>
        <v/>
      </c>
      <c r="R291" s="83" t="str">
        <f t="shared" si="124"/>
        <v/>
      </c>
      <c r="S291" s="83" t="str">
        <f t="shared" si="124"/>
        <v/>
      </c>
      <c r="T291" s="83" t="str">
        <f t="shared" si="124"/>
        <v/>
      </c>
      <c r="U291" s="83" t="str">
        <f t="shared" si="124"/>
        <v/>
      </c>
      <c r="V291" s="6">
        <f t="shared" si="124"/>
        <v>379.7</v>
      </c>
      <c r="W291" s="41">
        <f t="shared" si="124"/>
        <v>370.2</v>
      </c>
      <c r="X291" s="41">
        <f t="shared" si="124"/>
        <v>389.2</v>
      </c>
      <c r="Y291" s="41" t="str">
        <f t="shared" si="124"/>
        <v/>
      </c>
      <c r="Z291" s="41" t="str">
        <f t="shared" si="124"/>
        <v/>
      </c>
      <c r="AA291" s="41" t="str">
        <f t="shared" si="124"/>
        <v/>
      </c>
      <c r="AB291" s="41" t="str">
        <f t="shared" si="124"/>
        <v/>
      </c>
      <c r="AC291" s="41" t="str">
        <f t="shared" si="124"/>
        <v/>
      </c>
      <c r="AD291" s="41" t="str">
        <f t="shared" si="124"/>
        <v/>
      </c>
      <c r="AE291" s="6">
        <f t="shared" si="124"/>
        <v>5008</v>
      </c>
      <c r="AF291" s="41">
        <f t="shared" si="124"/>
        <v>5012</v>
      </c>
      <c r="AG291" s="41">
        <f t="shared" si="124"/>
        <v>5004</v>
      </c>
      <c r="AH291" s="41" t="str">
        <f t="shared" si="124"/>
        <v/>
      </c>
      <c r="AI291" s="41" t="str">
        <f t="shared" si="124"/>
        <v/>
      </c>
      <c r="AJ291" s="41" t="str">
        <f t="shared" si="124"/>
        <v/>
      </c>
      <c r="AK291" s="41" t="str">
        <f t="shared" si="124"/>
        <v/>
      </c>
      <c r="AL291" s="41" t="str">
        <f t="shared" si="124"/>
        <v/>
      </c>
      <c r="AM291" s="41" t="str">
        <f t="shared" si="124"/>
        <v/>
      </c>
      <c r="AN291" s="41">
        <f t="shared" si="124"/>
        <v>27.873443127897382</v>
      </c>
      <c r="AO291" s="41">
        <f t="shared" si="124"/>
        <v>772.54838709677415</v>
      </c>
      <c r="AP291" s="110">
        <f t="shared" si="124"/>
        <v>4.8140000000000001</v>
      </c>
      <c r="AQ291" s="111">
        <f t="shared" si="124"/>
        <v>3.746</v>
      </c>
      <c r="AR291" s="112">
        <f t="shared" si="124"/>
        <v>77.866616959480353</v>
      </c>
      <c r="AS291" s="112">
        <f t="shared" si="124"/>
        <v>22.133383040519643</v>
      </c>
      <c r="AT291" s="113">
        <f t="shared" si="124"/>
        <v>847.12903225806451</v>
      </c>
      <c r="AU291" s="114">
        <f t="shared" si="124"/>
        <v>2.8319999999999999</v>
      </c>
      <c r="AV291" s="115">
        <f t="shared" si="124"/>
        <v>1.95</v>
      </c>
      <c r="AW291" s="112">
        <f t="shared" si="124"/>
        <v>68.851551025608003</v>
      </c>
      <c r="AX291" s="112">
        <f t="shared" si="124"/>
        <v>31.148448974392011</v>
      </c>
      <c r="AY291" s="61">
        <f t="shared" si="124"/>
        <v>36.591830424145186</v>
      </c>
      <c r="AZ291" s="97">
        <f t="shared" si="124"/>
        <v>80.279032258064532</v>
      </c>
      <c r="BA291" s="68">
        <f t="shared" si="124"/>
        <v>60.410000000000004</v>
      </c>
      <c r="BB291" s="68">
        <f t="shared" si="124"/>
        <v>32.732000000000006</v>
      </c>
      <c r="BC291" s="68">
        <f t="shared" si="124"/>
        <v>299.2</v>
      </c>
      <c r="BD291" s="68" t="str">
        <f t="shared" si="124"/>
        <v/>
      </c>
      <c r="BE291" s="15" t="str">
        <f>IFERROR(SUBTOTAL(1,BE258:BE288),"")</f>
        <v/>
      </c>
      <c r="BF291" s="6">
        <f t="shared" si="124"/>
        <v>10242.161290322581</v>
      </c>
      <c r="BG291" s="41">
        <f t="shared" si="124"/>
        <v>2436.1290322580644</v>
      </c>
      <c r="BH291" s="42">
        <f t="shared" si="124"/>
        <v>1874.9354838709678</v>
      </c>
      <c r="BI291" s="42" t="str">
        <f t="shared" si="124"/>
        <v/>
      </c>
      <c r="BJ291" s="42" t="str">
        <f t="shared" si="124"/>
        <v/>
      </c>
      <c r="BK291" s="42">
        <f t="shared" si="124"/>
        <v>5931.0967741935483</v>
      </c>
      <c r="BL291" s="42" t="str">
        <f t="shared" si="124"/>
        <v/>
      </c>
      <c r="BM291" s="15" t="str">
        <f t="shared" si="124"/>
        <v/>
      </c>
    </row>
    <row r="292" spans="1:65" ht="17.25" outlineLevel="1" thickBot="1" x14ac:dyDescent="0.35">
      <c r="A292" s="160" t="s">
        <v>53</v>
      </c>
      <c r="B292" s="161"/>
      <c r="C292" s="52">
        <f>SUBTOTAL(9,C258:C288)</f>
        <v>10919432</v>
      </c>
      <c r="D292" s="62"/>
      <c r="E292" s="30"/>
      <c r="F292" s="30"/>
      <c r="G292" s="30"/>
      <c r="H292" s="30"/>
      <c r="I292" s="30"/>
      <c r="J292" s="30"/>
      <c r="K292" s="30"/>
      <c r="L292" s="30"/>
      <c r="M292" s="73"/>
      <c r="N292" s="84"/>
      <c r="O292" s="84"/>
      <c r="P292" s="84"/>
      <c r="Q292" s="84"/>
      <c r="R292" s="84"/>
      <c r="S292" s="84"/>
      <c r="T292" s="84"/>
      <c r="U292" s="84"/>
      <c r="V292" s="93"/>
      <c r="W292" s="94"/>
      <c r="X292" s="94"/>
      <c r="Y292" s="94"/>
      <c r="Z292" s="94"/>
      <c r="AA292" s="94"/>
      <c r="AB292" s="94"/>
      <c r="AC292" s="94"/>
      <c r="AD292" s="94"/>
      <c r="AE292" s="93"/>
      <c r="AF292" s="94"/>
      <c r="AG292" s="94"/>
      <c r="AH292" s="94"/>
      <c r="AI292" s="94"/>
      <c r="AJ292" s="94"/>
      <c r="AK292" s="94"/>
      <c r="AL292" s="94"/>
      <c r="AM292" s="94"/>
      <c r="AN292" s="94"/>
      <c r="AO292" s="43">
        <f>SUBTOTAL(9,AO258:AO288)</f>
        <v>23949</v>
      </c>
      <c r="AP292" s="116"/>
      <c r="AQ292" s="117"/>
      <c r="AR292" s="118"/>
      <c r="AS292" s="118"/>
      <c r="AT292" s="119">
        <f>SUBTOTAL(9,AT258:AT288)</f>
        <v>26261</v>
      </c>
      <c r="AU292" s="120"/>
      <c r="AV292" s="121"/>
      <c r="AW292" s="118"/>
      <c r="AX292" s="118"/>
      <c r="AY292" s="62"/>
      <c r="AZ292" s="98"/>
      <c r="BA292" s="69"/>
      <c r="BB292" s="69"/>
      <c r="BC292" s="69"/>
      <c r="BD292" s="69"/>
      <c r="BE292" s="16">
        <f>SUBTOTAL(9,BE258:BE288)</f>
        <v>0</v>
      </c>
      <c r="BF292" s="7">
        <f t="shared" ref="BF292:BM292" si="125">SUBTOTAL(9,BF258:BF288)</f>
        <v>317507</v>
      </c>
      <c r="BG292" s="43">
        <f t="shared" si="125"/>
        <v>75520</v>
      </c>
      <c r="BH292" s="44">
        <f t="shared" si="125"/>
        <v>58123</v>
      </c>
      <c r="BI292" s="44">
        <f t="shared" si="125"/>
        <v>0</v>
      </c>
      <c r="BJ292" s="44">
        <f t="shared" si="125"/>
        <v>0</v>
      </c>
      <c r="BK292" s="44">
        <f t="shared" si="125"/>
        <v>183864</v>
      </c>
      <c r="BL292" s="44">
        <f t="shared" si="125"/>
        <v>0</v>
      </c>
      <c r="BM292" s="16">
        <f t="shared" si="125"/>
        <v>0</v>
      </c>
    </row>
    <row r="293" spans="1:65" outlineLevel="5" x14ac:dyDescent="0.3">
      <c r="A293" s="21">
        <f t="shared" si="106"/>
        <v>9</v>
      </c>
      <c r="B293" s="33">
        <f>B288+1</f>
        <v>45536</v>
      </c>
      <c r="C293" s="150">
        <v>346664</v>
      </c>
      <c r="D293" s="64">
        <f t="shared" ref="D293:D322" si="126">IFERROR(ROUND(AVERAGE(E293:L293),1),"")</f>
        <v>36</v>
      </c>
      <c r="E293" s="12">
        <v>36</v>
      </c>
      <c r="F293" s="12">
        <v>36</v>
      </c>
      <c r="G293" s="12"/>
      <c r="H293" s="12"/>
      <c r="I293" s="12"/>
      <c r="J293" s="12"/>
      <c r="K293" s="12"/>
      <c r="L293" s="12"/>
      <c r="M293" s="74">
        <f t="shared" ref="M293:M322" si="127">IFERROR(ROUND(AVERAGE(N293:U293),1),"")</f>
        <v>7.2</v>
      </c>
      <c r="N293" s="83">
        <v>7.18</v>
      </c>
      <c r="O293" s="83">
        <v>7.2</v>
      </c>
      <c r="P293" s="83"/>
      <c r="Q293" s="83"/>
      <c r="R293" s="83"/>
      <c r="S293" s="83"/>
      <c r="T293" s="83"/>
      <c r="U293" s="83"/>
      <c r="V293" s="5" t="str">
        <f t="shared" ref="V293:V322" si="128">IFERROR(ROUND(AVERAGE(W293:AD293),1),"")</f>
        <v/>
      </c>
      <c r="W293" s="41" t="s">
        <v>103</v>
      </c>
      <c r="X293" s="41" t="s">
        <v>103</v>
      </c>
      <c r="Y293" s="41"/>
      <c r="Z293" s="41"/>
      <c r="AA293" s="41"/>
      <c r="AB293" s="41"/>
      <c r="AC293" s="41"/>
      <c r="AD293" s="41"/>
      <c r="AE293" s="5" t="str">
        <f t="shared" ref="AE293:AE322" si="129">IFERROR(ROUND(AVERAGE(AF293:AM293),1),"")</f>
        <v/>
      </c>
      <c r="AF293" s="41" t="s">
        <v>103</v>
      </c>
      <c r="AG293" s="41" t="s">
        <v>103</v>
      </c>
      <c r="AH293" s="41"/>
      <c r="AI293" s="41"/>
      <c r="AJ293" s="41"/>
      <c r="AK293" s="41"/>
      <c r="AL293" s="41"/>
      <c r="AM293" s="41"/>
      <c r="AN293" s="41">
        <v>22.364217252396166</v>
      </c>
      <c r="AO293" s="41">
        <v>939</v>
      </c>
      <c r="AP293" s="110" t="s">
        <v>103</v>
      </c>
      <c r="AQ293" s="111" t="s">
        <v>103</v>
      </c>
      <c r="AR293" s="126" t="str">
        <f t="shared" ref="AR293:AR322" si="130">IFERROR(AQ293/AP293*100,"")</f>
        <v/>
      </c>
      <c r="AS293" s="126" t="str">
        <f t="shared" ref="AS293:AS322" si="131">IFERROR(100-AR293,"")</f>
        <v/>
      </c>
      <c r="AT293" s="45">
        <v>990</v>
      </c>
      <c r="AU293" s="128" t="s">
        <v>103</v>
      </c>
      <c r="AV293" s="129" t="s">
        <v>103</v>
      </c>
      <c r="AW293" s="126" t="str">
        <f t="shared" ref="AW293:AW322" si="132">IFERROR(AV293/AU293*100,"")</f>
        <v/>
      </c>
      <c r="AX293" s="126" t="str">
        <f t="shared" ref="AX293:AX322" si="133">IFERROR(100-AW293,"")</f>
        <v/>
      </c>
      <c r="AY293" s="64" t="str">
        <f t="shared" ref="AY293:AY322" si="134">IFERROR((1-((AW293*AS293)/(AX293*AR293)))*100,"")</f>
        <v/>
      </c>
      <c r="AZ293" s="97">
        <v>80.13</v>
      </c>
      <c r="BA293" s="68"/>
      <c r="BB293" s="68"/>
      <c r="BC293" s="68"/>
      <c r="BD293" s="68"/>
      <c r="BE293" s="15"/>
      <c r="BF293" s="5">
        <f t="shared" ref="BF293:BF322" si="135">IF(SUM(BG293:BM293)=0,"",SUM(BG293:BM293))</f>
        <v>8930</v>
      </c>
      <c r="BG293" s="42">
        <v>0</v>
      </c>
      <c r="BH293" s="42">
        <v>2352</v>
      </c>
      <c r="BI293" s="42"/>
      <c r="BJ293" s="42"/>
      <c r="BK293" s="42">
        <v>6578</v>
      </c>
      <c r="BL293" s="42"/>
      <c r="BM293" s="15"/>
    </row>
    <row r="294" spans="1:65" outlineLevel="5" x14ac:dyDescent="0.3">
      <c r="A294" s="22">
        <f t="shared" si="106"/>
        <v>9</v>
      </c>
      <c r="B294" s="9">
        <f t="shared" si="121"/>
        <v>45537</v>
      </c>
      <c r="C294" s="150">
        <v>351788</v>
      </c>
      <c r="D294" s="64">
        <f t="shared" si="126"/>
        <v>36</v>
      </c>
      <c r="E294" s="12">
        <v>36</v>
      </c>
      <c r="F294" s="12">
        <v>36</v>
      </c>
      <c r="G294" s="12"/>
      <c r="H294" s="12"/>
      <c r="I294" s="12"/>
      <c r="J294" s="12"/>
      <c r="K294" s="12"/>
      <c r="L294" s="12"/>
      <c r="M294" s="74">
        <f t="shared" si="127"/>
        <v>7.2</v>
      </c>
      <c r="N294" s="83">
        <v>7.19</v>
      </c>
      <c r="O294" s="83">
        <v>7.2</v>
      </c>
      <c r="P294" s="83"/>
      <c r="Q294" s="83"/>
      <c r="R294" s="83"/>
      <c r="S294" s="83"/>
      <c r="T294" s="83"/>
      <c r="U294" s="83"/>
      <c r="V294" s="5" t="str">
        <f t="shared" si="128"/>
        <v/>
      </c>
      <c r="W294" s="41" t="s">
        <v>103</v>
      </c>
      <c r="X294" s="41" t="s">
        <v>103</v>
      </c>
      <c r="Y294" s="41"/>
      <c r="Z294" s="41"/>
      <c r="AA294" s="41"/>
      <c r="AB294" s="41"/>
      <c r="AC294" s="41"/>
      <c r="AD294" s="41"/>
      <c r="AE294" s="5" t="str">
        <f t="shared" si="129"/>
        <v/>
      </c>
      <c r="AF294" s="41" t="s">
        <v>103</v>
      </c>
      <c r="AG294" s="41" t="s">
        <v>103</v>
      </c>
      <c r="AH294" s="41"/>
      <c r="AI294" s="41"/>
      <c r="AJ294" s="41"/>
      <c r="AK294" s="41"/>
      <c r="AL294" s="41"/>
      <c r="AM294" s="41"/>
      <c r="AN294" s="41">
        <v>24.504084014002334</v>
      </c>
      <c r="AO294" s="41">
        <v>857</v>
      </c>
      <c r="AP294" s="110" t="s">
        <v>103</v>
      </c>
      <c r="AQ294" s="111" t="s">
        <v>103</v>
      </c>
      <c r="AR294" s="126" t="str">
        <f t="shared" si="130"/>
        <v/>
      </c>
      <c r="AS294" s="126" t="str">
        <f t="shared" si="131"/>
        <v/>
      </c>
      <c r="AT294" s="45">
        <v>860</v>
      </c>
      <c r="AU294" s="128" t="s">
        <v>103</v>
      </c>
      <c r="AV294" s="129" t="s">
        <v>103</v>
      </c>
      <c r="AW294" s="126" t="str">
        <f t="shared" si="132"/>
        <v/>
      </c>
      <c r="AX294" s="126" t="str">
        <f t="shared" si="133"/>
        <v/>
      </c>
      <c r="AY294" s="64" t="str">
        <f t="shared" si="134"/>
        <v/>
      </c>
      <c r="AZ294" s="97">
        <v>81.010000000000005</v>
      </c>
      <c r="BA294" s="68"/>
      <c r="BB294" s="68"/>
      <c r="BC294" s="68"/>
      <c r="BD294" s="68"/>
      <c r="BE294" s="15"/>
      <c r="BF294" s="5">
        <f t="shared" si="135"/>
        <v>8858</v>
      </c>
      <c r="BG294" s="42">
        <v>0</v>
      </c>
      <c r="BH294" s="42">
        <v>2352</v>
      </c>
      <c r="BI294" s="42"/>
      <c r="BJ294" s="42"/>
      <c r="BK294" s="42">
        <v>6506</v>
      </c>
      <c r="BL294" s="42"/>
      <c r="BM294" s="15"/>
    </row>
    <row r="295" spans="1:65" outlineLevel="5" x14ac:dyDescent="0.3">
      <c r="A295" s="22">
        <f t="shared" si="106"/>
        <v>9</v>
      </c>
      <c r="B295" s="9">
        <f t="shared" si="121"/>
        <v>45538</v>
      </c>
      <c r="C295" s="150">
        <v>338141</v>
      </c>
      <c r="D295" s="64">
        <f t="shared" si="126"/>
        <v>36.299999999999997</v>
      </c>
      <c r="E295" s="12">
        <v>36.5</v>
      </c>
      <c r="F295" s="12">
        <v>36</v>
      </c>
      <c r="G295" s="12"/>
      <c r="H295" s="12"/>
      <c r="I295" s="12"/>
      <c r="J295" s="12"/>
      <c r="K295" s="12"/>
      <c r="L295" s="12"/>
      <c r="M295" s="74">
        <f t="shared" si="127"/>
        <v>7.2</v>
      </c>
      <c r="N295" s="83">
        <v>7.18</v>
      </c>
      <c r="O295" s="83">
        <v>7.19</v>
      </c>
      <c r="P295" s="83"/>
      <c r="Q295" s="83"/>
      <c r="R295" s="83"/>
      <c r="S295" s="83"/>
      <c r="T295" s="83"/>
      <c r="U295" s="83"/>
      <c r="V295" s="5" t="str">
        <f t="shared" si="128"/>
        <v/>
      </c>
      <c r="W295" s="41" t="s">
        <v>103</v>
      </c>
      <c r="X295" s="41" t="s">
        <v>103</v>
      </c>
      <c r="Y295" s="41"/>
      <c r="Z295" s="41"/>
      <c r="AA295" s="41"/>
      <c r="AB295" s="41"/>
      <c r="AC295" s="41"/>
      <c r="AD295" s="41"/>
      <c r="AE295" s="5" t="str">
        <f t="shared" si="129"/>
        <v/>
      </c>
      <c r="AF295" s="41" t="s">
        <v>103</v>
      </c>
      <c r="AG295" s="41" t="s">
        <v>103</v>
      </c>
      <c r="AH295" s="41"/>
      <c r="AI295" s="41"/>
      <c r="AJ295" s="41"/>
      <c r="AK295" s="41"/>
      <c r="AL295" s="41"/>
      <c r="AM295" s="41"/>
      <c r="AN295" s="41">
        <v>27.595269382391589</v>
      </c>
      <c r="AO295" s="41">
        <v>761</v>
      </c>
      <c r="AP295" s="110" t="s">
        <v>103</v>
      </c>
      <c r="AQ295" s="111" t="s">
        <v>103</v>
      </c>
      <c r="AR295" s="126" t="str">
        <f t="shared" si="130"/>
        <v/>
      </c>
      <c r="AS295" s="126" t="str">
        <f t="shared" si="131"/>
        <v/>
      </c>
      <c r="AT295" s="45">
        <v>830</v>
      </c>
      <c r="AU295" s="128" t="s">
        <v>103</v>
      </c>
      <c r="AV295" s="129" t="s">
        <v>103</v>
      </c>
      <c r="AW295" s="126" t="str">
        <f t="shared" si="132"/>
        <v/>
      </c>
      <c r="AX295" s="126" t="str">
        <f t="shared" si="133"/>
        <v/>
      </c>
      <c r="AY295" s="64" t="str">
        <f t="shared" si="134"/>
        <v/>
      </c>
      <c r="AZ295" s="97">
        <v>80.88</v>
      </c>
      <c r="BA295" s="68"/>
      <c r="BB295" s="68"/>
      <c r="BC295" s="68"/>
      <c r="BD295" s="68"/>
      <c r="BE295" s="15"/>
      <c r="BF295" s="5">
        <f t="shared" si="135"/>
        <v>9475</v>
      </c>
      <c r="BG295" s="42">
        <v>786</v>
      </c>
      <c r="BH295" s="42">
        <v>2352</v>
      </c>
      <c r="BI295" s="42"/>
      <c r="BJ295" s="42"/>
      <c r="BK295" s="42">
        <v>6337</v>
      </c>
      <c r="BL295" s="42"/>
      <c r="BM295" s="15"/>
    </row>
    <row r="296" spans="1:65" outlineLevel="5" x14ac:dyDescent="0.3">
      <c r="A296" s="22">
        <f t="shared" si="106"/>
        <v>9</v>
      </c>
      <c r="B296" s="9">
        <f t="shared" si="121"/>
        <v>45539</v>
      </c>
      <c r="C296" s="150">
        <v>346534</v>
      </c>
      <c r="D296" s="64">
        <f t="shared" si="126"/>
        <v>35.5</v>
      </c>
      <c r="E296" s="12">
        <v>35.5</v>
      </c>
      <c r="F296" s="12">
        <v>35.5</v>
      </c>
      <c r="G296" s="12"/>
      <c r="H296" s="12"/>
      <c r="I296" s="12"/>
      <c r="J296" s="12"/>
      <c r="K296" s="12"/>
      <c r="L296" s="12"/>
      <c r="M296" s="74">
        <f t="shared" si="127"/>
        <v>7.2</v>
      </c>
      <c r="N296" s="83">
        <v>7.19</v>
      </c>
      <c r="O296" s="83">
        <v>7.2</v>
      </c>
      <c r="P296" s="83"/>
      <c r="Q296" s="83"/>
      <c r="R296" s="83"/>
      <c r="S296" s="83"/>
      <c r="T296" s="83"/>
      <c r="U296" s="83"/>
      <c r="V296" s="5" t="str">
        <f t="shared" si="128"/>
        <v/>
      </c>
      <c r="W296" s="41" t="s">
        <v>103</v>
      </c>
      <c r="X296" s="41" t="s">
        <v>103</v>
      </c>
      <c r="Y296" s="41"/>
      <c r="Z296" s="41"/>
      <c r="AA296" s="41"/>
      <c r="AB296" s="41"/>
      <c r="AC296" s="41"/>
      <c r="AD296" s="41"/>
      <c r="AE296" s="5" t="str">
        <f t="shared" si="129"/>
        <v/>
      </c>
      <c r="AF296" s="41" t="s">
        <v>103</v>
      </c>
      <c r="AG296" s="41" t="s">
        <v>103</v>
      </c>
      <c r="AH296" s="41"/>
      <c r="AI296" s="41"/>
      <c r="AJ296" s="41"/>
      <c r="AK296" s="41"/>
      <c r="AL296" s="41"/>
      <c r="AM296" s="41"/>
      <c r="AN296" s="41">
        <v>25.089605734767026</v>
      </c>
      <c r="AO296" s="41">
        <v>837</v>
      </c>
      <c r="AP296" s="110" t="s">
        <v>103</v>
      </c>
      <c r="AQ296" s="110" t="s">
        <v>103</v>
      </c>
      <c r="AR296" s="126" t="str">
        <f t="shared" si="130"/>
        <v/>
      </c>
      <c r="AS296" s="126" t="str">
        <f t="shared" si="131"/>
        <v/>
      </c>
      <c r="AT296" s="45">
        <v>931</v>
      </c>
      <c r="AU296" s="128" t="s">
        <v>103</v>
      </c>
      <c r="AV296" s="128" t="s">
        <v>103</v>
      </c>
      <c r="AW296" s="126" t="str">
        <f t="shared" si="132"/>
        <v/>
      </c>
      <c r="AX296" s="126" t="str">
        <f t="shared" si="133"/>
        <v/>
      </c>
      <c r="AY296" s="64" t="str">
        <f t="shared" si="134"/>
        <v/>
      </c>
      <c r="AZ296" s="97">
        <v>80.900000000000006</v>
      </c>
      <c r="BA296" s="68"/>
      <c r="BB296" s="68"/>
      <c r="BC296" s="68"/>
      <c r="BD296" s="68"/>
      <c r="BE296" s="15"/>
      <c r="BF296" s="5">
        <f t="shared" si="135"/>
        <v>13028</v>
      </c>
      <c r="BG296" s="42">
        <v>4080</v>
      </c>
      <c r="BH296" s="42">
        <v>2351</v>
      </c>
      <c r="BI296" s="42"/>
      <c r="BJ296" s="42"/>
      <c r="BK296" s="42">
        <v>6597</v>
      </c>
      <c r="BL296" s="42"/>
      <c r="BM296" s="15"/>
    </row>
    <row r="297" spans="1:65" outlineLevel="5" x14ac:dyDescent="0.3">
      <c r="A297" s="22">
        <f t="shared" si="106"/>
        <v>9</v>
      </c>
      <c r="B297" s="9">
        <f t="shared" si="121"/>
        <v>45540</v>
      </c>
      <c r="C297" s="150">
        <v>339120</v>
      </c>
      <c r="D297" s="64">
        <f t="shared" si="126"/>
        <v>36.299999999999997</v>
      </c>
      <c r="E297" s="12">
        <v>36</v>
      </c>
      <c r="F297" s="12">
        <v>36.5</v>
      </c>
      <c r="G297" s="12"/>
      <c r="H297" s="12"/>
      <c r="I297" s="12"/>
      <c r="J297" s="12"/>
      <c r="K297" s="12"/>
      <c r="L297" s="12"/>
      <c r="M297" s="74">
        <f t="shared" si="127"/>
        <v>7.2</v>
      </c>
      <c r="N297" s="83">
        <v>7.19</v>
      </c>
      <c r="O297" s="83">
        <v>7.18</v>
      </c>
      <c r="P297" s="83"/>
      <c r="Q297" s="83"/>
      <c r="R297" s="83"/>
      <c r="S297" s="83"/>
      <c r="T297" s="83"/>
      <c r="U297" s="83"/>
      <c r="V297" s="5">
        <f t="shared" si="128"/>
        <v>395.5</v>
      </c>
      <c r="W297" s="41">
        <v>258</v>
      </c>
      <c r="X297" s="41">
        <v>533</v>
      </c>
      <c r="Y297" s="41"/>
      <c r="Z297" s="41"/>
      <c r="AA297" s="41"/>
      <c r="AB297" s="41"/>
      <c r="AC297" s="41"/>
      <c r="AD297" s="41"/>
      <c r="AE297" s="5">
        <f t="shared" si="129"/>
        <v>5765</v>
      </c>
      <c r="AF297" s="41">
        <v>5280</v>
      </c>
      <c r="AG297" s="41">
        <v>6250</v>
      </c>
      <c r="AH297" s="41"/>
      <c r="AI297" s="41"/>
      <c r="AJ297" s="41"/>
      <c r="AK297" s="41"/>
      <c r="AL297" s="41"/>
      <c r="AM297" s="41"/>
      <c r="AN297" s="41">
        <v>26.957637997432606</v>
      </c>
      <c r="AO297" s="41">
        <v>779</v>
      </c>
      <c r="AP297" s="110">
        <v>5.63</v>
      </c>
      <c r="AQ297" s="110">
        <v>4.42</v>
      </c>
      <c r="AR297" s="126">
        <f t="shared" si="130"/>
        <v>78.507992895204254</v>
      </c>
      <c r="AS297" s="126">
        <f t="shared" si="131"/>
        <v>21.492007104795746</v>
      </c>
      <c r="AT297" s="45">
        <v>832</v>
      </c>
      <c r="AU297" s="128">
        <v>3.34</v>
      </c>
      <c r="AV297" s="128">
        <v>2.09</v>
      </c>
      <c r="AW297" s="126">
        <f t="shared" si="132"/>
        <v>62.574850299401199</v>
      </c>
      <c r="AX297" s="126">
        <f t="shared" si="133"/>
        <v>37.425149700598801</v>
      </c>
      <c r="AY297" s="64">
        <f t="shared" si="134"/>
        <v>54.228054298642505</v>
      </c>
      <c r="AZ297" s="97">
        <v>81.09</v>
      </c>
      <c r="BA297" s="68"/>
      <c r="BB297" s="68"/>
      <c r="BC297" s="68"/>
      <c r="BD297" s="68"/>
      <c r="BE297" s="15"/>
      <c r="BF297" s="5">
        <f t="shared" si="135"/>
        <v>12762</v>
      </c>
      <c r="BG297" s="42">
        <v>3860</v>
      </c>
      <c r="BH297" s="42">
        <v>2352</v>
      </c>
      <c r="BI297" s="42"/>
      <c r="BJ297" s="42"/>
      <c r="BK297" s="42">
        <v>6550</v>
      </c>
      <c r="BL297" s="42"/>
      <c r="BM297" s="15"/>
    </row>
    <row r="298" spans="1:65" outlineLevel="5" x14ac:dyDescent="0.3">
      <c r="A298" s="22">
        <f t="shared" si="106"/>
        <v>9</v>
      </c>
      <c r="B298" s="9">
        <f t="shared" si="121"/>
        <v>45541</v>
      </c>
      <c r="C298" s="150">
        <v>335369</v>
      </c>
      <c r="D298" s="64">
        <f t="shared" si="126"/>
        <v>36.799999999999997</v>
      </c>
      <c r="E298" s="12">
        <v>36.5</v>
      </c>
      <c r="F298" s="12">
        <v>37</v>
      </c>
      <c r="G298" s="12"/>
      <c r="H298" s="12"/>
      <c r="I298" s="12"/>
      <c r="J298" s="12"/>
      <c r="K298" s="12"/>
      <c r="L298" s="12"/>
      <c r="M298" s="74">
        <f t="shared" si="127"/>
        <v>7.2</v>
      </c>
      <c r="N298" s="83">
        <v>7.18</v>
      </c>
      <c r="O298" s="83">
        <v>7.19</v>
      </c>
      <c r="P298" s="83"/>
      <c r="Q298" s="83"/>
      <c r="R298" s="83"/>
      <c r="S298" s="83"/>
      <c r="T298" s="83"/>
      <c r="U298" s="83"/>
      <c r="V298" s="5" t="str">
        <f t="shared" si="128"/>
        <v/>
      </c>
      <c r="W298" s="41" t="s">
        <v>103</v>
      </c>
      <c r="X298" s="41" t="s">
        <v>103</v>
      </c>
      <c r="Y298" s="41"/>
      <c r="Z298" s="41"/>
      <c r="AA298" s="41"/>
      <c r="AB298" s="41"/>
      <c r="AC298" s="41"/>
      <c r="AD298" s="41"/>
      <c r="AE298" s="5" t="str">
        <f t="shared" si="129"/>
        <v/>
      </c>
      <c r="AF298" s="41" t="s">
        <v>103</v>
      </c>
      <c r="AG298" s="41" t="s">
        <v>103</v>
      </c>
      <c r="AH298" s="41"/>
      <c r="AI298" s="41"/>
      <c r="AJ298" s="41"/>
      <c r="AK298" s="41"/>
      <c r="AL298" s="41"/>
      <c r="AM298" s="41"/>
      <c r="AN298" s="41">
        <v>27.450980392156861</v>
      </c>
      <c r="AO298" s="41">
        <v>765</v>
      </c>
      <c r="AP298" s="110" t="s">
        <v>103</v>
      </c>
      <c r="AQ298" s="110" t="s">
        <v>103</v>
      </c>
      <c r="AR298" s="126" t="str">
        <f t="shared" si="130"/>
        <v/>
      </c>
      <c r="AS298" s="126" t="str">
        <f t="shared" si="131"/>
        <v/>
      </c>
      <c r="AT298" s="45">
        <v>808</v>
      </c>
      <c r="AU298" s="128" t="s">
        <v>103</v>
      </c>
      <c r="AV298" s="128" t="s">
        <v>103</v>
      </c>
      <c r="AW298" s="126" t="str">
        <f t="shared" si="132"/>
        <v/>
      </c>
      <c r="AX298" s="126" t="str">
        <f t="shared" si="133"/>
        <v/>
      </c>
      <c r="AY298" s="64" t="str">
        <f t="shared" si="134"/>
        <v/>
      </c>
      <c r="AZ298" s="97">
        <v>81.23</v>
      </c>
      <c r="BA298" s="68">
        <v>63.34</v>
      </c>
      <c r="BB298" s="68">
        <v>33.32</v>
      </c>
      <c r="BC298" s="68">
        <v>947</v>
      </c>
      <c r="BD298" s="68"/>
      <c r="BE298" s="15"/>
      <c r="BF298" s="5">
        <f t="shared" si="135"/>
        <v>9745</v>
      </c>
      <c r="BG298" s="42">
        <v>881</v>
      </c>
      <c r="BH298" s="42">
        <v>2352</v>
      </c>
      <c r="BI298" s="42"/>
      <c r="BJ298" s="42"/>
      <c r="BK298" s="42">
        <v>6512</v>
      </c>
      <c r="BL298" s="42"/>
      <c r="BM298" s="15"/>
    </row>
    <row r="299" spans="1:65" outlineLevel="5" x14ac:dyDescent="0.3">
      <c r="A299" s="22">
        <f t="shared" si="106"/>
        <v>9</v>
      </c>
      <c r="B299" s="9">
        <f t="shared" si="121"/>
        <v>45542</v>
      </c>
      <c r="C299" s="150">
        <v>334139</v>
      </c>
      <c r="D299" s="64">
        <f t="shared" si="126"/>
        <v>36</v>
      </c>
      <c r="E299" s="12">
        <v>36</v>
      </c>
      <c r="F299" s="12">
        <v>36</v>
      </c>
      <c r="G299" s="12"/>
      <c r="H299" s="12"/>
      <c r="I299" s="12"/>
      <c r="J299" s="12"/>
      <c r="K299" s="12"/>
      <c r="L299" s="12"/>
      <c r="M299" s="74">
        <f t="shared" si="127"/>
        <v>7.2</v>
      </c>
      <c r="N299" s="83">
        <v>7.19</v>
      </c>
      <c r="O299" s="83">
        <v>7.2</v>
      </c>
      <c r="P299" s="83"/>
      <c r="Q299" s="83"/>
      <c r="R299" s="83"/>
      <c r="S299" s="83"/>
      <c r="T299" s="83"/>
      <c r="U299" s="83"/>
      <c r="V299" s="5" t="str">
        <f t="shared" si="128"/>
        <v/>
      </c>
      <c r="W299" s="41" t="s">
        <v>103</v>
      </c>
      <c r="X299" s="41" t="s">
        <v>103</v>
      </c>
      <c r="Y299" s="41"/>
      <c r="Z299" s="41"/>
      <c r="AA299" s="41"/>
      <c r="AB299" s="41"/>
      <c r="AC299" s="41"/>
      <c r="AD299" s="41"/>
      <c r="AE299" s="5" t="str">
        <f t="shared" si="129"/>
        <v/>
      </c>
      <c r="AF299" s="41" t="s">
        <v>103</v>
      </c>
      <c r="AG299" s="41" t="s">
        <v>103</v>
      </c>
      <c r="AH299" s="41"/>
      <c r="AI299" s="41"/>
      <c r="AJ299" s="41"/>
      <c r="AK299" s="41"/>
      <c r="AL299" s="41"/>
      <c r="AM299" s="41"/>
      <c r="AN299" s="41">
        <v>30.791788856304986</v>
      </c>
      <c r="AO299" s="41">
        <v>682</v>
      </c>
      <c r="AP299" s="110" t="s">
        <v>103</v>
      </c>
      <c r="AQ299" s="110" t="s">
        <v>103</v>
      </c>
      <c r="AR299" s="126" t="str">
        <f t="shared" si="130"/>
        <v/>
      </c>
      <c r="AS299" s="126" t="str">
        <f t="shared" si="131"/>
        <v/>
      </c>
      <c r="AT299" s="45">
        <v>778</v>
      </c>
      <c r="AU299" s="128" t="s">
        <v>103</v>
      </c>
      <c r="AV299" s="128" t="s">
        <v>103</v>
      </c>
      <c r="AW299" s="126" t="str">
        <f t="shared" si="132"/>
        <v/>
      </c>
      <c r="AX299" s="126" t="str">
        <f t="shared" si="133"/>
        <v/>
      </c>
      <c r="AY299" s="64" t="str">
        <f t="shared" si="134"/>
        <v/>
      </c>
      <c r="AZ299" s="97">
        <v>81.41</v>
      </c>
      <c r="BA299" s="68"/>
      <c r="BB299" s="68"/>
      <c r="BC299" s="68"/>
      <c r="BD299" s="68"/>
      <c r="BE299" s="15"/>
      <c r="BF299" s="5">
        <f t="shared" si="135"/>
        <v>8854</v>
      </c>
      <c r="BG299" s="42">
        <v>0</v>
      </c>
      <c r="BH299" s="42">
        <v>2352</v>
      </c>
      <c r="BI299" s="42"/>
      <c r="BJ299" s="42"/>
      <c r="BK299" s="42">
        <v>6502</v>
      </c>
      <c r="BL299" s="42"/>
      <c r="BM299" s="15"/>
    </row>
    <row r="300" spans="1:65" outlineLevel="5" x14ac:dyDescent="0.3">
      <c r="A300" s="22">
        <f t="shared" si="106"/>
        <v>9</v>
      </c>
      <c r="B300" s="9">
        <f t="shared" si="121"/>
        <v>45543</v>
      </c>
      <c r="C300" s="150">
        <v>336026</v>
      </c>
      <c r="D300" s="64">
        <f t="shared" si="126"/>
        <v>36.299999999999997</v>
      </c>
      <c r="E300" s="12">
        <v>36</v>
      </c>
      <c r="F300" s="12">
        <v>36.5</v>
      </c>
      <c r="G300" s="12"/>
      <c r="H300" s="12"/>
      <c r="I300" s="12"/>
      <c r="J300" s="12"/>
      <c r="K300" s="12"/>
      <c r="L300" s="12"/>
      <c r="M300" s="74">
        <f t="shared" si="127"/>
        <v>7.2</v>
      </c>
      <c r="N300" s="83">
        <v>7.21</v>
      </c>
      <c r="O300" s="83">
        <v>7.2</v>
      </c>
      <c r="P300" s="83"/>
      <c r="Q300" s="83"/>
      <c r="R300" s="83"/>
      <c r="S300" s="83"/>
      <c r="T300" s="83"/>
      <c r="U300" s="83"/>
      <c r="V300" s="5" t="str">
        <f t="shared" si="128"/>
        <v/>
      </c>
      <c r="W300" s="41" t="s">
        <v>103</v>
      </c>
      <c r="X300" s="41" t="s">
        <v>103</v>
      </c>
      <c r="Y300" s="41"/>
      <c r="Z300" s="41"/>
      <c r="AA300" s="41"/>
      <c r="AB300" s="41"/>
      <c r="AC300" s="41"/>
      <c r="AD300" s="41"/>
      <c r="AE300" s="5" t="str">
        <f t="shared" si="129"/>
        <v/>
      </c>
      <c r="AF300" s="41" t="s">
        <v>103</v>
      </c>
      <c r="AG300" s="41" t="s">
        <v>103</v>
      </c>
      <c r="AH300" s="41"/>
      <c r="AI300" s="41"/>
      <c r="AJ300" s="41"/>
      <c r="AK300" s="41"/>
      <c r="AL300" s="41"/>
      <c r="AM300" s="41"/>
      <c r="AN300" s="41">
        <v>26.2828535669587</v>
      </c>
      <c r="AO300" s="41">
        <v>799</v>
      </c>
      <c r="AP300" s="110" t="s">
        <v>103</v>
      </c>
      <c r="AQ300" s="110" t="s">
        <v>103</v>
      </c>
      <c r="AR300" s="126" t="str">
        <f t="shared" si="130"/>
        <v/>
      </c>
      <c r="AS300" s="126" t="str">
        <f t="shared" si="131"/>
        <v/>
      </c>
      <c r="AT300" s="45">
        <v>833</v>
      </c>
      <c r="AU300" s="128" t="s">
        <v>103</v>
      </c>
      <c r="AV300" s="128" t="s">
        <v>103</v>
      </c>
      <c r="AW300" s="126" t="str">
        <f t="shared" si="132"/>
        <v/>
      </c>
      <c r="AX300" s="126" t="str">
        <f t="shared" si="133"/>
        <v/>
      </c>
      <c r="AY300" s="64" t="str">
        <f t="shared" si="134"/>
        <v/>
      </c>
      <c r="AZ300" s="97">
        <v>80.739999999999995</v>
      </c>
      <c r="BA300" s="68"/>
      <c r="BB300" s="68"/>
      <c r="BC300" s="68"/>
      <c r="BD300" s="68"/>
      <c r="BE300" s="15"/>
      <c r="BF300" s="5">
        <f t="shared" si="135"/>
        <v>8793</v>
      </c>
      <c r="BG300" s="42">
        <v>0</v>
      </c>
      <c r="BH300" s="42">
        <v>2352</v>
      </c>
      <c r="BI300" s="42"/>
      <c r="BJ300" s="42"/>
      <c r="BK300" s="42">
        <v>6441</v>
      </c>
      <c r="BL300" s="42"/>
      <c r="BM300" s="15"/>
    </row>
    <row r="301" spans="1:65" outlineLevel="5" x14ac:dyDescent="0.3">
      <c r="A301" s="22">
        <f t="shared" si="106"/>
        <v>9</v>
      </c>
      <c r="B301" s="9">
        <f t="shared" si="121"/>
        <v>45544</v>
      </c>
      <c r="C301" s="150">
        <v>342762</v>
      </c>
      <c r="D301" s="64">
        <f t="shared" si="126"/>
        <v>36</v>
      </c>
      <c r="E301" s="12">
        <v>36</v>
      </c>
      <c r="F301" s="12">
        <v>36</v>
      </c>
      <c r="G301" s="12"/>
      <c r="H301" s="12"/>
      <c r="I301" s="12"/>
      <c r="J301" s="12"/>
      <c r="K301" s="12"/>
      <c r="L301" s="12"/>
      <c r="M301" s="74">
        <f t="shared" si="127"/>
        <v>7.2</v>
      </c>
      <c r="N301" s="83">
        <v>7.21</v>
      </c>
      <c r="O301" s="83">
        <v>7.2</v>
      </c>
      <c r="P301" s="83"/>
      <c r="Q301" s="83"/>
      <c r="R301" s="83"/>
      <c r="S301" s="83"/>
      <c r="T301" s="83"/>
      <c r="U301" s="83"/>
      <c r="V301" s="5" t="str">
        <f t="shared" si="128"/>
        <v/>
      </c>
      <c r="W301" s="41" t="s">
        <v>103</v>
      </c>
      <c r="X301" s="41" t="s">
        <v>103</v>
      </c>
      <c r="Y301" s="41"/>
      <c r="Z301" s="41"/>
      <c r="AA301" s="41"/>
      <c r="AB301" s="41"/>
      <c r="AC301" s="41"/>
      <c r="AD301" s="41"/>
      <c r="AE301" s="5" t="str">
        <f t="shared" si="129"/>
        <v/>
      </c>
      <c r="AF301" s="41" t="s">
        <v>103</v>
      </c>
      <c r="AG301" s="41" t="s">
        <v>103</v>
      </c>
      <c r="AH301" s="41"/>
      <c r="AI301" s="41"/>
      <c r="AJ301" s="41"/>
      <c r="AK301" s="41"/>
      <c r="AL301" s="41"/>
      <c r="AM301" s="41"/>
      <c r="AN301" s="41">
        <v>29.661016949152543</v>
      </c>
      <c r="AO301" s="41">
        <v>708</v>
      </c>
      <c r="AP301" s="110" t="s">
        <v>103</v>
      </c>
      <c r="AQ301" s="110" t="s">
        <v>103</v>
      </c>
      <c r="AR301" s="126" t="str">
        <f t="shared" si="130"/>
        <v/>
      </c>
      <c r="AS301" s="126" t="str">
        <f t="shared" si="131"/>
        <v/>
      </c>
      <c r="AT301" s="45">
        <v>784</v>
      </c>
      <c r="AU301" s="128" t="s">
        <v>103</v>
      </c>
      <c r="AV301" s="128" t="s">
        <v>103</v>
      </c>
      <c r="AW301" s="126" t="str">
        <f t="shared" si="132"/>
        <v/>
      </c>
      <c r="AX301" s="126" t="str">
        <f t="shared" si="133"/>
        <v/>
      </c>
      <c r="AY301" s="64" t="str">
        <f t="shared" si="134"/>
        <v/>
      </c>
      <c r="AZ301" s="97">
        <v>81.47</v>
      </c>
      <c r="BA301" s="68"/>
      <c r="BB301" s="68"/>
      <c r="BC301" s="68"/>
      <c r="BD301" s="68"/>
      <c r="BE301" s="15"/>
      <c r="BF301" s="5">
        <f t="shared" si="135"/>
        <v>8722</v>
      </c>
      <c r="BG301" s="42">
        <v>0</v>
      </c>
      <c r="BH301" s="42">
        <v>2352</v>
      </c>
      <c r="BI301" s="42"/>
      <c r="BJ301" s="42"/>
      <c r="BK301" s="42">
        <v>6370</v>
      </c>
      <c r="BL301" s="42"/>
      <c r="BM301" s="15"/>
    </row>
    <row r="302" spans="1:65" outlineLevel="5" x14ac:dyDescent="0.3">
      <c r="A302" s="22">
        <f t="shared" si="106"/>
        <v>9</v>
      </c>
      <c r="B302" s="9">
        <f t="shared" si="121"/>
        <v>45545</v>
      </c>
      <c r="C302" s="150">
        <v>317844</v>
      </c>
      <c r="D302" s="64">
        <f t="shared" si="126"/>
        <v>36</v>
      </c>
      <c r="E302" s="12">
        <v>36</v>
      </c>
      <c r="F302" s="12">
        <v>36</v>
      </c>
      <c r="G302" s="12"/>
      <c r="H302" s="12"/>
      <c r="I302" s="12"/>
      <c r="J302" s="12"/>
      <c r="K302" s="12"/>
      <c r="L302" s="12"/>
      <c r="M302" s="74">
        <f t="shared" si="127"/>
        <v>7.2</v>
      </c>
      <c r="N302" s="83">
        <v>7.2</v>
      </c>
      <c r="O302" s="83">
        <v>7.2</v>
      </c>
      <c r="P302" s="83"/>
      <c r="Q302" s="83"/>
      <c r="R302" s="83"/>
      <c r="S302" s="83"/>
      <c r="T302" s="83"/>
      <c r="U302" s="83"/>
      <c r="V302" s="5" t="str">
        <f t="shared" si="128"/>
        <v/>
      </c>
      <c r="W302" s="41" t="s">
        <v>103</v>
      </c>
      <c r="X302" s="41" t="s">
        <v>103</v>
      </c>
      <c r="Y302" s="41"/>
      <c r="Z302" s="41"/>
      <c r="AA302" s="41"/>
      <c r="AB302" s="41"/>
      <c r="AC302" s="41"/>
      <c r="AD302" s="41"/>
      <c r="AE302" s="5" t="str">
        <f t="shared" si="129"/>
        <v/>
      </c>
      <c r="AF302" s="41" t="s">
        <v>103</v>
      </c>
      <c r="AG302" s="41" t="s">
        <v>103</v>
      </c>
      <c r="AH302" s="41"/>
      <c r="AI302" s="41"/>
      <c r="AJ302" s="41"/>
      <c r="AK302" s="41"/>
      <c r="AL302" s="41"/>
      <c r="AM302" s="41"/>
      <c r="AN302" s="41">
        <v>26.785714285714285</v>
      </c>
      <c r="AO302" s="41">
        <v>784</v>
      </c>
      <c r="AP302" s="110" t="s">
        <v>103</v>
      </c>
      <c r="AQ302" s="110" t="s">
        <v>103</v>
      </c>
      <c r="AR302" s="126" t="str">
        <f t="shared" si="130"/>
        <v/>
      </c>
      <c r="AS302" s="126" t="str">
        <f t="shared" si="131"/>
        <v/>
      </c>
      <c r="AT302" s="45">
        <v>823</v>
      </c>
      <c r="AU302" s="128" t="s">
        <v>103</v>
      </c>
      <c r="AV302" s="128" t="s">
        <v>103</v>
      </c>
      <c r="AW302" s="126" t="str">
        <f t="shared" si="132"/>
        <v/>
      </c>
      <c r="AX302" s="126" t="str">
        <f t="shared" si="133"/>
        <v/>
      </c>
      <c r="AY302" s="64" t="str">
        <f t="shared" si="134"/>
        <v/>
      </c>
      <c r="AZ302" s="97">
        <v>81.27</v>
      </c>
      <c r="BA302" s="68"/>
      <c r="BB302" s="68"/>
      <c r="BC302" s="68"/>
      <c r="BD302" s="68"/>
      <c r="BE302" s="15"/>
      <c r="BF302" s="5">
        <f t="shared" si="135"/>
        <v>8705</v>
      </c>
      <c r="BG302" s="42">
        <v>0</v>
      </c>
      <c r="BH302" s="42">
        <v>2352</v>
      </c>
      <c r="BI302" s="42"/>
      <c r="BJ302" s="42"/>
      <c r="BK302" s="42">
        <v>6353</v>
      </c>
      <c r="BL302" s="42"/>
      <c r="BM302" s="15"/>
    </row>
    <row r="303" spans="1:65" outlineLevel="5" x14ac:dyDescent="0.3">
      <c r="A303" s="22">
        <f t="shared" si="106"/>
        <v>9</v>
      </c>
      <c r="B303" s="9">
        <f t="shared" si="121"/>
        <v>45546</v>
      </c>
      <c r="C303" s="150">
        <v>352530</v>
      </c>
      <c r="D303" s="64">
        <f t="shared" si="126"/>
        <v>36</v>
      </c>
      <c r="E303" s="12">
        <v>36</v>
      </c>
      <c r="F303" s="12">
        <v>36</v>
      </c>
      <c r="G303" s="12"/>
      <c r="H303" s="12"/>
      <c r="I303" s="12"/>
      <c r="J303" s="12"/>
      <c r="K303" s="12"/>
      <c r="L303" s="12"/>
      <c r="M303" s="74">
        <f t="shared" si="127"/>
        <v>7.2</v>
      </c>
      <c r="N303" s="83">
        <v>7.21</v>
      </c>
      <c r="O303" s="83">
        <v>7.22</v>
      </c>
      <c r="P303" s="83"/>
      <c r="Q303" s="83"/>
      <c r="R303" s="83"/>
      <c r="S303" s="83"/>
      <c r="T303" s="83"/>
      <c r="U303" s="83"/>
      <c r="V303" s="5" t="str">
        <f t="shared" si="128"/>
        <v/>
      </c>
      <c r="W303" s="41" t="s">
        <v>103</v>
      </c>
      <c r="X303" s="41" t="s">
        <v>103</v>
      </c>
      <c r="Y303" s="41"/>
      <c r="Z303" s="41"/>
      <c r="AA303" s="41"/>
      <c r="AB303" s="41"/>
      <c r="AC303" s="41"/>
      <c r="AD303" s="41"/>
      <c r="AE303" s="5" t="str">
        <f t="shared" si="129"/>
        <v/>
      </c>
      <c r="AF303" s="41" t="s">
        <v>103</v>
      </c>
      <c r="AG303" s="41" t="s">
        <v>103</v>
      </c>
      <c r="AH303" s="41"/>
      <c r="AI303" s="41"/>
      <c r="AJ303" s="41"/>
      <c r="AK303" s="41"/>
      <c r="AL303" s="41"/>
      <c r="AM303" s="41"/>
      <c r="AN303" s="41">
        <v>28</v>
      </c>
      <c r="AO303" s="41">
        <v>750</v>
      </c>
      <c r="AP303" s="110" t="s">
        <v>103</v>
      </c>
      <c r="AQ303" s="110" t="s">
        <v>103</v>
      </c>
      <c r="AR303" s="126" t="str">
        <f t="shared" si="130"/>
        <v/>
      </c>
      <c r="AS303" s="126" t="str">
        <f t="shared" si="131"/>
        <v/>
      </c>
      <c r="AT303" s="45">
        <v>828</v>
      </c>
      <c r="AU303" s="128" t="s">
        <v>103</v>
      </c>
      <c r="AV303" s="128" t="s">
        <v>103</v>
      </c>
      <c r="AW303" s="126" t="str">
        <f t="shared" si="132"/>
        <v/>
      </c>
      <c r="AX303" s="126" t="str">
        <f t="shared" si="133"/>
        <v/>
      </c>
      <c r="AY303" s="64" t="str">
        <f t="shared" si="134"/>
        <v/>
      </c>
      <c r="AZ303" s="97">
        <v>81.25</v>
      </c>
      <c r="BA303" s="68"/>
      <c r="BB303" s="68"/>
      <c r="BC303" s="68"/>
      <c r="BD303" s="68"/>
      <c r="BE303" s="15"/>
      <c r="BF303" s="5">
        <f t="shared" si="135"/>
        <v>10140</v>
      </c>
      <c r="BG303" s="42">
        <v>1398</v>
      </c>
      <c r="BH303" s="42">
        <v>2352</v>
      </c>
      <c r="BI303" s="42"/>
      <c r="BJ303" s="42"/>
      <c r="BK303" s="42">
        <v>6390</v>
      </c>
      <c r="BL303" s="42"/>
      <c r="BM303" s="15"/>
    </row>
    <row r="304" spans="1:65" outlineLevel="5" x14ac:dyDescent="0.3">
      <c r="A304" s="22">
        <f t="shared" si="106"/>
        <v>9</v>
      </c>
      <c r="B304" s="9">
        <f t="shared" si="121"/>
        <v>45547</v>
      </c>
      <c r="C304" s="150">
        <v>315820</v>
      </c>
      <c r="D304" s="64">
        <f t="shared" si="126"/>
        <v>35.299999999999997</v>
      </c>
      <c r="E304" s="12">
        <v>35</v>
      </c>
      <c r="F304" s="12">
        <v>35.5</v>
      </c>
      <c r="G304" s="12"/>
      <c r="H304" s="12"/>
      <c r="I304" s="12"/>
      <c r="J304" s="12"/>
      <c r="K304" s="12"/>
      <c r="L304" s="12"/>
      <c r="M304" s="74">
        <f t="shared" si="127"/>
        <v>7.2</v>
      </c>
      <c r="N304" s="83">
        <v>7.2</v>
      </c>
      <c r="O304" s="83">
        <v>7.21</v>
      </c>
      <c r="P304" s="83"/>
      <c r="Q304" s="83"/>
      <c r="R304" s="83"/>
      <c r="S304" s="83"/>
      <c r="T304" s="83"/>
      <c r="U304" s="83"/>
      <c r="V304" s="5">
        <f t="shared" si="128"/>
        <v>438.5</v>
      </c>
      <c r="W304" s="41">
        <v>387</v>
      </c>
      <c r="X304" s="41">
        <v>490</v>
      </c>
      <c r="Y304" s="41"/>
      <c r="Z304" s="41"/>
      <c r="AA304" s="41"/>
      <c r="AB304" s="41"/>
      <c r="AC304" s="41"/>
      <c r="AD304" s="41"/>
      <c r="AE304" s="5">
        <f t="shared" si="129"/>
        <v>5020</v>
      </c>
      <c r="AF304" s="41">
        <v>4840</v>
      </c>
      <c r="AG304" s="41">
        <v>5200</v>
      </c>
      <c r="AH304" s="41"/>
      <c r="AI304" s="41"/>
      <c r="AJ304" s="41"/>
      <c r="AK304" s="41"/>
      <c r="AL304" s="41"/>
      <c r="AM304" s="41"/>
      <c r="AN304" s="41">
        <v>29.49438202247191</v>
      </c>
      <c r="AO304" s="41">
        <v>712</v>
      </c>
      <c r="AP304" s="110">
        <v>4.01</v>
      </c>
      <c r="AQ304" s="110">
        <v>3.21</v>
      </c>
      <c r="AR304" s="126">
        <f t="shared" si="130"/>
        <v>80.049875311720697</v>
      </c>
      <c r="AS304" s="126">
        <f t="shared" si="131"/>
        <v>19.950124688279303</v>
      </c>
      <c r="AT304" s="45">
        <v>789</v>
      </c>
      <c r="AU304" s="128">
        <v>2.98</v>
      </c>
      <c r="AV304" s="128">
        <v>2</v>
      </c>
      <c r="AW304" s="126">
        <f t="shared" si="132"/>
        <v>67.114093959731548</v>
      </c>
      <c r="AX304" s="126">
        <f t="shared" si="133"/>
        <v>32.885906040268452</v>
      </c>
      <c r="AY304" s="64">
        <f t="shared" si="134"/>
        <v>49.138533918240178</v>
      </c>
      <c r="AZ304" s="97">
        <v>81.680000000000007</v>
      </c>
      <c r="BA304" s="68"/>
      <c r="BB304" s="68"/>
      <c r="BC304" s="68"/>
      <c r="BD304" s="68"/>
      <c r="BE304" s="15"/>
      <c r="BF304" s="5">
        <f t="shared" si="135"/>
        <v>12683</v>
      </c>
      <c r="BG304" s="153">
        <v>4144</v>
      </c>
      <c r="BH304" s="42">
        <v>2333</v>
      </c>
      <c r="BI304" s="42"/>
      <c r="BJ304" s="42"/>
      <c r="BK304" s="153">
        <v>6206</v>
      </c>
      <c r="BL304" s="42"/>
      <c r="BM304" s="15"/>
    </row>
    <row r="305" spans="1:65" outlineLevel="5" x14ac:dyDescent="0.3">
      <c r="A305" s="22">
        <f t="shared" si="106"/>
        <v>9</v>
      </c>
      <c r="B305" s="9">
        <f t="shared" si="121"/>
        <v>45548</v>
      </c>
      <c r="C305" s="150">
        <v>316913</v>
      </c>
      <c r="D305" s="64">
        <f t="shared" si="126"/>
        <v>35.299999999999997</v>
      </c>
      <c r="E305" s="12">
        <v>35</v>
      </c>
      <c r="F305" s="12">
        <v>35.5</v>
      </c>
      <c r="G305" s="12"/>
      <c r="H305" s="12"/>
      <c r="I305" s="12"/>
      <c r="J305" s="12"/>
      <c r="K305" s="12"/>
      <c r="L305" s="12"/>
      <c r="M305" s="74">
        <f t="shared" si="127"/>
        <v>7.2</v>
      </c>
      <c r="N305" s="83">
        <v>7.19</v>
      </c>
      <c r="O305" s="83">
        <v>7.2</v>
      </c>
      <c r="P305" s="83"/>
      <c r="Q305" s="83"/>
      <c r="R305" s="83"/>
      <c r="S305" s="83"/>
      <c r="T305" s="83"/>
      <c r="U305" s="83"/>
      <c r="V305" s="5" t="str">
        <f t="shared" si="128"/>
        <v/>
      </c>
      <c r="W305" s="41" t="s">
        <v>103</v>
      </c>
      <c r="X305" s="41" t="s">
        <v>103</v>
      </c>
      <c r="Y305" s="41"/>
      <c r="Z305" s="41"/>
      <c r="AA305" s="41"/>
      <c r="AB305" s="41"/>
      <c r="AC305" s="41"/>
      <c r="AD305" s="41"/>
      <c r="AE305" s="5" t="str">
        <f t="shared" si="129"/>
        <v/>
      </c>
      <c r="AF305" s="41" t="s">
        <v>103</v>
      </c>
      <c r="AG305" s="41" t="s">
        <v>103</v>
      </c>
      <c r="AH305" s="41"/>
      <c r="AI305" s="41"/>
      <c r="AJ305" s="41"/>
      <c r="AK305" s="41"/>
      <c r="AL305" s="41"/>
      <c r="AM305" s="41"/>
      <c r="AN305" s="41">
        <v>31.818181818181817</v>
      </c>
      <c r="AO305" s="41">
        <v>660</v>
      </c>
      <c r="AP305" s="110" t="s">
        <v>103</v>
      </c>
      <c r="AQ305" s="110" t="s">
        <v>103</v>
      </c>
      <c r="AR305" s="126" t="str">
        <f t="shared" si="130"/>
        <v/>
      </c>
      <c r="AS305" s="126" t="str">
        <f t="shared" si="131"/>
        <v/>
      </c>
      <c r="AT305" s="45">
        <v>743</v>
      </c>
      <c r="AU305" s="128" t="s">
        <v>103</v>
      </c>
      <c r="AV305" s="128" t="s">
        <v>103</v>
      </c>
      <c r="AW305" s="126" t="str">
        <f t="shared" si="132"/>
        <v/>
      </c>
      <c r="AX305" s="126" t="str">
        <f t="shared" si="133"/>
        <v/>
      </c>
      <c r="AY305" s="64" t="str">
        <f t="shared" si="134"/>
        <v/>
      </c>
      <c r="AZ305" s="97">
        <v>81.400000000000006</v>
      </c>
      <c r="BA305" s="68">
        <v>64.39</v>
      </c>
      <c r="BB305" s="68">
        <v>32.049999999999997</v>
      </c>
      <c r="BC305" s="68">
        <v>2335</v>
      </c>
      <c r="BD305" s="68"/>
      <c r="BE305" s="15"/>
      <c r="BF305" s="5">
        <f t="shared" si="135"/>
        <v>10595</v>
      </c>
      <c r="BG305" s="42">
        <v>2708</v>
      </c>
      <c r="BH305" s="42">
        <v>1545</v>
      </c>
      <c r="BI305" s="42"/>
      <c r="BJ305" s="42"/>
      <c r="BK305" s="42">
        <v>6342</v>
      </c>
      <c r="BL305" s="42"/>
      <c r="BM305" s="15"/>
    </row>
    <row r="306" spans="1:65" outlineLevel="5" x14ac:dyDescent="0.3">
      <c r="A306" s="22">
        <f t="shared" si="106"/>
        <v>9</v>
      </c>
      <c r="B306" s="9">
        <f t="shared" si="121"/>
        <v>45549</v>
      </c>
      <c r="C306" s="150">
        <v>328940</v>
      </c>
      <c r="D306" s="64">
        <f t="shared" si="126"/>
        <v>35.5</v>
      </c>
      <c r="E306" s="12">
        <v>35</v>
      </c>
      <c r="F306" s="12">
        <v>36</v>
      </c>
      <c r="G306" s="12"/>
      <c r="H306" s="12"/>
      <c r="I306" s="12"/>
      <c r="J306" s="12"/>
      <c r="K306" s="12"/>
      <c r="L306" s="12"/>
      <c r="M306" s="74">
        <f t="shared" si="127"/>
        <v>7.2</v>
      </c>
      <c r="N306" s="83">
        <v>7.15</v>
      </c>
      <c r="O306" s="83">
        <v>7.18</v>
      </c>
      <c r="P306" s="83"/>
      <c r="Q306" s="83"/>
      <c r="R306" s="83"/>
      <c r="S306" s="83"/>
      <c r="T306" s="83"/>
      <c r="U306" s="83"/>
      <c r="V306" s="5" t="str">
        <f t="shared" si="128"/>
        <v/>
      </c>
      <c r="W306" s="41" t="s">
        <v>103</v>
      </c>
      <c r="X306" s="41" t="s">
        <v>103</v>
      </c>
      <c r="Y306" s="41"/>
      <c r="Z306" s="41"/>
      <c r="AA306" s="41"/>
      <c r="AB306" s="41"/>
      <c r="AC306" s="41"/>
      <c r="AD306" s="41"/>
      <c r="AE306" s="5" t="str">
        <f t="shared" si="129"/>
        <v/>
      </c>
      <c r="AF306" s="41" t="s">
        <v>103</v>
      </c>
      <c r="AG306" s="41" t="s">
        <v>103</v>
      </c>
      <c r="AH306" s="41"/>
      <c r="AI306" s="41"/>
      <c r="AJ306" s="41"/>
      <c r="AK306" s="41"/>
      <c r="AL306" s="41"/>
      <c r="AM306" s="41"/>
      <c r="AN306" s="41">
        <v>28.846153846153847</v>
      </c>
      <c r="AO306" s="41">
        <v>728</v>
      </c>
      <c r="AP306" s="110" t="s">
        <v>103</v>
      </c>
      <c r="AQ306" s="110" t="s">
        <v>103</v>
      </c>
      <c r="AR306" s="126" t="str">
        <f t="shared" si="130"/>
        <v/>
      </c>
      <c r="AS306" s="126" t="str">
        <f t="shared" si="131"/>
        <v/>
      </c>
      <c r="AT306" s="45">
        <v>797</v>
      </c>
      <c r="AU306" s="128" t="s">
        <v>103</v>
      </c>
      <c r="AV306" s="128" t="s">
        <v>103</v>
      </c>
      <c r="AW306" s="126" t="str">
        <f t="shared" si="132"/>
        <v/>
      </c>
      <c r="AX306" s="126" t="str">
        <f t="shared" si="133"/>
        <v/>
      </c>
      <c r="AY306" s="64" t="str">
        <f t="shared" si="134"/>
        <v/>
      </c>
      <c r="AZ306" s="97">
        <v>81.16</v>
      </c>
      <c r="BA306" s="68"/>
      <c r="BB306" s="68"/>
      <c r="BC306" s="68"/>
      <c r="BD306" s="68"/>
      <c r="BE306" s="15"/>
      <c r="BF306" s="5">
        <f t="shared" si="135"/>
        <v>12150</v>
      </c>
      <c r="BG306" s="42">
        <v>3530</v>
      </c>
      <c r="BH306" s="42">
        <v>2352</v>
      </c>
      <c r="BI306" s="42"/>
      <c r="BJ306" s="42"/>
      <c r="BK306" s="42">
        <v>6268</v>
      </c>
      <c r="BL306" s="42"/>
      <c r="BM306" s="15"/>
    </row>
    <row r="307" spans="1:65" outlineLevel="5" x14ac:dyDescent="0.3">
      <c r="A307" s="22">
        <f t="shared" ref="A307:A378" si="136">MONTH(B307)</f>
        <v>9</v>
      </c>
      <c r="B307" s="9">
        <f t="shared" si="121"/>
        <v>45550</v>
      </c>
      <c r="C307" s="150">
        <v>340701</v>
      </c>
      <c r="D307" s="64">
        <f t="shared" si="126"/>
        <v>36</v>
      </c>
      <c r="E307" s="12">
        <v>36</v>
      </c>
      <c r="F307" s="12">
        <v>36</v>
      </c>
      <c r="G307" s="12"/>
      <c r="H307" s="12"/>
      <c r="I307" s="12"/>
      <c r="J307" s="12"/>
      <c r="K307" s="12"/>
      <c r="L307" s="12"/>
      <c r="M307" s="74">
        <f t="shared" si="127"/>
        <v>7.2</v>
      </c>
      <c r="N307" s="83">
        <v>7.15</v>
      </c>
      <c r="O307" s="83">
        <v>7.17</v>
      </c>
      <c r="P307" s="83"/>
      <c r="Q307" s="83"/>
      <c r="R307" s="83"/>
      <c r="S307" s="83"/>
      <c r="T307" s="83"/>
      <c r="U307" s="83"/>
      <c r="V307" s="5" t="str">
        <f t="shared" si="128"/>
        <v/>
      </c>
      <c r="W307" s="41" t="s">
        <v>103</v>
      </c>
      <c r="X307" s="41" t="s">
        <v>103</v>
      </c>
      <c r="Y307" s="41"/>
      <c r="Z307" s="41"/>
      <c r="AA307" s="41"/>
      <c r="AB307" s="41"/>
      <c r="AC307" s="41"/>
      <c r="AD307" s="41"/>
      <c r="AE307" s="5" t="str">
        <f t="shared" si="129"/>
        <v/>
      </c>
      <c r="AF307" s="41" t="s">
        <v>103</v>
      </c>
      <c r="AG307" s="41" t="s">
        <v>103</v>
      </c>
      <c r="AH307" s="41"/>
      <c r="AI307" s="41"/>
      <c r="AJ307" s="41"/>
      <c r="AK307" s="41"/>
      <c r="AL307" s="41"/>
      <c r="AM307" s="41"/>
      <c r="AN307" s="41">
        <v>27.777777777777779</v>
      </c>
      <c r="AO307" s="41">
        <v>756</v>
      </c>
      <c r="AP307" s="110" t="s">
        <v>103</v>
      </c>
      <c r="AQ307" s="110" t="s">
        <v>103</v>
      </c>
      <c r="AR307" s="126" t="str">
        <f t="shared" si="130"/>
        <v/>
      </c>
      <c r="AS307" s="126" t="str">
        <f t="shared" si="131"/>
        <v/>
      </c>
      <c r="AT307" s="45">
        <v>812</v>
      </c>
      <c r="AU307" s="128" t="s">
        <v>103</v>
      </c>
      <c r="AV307" s="128" t="s">
        <v>103</v>
      </c>
      <c r="AW307" s="126" t="str">
        <f t="shared" si="132"/>
        <v/>
      </c>
      <c r="AX307" s="126" t="str">
        <f t="shared" si="133"/>
        <v/>
      </c>
      <c r="AY307" s="64" t="str">
        <f t="shared" si="134"/>
        <v/>
      </c>
      <c r="AZ307" s="97">
        <v>81.53</v>
      </c>
      <c r="BA307" s="68"/>
      <c r="BB307" s="68"/>
      <c r="BC307" s="68"/>
      <c r="BD307" s="68"/>
      <c r="BE307" s="15"/>
      <c r="BF307" s="5">
        <f t="shared" si="135"/>
        <v>12361</v>
      </c>
      <c r="BG307" s="42">
        <v>3731</v>
      </c>
      <c r="BH307" s="42">
        <v>2352</v>
      </c>
      <c r="BI307" s="42"/>
      <c r="BJ307" s="42"/>
      <c r="BK307" s="42">
        <v>6278</v>
      </c>
      <c r="BL307" s="42"/>
      <c r="BM307" s="15"/>
    </row>
    <row r="308" spans="1:65" outlineLevel="5" x14ac:dyDescent="0.3">
      <c r="A308" s="22">
        <f t="shared" si="136"/>
        <v>9</v>
      </c>
      <c r="B308" s="9">
        <f t="shared" si="121"/>
        <v>45551</v>
      </c>
      <c r="C308" s="150">
        <v>361087</v>
      </c>
      <c r="D308" s="64">
        <f t="shared" si="126"/>
        <v>35</v>
      </c>
      <c r="E308" s="12">
        <v>35</v>
      </c>
      <c r="F308" s="12">
        <v>35</v>
      </c>
      <c r="G308" s="12"/>
      <c r="H308" s="12"/>
      <c r="I308" s="12"/>
      <c r="J308" s="12"/>
      <c r="K308" s="12"/>
      <c r="L308" s="12"/>
      <c r="M308" s="74">
        <f t="shared" si="127"/>
        <v>7.1</v>
      </c>
      <c r="N308" s="83">
        <v>7.1</v>
      </c>
      <c r="O308" s="83">
        <v>7.14</v>
      </c>
      <c r="P308" s="83"/>
      <c r="Q308" s="83"/>
      <c r="R308" s="83"/>
      <c r="S308" s="83"/>
      <c r="T308" s="83"/>
      <c r="U308" s="83"/>
      <c r="V308" s="5" t="str">
        <f t="shared" si="128"/>
        <v/>
      </c>
      <c r="W308" s="41" t="s">
        <v>103</v>
      </c>
      <c r="X308" s="41" t="s">
        <v>103</v>
      </c>
      <c r="Y308" s="41"/>
      <c r="Z308" s="41"/>
      <c r="AA308" s="41"/>
      <c r="AB308" s="41"/>
      <c r="AC308" s="41"/>
      <c r="AD308" s="41"/>
      <c r="AE308" s="5" t="str">
        <f t="shared" si="129"/>
        <v/>
      </c>
      <c r="AF308" s="41" t="s">
        <v>103</v>
      </c>
      <c r="AG308" s="41" t="s">
        <v>103</v>
      </c>
      <c r="AH308" s="41"/>
      <c r="AI308" s="41"/>
      <c r="AJ308" s="41"/>
      <c r="AK308" s="41"/>
      <c r="AL308" s="41"/>
      <c r="AM308" s="41"/>
      <c r="AN308" s="41">
        <v>28.378378378378379</v>
      </c>
      <c r="AO308" s="41">
        <v>740</v>
      </c>
      <c r="AP308" s="110" t="s">
        <v>103</v>
      </c>
      <c r="AQ308" s="110" t="s">
        <v>103</v>
      </c>
      <c r="AR308" s="126" t="str">
        <f t="shared" si="130"/>
        <v/>
      </c>
      <c r="AS308" s="126" t="str">
        <f t="shared" si="131"/>
        <v/>
      </c>
      <c r="AT308" s="45">
        <v>789</v>
      </c>
      <c r="AU308" s="128" t="s">
        <v>103</v>
      </c>
      <c r="AV308" s="128" t="s">
        <v>103</v>
      </c>
      <c r="AW308" s="126" t="str">
        <f t="shared" si="132"/>
        <v/>
      </c>
      <c r="AX308" s="126" t="str">
        <f t="shared" si="133"/>
        <v/>
      </c>
      <c r="AY308" s="64" t="str">
        <f t="shared" si="134"/>
        <v/>
      </c>
      <c r="AZ308" s="97">
        <v>81.27</v>
      </c>
      <c r="BA308" s="68"/>
      <c r="BB308" s="68"/>
      <c r="BC308" s="68"/>
      <c r="BD308" s="68"/>
      <c r="BE308" s="15"/>
      <c r="BF308" s="5">
        <f t="shared" si="135"/>
        <v>12028</v>
      </c>
      <c r="BG308" s="42">
        <v>3332</v>
      </c>
      <c r="BH308" s="42">
        <v>2352</v>
      </c>
      <c r="BI308" s="42"/>
      <c r="BJ308" s="42"/>
      <c r="BK308" s="42">
        <v>6344</v>
      </c>
      <c r="BL308" s="42"/>
      <c r="BM308" s="15"/>
    </row>
    <row r="309" spans="1:65" outlineLevel="5" x14ac:dyDescent="0.3">
      <c r="A309" s="22">
        <f t="shared" si="136"/>
        <v>9</v>
      </c>
      <c r="B309" s="9">
        <f t="shared" si="121"/>
        <v>45552</v>
      </c>
      <c r="C309" s="150">
        <v>344630</v>
      </c>
      <c r="D309" s="64">
        <f t="shared" si="126"/>
        <v>34.5</v>
      </c>
      <c r="E309" s="12">
        <v>34.5</v>
      </c>
      <c r="F309" s="12">
        <v>34.5</v>
      </c>
      <c r="G309" s="12"/>
      <c r="H309" s="12"/>
      <c r="I309" s="12"/>
      <c r="J309" s="12"/>
      <c r="K309" s="12"/>
      <c r="L309" s="12"/>
      <c r="M309" s="74">
        <f t="shared" si="127"/>
        <v>7.1</v>
      </c>
      <c r="N309" s="83">
        <v>7.11</v>
      </c>
      <c r="O309" s="83">
        <v>7.17</v>
      </c>
      <c r="P309" s="83"/>
      <c r="Q309" s="83"/>
      <c r="R309" s="83"/>
      <c r="S309" s="83"/>
      <c r="T309" s="83"/>
      <c r="U309" s="83"/>
      <c r="V309" s="5" t="str">
        <f t="shared" si="128"/>
        <v/>
      </c>
      <c r="W309" s="41" t="s">
        <v>103</v>
      </c>
      <c r="X309" s="41" t="s">
        <v>103</v>
      </c>
      <c r="Y309" s="41"/>
      <c r="Z309" s="41"/>
      <c r="AA309" s="41"/>
      <c r="AB309" s="41"/>
      <c r="AC309" s="41"/>
      <c r="AD309" s="41"/>
      <c r="AE309" s="5" t="str">
        <f t="shared" si="129"/>
        <v/>
      </c>
      <c r="AF309" s="41" t="s">
        <v>103</v>
      </c>
      <c r="AG309" s="41" t="s">
        <v>103</v>
      </c>
      <c r="AH309" s="41"/>
      <c r="AI309" s="41"/>
      <c r="AJ309" s="41"/>
      <c r="AK309" s="41"/>
      <c r="AL309" s="41"/>
      <c r="AM309" s="41"/>
      <c r="AN309" s="41">
        <v>30.701754385964911</v>
      </c>
      <c r="AO309" s="41">
        <v>684</v>
      </c>
      <c r="AP309" s="110" t="s">
        <v>103</v>
      </c>
      <c r="AQ309" s="110" t="s">
        <v>103</v>
      </c>
      <c r="AR309" s="126" t="str">
        <f t="shared" si="130"/>
        <v/>
      </c>
      <c r="AS309" s="126" t="str">
        <f t="shared" si="131"/>
        <v/>
      </c>
      <c r="AT309" s="45">
        <v>756</v>
      </c>
      <c r="AU309" s="128" t="s">
        <v>103</v>
      </c>
      <c r="AV309" s="128" t="s">
        <v>103</v>
      </c>
      <c r="AW309" s="126" t="str">
        <f t="shared" si="132"/>
        <v/>
      </c>
      <c r="AX309" s="126" t="str">
        <f t="shared" si="133"/>
        <v/>
      </c>
      <c r="AY309" s="64" t="str">
        <f t="shared" si="134"/>
        <v/>
      </c>
      <c r="AZ309" s="97">
        <v>81.400000000000006</v>
      </c>
      <c r="BA309" s="68"/>
      <c r="BB309" s="68"/>
      <c r="BC309" s="68"/>
      <c r="BD309" s="68"/>
      <c r="BE309" s="15"/>
      <c r="BF309" s="5">
        <f t="shared" si="135"/>
        <v>12409</v>
      </c>
      <c r="BG309" s="153">
        <v>3711</v>
      </c>
      <c r="BH309" s="42">
        <v>2352</v>
      </c>
      <c r="BI309" s="42"/>
      <c r="BJ309" s="42"/>
      <c r="BK309" s="42">
        <v>6346</v>
      </c>
      <c r="BL309" s="42"/>
      <c r="BM309" s="15"/>
    </row>
    <row r="310" spans="1:65" outlineLevel="5" x14ac:dyDescent="0.3">
      <c r="A310" s="22">
        <f t="shared" si="136"/>
        <v>9</v>
      </c>
      <c r="B310" s="9">
        <f t="shared" si="121"/>
        <v>45553</v>
      </c>
      <c r="C310" s="150">
        <v>337992</v>
      </c>
      <c r="D310" s="64">
        <f t="shared" si="126"/>
        <v>35.5</v>
      </c>
      <c r="E310" s="12">
        <v>35</v>
      </c>
      <c r="F310" s="12">
        <v>36</v>
      </c>
      <c r="G310" s="12"/>
      <c r="H310" s="12"/>
      <c r="I310" s="12"/>
      <c r="J310" s="12"/>
      <c r="K310" s="12"/>
      <c r="L310" s="12"/>
      <c r="M310" s="74">
        <f t="shared" si="127"/>
        <v>7.1</v>
      </c>
      <c r="N310" s="83">
        <v>7.09</v>
      </c>
      <c r="O310" s="83">
        <v>7.12</v>
      </c>
      <c r="P310" s="83"/>
      <c r="Q310" s="83"/>
      <c r="R310" s="83"/>
      <c r="S310" s="83"/>
      <c r="T310" s="83"/>
      <c r="U310" s="83"/>
      <c r="V310" s="5" t="str">
        <f t="shared" si="128"/>
        <v/>
      </c>
      <c r="W310" s="41" t="s">
        <v>103</v>
      </c>
      <c r="X310" s="41" t="s">
        <v>103</v>
      </c>
      <c r="Y310" s="41"/>
      <c r="Z310" s="41"/>
      <c r="AA310" s="41"/>
      <c r="AB310" s="41"/>
      <c r="AC310" s="41"/>
      <c r="AD310" s="41"/>
      <c r="AE310" s="5" t="str">
        <f t="shared" si="129"/>
        <v/>
      </c>
      <c r="AF310" s="41" t="s">
        <v>103</v>
      </c>
      <c r="AG310" s="41" t="s">
        <v>103</v>
      </c>
      <c r="AH310" s="41"/>
      <c r="AI310" s="41"/>
      <c r="AJ310" s="41"/>
      <c r="AK310" s="41"/>
      <c r="AL310" s="41"/>
      <c r="AM310" s="41"/>
      <c r="AN310" s="41">
        <v>30.656934306569344</v>
      </c>
      <c r="AO310" s="41">
        <v>685</v>
      </c>
      <c r="AP310" s="110" t="s">
        <v>103</v>
      </c>
      <c r="AQ310" s="110" t="s">
        <v>103</v>
      </c>
      <c r="AR310" s="126" t="str">
        <f t="shared" si="130"/>
        <v/>
      </c>
      <c r="AS310" s="126" t="str">
        <f t="shared" si="131"/>
        <v/>
      </c>
      <c r="AT310" s="45">
        <v>758</v>
      </c>
      <c r="AU310" s="128" t="s">
        <v>103</v>
      </c>
      <c r="AV310" s="128" t="s">
        <v>103</v>
      </c>
      <c r="AW310" s="126" t="str">
        <f t="shared" si="132"/>
        <v/>
      </c>
      <c r="AX310" s="126" t="str">
        <f t="shared" si="133"/>
        <v/>
      </c>
      <c r="AY310" s="64" t="str">
        <f t="shared" si="134"/>
        <v/>
      </c>
      <c r="AZ310" s="97">
        <v>81.13</v>
      </c>
      <c r="BA310" s="68"/>
      <c r="BB310" s="68"/>
      <c r="BC310" s="68"/>
      <c r="BD310" s="68"/>
      <c r="BE310" s="15"/>
      <c r="BF310" s="5">
        <f t="shared" si="135"/>
        <v>12053</v>
      </c>
      <c r="BG310" s="42">
        <v>3358</v>
      </c>
      <c r="BH310" s="42">
        <v>2352</v>
      </c>
      <c r="BI310" s="42"/>
      <c r="BJ310" s="42"/>
      <c r="BK310" s="42">
        <v>6343</v>
      </c>
      <c r="BL310" s="42"/>
      <c r="BM310" s="15"/>
    </row>
    <row r="311" spans="1:65" outlineLevel="5" x14ac:dyDescent="0.3">
      <c r="A311" s="22">
        <f t="shared" si="136"/>
        <v>9</v>
      </c>
      <c r="B311" s="9">
        <f t="shared" si="121"/>
        <v>45554</v>
      </c>
      <c r="C311" s="150">
        <v>347317</v>
      </c>
      <c r="D311" s="64">
        <f t="shared" si="126"/>
        <v>35</v>
      </c>
      <c r="E311" s="12">
        <v>35</v>
      </c>
      <c r="F311" s="12">
        <v>35</v>
      </c>
      <c r="G311" s="12"/>
      <c r="H311" s="12"/>
      <c r="I311" s="12"/>
      <c r="J311" s="12"/>
      <c r="K311" s="12"/>
      <c r="L311" s="12"/>
      <c r="M311" s="74">
        <f t="shared" si="127"/>
        <v>7.1</v>
      </c>
      <c r="N311" s="83">
        <v>7.06</v>
      </c>
      <c r="O311" s="83">
        <v>7.1</v>
      </c>
      <c r="P311" s="83"/>
      <c r="Q311" s="83"/>
      <c r="R311" s="83"/>
      <c r="S311" s="83"/>
      <c r="T311" s="83"/>
      <c r="U311" s="83"/>
      <c r="V311" s="5">
        <f t="shared" si="128"/>
        <v>464.5</v>
      </c>
      <c r="W311" s="41">
        <v>439</v>
      </c>
      <c r="X311" s="41">
        <v>490</v>
      </c>
      <c r="Y311" s="41"/>
      <c r="Z311" s="41"/>
      <c r="AA311" s="41"/>
      <c r="AB311" s="41"/>
      <c r="AC311" s="41"/>
      <c r="AD311" s="41"/>
      <c r="AE311" s="5">
        <f t="shared" si="129"/>
        <v>4835</v>
      </c>
      <c r="AF311" s="41">
        <v>4380</v>
      </c>
      <c r="AG311" s="41">
        <v>5290</v>
      </c>
      <c r="AH311" s="41"/>
      <c r="AI311" s="41"/>
      <c r="AJ311" s="41"/>
      <c r="AK311" s="41"/>
      <c r="AL311" s="41"/>
      <c r="AM311" s="41"/>
      <c r="AN311" s="41">
        <v>28.037383177570092</v>
      </c>
      <c r="AO311" s="41">
        <v>749</v>
      </c>
      <c r="AP311" s="110">
        <v>3.77</v>
      </c>
      <c r="AQ311" s="110">
        <v>2.79</v>
      </c>
      <c r="AR311" s="126">
        <f t="shared" si="130"/>
        <v>74.0053050397878</v>
      </c>
      <c r="AS311" s="126">
        <f t="shared" si="131"/>
        <v>25.9946949602122</v>
      </c>
      <c r="AT311" s="45">
        <v>793</v>
      </c>
      <c r="AU311" s="128">
        <v>2.94</v>
      </c>
      <c r="AV311" s="128">
        <v>1.97</v>
      </c>
      <c r="AW311" s="126">
        <f t="shared" si="132"/>
        <v>67.006802721088434</v>
      </c>
      <c r="AX311" s="126">
        <f t="shared" si="133"/>
        <v>32.993197278911566</v>
      </c>
      <c r="AY311" s="64">
        <f t="shared" si="134"/>
        <v>28.662749879909853</v>
      </c>
      <c r="AZ311" s="97">
        <v>81.489999999999995</v>
      </c>
      <c r="BA311" s="68"/>
      <c r="BB311" s="68"/>
      <c r="BC311" s="68"/>
      <c r="BD311" s="68"/>
      <c r="BE311" s="15"/>
      <c r="BF311" s="5">
        <f t="shared" si="135"/>
        <v>11561</v>
      </c>
      <c r="BG311" s="42">
        <v>2824</v>
      </c>
      <c r="BH311" s="42">
        <v>2352</v>
      </c>
      <c r="BI311" s="42"/>
      <c r="BJ311" s="42"/>
      <c r="BK311" s="42">
        <v>6385</v>
      </c>
      <c r="BL311" s="42"/>
      <c r="BM311" s="15"/>
    </row>
    <row r="312" spans="1:65" outlineLevel="5" x14ac:dyDescent="0.3">
      <c r="A312" s="22">
        <f t="shared" si="136"/>
        <v>9</v>
      </c>
      <c r="B312" s="9">
        <f t="shared" si="121"/>
        <v>45555</v>
      </c>
      <c r="C312" s="150">
        <v>357785</v>
      </c>
      <c r="D312" s="64">
        <f t="shared" si="126"/>
        <v>36</v>
      </c>
      <c r="E312" s="12">
        <v>36</v>
      </c>
      <c r="F312" s="12">
        <v>36</v>
      </c>
      <c r="G312" s="12"/>
      <c r="H312" s="12"/>
      <c r="I312" s="12"/>
      <c r="J312" s="12"/>
      <c r="K312" s="12"/>
      <c r="L312" s="12"/>
      <c r="M312" s="74">
        <f t="shared" si="127"/>
        <v>7.1</v>
      </c>
      <c r="N312" s="83">
        <v>7.07</v>
      </c>
      <c r="O312" s="83">
        <v>7.14</v>
      </c>
      <c r="P312" s="83"/>
      <c r="Q312" s="83"/>
      <c r="R312" s="83"/>
      <c r="S312" s="83"/>
      <c r="T312" s="83"/>
      <c r="U312" s="83"/>
      <c r="V312" s="5" t="str">
        <f t="shared" si="128"/>
        <v/>
      </c>
      <c r="W312" s="41" t="s">
        <v>103</v>
      </c>
      <c r="X312" s="41" t="s">
        <v>103</v>
      </c>
      <c r="Y312" s="41"/>
      <c r="Z312" s="41"/>
      <c r="AA312" s="41"/>
      <c r="AB312" s="41"/>
      <c r="AC312" s="41"/>
      <c r="AD312" s="41"/>
      <c r="AE312" s="5" t="str">
        <f t="shared" si="129"/>
        <v/>
      </c>
      <c r="AF312" s="41" t="s">
        <v>103</v>
      </c>
      <c r="AG312" s="41" t="s">
        <v>103</v>
      </c>
      <c r="AH312" s="41"/>
      <c r="AI312" s="41"/>
      <c r="AJ312" s="41"/>
      <c r="AK312" s="41"/>
      <c r="AL312" s="41"/>
      <c r="AM312" s="41"/>
      <c r="AN312" s="41">
        <v>26.348808030112924</v>
      </c>
      <c r="AO312" s="41">
        <v>797</v>
      </c>
      <c r="AP312" s="110" t="s">
        <v>103</v>
      </c>
      <c r="AQ312" s="110" t="s">
        <v>103</v>
      </c>
      <c r="AR312" s="126" t="str">
        <f t="shared" si="130"/>
        <v/>
      </c>
      <c r="AS312" s="126" t="str">
        <f t="shared" si="131"/>
        <v/>
      </c>
      <c r="AT312" s="45">
        <v>829</v>
      </c>
      <c r="AU312" s="128" t="s">
        <v>103</v>
      </c>
      <c r="AV312" s="128" t="s">
        <v>103</v>
      </c>
      <c r="AW312" s="126" t="str">
        <f t="shared" si="132"/>
        <v/>
      </c>
      <c r="AX312" s="126" t="str">
        <f t="shared" si="133"/>
        <v/>
      </c>
      <c r="AY312" s="64" t="str">
        <f t="shared" si="134"/>
        <v/>
      </c>
      <c r="AZ312" s="97">
        <v>81.260000000000005</v>
      </c>
      <c r="BA312" s="68">
        <v>61.06</v>
      </c>
      <c r="BB312" s="68">
        <v>33.450000000000003</v>
      </c>
      <c r="BC312" s="68">
        <v>1089</v>
      </c>
      <c r="BD312" s="68"/>
      <c r="BE312" s="15"/>
      <c r="BF312" s="5">
        <f t="shared" si="135"/>
        <v>12981</v>
      </c>
      <c r="BG312" s="42">
        <v>4067</v>
      </c>
      <c r="BH312" s="42">
        <v>2351</v>
      </c>
      <c r="BI312" s="42"/>
      <c r="BJ312" s="42"/>
      <c r="BK312" s="42">
        <v>6563</v>
      </c>
      <c r="BL312" s="42"/>
      <c r="BM312" s="15"/>
    </row>
    <row r="313" spans="1:65" outlineLevel="5" x14ac:dyDescent="0.3">
      <c r="A313" s="22">
        <f t="shared" si="136"/>
        <v>9</v>
      </c>
      <c r="B313" s="9">
        <f t="shared" si="121"/>
        <v>45556</v>
      </c>
      <c r="C313" s="150">
        <v>395006</v>
      </c>
      <c r="D313" s="64">
        <f t="shared" si="126"/>
        <v>35.799999999999997</v>
      </c>
      <c r="E313" s="12">
        <v>36</v>
      </c>
      <c r="F313" s="12">
        <v>35.5</v>
      </c>
      <c r="G313" s="12"/>
      <c r="H313" s="12"/>
      <c r="I313" s="12"/>
      <c r="J313" s="12"/>
      <c r="K313" s="12"/>
      <c r="L313" s="12"/>
      <c r="M313" s="74">
        <f t="shared" si="127"/>
        <v>7.1</v>
      </c>
      <c r="N313" s="83">
        <v>7.03</v>
      </c>
      <c r="O313" s="83">
        <v>7.09</v>
      </c>
      <c r="P313" s="83"/>
      <c r="Q313" s="83"/>
      <c r="R313" s="83"/>
      <c r="S313" s="83"/>
      <c r="T313" s="83"/>
      <c r="U313" s="83"/>
      <c r="V313" s="5" t="str">
        <f t="shared" si="128"/>
        <v/>
      </c>
      <c r="W313" s="41" t="s">
        <v>103</v>
      </c>
      <c r="X313" s="41" t="s">
        <v>103</v>
      </c>
      <c r="Y313" s="41"/>
      <c r="Z313" s="41"/>
      <c r="AA313" s="41"/>
      <c r="AB313" s="41"/>
      <c r="AC313" s="41"/>
      <c r="AD313" s="41"/>
      <c r="AE313" s="5" t="str">
        <f t="shared" si="129"/>
        <v/>
      </c>
      <c r="AF313" s="41" t="s">
        <v>103</v>
      </c>
      <c r="AG313" s="41" t="s">
        <v>103</v>
      </c>
      <c r="AH313" s="41"/>
      <c r="AI313" s="41"/>
      <c r="AJ313" s="41"/>
      <c r="AK313" s="41"/>
      <c r="AL313" s="41"/>
      <c r="AM313" s="41"/>
      <c r="AN313" s="41">
        <v>38.112522686025407</v>
      </c>
      <c r="AO313" s="41">
        <v>551</v>
      </c>
      <c r="AP313" s="110" t="s">
        <v>103</v>
      </c>
      <c r="AQ313" s="110" t="s">
        <v>103</v>
      </c>
      <c r="AR313" s="126" t="str">
        <f t="shared" si="130"/>
        <v/>
      </c>
      <c r="AS313" s="126" t="str">
        <f t="shared" si="131"/>
        <v/>
      </c>
      <c r="AT313" s="45">
        <v>714</v>
      </c>
      <c r="AU313" s="128" t="s">
        <v>103</v>
      </c>
      <c r="AV313" s="128" t="s">
        <v>103</v>
      </c>
      <c r="AW313" s="126" t="str">
        <f t="shared" si="132"/>
        <v/>
      </c>
      <c r="AX313" s="126" t="str">
        <f t="shared" si="133"/>
        <v/>
      </c>
      <c r="AY313" s="64" t="str">
        <f t="shared" si="134"/>
        <v/>
      </c>
      <c r="AZ313" s="97">
        <v>80.95</v>
      </c>
      <c r="BA313" s="68"/>
      <c r="BB313" s="68"/>
      <c r="BC313" s="68"/>
      <c r="BD313" s="68"/>
      <c r="BE313" s="15"/>
      <c r="BF313" s="5">
        <f t="shared" si="135"/>
        <v>11835</v>
      </c>
      <c r="BG313" s="42">
        <v>3642</v>
      </c>
      <c r="BH313" s="42">
        <v>2352</v>
      </c>
      <c r="BI313" s="42"/>
      <c r="BJ313" s="42"/>
      <c r="BK313" s="153">
        <v>5841</v>
      </c>
      <c r="BL313" s="42"/>
      <c r="BM313" s="15"/>
    </row>
    <row r="314" spans="1:65" outlineLevel="5" x14ac:dyDescent="0.3">
      <c r="A314" s="22">
        <f t="shared" si="136"/>
        <v>9</v>
      </c>
      <c r="B314" s="9">
        <f t="shared" si="121"/>
        <v>45557</v>
      </c>
      <c r="C314" s="150">
        <v>391438</v>
      </c>
      <c r="D314" s="64">
        <f t="shared" si="126"/>
        <v>35.5</v>
      </c>
      <c r="E314" s="12">
        <v>36</v>
      </c>
      <c r="F314" s="12">
        <v>35</v>
      </c>
      <c r="G314" s="12"/>
      <c r="H314" s="12"/>
      <c r="I314" s="12"/>
      <c r="J314" s="12"/>
      <c r="K314" s="12"/>
      <c r="L314" s="12"/>
      <c r="M314" s="74">
        <f t="shared" si="127"/>
        <v>7.1</v>
      </c>
      <c r="N314" s="83">
        <v>7.09</v>
      </c>
      <c r="O314" s="83">
        <v>7.1</v>
      </c>
      <c r="P314" s="83"/>
      <c r="Q314" s="83"/>
      <c r="R314" s="83"/>
      <c r="S314" s="83"/>
      <c r="T314" s="83"/>
      <c r="U314" s="83"/>
      <c r="V314" s="5" t="str">
        <f t="shared" si="128"/>
        <v/>
      </c>
      <c r="W314" s="41" t="s">
        <v>103</v>
      </c>
      <c r="X314" s="41" t="s">
        <v>103</v>
      </c>
      <c r="Y314" s="41"/>
      <c r="Z314" s="41"/>
      <c r="AA314" s="41"/>
      <c r="AB314" s="41"/>
      <c r="AC314" s="41"/>
      <c r="AD314" s="41"/>
      <c r="AE314" s="5" t="str">
        <f t="shared" si="129"/>
        <v/>
      </c>
      <c r="AF314" s="41" t="s">
        <v>103</v>
      </c>
      <c r="AG314" s="41" t="s">
        <v>103</v>
      </c>
      <c r="AH314" s="41"/>
      <c r="AI314" s="41"/>
      <c r="AJ314" s="41"/>
      <c r="AK314" s="41"/>
      <c r="AL314" s="41"/>
      <c r="AM314" s="41"/>
      <c r="AN314" s="41">
        <v>28.571428571428573</v>
      </c>
      <c r="AO314" s="41">
        <v>735</v>
      </c>
      <c r="AP314" s="110" t="s">
        <v>103</v>
      </c>
      <c r="AQ314" s="110" t="s">
        <v>103</v>
      </c>
      <c r="AR314" s="126" t="str">
        <f t="shared" si="130"/>
        <v/>
      </c>
      <c r="AS314" s="126" t="str">
        <f t="shared" si="131"/>
        <v/>
      </c>
      <c r="AT314" s="45">
        <v>786</v>
      </c>
      <c r="AU314" s="128" t="s">
        <v>103</v>
      </c>
      <c r="AV314" s="128" t="s">
        <v>103</v>
      </c>
      <c r="AW314" s="126" t="str">
        <f t="shared" si="132"/>
        <v/>
      </c>
      <c r="AX314" s="126" t="str">
        <f t="shared" si="133"/>
        <v/>
      </c>
      <c r="AY314" s="64" t="str">
        <f t="shared" si="134"/>
        <v/>
      </c>
      <c r="AZ314" s="97">
        <v>80.959999999999994</v>
      </c>
      <c r="BA314" s="68"/>
      <c r="BB314" s="68"/>
      <c r="BC314" s="68"/>
      <c r="BD314" s="68"/>
      <c r="BE314" s="15"/>
      <c r="BF314" s="5">
        <f t="shared" si="135"/>
        <v>9917</v>
      </c>
      <c r="BG314" s="42">
        <v>817</v>
      </c>
      <c r="BH314" s="42">
        <v>2352</v>
      </c>
      <c r="BI314" s="42"/>
      <c r="BJ314" s="42"/>
      <c r="BK314" s="42">
        <v>6748</v>
      </c>
      <c r="BL314" s="42"/>
      <c r="BM314" s="15"/>
    </row>
    <row r="315" spans="1:65" outlineLevel="5" x14ac:dyDescent="0.3">
      <c r="A315" s="22">
        <f t="shared" si="136"/>
        <v>9</v>
      </c>
      <c r="B315" s="9">
        <f t="shared" si="121"/>
        <v>45558</v>
      </c>
      <c r="C315" s="150">
        <v>391141</v>
      </c>
      <c r="D315" s="64">
        <f t="shared" si="126"/>
        <v>35</v>
      </c>
      <c r="E315" s="12">
        <v>35</v>
      </c>
      <c r="F315" s="12">
        <v>35</v>
      </c>
      <c r="G315" s="12"/>
      <c r="H315" s="12"/>
      <c r="I315" s="12"/>
      <c r="J315" s="12"/>
      <c r="K315" s="12"/>
      <c r="L315" s="12"/>
      <c r="M315" s="74">
        <f t="shared" si="127"/>
        <v>7.1</v>
      </c>
      <c r="N315" s="83">
        <v>7.11</v>
      </c>
      <c r="O315" s="83">
        <v>7.1</v>
      </c>
      <c r="P315" s="83"/>
      <c r="Q315" s="83"/>
      <c r="R315" s="83"/>
      <c r="S315" s="83"/>
      <c r="T315" s="83"/>
      <c r="U315" s="83"/>
      <c r="V315" s="5" t="str">
        <f t="shared" si="128"/>
        <v/>
      </c>
      <c r="W315" s="41" t="s">
        <v>103</v>
      </c>
      <c r="X315" s="41" t="s">
        <v>103</v>
      </c>
      <c r="Y315" s="41"/>
      <c r="Z315" s="41"/>
      <c r="AA315" s="41"/>
      <c r="AB315" s="41"/>
      <c r="AC315" s="41"/>
      <c r="AD315" s="41"/>
      <c r="AE315" s="5" t="str">
        <f t="shared" si="129"/>
        <v/>
      </c>
      <c r="AF315" s="41" t="s">
        <v>103</v>
      </c>
      <c r="AG315" s="41" t="s">
        <v>103</v>
      </c>
      <c r="AH315" s="41"/>
      <c r="AI315" s="41"/>
      <c r="AJ315" s="41"/>
      <c r="AK315" s="41"/>
      <c r="AL315" s="41"/>
      <c r="AM315" s="41"/>
      <c r="AN315" s="41">
        <v>27.34375</v>
      </c>
      <c r="AO315" s="41">
        <v>768</v>
      </c>
      <c r="AP315" s="110" t="s">
        <v>103</v>
      </c>
      <c r="AQ315" s="110" t="s">
        <v>103</v>
      </c>
      <c r="AR315" s="126" t="str">
        <f t="shared" si="130"/>
        <v/>
      </c>
      <c r="AS315" s="126" t="str">
        <f t="shared" si="131"/>
        <v/>
      </c>
      <c r="AT315" s="45">
        <v>812</v>
      </c>
      <c r="AU315" s="128" t="s">
        <v>103</v>
      </c>
      <c r="AV315" s="128" t="s">
        <v>103</v>
      </c>
      <c r="AW315" s="126" t="str">
        <f t="shared" si="132"/>
        <v/>
      </c>
      <c r="AX315" s="126" t="str">
        <f t="shared" si="133"/>
        <v/>
      </c>
      <c r="AY315" s="64" t="str">
        <f t="shared" si="134"/>
        <v/>
      </c>
      <c r="AZ315" s="97">
        <v>81.180000000000007</v>
      </c>
      <c r="BA315" s="68"/>
      <c r="BB315" s="68"/>
      <c r="BC315" s="68"/>
      <c r="BD315" s="68"/>
      <c r="BE315" s="15"/>
      <c r="BF315" s="5">
        <f t="shared" si="135"/>
        <v>10729</v>
      </c>
      <c r="BG315" s="42">
        <v>1896</v>
      </c>
      <c r="BH315" s="42">
        <v>2352</v>
      </c>
      <c r="BI315" s="42"/>
      <c r="BJ315" s="42"/>
      <c r="BK315" s="42">
        <v>6481</v>
      </c>
      <c r="BL315" s="42"/>
      <c r="BM315" s="15"/>
    </row>
    <row r="316" spans="1:65" outlineLevel="5" x14ac:dyDescent="0.3">
      <c r="A316" s="22">
        <f t="shared" si="136"/>
        <v>9</v>
      </c>
      <c r="B316" s="9">
        <f t="shared" si="121"/>
        <v>45559</v>
      </c>
      <c r="C316" s="150">
        <v>387160</v>
      </c>
      <c r="D316" s="64">
        <f t="shared" si="126"/>
        <v>35.799999999999997</v>
      </c>
      <c r="E316" s="12">
        <v>35.5</v>
      </c>
      <c r="F316" s="12">
        <v>36</v>
      </c>
      <c r="G316" s="12"/>
      <c r="H316" s="12"/>
      <c r="I316" s="12"/>
      <c r="J316" s="12"/>
      <c r="K316" s="12"/>
      <c r="L316" s="12"/>
      <c r="M316" s="74">
        <f t="shared" si="127"/>
        <v>7.1</v>
      </c>
      <c r="N316" s="83">
        <v>7.12</v>
      </c>
      <c r="O316" s="83">
        <v>7.1</v>
      </c>
      <c r="P316" s="83"/>
      <c r="Q316" s="83"/>
      <c r="R316" s="83"/>
      <c r="S316" s="83"/>
      <c r="T316" s="83"/>
      <c r="U316" s="83"/>
      <c r="V316" s="5" t="str">
        <f t="shared" si="128"/>
        <v/>
      </c>
      <c r="W316" s="41" t="s">
        <v>103</v>
      </c>
      <c r="X316" s="41" t="s">
        <v>103</v>
      </c>
      <c r="Y316" s="41"/>
      <c r="Z316" s="41"/>
      <c r="AA316" s="41"/>
      <c r="AB316" s="41"/>
      <c r="AC316" s="41"/>
      <c r="AD316" s="41"/>
      <c r="AE316" s="5" t="str">
        <f t="shared" si="129"/>
        <v/>
      </c>
      <c r="AF316" s="41" t="s">
        <v>103</v>
      </c>
      <c r="AG316" s="41" t="s">
        <v>103</v>
      </c>
      <c r="AH316" s="41"/>
      <c r="AI316" s="41"/>
      <c r="AJ316" s="41"/>
      <c r="AK316" s="41"/>
      <c r="AL316" s="41"/>
      <c r="AM316" s="41"/>
      <c r="AN316" s="41">
        <v>34.82587064676617</v>
      </c>
      <c r="AO316" s="41">
        <v>603</v>
      </c>
      <c r="AP316" s="110" t="s">
        <v>103</v>
      </c>
      <c r="AQ316" s="110" t="s">
        <v>103</v>
      </c>
      <c r="AR316" s="126" t="str">
        <f t="shared" si="130"/>
        <v/>
      </c>
      <c r="AS316" s="126" t="str">
        <f t="shared" si="131"/>
        <v/>
      </c>
      <c r="AT316" s="45">
        <v>760</v>
      </c>
      <c r="AU316" s="128" t="s">
        <v>103</v>
      </c>
      <c r="AV316" s="128" t="s">
        <v>103</v>
      </c>
      <c r="AW316" s="126" t="str">
        <f t="shared" si="132"/>
        <v/>
      </c>
      <c r="AX316" s="126" t="str">
        <f t="shared" si="133"/>
        <v/>
      </c>
      <c r="AY316" s="64" t="str">
        <f t="shared" si="134"/>
        <v/>
      </c>
      <c r="AZ316" s="97">
        <v>81.760000000000005</v>
      </c>
      <c r="BA316" s="68"/>
      <c r="BB316" s="68"/>
      <c r="BC316" s="68"/>
      <c r="BD316" s="68"/>
      <c r="BE316" s="15"/>
      <c r="BF316" s="5">
        <f t="shared" si="135"/>
        <v>11196</v>
      </c>
      <c r="BG316" s="42">
        <v>3757</v>
      </c>
      <c r="BH316" s="42">
        <v>1793</v>
      </c>
      <c r="BI316" s="42"/>
      <c r="BJ316" s="42"/>
      <c r="BK316" s="42">
        <v>5646</v>
      </c>
      <c r="BL316" s="42"/>
      <c r="BM316" s="15"/>
    </row>
    <row r="317" spans="1:65" outlineLevel="5" x14ac:dyDescent="0.3">
      <c r="A317" s="22">
        <f t="shared" si="136"/>
        <v>9</v>
      </c>
      <c r="B317" s="9">
        <f t="shared" si="121"/>
        <v>45560</v>
      </c>
      <c r="C317" s="150">
        <v>392753</v>
      </c>
      <c r="D317" s="64">
        <f t="shared" si="126"/>
        <v>36</v>
      </c>
      <c r="E317" s="12">
        <v>36</v>
      </c>
      <c r="F317" s="12">
        <v>36</v>
      </c>
      <c r="G317" s="12"/>
      <c r="H317" s="12"/>
      <c r="I317" s="12"/>
      <c r="J317" s="12"/>
      <c r="K317" s="12"/>
      <c r="L317" s="12"/>
      <c r="M317" s="74">
        <f t="shared" si="127"/>
        <v>7.1</v>
      </c>
      <c r="N317" s="83">
        <v>7.08</v>
      </c>
      <c r="O317" s="83">
        <v>7.1</v>
      </c>
      <c r="P317" s="83"/>
      <c r="Q317" s="83"/>
      <c r="R317" s="83"/>
      <c r="S317" s="83"/>
      <c r="T317" s="83"/>
      <c r="U317" s="83"/>
      <c r="V317" s="5" t="str">
        <f t="shared" si="128"/>
        <v/>
      </c>
      <c r="W317" s="41" t="s">
        <v>103</v>
      </c>
      <c r="X317" s="41" t="s">
        <v>103</v>
      </c>
      <c r="Y317" s="41"/>
      <c r="Z317" s="41"/>
      <c r="AA317" s="41"/>
      <c r="AB317" s="41"/>
      <c r="AC317" s="41"/>
      <c r="AD317" s="41"/>
      <c r="AE317" s="5" t="str">
        <f t="shared" si="129"/>
        <v/>
      </c>
      <c r="AF317" s="41" t="s">
        <v>103</v>
      </c>
      <c r="AG317" s="41" t="s">
        <v>103</v>
      </c>
      <c r="AH317" s="41"/>
      <c r="AI317" s="41"/>
      <c r="AJ317" s="41"/>
      <c r="AK317" s="41"/>
      <c r="AL317" s="41"/>
      <c r="AM317" s="41"/>
      <c r="AN317" s="41">
        <v>25.331724969843183</v>
      </c>
      <c r="AO317" s="41">
        <v>829</v>
      </c>
      <c r="AP317" s="110" t="s">
        <v>103</v>
      </c>
      <c r="AQ317" s="110" t="s">
        <v>103</v>
      </c>
      <c r="AR317" s="126" t="str">
        <f t="shared" si="130"/>
        <v/>
      </c>
      <c r="AS317" s="126" t="str">
        <f t="shared" si="131"/>
        <v/>
      </c>
      <c r="AT317" s="45">
        <v>953</v>
      </c>
      <c r="AU317" s="128" t="s">
        <v>103</v>
      </c>
      <c r="AV317" s="128" t="s">
        <v>103</v>
      </c>
      <c r="AW317" s="126" t="str">
        <f t="shared" si="132"/>
        <v/>
      </c>
      <c r="AX317" s="126" t="str">
        <f t="shared" si="133"/>
        <v/>
      </c>
      <c r="AY317" s="64" t="str">
        <f t="shared" si="134"/>
        <v/>
      </c>
      <c r="AZ317" s="97">
        <v>80.540000000000006</v>
      </c>
      <c r="BA317" s="68"/>
      <c r="BB317" s="68"/>
      <c r="BC317" s="68"/>
      <c r="BD317" s="68"/>
      <c r="BE317" s="15"/>
      <c r="BF317" s="5">
        <f t="shared" si="135"/>
        <v>8695</v>
      </c>
      <c r="BG317" s="42">
        <v>3316</v>
      </c>
      <c r="BH317" s="42">
        <v>2352</v>
      </c>
      <c r="BI317" s="42"/>
      <c r="BJ317" s="42"/>
      <c r="BK317" s="42">
        <v>3027</v>
      </c>
      <c r="BL317" s="42"/>
      <c r="BM317" s="15"/>
    </row>
    <row r="318" spans="1:65" outlineLevel="5" x14ac:dyDescent="0.3">
      <c r="A318" s="22">
        <f t="shared" si="136"/>
        <v>9</v>
      </c>
      <c r="B318" s="9">
        <f t="shared" si="121"/>
        <v>45561</v>
      </c>
      <c r="C318" s="150">
        <v>381673</v>
      </c>
      <c r="D318" s="64">
        <f t="shared" si="126"/>
        <v>35</v>
      </c>
      <c r="E318" s="12">
        <v>35</v>
      </c>
      <c r="F318" s="12">
        <v>35</v>
      </c>
      <c r="G318" s="12"/>
      <c r="H318" s="12"/>
      <c r="I318" s="12"/>
      <c r="J318" s="12"/>
      <c r="K318" s="12"/>
      <c r="L318" s="12"/>
      <c r="M318" s="74">
        <f t="shared" si="127"/>
        <v>7.1</v>
      </c>
      <c r="N318" s="83">
        <v>7.11</v>
      </c>
      <c r="O318" s="83">
        <v>7.09</v>
      </c>
      <c r="P318" s="83"/>
      <c r="Q318" s="83"/>
      <c r="R318" s="83"/>
      <c r="S318" s="83"/>
      <c r="T318" s="83"/>
      <c r="U318" s="83"/>
      <c r="V318" s="5">
        <f t="shared" si="128"/>
        <v>197</v>
      </c>
      <c r="W318" s="41">
        <v>242</v>
      </c>
      <c r="X318" s="41">
        <v>152</v>
      </c>
      <c r="Y318" s="41"/>
      <c r="Z318" s="41"/>
      <c r="AA318" s="41"/>
      <c r="AB318" s="41"/>
      <c r="AC318" s="41"/>
      <c r="AD318" s="41"/>
      <c r="AE318" s="5">
        <f t="shared" si="129"/>
        <v>5410</v>
      </c>
      <c r="AF318" s="41">
        <v>5750</v>
      </c>
      <c r="AG318" s="41">
        <v>5070</v>
      </c>
      <c r="AH318" s="41"/>
      <c r="AI318" s="41"/>
      <c r="AJ318" s="41"/>
      <c r="AK318" s="41"/>
      <c r="AL318" s="41"/>
      <c r="AM318" s="41"/>
      <c r="AN318" s="41">
        <v>24.532710280373831</v>
      </c>
      <c r="AO318" s="41">
        <v>856</v>
      </c>
      <c r="AP318" s="110">
        <v>5.35</v>
      </c>
      <c r="AQ318" s="110">
        <v>4.07</v>
      </c>
      <c r="AR318" s="126">
        <f t="shared" si="130"/>
        <v>76.074766355140198</v>
      </c>
      <c r="AS318" s="126">
        <f t="shared" si="131"/>
        <v>23.925233644859802</v>
      </c>
      <c r="AT318" s="45">
        <v>950</v>
      </c>
      <c r="AU318" s="128">
        <v>2.9</v>
      </c>
      <c r="AV318" s="128">
        <v>1.94</v>
      </c>
      <c r="AW318" s="126">
        <f t="shared" si="132"/>
        <v>66.896551724137936</v>
      </c>
      <c r="AX318" s="126">
        <f t="shared" si="133"/>
        <v>33.103448275862064</v>
      </c>
      <c r="AY318" s="64">
        <f t="shared" si="134"/>
        <v>36.445536445536476</v>
      </c>
      <c r="AZ318" s="97">
        <v>79.23</v>
      </c>
      <c r="BA318" s="68"/>
      <c r="BB318" s="68"/>
      <c r="BC318" s="68"/>
      <c r="BD318" s="68"/>
      <c r="BE318" s="15"/>
      <c r="BF318" s="5">
        <f t="shared" si="135"/>
        <v>12313</v>
      </c>
      <c r="BG318" s="42">
        <v>3240</v>
      </c>
      <c r="BH318" s="42">
        <v>2352</v>
      </c>
      <c r="BI318" s="42"/>
      <c r="BJ318" s="42"/>
      <c r="BK318" s="42">
        <v>6721</v>
      </c>
      <c r="BL318" s="42"/>
      <c r="BM318" s="15"/>
    </row>
    <row r="319" spans="1:65" outlineLevel="5" x14ac:dyDescent="0.3">
      <c r="A319" s="22">
        <f t="shared" si="136"/>
        <v>9</v>
      </c>
      <c r="B319" s="9">
        <f t="shared" si="121"/>
        <v>45562</v>
      </c>
      <c r="C319" s="150">
        <v>385694</v>
      </c>
      <c r="D319" s="64">
        <f t="shared" si="126"/>
        <v>35.799999999999997</v>
      </c>
      <c r="E319" s="12">
        <v>35.5</v>
      </c>
      <c r="F319" s="12">
        <v>36</v>
      </c>
      <c r="G319" s="12"/>
      <c r="H319" s="12"/>
      <c r="I319" s="12"/>
      <c r="J319" s="12"/>
      <c r="K319" s="12"/>
      <c r="L319" s="12"/>
      <c r="M319" s="74">
        <f t="shared" si="127"/>
        <v>7.1</v>
      </c>
      <c r="N319" s="83">
        <v>7.06</v>
      </c>
      <c r="O319" s="83">
        <v>7.09</v>
      </c>
      <c r="P319" s="83"/>
      <c r="Q319" s="83"/>
      <c r="R319" s="83"/>
      <c r="S319" s="83"/>
      <c r="T319" s="83"/>
      <c r="U319" s="83"/>
      <c r="V319" s="5" t="str">
        <f t="shared" si="128"/>
        <v/>
      </c>
      <c r="W319" s="41" t="s">
        <v>103</v>
      </c>
      <c r="X319" s="41" t="s">
        <v>103</v>
      </c>
      <c r="Y319" s="41"/>
      <c r="Z319" s="41"/>
      <c r="AA319" s="41"/>
      <c r="AB319" s="41"/>
      <c r="AC319" s="41"/>
      <c r="AD319" s="41"/>
      <c r="AE319" s="5" t="str">
        <f t="shared" si="129"/>
        <v/>
      </c>
      <c r="AF319" s="41" t="s">
        <v>103</v>
      </c>
      <c r="AG319" s="41" t="s">
        <v>103</v>
      </c>
      <c r="AH319" s="41"/>
      <c r="AI319" s="41"/>
      <c r="AJ319" s="41"/>
      <c r="AK319" s="41"/>
      <c r="AL319" s="41"/>
      <c r="AM319" s="41"/>
      <c r="AN319" s="41">
        <v>25.672371638141808</v>
      </c>
      <c r="AO319" s="41">
        <v>818</v>
      </c>
      <c r="AP319" s="110" t="s">
        <v>103</v>
      </c>
      <c r="AQ319" s="110" t="s">
        <v>103</v>
      </c>
      <c r="AR319" s="126" t="str">
        <f t="shared" si="130"/>
        <v/>
      </c>
      <c r="AS319" s="126" t="str">
        <f t="shared" si="131"/>
        <v/>
      </c>
      <c r="AT319" s="45">
        <v>949</v>
      </c>
      <c r="AU319" s="128" t="s">
        <v>103</v>
      </c>
      <c r="AV319" s="129" t="s">
        <v>103</v>
      </c>
      <c r="AW319" s="126" t="str">
        <f t="shared" si="132"/>
        <v/>
      </c>
      <c r="AX319" s="126" t="str">
        <f t="shared" si="133"/>
        <v/>
      </c>
      <c r="AY319" s="64" t="str">
        <f t="shared" si="134"/>
        <v/>
      </c>
      <c r="AZ319" s="97">
        <v>80.11</v>
      </c>
      <c r="BA319" s="68">
        <v>61.75</v>
      </c>
      <c r="BB319" s="68">
        <v>32.869999999999997</v>
      </c>
      <c r="BC319" s="68">
        <v>889</v>
      </c>
      <c r="BD319" s="68"/>
      <c r="BE319" s="15"/>
      <c r="BF319" s="5">
        <f t="shared" si="135"/>
        <v>12719</v>
      </c>
      <c r="BG319" s="42">
        <v>3745</v>
      </c>
      <c r="BH319" s="42">
        <v>2352</v>
      </c>
      <c r="BI319" s="42"/>
      <c r="BJ319" s="42"/>
      <c r="BK319" s="42">
        <v>6622</v>
      </c>
      <c r="BL319" s="42"/>
      <c r="BM319" s="15"/>
    </row>
    <row r="320" spans="1:65" outlineLevel="5" x14ac:dyDescent="0.3">
      <c r="A320" s="22">
        <f t="shared" si="136"/>
        <v>9</v>
      </c>
      <c r="B320" s="9">
        <f t="shared" si="121"/>
        <v>45563</v>
      </c>
      <c r="C320" s="150">
        <v>366055</v>
      </c>
      <c r="D320" s="64">
        <f t="shared" si="126"/>
        <v>36</v>
      </c>
      <c r="E320" s="12">
        <v>35.5</v>
      </c>
      <c r="F320" s="12">
        <v>36.5</v>
      </c>
      <c r="G320" s="12"/>
      <c r="H320" s="12"/>
      <c r="I320" s="12"/>
      <c r="J320" s="12"/>
      <c r="K320" s="12"/>
      <c r="L320" s="12"/>
      <c r="M320" s="74">
        <f t="shared" si="127"/>
        <v>7.1</v>
      </c>
      <c r="N320" s="83">
        <v>7.12</v>
      </c>
      <c r="O320" s="83">
        <v>7.1</v>
      </c>
      <c r="P320" s="83"/>
      <c r="Q320" s="83"/>
      <c r="R320" s="83"/>
      <c r="S320" s="83"/>
      <c r="T320" s="83"/>
      <c r="U320" s="83"/>
      <c r="V320" s="5" t="str">
        <f t="shared" si="128"/>
        <v/>
      </c>
      <c r="W320" s="41" t="s">
        <v>103</v>
      </c>
      <c r="X320" s="41" t="s">
        <v>103</v>
      </c>
      <c r="Y320" s="41"/>
      <c r="Z320" s="41"/>
      <c r="AA320" s="41"/>
      <c r="AB320" s="41"/>
      <c r="AC320" s="41"/>
      <c r="AD320" s="41"/>
      <c r="AE320" s="5" t="str">
        <f t="shared" si="129"/>
        <v/>
      </c>
      <c r="AF320" s="41" t="s">
        <v>103</v>
      </c>
      <c r="AG320" s="41" t="s">
        <v>103</v>
      </c>
      <c r="AH320" s="41"/>
      <c r="AI320" s="41"/>
      <c r="AJ320" s="41"/>
      <c r="AK320" s="41"/>
      <c r="AL320" s="41"/>
      <c r="AM320" s="41"/>
      <c r="AN320" s="41">
        <v>29.207232267037551</v>
      </c>
      <c r="AO320" s="41">
        <v>719</v>
      </c>
      <c r="AP320" s="110" t="s">
        <v>103</v>
      </c>
      <c r="AQ320" s="110" t="s">
        <v>103</v>
      </c>
      <c r="AR320" s="126" t="str">
        <f t="shared" si="130"/>
        <v/>
      </c>
      <c r="AS320" s="126" t="str">
        <f t="shared" si="131"/>
        <v/>
      </c>
      <c r="AT320" s="45">
        <v>939</v>
      </c>
      <c r="AU320" s="128" t="s">
        <v>103</v>
      </c>
      <c r="AV320" s="129" t="s">
        <v>103</v>
      </c>
      <c r="AW320" s="126" t="str">
        <f t="shared" si="132"/>
        <v/>
      </c>
      <c r="AX320" s="126" t="str">
        <f t="shared" si="133"/>
        <v/>
      </c>
      <c r="AY320" s="64" t="str">
        <f t="shared" si="134"/>
        <v/>
      </c>
      <c r="AZ320" s="97">
        <v>80.63</v>
      </c>
      <c r="BA320" s="68"/>
      <c r="BB320" s="68"/>
      <c r="BC320" s="68"/>
      <c r="BD320" s="68"/>
      <c r="BE320" s="15"/>
      <c r="BF320" s="5">
        <f t="shared" si="135"/>
        <v>12914</v>
      </c>
      <c r="BG320" s="42">
        <v>4209</v>
      </c>
      <c r="BH320" s="42">
        <v>2038</v>
      </c>
      <c r="BI320" s="42"/>
      <c r="BJ320" s="42"/>
      <c r="BK320" s="42">
        <v>6667</v>
      </c>
      <c r="BL320" s="42"/>
      <c r="BM320" s="15"/>
    </row>
    <row r="321" spans="1:65" outlineLevel="5" x14ac:dyDescent="0.3">
      <c r="A321" s="22">
        <f t="shared" si="136"/>
        <v>9</v>
      </c>
      <c r="B321" s="9">
        <f t="shared" si="121"/>
        <v>45564</v>
      </c>
      <c r="C321" s="150">
        <v>326013</v>
      </c>
      <c r="D321" s="64">
        <f t="shared" si="126"/>
        <v>35.5</v>
      </c>
      <c r="E321" s="12">
        <v>35</v>
      </c>
      <c r="F321" s="12">
        <v>36</v>
      </c>
      <c r="G321" s="12"/>
      <c r="H321" s="12"/>
      <c r="I321" s="12"/>
      <c r="J321" s="12"/>
      <c r="K321" s="12"/>
      <c r="L321" s="12"/>
      <c r="M321" s="74">
        <f t="shared" si="127"/>
        <v>7.1</v>
      </c>
      <c r="N321" s="83">
        <v>7.11</v>
      </c>
      <c r="O321" s="83">
        <v>7.09</v>
      </c>
      <c r="P321" s="83"/>
      <c r="Q321" s="83"/>
      <c r="R321" s="83"/>
      <c r="S321" s="83"/>
      <c r="T321" s="83"/>
      <c r="U321" s="83"/>
      <c r="V321" s="5" t="str">
        <f t="shared" si="128"/>
        <v/>
      </c>
      <c r="W321" s="41" t="s">
        <v>103</v>
      </c>
      <c r="X321" s="41" t="s">
        <v>103</v>
      </c>
      <c r="Y321" s="41"/>
      <c r="Z321" s="41"/>
      <c r="AA321" s="41"/>
      <c r="AB321" s="41"/>
      <c r="AC321" s="41"/>
      <c r="AD321" s="41"/>
      <c r="AE321" s="5" t="str">
        <f t="shared" si="129"/>
        <v/>
      </c>
      <c r="AF321" s="41" t="s">
        <v>103</v>
      </c>
      <c r="AG321" s="41" t="s">
        <v>103</v>
      </c>
      <c r="AH321" s="41"/>
      <c r="AI321" s="41"/>
      <c r="AJ321" s="41"/>
      <c r="AK321" s="41"/>
      <c r="AL321" s="41"/>
      <c r="AM321" s="41"/>
      <c r="AN321" s="41">
        <v>24.618991793669402</v>
      </c>
      <c r="AO321" s="41">
        <v>853</v>
      </c>
      <c r="AP321" s="110" t="s">
        <v>103</v>
      </c>
      <c r="AQ321" s="111" t="s">
        <v>103</v>
      </c>
      <c r="AR321" s="126" t="str">
        <f t="shared" si="130"/>
        <v/>
      </c>
      <c r="AS321" s="126" t="str">
        <f t="shared" si="131"/>
        <v/>
      </c>
      <c r="AT321" s="45">
        <v>933</v>
      </c>
      <c r="AU321" s="128" t="s">
        <v>103</v>
      </c>
      <c r="AV321" s="129" t="s">
        <v>103</v>
      </c>
      <c r="AW321" s="126" t="str">
        <f t="shared" si="132"/>
        <v/>
      </c>
      <c r="AX321" s="126" t="str">
        <f t="shared" si="133"/>
        <v/>
      </c>
      <c r="AY321" s="64" t="str">
        <f t="shared" si="134"/>
        <v/>
      </c>
      <c r="AZ321" s="97">
        <v>80.459999999999994</v>
      </c>
      <c r="BA321" s="68"/>
      <c r="BB321" s="68"/>
      <c r="BC321" s="68"/>
      <c r="BD321" s="68"/>
      <c r="BE321" s="15"/>
      <c r="BF321" s="5">
        <f t="shared" si="135"/>
        <v>8509</v>
      </c>
      <c r="BG321" s="42">
        <v>1765</v>
      </c>
      <c r="BH321" s="42">
        <v>1164</v>
      </c>
      <c r="BI321" s="42"/>
      <c r="BJ321" s="42"/>
      <c r="BK321" s="42">
        <v>5580</v>
      </c>
      <c r="BL321" s="42"/>
      <c r="BM321" s="15"/>
    </row>
    <row r="322" spans="1:65" ht="17.25" outlineLevel="5" thickBot="1" x14ac:dyDescent="0.35">
      <c r="A322" s="31">
        <f t="shared" si="136"/>
        <v>9</v>
      </c>
      <c r="B322" s="32">
        <f t="shared" si="121"/>
        <v>45565</v>
      </c>
      <c r="C322" s="150">
        <v>351762</v>
      </c>
      <c r="D322" s="64">
        <f t="shared" si="126"/>
        <v>35.5</v>
      </c>
      <c r="E322" s="12">
        <v>35</v>
      </c>
      <c r="F322" s="12">
        <v>36</v>
      </c>
      <c r="G322" s="12"/>
      <c r="H322" s="12"/>
      <c r="I322" s="12"/>
      <c r="J322" s="12"/>
      <c r="K322" s="12"/>
      <c r="L322" s="12"/>
      <c r="M322" s="74">
        <f t="shared" si="127"/>
        <v>7.1</v>
      </c>
      <c r="N322" s="83">
        <v>7.09</v>
      </c>
      <c r="O322" s="83">
        <v>7.15</v>
      </c>
      <c r="P322" s="83"/>
      <c r="Q322" s="83"/>
      <c r="R322" s="83"/>
      <c r="S322" s="83"/>
      <c r="T322" s="83"/>
      <c r="U322" s="83"/>
      <c r="V322" s="5" t="str">
        <f t="shared" si="128"/>
        <v/>
      </c>
      <c r="W322" s="41" t="s">
        <v>103</v>
      </c>
      <c r="X322" s="41" t="s">
        <v>103</v>
      </c>
      <c r="Y322" s="41"/>
      <c r="Z322" s="41"/>
      <c r="AA322" s="41"/>
      <c r="AB322" s="41"/>
      <c r="AC322" s="41"/>
      <c r="AD322" s="41"/>
      <c r="AE322" s="5" t="str">
        <f t="shared" si="129"/>
        <v/>
      </c>
      <c r="AF322" s="41" t="s">
        <v>103</v>
      </c>
      <c r="AG322" s="41" t="s">
        <v>103</v>
      </c>
      <c r="AH322" s="41"/>
      <c r="AI322" s="41"/>
      <c r="AJ322" s="41"/>
      <c r="AK322" s="41"/>
      <c r="AL322" s="41"/>
      <c r="AM322" s="41"/>
      <c r="AN322" s="41">
        <v>25.02979737783075</v>
      </c>
      <c r="AO322" s="41">
        <v>839</v>
      </c>
      <c r="AP322" s="110" t="s">
        <v>103</v>
      </c>
      <c r="AQ322" s="111" t="s">
        <v>103</v>
      </c>
      <c r="AR322" s="126" t="str">
        <f t="shared" si="130"/>
        <v/>
      </c>
      <c r="AS322" s="126" t="str">
        <f t="shared" si="131"/>
        <v/>
      </c>
      <c r="AT322" s="45">
        <v>951</v>
      </c>
      <c r="AU322" s="128" t="s">
        <v>103</v>
      </c>
      <c r="AV322" s="129" t="s">
        <v>103</v>
      </c>
      <c r="AW322" s="126" t="str">
        <f t="shared" si="132"/>
        <v/>
      </c>
      <c r="AX322" s="126" t="str">
        <f t="shared" si="133"/>
        <v/>
      </c>
      <c r="AY322" s="64" t="str">
        <f t="shared" si="134"/>
        <v/>
      </c>
      <c r="AZ322" s="97">
        <v>80.989999999999995</v>
      </c>
      <c r="BA322" s="68"/>
      <c r="BB322" s="68"/>
      <c r="BC322" s="68"/>
      <c r="BD322" s="68"/>
      <c r="BE322" s="15"/>
      <c r="BF322" s="5">
        <f t="shared" si="135"/>
        <v>12458</v>
      </c>
      <c r="BG322" s="42">
        <v>3557</v>
      </c>
      <c r="BH322" s="42">
        <v>2352</v>
      </c>
      <c r="BI322" s="42"/>
      <c r="BJ322" s="42"/>
      <c r="BK322" s="153">
        <v>6549</v>
      </c>
      <c r="BL322" s="42"/>
      <c r="BM322" s="15"/>
    </row>
    <row r="323" spans="1:65" outlineLevel="4" x14ac:dyDescent="0.3">
      <c r="A323" s="156" t="s">
        <v>43</v>
      </c>
      <c r="B323" s="157"/>
      <c r="C323" s="50">
        <f t="shared" ref="C323:BM323" si="137">SUBTOTAL(4,C293:C322)</f>
        <v>395006</v>
      </c>
      <c r="D323" s="60">
        <f t="shared" si="137"/>
        <v>36.799999999999997</v>
      </c>
      <c r="E323" s="28">
        <f t="shared" si="137"/>
        <v>36.5</v>
      </c>
      <c r="F323" s="28">
        <f t="shared" si="137"/>
        <v>37</v>
      </c>
      <c r="G323" s="28">
        <f t="shared" si="137"/>
        <v>0</v>
      </c>
      <c r="H323" s="28">
        <f t="shared" si="137"/>
        <v>0</v>
      </c>
      <c r="I323" s="28">
        <f t="shared" si="137"/>
        <v>0</v>
      </c>
      <c r="J323" s="28">
        <f t="shared" si="137"/>
        <v>0</v>
      </c>
      <c r="K323" s="28">
        <f t="shared" si="137"/>
        <v>0</v>
      </c>
      <c r="L323" s="28">
        <f t="shared" si="137"/>
        <v>0</v>
      </c>
      <c r="M323" s="71">
        <f t="shared" si="137"/>
        <v>7.2</v>
      </c>
      <c r="N323" s="82">
        <f t="shared" si="137"/>
        <v>7.21</v>
      </c>
      <c r="O323" s="82">
        <f t="shared" si="137"/>
        <v>7.22</v>
      </c>
      <c r="P323" s="82">
        <f t="shared" si="137"/>
        <v>0</v>
      </c>
      <c r="Q323" s="82">
        <f t="shared" si="137"/>
        <v>0</v>
      </c>
      <c r="R323" s="82">
        <f t="shared" si="137"/>
        <v>0</v>
      </c>
      <c r="S323" s="82">
        <f t="shared" si="137"/>
        <v>0</v>
      </c>
      <c r="T323" s="82">
        <f t="shared" si="137"/>
        <v>0</v>
      </c>
      <c r="U323" s="82">
        <f t="shared" si="137"/>
        <v>0</v>
      </c>
      <c r="V323" s="29">
        <f t="shared" si="137"/>
        <v>464.5</v>
      </c>
      <c r="W323" s="39">
        <f t="shared" si="137"/>
        <v>439</v>
      </c>
      <c r="X323" s="39">
        <f t="shared" si="137"/>
        <v>533</v>
      </c>
      <c r="Y323" s="39">
        <f t="shared" si="137"/>
        <v>0</v>
      </c>
      <c r="Z323" s="39">
        <f t="shared" si="137"/>
        <v>0</v>
      </c>
      <c r="AA323" s="39">
        <f t="shared" si="137"/>
        <v>0</v>
      </c>
      <c r="AB323" s="39">
        <f t="shared" si="137"/>
        <v>0</v>
      </c>
      <c r="AC323" s="39">
        <f t="shared" si="137"/>
        <v>0</v>
      </c>
      <c r="AD323" s="39">
        <f t="shared" si="137"/>
        <v>0</v>
      </c>
      <c r="AE323" s="29">
        <f t="shared" si="137"/>
        <v>5765</v>
      </c>
      <c r="AF323" s="39">
        <f t="shared" si="137"/>
        <v>5750</v>
      </c>
      <c r="AG323" s="39">
        <f t="shared" si="137"/>
        <v>6250</v>
      </c>
      <c r="AH323" s="39">
        <f t="shared" si="137"/>
        <v>0</v>
      </c>
      <c r="AI323" s="39">
        <f t="shared" si="137"/>
        <v>0</v>
      </c>
      <c r="AJ323" s="39">
        <f t="shared" si="137"/>
        <v>0</v>
      </c>
      <c r="AK323" s="39">
        <f t="shared" si="137"/>
        <v>0</v>
      </c>
      <c r="AL323" s="39">
        <f t="shared" si="137"/>
        <v>0</v>
      </c>
      <c r="AM323" s="39">
        <f t="shared" si="137"/>
        <v>0</v>
      </c>
      <c r="AN323" s="39">
        <f t="shared" si="137"/>
        <v>38.112522686025407</v>
      </c>
      <c r="AO323" s="39">
        <f t="shared" si="137"/>
        <v>939</v>
      </c>
      <c r="AP323" s="104">
        <f t="shared" si="137"/>
        <v>5.63</v>
      </c>
      <c r="AQ323" s="105">
        <f t="shared" si="137"/>
        <v>4.42</v>
      </c>
      <c r="AR323" s="106">
        <f t="shared" si="137"/>
        <v>80.049875311720697</v>
      </c>
      <c r="AS323" s="106">
        <f t="shared" si="137"/>
        <v>25.9946949602122</v>
      </c>
      <c r="AT323" s="107">
        <f t="shared" si="137"/>
        <v>990</v>
      </c>
      <c r="AU323" s="108">
        <f t="shared" si="137"/>
        <v>3.34</v>
      </c>
      <c r="AV323" s="109">
        <f t="shared" si="137"/>
        <v>2.09</v>
      </c>
      <c r="AW323" s="106">
        <f t="shared" si="137"/>
        <v>67.114093959731548</v>
      </c>
      <c r="AX323" s="106">
        <f t="shared" si="137"/>
        <v>37.425149700598801</v>
      </c>
      <c r="AY323" s="60">
        <f t="shared" si="137"/>
        <v>54.228054298642505</v>
      </c>
      <c r="AZ323" s="96">
        <f t="shared" si="137"/>
        <v>81.760000000000005</v>
      </c>
      <c r="BA323" s="67">
        <f t="shared" si="137"/>
        <v>64.39</v>
      </c>
      <c r="BB323" s="67">
        <f t="shared" si="137"/>
        <v>33.450000000000003</v>
      </c>
      <c r="BC323" s="67">
        <f t="shared" si="137"/>
        <v>2335</v>
      </c>
      <c r="BD323" s="67">
        <f t="shared" si="137"/>
        <v>0</v>
      </c>
      <c r="BE323" s="27">
        <f t="shared" si="137"/>
        <v>0</v>
      </c>
      <c r="BF323" s="29">
        <f t="shared" si="137"/>
        <v>13028</v>
      </c>
      <c r="BG323" s="39">
        <f t="shared" si="137"/>
        <v>4209</v>
      </c>
      <c r="BH323" s="40">
        <f t="shared" si="137"/>
        <v>2352</v>
      </c>
      <c r="BI323" s="40">
        <f t="shared" si="137"/>
        <v>0</v>
      </c>
      <c r="BJ323" s="40">
        <f t="shared" si="137"/>
        <v>0</v>
      </c>
      <c r="BK323" s="40">
        <f t="shared" si="137"/>
        <v>6748</v>
      </c>
      <c r="BL323" s="40">
        <f t="shared" si="137"/>
        <v>0</v>
      </c>
      <c r="BM323" s="27">
        <f t="shared" si="137"/>
        <v>0</v>
      </c>
    </row>
    <row r="324" spans="1:65" outlineLevel="3" x14ac:dyDescent="0.3">
      <c r="A324" s="158" t="s">
        <v>32</v>
      </c>
      <c r="B324" s="159"/>
      <c r="C324" s="51">
        <f t="shared" ref="C324:BM324" si="138">SUBTOTAL(5,C293:C322)</f>
        <v>315820</v>
      </c>
      <c r="D324" s="61">
        <f t="shared" si="138"/>
        <v>34.5</v>
      </c>
      <c r="E324" s="12">
        <f t="shared" si="138"/>
        <v>34.5</v>
      </c>
      <c r="F324" s="12">
        <f t="shared" si="138"/>
        <v>34.5</v>
      </c>
      <c r="G324" s="12">
        <f t="shared" si="138"/>
        <v>0</v>
      </c>
      <c r="H324" s="12">
        <f t="shared" si="138"/>
        <v>0</v>
      </c>
      <c r="I324" s="12">
        <f t="shared" si="138"/>
        <v>0</v>
      </c>
      <c r="J324" s="12">
        <f t="shared" si="138"/>
        <v>0</v>
      </c>
      <c r="K324" s="12">
        <f t="shared" si="138"/>
        <v>0</v>
      </c>
      <c r="L324" s="12">
        <f t="shared" si="138"/>
        <v>0</v>
      </c>
      <c r="M324" s="72">
        <f t="shared" si="138"/>
        <v>7.1</v>
      </c>
      <c r="N324" s="83">
        <f t="shared" si="138"/>
        <v>7.03</v>
      </c>
      <c r="O324" s="83">
        <f t="shared" si="138"/>
        <v>7.09</v>
      </c>
      <c r="P324" s="83">
        <f t="shared" si="138"/>
        <v>0</v>
      </c>
      <c r="Q324" s="83">
        <f t="shared" si="138"/>
        <v>0</v>
      </c>
      <c r="R324" s="83">
        <f t="shared" si="138"/>
        <v>0</v>
      </c>
      <c r="S324" s="83">
        <f t="shared" si="138"/>
        <v>0</v>
      </c>
      <c r="T324" s="83">
        <f t="shared" si="138"/>
        <v>0</v>
      </c>
      <c r="U324" s="83">
        <f t="shared" si="138"/>
        <v>0</v>
      </c>
      <c r="V324" s="6">
        <f t="shared" si="138"/>
        <v>197</v>
      </c>
      <c r="W324" s="41">
        <f t="shared" si="138"/>
        <v>242</v>
      </c>
      <c r="X324" s="41">
        <f t="shared" si="138"/>
        <v>152</v>
      </c>
      <c r="Y324" s="41">
        <f t="shared" si="138"/>
        <v>0</v>
      </c>
      <c r="Z324" s="41">
        <f t="shared" si="138"/>
        <v>0</v>
      </c>
      <c r="AA324" s="41">
        <f t="shared" si="138"/>
        <v>0</v>
      </c>
      <c r="AB324" s="41">
        <f t="shared" si="138"/>
        <v>0</v>
      </c>
      <c r="AC324" s="41">
        <f t="shared" si="138"/>
        <v>0</v>
      </c>
      <c r="AD324" s="41">
        <f t="shared" si="138"/>
        <v>0</v>
      </c>
      <c r="AE324" s="6">
        <f t="shared" si="138"/>
        <v>4835</v>
      </c>
      <c r="AF324" s="41">
        <f t="shared" si="138"/>
        <v>4380</v>
      </c>
      <c r="AG324" s="41">
        <f t="shared" si="138"/>
        <v>5070</v>
      </c>
      <c r="AH324" s="41">
        <f t="shared" si="138"/>
        <v>0</v>
      </c>
      <c r="AI324" s="41">
        <f t="shared" si="138"/>
        <v>0</v>
      </c>
      <c r="AJ324" s="41">
        <f t="shared" si="138"/>
        <v>0</v>
      </c>
      <c r="AK324" s="41">
        <f t="shared" si="138"/>
        <v>0</v>
      </c>
      <c r="AL324" s="41">
        <f t="shared" si="138"/>
        <v>0</v>
      </c>
      <c r="AM324" s="41">
        <f t="shared" si="138"/>
        <v>0</v>
      </c>
      <c r="AN324" s="41">
        <f t="shared" si="138"/>
        <v>22.364217252396166</v>
      </c>
      <c r="AO324" s="41">
        <f t="shared" si="138"/>
        <v>551</v>
      </c>
      <c r="AP324" s="110">
        <f t="shared" si="138"/>
        <v>3.77</v>
      </c>
      <c r="AQ324" s="111">
        <f t="shared" si="138"/>
        <v>2.79</v>
      </c>
      <c r="AR324" s="112">
        <f t="shared" si="138"/>
        <v>74.0053050397878</v>
      </c>
      <c r="AS324" s="112">
        <f t="shared" si="138"/>
        <v>19.950124688279303</v>
      </c>
      <c r="AT324" s="113">
        <f t="shared" si="138"/>
        <v>714</v>
      </c>
      <c r="AU324" s="114">
        <f t="shared" si="138"/>
        <v>2.9</v>
      </c>
      <c r="AV324" s="115">
        <f t="shared" si="138"/>
        <v>1.94</v>
      </c>
      <c r="AW324" s="112">
        <f t="shared" si="138"/>
        <v>62.574850299401199</v>
      </c>
      <c r="AX324" s="112">
        <f t="shared" si="138"/>
        <v>32.885906040268452</v>
      </c>
      <c r="AY324" s="61">
        <f t="shared" si="138"/>
        <v>28.662749879909853</v>
      </c>
      <c r="AZ324" s="97">
        <f t="shared" si="138"/>
        <v>79.23</v>
      </c>
      <c r="BA324" s="68">
        <f t="shared" si="138"/>
        <v>61.06</v>
      </c>
      <c r="BB324" s="68">
        <f t="shared" si="138"/>
        <v>32.049999999999997</v>
      </c>
      <c r="BC324" s="68">
        <f t="shared" si="138"/>
        <v>889</v>
      </c>
      <c r="BD324" s="68">
        <f t="shared" si="138"/>
        <v>0</v>
      </c>
      <c r="BE324" s="15">
        <f t="shared" si="138"/>
        <v>0</v>
      </c>
      <c r="BF324" s="6">
        <f t="shared" si="138"/>
        <v>8509</v>
      </c>
      <c r="BG324" s="41">
        <f t="shared" si="138"/>
        <v>0</v>
      </c>
      <c r="BH324" s="42">
        <f t="shared" si="138"/>
        <v>1164</v>
      </c>
      <c r="BI324" s="42">
        <f t="shared" si="138"/>
        <v>0</v>
      </c>
      <c r="BJ324" s="42">
        <f t="shared" si="138"/>
        <v>0</v>
      </c>
      <c r="BK324" s="42">
        <f t="shared" si="138"/>
        <v>3027</v>
      </c>
      <c r="BL324" s="42">
        <f t="shared" si="138"/>
        <v>0</v>
      </c>
      <c r="BM324" s="15">
        <f t="shared" si="138"/>
        <v>0</v>
      </c>
    </row>
    <row r="325" spans="1:65" outlineLevel="2" x14ac:dyDescent="0.3">
      <c r="A325" s="158" t="s">
        <v>21</v>
      </c>
      <c r="B325" s="159"/>
      <c r="C325" s="51">
        <f>IFERROR(SUBTOTAL(1,C293:C322),"")</f>
        <v>352026.56666666665</v>
      </c>
      <c r="D325" s="61">
        <f t="shared" ref="D325:BM325" si="139">IFERROR(SUBTOTAL(1,D293:D322),"")</f>
        <v>35.706666666666663</v>
      </c>
      <c r="E325" s="12">
        <f t="shared" si="139"/>
        <v>35.583333333333336</v>
      </c>
      <c r="F325" s="12">
        <f t="shared" si="139"/>
        <v>35.799999999999997</v>
      </c>
      <c r="G325" s="12" t="str">
        <f t="shared" si="139"/>
        <v/>
      </c>
      <c r="H325" s="12" t="str">
        <f t="shared" si="139"/>
        <v/>
      </c>
      <c r="I325" s="12" t="str">
        <f t="shared" si="139"/>
        <v/>
      </c>
      <c r="J325" s="12" t="str">
        <f t="shared" si="139"/>
        <v/>
      </c>
      <c r="K325" s="12" t="str">
        <f t="shared" si="139"/>
        <v/>
      </c>
      <c r="L325" s="12" t="str">
        <f t="shared" si="139"/>
        <v/>
      </c>
      <c r="M325" s="72">
        <f t="shared" si="139"/>
        <v>7.1499999999999977</v>
      </c>
      <c r="N325" s="83">
        <f t="shared" si="139"/>
        <v>7.139000000000002</v>
      </c>
      <c r="O325" s="83">
        <f t="shared" si="139"/>
        <v>7.153999999999999</v>
      </c>
      <c r="P325" s="83" t="str">
        <f t="shared" si="139"/>
        <v/>
      </c>
      <c r="Q325" s="83" t="str">
        <f t="shared" si="139"/>
        <v/>
      </c>
      <c r="R325" s="83" t="str">
        <f t="shared" si="139"/>
        <v/>
      </c>
      <c r="S325" s="83" t="str">
        <f t="shared" si="139"/>
        <v/>
      </c>
      <c r="T325" s="83" t="str">
        <f t="shared" si="139"/>
        <v/>
      </c>
      <c r="U325" s="83" t="str">
        <f t="shared" si="139"/>
        <v/>
      </c>
      <c r="V325" s="6">
        <f t="shared" si="139"/>
        <v>373.875</v>
      </c>
      <c r="W325" s="41">
        <f t="shared" si="139"/>
        <v>331.5</v>
      </c>
      <c r="X325" s="41">
        <f t="shared" si="139"/>
        <v>416.25</v>
      </c>
      <c r="Y325" s="41" t="str">
        <f t="shared" si="139"/>
        <v/>
      </c>
      <c r="Z325" s="41" t="str">
        <f t="shared" si="139"/>
        <v/>
      </c>
      <c r="AA325" s="41" t="str">
        <f t="shared" si="139"/>
        <v/>
      </c>
      <c r="AB325" s="41" t="str">
        <f t="shared" si="139"/>
        <v/>
      </c>
      <c r="AC325" s="41" t="str">
        <f t="shared" si="139"/>
        <v/>
      </c>
      <c r="AD325" s="41" t="str">
        <f t="shared" si="139"/>
        <v/>
      </c>
      <c r="AE325" s="6">
        <f t="shared" si="139"/>
        <v>5257.5</v>
      </c>
      <c r="AF325" s="41">
        <f t="shared" si="139"/>
        <v>5062.5</v>
      </c>
      <c r="AG325" s="41">
        <f t="shared" si="139"/>
        <v>5452.5</v>
      </c>
      <c r="AH325" s="41" t="str">
        <f t="shared" si="139"/>
        <v/>
      </c>
      <c r="AI325" s="41" t="str">
        <f t="shared" si="139"/>
        <v/>
      </c>
      <c r="AJ325" s="41" t="str">
        <f t="shared" si="139"/>
        <v/>
      </c>
      <c r="AK325" s="41" t="str">
        <f t="shared" si="139"/>
        <v/>
      </c>
      <c r="AL325" s="41" t="str">
        <f t="shared" si="139"/>
        <v/>
      </c>
      <c r="AM325" s="41" t="str">
        <f t="shared" si="139"/>
        <v/>
      </c>
      <c r="AN325" s="41">
        <f t="shared" si="139"/>
        <v>28.026310746852491</v>
      </c>
      <c r="AO325" s="41">
        <f t="shared" si="139"/>
        <v>758.1</v>
      </c>
      <c r="AP325" s="110">
        <f t="shared" si="139"/>
        <v>4.6899999999999995</v>
      </c>
      <c r="AQ325" s="111">
        <f t="shared" si="139"/>
        <v>3.6225000000000001</v>
      </c>
      <c r="AR325" s="112">
        <f t="shared" si="139"/>
        <v>77.159484900463241</v>
      </c>
      <c r="AS325" s="112">
        <f t="shared" si="139"/>
        <v>22.840515099536763</v>
      </c>
      <c r="AT325" s="113">
        <f t="shared" si="139"/>
        <v>837</v>
      </c>
      <c r="AU325" s="114">
        <f t="shared" si="139"/>
        <v>3.04</v>
      </c>
      <c r="AV325" s="115">
        <f t="shared" si="139"/>
        <v>2</v>
      </c>
      <c r="AW325" s="112">
        <f t="shared" si="139"/>
        <v>65.898074676089777</v>
      </c>
      <c r="AX325" s="112">
        <f t="shared" si="139"/>
        <v>34.101925323910223</v>
      </c>
      <c r="AY325" s="61">
        <f t="shared" si="139"/>
        <v>42.118718635582255</v>
      </c>
      <c r="AZ325" s="97">
        <f t="shared" si="139"/>
        <v>81.01700000000001</v>
      </c>
      <c r="BA325" s="68">
        <f t="shared" si="139"/>
        <v>62.635000000000005</v>
      </c>
      <c r="BB325" s="68">
        <f t="shared" si="139"/>
        <v>32.922499999999999</v>
      </c>
      <c r="BC325" s="68">
        <f t="shared" si="139"/>
        <v>1315</v>
      </c>
      <c r="BD325" s="68" t="str">
        <f t="shared" si="139"/>
        <v/>
      </c>
      <c r="BE325" s="15" t="str">
        <f>IFERROR(SUBTOTAL(1,BE293:BE322),"")</f>
        <v/>
      </c>
      <c r="BF325" s="6">
        <f t="shared" si="139"/>
        <v>10937.266666666666</v>
      </c>
      <c r="BG325" s="41">
        <f t="shared" si="139"/>
        <v>2411.8000000000002</v>
      </c>
      <c r="BH325" s="42">
        <f t="shared" si="139"/>
        <v>2255.6999999999998</v>
      </c>
      <c r="BI325" s="42" t="str">
        <f t="shared" si="139"/>
        <v/>
      </c>
      <c r="BJ325" s="42" t="str">
        <f t="shared" si="139"/>
        <v/>
      </c>
      <c r="BK325" s="42">
        <f t="shared" si="139"/>
        <v>6269.7666666666664</v>
      </c>
      <c r="BL325" s="42" t="str">
        <f t="shared" si="139"/>
        <v/>
      </c>
      <c r="BM325" s="15" t="str">
        <f t="shared" si="139"/>
        <v/>
      </c>
    </row>
    <row r="326" spans="1:65" ht="17.25" outlineLevel="1" thickBot="1" x14ac:dyDescent="0.35">
      <c r="A326" s="160" t="s">
        <v>52</v>
      </c>
      <c r="B326" s="161"/>
      <c r="C326" s="52">
        <f>SUBTOTAL(9,C293:C322)</f>
        <v>10560797</v>
      </c>
      <c r="D326" s="62"/>
      <c r="E326" s="30"/>
      <c r="F326" s="30"/>
      <c r="G326" s="30"/>
      <c r="H326" s="30"/>
      <c r="I326" s="30"/>
      <c r="J326" s="30"/>
      <c r="K326" s="30"/>
      <c r="L326" s="30"/>
      <c r="M326" s="73"/>
      <c r="N326" s="84"/>
      <c r="O326" s="84"/>
      <c r="P326" s="84"/>
      <c r="Q326" s="84"/>
      <c r="R326" s="84"/>
      <c r="S326" s="84"/>
      <c r="T326" s="84"/>
      <c r="U326" s="84"/>
      <c r="V326" s="93"/>
      <c r="W326" s="94"/>
      <c r="X326" s="94"/>
      <c r="Y326" s="94"/>
      <c r="Z326" s="94"/>
      <c r="AA326" s="94"/>
      <c r="AB326" s="94"/>
      <c r="AC326" s="94"/>
      <c r="AD326" s="94"/>
      <c r="AE326" s="93"/>
      <c r="AF326" s="94"/>
      <c r="AG326" s="94"/>
      <c r="AH326" s="94"/>
      <c r="AI326" s="94"/>
      <c r="AJ326" s="94"/>
      <c r="AK326" s="94"/>
      <c r="AL326" s="94"/>
      <c r="AM326" s="94"/>
      <c r="AN326" s="94"/>
      <c r="AO326" s="43">
        <f>SUBTOTAL(9,AO293:AO322)</f>
        <v>22743</v>
      </c>
      <c r="AP326" s="116"/>
      <c r="AQ326" s="117"/>
      <c r="AR326" s="118"/>
      <c r="AS326" s="118"/>
      <c r="AT326" s="119">
        <f>SUBTOTAL(9,AT293:AT322)</f>
        <v>25110</v>
      </c>
      <c r="AU326" s="120"/>
      <c r="AV326" s="121"/>
      <c r="AW326" s="118"/>
      <c r="AX326" s="118"/>
      <c r="AY326" s="62"/>
      <c r="AZ326" s="98"/>
      <c r="BA326" s="69"/>
      <c r="BB326" s="69"/>
      <c r="BC326" s="69"/>
      <c r="BD326" s="69"/>
      <c r="BE326" s="16">
        <f>SUBTOTAL(9,BE293:BE322)</f>
        <v>0</v>
      </c>
      <c r="BF326" s="7">
        <f t="shared" ref="BF326:BM326" si="140">SUBTOTAL(9,BF293:BF322)</f>
        <v>328118</v>
      </c>
      <c r="BG326" s="43">
        <f t="shared" si="140"/>
        <v>72354</v>
      </c>
      <c r="BH326" s="44">
        <f t="shared" si="140"/>
        <v>67671</v>
      </c>
      <c r="BI326" s="44">
        <f t="shared" si="140"/>
        <v>0</v>
      </c>
      <c r="BJ326" s="44">
        <f t="shared" si="140"/>
        <v>0</v>
      </c>
      <c r="BK326" s="44">
        <f t="shared" si="140"/>
        <v>188093</v>
      </c>
      <c r="BL326" s="44">
        <f t="shared" si="140"/>
        <v>0</v>
      </c>
      <c r="BM326" s="16">
        <f t="shared" si="140"/>
        <v>0</v>
      </c>
    </row>
    <row r="327" spans="1:65" outlineLevel="5" x14ac:dyDescent="0.3">
      <c r="A327" s="21">
        <f t="shared" si="136"/>
        <v>10</v>
      </c>
      <c r="B327" s="33">
        <f>B322+1</f>
        <v>45566</v>
      </c>
      <c r="C327" s="51">
        <v>347987</v>
      </c>
      <c r="D327" s="64">
        <f t="shared" ref="D327:D357" si="141">IFERROR(ROUND(AVERAGE(E327:L327),1),"")</f>
        <v>34.5</v>
      </c>
      <c r="E327" s="12">
        <v>34</v>
      </c>
      <c r="F327" s="12">
        <v>35</v>
      </c>
      <c r="G327" s="12"/>
      <c r="H327" s="12"/>
      <c r="I327" s="12"/>
      <c r="J327" s="12"/>
      <c r="K327" s="12"/>
      <c r="L327" s="12"/>
      <c r="M327" s="74">
        <f t="shared" ref="M327:M357" si="142">IFERROR(ROUND(AVERAGE(N327:U327),1),"")</f>
        <v>7.1</v>
      </c>
      <c r="N327" s="83">
        <v>7.11</v>
      </c>
      <c r="O327" s="83">
        <v>7.14</v>
      </c>
      <c r="P327" s="83"/>
      <c r="Q327" s="83"/>
      <c r="R327" s="83"/>
      <c r="S327" s="83"/>
      <c r="T327" s="83"/>
      <c r="U327" s="83"/>
      <c r="V327" s="5" t="str">
        <f t="shared" ref="V327:V357" si="143">IFERROR(ROUND(AVERAGE(W327:AD327),1),"")</f>
        <v/>
      </c>
      <c r="W327" s="41"/>
      <c r="X327" s="41"/>
      <c r="Y327" s="41"/>
      <c r="Z327" s="41"/>
      <c r="AA327" s="41"/>
      <c r="AB327" s="41"/>
      <c r="AC327" s="41"/>
      <c r="AD327" s="41"/>
      <c r="AE327" s="5" t="str">
        <f t="shared" ref="AE327:AE357" si="144">IFERROR(ROUND(AVERAGE(AF327:AM327),1),"")</f>
        <v/>
      </c>
      <c r="AF327" s="41"/>
      <c r="AG327" s="41"/>
      <c r="AH327" s="41"/>
      <c r="AI327" s="41"/>
      <c r="AJ327" s="41"/>
      <c r="AK327" s="41"/>
      <c r="AL327" s="41"/>
      <c r="AM327" s="41"/>
      <c r="AN327" s="41">
        <v>25.735294117647058</v>
      </c>
      <c r="AO327" s="41">
        <v>816</v>
      </c>
      <c r="AP327" s="110"/>
      <c r="AQ327" s="111"/>
      <c r="AR327" s="126" t="str">
        <f t="shared" ref="AR327:AR357" si="145">IFERROR(AQ327/AP327*100,"")</f>
        <v/>
      </c>
      <c r="AS327" s="126" t="str">
        <f t="shared" ref="AS327:AS357" si="146">IFERROR(100-AR327,"")</f>
        <v/>
      </c>
      <c r="AT327" s="127">
        <v>913</v>
      </c>
      <c r="AU327" s="128"/>
      <c r="AV327" s="129"/>
      <c r="AW327" s="126" t="str">
        <f t="shared" ref="AW327:AW357" si="147">IFERROR(AV327/AU327*100,"")</f>
        <v/>
      </c>
      <c r="AX327" s="126" t="str">
        <f t="shared" ref="AX327:AX357" si="148">IFERROR(100-AW327,"")</f>
        <v/>
      </c>
      <c r="AY327" s="64" t="str">
        <f t="shared" ref="AY327:AY357" si="149">IFERROR((1-((AW327*AS327)/(AX327*AR327)))*100,"")</f>
        <v/>
      </c>
      <c r="AZ327" s="97">
        <v>80.87</v>
      </c>
      <c r="BA327" s="68"/>
      <c r="BB327" s="68"/>
      <c r="BC327" s="68"/>
      <c r="BD327" s="68"/>
      <c r="BE327" s="15"/>
      <c r="BF327" s="5">
        <f t="shared" ref="BF327:BF357" si="150">IF(SUM(BG327:BM327)=0,"",SUM(BG327:BM327))</f>
        <v>11377</v>
      </c>
      <c r="BG327" s="41">
        <v>3647</v>
      </c>
      <c r="BH327" s="42">
        <v>1188</v>
      </c>
      <c r="BI327" s="42"/>
      <c r="BJ327" s="42"/>
      <c r="BK327" s="42">
        <v>6542</v>
      </c>
      <c r="BL327" s="42"/>
      <c r="BM327" s="15"/>
    </row>
    <row r="328" spans="1:65" outlineLevel="5" x14ac:dyDescent="0.3">
      <c r="A328" s="22">
        <f t="shared" si="136"/>
        <v>10</v>
      </c>
      <c r="B328" s="9">
        <f t="shared" si="121"/>
        <v>45567</v>
      </c>
      <c r="C328" s="51">
        <v>341816</v>
      </c>
      <c r="D328" s="64">
        <f t="shared" si="141"/>
        <v>35.5</v>
      </c>
      <c r="E328" s="12">
        <v>36</v>
      </c>
      <c r="F328" s="12">
        <v>35</v>
      </c>
      <c r="G328" s="12"/>
      <c r="H328" s="12"/>
      <c r="I328" s="12"/>
      <c r="J328" s="12"/>
      <c r="K328" s="12"/>
      <c r="L328" s="12"/>
      <c r="M328" s="74">
        <f t="shared" si="142"/>
        <v>7.1</v>
      </c>
      <c r="N328" s="83">
        <v>7.13</v>
      </c>
      <c r="O328" s="83">
        <v>7.13</v>
      </c>
      <c r="P328" s="83"/>
      <c r="Q328" s="83"/>
      <c r="R328" s="83"/>
      <c r="S328" s="83"/>
      <c r="T328" s="83"/>
      <c r="U328" s="83"/>
      <c r="V328" s="5">
        <f t="shared" si="143"/>
        <v>231.5</v>
      </c>
      <c r="W328" s="41">
        <v>271</v>
      </c>
      <c r="X328" s="41">
        <v>192</v>
      </c>
      <c r="Y328" s="41"/>
      <c r="Z328" s="41"/>
      <c r="AA328" s="41"/>
      <c r="AB328" s="41"/>
      <c r="AC328" s="41"/>
      <c r="AD328" s="41"/>
      <c r="AE328" s="5">
        <f t="shared" si="144"/>
        <v>5240</v>
      </c>
      <c r="AF328" s="41">
        <v>5290</v>
      </c>
      <c r="AG328" s="41">
        <v>5190</v>
      </c>
      <c r="AH328" s="41"/>
      <c r="AI328" s="41"/>
      <c r="AJ328" s="41"/>
      <c r="AK328" s="41"/>
      <c r="AL328" s="41"/>
      <c r="AM328" s="41"/>
      <c r="AN328" s="41">
        <v>28.112449799196789</v>
      </c>
      <c r="AO328" s="41">
        <v>747</v>
      </c>
      <c r="AP328" s="110"/>
      <c r="AQ328" s="111"/>
      <c r="AR328" s="126" t="str">
        <f t="shared" si="145"/>
        <v/>
      </c>
      <c r="AS328" s="126" t="str">
        <f t="shared" si="146"/>
        <v/>
      </c>
      <c r="AT328" s="127">
        <v>872</v>
      </c>
      <c r="AU328" s="128"/>
      <c r="AV328" s="129"/>
      <c r="AW328" s="126" t="str">
        <f t="shared" si="147"/>
        <v/>
      </c>
      <c r="AX328" s="126" t="str">
        <f t="shared" si="148"/>
        <v/>
      </c>
      <c r="AY328" s="64" t="str">
        <f t="shared" si="149"/>
        <v/>
      </c>
      <c r="AZ328" s="97">
        <v>79.53</v>
      </c>
      <c r="BA328" s="68"/>
      <c r="BB328" s="68"/>
      <c r="BC328" s="68"/>
      <c r="BD328" s="68"/>
      <c r="BE328" s="15"/>
      <c r="BF328" s="5">
        <f t="shared" si="150"/>
        <v>11549</v>
      </c>
      <c r="BG328" s="41">
        <v>4043</v>
      </c>
      <c r="BH328" s="42">
        <v>741</v>
      </c>
      <c r="BI328" s="42"/>
      <c r="BJ328" s="42"/>
      <c r="BK328" s="42">
        <v>6765</v>
      </c>
      <c r="BL328" s="42"/>
      <c r="BM328" s="15"/>
    </row>
    <row r="329" spans="1:65" outlineLevel="5" x14ac:dyDescent="0.3">
      <c r="A329" s="22">
        <f t="shared" si="136"/>
        <v>10</v>
      </c>
      <c r="B329" s="9">
        <f t="shared" si="121"/>
        <v>45568</v>
      </c>
      <c r="C329" s="51">
        <v>362508</v>
      </c>
      <c r="D329" s="64">
        <f t="shared" si="141"/>
        <v>36</v>
      </c>
      <c r="E329" s="12">
        <v>36</v>
      </c>
      <c r="F329" s="12">
        <v>36</v>
      </c>
      <c r="G329" s="12"/>
      <c r="H329" s="12"/>
      <c r="I329" s="12"/>
      <c r="J329" s="12"/>
      <c r="K329" s="12"/>
      <c r="L329" s="12"/>
      <c r="M329" s="74">
        <f t="shared" si="142"/>
        <v>7.2</v>
      </c>
      <c r="N329" s="83">
        <v>7.16</v>
      </c>
      <c r="O329" s="83">
        <v>7.15</v>
      </c>
      <c r="P329" s="83"/>
      <c r="Q329" s="83"/>
      <c r="R329" s="83"/>
      <c r="S329" s="83"/>
      <c r="T329" s="83"/>
      <c r="U329" s="83"/>
      <c r="V329" s="5" t="str">
        <f t="shared" si="143"/>
        <v/>
      </c>
      <c r="W329" s="41"/>
      <c r="X329" s="41"/>
      <c r="Y329" s="41"/>
      <c r="Z329" s="41"/>
      <c r="AA329" s="41"/>
      <c r="AB329" s="41"/>
      <c r="AC329" s="41"/>
      <c r="AD329" s="41"/>
      <c r="AE329" s="5" t="str">
        <f t="shared" si="144"/>
        <v/>
      </c>
      <c r="AF329" s="41"/>
      <c r="AG329" s="41"/>
      <c r="AH329" s="41"/>
      <c r="AI329" s="41"/>
      <c r="AJ329" s="41"/>
      <c r="AK329" s="41"/>
      <c r="AL329" s="41"/>
      <c r="AM329" s="41"/>
      <c r="AN329" s="41">
        <v>29.37062937062937</v>
      </c>
      <c r="AO329" s="41">
        <v>715</v>
      </c>
      <c r="AP329" s="110"/>
      <c r="AQ329" s="111"/>
      <c r="AR329" s="126" t="str">
        <f t="shared" si="145"/>
        <v/>
      </c>
      <c r="AS329" s="126" t="str">
        <f t="shared" si="146"/>
        <v/>
      </c>
      <c r="AT329" s="127">
        <v>801</v>
      </c>
      <c r="AU329" s="128"/>
      <c r="AV329" s="129"/>
      <c r="AW329" s="126" t="str">
        <f t="shared" si="147"/>
        <v/>
      </c>
      <c r="AX329" s="126" t="str">
        <f t="shared" si="148"/>
        <v/>
      </c>
      <c r="AY329" s="64" t="str">
        <f t="shared" si="149"/>
        <v/>
      </c>
      <c r="AZ329" s="97">
        <v>79.739999999999995</v>
      </c>
      <c r="BA329" s="68"/>
      <c r="BB329" s="68"/>
      <c r="BC329" s="68"/>
      <c r="BD329" s="68"/>
      <c r="BE329" s="15"/>
      <c r="BF329" s="5">
        <f t="shared" si="150"/>
        <v>9582</v>
      </c>
      <c r="BG329" s="41">
        <v>2366</v>
      </c>
      <c r="BH329" s="42">
        <v>379</v>
      </c>
      <c r="BI329" s="42"/>
      <c r="BJ329" s="42"/>
      <c r="BK329" s="42">
        <v>6837</v>
      </c>
      <c r="BL329" s="42"/>
      <c r="BM329" s="15"/>
    </row>
    <row r="330" spans="1:65" outlineLevel="5" x14ac:dyDescent="0.3">
      <c r="A330" s="22">
        <f t="shared" si="136"/>
        <v>10</v>
      </c>
      <c r="B330" s="9">
        <f t="shared" si="121"/>
        <v>45569</v>
      </c>
      <c r="C330" s="51">
        <v>357737</v>
      </c>
      <c r="D330" s="64">
        <f t="shared" si="141"/>
        <v>35</v>
      </c>
      <c r="E330" s="12">
        <v>35</v>
      </c>
      <c r="F330" s="12">
        <v>35</v>
      </c>
      <c r="G330" s="12"/>
      <c r="H330" s="12"/>
      <c r="I330" s="12"/>
      <c r="J330" s="12"/>
      <c r="K330" s="12"/>
      <c r="L330" s="12"/>
      <c r="M330" s="74">
        <f t="shared" si="142"/>
        <v>7.1</v>
      </c>
      <c r="N330" s="83">
        <v>7.11</v>
      </c>
      <c r="O330" s="83">
        <v>7.13</v>
      </c>
      <c r="P330" s="83"/>
      <c r="Q330" s="83"/>
      <c r="R330" s="83"/>
      <c r="S330" s="83"/>
      <c r="T330" s="83"/>
      <c r="U330" s="83"/>
      <c r="V330" s="5" t="str">
        <f t="shared" si="143"/>
        <v/>
      </c>
      <c r="W330" s="41"/>
      <c r="X330" s="41"/>
      <c r="Y330" s="41"/>
      <c r="Z330" s="41"/>
      <c r="AA330" s="41"/>
      <c r="AB330" s="41"/>
      <c r="AC330" s="41"/>
      <c r="AD330" s="41"/>
      <c r="AE330" s="5" t="str">
        <f t="shared" si="144"/>
        <v/>
      </c>
      <c r="AF330" s="41"/>
      <c r="AG330" s="41"/>
      <c r="AH330" s="41"/>
      <c r="AI330" s="41"/>
      <c r="AJ330" s="41"/>
      <c r="AK330" s="41"/>
      <c r="AL330" s="41"/>
      <c r="AM330" s="41"/>
      <c r="AN330" s="41">
        <v>26.054590570719604</v>
      </c>
      <c r="AO330" s="41">
        <v>806</v>
      </c>
      <c r="AP330" s="110">
        <v>5.29</v>
      </c>
      <c r="AQ330" s="111">
        <v>4.2</v>
      </c>
      <c r="AR330" s="126">
        <f t="shared" si="145"/>
        <v>79.395085066162579</v>
      </c>
      <c r="AS330" s="126">
        <f t="shared" si="146"/>
        <v>20.604914933837421</v>
      </c>
      <c r="AT330" s="127">
        <v>847</v>
      </c>
      <c r="AU330" s="128">
        <v>3.31</v>
      </c>
      <c r="AV330" s="129">
        <v>2.27</v>
      </c>
      <c r="AW330" s="126">
        <f t="shared" si="147"/>
        <v>68.580060422960713</v>
      </c>
      <c r="AX330" s="126">
        <f t="shared" si="148"/>
        <v>31.419939577039287</v>
      </c>
      <c r="AY330" s="64">
        <f t="shared" si="149"/>
        <v>43.353937728937787</v>
      </c>
      <c r="AZ330" s="97">
        <v>80.900000000000006</v>
      </c>
      <c r="BA330" s="68">
        <v>62</v>
      </c>
      <c r="BB330" s="68">
        <v>32.36</v>
      </c>
      <c r="BC330" s="68">
        <v>2891</v>
      </c>
      <c r="BD330" s="68"/>
      <c r="BE330" s="15"/>
      <c r="BF330" s="5">
        <f t="shared" si="150"/>
        <v>12669</v>
      </c>
      <c r="BG330" s="41">
        <v>3522</v>
      </c>
      <c r="BH330" s="42">
        <v>2352</v>
      </c>
      <c r="BI330" s="42"/>
      <c r="BJ330" s="42"/>
      <c r="BK330" s="42">
        <v>6795</v>
      </c>
      <c r="BL330" s="42"/>
      <c r="BM330" s="15"/>
    </row>
    <row r="331" spans="1:65" outlineLevel="5" x14ac:dyDescent="0.3">
      <c r="A331" s="22">
        <f t="shared" si="136"/>
        <v>10</v>
      </c>
      <c r="B331" s="9">
        <f t="shared" si="121"/>
        <v>45570</v>
      </c>
      <c r="C331" s="51">
        <v>336806</v>
      </c>
      <c r="D331" s="64">
        <f t="shared" si="141"/>
        <v>36</v>
      </c>
      <c r="E331" s="12">
        <v>36</v>
      </c>
      <c r="F331" s="12">
        <v>36</v>
      </c>
      <c r="G331" s="12"/>
      <c r="H331" s="12"/>
      <c r="I331" s="12"/>
      <c r="J331" s="12"/>
      <c r="K331" s="12"/>
      <c r="L331" s="12"/>
      <c r="M331" s="74">
        <f t="shared" si="142"/>
        <v>7.1</v>
      </c>
      <c r="N331" s="83">
        <v>7.12</v>
      </c>
      <c r="O331" s="83">
        <v>7.15</v>
      </c>
      <c r="P331" s="83"/>
      <c r="Q331" s="83"/>
      <c r="R331" s="83"/>
      <c r="S331" s="83"/>
      <c r="T331" s="83"/>
      <c r="U331" s="83"/>
      <c r="V331" s="5" t="str">
        <f t="shared" si="143"/>
        <v/>
      </c>
      <c r="W331" s="41"/>
      <c r="X331" s="41"/>
      <c r="Y331" s="41"/>
      <c r="Z331" s="41"/>
      <c r="AA331" s="41"/>
      <c r="AB331" s="41"/>
      <c r="AC331" s="41"/>
      <c r="AD331" s="41"/>
      <c r="AE331" s="5" t="str">
        <f t="shared" si="144"/>
        <v/>
      </c>
      <c r="AF331" s="41"/>
      <c r="AG331" s="41"/>
      <c r="AH331" s="41"/>
      <c r="AI331" s="41"/>
      <c r="AJ331" s="41"/>
      <c r="AK331" s="41"/>
      <c r="AL331" s="41"/>
      <c r="AM331" s="41"/>
      <c r="AN331" s="41">
        <v>27.522935779816514</v>
      </c>
      <c r="AO331" s="41">
        <v>763</v>
      </c>
      <c r="AP331" s="110"/>
      <c r="AQ331" s="111"/>
      <c r="AR331" s="126" t="str">
        <f t="shared" si="145"/>
        <v/>
      </c>
      <c r="AS331" s="126" t="str">
        <f t="shared" si="146"/>
        <v/>
      </c>
      <c r="AT331" s="127">
        <v>823</v>
      </c>
      <c r="AU331" s="128"/>
      <c r="AV331" s="129"/>
      <c r="AW331" s="126" t="str">
        <f t="shared" si="147"/>
        <v/>
      </c>
      <c r="AX331" s="126" t="str">
        <f t="shared" si="148"/>
        <v/>
      </c>
      <c r="AY331" s="64" t="str">
        <f t="shared" si="149"/>
        <v/>
      </c>
      <c r="AZ331" s="97">
        <v>79.819999999999993</v>
      </c>
      <c r="BA331" s="68"/>
      <c r="BB331" s="68"/>
      <c r="BC331" s="68"/>
      <c r="BD331" s="68"/>
      <c r="BE331" s="15"/>
      <c r="BF331" s="5">
        <f t="shared" si="150"/>
        <v>12719</v>
      </c>
      <c r="BG331" s="41">
        <v>3668</v>
      </c>
      <c r="BH331" s="42">
        <v>2352</v>
      </c>
      <c r="BI331" s="42"/>
      <c r="BJ331" s="42"/>
      <c r="BK331" s="42">
        <v>6699</v>
      </c>
      <c r="BL331" s="42"/>
      <c r="BM331" s="15"/>
    </row>
    <row r="332" spans="1:65" outlineLevel="5" x14ac:dyDescent="0.3">
      <c r="A332" s="22">
        <f t="shared" si="136"/>
        <v>10</v>
      </c>
      <c r="B332" s="9">
        <f t="shared" si="121"/>
        <v>45571</v>
      </c>
      <c r="C332" s="51">
        <v>334442</v>
      </c>
      <c r="D332" s="64">
        <f t="shared" si="141"/>
        <v>37</v>
      </c>
      <c r="E332" s="12">
        <v>36</v>
      </c>
      <c r="F332" s="12">
        <v>38</v>
      </c>
      <c r="G332" s="12"/>
      <c r="H332" s="12"/>
      <c r="I332" s="12"/>
      <c r="J332" s="12"/>
      <c r="K332" s="12"/>
      <c r="L332" s="12"/>
      <c r="M332" s="74">
        <f t="shared" si="142"/>
        <v>7.1</v>
      </c>
      <c r="N332" s="83">
        <v>7.14</v>
      </c>
      <c r="O332" s="83">
        <v>7.14</v>
      </c>
      <c r="P332" s="83"/>
      <c r="Q332" s="83"/>
      <c r="R332" s="83"/>
      <c r="S332" s="83"/>
      <c r="T332" s="83"/>
      <c r="U332" s="83"/>
      <c r="V332" s="5" t="str">
        <f t="shared" si="143"/>
        <v/>
      </c>
      <c r="W332" s="41"/>
      <c r="X332" s="41"/>
      <c r="Y332" s="41"/>
      <c r="Z332" s="41"/>
      <c r="AA332" s="41"/>
      <c r="AB332" s="41"/>
      <c r="AC332" s="41"/>
      <c r="AD332" s="41"/>
      <c r="AE332" s="5" t="str">
        <f t="shared" si="144"/>
        <v/>
      </c>
      <c r="AF332" s="41"/>
      <c r="AG332" s="41"/>
      <c r="AH332" s="41"/>
      <c r="AI332" s="41"/>
      <c r="AJ332" s="41"/>
      <c r="AK332" s="41"/>
      <c r="AL332" s="41"/>
      <c r="AM332" s="41"/>
      <c r="AN332" s="41">
        <v>37.366548042704629</v>
      </c>
      <c r="AO332" s="41">
        <v>562</v>
      </c>
      <c r="AP332" s="110"/>
      <c r="AQ332" s="111"/>
      <c r="AR332" s="126" t="str">
        <f t="shared" si="145"/>
        <v/>
      </c>
      <c r="AS332" s="126" t="str">
        <f t="shared" si="146"/>
        <v/>
      </c>
      <c r="AT332" s="127">
        <v>724</v>
      </c>
      <c r="AU332" s="128"/>
      <c r="AV332" s="129"/>
      <c r="AW332" s="126" t="str">
        <f t="shared" si="147"/>
        <v/>
      </c>
      <c r="AX332" s="126" t="str">
        <f t="shared" si="148"/>
        <v/>
      </c>
      <c r="AY332" s="64" t="str">
        <f t="shared" si="149"/>
        <v/>
      </c>
      <c r="AZ332" s="97">
        <v>80.989999999999995</v>
      </c>
      <c r="BA332" s="68"/>
      <c r="BB332" s="68"/>
      <c r="BC332" s="68"/>
      <c r="BD332" s="68"/>
      <c r="BE332" s="15"/>
      <c r="BF332" s="5">
        <f t="shared" si="150"/>
        <v>13140</v>
      </c>
      <c r="BG332" s="41">
        <v>4246</v>
      </c>
      <c r="BH332" s="42">
        <v>2209</v>
      </c>
      <c r="BI332" s="42"/>
      <c r="BJ332" s="42"/>
      <c r="BK332" s="42">
        <v>6685</v>
      </c>
      <c r="BL332" s="42"/>
      <c r="BM332" s="15"/>
    </row>
    <row r="333" spans="1:65" outlineLevel="5" x14ac:dyDescent="0.3">
      <c r="A333" s="22">
        <f t="shared" si="136"/>
        <v>10</v>
      </c>
      <c r="B333" s="9">
        <f t="shared" si="121"/>
        <v>45572</v>
      </c>
      <c r="C333" s="51">
        <v>340785</v>
      </c>
      <c r="D333" s="64">
        <f t="shared" si="141"/>
        <v>36.299999999999997</v>
      </c>
      <c r="E333" s="12">
        <v>35.5</v>
      </c>
      <c r="F333" s="12">
        <v>37</v>
      </c>
      <c r="G333" s="12"/>
      <c r="H333" s="12"/>
      <c r="I333" s="12"/>
      <c r="J333" s="12"/>
      <c r="K333" s="12"/>
      <c r="L333" s="12"/>
      <c r="M333" s="74">
        <f t="shared" si="142"/>
        <v>7.1</v>
      </c>
      <c r="N333" s="83">
        <v>7.13</v>
      </c>
      <c r="O333" s="83">
        <v>7.11</v>
      </c>
      <c r="P333" s="83"/>
      <c r="Q333" s="83"/>
      <c r="R333" s="83"/>
      <c r="S333" s="83"/>
      <c r="T333" s="83"/>
      <c r="U333" s="83"/>
      <c r="V333" s="5" t="str">
        <f t="shared" si="143"/>
        <v/>
      </c>
      <c r="W333" s="41"/>
      <c r="X333" s="41"/>
      <c r="Y333" s="41"/>
      <c r="Z333" s="41"/>
      <c r="AA333" s="41"/>
      <c r="AB333" s="41"/>
      <c r="AC333" s="41"/>
      <c r="AD333" s="41"/>
      <c r="AE333" s="5" t="str">
        <f t="shared" si="144"/>
        <v/>
      </c>
      <c r="AF333" s="41"/>
      <c r="AG333" s="41"/>
      <c r="AH333" s="41"/>
      <c r="AI333" s="41"/>
      <c r="AJ333" s="41"/>
      <c r="AK333" s="41"/>
      <c r="AL333" s="41"/>
      <c r="AM333" s="41"/>
      <c r="AN333" s="41">
        <v>30.215827338129497</v>
      </c>
      <c r="AO333" s="41">
        <v>695</v>
      </c>
      <c r="AP333" s="110"/>
      <c r="AQ333" s="111"/>
      <c r="AR333" s="126" t="str">
        <f t="shared" si="145"/>
        <v/>
      </c>
      <c r="AS333" s="126" t="str">
        <f t="shared" si="146"/>
        <v/>
      </c>
      <c r="AT333" s="127">
        <v>777</v>
      </c>
      <c r="AU333" s="128"/>
      <c r="AV333" s="129"/>
      <c r="AW333" s="126" t="str">
        <f t="shared" si="147"/>
        <v/>
      </c>
      <c r="AX333" s="126" t="str">
        <f t="shared" si="148"/>
        <v/>
      </c>
      <c r="AY333" s="64" t="str">
        <f t="shared" si="149"/>
        <v/>
      </c>
      <c r="AZ333" s="97">
        <v>81.25</v>
      </c>
      <c r="BA333" s="68"/>
      <c r="BB333" s="68"/>
      <c r="BC333" s="68"/>
      <c r="BD333" s="68"/>
      <c r="BE333" s="15"/>
      <c r="BF333" s="5">
        <f t="shared" si="150"/>
        <v>11346</v>
      </c>
      <c r="BG333" s="41">
        <v>3480</v>
      </c>
      <c r="BH333" s="42">
        <v>1168</v>
      </c>
      <c r="BI333" s="42"/>
      <c r="BJ333" s="42"/>
      <c r="BK333" s="42">
        <v>6698</v>
      </c>
      <c r="BL333" s="42"/>
      <c r="BM333" s="15"/>
    </row>
    <row r="334" spans="1:65" outlineLevel="5" x14ac:dyDescent="0.3">
      <c r="A334" s="22">
        <f t="shared" si="136"/>
        <v>10</v>
      </c>
      <c r="B334" s="9">
        <f t="shared" si="121"/>
        <v>45573</v>
      </c>
      <c r="C334" s="51">
        <v>338492</v>
      </c>
      <c r="D334" s="64">
        <f t="shared" si="141"/>
        <v>35.299999999999997</v>
      </c>
      <c r="E334" s="12">
        <v>34.5</v>
      </c>
      <c r="F334" s="12">
        <v>36</v>
      </c>
      <c r="G334" s="12"/>
      <c r="H334" s="12"/>
      <c r="I334" s="12"/>
      <c r="J334" s="12"/>
      <c r="K334" s="12"/>
      <c r="L334" s="12"/>
      <c r="M334" s="74">
        <f t="shared" si="142"/>
        <v>7.1</v>
      </c>
      <c r="N334" s="83">
        <v>7.14</v>
      </c>
      <c r="O334" s="83">
        <v>7.15</v>
      </c>
      <c r="P334" s="83"/>
      <c r="Q334" s="83"/>
      <c r="R334" s="83"/>
      <c r="S334" s="83"/>
      <c r="T334" s="83"/>
      <c r="U334" s="83"/>
      <c r="V334" s="5" t="str">
        <f t="shared" si="143"/>
        <v/>
      </c>
      <c r="W334" s="41"/>
      <c r="X334" s="41"/>
      <c r="Y334" s="41"/>
      <c r="Z334" s="41"/>
      <c r="AA334" s="41"/>
      <c r="AB334" s="41"/>
      <c r="AC334" s="41"/>
      <c r="AD334" s="41"/>
      <c r="AE334" s="5" t="str">
        <f t="shared" si="144"/>
        <v/>
      </c>
      <c r="AF334" s="41"/>
      <c r="AG334" s="41"/>
      <c r="AH334" s="41"/>
      <c r="AI334" s="41"/>
      <c r="AJ334" s="41"/>
      <c r="AK334" s="41"/>
      <c r="AL334" s="41"/>
      <c r="AM334" s="41"/>
      <c r="AN334" s="41">
        <v>35.11705685618729</v>
      </c>
      <c r="AO334" s="41">
        <v>598</v>
      </c>
      <c r="AP334" s="110"/>
      <c r="AQ334" s="111"/>
      <c r="AR334" s="126" t="str">
        <f t="shared" si="145"/>
        <v/>
      </c>
      <c r="AS334" s="126" t="str">
        <f t="shared" si="146"/>
        <v/>
      </c>
      <c r="AT334" s="127">
        <v>647</v>
      </c>
      <c r="AU334" s="128"/>
      <c r="AV334" s="129"/>
      <c r="AW334" s="126" t="str">
        <f t="shared" si="147"/>
        <v/>
      </c>
      <c r="AX334" s="126" t="str">
        <f t="shared" si="148"/>
        <v/>
      </c>
      <c r="AY334" s="64" t="str">
        <f t="shared" si="149"/>
        <v/>
      </c>
      <c r="AZ334" s="97">
        <v>81.44</v>
      </c>
      <c r="BA334" s="68"/>
      <c r="BB334" s="68"/>
      <c r="BC334" s="68"/>
      <c r="BD334" s="68"/>
      <c r="BE334" s="15"/>
      <c r="BF334" s="5">
        <f t="shared" si="150"/>
        <v>11851</v>
      </c>
      <c r="BG334" s="41">
        <v>3706</v>
      </c>
      <c r="BH334" s="42">
        <v>1514</v>
      </c>
      <c r="BI334" s="42"/>
      <c r="BJ334" s="42"/>
      <c r="BK334" s="42">
        <v>6631</v>
      </c>
      <c r="BL334" s="42"/>
      <c r="BM334" s="15"/>
    </row>
    <row r="335" spans="1:65" outlineLevel="5" x14ac:dyDescent="0.3">
      <c r="A335" s="22">
        <f t="shared" si="136"/>
        <v>10</v>
      </c>
      <c r="B335" s="9">
        <f t="shared" si="121"/>
        <v>45574</v>
      </c>
      <c r="C335" s="51">
        <v>331836</v>
      </c>
      <c r="D335" s="64">
        <f t="shared" si="141"/>
        <v>37</v>
      </c>
      <c r="E335" s="12">
        <v>37</v>
      </c>
      <c r="F335" s="12">
        <v>37</v>
      </c>
      <c r="G335" s="12"/>
      <c r="H335" s="12"/>
      <c r="I335" s="12"/>
      <c r="J335" s="12"/>
      <c r="K335" s="12"/>
      <c r="L335" s="12"/>
      <c r="M335" s="74">
        <f t="shared" si="142"/>
        <v>7.2</v>
      </c>
      <c r="N335" s="83">
        <v>7.14</v>
      </c>
      <c r="O335" s="83">
        <v>7.18</v>
      </c>
      <c r="P335" s="83"/>
      <c r="Q335" s="83"/>
      <c r="R335" s="83"/>
      <c r="S335" s="83"/>
      <c r="T335" s="83"/>
      <c r="U335" s="83"/>
      <c r="V335" s="5" t="str">
        <f t="shared" si="143"/>
        <v/>
      </c>
      <c r="W335" s="41"/>
      <c r="X335" s="41"/>
      <c r="Y335" s="41"/>
      <c r="Z335" s="41"/>
      <c r="AA335" s="41"/>
      <c r="AB335" s="41"/>
      <c r="AC335" s="41"/>
      <c r="AD335" s="41"/>
      <c r="AE335" s="5" t="str">
        <f t="shared" si="144"/>
        <v/>
      </c>
      <c r="AF335" s="41"/>
      <c r="AG335" s="41"/>
      <c r="AH335" s="41"/>
      <c r="AI335" s="41"/>
      <c r="AJ335" s="41"/>
      <c r="AK335" s="41"/>
      <c r="AL335" s="41"/>
      <c r="AM335" s="41"/>
      <c r="AN335" s="41">
        <v>32.061068702290079</v>
      </c>
      <c r="AO335" s="41">
        <v>655</v>
      </c>
      <c r="AP335" s="110"/>
      <c r="AQ335" s="111"/>
      <c r="AR335" s="126" t="str">
        <f t="shared" si="145"/>
        <v/>
      </c>
      <c r="AS335" s="126" t="str">
        <f t="shared" si="146"/>
        <v/>
      </c>
      <c r="AT335" s="127">
        <v>723</v>
      </c>
      <c r="AU335" s="128"/>
      <c r="AV335" s="129"/>
      <c r="AW335" s="126" t="str">
        <f t="shared" si="147"/>
        <v/>
      </c>
      <c r="AX335" s="126" t="str">
        <f t="shared" si="148"/>
        <v/>
      </c>
      <c r="AY335" s="64" t="str">
        <f t="shared" si="149"/>
        <v/>
      </c>
      <c r="AZ335" s="97">
        <v>80.08</v>
      </c>
      <c r="BA335" s="68"/>
      <c r="BB335" s="68"/>
      <c r="BC335" s="68"/>
      <c r="BD335" s="68"/>
      <c r="BE335" s="15"/>
      <c r="BF335" s="5">
        <f t="shared" si="150"/>
        <v>12835</v>
      </c>
      <c r="BG335" s="41">
        <v>3764</v>
      </c>
      <c r="BH335" s="42">
        <v>2352</v>
      </c>
      <c r="BI335" s="42"/>
      <c r="BJ335" s="42"/>
      <c r="BK335" s="42">
        <v>6719</v>
      </c>
      <c r="BL335" s="42"/>
      <c r="BM335" s="15"/>
    </row>
    <row r="336" spans="1:65" outlineLevel="5" x14ac:dyDescent="0.3">
      <c r="A336" s="22">
        <f t="shared" si="136"/>
        <v>10</v>
      </c>
      <c r="B336" s="9">
        <f t="shared" si="121"/>
        <v>45575</v>
      </c>
      <c r="C336" s="51">
        <v>306080</v>
      </c>
      <c r="D336" s="64">
        <f t="shared" si="141"/>
        <v>36</v>
      </c>
      <c r="E336" s="12">
        <v>36</v>
      </c>
      <c r="F336" s="12">
        <v>36</v>
      </c>
      <c r="G336" s="12"/>
      <c r="H336" s="12"/>
      <c r="I336" s="12"/>
      <c r="J336" s="12"/>
      <c r="K336" s="12"/>
      <c r="L336" s="12"/>
      <c r="M336" s="74">
        <f t="shared" si="142"/>
        <v>7.1</v>
      </c>
      <c r="N336" s="83">
        <v>7.13</v>
      </c>
      <c r="O336" s="83">
        <v>7.16</v>
      </c>
      <c r="P336" s="83"/>
      <c r="Q336" s="83"/>
      <c r="R336" s="83"/>
      <c r="S336" s="83"/>
      <c r="T336" s="83"/>
      <c r="U336" s="83"/>
      <c r="V336" s="5">
        <f t="shared" si="143"/>
        <v>198</v>
      </c>
      <c r="W336" s="41">
        <v>194</v>
      </c>
      <c r="X336" s="41">
        <v>202</v>
      </c>
      <c r="Y336" s="41"/>
      <c r="Z336" s="41"/>
      <c r="AA336" s="41"/>
      <c r="AB336" s="41"/>
      <c r="AC336" s="41"/>
      <c r="AD336" s="41"/>
      <c r="AE336" s="5">
        <f t="shared" si="144"/>
        <v>5445</v>
      </c>
      <c r="AF336" s="41">
        <v>5600</v>
      </c>
      <c r="AG336" s="41">
        <v>5290</v>
      </c>
      <c r="AH336" s="41"/>
      <c r="AI336" s="41"/>
      <c r="AJ336" s="41"/>
      <c r="AK336" s="41"/>
      <c r="AL336" s="41"/>
      <c r="AM336" s="41"/>
      <c r="AN336" s="41">
        <v>29.453015427769987</v>
      </c>
      <c r="AO336" s="41">
        <v>713</v>
      </c>
      <c r="AP336" s="110">
        <v>4.76</v>
      </c>
      <c r="AQ336" s="111">
        <v>3.83</v>
      </c>
      <c r="AR336" s="126">
        <f t="shared" si="145"/>
        <v>80.462184873949582</v>
      </c>
      <c r="AS336" s="126">
        <f t="shared" si="146"/>
        <v>19.537815126050418</v>
      </c>
      <c r="AT336" s="127">
        <v>772</v>
      </c>
      <c r="AU336" s="128">
        <v>3.06</v>
      </c>
      <c r="AV336" s="129">
        <v>2.08</v>
      </c>
      <c r="AW336" s="126">
        <f t="shared" si="147"/>
        <v>67.973856209150327</v>
      </c>
      <c r="AX336" s="126">
        <f t="shared" si="148"/>
        <v>32.026143790849673</v>
      </c>
      <c r="AY336" s="64">
        <f t="shared" si="149"/>
        <v>48.462727127404492</v>
      </c>
      <c r="AZ336" s="97">
        <v>80.319999999999993</v>
      </c>
      <c r="BA336" s="68"/>
      <c r="BB336" s="68"/>
      <c r="BC336" s="68"/>
      <c r="BD336" s="68"/>
      <c r="BE336" s="15"/>
      <c r="BF336" s="5">
        <f t="shared" si="150"/>
        <v>11140</v>
      </c>
      <c r="BG336" s="41">
        <v>2173</v>
      </c>
      <c r="BH336" s="42">
        <v>2352</v>
      </c>
      <c r="BI336" s="42"/>
      <c r="BJ336" s="42"/>
      <c r="BK336" s="42">
        <v>6615</v>
      </c>
      <c r="BL336" s="42"/>
      <c r="BM336" s="15"/>
    </row>
    <row r="337" spans="1:65" outlineLevel="5" x14ac:dyDescent="0.3">
      <c r="A337" s="22">
        <f t="shared" si="136"/>
        <v>10</v>
      </c>
      <c r="B337" s="9">
        <f t="shared" si="121"/>
        <v>45576</v>
      </c>
      <c r="C337" s="51">
        <v>309900</v>
      </c>
      <c r="D337" s="64">
        <f t="shared" si="141"/>
        <v>35.299999999999997</v>
      </c>
      <c r="E337" s="12">
        <v>35.5</v>
      </c>
      <c r="F337" s="12">
        <v>35</v>
      </c>
      <c r="G337" s="12"/>
      <c r="H337" s="12"/>
      <c r="I337" s="12"/>
      <c r="J337" s="12"/>
      <c r="K337" s="12"/>
      <c r="L337" s="12"/>
      <c r="M337" s="74">
        <f t="shared" si="142"/>
        <v>7.2</v>
      </c>
      <c r="N337" s="83">
        <v>7.13</v>
      </c>
      <c r="O337" s="83">
        <v>7.17</v>
      </c>
      <c r="P337" s="83"/>
      <c r="Q337" s="83"/>
      <c r="R337" s="83"/>
      <c r="S337" s="83"/>
      <c r="T337" s="83"/>
      <c r="U337" s="83"/>
      <c r="V337" s="5" t="str">
        <f t="shared" si="143"/>
        <v/>
      </c>
      <c r="W337" s="41"/>
      <c r="X337" s="41"/>
      <c r="Y337" s="41"/>
      <c r="Z337" s="41"/>
      <c r="AA337" s="41"/>
      <c r="AB337" s="41"/>
      <c r="AC337" s="41"/>
      <c r="AD337" s="41"/>
      <c r="AE337" s="5" t="str">
        <f t="shared" si="144"/>
        <v/>
      </c>
      <c r="AF337" s="41"/>
      <c r="AG337" s="41"/>
      <c r="AH337" s="41"/>
      <c r="AI337" s="41"/>
      <c r="AJ337" s="41"/>
      <c r="AK337" s="41"/>
      <c r="AL337" s="41"/>
      <c r="AM337" s="41"/>
      <c r="AN337" s="41">
        <v>29.126213592233011</v>
      </c>
      <c r="AO337" s="41">
        <v>721</v>
      </c>
      <c r="AP337" s="110"/>
      <c r="AQ337" s="111"/>
      <c r="AR337" s="126" t="str">
        <f t="shared" si="145"/>
        <v/>
      </c>
      <c r="AS337" s="126" t="str">
        <f t="shared" si="146"/>
        <v/>
      </c>
      <c r="AT337" s="127">
        <v>798</v>
      </c>
      <c r="AU337" s="128"/>
      <c r="AV337" s="129"/>
      <c r="AW337" s="126" t="str">
        <f t="shared" si="147"/>
        <v/>
      </c>
      <c r="AX337" s="126" t="str">
        <f t="shared" si="148"/>
        <v/>
      </c>
      <c r="AY337" s="64" t="str">
        <f t="shared" si="149"/>
        <v/>
      </c>
      <c r="AZ337" s="97">
        <v>80.5</v>
      </c>
      <c r="BA337" s="68">
        <v>63.34</v>
      </c>
      <c r="BB337" s="68">
        <v>33.32</v>
      </c>
      <c r="BC337" s="68">
        <v>3136</v>
      </c>
      <c r="BD337" s="68"/>
      <c r="BE337" s="15"/>
      <c r="BF337" s="5">
        <f t="shared" si="150"/>
        <v>10987</v>
      </c>
      <c r="BG337" s="41">
        <v>1783</v>
      </c>
      <c r="BH337" s="42">
        <v>2352</v>
      </c>
      <c r="BI337" s="42"/>
      <c r="BJ337" s="42"/>
      <c r="BK337" s="42">
        <v>6852</v>
      </c>
      <c r="BL337" s="42"/>
      <c r="BM337" s="15"/>
    </row>
    <row r="338" spans="1:65" outlineLevel="5" x14ac:dyDescent="0.3">
      <c r="A338" s="22">
        <f t="shared" si="136"/>
        <v>10</v>
      </c>
      <c r="B338" s="9">
        <f t="shared" si="121"/>
        <v>45577</v>
      </c>
      <c r="C338" s="51">
        <v>312642</v>
      </c>
      <c r="D338" s="64">
        <f t="shared" si="141"/>
        <v>35.299999999999997</v>
      </c>
      <c r="E338" s="12">
        <v>35</v>
      </c>
      <c r="F338" s="12">
        <v>35.5</v>
      </c>
      <c r="G338" s="12"/>
      <c r="H338" s="12"/>
      <c r="I338" s="12"/>
      <c r="J338" s="12"/>
      <c r="K338" s="12"/>
      <c r="L338" s="12"/>
      <c r="M338" s="74">
        <f t="shared" si="142"/>
        <v>7.2</v>
      </c>
      <c r="N338" s="83">
        <v>7.15</v>
      </c>
      <c r="O338" s="83">
        <v>7.16</v>
      </c>
      <c r="P338" s="83"/>
      <c r="Q338" s="83"/>
      <c r="R338" s="83"/>
      <c r="S338" s="83"/>
      <c r="T338" s="83"/>
      <c r="U338" s="83"/>
      <c r="V338" s="5" t="str">
        <f t="shared" si="143"/>
        <v/>
      </c>
      <c r="W338" s="41"/>
      <c r="X338" s="41"/>
      <c r="Y338" s="41"/>
      <c r="Z338" s="41"/>
      <c r="AA338" s="41"/>
      <c r="AB338" s="41"/>
      <c r="AC338" s="41"/>
      <c r="AD338" s="41"/>
      <c r="AE338" s="5" t="str">
        <f t="shared" si="144"/>
        <v/>
      </c>
      <c r="AF338" s="41"/>
      <c r="AG338" s="41"/>
      <c r="AH338" s="41"/>
      <c r="AI338" s="41"/>
      <c r="AJ338" s="41"/>
      <c r="AK338" s="41"/>
      <c r="AL338" s="41"/>
      <c r="AM338" s="41"/>
      <c r="AN338" s="41">
        <v>32.967032967032964</v>
      </c>
      <c r="AO338" s="41">
        <v>637</v>
      </c>
      <c r="AP338" s="110"/>
      <c r="AQ338" s="111"/>
      <c r="AR338" s="126" t="str">
        <f t="shared" si="145"/>
        <v/>
      </c>
      <c r="AS338" s="126" t="str">
        <f t="shared" si="146"/>
        <v/>
      </c>
      <c r="AT338" s="127">
        <v>748</v>
      </c>
      <c r="AU338" s="128"/>
      <c r="AV338" s="129"/>
      <c r="AW338" s="126" t="str">
        <f t="shared" si="147"/>
        <v/>
      </c>
      <c r="AX338" s="126" t="str">
        <f t="shared" si="148"/>
        <v/>
      </c>
      <c r="AY338" s="64" t="str">
        <f t="shared" si="149"/>
        <v/>
      </c>
      <c r="AZ338" s="97">
        <v>80.25</v>
      </c>
      <c r="BA338" s="68"/>
      <c r="BB338" s="68"/>
      <c r="BC338" s="68"/>
      <c r="BD338" s="68"/>
      <c r="BE338" s="15"/>
      <c r="BF338" s="5">
        <f t="shared" si="150"/>
        <v>11227</v>
      </c>
      <c r="BG338" s="41">
        <v>3373</v>
      </c>
      <c r="BH338" s="42">
        <v>991</v>
      </c>
      <c r="BI338" s="42"/>
      <c r="BJ338" s="42"/>
      <c r="BK338" s="42">
        <v>6863</v>
      </c>
      <c r="BL338" s="42"/>
      <c r="BM338" s="15"/>
    </row>
    <row r="339" spans="1:65" outlineLevel="5" x14ac:dyDescent="0.3">
      <c r="A339" s="22">
        <f t="shared" si="136"/>
        <v>10</v>
      </c>
      <c r="B339" s="9">
        <f t="shared" si="121"/>
        <v>45578</v>
      </c>
      <c r="C339" s="51">
        <v>312679</v>
      </c>
      <c r="D339" s="64">
        <f t="shared" si="141"/>
        <v>35.299999999999997</v>
      </c>
      <c r="E339" s="12">
        <v>35</v>
      </c>
      <c r="F339" s="12">
        <v>35.5</v>
      </c>
      <c r="G339" s="12"/>
      <c r="H339" s="12"/>
      <c r="I339" s="12"/>
      <c r="J339" s="12"/>
      <c r="K339" s="12"/>
      <c r="L339" s="12"/>
      <c r="M339" s="74">
        <f t="shared" si="142"/>
        <v>7.1</v>
      </c>
      <c r="N339" s="83">
        <v>7.14</v>
      </c>
      <c r="O339" s="83">
        <v>7.15</v>
      </c>
      <c r="P339" s="83"/>
      <c r="Q339" s="83"/>
      <c r="R339" s="83"/>
      <c r="S339" s="83"/>
      <c r="T339" s="83"/>
      <c r="U339" s="83"/>
      <c r="V339" s="5" t="str">
        <f t="shared" si="143"/>
        <v/>
      </c>
      <c r="W339" s="41"/>
      <c r="X339" s="41"/>
      <c r="Y339" s="41"/>
      <c r="Z339" s="41"/>
      <c r="AA339" s="41"/>
      <c r="AB339" s="41"/>
      <c r="AC339" s="41"/>
      <c r="AD339" s="41"/>
      <c r="AE339" s="5" t="str">
        <f t="shared" si="144"/>
        <v/>
      </c>
      <c r="AF339" s="41"/>
      <c r="AG339" s="41"/>
      <c r="AH339" s="41"/>
      <c r="AI339" s="41"/>
      <c r="AJ339" s="41"/>
      <c r="AK339" s="41"/>
      <c r="AL339" s="41"/>
      <c r="AM339" s="41"/>
      <c r="AN339" s="41">
        <v>31.578947368421051</v>
      </c>
      <c r="AO339" s="41">
        <v>665</v>
      </c>
      <c r="AP339" s="110"/>
      <c r="AQ339" s="111"/>
      <c r="AR339" s="126" t="str">
        <f t="shared" si="145"/>
        <v/>
      </c>
      <c r="AS339" s="126" t="str">
        <f t="shared" si="146"/>
        <v/>
      </c>
      <c r="AT339" s="127">
        <v>633</v>
      </c>
      <c r="AU339" s="128"/>
      <c r="AV339" s="129"/>
      <c r="AW339" s="126" t="str">
        <f t="shared" si="147"/>
        <v/>
      </c>
      <c r="AX339" s="126" t="str">
        <f t="shared" si="148"/>
        <v/>
      </c>
      <c r="AY339" s="64" t="str">
        <f t="shared" si="149"/>
        <v/>
      </c>
      <c r="AZ339" s="97">
        <v>79.040000000000006</v>
      </c>
      <c r="BA339" s="68"/>
      <c r="BB339" s="68"/>
      <c r="BC339" s="68"/>
      <c r="BD339" s="68"/>
      <c r="BE339" s="15"/>
      <c r="BF339" s="5">
        <f t="shared" si="150"/>
        <v>8193</v>
      </c>
      <c r="BG339" s="41">
        <v>1262</v>
      </c>
      <c r="BH339" s="42">
        <v>178</v>
      </c>
      <c r="BI339" s="42"/>
      <c r="BJ339" s="42"/>
      <c r="BK339" s="42">
        <v>6753</v>
      </c>
      <c r="BL339" s="42"/>
      <c r="BM339" s="15"/>
    </row>
    <row r="340" spans="1:65" outlineLevel="5" x14ac:dyDescent="0.3">
      <c r="A340" s="22">
        <f t="shared" si="136"/>
        <v>10</v>
      </c>
      <c r="B340" s="9">
        <f t="shared" si="121"/>
        <v>45579</v>
      </c>
      <c r="C340" s="51">
        <v>318791</v>
      </c>
      <c r="D340" s="64">
        <f t="shared" si="141"/>
        <v>34</v>
      </c>
      <c r="E340" s="12">
        <v>34</v>
      </c>
      <c r="F340" s="12">
        <v>34</v>
      </c>
      <c r="G340" s="12"/>
      <c r="H340" s="12"/>
      <c r="I340" s="12"/>
      <c r="J340" s="12"/>
      <c r="K340" s="12"/>
      <c r="L340" s="12"/>
      <c r="M340" s="74">
        <f t="shared" si="142"/>
        <v>7.1</v>
      </c>
      <c r="N340" s="83">
        <v>7.11</v>
      </c>
      <c r="O340" s="83">
        <v>7.16</v>
      </c>
      <c r="P340" s="83"/>
      <c r="Q340" s="83"/>
      <c r="R340" s="83"/>
      <c r="S340" s="83"/>
      <c r="T340" s="83"/>
      <c r="U340" s="83"/>
      <c r="V340" s="5" t="str">
        <f t="shared" si="143"/>
        <v/>
      </c>
      <c r="W340" s="41"/>
      <c r="X340" s="41"/>
      <c r="Y340" s="41"/>
      <c r="Z340" s="41"/>
      <c r="AA340" s="41"/>
      <c r="AB340" s="41"/>
      <c r="AC340" s="41"/>
      <c r="AD340" s="41"/>
      <c r="AE340" s="5" t="str">
        <f t="shared" si="144"/>
        <v/>
      </c>
      <c r="AF340" s="41"/>
      <c r="AG340" s="41"/>
      <c r="AH340" s="41"/>
      <c r="AI340" s="41"/>
      <c r="AJ340" s="41"/>
      <c r="AK340" s="41"/>
      <c r="AL340" s="41"/>
      <c r="AM340" s="41"/>
      <c r="AN340" s="41">
        <v>46.357615894039732</v>
      </c>
      <c r="AO340" s="41">
        <v>453</v>
      </c>
      <c r="AP340" s="110"/>
      <c r="AQ340" s="111"/>
      <c r="AR340" s="126" t="str">
        <f t="shared" si="145"/>
        <v/>
      </c>
      <c r="AS340" s="126" t="str">
        <f t="shared" si="146"/>
        <v/>
      </c>
      <c r="AT340" s="127">
        <v>494</v>
      </c>
      <c r="AU340" s="128"/>
      <c r="AV340" s="129"/>
      <c r="AW340" s="126" t="str">
        <f t="shared" si="147"/>
        <v/>
      </c>
      <c r="AX340" s="126" t="str">
        <f t="shared" si="148"/>
        <v/>
      </c>
      <c r="AY340" s="64" t="str">
        <f t="shared" si="149"/>
        <v/>
      </c>
      <c r="AZ340" s="97">
        <v>78.95</v>
      </c>
      <c r="BA340" s="68"/>
      <c r="BB340" s="68"/>
      <c r="BC340" s="68"/>
      <c r="BD340" s="68"/>
      <c r="BE340" s="15"/>
      <c r="BF340" s="5">
        <f t="shared" si="150"/>
        <v>7789</v>
      </c>
      <c r="BG340" s="41">
        <v>1670</v>
      </c>
      <c r="BH340" s="42">
        <v>2350</v>
      </c>
      <c r="BI340" s="42"/>
      <c r="BJ340" s="42"/>
      <c r="BK340" s="42">
        <v>3769</v>
      </c>
      <c r="BL340" s="42"/>
      <c r="BM340" s="15"/>
    </row>
    <row r="341" spans="1:65" outlineLevel="5" x14ac:dyDescent="0.3">
      <c r="A341" s="22">
        <f t="shared" si="136"/>
        <v>10</v>
      </c>
      <c r="B341" s="9">
        <f t="shared" si="121"/>
        <v>45580</v>
      </c>
      <c r="C341" s="51">
        <v>395921</v>
      </c>
      <c r="D341" s="64">
        <f t="shared" si="141"/>
        <v>34.299999999999997</v>
      </c>
      <c r="E341" s="12">
        <v>33.5</v>
      </c>
      <c r="F341" s="12">
        <v>35</v>
      </c>
      <c r="G341" s="12"/>
      <c r="H341" s="12"/>
      <c r="I341" s="12"/>
      <c r="J341" s="12"/>
      <c r="K341" s="12"/>
      <c r="L341" s="12"/>
      <c r="M341" s="74">
        <f t="shared" si="142"/>
        <v>7.1</v>
      </c>
      <c r="N341" s="83">
        <v>7.14</v>
      </c>
      <c r="O341" s="83">
        <v>7.15</v>
      </c>
      <c r="P341" s="83"/>
      <c r="Q341" s="83"/>
      <c r="R341" s="83"/>
      <c r="S341" s="83"/>
      <c r="T341" s="83"/>
      <c r="U341" s="83"/>
      <c r="V341" s="5" t="str">
        <f t="shared" si="143"/>
        <v/>
      </c>
      <c r="W341" s="41"/>
      <c r="X341" s="41"/>
      <c r="Y341" s="41"/>
      <c r="Z341" s="41"/>
      <c r="AA341" s="41"/>
      <c r="AB341" s="41"/>
      <c r="AC341" s="41"/>
      <c r="AD341" s="41"/>
      <c r="AE341" s="5" t="str">
        <f t="shared" si="144"/>
        <v/>
      </c>
      <c r="AF341" s="41"/>
      <c r="AG341" s="41"/>
      <c r="AH341" s="41"/>
      <c r="AI341" s="41"/>
      <c r="AJ341" s="41"/>
      <c r="AK341" s="41"/>
      <c r="AL341" s="41"/>
      <c r="AM341" s="41"/>
      <c r="AN341" s="41">
        <v>29.166666666666668</v>
      </c>
      <c r="AO341" s="41">
        <v>720</v>
      </c>
      <c r="AP341" s="110"/>
      <c r="AQ341" s="111"/>
      <c r="AR341" s="126" t="str">
        <f t="shared" si="145"/>
        <v/>
      </c>
      <c r="AS341" s="126" t="str">
        <f t="shared" si="146"/>
        <v/>
      </c>
      <c r="AT341" s="127">
        <v>769</v>
      </c>
      <c r="AU341" s="128"/>
      <c r="AV341" s="129"/>
      <c r="AW341" s="126" t="str">
        <f t="shared" si="147"/>
        <v/>
      </c>
      <c r="AX341" s="126" t="str">
        <f t="shared" si="148"/>
        <v/>
      </c>
      <c r="AY341" s="64" t="str">
        <f t="shared" si="149"/>
        <v/>
      </c>
      <c r="AZ341" s="97">
        <v>80.95</v>
      </c>
      <c r="BA341" s="68"/>
      <c r="BB341" s="68"/>
      <c r="BC341" s="68"/>
      <c r="BD341" s="68"/>
      <c r="BE341" s="15"/>
      <c r="BF341" s="5">
        <f t="shared" si="150"/>
        <v>5464</v>
      </c>
      <c r="BG341" s="41">
        <v>3112</v>
      </c>
      <c r="BH341" s="42">
        <v>2352</v>
      </c>
      <c r="BI341" s="42"/>
      <c r="BJ341" s="42"/>
      <c r="BK341" s="42">
        <v>0</v>
      </c>
      <c r="BL341" s="42"/>
      <c r="BM341" s="15"/>
    </row>
    <row r="342" spans="1:65" outlineLevel="5" x14ac:dyDescent="0.3">
      <c r="A342" s="22">
        <f t="shared" si="136"/>
        <v>10</v>
      </c>
      <c r="B342" s="9">
        <f t="shared" si="121"/>
        <v>45581</v>
      </c>
      <c r="C342" s="51">
        <v>380918</v>
      </c>
      <c r="D342" s="64">
        <f t="shared" si="141"/>
        <v>33.799999999999997</v>
      </c>
      <c r="E342" s="12">
        <v>34</v>
      </c>
      <c r="F342" s="12">
        <v>33.5</v>
      </c>
      <c r="G342" s="12"/>
      <c r="H342" s="12"/>
      <c r="I342" s="12"/>
      <c r="J342" s="12"/>
      <c r="K342" s="12"/>
      <c r="L342" s="12"/>
      <c r="M342" s="74">
        <f t="shared" si="142"/>
        <v>7.2</v>
      </c>
      <c r="N342" s="83">
        <v>7.15</v>
      </c>
      <c r="O342" s="83">
        <v>7.16</v>
      </c>
      <c r="P342" s="83"/>
      <c r="Q342" s="83"/>
      <c r="R342" s="83"/>
      <c r="S342" s="83"/>
      <c r="T342" s="83"/>
      <c r="U342" s="83"/>
      <c r="V342" s="5" t="str">
        <f t="shared" si="143"/>
        <v/>
      </c>
      <c r="W342" s="41"/>
      <c r="X342" s="41"/>
      <c r="Y342" s="41"/>
      <c r="Z342" s="41"/>
      <c r="AA342" s="41"/>
      <c r="AB342" s="41"/>
      <c r="AC342" s="41"/>
      <c r="AD342" s="41"/>
      <c r="AE342" s="5" t="str">
        <f t="shared" si="144"/>
        <v/>
      </c>
      <c r="AF342" s="41"/>
      <c r="AG342" s="41"/>
      <c r="AH342" s="41"/>
      <c r="AI342" s="41"/>
      <c r="AJ342" s="41"/>
      <c r="AK342" s="41"/>
      <c r="AL342" s="41"/>
      <c r="AM342" s="41"/>
      <c r="AN342" s="41">
        <v>28.610354223433241</v>
      </c>
      <c r="AO342" s="41">
        <v>734</v>
      </c>
      <c r="AP342" s="110"/>
      <c r="AQ342" s="111"/>
      <c r="AR342" s="126" t="str">
        <f t="shared" si="145"/>
        <v/>
      </c>
      <c r="AS342" s="126" t="str">
        <f t="shared" si="146"/>
        <v/>
      </c>
      <c r="AT342" s="127">
        <v>830</v>
      </c>
      <c r="AU342" s="128"/>
      <c r="AV342" s="129"/>
      <c r="AW342" s="126" t="str">
        <f t="shared" si="147"/>
        <v/>
      </c>
      <c r="AX342" s="126" t="str">
        <f t="shared" si="148"/>
        <v/>
      </c>
      <c r="AY342" s="64" t="str">
        <f t="shared" si="149"/>
        <v/>
      </c>
      <c r="AZ342" s="97">
        <v>81.349999999999994</v>
      </c>
      <c r="BA342" s="68"/>
      <c r="BB342" s="68"/>
      <c r="BC342" s="68"/>
      <c r="BD342" s="68"/>
      <c r="BE342" s="15"/>
      <c r="BF342" s="5">
        <f t="shared" si="150"/>
        <v>5510</v>
      </c>
      <c r="BG342" s="41">
        <v>3158</v>
      </c>
      <c r="BH342" s="42">
        <v>2352</v>
      </c>
      <c r="BI342" s="42"/>
      <c r="BJ342" s="42"/>
      <c r="BK342" s="42">
        <v>0</v>
      </c>
      <c r="BL342" s="42"/>
      <c r="BM342" s="15"/>
    </row>
    <row r="343" spans="1:65" outlineLevel="5" x14ac:dyDescent="0.3">
      <c r="A343" s="22">
        <f t="shared" si="136"/>
        <v>10</v>
      </c>
      <c r="B343" s="9">
        <f t="shared" si="121"/>
        <v>45582</v>
      </c>
      <c r="C343" s="51">
        <v>375895</v>
      </c>
      <c r="D343" s="64">
        <f t="shared" si="141"/>
        <v>35</v>
      </c>
      <c r="E343" s="12">
        <v>35</v>
      </c>
      <c r="F343" s="12">
        <v>35</v>
      </c>
      <c r="G343" s="12"/>
      <c r="H343" s="12"/>
      <c r="I343" s="12"/>
      <c r="J343" s="12"/>
      <c r="K343" s="12"/>
      <c r="L343" s="12"/>
      <c r="M343" s="74">
        <f t="shared" si="142"/>
        <v>7.1</v>
      </c>
      <c r="N343" s="83">
        <v>7.12</v>
      </c>
      <c r="O343" s="83">
        <v>7.13</v>
      </c>
      <c r="P343" s="83"/>
      <c r="Q343" s="83"/>
      <c r="R343" s="83"/>
      <c r="S343" s="83"/>
      <c r="T343" s="83"/>
      <c r="U343" s="83"/>
      <c r="V343" s="5">
        <f t="shared" si="143"/>
        <v>207.5</v>
      </c>
      <c r="W343" s="41">
        <v>246</v>
      </c>
      <c r="X343" s="41">
        <v>169</v>
      </c>
      <c r="Y343" s="41"/>
      <c r="Z343" s="41"/>
      <c r="AA343" s="41"/>
      <c r="AB343" s="41"/>
      <c r="AC343" s="41"/>
      <c r="AD343" s="41"/>
      <c r="AE343" s="5">
        <f t="shared" si="144"/>
        <v>4995</v>
      </c>
      <c r="AF343" s="41">
        <v>5170</v>
      </c>
      <c r="AG343" s="41">
        <v>4820</v>
      </c>
      <c r="AH343" s="41"/>
      <c r="AI343" s="41"/>
      <c r="AJ343" s="41"/>
      <c r="AK343" s="41"/>
      <c r="AL343" s="41"/>
      <c r="AM343" s="41"/>
      <c r="AN343" s="41">
        <v>42.51012145748988</v>
      </c>
      <c r="AO343" s="41">
        <v>494</v>
      </c>
      <c r="AP343" s="110">
        <v>3.74</v>
      </c>
      <c r="AQ343" s="111">
        <v>2.97</v>
      </c>
      <c r="AR343" s="126">
        <f t="shared" si="145"/>
        <v>79.411764705882348</v>
      </c>
      <c r="AS343" s="126">
        <f t="shared" si="146"/>
        <v>20.588235294117652</v>
      </c>
      <c r="AT343" s="127">
        <v>573</v>
      </c>
      <c r="AU343" s="128">
        <v>2.94</v>
      </c>
      <c r="AV343" s="129">
        <v>1.94</v>
      </c>
      <c r="AW343" s="126">
        <f t="shared" si="147"/>
        <v>65.986394557823118</v>
      </c>
      <c r="AX343" s="126">
        <f t="shared" si="148"/>
        <v>34.013605442176882</v>
      </c>
      <c r="AY343" s="64">
        <f t="shared" si="149"/>
        <v>49.703703703703702</v>
      </c>
      <c r="AZ343" s="97">
        <v>81.92</v>
      </c>
      <c r="BA343" s="68"/>
      <c r="BB343" s="68"/>
      <c r="BC343" s="68"/>
      <c r="BD343" s="68"/>
      <c r="BE343" s="15"/>
      <c r="BF343" s="5">
        <f t="shared" si="150"/>
        <v>8001</v>
      </c>
      <c r="BG343" s="41">
        <v>1184</v>
      </c>
      <c r="BH343" s="42">
        <v>2352</v>
      </c>
      <c r="BI343" s="42"/>
      <c r="BJ343" s="42"/>
      <c r="BK343" s="42">
        <v>4465</v>
      </c>
      <c r="BL343" s="42"/>
      <c r="BM343" s="15"/>
    </row>
    <row r="344" spans="1:65" outlineLevel="5" x14ac:dyDescent="0.3">
      <c r="A344" s="22">
        <f t="shared" si="136"/>
        <v>10</v>
      </c>
      <c r="B344" s="9">
        <f t="shared" si="121"/>
        <v>45583</v>
      </c>
      <c r="C344" s="51">
        <v>373206</v>
      </c>
      <c r="D344" s="64">
        <f t="shared" si="141"/>
        <v>35</v>
      </c>
      <c r="E344" s="12">
        <v>35</v>
      </c>
      <c r="F344" s="12">
        <v>35</v>
      </c>
      <c r="G344" s="12"/>
      <c r="H344" s="12"/>
      <c r="I344" s="12"/>
      <c r="J344" s="12"/>
      <c r="K344" s="12"/>
      <c r="L344" s="12"/>
      <c r="M344" s="74">
        <f t="shared" si="142"/>
        <v>7.1</v>
      </c>
      <c r="N344" s="83">
        <v>7.12</v>
      </c>
      <c r="O344" s="83">
        <v>7.13</v>
      </c>
      <c r="P344" s="83"/>
      <c r="Q344" s="83"/>
      <c r="R344" s="83"/>
      <c r="S344" s="83"/>
      <c r="T344" s="83"/>
      <c r="U344" s="83"/>
      <c r="V344" s="5" t="str">
        <f t="shared" si="143"/>
        <v/>
      </c>
      <c r="W344" s="41"/>
      <c r="X344" s="41"/>
      <c r="Y344" s="41"/>
      <c r="Z344" s="41"/>
      <c r="AA344" s="41"/>
      <c r="AB344" s="41"/>
      <c r="AC344" s="41"/>
      <c r="AD344" s="41"/>
      <c r="AE344" s="5" t="str">
        <f t="shared" si="144"/>
        <v/>
      </c>
      <c r="AF344" s="41"/>
      <c r="AG344" s="41"/>
      <c r="AH344" s="41"/>
      <c r="AI344" s="41"/>
      <c r="AJ344" s="41"/>
      <c r="AK344" s="41"/>
      <c r="AL344" s="41"/>
      <c r="AM344" s="41"/>
      <c r="AN344" s="41">
        <v>31.065088757396449</v>
      </c>
      <c r="AO344" s="41">
        <v>676</v>
      </c>
      <c r="AP344" s="110"/>
      <c r="AQ344" s="111"/>
      <c r="AR344" s="126" t="str">
        <f t="shared" si="145"/>
        <v/>
      </c>
      <c r="AS344" s="126" t="str">
        <f t="shared" si="146"/>
        <v/>
      </c>
      <c r="AT344" s="127">
        <v>737</v>
      </c>
      <c r="AU344" s="128"/>
      <c r="AV344" s="129"/>
      <c r="AW344" s="126" t="str">
        <f t="shared" si="147"/>
        <v/>
      </c>
      <c r="AX344" s="126" t="str">
        <f t="shared" si="148"/>
        <v/>
      </c>
      <c r="AY344" s="64" t="str">
        <f t="shared" si="149"/>
        <v/>
      </c>
      <c r="AZ344" s="97">
        <v>81.739999999999995</v>
      </c>
      <c r="BA344" s="68">
        <v>64.39</v>
      </c>
      <c r="BB344" s="68">
        <v>32.049999999999997</v>
      </c>
      <c r="BC344" s="68">
        <v>2169</v>
      </c>
      <c r="BD344" s="68"/>
      <c r="BE344" s="15"/>
      <c r="BF344" s="5">
        <f t="shared" si="150"/>
        <v>9830</v>
      </c>
      <c r="BG344" s="41">
        <v>3130</v>
      </c>
      <c r="BH344" s="42">
        <v>0</v>
      </c>
      <c r="BI344" s="42"/>
      <c r="BJ344" s="42"/>
      <c r="BK344" s="42">
        <v>6700</v>
      </c>
      <c r="BL344" s="42"/>
      <c r="BM344" s="15"/>
    </row>
    <row r="345" spans="1:65" outlineLevel="5" x14ac:dyDescent="0.3">
      <c r="A345" s="22">
        <f t="shared" si="136"/>
        <v>10</v>
      </c>
      <c r="B345" s="9">
        <f t="shared" si="121"/>
        <v>45584</v>
      </c>
      <c r="C345" s="51">
        <v>391121</v>
      </c>
      <c r="D345" s="64">
        <f t="shared" si="141"/>
        <v>35.5</v>
      </c>
      <c r="E345" s="12">
        <v>35</v>
      </c>
      <c r="F345" s="12">
        <v>36</v>
      </c>
      <c r="G345" s="12"/>
      <c r="H345" s="12"/>
      <c r="I345" s="12"/>
      <c r="J345" s="12"/>
      <c r="K345" s="12"/>
      <c r="L345" s="12"/>
      <c r="M345" s="74">
        <f t="shared" si="142"/>
        <v>7.1</v>
      </c>
      <c r="N345" s="83">
        <v>7.12</v>
      </c>
      <c r="O345" s="83">
        <v>7.11</v>
      </c>
      <c r="P345" s="83"/>
      <c r="Q345" s="83"/>
      <c r="R345" s="83"/>
      <c r="S345" s="83"/>
      <c r="T345" s="83"/>
      <c r="U345" s="83"/>
      <c r="V345" s="5" t="str">
        <f t="shared" si="143"/>
        <v/>
      </c>
      <c r="W345" s="41"/>
      <c r="X345" s="41"/>
      <c r="Y345" s="41"/>
      <c r="Z345" s="41"/>
      <c r="AA345" s="41"/>
      <c r="AB345" s="41"/>
      <c r="AC345" s="41"/>
      <c r="AD345" s="41"/>
      <c r="AE345" s="5" t="str">
        <f t="shared" si="144"/>
        <v/>
      </c>
      <c r="AF345" s="41"/>
      <c r="AG345" s="41"/>
      <c r="AH345" s="41"/>
      <c r="AI345" s="41"/>
      <c r="AJ345" s="41"/>
      <c r="AK345" s="41"/>
      <c r="AL345" s="41"/>
      <c r="AM345" s="41"/>
      <c r="AN345" s="41">
        <v>30.434782608695652</v>
      </c>
      <c r="AO345" s="41">
        <v>690</v>
      </c>
      <c r="AP345" s="110"/>
      <c r="AQ345" s="111"/>
      <c r="AR345" s="126" t="str">
        <f t="shared" si="145"/>
        <v/>
      </c>
      <c r="AS345" s="126" t="str">
        <f t="shared" si="146"/>
        <v/>
      </c>
      <c r="AT345" s="127">
        <v>727</v>
      </c>
      <c r="AU345" s="128"/>
      <c r="AV345" s="129"/>
      <c r="AW345" s="126" t="str">
        <f t="shared" si="147"/>
        <v/>
      </c>
      <c r="AX345" s="126" t="str">
        <f t="shared" si="148"/>
        <v/>
      </c>
      <c r="AY345" s="64" t="str">
        <f t="shared" si="149"/>
        <v/>
      </c>
      <c r="AZ345" s="97">
        <v>80.290000000000006</v>
      </c>
      <c r="BA345" s="68"/>
      <c r="BB345" s="68"/>
      <c r="BC345" s="68"/>
      <c r="BD345" s="68"/>
      <c r="BE345" s="15"/>
      <c r="BF345" s="5">
        <f t="shared" si="150"/>
        <v>11613</v>
      </c>
      <c r="BG345" s="41">
        <v>2561</v>
      </c>
      <c r="BH345" s="42">
        <v>2352</v>
      </c>
      <c r="BI345" s="42"/>
      <c r="BJ345" s="42"/>
      <c r="BK345" s="42">
        <v>6700</v>
      </c>
      <c r="BL345" s="42"/>
      <c r="BM345" s="15"/>
    </row>
    <row r="346" spans="1:65" outlineLevel="5" x14ac:dyDescent="0.3">
      <c r="A346" s="22">
        <f t="shared" si="136"/>
        <v>10</v>
      </c>
      <c r="B346" s="9">
        <f t="shared" si="121"/>
        <v>45585</v>
      </c>
      <c r="C346" s="51">
        <v>379780</v>
      </c>
      <c r="D346" s="64">
        <f t="shared" si="141"/>
        <v>34.5</v>
      </c>
      <c r="E346" s="12">
        <v>34</v>
      </c>
      <c r="F346" s="12">
        <v>35</v>
      </c>
      <c r="G346" s="12"/>
      <c r="H346" s="12"/>
      <c r="I346" s="12"/>
      <c r="J346" s="12"/>
      <c r="K346" s="12"/>
      <c r="L346" s="12"/>
      <c r="M346" s="74">
        <f t="shared" si="142"/>
        <v>7.1</v>
      </c>
      <c r="N346" s="83">
        <v>7.1</v>
      </c>
      <c r="O346" s="83">
        <v>7.11</v>
      </c>
      <c r="P346" s="83"/>
      <c r="Q346" s="83"/>
      <c r="R346" s="83"/>
      <c r="S346" s="83"/>
      <c r="T346" s="83"/>
      <c r="U346" s="83"/>
      <c r="V346" s="5" t="str">
        <f t="shared" si="143"/>
        <v/>
      </c>
      <c r="W346" s="41"/>
      <c r="X346" s="41"/>
      <c r="Y346" s="41"/>
      <c r="Z346" s="41"/>
      <c r="AA346" s="41"/>
      <c r="AB346" s="41"/>
      <c r="AC346" s="41"/>
      <c r="AD346" s="41"/>
      <c r="AE346" s="5" t="str">
        <f t="shared" si="144"/>
        <v/>
      </c>
      <c r="AF346" s="41"/>
      <c r="AG346" s="41"/>
      <c r="AH346" s="41"/>
      <c r="AI346" s="41"/>
      <c r="AJ346" s="41"/>
      <c r="AK346" s="41"/>
      <c r="AL346" s="41"/>
      <c r="AM346" s="41"/>
      <c r="AN346" s="41">
        <v>30.390738060781477</v>
      </c>
      <c r="AO346" s="41">
        <v>691</v>
      </c>
      <c r="AP346" s="110"/>
      <c r="AQ346" s="111"/>
      <c r="AR346" s="126" t="str">
        <f t="shared" si="145"/>
        <v/>
      </c>
      <c r="AS346" s="126" t="str">
        <f t="shared" si="146"/>
        <v/>
      </c>
      <c r="AT346" s="127">
        <v>715</v>
      </c>
      <c r="AU346" s="128"/>
      <c r="AV346" s="129"/>
      <c r="AW346" s="126" t="str">
        <f t="shared" si="147"/>
        <v/>
      </c>
      <c r="AX346" s="126" t="str">
        <f t="shared" si="148"/>
        <v/>
      </c>
      <c r="AY346" s="64" t="str">
        <f t="shared" si="149"/>
        <v/>
      </c>
      <c r="AZ346" s="97">
        <v>79.37</v>
      </c>
      <c r="BA346" s="68"/>
      <c r="BB346" s="68"/>
      <c r="BC346" s="68"/>
      <c r="BD346" s="68"/>
      <c r="BE346" s="15"/>
      <c r="BF346" s="5">
        <f t="shared" si="150"/>
        <v>9774</v>
      </c>
      <c r="BG346" s="41">
        <v>3074</v>
      </c>
      <c r="BH346" s="42">
        <v>0</v>
      </c>
      <c r="BI346" s="42"/>
      <c r="BJ346" s="42"/>
      <c r="BK346" s="42">
        <v>6700</v>
      </c>
      <c r="BL346" s="42"/>
      <c r="BM346" s="15"/>
    </row>
    <row r="347" spans="1:65" outlineLevel="5" x14ac:dyDescent="0.3">
      <c r="A347" s="22">
        <f t="shared" si="136"/>
        <v>10</v>
      </c>
      <c r="B347" s="9">
        <f t="shared" si="121"/>
        <v>45586</v>
      </c>
      <c r="C347" s="51">
        <v>369262</v>
      </c>
      <c r="D347" s="64">
        <f t="shared" si="141"/>
        <v>34.5</v>
      </c>
      <c r="E347" s="12">
        <v>35</v>
      </c>
      <c r="F347" s="12">
        <v>34</v>
      </c>
      <c r="G347" s="12"/>
      <c r="H347" s="12"/>
      <c r="I347" s="12"/>
      <c r="J347" s="12"/>
      <c r="K347" s="12"/>
      <c r="L347" s="12"/>
      <c r="M347" s="74">
        <f t="shared" si="142"/>
        <v>7.1</v>
      </c>
      <c r="N347" s="83">
        <v>7.1</v>
      </c>
      <c r="O347" s="83">
        <v>7.12</v>
      </c>
      <c r="P347" s="83"/>
      <c r="Q347" s="83"/>
      <c r="R347" s="83"/>
      <c r="S347" s="83"/>
      <c r="T347" s="83"/>
      <c r="U347" s="83"/>
      <c r="V347" s="5" t="str">
        <f t="shared" si="143"/>
        <v/>
      </c>
      <c r="W347" s="41"/>
      <c r="X347" s="41"/>
      <c r="Y347" s="41"/>
      <c r="Z347" s="41"/>
      <c r="AA347" s="41"/>
      <c r="AB347" s="41"/>
      <c r="AC347" s="41"/>
      <c r="AD347" s="41"/>
      <c r="AE347" s="5" t="str">
        <f t="shared" si="144"/>
        <v/>
      </c>
      <c r="AF347" s="41"/>
      <c r="AG347" s="41"/>
      <c r="AH347" s="41"/>
      <c r="AI347" s="41"/>
      <c r="AJ347" s="41"/>
      <c r="AK347" s="41"/>
      <c r="AL347" s="41"/>
      <c r="AM347" s="41"/>
      <c r="AN347" s="41">
        <v>36.906854130052722</v>
      </c>
      <c r="AO347" s="41">
        <v>569</v>
      </c>
      <c r="AP347" s="110"/>
      <c r="AQ347" s="111"/>
      <c r="AR347" s="126" t="str">
        <f t="shared" si="145"/>
        <v/>
      </c>
      <c r="AS347" s="126" t="str">
        <f t="shared" si="146"/>
        <v/>
      </c>
      <c r="AT347" s="127">
        <v>642</v>
      </c>
      <c r="AU347" s="128"/>
      <c r="AV347" s="129"/>
      <c r="AW347" s="126" t="str">
        <f t="shared" si="147"/>
        <v/>
      </c>
      <c r="AX347" s="126" t="str">
        <f t="shared" si="148"/>
        <v/>
      </c>
      <c r="AY347" s="64" t="str">
        <f t="shared" si="149"/>
        <v/>
      </c>
      <c r="AZ347" s="97">
        <v>80.33</v>
      </c>
      <c r="BA347" s="68">
        <v>63.9</v>
      </c>
      <c r="BB347" s="68">
        <v>32.86</v>
      </c>
      <c r="BC347" s="68">
        <v>3062</v>
      </c>
      <c r="BD347" s="68"/>
      <c r="BE347" s="15"/>
      <c r="BF347" s="5">
        <f t="shared" si="150"/>
        <v>7337</v>
      </c>
      <c r="BG347" s="41">
        <v>3512</v>
      </c>
      <c r="BH347" s="42">
        <v>1293</v>
      </c>
      <c r="BI347" s="42"/>
      <c r="BJ347" s="42"/>
      <c r="BK347" s="42">
        <v>2532</v>
      </c>
      <c r="BL347" s="42"/>
      <c r="BM347" s="15"/>
    </row>
    <row r="348" spans="1:65" outlineLevel="5" x14ac:dyDescent="0.3">
      <c r="A348" s="22">
        <f t="shared" si="136"/>
        <v>10</v>
      </c>
      <c r="B348" s="9">
        <f t="shared" si="121"/>
        <v>45587</v>
      </c>
      <c r="C348" s="51">
        <v>406888</v>
      </c>
      <c r="D348" s="64">
        <f t="shared" si="141"/>
        <v>35.799999999999997</v>
      </c>
      <c r="E348" s="12">
        <v>35.5</v>
      </c>
      <c r="F348" s="12">
        <v>36</v>
      </c>
      <c r="G348" s="12"/>
      <c r="H348" s="12"/>
      <c r="I348" s="12"/>
      <c r="J348" s="12"/>
      <c r="K348" s="12"/>
      <c r="L348" s="12"/>
      <c r="M348" s="74">
        <f t="shared" si="142"/>
        <v>7.1</v>
      </c>
      <c r="N348" s="83">
        <v>7.1</v>
      </c>
      <c r="O348" s="83">
        <v>7.1</v>
      </c>
      <c r="P348" s="83"/>
      <c r="Q348" s="83"/>
      <c r="R348" s="83"/>
      <c r="S348" s="83"/>
      <c r="T348" s="83"/>
      <c r="U348" s="83"/>
      <c r="V348" s="5" t="str">
        <f t="shared" si="143"/>
        <v/>
      </c>
      <c r="W348" s="41"/>
      <c r="X348" s="41"/>
      <c r="Y348" s="41"/>
      <c r="Z348" s="41"/>
      <c r="AA348" s="41"/>
      <c r="AB348" s="41"/>
      <c r="AC348" s="41"/>
      <c r="AD348" s="41"/>
      <c r="AE348" s="5" t="str">
        <f t="shared" si="144"/>
        <v/>
      </c>
      <c r="AF348" s="41"/>
      <c r="AG348" s="41"/>
      <c r="AH348" s="41"/>
      <c r="AI348" s="41"/>
      <c r="AJ348" s="41"/>
      <c r="AK348" s="41"/>
      <c r="AL348" s="41"/>
      <c r="AM348" s="41"/>
      <c r="AN348" s="41">
        <v>34.941763727121462</v>
      </c>
      <c r="AO348" s="41">
        <v>601</v>
      </c>
      <c r="AP348" s="110"/>
      <c r="AQ348" s="111"/>
      <c r="AR348" s="126" t="str">
        <f t="shared" si="145"/>
        <v/>
      </c>
      <c r="AS348" s="126" t="str">
        <f t="shared" si="146"/>
        <v/>
      </c>
      <c r="AT348" s="127">
        <v>699</v>
      </c>
      <c r="AU348" s="128"/>
      <c r="AV348" s="129"/>
      <c r="AW348" s="126" t="str">
        <f t="shared" si="147"/>
        <v/>
      </c>
      <c r="AX348" s="126" t="str">
        <f t="shared" si="148"/>
        <v/>
      </c>
      <c r="AY348" s="64" t="str">
        <f t="shared" si="149"/>
        <v/>
      </c>
      <c r="AZ348" s="97">
        <v>81.41</v>
      </c>
      <c r="BA348" s="68"/>
      <c r="BB348" s="68"/>
      <c r="BC348" s="68"/>
      <c r="BD348" s="68"/>
      <c r="BE348" s="15"/>
      <c r="BF348" s="5">
        <f t="shared" si="150"/>
        <v>11307</v>
      </c>
      <c r="BG348" s="41">
        <v>3581</v>
      </c>
      <c r="BH348" s="42">
        <v>1688</v>
      </c>
      <c r="BI348" s="42"/>
      <c r="BJ348" s="42"/>
      <c r="BK348" s="42">
        <v>6038</v>
      </c>
      <c r="BL348" s="42"/>
      <c r="BM348" s="15"/>
    </row>
    <row r="349" spans="1:65" outlineLevel="5" x14ac:dyDescent="0.3">
      <c r="A349" s="22">
        <f t="shared" si="136"/>
        <v>10</v>
      </c>
      <c r="B349" s="9">
        <f t="shared" si="121"/>
        <v>45588</v>
      </c>
      <c r="C349" s="51">
        <v>398477</v>
      </c>
      <c r="D349" s="64">
        <f t="shared" si="141"/>
        <v>35.799999999999997</v>
      </c>
      <c r="E349" s="12">
        <v>35.5</v>
      </c>
      <c r="F349" s="12">
        <v>36</v>
      </c>
      <c r="G349" s="12"/>
      <c r="H349" s="12"/>
      <c r="I349" s="12"/>
      <c r="J349" s="12"/>
      <c r="K349" s="12"/>
      <c r="L349" s="12"/>
      <c r="M349" s="74">
        <f t="shared" si="142"/>
        <v>7.1</v>
      </c>
      <c r="N349" s="83">
        <v>7.1</v>
      </c>
      <c r="O349" s="83">
        <v>7.1</v>
      </c>
      <c r="P349" s="83"/>
      <c r="Q349" s="83"/>
      <c r="R349" s="83"/>
      <c r="S349" s="83"/>
      <c r="T349" s="83"/>
      <c r="U349" s="83"/>
      <c r="V349" s="5" t="str">
        <f t="shared" si="143"/>
        <v/>
      </c>
      <c r="W349" s="41"/>
      <c r="X349" s="41"/>
      <c r="Y349" s="41"/>
      <c r="Z349" s="41"/>
      <c r="AA349" s="41"/>
      <c r="AB349" s="41"/>
      <c r="AC349" s="41"/>
      <c r="AD349" s="41"/>
      <c r="AE349" s="5" t="str">
        <f t="shared" si="144"/>
        <v/>
      </c>
      <c r="AF349" s="41"/>
      <c r="AG349" s="41"/>
      <c r="AH349" s="41"/>
      <c r="AI349" s="41"/>
      <c r="AJ349" s="41"/>
      <c r="AK349" s="41"/>
      <c r="AL349" s="41"/>
      <c r="AM349" s="41"/>
      <c r="AN349" s="41">
        <v>27.027027027027028</v>
      </c>
      <c r="AO349" s="41">
        <v>777</v>
      </c>
      <c r="AP349" s="110"/>
      <c r="AQ349" s="111"/>
      <c r="AR349" s="126" t="str">
        <f t="shared" si="145"/>
        <v/>
      </c>
      <c r="AS349" s="126" t="str">
        <f t="shared" si="146"/>
        <v/>
      </c>
      <c r="AT349" s="127">
        <v>813</v>
      </c>
      <c r="AU349" s="128"/>
      <c r="AV349" s="129"/>
      <c r="AW349" s="126" t="str">
        <f t="shared" si="147"/>
        <v/>
      </c>
      <c r="AX349" s="126" t="str">
        <f t="shared" si="148"/>
        <v/>
      </c>
      <c r="AY349" s="64" t="str">
        <f t="shared" si="149"/>
        <v/>
      </c>
      <c r="AZ349" s="97">
        <v>81.239999999999995</v>
      </c>
      <c r="BA349" s="68"/>
      <c r="BB349" s="68"/>
      <c r="BC349" s="68"/>
      <c r="BD349" s="68"/>
      <c r="BE349" s="15"/>
      <c r="BF349" s="5">
        <f t="shared" si="150"/>
        <v>10101</v>
      </c>
      <c r="BG349" s="41">
        <v>3628</v>
      </c>
      <c r="BH349" s="42">
        <v>1357</v>
      </c>
      <c r="BI349" s="42"/>
      <c r="BJ349" s="42"/>
      <c r="BK349" s="42">
        <v>5116</v>
      </c>
      <c r="BL349" s="42"/>
      <c r="BM349" s="15"/>
    </row>
    <row r="350" spans="1:65" outlineLevel="5" x14ac:dyDescent="0.3">
      <c r="A350" s="22">
        <f t="shared" si="136"/>
        <v>10</v>
      </c>
      <c r="B350" s="9">
        <f t="shared" si="121"/>
        <v>45589</v>
      </c>
      <c r="C350" s="51">
        <v>398978</v>
      </c>
      <c r="D350" s="64">
        <f t="shared" si="141"/>
        <v>35</v>
      </c>
      <c r="E350" s="12">
        <v>35</v>
      </c>
      <c r="F350" s="12">
        <v>35</v>
      </c>
      <c r="G350" s="12"/>
      <c r="H350" s="12"/>
      <c r="I350" s="12"/>
      <c r="J350" s="12"/>
      <c r="K350" s="12"/>
      <c r="L350" s="12"/>
      <c r="M350" s="74">
        <f t="shared" si="142"/>
        <v>7.1</v>
      </c>
      <c r="N350" s="83">
        <v>7.1</v>
      </c>
      <c r="O350" s="83">
        <v>7.11</v>
      </c>
      <c r="P350" s="83"/>
      <c r="Q350" s="83"/>
      <c r="R350" s="83"/>
      <c r="S350" s="83"/>
      <c r="T350" s="83"/>
      <c r="U350" s="83"/>
      <c r="V350" s="5">
        <f t="shared" si="143"/>
        <v>188.5</v>
      </c>
      <c r="W350" s="41">
        <v>229</v>
      </c>
      <c r="X350" s="41">
        <v>148</v>
      </c>
      <c r="Y350" s="41"/>
      <c r="Z350" s="41"/>
      <c r="AA350" s="41"/>
      <c r="AB350" s="41"/>
      <c r="AC350" s="41"/>
      <c r="AD350" s="41"/>
      <c r="AE350" s="5">
        <f t="shared" si="144"/>
        <v>5130</v>
      </c>
      <c r="AF350" s="41">
        <v>5120</v>
      </c>
      <c r="AG350" s="41">
        <v>5140</v>
      </c>
      <c r="AH350" s="41"/>
      <c r="AI350" s="41"/>
      <c r="AJ350" s="41"/>
      <c r="AK350" s="41"/>
      <c r="AL350" s="41"/>
      <c r="AM350" s="41"/>
      <c r="AN350" s="41">
        <v>31.626506024096386</v>
      </c>
      <c r="AO350" s="41">
        <v>664</v>
      </c>
      <c r="AP350" s="110">
        <v>3.57</v>
      </c>
      <c r="AQ350" s="111">
        <v>2.88</v>
      </c>
      <c r="AR350" s="126">
        <f t="shared" si="145"/>
        <v>80.672268907563023</v>
      </c>
      <c r="AS350" s="126">
        <f t="shared" si="146"/>
        <v>19.327731092436977</v>
      </c>
      <c r="AT350" s="127">
        <v>716</v>
      </c>
      <c r="AU350" s="128">
        <v>2.78</v>
      </c>
      <c r="AV350" s="129">
        <v>1.84</v>
      </c>
      <c r="AW350" s="126">
        <f t="shared" si="147"/>
        <v>66.187050359712245</v>
      </c>
      <c r="AX350" s="126">
        <f t="shared" si="148"/>
        <v>33.812949640287755</v>
      </c>
      <c r="AY350" s="64">
        <f t="shared" si="149"/>
        <v>53.102836879432594</v>
      </c>
      <c r="AZ350" s="97">
        <v>81.650000000000006</v>
      </c>
      <c r="BA350" s="68"/>
      <c r="BB350" s="68"/>
      <c r="BC350" s="68"/>
      <c r="BD350" s="68"/>
      <c r="BE350" s="15"/>
      <c r="BF350" s="5">
        <f t="shared" si="150"/>
        <v>7263</v>
      </c>
      <c r="BG350" s="41">
        <v>1333</v>
      </c>
      <c r="BH350" s="42">
        <v>0</v>
      </c>
      <c r="BI350" s="42"/>
      <c r="BJ350" s="42"/>
      <c r="BK350" s="42">
        <v>5930</v>
      </c>
      <c r="BL350" s="42"/>
      <c r="BM350" s="15"/>
    </row>
    <row r="351" spans="1:65" outlineLevel="5" x14ac:dyDescent="0.3">
      <c r="A351" s="22">
        <f t="shared" si="136"/>
        <v>10</v>
      </c>
      <c r="B351" s="9">
        <f t="shared" si="121"/>
        <v>45590</v>
      </c>
      <c r="C351" s="51">
        <v>414948</v>
      </c>
      <c r="D351" s="64">
        <f t="shared" si="141"/>
        <v>35.5</v>
      </c>
      <c r="E351" s="12">
        <v>35</v>
      </c>
      <c r="F351" s="12">
        <v>36</v>
      </c>
      <c r="G351" s="12"/>
      <c r="H351" s="12"/>
      <c r="I351" s="12"/>
      <c r="J351" s="12"/>
      <c r="K351" s="12"/>
      <c r="L351" s="12"/>
      <c r="M351" s="74">
        <f t="shared" si="142"/>
        <v>7.1</v>
      </c>
      <c r="N351" s="83">
        <v>7.12</v>
      </c>
      <c r="O351" s="83">
        <v>7.13</v>
      </c>
      <c r="P351" s="83"/>
      <c r="Q351" s="83"/>
      <c r="R351" s="83"/>
      <c r="S351" s="83"/>
      <c r="T351" s="83"/>
      <c r="U351" s="83"/>
      <c r="V351" s="5" t="str">
        <f t="shared" si="143"/>
        <v/>
      </c>
      <c r="W351" s="41"/>
      <c r="X351" s="41"/>
      <c r="Y351" s="41"/>
      <c r="Z351" s="41"/>
      <c r="AA351" s="41"/>
      <c r="AB351" s="41"/>
      <c r="AC351" s="41"/>
      <c r="AD351" s="41"/>
      <c r="AE351" s="5" t="str">
        <f t="shared" si="144"/>
        <v/>
      </c>
      <c r="AF351" s="41"/>
      <c r="AG351" s="41"/>
      <c r="AH351" s="41"/>
      <c r="AI351" s="41"/>
      <c r="AJ351" s="41"/>
      <c r="AK351" s="41"/>
      <c r="AL351" s="41"/>
      <c r="AM351" s="41"/>
      <c r="AN351" s="41">
        <v>36.082474226804123</v>
      </c>
      <c r="AO351" s="41">
        <v>582</v>
      </c>
      <c r="AP351" s="110"/>
      <c r="AQ351" s="111"/>
      <c r="AR351" s="126" t="str">
        <f t="shared" si="145"/>
        <v/>
      </c>
      <c r="AS351" s="126" t="str">
        <f t="shared" si="146"/>
        <v/>
      </c>
      <c r="AT351" s="127">
        <v>636</v>
      </c>
      <c r="AU351" s="128"/>
      <c r="AV351" s="129"/>
      <c r="AW351" s="126" t="str">
        <f t="shared" si="147"/>
        <v/>
      </c>
      <c r="AX351" s="126" t="str">
        <f t="shared" si="148"/>
        <v/>
      </c>
      <c r="AY351" s="64" t="str">
        <f t="shared" si="149"/>
        <v/>
      </c>
      <c r="AZ351" s="97">
        <v>81.819999999999993</v>
      </c>
      <c r="BA351" s="68"/>
      <c r="BB351" s="68"/>
      <c r="BC351" s="68"/>
      <c r="BD351" s="68"/>
      <c r="BE351" s="15"/>
      <c r="BF351" s="5">
        <f t="shared" si="150"/>
        <v>9514</v>
      </c>
      <c r="BG351" s="41">
        <v>3418</v>
      </c>
      <c r="BH351" s="42">
        <v>0</v>
      </c>
      <c r="BI351" s="42"/>
      <c r="BJ351" s="42"/>
      <c r="BK351" s="42">
        <v>6096</v>
      </c>
      <c r="BL351" s="42"/>
      <c r="BM351" s="15"/>
    </row>
    <row r="352" spans="1:65" outlineLevel="5" x14ac:dyDescent="0.3">
      <c r="A352" s="22">
        <f t="shared" si="136"/>
        <v>10</v>
      </c>
      <c r="B352" s="9">
        <f t="shared" ref="B352:B415" si="151">B351+1</f>
        <v>45591</v>
      </c>
      <c r="C352" s="51">
        <v>384364</v>
      </c>
      <c r="D352" s="64">
        <f t="shared" si="141"/>
        <v>35.5</v>
      </c>
      <c r="E352" s="12">
        <v>35</v>
      </c>
      <c r="F352" s="12">
        <v>36</v>
      </c>
      <c r="G352" s="12"/>
      <c r="H352" s="12"/>
      <c r="I352" s="12"/>
      <c r="J352" s="12"/>
      <c r="K352" s="12"/>
      <c r="L352" s="12"/>
      <c r="M352" s="74">
        <f t="shared" si="142"/>
        <v>7.2</v>
      </c>
      <c r="N352" s="83">
        <v>7.15</v>
      </c>
      <c r="O352" s="83">
        <v>7.19</v>
      </c>
      <c r="P352" s="83"/>
      <c r="Q352" s="83"/>
      <c r="R352" s="83"/>
      <c r="S352" s="83"/>
      <c r="T352" s="83"/>
      <c r="U352" s="83"/>
      <c r="V352" s="5" t="str">
        <f t="shared" si="143"/>
        <v/>
      </c>
      <c r="W352" s="41"/>
      <c r="X352" s="41"/>
      <c r="Y352" s="41"/>
      <c r="Z352" s="41"/>
      <c r="AA352" s="41"/>
      <c r="AB352" s="41"/>
      <c r="AC352" s="41"/>
      <c r="AD352" s="41"/>
      <c r="AE352" s="5" t="str">
        <f t="shared" si="144"/>
        <v/>
      </c>
      <c r="AF352" s="41"/>
      <c r="AG352" s="41"/>
      <c r="AH352" s="41"/>
      <c r="AI352" s="41"/>
      <c r="AJ352" s="41"/>
      <c r="AK352" s="41"/>
      <c r="AL352" s="41"/>
      <c r="AM352" s="41"/>
      <c r="AN352" s="41">
        <v>32.761310452418094</v>
      </c>
      <c r="AO352" s="41">
        <v>641</v>
      </c>
      <c r="AP352" s="110"/>
      <c r="AQ352" s="111"/>
      <c r="AR352" s="126" t="str">
        <f t="shared" si="145"/>
        <v/>
      </c>
      <c r="AS352" s="126" t="str">
        <f t="shared" si="146"/>
        <v/>
      </c>
      <c r="AT352" s="127">
        <v>705</v>
      </c>
      <c r="AU352" s="128"/>
      <c r="AV352" s="129"/>
      <c r="AW352" s="126" t="str">
        <f t="shared" si="147"/>
        <v/>
      </c>
      <c r="AX352" s="126" t="str">
        <f t="shared" si="148"/>
        <v/>
      </c>
      <c r="AY352" s="64" t="str">
        <f t="shared" si="149"/>
        <v/>
      </c>
      <c r="AZ352" s="97">
        <v>80.400000000000006</v>
      </c>
      <c r="BA352" s="68"/>
      <c r="BB352" s="68"/>
      <c r="BC352" s="68"/>
      <c r="BD352" s="68"/>
      <c r="BE352" s="15"/>
      <c r="BF352" s="5">
        <f t="shared" si="150"/>
        <v>10971</v>
      </c>
      <c r="BG352" s="41">
        <v>3794</v>
      </c>
      <c r="BH352" s="42">
        <v>1099</v>
      </c>
      <c r="BI352" s="42"/>
      <c r="BJ352" s="42"/>
      <c r="BK352" s="42">
        <v>6078</v>
      </c>
      <c r="BL352" s="42"/>
      <c r="BM352" s="15"/>
    </row>
    <row r="353" spans="1:65" outlineLevel="5" x14ac:dyDescent="0.3">
      <c r="A353" s="22">
        <f t="shared" si="136"/>
        <v>10</v>
      </c>
      <c r="B353" s="9">
        <f t="shared" si="151"/>
        <v>45592</v>
      </c>
      <c r="C353" s="51">
        <v>378379</v>
      </c>
      <c r="D353" s="64">
        <f t="shared" si="141"/>
        <v>35.5</v>
      </c>
      <c r="E353" s="12">
        <v>35</v>
      </c>
      <c r="F353" s="12">
        <v>36</v>
      </c>
      <c r="G353" s="12"/>
      <c r="H353" s="12"/>
      <c r="I353" s="12"/>
      <c r="J353" s="12"/>
      <c r="K353" s="12"/>
      <c r="L353" s="12"/>
      <c r="M353" s="74">
        <f t="shared" si="142"/>
        <v>7.2</v>
      </c>
      <c r="N353" s="83">
        <v>7.14</v>
      </c>
      <c r="O353" s="83">
        <v>7.16</v>
      </c>
      <c r="P353" s="83"/>
      <c r="Q353" s="83"/>
      <c r="R353" s="83"/>
      <c r="S353" s="83"/>
      <c r="T353" s="83"/>
      <c r="U353" s="83"/>
      <c r="V353" s="5" t="str">
        <f t="shared" si="143"/>
        <v/>
      </c>
      <c r="W353" s="41"/>
      <c r="X353" s="41"/>
      <c r="Y353" s="41"/>
      <c r="Z353" s="41"/>
      <c r="AA353" s="41"/>
      <c r="AB353" s="41"/>
      <c r="AC353" s="41"/>
      <c r="AD353" s="41"/>
      <c r="AE353" s="5" t="str">
        <f t="shared" si="144"/>
        <v/>
      </c>
      <c r="AF353" s="41"/>
      <c r="AG353" s="41"/>
      <c r="AH353" s="41"/>
      <c r="AI353" s="41"/>
      <c r="AJ353" s="41"/>
      <c r="AK353" s="41"/>
      <c r="AL353" s="41"/>
      <c r="AM353" s="41"/>
      <c r="AN353" s="41">
        <v>34.20195439739414</v>
      </c>
      <c r="AO353" s="41">
        <v>614</v>
      </c>
      <c r="AP353" s="110"/>
      <c r="AQ353" s="111"/>
      <c r="AR353" s="126" t="str">
        <f t="shared" si="145"/>
        <v/>
      </c>
      <c r="AS353" s="126" t="str">
        <f t="shared" si="146"/>
        <v/>
      </c>
      <c r="AT353" s="127">
        <v>685</v>
      </c>
      <c r="AU353" s="128"/>
      <c r="AV353" s="129"/>
      <c r="AW353" s="126" t="str">
        <f t="shared" si="147"/>
        <v/>
      </c>
      <c r="AX353" s="126" t="str">
        <f t="shared" si="148"/>
        <v/>
      </c>
      <c r="AY353" s="64" t="str">
        <f t="shared" si="149"/>
        <v/>
      </c>
      <c r="AZ353" s="97">
        <v>79.06</v>
      </c>
      <c r="BA353" s="68"/>
      <c r="BB353" s="68"/>
      <c r="BC353" s="68"/>
      <c r="BD353" s="68"/>
      <c r="BE353" s="15"/>
      <c r="BF353" s="5">
        <f t="shared" si="150"/>
        <v>8168</v>
      </c>
      <c r="BG353" s="41">
        <v>1506</v>
      </c>
      <c r="BH353" s="42">
        <v>577</v>
      </c>
      <c r="BI353" s="42"/>
      <c r="BJ353" s="42"/>
      <c r="BK353" s="42">
        <v>6085</v>
      </c>
      <c r="BL353" s="42"/>
      <c r="BM353" s="15"/>
    </row>
    <row r="354" spans="1:65" outlineLevel="5" x14ac:dyDescent="0.3">
      <c r="A354" s="22">
        <f t="shared" si="136"/>
        <v>10</v>
      </c>
      <c r="B354" s="9">
        <f t="shared" si="151"/>
        <v>45593</v>
      </c>
      <c r="C354" s="51">
        <v>390405</v>
      </c>
      <c r="D354" s="64">
        <f t="shared" si="141"/>
        <v>35.299999999999997</v>
      </c>
      <c r="E354" s="12">
        <v>34.5</v>
      </c>
      <c r="F354" s="12">
        <v>36</v>
      </c>
      <c r="G354" s="12"/>
      <c r="H354" s="12"/>
      <c r="I354" s="12"/>
      <c r="J354" s="12"/>
      <c r="K354" s="12"/>
      <c r="L354" s="12"/>
      <c r="M354" s="74">
        <f t="shared" si="142"/>
        <v>7.2</v>
      </c>
      <c r="N354" s="83">
        <v>7.16</v>
      </c>
      <c r="O354" s="83">
        <v>7.18</v>
      </c>
      <c r="P354" s="83"/>
      <c r="Q354" s="83"/>
      <c r="R354" s="83"/>
      <c r="S354" s="83"/>
      <c r="T354" s="83"/>
      <c r="U354" s="83"/>
      <c r="V354" s="5" t="str">
        <f t="shared" si="143"/>
        <v/>
      </c>
      <c r="W354" s="41"/>
      <c r="X354" s="41"/>
      <c r="Y354" s="41"/>
      <c r="Z354" s="41"/>
      <c r="AA354" s="41"/>
      <c r="AB354" s="41"/>
      <c r="AC354" s="41"/>
      <c r="AD354" s="41"/>
      <c r="AE354" s="5" t="str">
        <f t="shared" si="144"/>
        <v/>
      </c>
      <c r="AF354" s="41"/>
      <c r="AG354" s="41"/>
      <c r="AH354" s="41"/>
      <c r="AI354" s="41"/>
      <c r="AJ354" s="41"/>
      <c r="AK354" s="41"/>
      <c r="AL354" s="41"/>
      <c r="AM354" s="41"/>
      <c r="AN354" s="41">
        <v>33.439490445859875</v>
      </c>
      <c r="AO354" s="41">
        <v>628</v>
      </c>
      <c r="AP354" s="110"/>
      <c r="AQ354" s="111"/>
      <c r="AR354" s="126" t="str">
        <f t="shared" si="145"/>
        <v/>
      </c>
      <c r="AS354" s="126" t="str">
        <f t="shared" si="146"/>
        <v/>
      </c>
      <c r="AT354" s="127">
        <v>694</v>
      </c>
      <c r="AU354" s="128"/>
      <c r="AV354" s="129"/>
      <c r="AW354" s="126" t="str">
        <f t="shared" si="147"/>
        <v/>
      </c>
      <c r="AX354" s="126" t="str">
        <f t="shared" si="148"/>
        <v/>
      </c>
      <c r="AY354" s="64" t="str">
        <f t="shared" si="149"/>
        <v/>
      </c>
      <c r="AZ354" s="97">
        <v>81.099999999999994</v>
      </c>
      <c r="BA354" s="68"/>
      <c r="BB354" s="68"/>
      <c r="BC354" s="68"/>
      <c r="BD354" s="68"/>
      <c r="BE354" s="15"/>
      <c r="BF354" s="5">
        <f t="shared" si="150"/>
        <v>6489</v>
      </c>
      <c r="BG354" s="41">
        <v>676</v>
      </c>
      <c r="BH354" s="42">
        <v>0</v>
      </c>
      <c r="BI354" s="42"/>
      <c r="BJ354" s="42"/>
      <c r="BK354" s="42">
        <v>5813</v>
      </c>
      <c r="BL354" s="42"/>
      <c r="BM354" s="15"/>
    </row>
    <row r="355" spans="1:65" outlineLevel="5" x14ac:dyDescent="0.3">
      <c r="A355" s="22">
        <f t="shared" si="136"/>
        <v>10</v>
      </c>
      <c r="B355" s="9">
        <f t="shared" si="151"/>
        <v>45594</v>
      </c>
      <c r="C355" s="51">
        <v>362332</v>
      </c>
      <c r="D355" s="64">
        <f t="shared" si="141"/>
        <v>35</v>
      </c>
      <c r="E355" s="12">
        <v>35</v>
      </c>
      <c r="F355" s="12">
        <v>35</v>
      </c>
      <c r="G355" s="12"/>
      <c r="H355" s="12"/>
      <c r="I355" s="12"/>
      <c r="J355" s="12"/>
      <c r="K355" s="12"/>
      <c r="L355" s="12"/>
      <c r="M355" s="74">
        <f t="shared" si="142"/>
        <v>7.2</v>
      </c>
      <c r="N355" s="83">
        <v>7.14</v>
      </c>
      <c r="O355" s="83">
        <v>7.16</v>
      </c>
      <c r="P355" s="83"/>
      <c r="Q355" s="83"/>
      <c r="R355" s="83"/>
      <c r="S355" s="83"/>
      <c r="T355" s="83"/>
      <c r="U355" s="83"/>
      <c r="V355" s="5" t="str">
        <f t="shared" si="143"/>
        <v/>
      </c>
      <c r="W355" s="41"/>
      <c r="X355" s="41"/>
      <c r="Y355" s="41"/>
      <c r="Z355" s="41"/>
      <c r="AA355" s="41"/>
      <c r="AB355" s="41"/>
      <c r="AC355" s="41"/>
      <c r="AD355" s="41"/>
      <c r="AE355" s="5" t="str">
        <f t="shared" si="144"/>
        <v/>
      </c>
      <c r="AF355" s="41"/>
      <c r="AG355" s="41"/>
      <c r="AH355" s="41"/>
      <c r="AI355" s="41"/>
      <c r="AJ355" s="41"/>
      <c r="AK355" s="41"/>
      <c r="AL355" s="41"/>
      <c r="AM355" s="41"/>
      <c r="AN355" s="41">
        <v>38.112522686025407</v>
      </c>
      <c r="AO355" s="41">
        <v>551</v>
      </c>
      <c r="AP355" s="110"/>
      <c r="AQ355" s="111"/>
      <c r="AR355" s="126" t="str">
        <f t="shared" si="145"/>
        <v/>
      </c>
      <c r="AS355" s="126" t="str">
        <f t="shared" si="146"/>
        <v/>
      </c>
      <c r="AT355" s="127">
        <v>681</v>
      </c>
      <c r="AU355" s="128"/>
      <c r="AV355" s="129"/>
      <c r="AW355" s="126" t="str">
        <f t="shared" si="147"/>
        <v/>
      </c>
      <c r="AX355" s="126" t="str">
        <f t="shared" si="148"/>
        <v/>
      </c>
      <c r="AY355" s="64" t="str">
        <f t="shared" si="149"/>
        <v/>
      </c>
      <c r="AZ355" s="97">
        <v>80.39</v>
      </c>
      <c r="BA355" s="68"/>
      <c r="BB355" s="68"/>
      <c r="BC355" s="68"/>
      <c r="BD355" s="68"/>
      <c r="BE355" s="15"/>
      <c r="BF355" s="5">
        <f t="shared" si="150"/>
        <v>7453</v>
      </c>
      <c r="BG355" s="41">
        <v>2678</v>
      </c>
      <c r="BH355" s="42">
        <v>0</v>
      </c>
      <c r="BI355" s="42"/>
      <c r="BJ355" s="42"/>
      <c r="BK355" s="42">
        <v>4775</v>
      </c>
      <c r="BL355" s="42"/>
      <c r="BM355" s="15"/>
    </row>
    <row r="356" spans="1:65" outlineLevel="5" x14ac:dyDescent="0.3">
      <c r="A356" s="22">
        <f t="shared" si="136"/>
        <v>10</v>
      </c>
      <c r="B356" s="9">
        <f t="shared" si="151"/>
        <v>45595</v>
      </c>
      <c r="C356" s="51">
        <v>361403</v>
      </c>
      <c r="D356" s="64">
        <f t="shared" si="141"/>
        <v>35.5</v>
      </c>
      <c r="E356" s="12">
        <v>35.5</v>
      </c>
      <c r="F356" s="12">
        <v>35.5</v>
      </c>
      <c r="G356" s="12"/>
      <c r="H356" s="12"/>
      <c r="I356" s="12"/>
      <c r="J356" s="12"/>
      <c r="K356" s="12"/>
      <c r="L356" s="12"/>
      <c r="M356" s="74">
        <f t="shared" si="142"/>
        <v>7.2</v>
      </c>
      <c r="N356" s="83">
        <v>7.15</v>
      </c>
      <c r="O356" s="83">
        <v>7.17</v>
      </c>
      <c r="P356" s="83"/>
      <c r="Q356" s="83"/>
      <c r="R356" s="83"/>
      <c r="S356" s="83"/>
      <c r="T356" s="83"/>
      <c r="U356" s="83"/>
      <c r="V356" s="5" t="str">
        <f t="shared" si="143"/>
        <v/>
      </c>
      <c r="W356" s="41"/>
      <c r="X356" s="41"/>
      <c r="Y356" s="41"/>
      <c r="Z356" s="41"/>
      <c r="AA356" s="41"/>
      <c r="AB356" s="41"/>
      <c r="AC356" s="41"/>
      <c r="AD356" s="41"/>
      <c r="AE356" s="5" t="str">
        <f t="shared" si="144"/>
        <v/>
      </c>
      <c r="AF356" s="41"/>
      <c r="AG356" s="41"/>
      <c r="AH356" s="41"/>
      <c r="AI356" s="41"/>
      <c r="AJ356" s="41"/>
      <c r="AK356" s="41"/>
      <c r="AL356" s="41"/>
      <c r="AM356" s="41"/>
      <c r="AN356" s="41">
        <v>32.761310452418094</v>
      </c>
      <c r="AO356" s="41">
        <v>641</v>
      </c>
      <c r="AP356" s="110"/>
      <c r="AQ356" s="111"/>
      <c r="AR356" s="126" t="str">
        <f t="shared" si="145"/>
        <v/>
      </c>
      <c r="AS356" s="126" t="str">
        <f t="shared" si="146"/>
        <v/>
      </c>
      <c r="AT356" s="127">
        <v>725</v>
      </c>
      <c r="AU356" s="128"/>
      <c r="AV356" s="129"/>
      <c r="AW356" s="126" t="str">
        <f t="shared" si="147"/>
        <v/>
      </c>
      <c r="AX356" s="126" t="str">
        <f t="shared" si="148"/>
        <v/>
      </c>
      <c r="AY356" s="64" t="str">
        <f t="shared" si="149"/>
        <v/>
      </c>
      <c r="AZ356" s="97">
        <v>80.33</v>
      </c>
      <c r="BA356" s="68"/>
      <c r="BB356" s="68"/>
      <c r="BC356" s="68"/>
      <c r="BD356" s="68"/>
      <c r="BE356" s="15"/>
      <c r="BF356" s="5">
        <f t="shared" si="150"/>
        <v>6182</v>
      </c>
      <c r="BG356" s="41">
        <v>0</v>
      </c>
      <c r="BH356" s="42">
        <v>0</v>
      </c>
      <c r="BI356" s="42"/>
      <c r="BJ356" s="42"/>
      <c r="BK356" s="42">
        <v>6182</v>
      </c>
      <c r="BL356" s="42"/>
      <c r="BM356" s="15"/>
    </row>
    <row r="357" spans="1:65" ht="17.25" outlineLevel="5" thickBot="1" x14ac:dyDescent="0.35">
      <c r="A357" s="31">
        <f t="shared" si="136"/>
        <v>10</v>
      </c>
      <c r="B357" s="32">
        <f t="shared" si="151"/>
        <v>45596</v>
      </c>
      <c r="C357" s="51">
        <v>348405</v>
      </c>
      <c r="D357" s="64">
        <f t="shared" si="141"/>
        <v>35</v>
      </c>
      <c r="E357" s="12">
        <v>35</v>
      </c>
      <c r="F357" s="12">
        <v>35</v>
      </c>
      <c r="G357" s="12"/>
      <c r="H357" s="12"/>
      <c r="I357" s="12"/>
      <c r="J357" s="12"/>
      <c r="K357" s="12"/>
      <c r="L357" s="12"/>
      <c r="M357" s="74">
        <f t="shared" si="142"/>
        <v>7.2</v>
      </c>
      <c r="N357" s="83">
        <v>7.13</v>
      </c>
      <c r="O357" s="83">
        <v>7.18</v>
      </c>
      <c r="P357" s="83"/>
      <c r="Q357" s="83"/>
      <c r="R357" s="83"/>
      <c r="S357" s="83"/>
      <c r="T357" s="83"/>
      <c r="U357" s="83"/>
      <c r="V357" s="5">
        <f t="shared" si="143"/>
        <v>164</v>
      </c>
      <c r="W357" s="41">
        <v>205</v>
      </c>
      <c r="X357" s="41">
        <v>123</v>
      </c>
      <c r="Y357" s="41"/>
      <c r="Z357" s="41"/>
      <c r="AA357" s="41"/>
      <c r="AB357" s="41"/>
      <c r="AC357" s="41"/>
      <c r="AD357" s="41"/>
      <c r="AE357" s="5">
        <f t="shared" si="144"/>
        <v>5625</v>
      </c>
      <c r="AF357" s="41">
        <v>6170</v>
      </c>
      <c r="AG357" s="41">
        <v>5080</v>
      </c>
      <c r="AH357" s="41"/>
      <c r="AI357" s="41"/>
      <c r="AJ357" s="41"/>
      <c r="AK357" s="41"/>
      <c r="AL357" s="41"/>
      <c r="AM357" s="41"/>
      <c r="AN357" s="41">
        <v>38.888888888888886</v>
      </c>
      <c r="AO357" s="41">
        <v>540</v>
      </c>
      <c r="AP357" s="110">
        <v>3.74</v>
      </c>
      <c r="AQ357" s="111">
        <v>2.95</v>
      </c>
      <c r="AR357" s="126">
        <f t="shared" si="145"/>
        <v>78.877005347593581</v>
      </c>
      <c r="AS357" s="126">
        <f t="shared" si="146"/>
        <v>21.122994652406419</v>
      </c>
      <c r="AT357" s="127">
        <v>789</v>
      </c>
      <c r="AU357" s="128">
        <v>2.92</v>
      </c>
      <c r="AV357" s="129">
        <v>1.86</v>
      </c>
      <c r="AW357" s="126">
        <f t="shared" si="147"/>
        <v>63.69863013698631</v>
      </c>
      <c r="AX357" s="126">
        <f t="shared" si="148"/>
        <v>36.30136986301369</v>
      </c>
      <c r="AY357" s="64">
        <f t="shared" si="149"/>
        <v>53.009274064598635</v>
      </c>
      <c r="AZ357" s="97">
        <v>80.3</v>
      </c>
      <c r="BA357" s="68"/>
      <c r="BB357" s="68"/>
      <c r="BC357" s="68"/>
      <c r="BD357" s="68"/>
      <c r="BE357" s="15"/>
      <c r="BF357" s="5">
        <f t="shared" si="150"/>
        <v>8261</v>
      </c>
      <c r="BG357" s="41">
        <v>2167</v>
      </c>
      <c r="BH357" s="42">
        <v>0</v>
      </c>
      <c r="BI357" s="42"/>
      <c r="BJ357" s="42"/>
      <c r="BK357" s="42">
        <v>6094</v>
      </c>
      <c r="BL357" s="42"/>
      <c r="BM357" s="15"/>
    </row>
    <row r="358" spans="1:65" outlineLevel="4" x14ac:dyDescent="0.3">
      <c r="A358" s="156" t="s">
        <v>48</v>
      </c>
      <c r="B358" s="157"/>
      <c r="C358" s="50">
        <f t="shared" ref="C358:BM358" si="152">SUBTOTAL(4,C327:C357)</f>
        <v>414948</v>
      </c>
      <c r="D358" s="60">
        <f t="shared" si="152"/>
        <v>37</v>
      </c>
      <c r="E358" s="28">
        <f t="shared" si="152"/>
        <v>37</v>
      </c>
      <c r="F358" s="28">
        <f t="shared" si="152"/>
        <v>38</v>
      </c>
      <c r="G358" s="28">
        <f t="shared" si="152"/>
        <v>0</v>
      </c>
      <c r="H358" s="28">
        <f t="shared" si="152"/>
        <v>0</v>
      </c>
      <c r="I358" s="28">
        <f t="shared" si="152"/>
        <v>0</v>
      </c>
      <c r="J358" s="28">
        <f t="shared" si="152"/>
        <v>0</v>
      </c>
      <c r="K358" s="28">
        <f t="shared" si="152"/>
        <v>0</v>
      </c>
      <c r="L358" s="28">
        <f t="shared" si="152"/>
        <v>0</v>
      </c>
      <c r="M358" s="71">
        <f t="shared" si="152"/>
        <v>7.2</v>
      </c>
      <c r="N358" s="82">
        <f t="shared" si="152"/>
        <v>7.16</v>
      </c>
      <c r="O358" s="82">
        <f t="shared" si="152"/>
        <v>7.19</v>
      </c>
      <c r="P358" s="82">
        <f t="shared" si="152"/>
        <v>0</v>
      </c>
      <c r="Q358" s="82">
        <f t="shared" si="152"/>
        <v>0</v>
      </c>
      <c r="R358" s="82">
        <f t="shared" si="152"/>
        <v>0</v>
      </c>
      <c r="S358" s="82">
        <f t="shared" si="152"/>
        <v>0</v>
      </c>
      <c r="T358" s="82">
        <f t="shared" si="152"/>
        <v>0</v>
      </c>
      <c r="U358" s="82">
        <f t="shared" si="152"/>
        <v>0</v>
      </c>
      <c r="V358" s="29">
        <f t="shared" si="152"/>
        <v>231.5</v>
      </c>
      <c r="W358" s="39">
        <f t="shared" si="152"/>
        <v>271</v>
      </c>
      <c r="X358" s="39">
        <f t="shared" si="152"/>
        <v>202</v>
      </c>
      <c r="Y358" s="39">
        <f t="shared" si="152"/>
        <v>0</v>
      </c>
      <c r="Z358" s="39">
        <f t="shared" si="152"/>
        <v>0</v>
      </c>
      <c r="AA358" s="39">
        <f t="shared" si="152"/>
        <v>0</v>
      </c>
      <c r="AB358" s="39">
        <f t="shared" si="152"/>
        <v>0</v>
      </c>
      <c r="AC358" s="39">
        <f t="shared" si="152"/>
        <v>0</v>
      </c>
      <c r="AD358" s="39">
        <f t="shared" si="152"/>
        <v>0</v>
      </c>
      <c r="AE358" s="29">
        <f t="shared" si="152"/>
        <v>5625</v>
      </c>
      <c r="AF358" s="39">
        <f t="shared" si="152"/>
        <v>6170</v>
      </c>
      <c r="AG358" s="39">
        <f t="shared" si="152"/>
        <v>5290</v>
      </c>
      <c r="AH358" s="39">
        <f t="shared" si="152"/>
        <v>0</v>
      </c>
      <c r="AI358" s="39">
        <f t="shared" si="152"/>
        <v>0</v>
      </c>
      <c r="AJ358" s="39">
        <f t="shared" si="152"/>
        <v>0</v>
      </c>
      <c r="AK358" s="39">
        <f t="shared" si="152"/>
        <v>0</v>
      </c>
      <c r="AL358" s="39">
        <f t="shared" si="152"/>
        <v>0</v>
      </c>
      <c r="AM358" s="39">
        <f t="shared" si="152"/>
        <v>0</v>
      </c>
      <c r="AN358" s="39">
        <f t="shared" si="152"/>
        <v>46.357615894039732</v>
      </c>
      <c r="AO358" s="39">
        <f t="shared" si="152"/>
        <v>816</v>
      </c>
      <c r="AP358" s="104">
        <f t="shared" si="152"/>
        <v>5.29</v>
      </c>
      <c r="AQ358" s="105">
        <f t="shared" si="152"/>
        <v>4.2</v>
      </c>
      <c r="AR358" s="106">
        <f t="shared" si="152"/>
        <v>80.672268907563023</v>
      </c>
      <c r="AS358" s="106">
        <f t="shared" si="152"/>
        <v>21.122994652406419</v>
      </c>
      <c r="AT358" s="107">
        <f t="shared" si="152"/>
        <v>913</v>
      </c>
      <c r="AU358" s="108">
        <f t="shared" si="152"/>
        <v>3.31</v>
      </c>
      <c r="AV358" s="109">
        <f t="shared" si="152"/>
        <v>2.27</v>
      </c>
      <c r="AW358" s="106">
        <f t="shared" si="152"/>
        <v>68.580060422960713</v>
      </c>
      <c r="AX358" s="106">
        <f t="shared" si="152"/>
        <v>36.30136986301369</v>
      </c>
      <c r="AY358" s="60">
        <f t="shared" si="152"/>
        <v>53.102836879432594</v>
      </c>
      <c r="AZ358" s="96">
        <f t="shared" si="152"/>
        <v>81.92</v>
      </c>
      <c r="BA358" s="67">
        <f t="shared" si="152"/>
        <v>64.39</v>
      </c>
      <c r="BB358" s="67">
        <f t="shared" si="152"/>
        <v>33.32</v>
      </c>
      <c r="BC358" s="67">
        <f t="shared" si="152"/>
        <v>3136</v>
      </c>
      <c r="BD358" s="67">
        <f t="shared" si="152"/>
        <v>0</v>
      </c>
      <c r="BE358" s="27">
        <f t="shared" si="152"/>
        <v>0</v>
      </c>
      <c r="BF358" s="29">
        <f t="shared" si="152"/>
        <v>13140</v>
      </c>
      <c r="BG358" s="39">
        <f t="shared" si="152"/>
        <v>4246</v>
      </c>
      <c r="BH358" s="40">
        <f t="shared" si="152"/>
        <v>2352</v>
      </c>
      <c r="BI358" s="40">
        <f t="shared" si="152"/>
        <v>0</v>
      </c>
      <c r="BJ358" s="40">
        <f t="shared" si="152"/>
        <v>0</v>
      </c>
      <c r="BK358" s="40">
        <f t="shared" si="152"/>
        <v>6863</v>
      </c>
      <c r="BL358" s="40">
        <f t="shared" si="152"/>
        <v>0</v>
      </c>
      <c r="BM358" s="27">
        <f t="shared" si="152"/>
        <v>0</v>
      </c>
    </row>
    <row r="359" spans="1:65" outlineLevel="3" x14ac:dyDescent="0.3">
      <c r="A359" s="158" t="s">
        <v>49</v>
      </c>
      <c r="B359" s="159"/>
      <c r="C359" s="51">
        <f t="shared" ref="C359:BM359" si="153">SUBTOTAL(5,C327:C357)</f>
        <v>306080</v>
      </c>
      <c r="D359" s="61">
        <f t="shared" si="153"/>
        <v>33.799999999999997</v>
      </c>
      <c r="E359" s="12">
        <f t="shared" si="153"/>
        <v>33.5</v>
      </c>
      <c r="F359" s="12">
        <f t="shared" si="153"/>
        <v>33.5</v>
      </c>
      <c r="G359" s="12">
        <f t="shared" si="153"/>
        <v>0</v>
      </c>
      <c r="H359" s="12">
        <f t="shared" si="153"/>
        <v>0</v>
      </c>
      <c r="I359" s="12">
        <f t="shared" si="153"/>
        <v>0</v>
      </c>
      <c r="J359" s="12">
        <f t="shared" si="153"/>
        <v>0</v>
      </c>
      <c r="K359" s="12">
        <f t="shared" si="153"/>
        <v>0</v>
      </c>
      <c r="L359" s="12">
        <f t="shared" si="153"/>
        <v>0</v>
      </c>
      <c r="M359" s="72">
        <f t="shared" si="153"/>
        <v>7.1</v>
      </c>
      <c r="N359" s="83">
        <f t="shared" si="153"/>
        <v>7.1</v>
      </c>
      <c r="O359" s="83">
        <f t="shared" si="153"/>
        <v>7.1</v>
      </c>
      <c r="P359" s="83">
        <f t="shared" si="153"/>
        <v>0</v>
      </c>
      <c r="Q359" s="83">
        <f t="shared" si="153"/>
        <v>0</v>
      </c>
      <c r="R359" s="83">
        <f t="shared" si="153"/>
        <v>0</v>
      </c>
      <c r="S359" s="83">
        <f t="shared" si="153"/>
        <v>0</v>
      </c>
      <c r="T359" s="83">
        <f t="shared" si="153"/>
        <v>0</v>
      </c>
      <c r="U359" s="83">
        <f t="shared" si="153"/>
        <v>0</v>
      </c>
      <c r="V359" s="6">
        <f t="shared" si="153"/>
        <v>164</v>
      </c>
      <c r="W359" s="41">
        <f t="shared" si="153"/>
        <v>194</v>
      </c>
      <c r="X359" s="41">
        <f t="shared" si="153"/>
        <v>123</v>
      </c>
      <c r="Y359" s="41">
        <f t="shared" si="153"/>
        <v>0</v>
      </c>
      <c r="Z359" s="41">
        <f t="shared" si="153"/>
        <v>0</v>
      </c>
      <c r="AA359" s="41">
        <f t="shared" si="153"/>
        <v>0</v>
      </c>
      <c r="AB359" s="41">
        <f t="shared" si="153"/>
        <v>0</v>
      </c>
      <c r="AC359" s="41">
        <f t="shared" si="153"/>
        <v>0</v>
      </c>
      <c r="AD359" s="41">
        <f t="shared" si="153"/>
        <v>0</v>
      </c>
      <c r="AE359" s="6">
        <f t="shared" si="153"/>
        <v>4995</v>
      </c>
      <c r="AF359" s="41">
        <f t="shared" si="153"/>
        <v>5120</v>
      </c>
      <c r="AG359" s="41">
        <f t="shared" si="153"/>
        <v>4820</v>
      </c>
      <c r="AH359" s="41">
        <f t="shared" si="153"/>
        <v>0</v>
      </c>
      <c r="AI359" s="41">
        <f t="shared" si="153"/>
        <v>0</v>
      </c>
      <c r="AJ359" s="41">
        <f t="shared" si="153"/>
        <v>0</v>
      </c>
      <c r="AK359" s="41">
        <f t="shared" si="153"/>
        <v>0</v>
      </c>
      <c r="AL359" s="41">
        <f t="shared" si="153"/>
        <v>0</v>
      </c>
      <c r="AM359" s="41">
        <f t="shared" si="153"/>
        <v>0</v>
      </c>
      <c r="AN359" s="41">
        <f t="shared" si="153"/>
        <v>25.735294117647058</v>
      </c>
      <c r="AO359" s="41">
        <f t="shared" si="153"/>
        <v>453</v>
      </c>
      <c r="AP359" s="110">
        <f t="shared" si="153"/>
        <v>3.57</v>
      </c>
      <c r="AQ359" s="111">
        <f t="shared" si="153"/>
        <v>2.88</v>
      </c>
      <c r="AR359" s="112">
        <f t="shared" si="153"/>
        <v>78.877005347593581</v>
      </c>
      <c r="AS359" s="112">
        <f t="shared" si="153"/>
        <v>19.327731092436977</v>
      </c>
      <c r="AT359" s="113">
        <f t="shared" si="153"/>
        <v>494</v>
      </c>
      <c r="AU359" s="114">
        <f t="shared" si="153"/>
        <v>2.78</v>
      </c>
      <c r="AV359" s="115">
        <f t="shared" si="153"/>
        <v>1.84</v>
      </c>
      <c r="AW359" s="112">
        <f t="shared" si="153"/>
        <v>63.69863013698631</v>
      </c>
      <c r="AX359" s="112">
        <f t="shared" si="153"/>
        <v>31.419939577039287</v>
      </c>
      <c r="AY359" s="61">
        <f t="shared" si="153"/>
        <v>43.353937728937787</v>
      </c>
      <c r="AZ359" s="97">
        <f t="shared" si="153"/>
        <v>78.95</v>
      </c>
      <c r="BA359" s="68">
        <f t="shared" si="153"/>
        <v>62</v>
      </c>
      <c r="BB359" s="68">
        <f t="shared" si="153"/>
        <v>32.049999999999997</v>
      </c>
      <c r="BC359" s="68">
        <f t="shared" si="153"/>
        <v>2169</v>
      </c>
      <c r="BD359" s="68">
        <f t="shared" si="153"/>
        <v>0</v>
      </c>
      <c r="BE359" s="15">
        <f t="shared" si="153"/>
        <v>0</v>
      </c>
      <c r="BF359" s="6">
        <f t="shared" si="153"/>
        <v>5464</v>
      </c>
      <c r="BG359" s="41">
        <f t="shared" si="153"/>
        <v>0</v>
      </c>
      <c r="BH359" s="42">
        <f t="shared" si="153"/>
        <v>0</v>
      </c>
      <c r="BI359" s="42">
        <f t="shared" si="153"/>
        <v>0</v>
      </c>
      <c r="BJ359" s="42">
        <f t="shared" si="153"/>
        <v>0</v>
      </c>
      <c r="BK359" s="42">
        <f t="shared" si="153"/>
        <v>0</v>
      </c>
      <c r="BL359" s="42">
        <f t="shared" si="153"/>
        <v>0</v>
      </c>
      <c r="BM359" s="15">
        <f t="shared" si="153"/>
        <v>0</v>
      </c>
    </row>
    <row r="360" spans="1:65" outlineLevel="2" x14ac:dyDescent="0.3">
      <c r="A360" s="158" t="s">
        <v>50</v>
      </c>
      <c r="B360" s="159"/>
      <c r="C360" s="51">
        <f>IFERROR(SUBTOTAL(1,C327:C357),"")</f>
        <v>360102.67741935485</v>
      </c>
      <c r="D360" s="61">
        <f t="shared" ref="D360:BM360" si="154">IFERROR(SUBTOTAL(1,D327:D357),"")</f>
        <v>35.322580645161288</v>
      </c>
      <c r="E360" s="12">
        <f t="shared" si="154"/>
        <v>35.096774193548384</v>
      </c>
      <c r="F360" s="12">
        <f t="shared" si="154"/>
        <v>35.516129032258064</v>
      </c>
      <c r="G360" s="12" t="str">
        <f t="shared" si="154"/>
        <v/>
      </c>
      <c r="H360" s="12" t="str">
        <f t="shared" si="154"/>
        <v/>
      </c>
      <c r="I360" s="12" t="str">
        <f t="shared" si="154"/>
        <v/>
      </c>
      <c r="J360" s="12" t="str">
        <f t="shared" si="154"/>
        <v/>
      </c>
      <c r="K360" s="12" t="str">
        <f t="shared" si="154"/>
        <v/>
      </c>
      <c r="L360" s="12" t="str">
        <f t="shared" si="154"/>
        <v/>
      </c>
      <c r="M360" s="72">
        <f t="shared" si="154"/>
        <v>7.1354838709677377</v>
      </c>
      <c r="N360" s="83">
        <f t="shared" si="154"/>
        <v>7.1283870967741922</v>
      </c>
      <c r="O360" s="83">
        <f t="shared" si="154"/>
        <v>7.144193548387098</v>
      </c>
      <c r="P360" s="83" t="str">
        <f t="shared" si="154"/>
        <v/>
      </c>
      <c r="Q360" s="83" t="str">
        <f t="shared" si="154"/>
        <v/>
      </c>
      <c r="R360" s="83" t="str">
        <f t="shared" si="154"/>
        <v/>
      </c>
      <c r="S360" s="83" t="str">
        <f t="shared" si="154"/>
        <v/>
      </c>
      <c r="T360" s="83" t="str">
        <f t="shared" si="154"/>
        <v/>
      </c>
      <c r="U360" s="83" t="str">
        <f t="shared" si="154"/>
        <v/>
      </c>
      <c r="V360" s="6">
        <f t="shared" si="154"/>
        <v>197.9</v>
      </c>
      <c r="W360" s="41">
        <f t="shared" si="154"/>
        <v>229</v>
      </c>
      <c r="X360" s="41">
        <f t="shared" si="154"/>
        <v>166.8</v>
      </c>
      <c r="Y360" s="41" t="str">
        <f t="shared" si="154"/>
        <v/>
      </c>
      <c r="Z360" s="41" t="str">
        <f t="shared" si="154"/>
        <v/>
      </c>
      <c r="AA360" s="41" t="str">
        <f t="shared" si="154"/>
        <v/>
      </c>
      <c r="AB360" s="41" t="str">
        <f t="shared" si="154"/>
        <v/>
      </c>
      <c r="AC360" s="41" t="str">
        <f t="shared" si="154"/>
        <v/>
      </c>
      <c r="AD360" s="41" t="str">
        <f t="shared" si="154"/>
        <v/>
      </c>
      <c r="AE360" s="6">
        <f t="shared" si="154"/>
        <v>5287</v>
      </c>
      <c r="AF360" s="41">
        <f t="shared" si="154"/>
        <v>5470</v>
      </c>
      <c r="AG360" s="41">
        <f t="shared" si="154"/>
        <v>5104</v>
      </c>
      <c r="AH360" s="41" t="str">
        <f t="shared" si="154"/>
        <v/>
      </c>
      <c r="AI360" s="41" t="str">
        <f t="shared" si="154"/>
        <v/>
      </c>
      <c r="AJ360" s="41" t="str">
        <f t="shared" si="154"/>
        <v/>
      </c>
      <c r="AK360" s="41" t="str">
        <f t="shared" si="154"/>
        <v/>
      </c>
      <c r="AL360" s="41" t="str">
        <f t="shared" si="154"/>
        <v/>
      </c>
      <c r="AM360" s="41" t="str">
        <f t="shared" si="154"/>
        <v/>
      </c>
      <c r="AN360" s="41">
        <f t="shared" si="154"/>
        <v>32.579583227722168</v>
      </c>
      <c r="AO360" s="41">
        <f t="shared" si="154"/>
        <v>656.74193548387098</v>
      </c>
      <c r="AP360" s="110">
        <f t="shared" si="154"/>
        <v>4.2200000000000006</v>
      </c>
      <c r="AQ360" s="111">
        <f t="shared" si="154"/>
        <v>3.3660000000000005</v>
      </c>
      <c r="AR360" s="112">
        <f t="shared" si="154"/>
        <v>79.763661780230223</v>
      </c>
      <c r="AS360" s="112">
        <f t="shared" si="154"/>
        <v>20.236338219769777</v>
      </c>
      <c r="AT360" s="113">
        <f t="shared" si="154"/>
        <v>732.51612903225805</v>
      </c>
      <c r="AU360" s="114">
        <f t="shared" si="154"/>
        <v>3.0019999999999998</v>
      </c>
      <c r="AV360" s="115">
        <f t="shared" si="154"/>
        <v>1.9979999999999998</v>
      </c>
      <c r="AW360" s="112">
        <f t="shared" si="154"/>
        <v>66.485198337326551</v>
      </c>
      <c r="AX360" s="112">
        <f t="shared" si="154"/>
        <v>33.514801662673463</v>
      </c>
      <c r="AY360" s="61">
        <f t="shared" si="154"/>
        <v>49.526495900815441</v>
      </c>
      <c r="AZ360" s="97">
        <f t="shared" si="154"/>
        <v>80.559032258064519</v>
      </c>
      <c r="BA360" s="68">
        <f t="shared" si="154"/>
        <v>63.407500000000006</v>
      </c>
      <c r="BB360" s="68">
        <f t="shared" si="154"/>
        <v>32.647500000000001</v>
      </c>
      <c r="BC360" s="68">
        <f t="shared" si="154"/>
        <v>2814.5</v>
      </c>
      <c r="BD360" s="68" t="str">
        <f t="shared" si="154"/>
        <v/>
      </c>
      <c r="BE360" s="15" t="str">
        <f>IFERROR(SUBTOTAL(1,BE327:BE357),"")</f>
        <v/>
      </c>
      <c r="BF360" s="6">
        <f t="shared" si="154"/>
        <v>9665.8709677419356</v>
      </c>
      <c r="BG360" s="41">
        <f t="shared" si="154"/>
        <v>2748.8709677419356</v>
      </c>
      <c r="BH360" s="42">
        <f t="shared" si="154"/>
        <v>1222.5806451612902</v>
      </c>
      <c r="BI360" s="42" t="str">
        <f t="shared" si="154"/>
        <v/>
      </c>
      <c r="BJ360" s="42" t="str">
        <f t="shared" si="154"/>
        <v/>
      </c>
      <c r="BK360" s="42">
        <f t="shared" si="154"/>
        <v>5694.4193548387093</v>
      </c>
      <c r="BL360" s="42" t="str">
        <f t="shared" si="154"/>
        <v/>
      </c>
      <c r="BM360" s="15" t="str">
        <f t="shared" si="154"/>
        <v/>
      </c>
    </row>
    <row r="361" spans="1:65" ht="17.25" outlineLevel="1" thickBot="1" x14ac:dyDescent="0.35">
      <c r="A361" s="160" t="s">
        <v>51</v>
      </c>
      <c r="B361" s="161"/>
      <c r="C361" s="52">
        <f>SUBTOTAL(9,C327:C357)</f>
        <v>11163183</v>
      </c>
      <c r="D361" s="62"/>
      <c r="E361" s="30"/>
      <c r="F361" s="30"/>
      <c r="G361" s="30"/>
      <c r="H361" s="30"/>
      <c r="I361" s="30"/>
      <c r="J361" s="30"/>
      <c r="K361" s="30"/>
      <c r="L361" s="30"/>
      <c r="M361" s="73"/>
      <c r="N361" s="84"/>
      <c r="O361" s="84"/>
      <c r="P361" s="84"/>
      <c r="Q361" s="84"/>
      <c r="R361" s="84"/>
      <c r="S361" s="84"/>
      <c r="T361" s="84"/>
      <c r="U361" s="84"/>
      <c r="V361" s="93"/>
      <c r="W361" s="94"/>
      <c r="X361" s="94"/>
      <c r="Y361" s="94"/>
      <c r="Z361" s="94"/>
      <c r="AA361" s="94"/>
      <c r="AB361" s="94"/>
      <c r="AC361" s="94"/>
      <c r="AD361" s="94"/>
      <c r="AE361" s="93"/>
      <c r="AF361" s="94"/>
      <c r="AG361" s="94"/>
      <c r="AH361" s="94"/>
      <c r="AI361" s="94"/>
      <c r="AJ361" s="94"/>
      <c r="AK361" s="94"/>
      <c r="AL361" s="94"/>
      <c r="AM361" s="94"/>
      <c r="AN361" s="94"/>
      <c r="AO361" s="43">
        <f>SUBTOTAL(9,AO327:AO357)</f>
        <v>20359</v>
      </c>
      <c r="AP361" s="116"/>
      <c r="AQ361" s="117"/>
      <c r="AR361" s="118"/>
      <c r="AS361" s="118"/>
      <c r="AT361" s="119">
        <f>SUBTOTAL(9,AT327:AT357)</f>
        <v>22708</v>
      </c>
      <c r="AU361" s="120"/>
      <c r="AV361" s="121"/>
      <c r="AW361" s="118"/>
      <c r="AX361" s="118"/>
      <c r="AY361" s="62"/>
      <c r="AZ361" s="98"/>
      <c r="BA361" s="69"/>
      <c r="BB361" s="69"/>
      <c r="BC361" s="69"/>
      <c r="BD361" s="69"/>
      <c r="BE361" s="16">
        <f>SUBTOTAL(9,BE327:BE357)</f>
        <v>0</v>
      </c>
      <c r="BF361" s="7">
        <f t="shared" ref="BF361:BM361" si="155">SUBTOTAL(9,BF327:BF357)</f>
        <v>299642</v>
      </c>
      <c r="BG361" s="43">
        <f t="shared" si="155"/>
        <v>85215</v>
      </c>
      <c r="BH361" s="44">
        <f t="shared" si="155"/>
        <v>37900</v>
      </c>
      <c r="BI361" s="44">
        <f t="shared" si="155"/>
        <v>0</v>
      </c>
      <c r="BJ361" s="44">
        <f t="shared" si="155"/>
        <v>0</v>
      </c>
      <c r="BK361" s="44">
        <f t="shared" si="155"/>
        <v>176527</v>
      </c>
      <c r="BL361" s="44">
        <f t="shared" si="155"/>
        <v>0</v>
      </c>
      <c r="BM361" s="16">
        <f t="shared" si="155"/>
        <v>0</v>
      </c>
    </row>
    <row r="362" spans="1:65" outlineLevel="5" x14ac:dyDescent="0.3">
      <c r="A362" s="21">
        <f t="shared" si="136"/>
        <v>11</v>
      </c>
      <c r="B362" s="33">
        <f>B357+1</f>
        <v>45597</v>
      </c>
      <c r="C362" s="51">
        <v>388237</v>
      </c>
      <c r="D362" s="64">
        <f t="shared" ref="D362:D391" si="156">IFERROR(ROUND(AVERAGE(E362:L362),1),"")</f>
        <v>34.799999999999997</v>
      </c>
      <c r="E362" s="12">
        <v>34.5</v>
      </c>
      <c r="F362" s="12">
        <v>35</v>
      </c>
      <c r="G362" s="12"/>
      <c r="H362" s="12"/>
      <c r="I362" s="12"/>
      <c r="J362" s="12"/>
      <c r="K362" s="12"/>
      <c r="L362" s="12"/>
      <c r="M362" s="74">
        <f t="shared" ref="M362:M391" si="157">IFERROR(ROUND(AVERAGE(N362:U362),1),"")</f>
        <v>7.1</v>
      </c>
      <c r="N362" s="83">
        <v>7.11</v>
      </c>
      <c r="O362" s="83">
        <v>7.15</v>
      </c>
      <c r="P362" s="83"/>
      <c r="Q362" s="83"/>
      <c r="R362" s="83"/>
      <c r="S362" s="83"/>
      <c r="T362" s="83"/>
      <c r="U362" s="83"/>
      <c r="V362" s="5" t="str">
        <f t="shared" ref="V362:V391" si="158">IFERROR(ROUND(AVERAGE(W362:AD362),1),"")</f>
        <v/>
      </c>
      <c r="W362" s="41"/>
      <c r="X362" s="41"/>
      <c r="Y362" s="41"/>
      <c r="Z362" s="41"/>
      <c r="AA362" s="41"/>
      <c r="AB362" s="41"/>
      <c r="AC362" s="41"/>
      <c r="AD362" s="41"/>
      <c r="AE362" s="5" t="str">
        <f t="shared" ref="AE362:AE391" si="159">IFERROR(ROUND(AVERAGE(AF362:AM362),1),"")</f>
        <v/>
      </c>
      <c r="AF362" s="41"/>
      <c r="AG362" s="41"/>
      <c r="AH362" s="41"/>
      <c r="AI362" s="41"/>
      <c r="AJ362" s="41"/>
      <c r="AK362" s="41"/>
      <c r="AL362" s="41"/>
      <c r="AM362" s="41"/>
      <c r="AN362" s="41">
        <v>34.710743801652896</v>
      </c>
      <c r="AO362" s="41">
        <v>605</v>
      </c>
      <c r="AP362" s="110" t="s">
        <v>103</v>
      </c>
      <c r="AQ362" s="111" t="s">
        <v>103</v>
      </c>
      <c r="AR362" s="126" t="str">
        <f t="shared" ref="AR362:AR391" si="160">IFERROR(AQ362/AP362*100,"")</f>
        <v/>
      </c>
      <c r="AS362" s="126" t="str">
        <f t="shared" ref="AS362:AS391" si="161">IFERROR(100-AR362,"")</f>
        <v/>
      </c>
      <c r="AT362" s="127">
        <v>868</v>
      </c>
      <c r="AU362" s="128" t="s">
        <v>103</v>
      </c>
      <c r="AV362" s="129" t="s">
        <v>103</v>
      </c>
      <c r="AW362" s="126" t="str">
        <f t="shared" ref="AW362:AW391" si="162">IFERROR(AV362/AU362*100,"")</f>
        <v/>
      </c>
      <c r="AX362" s="126" t="str">
        <f t="shared" ref="AX362:AX391" si="163">IFERROR(100-AW362,"")</f>
        <v/>
      </c>
      <c r="AY362" s="64" t="str">
        <f t="shared" ref="AY362:AY391" si="164">IFERROR((1-((AW362*AS362)/(AX362*AR362)))*100,"")</f>
        <v/>
      </c>
      <c r="AZ362" s="97">
        <v>80.73</v>
      </c>
      <c r="BA362" s="68">
        <v>64.319999999999993</v>
      </c>
      <c r="BB362" s="68">
        <v>34.090000000000003</v>
      </c>
      <c r="BC362" s="68">
        <v>2224</v>
      </c>
      <c r="BD362" s="68"/>
      <c r="BE362" s="15"/>
      <c r="BF362" s="5">
        <f t="shared" ref="BF362:BF391" si="165">IF(SUM(BG362:BM362)=0,"",SUM(BG362:BM362))</f>
        <v>6611</v>
      </c>
      <c r="BG362" s="41">
        <v>537</v>
      </c>
      <c r="BH362" s="42">
        <v>0</v>
      </c>
      <c r="BI362" s="42"/>
      <c r="BJ362" s="42"/>
      <c r="BK362" s="42">
        <v>6074</v>
      </c>
      <c r="BL362" s="42"/>
      <c r="BM362" s="15"/>
    </row>
    <row r="363" spans="1:65" outlineLevel="5" x14ac:dyDescent="0.3">
      <c r="A363" s="22">
        <f t="shared" si="136"/>
        <v>11</v>
      </c>
      <c r="B363" s="9">
        <f t="shared" si="151"/>
        <v>45598</v>
      </c>
      <c r="C363" s="51">
        <v>389248</v>
      </c>
      <c r="D363" s="64">
        <f t="shared" si="156"/>
        <v>34</v>
      </c>
      <c r="E363" s="12">
        <v>34</v>
      </c>
      <c r="F363" s="12">
        <v>34</v>
      </c>
      <c r="G363" s="12"/>
      <c r="H363" s="12"/>
      <c r="I363" s="12"/>
      <c r="J363" s="12"/>
      <c r="K363" s="12"/>
      <c r="L363" s="12"/>
      <c r="M363" s="74">
        <f t="shared" si="157"/>
        <v>7.2</v>
      </c>
      <c r="N363" s="83">
        <v>7.13</v>
      </c>
      <c r="O363" s="83">
        <v>7.18</v>
      </c>
      <c r="P363" s="83"/>
      <c r="Q363" s="83"/>
      <c r="R363" s="83"/>
      <c r="S363" s="83"/>
      <c r="T363" s="83"/>
      <c r="U363" s="83"/>
      <c r="V363" s="5" t="str">
        <f t="shared" si="158"/>
        <v/>
      </c>
      <c r="W363" s="41"/>
      <c r="X363" s="41"/>
      <c r="Y363" s="41"/>
      <c r="Z363" s="41"/>
      <c r="AA363" s="41"/>
      <c r="AB363" s="41"/>
      <c r="AC363" s="41"/>
      <c r="AD363" s="41"/>
      <c r="AE363" s="5" t="str">
        <f t="shared" si="159"/>
        <v/>
      </c>
      <c r="AF363" s="41"/>
      <c r="AG363" s="41"/>
      <c r="AH363" s="41"/>
      <c r="AI363" s="41"/>
      <c r="AJ363" s="41"/>
      <c r="AK363" s="41"/>
      <c r="AL363" s="41"/>
      <c r="AM363" s="41"/>
      <c r="AN363" s="41">
        <v>41.257367387033398</v>
      </c>
      <c r="AO363" s="41">
        <v>509</v>
      </c>
      <c r="AP363" s="110" t="s">
        <v>103</v>
      </c>
      <c r="AQ363" s="111" t="s">
        <v>103</v>
      </c>
      <c r="AR363" s="126" t="str">
        <f t="shared" si="160"/>
        <v/>
      </c>
      <c r="AS363" s="126" t="str">
        <f t="shared" si="161"/>
        <v/>
      </c>
      <c r="AT363" s="127">
        <v>705</v>
      </c>
      <c r="AU363" s="128" t="s">
        <v>103</v>
      </c>
      <c r="AV363" s="129" t="s">
        <v>103</v>
      </c>
      <c r="AW363" s="126" t="str">
        <f t="shared" si="162"/>
        <v/>
      </c>
      <c r="AX363" s="126" t="str">
        <f t="shared" si="163"/>
        <v/>
      </c>
      <c r="AY363" s="64" t="str">
        <f t="shared" si="164"/>
        <v/>
      </c>
      <c r="AZ363" s="97">
        <v>80.03</v>
      </c>
      <c r="BA363" s="68"/>
      <c r="BB363" s="68"/>
      <c r="BC363" s="68"/>
      <c r="BD363" s="68"/>
      <c r="BE363" s="15"/>
      <c r="BF363" s="5">
        <f t="shared" si="165"/>
        <v>9867</v>
      </c>
      <c r="BG363" s="41">
        <v>3839</v>
      </c>
      <c r="BH363" s="42">
        <v>0</v>
      </c>
      <c r="BI363" s="42"/>
      <c r="BJ363" s="42"/>
      <c r="BK363" s="42">
        <v>6028</v>
      </c>
      <c r="BL363" s="42"/>
      <c r="BM363" s="15"/>
    </row>
    <row r="364" spans="1:65" outlineLevel="5" x14ac:dyDescent="0.3">
      <c r="A364" s="22">
        <f t="shared" si="136"/>
        <v>11</v>
      </c>
      <c r="B364" s="9">
        <f t="shared" si="151"/>
        <v>45599</v>
      </c>
      <c r="C364" s="51">
        <v>396609</v>
      </c>
      <c r="D364" s="64">
        <f t="shared" si="156"/>
        <v>34.299999999999997</v>
      </c>
      <c r="E364" s="12">
        <v>34.5</v>
      </c>
      <c r="F364" s="12">
        <v>34</v>
      </c>
      <c r="G364" s="12"/>
      <c r="H364" s="12"/>
      <c r="I364" s="12"/>
      <c r="J364" s="12"/>
      <c r="K364" s="12"/>
      <c r="L364" s="12"/>
      <c r="M364" s="74">
        <f t="shared" si="157"/>
        <v>7.2</v>
      </c>
      <c r="N364" s="83">
        <v>7.16</v>
      </c>
      <c r="O364" s="83">
        <v>7.14</v>
      </c>
      <c r="P364" s="83"/>
      <c r="Q364" s="83"/>
      <c r="R364" s="83"/>
      <c r="S364" s="83"/>
      <c r="T364" s="83"/>
      <c r="U364" s="83"/>
      <c r="V364" s="5" t="str">
        <f t="shared" si="158"/>
        <v/>
      </c>
      <c r="W364" s="41"/>
      <c r="X364" s="41"/>
      <c r="Y364" s="41"/>
      <c r="Z364" s="41"/>
      <c r="AA364" s="41"/>
      <c r="AB364" s="41"/>
      <c r="AC364" s="41"/>
      <c r="AD364" s="41"/>
      <c r="AE364" s="5" t="str">
        <f t="shared" si="159"/>
        <v/>
      </c>
      <c r="AF364" s="41"/>
      <c r="AG364" s="41"/>
      <c r="AH364" s="41"/>
      <c r="AI364" s="41"/>
      <c r="AJ364" s="41"/>
      <c r="AK364" s="41"/>
      <c r="AL364" s="41"/>
      <c r="AM364" s="41"/>
      <c r="AN364" s="41">
        <v>37.837837837837839</v>
      </c>
      <c r="AO364" s="41">
        <v>555</v>
      </c>
      <c r="AP364" s="110" t="s">
        <v>103</v>
      </c>
      <c r="AQ364" s="111" t="s">
        <v>103</v>
      </c>
      <c r="AR364" s="126" t="str">
        <f t="shared" si="160"/>
        <v/>
      </c>
      <c r="AS364" s="126" t="str">
        <f t="shared" si="161"/>
        <v/>
      </c>
      <c r="AT364" s="127">
        <v>680</v>
      </c>
      <c r="AU364" s="128" t="s">
        <v>103</v>
      </c>
      <c r="AV364" s="129" t="s">
        <v>103</v>
      </c>
      <c r="AW364" s="126" t="str">
        <f t="shared" si="162"/>
        <v/>
      </c>
      <c r="AX364" s="126" t="str">
        <f t="shared" si="163"/>
        <v/>
      </c>
      <c r="AY364" s="64" t="str">
        <f t="shared" si="164"/>
        <v/>
      </c>
      <c r="AZ364" s="97">
        <v>80.22</v>
      </c>
      <c r="BA364" s="68"/>
      <c r="BB364" s="68"/>
      <c r="BC364" s="68"/>
      <c r="BD364" s="68"/>
      <c r="BE364" s="15"/>
      <c r="BF364" s="5">
        <f t="shared" si="165"/>
        <v>8630</v>
      </c>
      <c r="BG364" s="41">
        <v>2457</v>
      </c>
      <c r="BH364" s="42">
        <v>0</v>
      </c>
      <c r="BI364" s="42"/>
      <c r="BJ364" s="42"/>
      <c r="BK364" s="42">
        <v>6173</v>
      </c>
      <c r="BL364" s="42"/>
      <c r="BM364" s="15"/>
    </row>
    <row r="365" spans="1:65" outlineLevel="5" x14ac:dyDescent="0.3">
      <c r="A365" s="22">
        <f t="shared" si="136"/>
        <v>11</v>
      </c>
      <c r="B365" s="9">
        <f t="shared" si="151"/>
        <v>45600</v>
      </c>
      <c r="C365" s="51">
        <v>391202</v>
      </c>
      <c r="D365" s="64">
        <f t="shared" si="156"/>
        <v>34.5</v>
      </c>
      <c r="E365" s="12">
        <v>34.5</v>
      </c>
      <c r="F365" s="12">
        <v>34.5</v>
      </c>
      <c r="G365" s="12"/>
      <c r="H365" s="12"/>
      <c r="I365" s="12"/>
      <c r="J365" s="12"/>
      <c r="K365" s="12"/>
      <c r="L365" s="12"/>
      <c r="M365" s="74">
        <f t="shared" si="157"/>
        <v>7.2</v>
      </c>
      <c r="N365" s="83">
        <v>7.14</v>
      </c>
      <c r="O365" s="83">
        <v>7.18</v>
      </c>
      <c r="P365" s="83"/>
      <c r="Q365" s="83"/>
      <c r="R365" s="83"/>
      <c r="S365" s="83"/>
      <c r="T365" s="83"/>
      <c r="U365" s="83"/>
      <c r="V365" s="5" t="str">
        <f t="shared" si="158"/>
        <v/>
      </c>
      <c r="W365" s="41"/>
      <c r="X365" s="41"/>
      <c r="Y365" s="41"/>
      <c r="Z365" s="41"/>
      <c r="AA365" s="41"/>
      <c r="AB365" s="41"/>
      <c r="AC365" s="41"/>
      <c r="AD365" s="41"/>
      <c r="AE365" s="5" t="str">
        <f t="shared" si="159"/>
        <v/>
      </c>
      <c r="AF365" s="41"/>
      <c r="AG365" s="41"/>
      <c r="AH365" s="41"/>
      <c r="AI365" s="41"/>
      <c r="AJ365" s="41"/>
      <c r="AK365" s="41"/>
      <c r="AL365" s="41"/>
      <c r="AM365" s="41"/>
      <c r="AN365" s="41">
        <v>42.596348884381342</v>
      </c>
      <c r="AO365" s="41">
        <v>493</v>
      </c>
      <c r="AP365" s="110" t="s">
        <v>103</v>
      </c>
      <c r="AQ365" s="111" t="s">
        <v>103</v>
      </c>
      <c r="AR365" s="126" t="str">
        <f t="shared" si="160"/>
        <v/>
      </c>
      <c r="AS365" s="126" t="str">
        <f t="shared" si="161"/>
        <v/>
      </c>
      <c r="AT365" s="127">
        <v>493</v>
      </c>
      <c r="AU365" s="128" t="s">
        <v>103</v>
      </c>
      <c r="AV365" s="129" t="s">
        <v>103</v>
      </c>
      <c r="AW365" s="126" t="str">
        <f t="shared" si="162"/>
        <v/>
      </c>
      <c r="AX365" s="126" t="str">
        <f t="shared" si="163"/>
        <v/>
      </c>
      <c r="AY365" s="64" t="str">
        <f t="shared" si="164"/>
        <v/>
      </c>
      <c r="AZ365" s="97">
        <v>80.05</v>
      </c>
      <c r="BA365" s="68"/>
      <c r="BB365" s="68"/>
      <c r="BC365" s="68"/>
      <c r="BD365" s="68"/>
      <c r="BE365" s="15"/>
      <c r="BF365" s="5">
        <f t="shared" si="165"/>
        <v>7238</v>
      </c>
      <c r="BG365" s="41">
        <v>1727</v>
      </c>
      <c r="BH365" s="42">
        <v>0</v>
      </c>
      <c r="BI365" s="42"/>
      <c r="BJ365" s="42"/>
      <c r="BK365" s="42">
        <v>5511</v>
      </c>
      <c r="BL365" s="42"/>
      <c r="BM365" s="15"/>
    </row>
    <row r="366" spans="1:65" outlineLevel="5" x14ac:dyDescent="0.3">
      <c r="A366" s="22">
        <f t="shared" si="136"/>
        <v>11</v>
      </c>
      <c r="B366" s="9">
        <f t="shared" si="151"/>
        <v>45601</v>
      </c>
      <c r="C366" s="51">
        <v>395961</v>
      </c>
      <c r="D366" s="64">
        <f t="shared" si="156"/>
        <v>34.799999999999997</v>
      </c>
      <c r="E366" s="12">
        <v>34.5</v>
      </c>
      <c r="F366" s="12">
        <v>35</v>
      </c>
      <c r="G366" s="12"/>
      <c r="H366" s="12"/>
      <c r="I366" s="12"/>
      <c r="J366" s="12"/>
      <c r="K366" s="12"/>
      <c r="L366" s="12"/>
      <c r="M366" s="74">
        <f t="shared" si="157"/>
        <v>7.2</v>
      </c>
      <c r="N366" s="83">
        <v>7.18</v>
      </c>
      <c r="O366" s="83">
        <v>7.17</v>
      </c>
      <c r="P366" s="83"/>
      <c r="Q366" s="83"/>
      <c r="R366" s="83"/>
      <c r="S366" s="83"/>
      <c r="T366" s="83"/>
      <c r="U366" s="83"/>
      <c r="V366" s="5" t="str">
        <f t="shared" si="158"/>
        <v/>
      </c>
      <c r="W366" s="41"/>
      <c r="X366" s="41"/>
      <c r="Y366" s="41"/>
      <c r="Z366" s="41"/>
      <c r="AA366" s="41"/>
      <c r="AB366" s="41"/>
      <c r="AC366" s="41"/>
      <c r="AD366" s="41"/>
      <c r="AE366" s="5" t="str">
        <f t="shared" si="159"/>
        <v/>
      </c>
      <c r="AF366" s="41"/>
      <c r="AG366" s="41"/>
      <c r="AH366" s="41"/>
      <c r="AI366" s="41"/>
      <c r="AJ366" s="41"/>
      <c r="AK366" s="41"/>
      <c r="AL366" s="41"/>
      <c r="AM366" s="41"/>
      <c r="AN366" s="41">
        <v>50.359712230215827</v>
      </c>
      <c r="AO366" s="41">
        <v>417</v>
      </c>
      <c r="AP366" s="110" t="s">
        <v>103</v>
      </c>
      <c r="AQ366" s="111" t="s">
        <v>103</v>
      </c>
      <c r="AR366" s="126" t="str">
        <f t="shared" si="160"/>
        <v/>
      </c>
      <c r="AS366" s="126" t="str">
        <f t="shared" si="161"/>
        <v/>
      </c>
      <c r="AT366" s="127">
        <v>653</v>
      </c>
      <c r="AU366" s="128" t="s">
        <v>103</v>
      </c>
      <c r="AV366" s="129" t="s">
        <v>103</v>
      </c>
      <c r="AW366" s="126" t="str">
        <f t="shared" si="162"/>
        <v/>
      </c>
      <c r="AX366" s="126" t="str">
        <f t="shared" si="163"/>
        <v/>
      </c>
      <c r="AY366" s="64" t="str">
        <f t="shared" si="164"/>
        <v/>
      </c>
      <c r="AZ366" s="97">
        <v>81.39</v>
      </c>
      <c r="BA366" s="68"/>
      <c r="BB366" s="68"/>
      <c r="BC366" s="68"/>
      <c r="BD366" s="68"/>
      <c r="BE366" s="15"/>
      <c r="BF366" s="5">
        <f t="shared" si="165"/>
        <v>7578</v>
      </c>
      <c r="BG366" s="41">
        <v>3040</v>
      </c>
      <c r="BH366" s="42">
        <v>0</v>
      </c>
      <c r="BI366" s="42"/>
      <c r="BJ366" s="42"/>
      <c r="BK366" s="42">
        <v>4538</v>
      </c>
      <c r="BL366" s="42"/>
      <c r="BM366" s="15"/>
    </row>
    <row r="367" spans="1:65" outlineLevel="5" x14ac:dyDescent="0.3">
      <c r="A367" s="22">
        <f t="shared" si="136"/>
        <v>11</v>
      </c>
      <c r="B367" s="9">
        <f t="shared" si="151"/>
        <v>45602</v>
      </c>
      <c r="C367" s="51">
        <v>393046</v>
      </c>
      <c r="D367" s="64">
        <f t="shared" si="156"/>
        <v>34.5</v>
      </c>
      <c r="E367" s="12">
        <v>34.5</v>
      </c>
      <c r="F367" s="12">
        <v>34.5</v>
      </c>
      <c r="G367" s="12"/>
      <c r="H367" s="12"/>
      <c r="I367" s="12"/>
      <c r="J367" s="12"/>
      <c r="K367" s="12"/>
      <c r="L367" s="12"/>
      <c r="M367" s="74">
        <f t="shared" si="157"/>
        <v>7.2</v>
      </c>
      <c r="N367" s="83">
        <v>7.16</v>
      </c>
      <c r="O367" s="83">
        <v>7.18</v>
      </c>
      <c r="P367" s="83"/>
      <c r="Q367" s="83"/>
      <c r="R367" s="83"/>
      <c r="S367" s="83"/>
      <c r="T367" s="83"/>
      <c r="U367" s="83"/>
      <c r="V367" s="5" t="str">
        <f t="shared" si="158"/>
        <v/>
      </c>
      <c r="W367" s="41"/>
      <c r="X367" s="41"/>
      <c r="Y367" s="41"/>
      <c r="Z367" s="41"/>
      <c r="AA367" s="41"/>
      <c r="AB367" s="41"/>
      <c r="AC367" s="41"/>
      <c r="AD367" s="41"/>
      <c r="AE367" s="5" t="str">
        <f t="shared" si="159"/>
        <v/>
      </c>
      <c r="AF367" s="41"/>
      <c r="AG367" s="41"/>
      <c r="AH367" s="41"/>
      <c r="AI367" s="41"/>
      <c r="AJ367" s="41"/>
      <c r="AK367" s="41"/>
      <c r="AL367" s="41"/>
      <c r="AM367" s="41"/>
      <c r="AN367" s="41">
        <v>49.29577464788732</v>
      </c>
      <c r="AO367" s="41">
        <v>426</v>
      </c>
      <c r="AP367" s="110" t="s">
        <v>103</v>
      </c>
      <c r="AQ367" s="111" t="s">
        <v>103</v>
      </c>
      <c r="AR367" s="126" t="str">
        <f t="shared" si="160"/>
        <v/>
      </c>
      <c r="AS367" s="126" t="str">
        <f t="shared" si="161"/>
        <v/>
      </c>
      <c r="AT367" s="127">
        <v>517</v>
      </c>
      <c r="AU367" s="128" t="s">
        <v>103</v>
      </c>
      <c r="AV367" s="129" t="s">
        <v>103</v>
      </c>
      <c r="AW367" s="126" t="str">
        <f t="shared" si="162"/>
        <v/>
      </c>
      <c r="AX367" s="126" t="str">
        <f t="shared" si="163"/>
        <v/>
      </c>
      <c r="AY367" s="64" t="str">
        <f t="shared" si="164"/>
        <v/>
      </c>
      <c r="AZ367" s="97">
        <v>80.73</v>
      </c>
      <c r="BA367" s="68"/>
      <c r="BB367" s="68"/>
      <c r="BC367" s="68"/>
      <c r="BD367" s="68"/>
      <c r="BE367" s="15"/>
      <c r="BF367" s="5">
        <f t="shared" si="165"/>
        <v>3329</v>
      </c>
      <c r="BG367" s="41">
        <v>0</v>
      </c>
      <c r="BH367" s="42">
        <v>0</v>
      </c>
      <c r="BI367" s="42"/>
      <c r="BJ367" s="42"/>
      <c r="BK367" s="42">
        <v>3329</v>
      </c>
      <c r="BL367" s="42"/>
      <c r="BM367" s="15"/>
    </row>
    <row r="368" spans="1:65" outlineLevel="5" x14ac:dyDescent="0.3">
      <c r="A368" s="22">
        <f t="shared" si="136"/>
        <v>11</v>
      </c>
      <c r="B368" s="9">
        <f t="shared" si="151"/>
        <v>45603</v>
      </c>
      <c r="C368" s="51">
        <v>367482</v>
      </c>
      <c r="D368" s="64">
        <f t="shared" si="156"/>
        <v>34.799999999999997</v>
      </c>
      <c r="E368" s="12">
        <v>34.5</v>
      </c>
      <c r="F368" s="12">
        <v>35</v>
      </c>
      <c r="G368" s="12"/>
      <c r="H368" s="12"/>
      <c r="I368" s="12"/>
      <c r="J368" s="12"/>
      <c r="K368" s="12"/>
      <c r="L368" s="12"/>
      <c r="M368" s="74">
        <f t="shared" si="157"/>
        <v>7.2</v>
      </c>
      <c r="N368" s="83">
        <v>7.19</v>
      </c>
      <c r="O368" s="83">
        <v>7.2</v>
      </c>
      <c r="P368" s="83"/>
      <c r="Q368" s="83"/>
      <c r="R368" s="83"/>
      <c r="S368" s="83"/>
      <c r="T368" s="83"/>
      <c r="U368" s="83"/>
      <c r="V368" s="5">
        <f t="shared" si="158"/>
        <v>144</v>
      </c>
      <c r="W368" s="41">
        <v>188</v>
      </c>
      <c r="X368" s="41">
        <v>100</v>
      </c>
      <c r="Y368" s="41"/>
      <c r="Z368" s="41"/>
      <c r="AA368" s="41"/>
      <c r="AB368" s="41"/>
      <c r="AC368" s="41"/>
      <c r="AD368" s="41"/>
      <c r="AE368" s="5">
        <f t="shared" si="159"/>
        <v>5210</v>
      </c>
      <c r="AF368" s="41">
        <v>5580</v>
      </c>
      <c r="AG368" s="41">
        <v>4840</v>
      </c>
      <c r="AH368" s="41"/>
      <c r="AI368" s="41"/>
      <c r="AJ368" s="41"/>
      <c r="AK368" s="41"/>
      <c r="AL368" s="41"/>
      <c r="AM368" s="41"/>
      <c r="AN368" s="41">
        <v>57.220708446866482</v>
      </c>
      <c r="AO368" s="41">
        <v>367</v>
      </c>
      <c r="AP368" s="110">
        <v>5.07</v>
      </c>
      <c r="AQ368" s="111">
        <v>4.07</v>
      </c>
      <c r="AR368" s="126">
        <f t="shared" si="160"/>
        <v>80.276134122287971</v>
      </c>
      <c r="AS368" s="126">
        <f t="shared" si="161"/>
        <v>19.723865877712029</v>
      </c>
      <c r="AT368" s="127">
        <v>561</v>
      </c>
      <c r="AU368" s="128">
        <v>2.82</v>
      </c>
      <c r="AV368" s="129">
        <v>1.87</v>
      </c>
      <c r="AW368" s="126">
        <f t="shared" si="162"/>
        <v>66.312056737588662</v>
      </c>
      <c r="AX368" s="126">
        <f t="shared" si="163"/>
        <v>33.687943262411338</v>
      </c>
      <c r="AY368" s="64">
        <f t="shared" si="164"/>
        <v>51.635846372688476</v>
      </c>
      <c r="AZ368" s="97">
        <v>80.38</v>
      </c>
      <c r="BA368" s="68">
        <v>63.69</v>
      </c>
      <c r="BB368" s="68">
        <v>34.36</v>
      </c>
      <c r="BC368" s="68">
        <v>3036</v>
      </c>
      <c r="BD368" s="68"/>
      <c r="BE368" s="15"/>
      <c r="BF368" s="5" t="str">
        <f t="shared" si="165"/>
        <v/>
      </c>
      <c r="BG368" s="41">
        <v>0</v>
      </c>
      <c r="BH368" s="42">
        <v>0</v>
      </c>
      <c r="BI368" s="42"/>
      <c r="BJ368" s="42"/>
      <c r="BK368" s="42">
        <v>0</v>
      </c>
      <c r="BL368" s="42"/>
      <c r="BM368" s="15"/>
    </row>
    <row r="369" spans="1:65" outlineLevel="5" x14ac:dyDescent="0.3">
      <c r="A369" s="22">
        <f t="shared" si="136"/>
        <v>11</v>
      </c>
      <c r="B369" s="9">
        <f t="shared" si="151"/>
        <v>45604</v>
      </c>
      <c r="C369" s="51">
        <v>346704</v>
      </c>
      <c r="D369" s="64">
        <f t="shared" si="156"/>
        <v>34.5</v>
      </c>
      <c r="E369" s="12">
        <v>33.5</v>
      </c>
      <c r="F369" s="12">
        <v>35.5</v>
      </c>
      <c r="G369" s="12"/>
      <c r="H369" s="12"/>
      <c r="I369" s="12"/>
      <c r="J369" s="12"/>
      <c r="K369" s="12"/>
      <c r="L369" s="12"/>
      <c r="M369" s="74">
        <f t="shared" si="157"/>
        <v>7.2</v>
      </c>
      <c r="N369" s="83">
        <v>7.21</v>
      </c>
      <c r="O369" s="83">
        <v>7.23</v>
      </c>
      <c r="P369" s="83"/>
      <c r="Q369" s="83"/>
      <c r="R369" s="83"/>
      <c r="S369" s="83"/>
      <c r="T369" s="83"/>
      <c r="U369" s="83"/>
      <c r="V369" s="5" t="str">
        <f t="shared" si="158"/>
        <v/>
      </c>
      <c r="W369" s="41"/>
      <c r="X369" s="41"/>
      <c r="Y369" s="41"/>
      <c r="Z369" s="41"/>
      <c r="AA369" s="41"/>
      <c r="AB369" s="41"/>
      <c r="AC369" s="41"/>
      <c r="AD369" s="41"/>
      <c r="AE369" s="5" t="str">
        <f t="shared" si="159"/>
        <v/>
      </c>
      <c r="AF369" s="41"/>
      <c r="AG369" s="41"/>
      <c r="AH369" s="41"/>
      <c r="AI369" s="41"/>
      <c r="AJ369" s="41"/>
      <c r="AK369" s="41"/>
      <c r="AL369" s="41"/>
      <c r="AM369" s="41"/>
      <c r="AN369" s="41">
        <v>41.832669322709165</v>
      </c>
      <c r="AO369" s="41">
        <v>502</v>
      </c>
      <c r="AP369" s="110" t="s">
        <v>103</v>
      </c>
      <c r="AQ369" s="111" t="s">
        <v>103</v>
      </c>
      <c r="AR369" s="126" t="str">
        <f t="shared" si="160"/>
        <v/>
      </c>
      <c r="AS369" s="126" t="str">
        <f t="shared" si="161"/>
        <v/>
      </c>
      <c r="AT369" s="127">
        <v>573</v>
      </c>
      <c r="AU369" s="128" t="s">
        <v>103</v>
      </c>
      <c r="AV369" s="129" t="s">
        <v>103</v>
      </c>
      <c r="AW369" s="126" t="str">
        <f t="shared" si="162"/>
        <v/>
      </c>
      <c r="AX369" s="126" t="str">
        <f t="shared" si="163"/>
        <v/>
      </c>
      <c r="AY369" s="64" t="str">
        <f t="shared" si="164"/>
        <v/>
      </c>
      <c r="AZ369" s="97">
        <v>80.569999999999993</v>
      </c>
      <c r="BA369" s="68"/>
      <c r="BB369" s="68"/>
      <c r="BC369" s="68"/>
      <c r="BD369" s="68"/>
      <c r="BE369" s="15"/>
      <c r="BF369" s="5">
        <f t="shared" si="165"/>
        <v>1085</v>
      </c>
      <c r="BG369" s="41">
        <v>1036</v>
      </c>
      <c r="BH369" s="42">
        <v>0</v>
      </c>
      <c r="BI369" s="42"/>
      <c r="BJ369" s="42"/>
      <c r="BK369" s="42">
        <v>49</v>
      </c>
      <c r="BL369" s="42"/>
      <c r="BM369" s="15"/>
    </row>
    <row r="370" spans="1:65" outlineLevel="5" x14ac:dyDescent="0.3">
      <c r="A370" s="22">
        <f t="shared" si="136"/>
        <v>11</v>
      </c>
      <c r="B370" s="9">
        <f t="shared" si="151"/>
        <v>45605</v>
      </c>
      <c r="C370" s="51">
        <v>349897</v>
      </c>
      <c r="D370" s="64">
        <f t="shared" si="156"/>
        <v>33.299999999999997</v>
      </c>
      <c r="E370" s="12">
        <v>33</v>
      </c>
      <c r="F370" s="12">
        <v>33.5</v>
      </c>
      <c r="G370" s="12"/>
      <c r="H370" s="12"/>
      <c r="I370" s="12"/>
      <c r="J370" s="12"/>
      <c r="K370" s="12"/>
      <c r="L370" s="12"/>
      <c r="M370" s="74">
        <f t="shared" si="157"/>
        <v>7.2</v>
      </c>
      <c r="N370" s="83">
        <v>7.18</v>
      </c>
      <c r="O370" s="83">
        <v>7.19</v>
      </c>
      <c r="P370" s="83"/>
      <c r="Q370" s="83"/>
      <c r="R370" s="83"/>
      <c r="S370" s="83"/>
      <c r="T370" s="83"/>
      <c r="U370" s="83"/>
      <c r="V370" s="5" t="str">
        <f t="shared" si="158"/>
        <v/>
      </c>
      <c r="W370" s="41"/>
      <c r="X370" s="41"/>
      <c r="Y370" s="41"/>
      <c r="Z370" s="41"/>
      <c r="AA370" s="41"/>
      <c r="AB370" s="41"/>
      <c r="AC370" s="41"/>
      <c r="AD370" s="41"/>
      <c r="AE370" s="5" t="str">
        <f t="shared" si="159"/>
        <v/>
      </c>
      <c r="AF370" s="41"/>
      <c r="AG370" s="41"/>
      <c r="AH370" s="41"/>
      <c r="AI370" s="41"/>
      <c r="AJ370" s="41"/>
      <c r="AK370" s="41"/>
      <c r="AL370" s="41"/>
      <c r="AM370" s="41"/>
      <c r="AN370" s="41">
        <v>49.065420560747661</v>
      </c>
      <c r="AO370" s="41">
        <v>428</v>
      </c>
      <c r="AP370" s="110" t="s">
        <v>103</v>
      </c>
      <c r="AQ370" s="111" t="s">
        <v>103</v>
      </c>
      <c r="AR370" s="126" t="str">
        <f t="shared" si="160"/>
        <v/>
      </c>
      <c r="AS370" s="126" t="str">
        <f t="shared" si="161"/>
        <v/>
      </c>
      <c r="AT370" s="127">
        <v>559</v>
      </c>
      <c r="AU370" s="128" t="s">
        <v>103</v>
      </c>
      <c r="AV370" s="129" t="s">
        <v>103</v>
      </c>
      <c r="AW370" s="126" t="str">
        <f t="shared" si="162"/>
        <v/>
      </c>
      <c r="AX370" s="126" t="str">
        <f t="shared" si="163"/>
        <v/>
      </c>
      <c r="AY370" s="64" t="str">
        <f t="shared" si="164"/>
        <v/>
      </c>
      <c r="AZ370" s="97">
        <v>79.97</v>
      </c>
      <c r="BA370" s="68"/>
      <c r="BB370" s="68"/>
      <c r="BC370" s="68"/>
      <c r="BD370" s="68"/>
      <c r="BE370" s="15"/>
      <c r="BF370" s="5">
        <f t="shared" si="165"/>
        <v>3686</v>
      </c>
      <c r="BG370" s="41">
        <v>3686</v>
      </c>
      <c r="BH370" s="42">
        <v>0</v>
      </c>
      <c r="BI370" s="42"/>
      <c r="BJ370" s="42"/>
      <c r="BK370" s="42">
        <v>0</v>
      </c>
      <c r="BL370" s="42"/>
      <c r="BM370" s="15"/>
    </row>
    <row r="371" spans="1:65" outlineLevel="5" x14ac:dyDescent="0.3">
      <c r="A371" s="22">
        <f t="shared" si="136"/>
        <v>11</v>
      </c>
      <c r="B371" s="9">
        <f t="shared" si="151"/>
        <v>45606</v>
      </c>
      <c r="C371" s="51">
        <v>352532</v>
      </c>
      <c r="D371" s="64">
        <f t="shared" si="156"/>
        <v>32.5</v>
      </c>
      <c r="E371" s="12">
        <v>32</v>
      </c>
      <c r="F371" s="12">
        <v>33</v>
      </c>
      <c r="G371" s="12"/>
      <c r="H371" s="12"/>
      <c r="I371" s="12"/>
      <c r="J371" s="12"/>
      <c r="K371" s="12"/>
      <c r="L371" s="12"/>
      <c r="M371" s="74">
        <f t="shared" si="157"/>
        <v>7.2</v>
      </c>
      <c r="N371" s="83">
        <v>7.17</v>
      </c>
      <c r="O371" s="83">
        <v>7.19</v>
      </c>
      <c r="P371" s="83"/>
      <c r="Q371" s="83"/>
      <c r="R371" s="83"/>
      <c r="S371" s="83"/>
      <c r="T371" s="83"/>
      <c r="U371" s="83"/>
      <c r="V371" s="5" t="str">
        <f t="shared" si="158"/>
        <v/>
      </c>
      <c r="W371" s="41"/>
      <c r="X371" s="41"/>
      <c r="Y371" s="41"/>
      <c r="Z371" s="41"/>
      <c r="AA371" s="41"/>
      <c r="AB371" s="41"/>
      <c r="AC371" s="41"/>
      <c r="AD371" s="41"/>
      <c r="AE371" s="5" t="str">
        <f t="shared" si="159"/>
        <v/>
      </c>
      <c r="AF371" s="41"/>
      <c r="AG371" s="41"/>
      <c r="AH371" s="41"/>
      <c r="AI371" s="41"/>
      <c r="AJ371" s="41"/>
      <c r="AK371" s="41"/>
      <c r="AL371" s="41"/>
      <c r="AM371" s="41"/>
      <c r="AN371" s="41">
        <v>40.935672514619881</v>
      </c>
      <c r="AO371" s="41">
        <v>513</v>
      </c>
      <c r="AP371" s="110" t="s">
        <v>103</v>
      </c>
      <c r="AQ371" s="111" t="s">
        <v>103</v>
      </c>
      <c r="AR371" s="126" t="str">
        <f t="shared" si="160"/>
        <v/>
      </c>
      <c r="AS371" s="126" t="str">
        <f t="shared" si="161"/>
        <v/>
      </c>
      <c r="AT371" s="127">
        <v>744</v>
      </c>
      <c r="AU371" s="128" t="s">
        <v>103</v>
      </c>
      <c r="AV371" s="129" t="s">
        <v>103</v>
      </c>
      <c r="AW371" s="126" t="str">
        <f t="shared" si="162"/>
        <v/>
      </c>
      <c r="AX371" s="126" t="str">
        <f t="shared" si="163"/>
        <v/>
      </c>
      <c r="AY371" s="64" t="str">
        <f t="shared" si="164"/>
        <v/>
      </c>
      <c r="AZ371" s="97">
        <v>79.06</v>
      </c>
      <c r="BA371" s="68"/>
      <c r="BB371" s="68"/>
      <c r="BC371" s="68"/>
      <c r="BD371" s="68"/>
      <c r="BE371" s="15"/>
      <c r="BF371" s="5">
        <f t="shared" si="165"/>
        <v>187</v>
      </c>
      <c r="BG371" s="41">
        <v>187</v>
      </c>
      <c r="BH371" s="42">
        <v>0</v>
      </c>
      <c r="BI371" s="42"/>
      <c r="BJ371" s="42"/>
      <c r="BK371" s="42">
        <v>0</v>
      </c>
      <c r="BL371" s="42"/>
      <c r="BM371" s="15"/>
    </row>
    <row r="372" spans="1:65" outlineLevel="5" x14ac:dyDescent="0.3">
      <c r="A372" s="22">
        <f t="shared" si="136"/>
        <v>11</v>
      </c>
      <c r="B372" s="9">
        <f t="shared" si="151"/>
        <v>45607</v>
      </c>
      <c r="C372" s="51">
        <v>338907</v>
      </c>
      <c r="D372" s="64">
        <f t="shared" si="156"/>
        <v>34.5</v>
      </c>
      <c r="E372" s="12">
        <v>34</v>
      </c>
      <c r="F372" s="12">
        <v>35</v>
      </c>
      <c r="G372" s="12"/>
      <c r="H372" s="12"/>
      <c r="I372" s="12"/>
      <c r="J372" s="12"/>
      <c r="K372" s="12"/>
      <c r="L372" s="12"/>
      <c r="M372" s="74">
        <f t="shared" si="157"/>
        <v>7.2</v>
      </c>
      <c r="N372" s="83">
        <v>7.17</v>
      </c>
      <c r="O372" s="83">
        <v>7.19</v>
      </c>
      <c r="P372" s="83"/>
      <c r="Q372" s="83"/>
      <c r="R372" s="83"/>
      <c r="S372" s="83"/>
      <c r="T372" s="83"/>
      <c r="U372" s="83"/>
      <c r="V372" s="5" t="str">
        <f t="shared" si="158"/>
        <v/>
      </c>
      <c r="W372" s="41"/>
      <c r="X372" s="41"/>
      <c r="Y372" s="41"/>
      <c r="Z372" s="41"/>
      <c r="AA372" s="41"/>
      <c r="AB372" s="41"/>
      <c r="AC372" s="41"/>
      <c r="AD372" s="41"/>
      <c r="AE372" s="5" t="str">
        <f t="shared" si="159"/>
        <v/>
      </c>
      <c r="AF372" s="41"/>
      <c r="AG372" s="41"/>
      <c r="AH372" s="41"/>
      <c r="AI372" s="41"/>
      <c r="AJ372" s="41"/>
      <c r="AK372" s="41"/>
      <c r="AL372" s="41"/>
      <c r="AM372" s="41"/>
      <c r="AN372" s="41">
        <v>48.387096774193552</v>
      </c>
      <c r="AO372" s="41">
        <v>434</v>
      </c>
      <c r="AP372" s="110" t="s">
        <v>103</v>
      </c>
      <c r="AQ372" s="111" t="s">
        <v>103</v>
      </c>
      <c r="AR372" s="126" t="str">
        <f t="shared" si="160"/>
        <v/>
      </c>
      <c r="AS372" s="126" t="str">
        <f t="shared" si="161"/>
        <v/>
      </c>
      <c r="AT372" s="127">
        <v>570</v>
      </c>
      <c r="AU372" s="128" t="s">
        <v>103</v>
      </c>
      <c r="AV372" s="129" t="s">
        <v>103</v>
      </c>
      <c r="AW372" s="126" t="str">
        <f t="shared" si="162"/>
        <v/>
      </c>
      <c r="AX372" s="126" t="str">
        <f t="shared" si="163"/>
        <v/>
      </c>
      <c r="AY372" s="64" t="str">
        <f t="shared" si="164"/>
        <v/>
      </c>
      <c r="AZ372" s="97">
        <v>79.58</v>
      </c>
      <c r="BA372" s="68"/>
      <c r="BB372" s="68"/>
      <c r="BC372" s="68"/>
      <c r="BD372" s="68"/>
      <c r="BE372" s="15"/>
      <c r="BF372" s="5">
        <f t="shared" si="165"/>
        <v>1249</v>
      </c>
      <c r="BG372" s="41">
        <v>435</v>
      </c>
      <c r="BH372" s="42">
        <v>814</v>
      </c>
      <c r="BI372" s="42"/>
      <c r="BJ372" s="42"/>
      <c r="BK372" s="42">
        <v>0</v>
      </c>
      <c r="BL372" s="42"/>
      <c r="BM372" s="15"/>
    </row>
    <row r="373" spans="1:65" outlineLevel="5" x14ac:dyDescent="0.3">
      <c r="A373" s="22">
        <f t="shared" si="136"/>
        <v>11</v>
      </c>
      <c r="B373" s="9">
        <f t="shared" si="151"/>
        <v>45608</v>
      </c>
      <c r="C373" s="51">
        <v>333829</v>
      </c>
      <c r="D373" s="64">
        <f t="shared" si="156"/>
        <v>34.5</v>
      </c>
      <c r="E373" s="12">
        <v>34</v>
      </c>
      <c r="F373" s="12">
        <v>35</v>
      </c>
      <c r="G373" s="12"/>
      <c r="H373" s="12"/>
      <c r="I373" s="12"/>
      <c r="J373" s="12"/>
      <c r="K373" s="12"/>
      <c r="L373" s="12"/>
      <c r="M373" s="74">
        <f t="shared" si="157"/>
        <v>7.2</v>
      </c>
      <c r="N373" s="83">
        <v>7.18</v>
      </c>
      <c r="O373" s="83">
        <v>7.19</v>
      </c>
      <c r="P373" s="83"/>
      <c r="Q373" s="83"/>
      <c r="R373" s="83"/>
      <c r="S373" s="83"/>
      <c r="T373" s="83"/>
      <c r="U373" s="83"/>
      <c r="V373" s="5" t="str">
        <f t="shared" si="158"/>
        <v/>
      </c>
      <c r="W373" s="41"/>
      <c r="X373" s="41"/>
      <c r="Y373" s="41"/>
      <c r="Z373" s="41"/>
      <c r="AA373" s="41"/>
      <c r="AB373" s="41"/>
      <c r="AC373" s="41"/>
      <c r="AD373" s="41"/>
      <c r="AE373" s="5" t="str">
        <f t="shared" si="159"/>
        <v/>
      </c>
      <c r="AF373" s="41"/>
      <c r="AG373" s="41"/>
      <c r="AH373" s="41"/>
      <c r="AI373" s="41"/>
      <c r="AJ373" s="41"/>
      <c r="AK373" s="41"/>
      <c r="AL373" s="41"/>
      <c r="AM373" s="41"/>
      <c r="AN373" s="41">
        <v>47.835990888382689</v>
      </c>
      <c r="AO373" s="41">
        <v>439</v>
      </c>
      <c r="AP373" s="110" t="s">
        <v>103</v>
      </c>
      <c r="AQ373" s="111" t="s">
        <v>103</v>
      </c>
      <c r="AR373" s="126" t="str">
        <f t="shared" si="160"/>
        <v/>
      </c>
      <c r="AS373" s="126" t="str">
        <f t="shared" si="161"/>
        <v/>
      </c>
      <c r="AT373" s="127">
        <v>553</v>
      </c>
      <c r="AU373" s="128" t="s">
        <v>103</v>
      </c>
      <c r="AV373" s="129" t="s">
        <v>103</v>
      </c>
      <c r="AW373" s="126" t="str">
        <f t="shared" si="162"/>
        <v/>
      </c>
      <c r="AX373" s="126" t="str">
        <f t="shared" si="163"/>
        <v/>
      </c>
      <c r="AY373" s="64" t="str">
        <f t="shared" si="164"/>
        <v/>
      </c>
      <c r="AZ373" s="97">
        <v>80.010000000000005</v>
      </c>
      <c r="BA373" s="68"/>
      <c r="BB373" s="68"/>
      <c r="BC373" s="68"/>
      <c r="BD373" s="68"/>
      <c r="BE373" s="15"/>
      <c r="BF373" s="5">
        <f t="shared" si="165"/>
        <v>7871</v>
      </c>
      <c r="BG373" s="41">
        <v>2889</v>
      </c>
      <c r="BH373" s="42">
        <v>1957</v>
      </c>
      <c r="BI373" s="42"/>
      <c r="BJ373" s="42"/>
      <c r="BK373" s="42">
        <v>3025</v>
      </c>
      <c r="BL373" s="42"/>
      <c r="BM373" s="15"/>
    </row>
    <row r="374" spans="1:65" outlineLevel="5" x14ac:dyDescent="0.3">
      <c r="A374" s="22">
        <f t="shared" si="136"/>
        <v>11</v>
      </c>
      <c r="B374" s="9">
        <f t="shared" si="151"/>
        <v>45609</v>
      </c>
      <c r="C374" s="51">
        <v>335838</v>
      </c>
      <c r="D374" s="64">
        <f t="shared" si="156"/>
        <v>34.299999999999997</v>
      </c>
      <c r="E374" s="12">
        <v>34</v>
      </c>
      <c r="F374" s="12">
        <v>34.5</v>
      </c>
      <c r="G374" s="12"/>
      <c r="H374" s="12"/>
      <c r="I374" s="12"/>
      <c r="J374" s="12"/>
      <c r="K374" s="12"/>
      <c r="L374" s="12"/>
      <c r="M374" s="74">
        <f t="shared" si="157"/>
        <v>7.2</v>
      </c>
      <c r="N374" s="83">
        <v>7.16</v>
      </c>
      <c r="O374" s="83">
        <v>7.19</v>
      </c>
      <c r="P374" s="83"/>
      <c r="Q374" s="83"/>
      <c r="R374" s="83"/>
      <c r="S374" s="83"/>
      <c r="T374" s="83"/>
      <c r="U374" s="83"/>
      <c r="V374" s="5" t="str">
        <f t="shared" si="158"/>
        <v/>
      </c>
      <c r="W374" s="41"/>
      <c r="X374" s="41"/>
      <c r="Y374" s="41"/>
      <c r="Z374" s="41"/>
      <c r="AA374" s="41"/>
      <c r="AB374" s="41"/>
      <c r="AC374" s="41"/>
      <c r="AD374" s="41"/>
      <c r="AE374" s="5" t="str">
        <f t="shared" si="159"/>
        <v/>
      </c>
      <c r="AF374" s="41"/>
      <c r="AG374" s="41"/>
      <c r="AH374" s="41"/>
      <c r="AI374" s="41"/>
      <c r="AJ374" s="41"/>
      <c r="AK374" s="41"/>
      <c r="AL374" s="41"/>
      <c r="AM374" s="41"/>
      <c r="AN374" s="41">
        <v>41.832669322709165</v>
      </c>
      <c r="AO374" s="41">
        <v>502</v>
      </c>
      <c r="AP374" s="110" t="s">
        <v>103</v>
      </c>
      <c r="AQ374" s="111" t="s">
        <v>103</v>
      </c>
      <c r="AR374" s="126" t="str">
        <f t="shared" si="160"/>
        <v/>
      </c>
      <c r="AS374" s="126" t="str">
        <f t="shared" si="161"/>
        <v/>
      </c>
      <c r="AT374" s="127">
        <v>599</v>
      </c>
      <c r="AU374" s="128" t="s">
        <v>103</v>
      </c>
      <c r="AV374" s="129" t="s">
        <v>103</v>
      </c>
      <c r="AW374" s="126" t="str">
        <f t="shared" si="162"/>
        <v/>
      </c>
      <c r="AX374" s="126" t="str">
        <f t="shared" si="163"/>
        <v/>
      </c>
      <c r="AY374" s="64" t="str">
        <f t="shared" si="164"/>
        <v/>
      </c>
      <c r="AZ374" s="97">
        <v>81.23</v>
      </c>
      <c r="BA374" s="68"/>
      <c r="BB374" s="68"/>
      <c r="BC374" s="68"/>
      <c r="BD374" s="68"/>
      <c r="BE374" s="15"/>
      <c r="BF374" s="5">
        <f t="shared" si="165"/>
        <v>6105</v>
      </c>
      <c r="BG374" s="41">
        <v>0</v>
      </c>
      <c r="BH374" s="42">
        <v>0</v>
      </c>
      <c r="BI374" s="42"/>
      <c r="BJ374" s="42"/>
      <c r="BK374" s="42">
        <v>6105</v>
      </c>
      <c r="BL374" s="42"/>
      <c r="BM374" s="15"/>
    </row>
    <row r="375" spans="1:65" outlineLevel="5" x14ac:dyDescent="0.3">
      <c r="A375" s="22">
        <f t="shared" si="136"/>
        <v>11</v>
      </c>
      <c r="B375" s="9">
        <f t="shared" si="151"/>
        <v>45610</v>
      </c>
      <c r="C375" s="51">
        <v>348078</v>
      </c>
      <c r="D375" s="64">
        <f t="shared" si="156"/>
        <v>34</v>
      </c>
      <c r="E375" s="12">
        <v>34</v>
      </c>
      <c r="F375" s="12">
        <v>34</v>
      </c>
      <c r="G375" s="12"/>
      <c r="H375" s="12"/>
      <c r="I375" s="12"/>
      <c r="J375" s="12"/>
      <c r="K375" s="12"/>
      <c r="L375" s="12"/>
      <c r="M375" s="74">
        <f t="shared" si="157"/>
        <v>7.2</v>
      </c>
      <c r="N375" s="83">
        <v>7.2</v>
      </c>
      <c r="O375" s="83">
        <v>7.23</v>
      </c>
      <c r="P375" s="83"/>
      <c r="Q375" s="83"/>
      <c r="R375" s="83"/>
      <c r="S375" s="83"/>
      <c r="T375" s="83"/>
      <c r="U375" s="83"/>
      <c r="V375" s="5">
        <f t="shared" si="158"/>
        <v>161.5</v>
      </c>
      <c r="W375" s="41">
        <v>178</v>
      </c>
      <c r="X375" s="41">
        <v>145</v>
      </c>
      <c r="Y375" s="41"/>
      <c r="Z375" s="41"/>
      <c r="AA375" s="41"/>
      <c r="AB375" s="41"/>
      <c r="AC375" s="41"/>
      <c r="AD375" s="41"/>
      <c r="AE375" s="5">
        <f t="shared" si="159"/>
        <v>5640</v>
      </c>
      <c r="AF375" s="41">
        <v>5970</v>
      </c>
      <c r="AG375" s="41">
        <v>5310</v>
      </c>
      <c r="AH375" s="41"/>
      <c r="AI375" s="41"/>
      <c r="AJ375" s="41"/>
      <c r="AK375" s="41"/>
      <c r="AL375" s="41"/>
      <c r="AM375" s="41"/>
      <c r="AN375" s="41">
        <v>32.159264931087293</v>
      </c>
      <c r="AO375" s="41">
        <v>653</v>
      </c>
      <c r="AP375" s="110">
        <v>5.66</v>
      </c>
      <c r="AQ375" s="111">
        <v>4.66</v>
      </c>
      <c r="AR375" s="126">
        <f t="shared" si="160"/>
        <v>82.332155477031804</v>
      </c>
      <c r="AS375" s="126">
        <f t="shared" si="161"/>
        <v>17.667844522968196</v>
      </c>
      <c r="AT375" s="127">
        <v>811</v>
      </c>
      <c r="AU375" s="128">
        <v>2.67</v>
      </c>
      <c r="AV375" s="129">
        <v>1.82</v>
      </c>
      <c r="AW375" s="126">
        <f t="shared" si="162"/>
        <v>68.164794007490642</v>
      </c>
      <c r="AX375" s="126">
        <f t="shared" si="163"/>
        <v>31.835205992509358</v>
      </c>
      <c r="AY375" s="64">
        <f t="shared" si="164"/>
        <v>54.052007068921995</v>
      </c>
      <c r="AZ375" s="97">
        <v>80.73</v>
      </c>
      <c r="BA375" s="68"/>
      <c r="BB375" s="68"/>
      <c r="BC375" s="68"/>
      <c r="BD375" s="68"/>
      <c r="BE375" s="15"/>
      <c r="BF375" s="5">
        <f t="shared" si="165"/>
        <v>4975</v>
      </c>
      <c r="BG375" s="41">
        <v>0</v>
      </c>
      <c r="BH375" s="42">
        <v>0</v>
      </c>
      <c r="BI375" s="42"/>
      <c r="BJ375" s="42"/>
      <c r="BK375" s="42">
        <v>4975</v>
      </c>
      <c r="BL375" s="42"/>
      <c r="BM375" s="15"/>
    </row>
    <row r="376" spans="1:65" outlineLevel="5" x14ac:dyDescent="0.3">
      <c r="A376" s="22">
        <f t="shared" si="136"/>
        <v>11</v>
      </c>
      <c r="B376" s="9">
        <f t="shared" si="151"/>
        <v>45611</v>
      </c>
      <c r="C376" s="51">
        <v>343667</v>
      </c>
      <c r="D376" s="64">
        <f t="shared" si="156"/>
        <v>34.299999999999997</v>
      </c>
      <c r="E376" s="12">
        <v>34.5</v>
      </c>
      <c r="F376" s="12">
        <v>34</v>
      </c>
      <c r="G376" s="12"/>
      <c r="H376" s="12"/>
      <c r="I376" s="12"/>
      <c r="J376" s="12"/>
      <c r="K376" s="12"/>
      <c r="L376" s="12"/>
      <c r="M376" s="74">
        <f t="shared" si="157"/>
        <v>7.2</v>
      </c>
      <c r="N376" s="83">
        <v>7.21</v>
      </c>
      <c r="O376" s="83">
        <v>7.23</v>
      </c>
      <c r="P376" s="83"/>
      <c r="Q376" s="83"/>
      <c r="R376" s="83"/>
      <c r="S376" s="83"/>
      <c r="T376" s="83"/>
      <c r="U376" s="83"/>
      <c r="V376" s="5" t="str">
        <f t="shared" si="158"/>
        <v/>
      </c>
      <c r="W376" s="41"/>
      <c r="X376" s="41"/>
      <c r="Y376" s="41"/>
      <c r="Z376" s="41"/>
      <c r="AA376" s="41"/>
      <c r="AB376" s="41"/>
      <c r="AC376" s="41"/>
      <c r="AD376" s="41"/>
      <c r="AE376" s="5" t="str">
        <f t="shared" si="159"/>
        <v/>
      </c>
      <c r="AF376" s="41"/>
      <c r="AG376" s="41"/>
      <c r="AH376" s="41"/>
      <c r="AI376" s="41"/>
      <c r="AJ376" s="41"/>
      <c r="AK376" s="41"/>
      <c r="AL376" s="41"/>
      <c r="AM376" s="41"/>
      <c r="AN376" s="41">
        <v>27.41514360313316</v>
      </c>
      <c r="AO376" s="41">
        <v>766</v>
      </c>
      <c r="AP376" s="110" t="s">
        <v>103</v>
      </c>
      <c r="AQ376" s="111" t="s">
        <v>103</v>
      </c>
      <c r="AR376" s="126" t="str">
        <f t="shared" si="160"/>
        <v/>
      </c>
      <c r="AS376" s="126" t="str">
        <f t="shared" si="161"/>
        <v/>
      </c>
      <c r="AT376" s="127">
        <v>922</v>
      </c>
      <c r="AU376" s="128" t="s">
        <v>103</v>
      </c>
      <c r="AV376" s="129" t="s">
        <v>103</v>
      </c>
      <c r="AW376" s="126" t="str">
        <f t="shared" si="162"/>
        <v/>
      </c>
      <c r="AX376" s="126" t="str">
        <f t="shared" si="163"/>
        <v/>
      </c>
      <c r="AY376" s="64" t="str">
        <f t="shared" si="164"/>
        <v/>
      </c>
      <c r="AZ376" s="97">
        <v>80.510000000000005</v>
      </c>
      <c r="BA376" s="68">
        <v>64.02</v>
      </c>
      <c r="BB376" s="68">
        <v>35.01</v>
      </c>
      <c r="BC376" s="68">
        <v>4279</v>
      </c>
      <c r="BD376" s="68"/>
      <c r="BE376" s="15"/>
      <c r="BF376" s="5">
        <f t="shared" si="165"/>
        <v>6794</v>
      </c>
      <c r="BG376" s="41">
        <v>1172</v>
      </c>
      <c r="BH376" s="42">
        <v>0</v>
      </c>
      <c r="BI376" s="42"/>
      <c r="BJ376" s="42"/>
      <c r="BK376" s="42">
        <v>5622</v>
      </c>
      <c r="BL376" s="42"/>
      <c r="BM376" s="15"/>
    </row>
    <row r="377" spans="1:65" outlineLevel="5" x14ac:dyDescent="0.3">
      <c r="A377" s="22">
        <f t="shared" si="136"/>
        <v>11</v>
      </c>
      <c r="B377" s="9">
        <f t="shared" si="151"/>
        <v>45612</v>
      </c>
      <c r="C377" s="51">
        <v>331812</v>
      </c>
      <c r="D377" s="64">
        <f t="shared" si="156"/>
        <v>34.299999999999997</v>
      </c>
      <c r="E377" s="12">
        <v>34.5</v>
      </c>
      <c r="F377" s="12">
        <v>34</v>
      </c>
      <c r="G377" s="12"/>
      <c r="H377" s="12"/>
      <c r="I377" s="12"/>
      <c r="J377" s="12"/>
      <c r="K377" s="12"/>
      <c r="L377" s="12"/>
      <c r="M377" s="74">
        <f t="shared" si="157"/>
        <v>7.2</v>
      </c>
      <c r="N377" s="83">
        <v>7.24</v>
      </c>
      <c r="O377" s="83">
        <v>7.25</v>
      </c>
      <c r="P377" s="83"/>
      <c r="Q377" s="83"/>
      <c r="R377" s="83"/>
      <c r="S377" s="83"/>
      <c r="T377" s="83"/>
      <c r="U377" s="83"/>
      <c r="V377" s="5" t="str">
        <f t="shared" si="158"/>
        <v/>
      </c>
      <c r="W377" s="41"/>
      <c r="X377" s="41"/>
      <c r="Y377" s="41"/>
      <c r="Z377" s="41"/>
      <c r="AA377" s="41"/>
      <c r="AB377" s="41"/>
      <c r="AC377" s="41"/>
      <c r="AD377" s="41"/>
      <c r="AE377" s="5" t="str">
        <f t="shared" si="159"/>
        <v/>
      </c>
      <c r="AF377" s="41"/>
      <c r="AG377" s="41"/>
      <c r="AH377" s="41"/>
      <c r="AI377" s="41"/>
      <c r="AJ377" s="41"/>
      <c r="AK377" s="41"/>
      <c r="AL377" s="41"/>
      <c r="AM377" s="41"/>
      <c r="AN377" s="41">
        <v>30.346820809248555</v>
      </c>
      <c r="AO377" s="41">
        <v>692</v>
      </c>
      <c r="AP377" s="110" t="s">
        <v>103</v>
      </c>
      <c r="AQ377" s="111" t="s">
        <v>103</v>
      </c>
      <c r="AR377" s="126" t="str">
        <f t="shared" si="160"/>
        <v/>
      </c>
      <c r="AS377" s="126" t="str">
        <f t="shared" si="161"/>
        <v/>
      </c>
      <c r="AT377" s="127">
        <v>836</v>
      </c>
      <c r="AU377" s="128" t="s">
        <v>103</v>
      </c>
      <c r="AV377" s="129" t="s">
        <v>103</v>
      </c>
      <c r="AW377" s="126" t="str">
        <f t="shared" si="162"/>
        <v/>
      </c>
      <c r="AX377" s="126" t="str">
        <f t="shared" si="163"/>
        <v/>
      </c>
      <c r="AY377" s="64" t="str">
        <f t="shared" si="164"/>
        <v/>
      </c>
      <c r="AZ377" s="97">
        <v>80.37</v>
      </c>
      <c r="BA377" s="68"/>
      <c r="BB377" s="68"/>
      <c r="BC377" s="68"/>
      <c r="BD377" s="68"/>
      <c r="BE377" s="15"/>
      <c r="BF377" s="5">
        <f t="shared" si="165"/>
        <v>6470</v>
      </c>
      <c r="BG377" s="41">
        <v>3491</v>
      </c>
      <c r="BH377" s="42">
        <v>0</v>
      </c>
      <c r="BI377" s="42"/>
      <c r="BJ377" s="42"/>
      <c r="BK377" s="42">
        <v>2979</v>
      </c>
      <c r="BL377" s="42"/>
      <c r="BM377" s="15"/>
    </row>
    <row r="378" spans="1:65" outlineLevel="5" x14ac:dyDescent="0.3">
      <c r="A378" s="22">
        <f t="shared" si="136"/>
        <v>11</v>
      </c>
      <c r="B378" s="9">
        <f t="shared" si="151"/>
        <v>45613</v>
      </c>
      <c r="C378" s="51">
        <v>331915</v>
      </c>
      <c r="D378" s="64">
        <f t="shared" si="156"/>
        <v>33.799999999999997</v>
      </c>
      <c r="E378" s="12">
        <v>33.5</v>
      </c>
      <c r="F378" s="12">
        <v>34</v>
      </c>
      <c r="G378" s="12"/>
      <c r="H378" s="12"/>
      <c r="I378" s="12"/>
      <c r="J378" s="12"/>
      <c r="K378" s="12"/>
      <c r="L378" s="12"/>
      <c r="M378" s="74">
        <f t="shared" si="157"/>
        <v>7.2</v>
      </c>
      <c r="N378" s="83">
        <v>7.23</v>
      </c>
      <c r="O378" s="83">
        <v>7.21</v>
      </c>
      <c r="P378" s="83"/>
      <c r="Q378" s="83"/>
      <c r="R378" s="83"/>
      <c r="S378" s="83"/>
      <c r="T378" s="83"/>
      <c r="U378" s="83"/>
      <c r="V378" s="5" t="str">
        <f t="shared" si="158"/>
        <v/>
      </c>
      <c r="W378" s="41"/>
      <c r="X378" s="41"/>
      <c r="Y378" s="41"/>
      <c r="Z378" s="41"/>
      <c r="AA378" s="41"/>
      <c r="AB378" s="41"/>
      <c r="AC378" s="41"/>
      <c r="AD378" s="41"/>
      <c r="AE378" s="5" t="str">
        <f t="shared" si="159"/>
        <v/>
      </c>
      <c r="AF378" s="41"/>
      <c r="AG378" s="41"/>
      <c r="AH378" s="41"/>
      <c r="AI378" s="41"/>
      <c r="AJ378" s="41"/>
      <c r="AK378" s="41"/>
      <c r="AL378" s="41"/>
      <c r="AM378" s="41"/>
      <c r="AN378" s="41">
        <v>39.399624765478421</v>
      </c>
      <c r="AO378" s="41">
        <v>533</v>
      </c>
      <c r="AP378" s="110" t="s">
        <v>103</v>
      </c>
      <c r="AQ378" s="111" t="s">
        <v>103</v>
      </c>
      <c r="AR378" s="126" t="str">
        <f t="shared" si="160"/>
        <v/>
      </c>
      <c r="AS378" s="126" t="str">
        <f t="shared" si="161"/>
        <v/>
      </c>
      <c r="AT378" s="127">
        <v>658</v>
      </c>
      <c r="AU378" s="128" t="s">
        <v>103</v>
      </c>
      <c r="AV378" s="129" t="s">
        <v>103</v>
      </c>
      <c r="AW378" s="126" t="str">
        <f t="shared" si="162"/>
        <v/>
      </c>
      <c r="AX378" s="126" t="str">
        <f t="shared" si="163"/>
        <v/>
      </c>
      <c r="AY378" s="64" t="str">
        <f t="shared" si="164"/>
        <v/>
      </c>
      <c r="AZ378" s="97">
        <v>79.48</v>
      </c>
      <c r="BA378" s="68"/>
      <c r="BB378" s="68"/>
      <c r="BC378" s="68"/>
      <c r="BD378" s="68"/>
      <c r="BE378" s="15"/>
      <c r="BF378" s="5">
        <f t="shared" si="165"/>
        <v>8221</v>
      </c>
      <c r="BG378" s="41">
        <v>3826</v>
      </c>
      <c r="BH378" s="42">
        <v>0</v>
      </c>
      <c r="BI378" s="42"/>
      <c r="BJ378" s="42"/>
      <c r="BK378" s="42">
        <v>4395</v>
      </c>
      <c r="BL378" s="42"/>
      <c r="BM378" s="15"/>
    </row>
    <row r="379" spans="1:65" outlineLevel="5" x14ac:dyDescent="0.3">
      <c r="A379" s="22">
        <f t="shared" ref="A379:A426" si="166">MONTH(B379)</f>
        <v>11</v>
      </c>
      <c r="B379" s="9">
        <f t="shared" si="151"/>
        <v>45614</v>
      </c>
      <c r="C379" s="51">
        <v>322644</v>
      </c>
      <c r="D379" s="64">
        <f t="shared" si="156"/>
        <v>33</v>
      </c>
      <c r="E379" s="12">
        <v>31.5</v>
      </c>
      <c r="F379" s="12">
        <v>34.5</v>
      </c>
      <c r="G379" s="12"/>
      <c r="H379" s="12"/>
      <c r="I379" s="12"/>
      <c r="J379" s="12"/>
      <c r="K379" s="12"/>
      <c r="L379" s="12"/>
      <c r="M379" s="74">
        <f t="shared" si="157"/>
        <v>7.2</v>
      </c>
      <c r="N379" s="83">
        <v>7.21</v>
      </c>
      <c r="O379" s="83">
        <v>7.2</v>
      </c>
      <c r="P379" s="83"/>
      <c r="Q379" s="83"/>
      <c r="R379" s="83"/>
      <c r="S379" s="83"/>
      <c r="T379" s="83"/>
      <c r="U379" s="83"/>
      <c r="V379" s="5" t="str">
        <f t="shared" si="158"/>
        <v/>
      </c>
      <c r="W379" s="41"/>
      <c r="X379" s="41"/>
      <c r="Y379" s="41"/>
      <c r="Z379" s="41"/>
      <c r="AA379" s="41"/>
      <c r="AB379" s="41"/>
      <c r="AC379" s="41"/>
      <c r="AD379" s="41"/>
      <c r="AE379" s="5" t="str">
        <f t="shared" si="159"/>
        <v/>
      </c>
      <c r="AF379" s="41"/>
      <c r="AG379" s="41"/>
      <c r="AH379" s="41"/>
      <c r="AI379" s="41"/>
      <c r="AJ379" s="41"/>
      <c r="AK379" s="41"/>
      <c r="AL379" s="41"/>
      <c r="AM379" s="41"/>
      <c r="AN379" s="41">
        <v>35.11705685618729</v>
      </c>
      <c r="AO379" s="41">
        <v>598</v>
      </c>
      <c r="AP379" s="110" t="s">
        <v>103</v>
      </c>
      <c r="AQ379" s="111" t="s">
        <v>103</v>
      </c>
      <c r="AR379" s="126" t="str">
        <f t="shared" si="160"/>
        <v/>
      </c>
      <c r="AS379" s="126" t="str">
        <f t="shared" si="161"/>
        <v/>
      </c>
      <c r="AT379" s="127">
        <v>689</v>
      </c>
      <c r="AU379" s="128" t="s">
        <v>103</v>
      </c>
      <c r="AV379" s="129" t="s">
        <v>103</v>
      </c>
      <c r="AW379" s="126" t="str">
        <f t="shared" si="162"/>
        <v/>
      </c>
      <c r="AX379" s="126" t="str">
        <f t="shared" si="163"/>
        <v/>
      </c>
      <c r="AY379" s="64" t="str">
        <f t="shared" si="164"/>
        <v/>
      </c>
      <c r="AZ379" s="97">
        <v>81.09</v>
      </c>
      <c r="BA379" s="68"/>
      <c r="BB379" s="68"/>
      <c r="BC379" s="68"/>
      <c r="BD379" s="68"/>
      <c r="BE379" s="15"/>
      <c r="BF379" s="5">
        <f t="shared" si="165"/>
        <v>8537</v>
      </c>
      <c r="BG379" s="41">
        <v>4154</v>
      </c>
      <c r="BH379" s="42">
        <v>0</v>
      </c>
      <c r="BI379" s="42"/>
      <c r="BJ379" s="42"/>
      <c r="BK379" s="42">
        <v>4383</v>
      </c>
      <c r="BL379" s="42"/>
      <c r="BM379" s="15"/>
    </row>
    <row r="380" spans="1:65" outlineLevel="5" x14ac:dyDescent="0.3">
      <c r="A380" s="22">
        <f t="shared" si="166"/>
        <v>11</v>
      </c>
      <c r="B380" s="9">
        <f t="shared" si="151"/>
        <v>45615</v>
      </c>
      <c r="C380" s="51">
        <v>325862</v>
      </c>
      <c r="D380" s="64">
        <f t="shared" si="156"/>
        <v>35</v>
      </c>
      <c r="E380" s="12">
        <v>34</v>
      </c>
      <c r="F380" s="12">
        <v>36</v>
      </c>
      <c r="G380" s="12"/>
      <c r="H380" s="12"/>
      <c r="I380" s="12"/>
      <c r="J380" s="12"/>
      <c r="K380" s="12"/>
      <c r="L380" s="12"/>
      <c r="M380" s="74">
        <f t="shared" si="157"/>
        <v>7.2</v>
      </c>
      <c r="N380" s="83">
        <v>7.21</v>
      </c>
      <c r="O380" s="83">
        <v>7.2</v>
      </c>
      <c r="P380" s="83"/>
      <c r="Q380" s="83"/>
      <c r="R380" s="83"/>
      <c r="S380" s="83"/>
      <c r="T380" s="83"/>
      <c r="U380" s="83"/>
      <c r="V380" s="5" t="str">
        <f t="shared" si="158"/>
        <v/>
      </c>
      <c r="W380" s="41"/>
      <c r="X380" s="41"/>
      <c r="Y380" s="41"/>
      <c r="Z380" s="41"/>
      <c r="AA380" s="41"/>
      <c r="AB380" s="41"/>
      <c r="AC380" s="41"/>
      <c r="AD380" s="41"/>
      <c r="AE380" s="5" t="str">
        <f t="shared" si="159"/>
        <v/>
      </c>
      <c r="AF380" s="41"/>
      <c r="AG380" s="41"/>
      <c r="AH380" s="41"/>
      <c r="AI380" s="41"/>
      <c r="AJ380" s="41"/>
      <c r="AK380" s="41"/>
      <c r="AL380" s="41"/>
      <c r="AM380" s="41"/>
      <c r="AN380" s="41">
        <v>45.751633986928105</v>
      </c>
      <c r="AO380" s="41">
        <v>459</v>
      </c>
      <c r="AP380" s="110" t="s">
        <v>103</v>
      </c>
      <c r="AQ380" s="111" t="s">
        <v>103</v>
      </c>
      <c r="AR380" s="126" t="str">
        <f t="shared" si="160"/>
        <v/>
      </c>
      <c r="AS380" s="126" t="str">
        <f t="shared" si="161"/>
        <v/>
      </c>
      <c r="AT380" s="127">
        <v>618</v>
      </c>
      <c r="AU380" s="128" t="s">
        <v>103</v>
      </c>
      <c r="AV380" s="129" t="s">
        <v>103</v>
      </c>
      <c r="AW380" s="126" t="str">
        <f t="shared" si="162"/>
        <v/>
      </c>
      <c r="AX380" s="126" t="str">
        <f t="shared" si="163"/>
        <v/>
      </c>
      <c r="AY380" s="64" t="str">
        <f t="shared" si="164"/>
        <v/>
      </c>
      <c r="AZ380" s="97">
        <v>80.95</v>
      </c>
      <c r="BA380" s="68"/>
      <c r="BB380" s="68"/>
      <c r="BC380" s="68"/>
      <c r="BD380" s="68"/>
      <c r="BE380" s="15"/>
      <c r="BF380" s="5">
        <f t="shared" si="165"/>
        <v>5868</v>
      </c>
      <c r="BG380" s="41">
        <v>5309</v>
      </c>
      <c r="BH380" s="42">
        <v>0</v>
      </c>
      <c r="BI380" s="42"/>
      <c r="BJ380" s="42"/>
      <c r="BK380" s="42">
        <v>559</v>
      </c>
      <c r="BL380" s="42"/>
      <c r="BM380" s="15"/>
    </row>
    <row r="381" spans="1:65" outlineLevel="5" x14ac:dyDescent="0.3">
      <c r="A381" s="22">
        <f t="shared" si="166"/>
        <v>11</v>
      </c>
      <c r="B381" s="9">
        <f t="shared" si="151"/>
        <v>45616</v>
      </c>
      <c r="C381" s="51">
        <v>323358</v>
      </c>
      <c r="D381" s="64">
        <f t="shared" si="156"/>
        <v>35</v>
      </c>
      <c r="E381" s="12">
        <v>34</v>
      </c>
      <c r="F381" s="12">
        <v>36</v>
      </c>
      <c r="G381" s="12"/>
      <c r="H381" s="12"/>
      <c r="I381" s="12"/>
      <c r="J381" s="12"/>
      <c r="K381" s="12"/>
      <c r="L381" s="12"/>
      <c r="M381" s="74">
        <f t="shared" si="157"/>
        <v>7.2</v>
      </c>
      <c r="N381" s="83">
        <v>7.23</v>
      </c>
      <c r="O381" s="83">
        <v>7.2</v>
      </c>
      <c r="P381" s="83"/>
      <c r="Q381" s="83"/>
      <c r="R381" s="83"/>
      <c r="S381" s="83"/>
      <c r="T381" s="83"/>
      <c r="U381" s="83"/>
      <c r="V381" s="5" t="str">
        <f t="shared" si="158"/>
        <v/>
      </c>
      <c r="W381" s="41"/>
      <c r="X381" s="41"/>
      <c r="Y381" s="41"/>
      <c r="Z381" s="41"/>
      <c r="AA381" s="41"/>
      <c r="AB381" s="41"/>
      <c r="AC381" s="41"/>
      <c r="AD381" s="41"/>
      <c r="AE381" s="5" t="str">
        <f t="shared" si="159"/>
        <v/>
      </c>
      <c r="AF381" s="41"/>
      <c r="AG381" s="41"/>
      <c r="AH381" s="41"/>
      <c r="AI381" s="41"/>
      <c r="AJ381" s="41"/>
      <c r="AK381" s="41"/>
      <c r="AL381" s="41"/>
      <c r="AM381" s="41"/>
      <c r="AN381" s="41">
        <v>26.751592356687897</v>
      </c>
      <c r="AO381" s="41">
        <v>785</v>
      </c>
      <c r="AP381" s="110" t="s">
        <v>103</v>
      </c>
      <c r="AQ381" s="111" t="s">
        <v>103</v>
      </c>
      <c r="AR381" s="126" t="str">
        <f t="shared" si="160"/>
        <v/>
      </c>
      <c r="AS381" s="126" t="str">
        <f t="shared" si="161"/>
        <v/>
      </c>
      <c r="AT381" s="127">
        <v>886</v>
      </c>
      <c r="AU381" s="128" t="s">
        <v>103</v>
      </c>
      <c r="AV381" s="129" t="s">
        <v>103</v>
      </c>
      <c r="AW381" s="126" t="str">
        <f t="shared" si="162"/>
        <v/>
      </c>
      <c r="AX381" s="126" t="str">
        <f t="shared" si="163"/>
        <v/>
      </c>
      <c r="AY381" s="64" t="str">
        <f t="shared" si="164"/>
        <v/>
      </c>
      <c r="AZ381" s="97">
        <v>81.41</v>
      </c>
      <c r="BA381" s="68"/>
      <c r="BB381" s="68"/>
      <c r="BC381" s="68"/>
      <c r="BD381" s="68"/>
      <c r="BE381" s="15"/>
      <c r="BF381" s="5">
        <f t="shared" si="165"/>
        <v>8189</v>
      </c>
      <c r="BG381" s="41">
        <v>2678</v>
      </c>
      <c r="BH381" s="42">
        <v>0</v>
      </c>
      <c r="BI381" s="42"/>
      <c r="BJ381" s="42"/>
      <c r="BK381" s="42">
        <v>5511</v>
      </c>
      <c r="BL381" s="42"/>
      <c r="BM381" s="15"/>
    </row>
    <row r="382" spans="1:65" outlineLevel="5" x14ac:dyDescent="0.3">
      <c r="A382" s="22">
        <f t="shared" si="166"/>
        <v>11</v>
      </c>
      <c r="B382" s="9">
        <f t="shared" si="151"/>
        <v>45617</v>
      </c>
      <c r="C382" s="51">
        <v>313044</v>
      </c>
      <c r="D382" s="64">
        <f t="shared" si="156"/>
        <v>34</v>
      </c>
      <c r="E382" s="12">
        <v>34</v>
      </c>
      <c r="F382" s="12">
        <v>34</v>
      </c>
      <c r="G382" s="12"/>
      <c r="H382" s="12"/>
      <c r="I382" s="12"/>
      <c r="J382" s="12"/>
      <c r="K382" s="12"/>
      <c r="L382" s="12"/>
      <c r="M382" s="74">
        <f t="shared" si="157"/>
        <v>7.2</v>
      </c>
      <c r="N382" s="83">
        <v>7.21</v>
      </c>
      <c r="O382" s="83">
        <v>7.2</v>
      </c>
      <c r="P382" s="83"/>
      <c r="Q382" s="83"/>
      <c r="R382" s="83"/>
      <c r="S382" s="83"/>
      <c r="T382" s="83"/>
      <c r="U382" s="83"/>
      <c r="V382" s="5">
        <f t="shared" si="158"/>
        <v>192</v>
      </c>
      <c r="W382" s="41">
        <v>222</v>
      </c>
      <c r="X382" s="41">
        <v>162</v>
      </c>
      <c r="Y382" s="41"/>
      <c r="Z382" s="41"/>
      <c r="AA382" s="41"/>
      <c r="AB382" s="41"/>
      <c r="AC382" s="41"/>
      <c r="AD382" s="41"/>
      <c r="AE382" s="5">
        <f t="shared" si="159"/>
        <v>5375</v>
      </c>
      <c r="AF382" s="41">
        <v>5620</v>
      </c>
      <c r="AG382" s="41">
        <v>5130</v>
      </c>
      <c r="AH382" s="41"/>
      <c r="AI382" s="41"/>
      <c r="AJ382" s="41"/>
      <c r="AK382" s="41"/>
      <c r="AL382" s="41"/>
      <c r="AM382" s="41"/>
      <c r="AN382" s="41">
        <v>30.215827338129497</v>
      </c>
      <c r="AO382" s="41">
        <v>695</v>
      </c>
      <c r="AP382" s="110">
        <v>3.22</v>
      </c>
      <c r="AQ382" s="111">
        <v>2.57</v>
      </c>
      <c r="AR382" s="126">
        <f t="shared" si="160"/>
        <v>79.813664596273284</v>
      </c>
      <c r="AS382" s="126">
        <f t="shared" si="161"/>
        <v>20.186335403726716</v>
      </c>
      <c r="AT382" s="127">
        <v>842</v>
      </c>
      <c r="AU382" s="128">
        <v>2.58</v>
      </c>
      <c r="AV382" s="129">
        <v>1.65</v>
      </c>
      <c r="AW382" s="126">
        <f t="shared" si="162"/>
        <v>63.953488372093013</v>
      </c>
      <c r="AX382" s="126">
        <f t="shared" si="163"/>
        <v>36.046511627906987</v>
      </c>
      <c r="AY382" s="64">
        <f t="shared" si="164"/>
        <v>55.127400527174601</v>
      </c>
      <c r="AZ382" s="97">
        <v>84.04</v>
      </c>
      <c r="BA382" s="68">
        <v>64.510000000000005</v>
      </c>
      <c r="BB382" s="68">
        <v>34.92</v>
      </c>
      <c r="BC382" s="68">
        <v>553</v>
      </c>
      <c r="BD382" s="68"/>
      <c r="BE382" s="15"/>
      <c r="BF382" s="5">
        <f t="shared" si="165"/>
        <v>7538</v>
      </c>
      <c r="BG382" s="41">
        <v>2446</v>
      </c>
      <c r="BH382" s="42">
        <v>0</v>
      </c>
      <c r="BI382" s="42"/>
      <c r="BJ382" s="42"/>
      <c r="BK382" s="42">
        <v>5092</v>
      </c>
      <c r="BL382" s="42"/>
      <c r="BM382" s="15"/>
    </row>
    <row r="383" spans="1:65" outlineLevel="5" x14ac:dyDescent="0.3">
      <c r="A383" s="22">
        <f t="shared" si="166"/>
        <v>11</v>
      </c>
      <c r="B383" s="9">
        <f t="shared" si="151"/>
        <v>45618</v>
      </c>
      <c r="C383" s="51">
        <v>306061</v>
      </c>
      <c r="D383" s="64">
        <f t="shared" si="156"/>
        <v>35.299999999999997</v>
      </c>
      <c r="E383" s="12">
        <v>34</v>
      </c>
      <c r="F383" s="12">
        <v>36.5</v>
      </c>
      <c r="G383" s="12"/>
      <c r="H383" s="12"/>
      <c r="I383" s="12"/>
      <c r="J383" s="12"/>
      <c r="K383" s="12"/>
      <c r="L383" s="12"/>
      <c r="M383" s="74">
        <f t="shared" si="157"/>
        <v>7.2</v>
      </c>
      <c r="N383" s="83">
        <v>7.2</v>
      </c>
      <c r="O383" s="83">
        <v>7.21</v>
      </c>
      <c r="P383" s="83"/>
      <c r="Q383" s="83"/>
      <c r="R383" s="83"/>
      <c r="S383" s="83"/>
      <c r="T383" s="83"/>
      <c r="U383" s="83"/>
      <c r="V383" s="5" t="str">
        <f t="shared" si="158"/>
        <v/>
      </c>
      <c r="W383" s="41"/>
      <c r="X383" s="41"/>
      <c r="Y383" s="41"/>
      <c r="Z383" s="41"/>
      <c r="AA383" s="41"/>
      <c r="AB383" s="41"/>
      <c r="AC383" s="41"/>
      <c r="AD383" s="41"/>
      <c r="AE383" s="5" t="str">
        <f t="shared" si="159"/>
        <v/>
      </c>
      <c r="AF383" s="41"/>
      <c r="AG383" s="41"/>
      <c r="AH383" s="41"/>
      <c r="AI383" s="41"/>
      <c r="AJ383" s="41"/>
      <c r="AK383" s="41"/>
      <c r="AL383" s="41"/>
      <c r="AM383" s="41"/>
      <c r="AN383" s="41">
        <v>38.112522686025407</v>
      </c>
      <c r="AO383" s="41">
        <v>551</v>
      </c>
      <c r="AP383" s="110" t="s">
        <v>103</v>
      </c>
      <c r="AQ383" s="111" t="s">
        <v>103</v>
      </c>
      <c r="AR383" s="126" t="str">
        <f t="shared" si="160"/>
        <v/>
      </c>
      <c r="AS383" s="126" t="str">
        <f t="shared" si="161"/>
        <v/>
      </c>
      <c r="AT383" s="127">
        <v>780</v>
      </c>
      <c r="AU383" s="128" t="s">
        <v>103</v>
      </c>
      <c r="AV383" s="129" t="s">
        <v>103</v>
      </c>
      <c r="AW383" s="126" t="str">
        <f t="shared" si="162"/>
        <v/>
      </c>
      <c r="AX383" s="126" t="str">
        <f t="shared" si="163"/>
        <v/>
      </c>
      <c r="AY383" s="64" t="str">
        <f t="shared" si="164"/>
        <v/>
      </c>
      <c r="AZ383" s="97">
        <v>79.59</v>
      </c>
      <c r="BA383" s="68"/>
      <c r="BB383" s="68"/>
      <c r="BC383" s="68"/>
      <c r="BD383" s="68"/>
      <c r="BE383" s="15"/>
      <c r="BF383" s="5">
        <f t="shared" si="165"/>
        <v>12412</v>
      </c>
      <c r="BG383" s="41">
        <v>6641</v>
      </c>
      <c r="BH383" s="42">
        <v>2352</v>
      </c>
      <c r="BI383" s="42"/>
      <c r="BJ383" s="42"/>
      <c r="BK383" s="42">
        <v>3419</v>
      </c>
      <c r="BL383" s="42"/>
      <c r="BM383" s="15"/>
    </row>
    <row r="384" spans="1:65" outlineLevel="5" x14ac:dyDescent="0.3">
      <c r="A384" s="22">
        <f t="shared" si="166"/>
        <v>11</v>
      </c>
      <c r="B384" s="9">
        <f t="shared" si="151"/>
        <v>45619</v>
      </c>
      <c r="C384" s="51">
        <v>324166</v>
      </c>
      <c r="D384" s="64">
        <f t="shared" si="156"/>
        <v>35</v>
      </c>
      <c r="E384" s="12">
        <v>34</v>
      </c>
      <c r="F384" s="12">
        <v>36</v>
      </c>
      <c r="G384" s="12"/>
      <c r="H384" s="12"/>
      <c r="I384" s="12"/>
      <c r="J384" s="12"/>
      <c r="K384" s="12"/>
      <c r="L384" s="12"/>
      <c r="M384" s="74">
        <f t="shared" si="157"/>
        <v>7.2</v>
      </c>
      <c r="N384" s="83">
        <v>7.21</v>
      </c>
      <c r="O384" s="83">
        <v>7.24</v>
      </c>
      <c r="P384" s="83"/>
      <c r="Q384" s="83"/>
      <c r="R384" s="83"/>
      <c r="S384" s="83"/>
      <c r="T384" s="83"/>
      <c r="U384" s="83"/>
      <c r="V384" s="5" t="str">
        <f t="shared" si="158"/>
        <v/>
      </c>
      <c r="W384" s="41"/>
      <c r="X384" s="41"/>
      <c r="Y384" s="41"/>
      <c r="Z384" s="41"/>
      <c r="AA384" s="41"/>
      <c r="AB384" s="41"/>
      <c r="AC384" s="41"/>
      <c r="AD384" s="41"/>
      <c r="AE384" s="5" t="str">
        <f t="shared" si="159"/>
        <v/>
      </c>
      <c r="AF384" s="41"/>
      <c r="AG384" s="41"/>
      <c r="AH384" s="41"/>
      <c r="AI384" s="41"/>
      <c r="AJ384" s="41"/>
      <c r="AK384" s="41"/>
      <c r="AL384" s="41"/>
      <c r="AM384" s="41"/>
      <c r="AN384" s="41">
        <v>31.770045385779124</v>
      </c>
      <c r="AO384" s="41">
        <v>661</v>
      </c>
      <c r="AP384" s="110" t="s">
        <v>103</v>
      </c>
      <c r="AQ384" s="111" t="s">
        <v>103</v>
      </c>
      <c r="AR384" s="126" t="str">
        <f t="shared" si="160"/>
        <v/>
      </c>
      <c r="AS384" s="126" t="str">
        <f t="shared" si="161"/>
        <v/>
      </c>
      <c r="AT384" s="127">
        <v>795</v>
      </c>
      <c r="AU384" s="128" t="s">
        <v>103</v>
      </c>
      <c r="AV384" s="129" t="s">
        <v>103</v>
      </c>
      <c r="AW384" s="126" t="str">
        <f t="shared" si="162"/>
        <v/>
      </c>
      <c r="AX384" s="126" t="str">
        <f t="shared" si="163"/>
        <v/>
      </c>
      <c r="AY384" s="64" t="str">
        <f t="shared" si="164"/>
        <v/>
      </c>
      <c r="AZ384" s="97">
        <v>79.040000000000006</v>
      </c>
      <c r="BA384" s="68"/>
      <c r="BB384" s="68"/>
      <c r="BC384" s="68"/>
      <c r="BD384" s="68"/>
      <c r="BE384" s="15"/>
      <c r="BF384" s="5">
        <f t="shared" si="165"/>
        <v>9253</v>
      </c>
      <c r="BG384" s="41">
        <v>2946</v>
      </c>
      <c r="BH384" s="42">
        <v>0</v>
      </c>
      <c r="BI384" s="42"/>
      <c r="BJ384" s="42"/>
      <c r="BK384" s="42">
        <v>6307</v>
      </c>
      <c r="BL384" s="42"/>
      <c r="BM384" s="15"/>
    </row>
    <row r="385" spans="1:65" outlineLevel="5" x14ac:dyDescent="0.3">
      <c r="A385" s="22">
        <f t="shared" si="166"/>
        <v>11</v>
      </c>
      <c r="B385" s="9">
        <f t="shared" si="151"/>
        <v>45620</v>
      </c>
      <c r="C385" s="51">
        <v>309975</v>
      </c>
      <c r="D385" s="64">
        <f t="shared" si="156"/>
        <v>34.799999999999997</v>
      </c>
      <c r="E385" s="12">
        <v>34.5</v>
      </c>
      <c r="F385" s="12">
        <v>35</v>
      </c>
      <c r="G385" s="12"/>
      <c r="H385" s="12"/>
      <c r="I385" s="12"/>
      <c r="J385" s="12"/>
      <c r="K385" s="12"/>
      <c r="L385" s="12"/>
      <c r="M385" s="74">
        <f t="shared" si="157"/>
        <v>7.2</v>
      </c>
      <c r="N385" s="83">
        <v>7.2</v>
      </c>
      <c r="O385" s="83">
        <v>7.21</v>
      </c>
      <c r="P385" s="83"/>
      <c r="Q385" s="83"/>
      <c r="R385" s="83"/>
      <c r="S385" s="83"/>
      <c r="T385" s="83"/>
      <c r="U385" s="83"/>
      <c r="V385" s="5" t="str">
        <f t="shared" si="158"/>
        <v/>
      </c>
      <c r="W385" s="41"/>
      <c r="X385" s="41"/>
      <c r="Y385" s="41"/>
      <c r="Z385" s="41"/>
      <c r="AA385" s="41"/>
      <c r="AB385" s="41"/>
      <c r="AC385" s="41"/>
      <c r="AD385" s="41"/>
      <c r="AE385" s="5" t="str">
        <f t="shared" si="159"/>
        <v/>
      </c>
      <c r="AF385" s="41"/>
      <c r="AG385" s="41"/>
      <c r="AH385" s="41"/>
      <c r="AI385" s="41"/>
      <c r="AJ385" s="41"/>
      <c r="AK385" s="41"/>
      <c r="AL385" s="41"/>
      <c r="AM385" s="41"/>
      <c r="AN385" s="41">
        <v>28.649386084583902</v>
      </c>
      <c r="AO385" s="41">
        <v>733</v>
      </c>
      <c r="AP385" s="110" t="s">
        <v>103</v>
      </c>
      <c r="AQ385" s="111" t="s">
        <v>103</v>
      </c>
      <c r="AR385" s="126" t="str">
        <f t="shared" si="160"/>
        <v/>
      </c>
      <c r="AS385" s="126" t="str">
        <f t="shared" si="161"/>
        <v/>
      </c>
      <c r="AT385" s="127">
        <v>881</v>
      </c>
      <c r="AU385" s="128" t="s">
        <v>103</v>
      </c>
      <c r="AV385" s="129" t="s">
        <v>103</v>
      </c>
      <c r="AW385" s="126" t="str">
        <f t="shared" si="162"/>
        <v/>
      </c>
      <c r="AX385" s="126" t="str">
        <f t="shared" si="163"/>
        <v/>
      </c>
      <c r="AY385" s="64" t="str">
        <f t="shared" si="164"/>
        <v/>
      </c>
      <c r="AZ385" s="97">
        <v>81.16</v>
      </c>
      <c r="BA385" s="68"/>
      <c r="BB385" s="68"/>
      <c r="BC385" s="68"/>
      <c r="BD385" s="68"/>
      <c r="BE385" s="15"/>
      <c r="BF385" s="5">
        <f t="shared" si="165"/>
        <v>8929</v>
      </c>
      <c r="BG385" s="41">
        <v>2641</v>
      </c>
      <c r="BH385" s="42">
        <v>0</v>
      </c>
      <c r="BI385" s="42"/>
      <c r="BJ385" s="42"/>
      <c r="BK385" s="42">
        <v>6288</v>
      </c>
      <c r="BL385" s="42"/>
      <c r="BM385" s="15"/>
    </row>
    <row r="386" spans="1:65" outlineLevel="5" x14ac:dyDescent="0.3">
      <c r="A386" s="22">
        <f t="shared" si="166"/>
        <v>11</v>
      </c>
      <c r="B386" s="9">
        <f t="shared" si="151"/>
        <v>45621</v>
      </c>
      <c r="C386" s="51">
        <v>314481</v>
      </c>
      <c r="D386" s="64">
        <f t="shared" si="156"/>
        <v>34.799999999999997</v>
      </c>
      <c r="E386" s="12">
        <v>34.5</v>
      </c>
      <c r="F386" s="12">
        <v>35</v>
      </c>
      <c r="G386" s="12"/>
      <c r="H386" s="12"/>
      <c r="I386" s="12"/>
      <c r="J386" s="12"/>
      <c r="K386" s="12"/>
      <c r="L386" s="12"/>
      <c r="M386" s="74">
        <f t="shared" si="157"/>
        <v>7.2</v>
      </c>
      <c r="N386" s="83">
        <v>7.19</v>
      </c>
      <c r="O386" s="83">
        <v>7.2</v>
      </c>
      <c r="P386" s="83"/>
      <c r="Q386" s="83"/>
      <c r="R386" s="83"/>
      <c r="S386" s="83"/>
      <c r="T386" s="83"/>
      <c r="U386" s="83"/>
      <c r="V386" s="5" t="str">
        <f t="shared" si="158"/>
        <v/>
      </c>
      <c r="W386" s="41"/>
      <c r="X386" s="41"/>
      <c r="Y386" s="41"/>
      <c r="Z386" s="41"/>
      <c r="AA386" s="41"/>
      <c r="AB386" s="41"/>
      <c r="AC386" s="41"/>
      <c r="AD386" s="41"/>
      <c r="AE386" s="5" t="str">
        <f t="shared" si="159"/>
        <v/>
      </c>
      <c r="AF386" s="41"/>
      <c r="AG386" s="41"/>
      <c r="AH386" s="41"/>
      <c r="AI386" s="41"/>
      <c r="AJ386" s="41"/>
      <c r="AK386" s="41"/>
      <c r="AL386" s="41"/>
      <c r="AM386" s="41"/>
      <c r="AN386" s="41">
        <v>28.688524590163933</v>
      </c>
      <c r="AO386" s="41">
        <v>732</v>
      </c>
      <c r="AP386" s="110" t="s">
        <v>103</v>
      </c>
      <c r="AQ386" s="111" t="s">
        <v>103</v>
      </c>
      <c r="AR386" s="126" t="str">
        <f t="shared" si="160"/>
        <v/>
      </c>
      <c r="AS386" s="126" t="str">
        <f t="shared" si="161"/>
        <v/>
      </c>
      <c r="AT386" s="127">
        <v>835</v>
      </c>
      <c r="AU386" s="128" t="s">
        <v>103</v>
      </c>
      <c r="AV386" s="129" t="s">
        <v>103</v>
      </c>
      <c r="AW386" s="126" t="str">
        <f t="shared" si="162"/>
        <v/>
      </c>
      <c r="AX386" s="126" t="str">
        <f t="shared" si="163"/>
        <v/>
      </c>
      <c r="AY386" s="64" t="str">
        <f t="shared" si="164"/>
        <v/>
      </c>
      <c r="AZ386" s="97">
        <v>81.28</v>
      </c>
      <c r="BA386" s="68"/>
      <c r="BB386" s="68"/>
      <c r="BC386" s="68"/>
      <c r="BD386" s="68"/>
      <c r="BE386" s="15"/>
      <c r="BF386" s="5">
        <f t="shared" si="165"/>
        <v>7993</v>
      </c>
      <c r="BG386" s="41">
        <v>3847</v>
      </c>
      <c r="BH386" s="42">
        <v>2352</v>
      </c>
      <c r="BI386" s="42"/>
      <c r="BJ386" s="42"/>
      <c r="BK386" s="42">
        <v>1794</v>
      </c>
      <c r="BL386" s="42"/>
      <c r="BM386" s="15"/>
    </row>
    <row r="387" spans="1:65" outlineLevel="5" x14ac:dyDescent="0.3">
      <c r="A387" s="22">
        <f t="shared" si="166"/>
        <v>11</v>
      </c>
      <c r="B387" s="9">
        <f t="shared" si="151"/>
        <v>45622</v>
      </c>
      <c r="C387" s="51">
        <v>341296</v>
      </c>
      <c r="D387" s="64">
        <f t="shared" si="156"/>
        <v>34</v>
      </c>
      <c r="E387" s="12">
        <v>34</v>
      </c>
      <c r="F387" s="12">
        <v>34</v>
      </c>
      <c r="G387" s="12"/>
      <c r="H387" s="12"/>
      <c r="I387" s="12"/>
      <c r="J387" s="12"/>
      <c r="K387" s="12"/>
      <c r="L387" s="12"/>
      <c r="M387" s="74">
        <f t="shared" si="157"/>
        <v>7.2</v>
      </c>
      <c r="N387" s="83">
        <v>7.2</v>
      </c>
      <c r="O387" s="83">
        <v>7.19</v>
      </c>
      <c r="P387" s="83"/>
      <c r="Q387" s="83"/>
      <c r="R387" s="83"/>
      <c r="S387" s="83"/>
      <c r="T387" s="83"/>
      <c r="U387" s="83"/>
      <c r="V387" s="5" t="str">
        <f t="shared" si="158"/>
        <v/>
      </c>
      <c r="W387" s="41"/>
      <c r="X387" s="41"/>
      <c r="Y387" s="41"/>
      <c r="Z387" s="41"/>
      <c r="AA387" s="41"/>
      <c r="AB387" s="41"/>
      <c r="AC387" s="41"/>
      <c r="AD387" s="41"/>
      <c r="AE387" s="5" t="str">
        <f t="shared" si="159"/>
        <v/>
      </c>
      <c r="AF387" s="41"/>
      <c r="AG387" s="41"/>
      <c r="AH387" s="41"/>
      <c r="AI387" s="41"/>
      <c r="AJ387" s="41"/>
      <c r="AK387" s="41"/>
      <c r="AL387" s="41"/>
      <c r="AM387" s="41"/>
      <c r="AN387" s="41">
        <v>29.871977240398294</v>
      </c>
      <c r="AO387" s="41">
        <v>703</v>
      </c>
      <c r="AP387" s="110" t="s">
        <v>103</v>
      </c>
      <c r="AQ387" s="111" t="s">
        <v>103</v>
      </c>
      <c r="AR387" s="126" t="str">
        <f t="shared" si="160"/>
        <v/>
      </c>
      <c r="AS387" s="126" t="str">
        <f t="shared" si="161"/>
        <v/>
      </c>
      <c r="AT387" s="127">
        <v>896</v>
      </c>
      <c r="AU387" s="128" t="s">
        <v>103</v>
      </c>
      <c r="AV387" s="129" t="s">
        <v>103</v>
      </c>
      <c r="AW387" s="126" t="str">
        <f t="shared" si="162"/>
        <v/>
      </c>
      <c r="AX387" s="126" t="str">
        <f t="shared" si="163"/>
        <v/>
      </c>
      <c r="AY387" s="64" t="str">
        <f t="shared" si="164"/>
        <v/>
      </c>
      <c r="AZ387" s="97">
        <v>81.17</v>
      </c>
      <c r="BA387" s="68"/>
      <c r="BB387" s="68"/>
      <c r="BC387" s="68"/>
      <c r="BD387" s="68"/>
      <c r="BE387" s="15"/>
      <c r="BF387" s="5">
        <f t="shared" si="165"/>
        <v>9034</v>
      </c>
      <c r="BG387" s="41">
        <v>4578</v>
      </c>
      <c r="BH387" s="42">
        <v>2352</v>
      </c>
      <c r="BI387" s="42"/>
      <c r="BJ387" s="42"/>
      <c r="BK387" s="42">
        <v>2104</v>
      </c>
      <c r="BL387" s="42"/>
      <c r="BM387" s="15"/>
    </row>
    <row r="388" spans="1:65" outlineLevel="5" x14ac:dyDescent="0.3">
      <c r="A388" s="22">
        <f t="shared" si="166"/>
        <v>11</v>
      </c>
      <c r="B388" s="9">
        <f t="shared" si="151"/>
        <v>45623</v>
      </c>
      <c r="C388" s="51">
        <v>324415</v>
      </c>
      <c r="D388" s="64">
        <f t="shared" si="156"/>
        <v>34</v>
      </c>
      <c r="E388" s="12">
        <v>34</v>
      </c>
      <c r="F388" s="12">
        <v>34</v>
      </c>
      <c r="G388" s="12"/>
      <c r="H388" s="12"/>
      <c r="I388" s="12"/>
      <c r="J388" s="12"/>
      <c r="K388" s="12"/>
      <c r="L388" s="12"/>
      <c r="M388" s="74">
        <f t="shared" si="157"/>
        <v>7.2</v>
      </c>
      <c r="N388" s="83">
        <v>7.19</v>
      </c>
      <c r="O388" s="83">
        <v>7.2</v>
      </c>
      <c r="P388" s="83"/>
      <c r="Q388" s="83"/>
      <c r="R388" s="83"/>
      <c r="S388" s="83"/>
      <c r="T388" s="83"/>
      <c r="U388" s="83"/>
      <c r="V388" s="5" t="str">
        <f t="shared" si="158"/>
        <v/>
      </c>
      <c r="W388" s="41"/>
      <c r="X388" s="41"/>
      <c r="Y388" s="41"/>
      <c r="Z388" s="41"/>
      <c r="AA388" s="41"/>
      <c r="AB388" s="41"/>
      <c r="AC388" s="41"/>
      <c r="AD388" s="41"/>
      <c r="AE388" s="5" t="str">
        <f t="shared" si="159"/>
        <v/>
      </c>
      <c r="AF388" s="41"/>
      <c r="AG388" s="41"/>
      <c r="AH388" s="41"/>
      <c r="AI388" s="41"/>
      <c r="AJ388" s="41"/>
      <c r="AK388" s="41"/>
      <c r="AL388" s="41"/>
      <c r="AM388" s="41"/>
      <c r="AN388" s="41">
        <v>31.914893617021278</v>
      </c>
      <c r="AO388" s="41">
        <v>658</v>
      </c>
      <c r="AP388" s="110" t="s">
        <v>103</v>
      </c>
      <c r="AQ388" s="111" t="s">
        <v>103</v>
      </c>
      <c r="AR388" s="126" t="str">
        <f t="shared" si="160"/>
        <v/>
      </c>
      <c r="AS388" s="126" t="str">
        <f t="shared" si="161"/>
        <v/>
      </c>
      <c r="AT388" s="127">
        <v>802</v>
      </c>
      <c r="AU388" s="128" t="s">
        <v>103</v>
      </c>
      <c r="AV388" s="129" t="s">
        <v>103</v>
      </c>
      <c r="AW388" s="126" t="str">
        <f t="shared" si="162"/>
        <v/>
      </c>
      <c r="AX388" s="126" t="str">
        <f t="shared" si="163"/>
        <v/>
      </c>
      <c r="AY388" s="64" t="str">
        <f t="shared" si="164"/>
        <v/>
      </c>
      <c r="AZ388" s="97">
        <v>79.39</v>
      </c>
      <c r="BA388" s="68"/>
      <c r="BB388" s="68"/>
      <c r="BC388" s="68"/>
      <c r="BD388" s="68"/>
      <c r="BE388" s="15"/>
      <c r="BF388" s="5">
        <f t="shared" si="165"/>
        <v>8884</v>
      </c>
      <c r="BG388" s="41">
        <v>2742</v>
      </c>
      <c r="BH388" s="42">
        <v>0</v>
      </c>
      <c r="BI388" s="42"/>
      <c r="BJ388" s="42"/>
      <c r="BK388" s="42">
        <v>6142</v>
      </c>
      <c r="BL388" s="42"/>
      <c r="BM388" s="15"/>
    </row>
    <row r="389" spans="1:65" outlineLevel="5" x14ac:dyDescent="0.3">
      <c r="A389" s="22">
        <f t="shared" si="166"/>
        <v>11</v>
      </c>
      <c r="B389" s="9">
        <f t="shared" si="151"/>
        <v>45624</v>
      </c>
      <c r="C389" s="51">
        <v>331824</v>
      </c>
      <c r="D389" s="64">
        <f t="shared" si="156"/>
        <v>34.5</v>
      </c>
      <c r="E389" s="12">
        <v>34.5</v>
      </c>
      <c r="F389" s="12">
        <v>34.5</v>
      </c>
      <c r="G389" s="12"/>
      <c r="H389" s="12"/>
      <c r="I389" s="12"/>
      <c r="J389" s="12"/>
      <c r="K389" s="12"/>
      <c r="L389" s="12"/>
      <c r="M389" s="74">
        <f t="shared" si="157"/>
        <v>7.2</v>
      </c>
      <c r="N389" s="83">
        <v>7.18</v>
      </c>
      <c r="O389" s="83">
        <v>7.2</v>
      </c>
      <c r="P389" s="83"/>
      <c r="Q389" s="83"/>
      <c r="R389" s="83"/>
      <c r="S389" s="83"/>
      <c r="T389" s="83"/>
      <c r="U389" s="83"/>
      <c r="V389" s="5">
        <f t="shared" si="158"/>
        <v>156</v>
      </c>
      <c r="W389" s="41">
        <v>163</v>
      </c>
      <c r="X389" s="41">
        <v>149</v>
      </c>
      <c r="Y389" s="41"/>
      <c r="Z389" s="41"/>
      <c r="AA389" s="41"/>
      <c r="AB389" s="41"/>
      <c r="AC389" s="41"/>
      <c r="AD389" s="41"/>
      <c r="AE389" s="5">
        <f t="shared" si="159"/>
        <v>4315</v>
      </c>
      <c r="AF389" s="41">
        <v>3520</v>
      </c>
      <c r="AG389" s="41">
        <v>5110</v>
      </c>
      <c r="AH389" s="41"/>
      <c r="AI389" s="41"/>
      <c r="AJ389" s="41"/>
      <c r="AK389" s="41"/>
      <c r="AL389" s="41"/>
      <c r="AM389" s="41"/>
      <c r="AN389" s="41">
        <v>25.301204819277107</v>
      </c>
      <c r="AO389" s="41">
        <v>830</v>
      </c>
      <c r="AP389" s="110">
        <v>3.59</v>
      </c>
      <c r="AQ389" s="111">
        <v>2.85</v>
      </c>
      <c r="AR389" s="126">
        <f t="shared" si="160"/>
        <v>79.387186629526468</v>
      </c>
      <c r="AS389" s="126">
        <f t="shared" si="161"/>
        <v>20.612813370473532</v>
      </c>
      <c r="AT389" s="127">
        <v>1012</v>
      </c>
      <c r="AU389" s="128">
        <v>2.5</v>
      </c>
      <c r="AV389" s="129">
        <v>1.71</v>
      </c>
      <c r="AW389" s="126">
        <f t="shared" si="162"/>
        <v>68.399999999999991</v>
      </c>
      <c r="AX389" s="126">
        <f t="shared" si="163"/>
        <v>31.600000000000009</v>
      </c>
      <c r="AY389" s="64">
        <f t="shared" si="164"/>
        <v>43.797468354430414</v>
      </c>
      <c r="AZ389" s="97">
        <v>81.16</v>
      </c>
      <c r="BA389" s="68">
        <v>65.39</v>
      </c>
      <c r="BB389" s="68">
        <v>33.880000000000003</v>
      </c>
      <c r="BC389" s="68">
        <v>1510</v>
      </c>
      <c r="BD389" s="68"/>
      <c r="BE389" s="15"/>
      <c r="BF389" s="5">
        <f t="shared" si="165"/>
        <v>9200</v>
      </c>
      <c r="BG389" s="41">
        <v>3642</v>
      </c>
      <c r="BH389" s="42">
        <v>0</v>
      </c>
      <c r="BI389" s="42"/>
      <c r="BJ389" s="42"/>
      <c r="BK389" s="42">
        <v>5558</v>
      </c>
      <c r="BL389" s="42"/>
      <c r="BM389" s="15"/>
    </row>
    <row r="390" spans="1:65" outlineLevel="5" x14ac:dyDescent="0.3">
      <c r="A390" s="22">
        <f t="shared" si="166"/>
        <v>11</v>
      </c>
      <c r="B390" s="9">
        <f t="shared" si="151"/>
        <v>45625</v>
      </c>
      <c r="C390" s="51">
        <v>326667</v>
      </c>
      <c r="D390" s="64">
        <f t="shared" si="156"/>
        <v>32.5</v>
      </c>
      <c r="E390" s="12">
        <v>34</v>
      </c>
      <c r="F390" s="12">
        <v>31</v>
      </c>
      <c r="G390" s="12"/>
      <c r="H390" s="12"/>
      <c r="I390" s="12"/>
      <c r="J390" s="12"/>
      <c r="K390" s="12"/>
      <c r="L390" s="12"/>
      <c r="M390" s="74">
        <f t="shared" si="157"/>
        <v>7.2</v>
      </c>
      <c r="N390" s="83">
        <v>7.21</v>
      </c>
      <c r="O390" s="83">
        <v>7.2</v>
      </c>
      <c r="P390" s="83"/>
      <c r="Q390" s="83"/>
      <c r="R390" s="83"/>
      <c r="S390" s="83"/>
      <c r="T390" s="83"/>
      <c r="U390" s="83"/>
      <c r="V390" s="5" t="str">
        <f t="shared" si="158"/>
        <v/>
      </c>
      <c r="W390" s="41"/>
      <c r="X390" s="41"/>
      <c r="Y390" s="41"/>
      <c r="Z390" s="41"/>
      <c r="AA390" s="41"/>
      <c r="AB390" s="41"/>
      <c r="AC390" s="41"/>
      <c r="AD390" s="41"/>
      <c r="AE390" s="5" t="str">
        <f t="shared" si="159"/>
        <v/>
      </c>
      <c r="AF390" s="41"/>
      <c r="AG390" s="41"/>
      <c r="AH390" s="41"/>
      <c r="AI390" s="41"/>
      <c r="AJ390" s="41"/>
      <c r="AK390" s="41"/>
      <c r="AL390" s="41"/>
      <c r="AM390" s="41"/>
      <c r="AN390" s="41">
        <v>30.085959885386821</v>
      </c>
      <c r="AO390" s="41">
        <v>698</v>
      </c>
      <c r="AP390" s="110" t="s">
        <v>103</v>
      </c>
      <c r="AQ390" s="111" t="s">
        <v>103</v>
      </c>
      <c r="AR390" s="126" t="str">
        <f t="shared" si="160"/>
        <v/>
      </c>
      <c r="AS390" s="126" t="str">
        <f t="shared" si="161"/>
        <v/>
      </c>
      <c r="AT390" s="127">
        <v>922</v>
      </c>
      <c r="AU390" s="128" t="s">
        <v>103</v>
      </c>
      <c r="AV390" s="129" t="s">
        <v>103</v>
      </c>
      <c r="AW390" s="126" t="str">
        <f t="shared" si="162"/>
        <v/>
      </c>
      <c r="AX390" s="126" t="str">
        <f t="shared" si="163"/>
        <v/>
      </c>
      <c r="AY390" s="64" t="str">
        <f t="shared" si="164"/>
        <v/>
      </c>
      <c r="AZ390" s="97">
        <v>81.22</v>
      </c>
      <c r="BA390" s="68"/>
      <c r="BB390" s="68"/>
      <c r="BC390" s="68"/>
      <c r="BD390" s="68"/>
      <c r="BE390" s="15"/>
      <c r="BF390" s="5">
        <f t="shared" si="165"/>
        <v>11451</v>
      </c>
      <c r="BG390" s="41">
        <v>5792</v>
      </c>
      <c r="BH390" s="42">
        <v>0</v>
      </c>
      <c r="BI390" s="42"/>
      <c r="BJ390" s="42"/>
      <c r="BK390" s="42">
        <v>5659</v>
      </c>
      <c r="BL390" s="42"/>
      <c r="BM390" s="15"/>
    </row>
    <row r="391" spans="1:65" ht="17.25" outlineLevel="5" thickBot="1" x14ac:dyDescent="0.35">
      <c r="A391" s="31">
        <f t="shared" si="166"/>
        <v>11</v>
      </c>
      <c r="B391" s="32">
        <f t="shared" si="151"/>
        <v>45626</v>
      </c>
      <c r="C391" s="51">
        <v>327670</v>
      </c>
      <c r="D391" s="64">
        <f t="shared" si="156"/>
        <v>32.5</v>
      </c>
      <c r="E391" s="12">
        <v>34</v>
      </c>
      <c r="F391" s="12">
        <v>31</v>
      </c>
      <c r="G391" s="12"/>
      <c r="H391" s="12"/>
      <c r="I391" s="12"/>
      <c r="J391" s="12"/>
      <c r="K391" s="12"/>
      <c r="L391" s="12"/>
      <c r="M391" s="74">
        <f t="shared" si="157"/>
        <v>7.2</v>
      </c>
      <c r="N391" s="83">
        <v>7.2</v>
      </c>
      <c r="O391" s="83">
        <v>7.21</v>
      </c>
      <c r="P391" s="83"/>
      <c r="Q391" s="83"/>
      <c r="R391" s="83"/>
      <c r="S391" s="83"/>
      <c r="T391" s="83"/>
      <c r="U391" s="83"/>
      <c r="V391" s="5" t="str">
        <f t="shared" si="158"/>
        <v/>
      </c>
      <c r="W391" s="41"/>
      <c r="X391" s="41"/>
      <c r="Y391" s="41"/>
      <c r="Z391" s="41"/>
      <c r="AA391" s="41"/>
      <c r="AB391" s="41"/>
      <c r="AC391" s="41"/>
      <c r="AD391" s="41"/>
      <c r="AE391" s="5" t="str">
        <f t="shared" si="159"/>
        <v/>
      </c>
      <c r="AF391" s="41"/>
      <c r="AG391" s="41"/>
      <c r="AH391" s="41"/>
      <c r="AI391" s="41"/>
      <c r="AJ391" s="41"/>
      <c r="AK391" s="41"/>
      <c r="AL391" s="41"/>
      <c r="AM391" s="41"/>
      <c r="AN391" s="41">
        <v>27.34375</v>
      </c>
      <c r="AO391" s="41">
        <v>768</v>
      </c>
      <c r="AP391" s="110" t="s">
        <v>103</v>
      </c>
      <c r="AQ391" s="111" t="s">
        <v>103</v>
      </c>
      <c r="AR391" s="126" t="str">
        <f t="shared" si="160"/>
        <v/>
      </c>
      <c r="AS391" s="126" t="str">
        <f t="shared" si="161"/>
        <v/>
      </c>
      <c r="AT391" s="127">
        <v>959</v>
      </c>
      <c r="AU391" s="128" t="s">
        <v>103</v>
      </c>
      <c r="AV391" s="129" t="s">
        <v>103</v>
      </c>
      <c r="AW391" s="126" t="str">
        <f t="shared" si="162"/>
        <v/>
      </c>
      <c r="AX391" s="126" t="str">
        <f t="shared" si="163"/>
        <v/>
      </c>
      <c r="AY391" s="64" t="str">
        <f t="shared" si="164"/>
        <v/>
      </c>
      <c r="AZ391" s="97">
        <v>80.09</v>
      </c>
      <c r="BA391" s="68"/>
      <c r="BB391" s="68"/>
      <c r="BC391" s="68"/>
      <c r="BD391" s="68"/>
      <c r="BE391" s="15"/>
      <c r="BF391" s="5">
        <f t="shared" si="165"/>
        <v>12108</v>
      </c>
      <c r="BG391" s="41">
        <v>6231</v>
      </c>
      <c r="BH391" s="42">
        <v>0</v>
      </c>
      <c r="BI391" s="42"/>
      <c r="BJ391" s="42"/>
      <c r="BK391" s="42">
        <v>5877</v>
      </c>
      <c r="BL391" s="42"/>
      <c r="BM391" s="15"/>
    </row>
    <row r="392" spans="1:65" outlineLevel="4" x14ac:dyDescent="0.3">
      <c r="A392" s="156" t="s">
        <v>44</v>
      </c>
      <c r="B392" s="157"/>
      <c r="C392" s="50">
        <f t="shared" ref="C392:BM392" si="167">SUBTOTAL(4,C362:C391)</f>
        <v>396609</v>
      </c>
      <c r="D392" s="60">
        <f t="shared" si="167"/>
        <v>35.299999999999997</v>
      </c>
      <c r="E392" s="28">
        <f t="shared" si="167"/>
        <v>34.5</v>
      </c>
      <c r="F392" s="28">
        <f t="shared" si="167"/>
        <v>36.5</v>
      </c>
      <c r="G392" s="28">
        <f t="shared" si="167"/>
        <v>0</v>
      </c>
      <c r="H392" s="28">
        <f t="shared" si="167"/>
        <v>0</v>
      </c>
      <c r="I392" s="28">
        <f t="shared" si="167"/>
        <v>0</v>
      </c>
      <c r="J392" s="28">
        <f t="shared" si="167"/>
        <v>0</v>
      </c>
      <c r="K392" s="28">
        <f t="shared" si="167"/>
        <v>0</v>
      </c>
      <c r="L392" s="28">
        <f t="shared" si="167"/>
        <v>0</v>
      </c>
      <c r="M392" s="71">
        <f t="shared" si="167"/>
        <v>7.2</v>
      </c>
      <c r="N392" s="82">
        <f t="shared" si="167"/>
        <v>7.24</v>
      </c>
      <c r="O392" s="82">
        <f t="shared" si="167"/>
        <v>7.25</v>
      </c>
      <c r="P392" s="82">
        <f t="shared" si="167"/>
        <v>0</v>
      </c>
      <c r="Q392" s="82">
        <f t="shared" si="167"/>
        <v>0</v>
      </c>
      <c r="R392" s="82">
        <f t="shared" si="167"/>
        <v>0</v>
      </c>
      <c r="S392" s="82">
        <f t="shared" si="167"/>
        <v>0</v>
      </c>
      <c r="T392" s="82">
        <f t="shared" si="167"/>
        <v>0</v>
      </c>
      <c r="U392" s="82">
        <f t="shared" si="167"/>
        <v>0</v>
      </c>
      <c r="V392" s="29">
        <f t="shared" si="167"/>
        <v>192</v>
      </c>
      <c r="W392" s="39">
        <f t="shared" si="167"/>
        <v>222</v>
      </c>
      <c r="X392" s="39">
        <f t="shared" si="167"/>
        <v>162</v>
      </c>
      <c r="Y392" s="39">
        <f t="shared" si="167"/>
        <v>0</v>
      </c>
      <c r="Z392" s="39">
        <f t="shared" si="167"/>
        <v>0</v>
      </c>
      <c r="AA392" s="39">
        <f t="shared" si="167"/>
        <v>0</v>
      </c>
      <c r="AB392" s="39">
        <f t="shared" si="167"/>
        <v>0</v>
      </c>
      <c r="AC392" s="39">
        <f t="shared" si="167"/>
        <v>0</v>
      </c>
      <c r="AD392" s="39">
        <f t="shared" si="167"/>
        <v>0</v>
      </c>
      <c r="AE392" s="29">
        <f t="shared" si="167"/>
        <v>5640</v>
      </c>
      <c r="AF392" s="39">
        <f t="shared" si="167"/>
        <v>5970</v>
      </c>
      <c r="AG392" s="39">
        <f t="shared" si="167"/>
        <v>5310</v>
      </c>
      <c r="AH392" s="39">
        <f t="shared" si="167"/>
        <v>0</v>
      </c>
      <c r="AI392" s="39">
        <f t="shared" si="167"/>
        <v>0</v>
      </c>
      <c r="AJ392" s="39">
        <f t="shared" si="167"/>
        <v>0</v>
      </c>
      <c r="AK392" s="39">
        <f t="shared" si="167"/>
        <v>0</v>
      </c>
      <c r="AL392" s="39">
        <f t="shared" si="167"/>
        <v>0</v>
      </c>
      <c r="AM392" s="39">
        <f t="shared" si="167"/>
        <v>0</v>
      </c>
      <c r="AN392" s="39">
        <f t="shared" si="167"/>
        <v>57.220708446866482</v>
      </c>
      <c r="AO392" s="39">
        <f t="shared" si="167"/>
        <v>830</v>
      </c>
      <c r="AP392" s="104">
        <f t="shared" si="167"/>
        <v>5.66</v>
      </c>
      <c r="AQ392" s="105">
        <f t="shared" si="167"/>
        <v>4.66</v>
      </c>
      <c r="AR392" s="106">
        <f t="shared" si="167"/>
        <v>82.332155477031804</v>
      </c>
      <c r="AS392" s="106">
        <f t="shared" si="167"/>
        <v>20.612813370473532</v>
      </c>
      <c r="AT392" s="107">
        <f t="shared" si="167"/>
        <v>1012</v>
      </c>
      <c r="AU392" s="108">
        <f t="shared" si="167"/>
        <v>2.82</v>
      </c>
      <c r="AV392" s="109">
        <f t="shared" si="167"/>
        <v>1.87</v>
      </c>
      <c r="AW392" s="106">
        <f t="shared" si="167"/>
        <v>68.399999999999991</v>
      </c>
      <c r="AX392" s="106">
        <f t="shared" si="167"/>
        <v>36.046511627906987</v>
      </c>
      <c r="AY392" s="60">
        <f t="shared" si="167"/>
        <v>55.127400527174601</v>
      </c>
      <c r="AZ392" s="96">
        <f t="shared" si="167"/>
        <v>84.04</v>
      </c>
      <c r="BA392" s="67">
        <f t="shared" si="167"/>
        <v>65.39</v>
      </c>
      <c r="BB392" s="67">
        <f t="shared" si="167"/>
        <v>35.01</v>
      </c>
      <c r="BC392" s="67">
        <f t="shared" si="167"/>
        <v>4279</v>
      </c>
      <c r="BD392" s="67">
        <f t="shared" si="167"/>
        <v>0</v>
      </c>
      <c r="BE392" s="27">
        <f t="shared" si="167"/>
        <v>0</v>
      </c>
      <c r="BF392" s="29">
        <f t="shared" si="167"/>
        <v>12412</v>
      </c>
      <c r="BG392" s="39">
        <f t="shared" si="167"/>
        <v>6641</v>
      </c>
      <c r="BH392" s="40">
        <f t="shared" si="167"/>
        <v>2352</v>
      </c>
      <c r="BI392" s="40">
        <f t="shared" si="167"/>
        <v>0</v>
      </c>
      <c r="BJ392" s="40">
        <f t="shared" si="167"/>
        <v>0</v>
      </c>
      <c r="BK392" s="40">
        <f t="shared" si="167"/>
        <v>6307</v>
      </c>
      <c r="BL392" s="40">
        <f t="shared" si="167"/>
        <v>0</v>
      </c>
      <c r="BM392" s="27">
        <f t="shared" si="167"/>
        <v>0</v>
      </c>
    </row>
    <row r="393" spans="1:65" outlineLevel="3" x14ac:dyDescent="0.3">
      <c r="A393" s="158" t="s">
        <v>33</v>
      </c>
      <c r="B393" s="159"/>
      <c r="C393" s="51">
        <f t="shared" ref="C393:BM393" si="168">SUBTOTAL(5,C362:C391)</f>
        <v>306061</v>
      </c>
      <c r="D393" s="61">
        <f t="shared" si="168"/>
        <v>32.5</v>
      </c>
      <c r="E393" s="12">
        <f t="shared" si="168"/>
        <v>31.5</v>
      </c>
      <c r="F393" s="12">
        <f t="shared" si="168"/>
        <v>31</v>
      </c>
      <c r="G393" s="12">
        <f t="shared" si="168"/>
        <v>0</v>
      </c>
      <c r="H393" s="12">
        <f t="shared" si="168"/>
        <v>0</v>
      </c>
      <c r="I393" s="12">
        <f t="shared" si="168"/>
        <v>0</v>
      </c>
      <c r="J393" s="12">
        <f t="shared" si="168"/>
        <v>0</v>
      </c>
      <c r="K393" s="12">
        <f t="shared" si="168"/>
        <v>0</v>
      </c>
      <c r="L393" s="12">
        <f t="shared" si="168"/>
        <v>0</v>
      </c>
      <c r="M393" s="72">
        <f t="shared" si="168"/>
        <v>7.1</v>
      </c>
      <c r="N393" s="83">
        <f t="shared" si="168"/>
        <v>7.11</v>
      </c>
      <c r="O393" s="83">
        <f t="shared" si="168"/>
        <v>7.14</v>
      </c>
      <c r="P393" s="83">
        <f t="shared" si="168"/>
        <v>0</v>
      </c>
      <c r="Q393" s="83">
        <f t="shared" si="168"/>
        <v>0</v>
      </c>
      <c r="R393" s="83">
        <f t="shared" si="168"/>
        <v>0</v>
      </c>
      <c r="S393" s="83">
        <f t="shared" si="168"/>
        <v>0</v>
      </c>
      <c r="T393" s="83">
        <f t="shared" si="168"/>
        <v>0</v>
      </c>
      <c r="U393" s="83">
        <f t="shared" si="168"/>
        <v>0</v>
      </c>
      <c r="V393" s="6">
        <f t="shared" si="168"/>
        <v>144</v>
      </c>
      <c r="W393" s="41">
        <f t="shared" si="168"/>
        <v>163</v>
      </c>
      <c r="X393" s="41">
        <f t="shared" si="168"/>
        <v>100</v>
      </c>
      <c r="Y393" s="41">
        <f t="shared" si="168"/>
        <v>0</v>
      </c>
      <c r="Z393" s="41">
        <f t="shared" si="168"/>
        <v>0</v>
      </c>
      <c r="AA393" s="41">
        <f t="shared" si="168"/>
        <v>0</v>
      </c>
      <c r="AB393" s="41">
        <f t="shared" si="168"/>
        <v>0</v>
      </c>
      <c r="AC393" s="41">
        <f t="shared" si="168"/>
        <v>0</v>
      </c>
      <c r="AD393" s="41">
        <f t="shared" si="168"/>
        <v>0</v>
      </c>
      <c r="AE393" s="6">
        <f t="shared" si="168"/>
        <v>4315</v>
      </c>
      <c r="AF393" s="41">
        <f t="shared" si="168"/>
        <v>3520</v>
      </c>
      <c r="AG393" s="41">
        <f t="shared" si="168"/>
        <v>4840</v>
      </c>
      <c r="AH393" s="41">
        <f t="shared" si="168"/>
        <v>0</v>
      </c>
      <c r="AI393" s="41">
        <f t="shared" si="168"/>
        <v>0</v>
      </c>
      <c r="AJ393" s="41">
        <f t="shared" si="168"/>
        <v>0</v>
      </c>
      <c r="AK393" s="41">
        <f t="shared" si="168"/>
        <v>0</v>
      </c>
      <c r="AL393" s="41">
        <f t="shared" si="168"/>
        <v>0</v>
      </c>
      <c r="AM393" s="41">
        <f t="shared" si="168"/>
        <v>0</v>
      </c>
      <c r="AN393" s="41">
        <f t="shared" si="168"/>
        <v>25.301204819277107</v>
      </c>
      <c r="AO393" s="41">
        <f t="shared" si="168"/>
        <v>367</v>
      </c>
      <c r="AP393" s="110">
        <f t="shared" si="168"/>
        <v>3.22</v>
      </c>
      <c r="AQ393" s="111">
        <f t="shared" si="168"/>
        <v>2.57</v>
      </c>
      <c r="AR393" s="112">
        <f t="shared" si="168"/>
        <v>79.387186629526468</v>
      </c>
      <c r="AS393" s="112">
        <f t="shared" si="168"/>
        <v>17.667844522968196</v>
      </c>
      <c r="AT393" s="113">
        <f t="shared" si="168"/>
        <v>493</v>
      </c>
      <c r="AU393" s="114">
        <f t="shared" si="168"/>
        <v>2.5</v>
      </c>
      <c r="AV393" s="115">
        <f t="shared" si="168"/>
        <v>1.65</v>
      </c>
      <c r="AW393" s="112">
        <f t="shared" si="168"/>
        <v>63.953488372093013</v>
      </c>
      <c r="AX393" s="112">
        <f t="shared" si="168"/>
        <v>31.600000000000009</v>
      </c>
      <c r="AY393" s="61">
        <f t="shared" si="168"/>
        <v>43.797468354430414</v>
      </c>
      <c r="AZ393" s="97">
        <f t="shared" si="168"/>
        <v>79.040000000000006</v>
      </c>
      <c r="BA393" s="68">
        <f t="shared" si="168"/>
        <v>63.69</v>
      </c>
      <c r="BB393" s="68">
        <f t="shared" si="168"/>
        <v>33.880000000000003</v>
      </c>
      <c r="BC393" s="68">
        <f t="shared" si="168"/>
        <v>553</v>
      </c>
      <c r="BD393" s="68">
        <f t="shared" si="168"/>
        <v>0</v>
      </c>
      <c r="BE393" s="15">
        <f t="shared" si="168"/>
        <v>0</v>
      </c>
      <c r="BF393" s="6">
        <f t="shared" si="168"/>
        <v>187</v>
      </c>
      <c r="BG393" s="41">
        <f t="shared" si="168"/>
        <v>0</v>
      </c>
      <c r="BH393" s="42">
        <f t="shared" si="168"/>
        <v>0</v>
      </c>
      <c r="BI393" s="42">
        <f t="shared" si="168"/>
        <v>0</v>
      </c>
      <c r="BJ393" s="42">
        <f t="shared" si="168"/>
        <v>0</v>
      </c>
      <c r="BK393" s="42">
        <f t="shared" si="168"/>
        <v>0</v>
      </c>
      <c r="BL393" s="42">
        <f t="shared" si="168"/>
        <v>0</v>
      </c>
      <c r="BM393" s="15">
        <f t="shared" si="168"/>
        <v>0</v>
      </c>
    </row>
    <row r="394" spans="1:65" outlineLevel="2" x14ac:dyDescent="0.3">
      <c r="A394" s="158" t="s">
        <v>22</v>
      </c>
      <c r="B394" s="159"/>
      <c r="C394" s="51">
        <f>IFERROR(SUBTOTAL(1,C362:C391),"")</f>
        <v>344214.23333333334</v>
      </c>
      <c r="D394" s="61">
        <f t="shared" ref="D394:BM394" si="169">IFERROR(SUBTOTAL(1,D362:D391),"")</f>
        <v>34.203333333333333</v>
      </c>
      <c r="E394" s="12">
        <f t="shared" si="169"/>
        <v>33.966666666666669</v>
      </c>
      <c r="F394" s="12">
        <f t="shared" si="169"/>
        <v>34.4</v>
      </c>
      <c r="G394" s="12" t="str">
        <f t="shared" si="169"/>
        <v/>
      </c>
      <c r="H394" s="12" t="str">
        <f t="shared" si="169"/>
        <v/>
      </c>
      <c r="I394" s="12" t="str">
        <f t="shared" si="169"/>
        <v/>
      </c>
      <c r="J394" s="12" t="str">
        <f t="shared" si="169"/>
        <v/>
      </c>
      <c r="K394" s="12" t="str">
        <f t="shared" si="169"/>
        <v/>
      </c>
      <c r="L394" s="12" t="str">
        <f t="shared" si="169"/>
        <v/>
      </c>
      <c r="M394" s="72">
        <f t="shared" si="169"/>
        <v>7.1966666666666628</v>
      </c>
      <c r="N394" s="83">
        <f t="shared" si="169"/>
        <v>7.1886666666666654</v>
      </c>
      <c r="O394" s="83">
        <f t="shared" si="169"/>
        <v>7.1986666666666652</v>
      </c>
      <c r="P394" s="83" t="str">
        <f t="shared" si="169"/>
        <v/>
      </c>
      <c r="Q394" s="83" t="str">
        <f t="shared" si="169"/>
        <v/>
      </c>
      <c r="R394" s="83" t="str">
        <f t="shared" si="169"/>
        <v/>
      </c>
      <c r="S394" s="83" t="str">
        <f t="shared" si="169"/>
        <v/>
      </c>
      <c r="T394" s="83" t="str">
        <f t="shared" si="169"/>
        <v/>
      </c>
      <c r="U394" s="83" t="str">
        <f t="shared" si="169"/>
        <v/>
      </c>
      <c r="V394" s="6">
        <f t="shared" si="169"/>
        <v>163.375</v>
      </c>
      <c r="W394" s="41">
        <f t="shared" si="169"/>
        <v>187.75</v>
      </c>
      <c r="X394" s="41">
        <f t="shared" si="169"/>
        <v>139</v>
      </c>
      <c r="Y394" s="41" t="str">
        <f t="shared" si="169"/>
        <v/>
      </c>
      <c r="Z394" s="41" t="str">
        <f t="shared" si="169"/>
        <v/>
      </c>
      <c r="AA394" s="41" t="str">
        <f t="shared" si="169"/>
        <v/>
      </c>
      <c r="AB394" s="41" t="str">
        <f t="shared" si="169"/>
        <v/>
      </c>
      <c r="AC394" s="41" t="str">
        <f t="shared" si="169"/>
        <v/>
      </c>
      <c r="AD394" s="41" t="str">
        <f t="shared" si="169"/>
        <v/>
      </c>
      <c r="AE394" s="6">
        <f t="shared" si="169"/>
        <v>5135</v>
      </c>
      <c r="AF394" s="41">
        <f t="shared" si="169"/>
        <v>5172.5</v>
      </c>
      <c r="AG394" s="41">
        <f t="shared" si="169"/>
        <v>5097.5</v>
      </c>
      <c r="AH394" s="41" t="str">
        <f t="shared" si="169"/>
        <v/>
      </c>
      <c r="AI394" s="41" t="str">
        <f t="shared" si="169"/>
        <v/>
      </c>
      <c r="AJ394" s="41" t="str">
        <f t="shared" si="169"/>
        <v/>
      </c>
      <c r="AK394" s="41" t="str">
        <f t="shared" si="169"/>
        <v/>
      </c>
      <c r="AL394" s="41" t="str">
        <f t="shared" si="169"/>
        <v/>
      </c>
      <c r="AM394" s="41" t="str">
        <f t="shared" si="169"/>
        <v/>
      </c>
      <c r="AN394" s="41">
        <f t="shared" si="169"/>
        <v>37.402108052491776</v>
      </c>
      <c r="AO394" s="41">
        <f t="shared" si="169"/>
        <v>590.16666666666663</v>
      </c>
      <c r="AP394" s="110">
        <f t="shared" si="169"/>
        <v>4.3849999999999998</v>
      </c>
      <c r="AQ394" s="111">
        <f t="shared" si="169"/>
        <v>3.5375000000000001</v>
      </c>
      <c r="AR394" s="112">
        <f t="shared" si="169"/>
        <v>80.452285206279882</v>
      </c>
      <c r="AS394" s="112">
        <f t="shared" si="169"/>
        <v>19.547714793720118</v>
      </c>
      <c r="AT394" s="113">
        <f t="shared" si="169"/>
        <v>740.63333333333333</v>
      </c>
      <c r="AU394" s="114">
        <f t="shared" si="169"/>
        <v>2.6425000000000001</v>
      </c>
      <c r="AV394" s="115">
        <f t="shared" si="169"/>
        <v>1.7625</v>
      </c>
      <c r="AW394" s="112">
        <f t="shared" si="169"/>
        <v>66.707584779293072</v>
      </c>
      <c r="AX394" s="112">
        <f t="shared" si="169"/>
        <v>33.292415220706928</v>
      </c>
      <c r="AY394" s="61">
        <f t="shared" si="169"/>
        <v>51.15318058080387</v>
      </c>
      <c r="AZ394" s="97">
        <f t="shared" si="169"/>
        <v>80.554333333333318</v>
      </c>
      <c r="BA394" s="68">
        <f t="shared" si="169"/>
        <v>64.385999999999996</v>
      </c>
      <c r="BB394" s="68">
        <f t="shared" si="169"/>
        <v>34.451999999999998</v>
      </c>
      <c r="BC394" s="68">
        <f t="shared" si="169"/>
        <v>2320.4</v>
      </c>
      <c r="BD394" s="68" t="str">
        <f t="shared" si="169"/>
        <v/>
      </c>
      <c r="BE394" s="15" t="str">
        <f>IFERROR(SUBTOTAL(1,BE362:BE391),"")</f>
        <v/>
      </c>
      <c r="BF394" s="6">
        <f t="shared" si="169"/>
        <v>7216.9655172413795</v>
      </c>
      <c r="BG394" s="41">
        <f t="shared" si="169"/>
        <v>2732.3</v>
      </c>
      <c r="BH394" s="42">
        <f t="shared" si="169"/>
        <v>327.56666666666666</v>
      </c>
      <c r="BI394" s="42" t="str">
        <f t="shared" si="169"/>
        <v/>
      </c>
      <c r="BJ394" s="42" t="str">
        <f t="shared" si="169"/>
        <v/>
      </c>
      <c r="BK394" s="42">
        <f t="shared" si="169"/>
        <v>3916.5333333333333</v>
      </c>
      <c r="BL394" s="42" t="str">
        <f t="shared" si="169"/>
        <v/>
      </c>
      <c r="BM394" s="15" t="str">
        <f t="shared" si="169"/>
        <v/>
      </c>
    </row>
    <row r="395" spans="1:65" ht="17.25" outlineLevel="1" thickBot="1" x14ac:dyDescent="0.35">
      <c r="A395" s="160" t="s">
        <v>47</v>
      </c>
      <c r="B395" s="161"/>
      <c r="C395" s="52">
        <f>SUBTOTAL(9,C362:C391)</f>
        <v>10326427</v>
      </c>
      <c r="D395" s="62"/>
      <c r="E395" s="30"/>
      <c r="F395" s="30"/>
      <c r="G395" s="30"/>
      <c r="H395" s="30"/>
      <c r="I395" s="30"/>
      <c r="J395" s="30"/>
      <c r="K395" s="30"/>
      <c r="L395" s="30"/>
      <c r="M395" s="73"/>
      <c r="N395" s="84"/>
      <c r="O395" s="84"/>
      <c r="P395" s="84"/>
      <c r="Q395" s="84"/>
      <c r="R395" s="84"/>
      <c r="S395" s="84"/>
      <c r="T395" s="84"/>
      <c r="U395" s="84"/>
      <c r="V395" s="93"/>
      <c r="W395" s="94"/>
      <c r="X395" s="94"/>
      <c r="Y395" s="94"/>
      <c r="Z395" s="94"/>
      <c r="AA395" s="94"/>
      <c r="AB395" s="94"/>
      <c r="AC395" s="94"/>
      <c r="AD395" s="94"/>
      <c r="AE395" s="93"/>
      <c r="AF395" s="94"/>
      <c r="AG395" s="94"/>
      <c r="AH395" s="94"/>
      <c r="AI395" s="94"/>
      <c r="AJ395" s="94"/>
      <c r="AK395" s="94"/>
      <c r="AL395" s="94"/>
      <c r="AM395" s="94"/>
      <c r="AN395" s="94"/>
      <c r="AO395" s="43">
        <f>SUBTOTAL(9,AO362:AO391)</f>
        <v>17705</v>
      </c>
      <c r="AP395" s="116"/>
      <c r="AQ395" s="117"/>
      <c r="AR395" s="118"/>
      <c r="AS395" s="118"/>
      <c r="AT395" s="119">
        <f>SUBTOTAL(9,AT362:AT391)</f>
        <v>22219</v>
      </c>
      <c r="AU395" s="120"/>
      <c r="AV395" s="121"/>
      <c r="AW395" s="118"/>
      <c r="AX395" s="118"/>
      <c r="AY395" s="62"/>
      <c r="AZ395" s="98"/>
      <c r="BA395" s="69"/>
      <c r="BB395" s="69"/>
      <c r="BC395" s="69"/>
      <c r="BD395" s="69"/>
      <c r="BE395" s="16">
        <f>SUBTOTAL(9,BE362:BE391)</f>
        <v>0</v>
      </c>
      <c r="BF395" s="7">
        <f t="shared" ref="BF395:BM395" si="170">SUBTOTAL(9,BF362:BF391)</f>
        <v>209292</v>
      </c>
      <c r="BG395" s="43">
        <f t="shared" si="170"/>
        <v>81969</v>
      </c>
      <c r="BH395" s="44">
        <f t="shared" si="170"/>
        <v>9827</v>
      </c>
      <c r="BI395" s="44">
        <f t="shared" si="170"/>
        <v>0</v>
      </c>
      <c r="BJ395" s="44">
        <f t="shared" si="170"/>
        <v>0</v>
      </c>
      <c r="BK395" s="44">
        <f t="shared" si="170"/>
        <v>117496</v>
      </c>
      <c r="BL395" s="44">
        <f t="shared" si="170"/>
        <v>0</v>
      </c>
      <c r="BM395" s="16">
        <f t="shared" si="170"/>
        <v>0</v>
      </c>
    </row>
    <row r="396" spans="1:65" outlineLevel="5" x14ac:dyDescent="0.3">
      <c r="A396" s="21">
        <f t="shared" si="166"/>
        <v>12</v>
      </c>
      <c r="B396" s="33">
        <f>B391+1</f>
        <v>45627</v>
      </c>
      <c r="C396" s="51">
        <v>332218</v>
      </c>
      <c r="D396" s="64">
        <f t="shared" ref="D396:D426" si="171">IFERROR(ROUND(AVERAGE(E396:L396),1),"")</f>
        <v>35</v>
      </c>
      <c r="E396" s="12">
        <v>33.5</v>
      </c>
      <c r="F396" s="12">
        <v>36.5</v>
      </c>
      <c r="G396" s="12"/>
      <c r="H396" s="12"/>
      <c r="I396" s="12"/>
      <c r="J396" s="12"/>
      <c r="K396" s="12"/>
      <c r="L396" s="12"/>
      <c r="M396" s="74">
        <f t="shared" ref="M396:M426" si="172">IFERROR(ROUND(AVERAGE(N396:U396),1),"")</f>
        <v>7.2</v>
      </c>
      <c r="N396" s="83">
        <v>7.19</v>
      </c>
      <c r="O396" s="83">
        <v>7.18</v>
      </c>
      <c r="P396" s="83"/>
      <c r="Q396" s="83"/>
      <c r="R396" s="83"/>
      <c r="S396" s="83"/>
      <c r="T396" s="83"/>
      <c r="U396" s="83"/>
      <c r="V396" s="5" t="str">
        <f t="shared" ref="V396:V426" si="173">IFERROR(ROUND(AVERAGE(W396:AD396),1),"")</f>
        <v/>
      </c>
      <c r="W396" s="41" t="s">
        <v>103</v>
      </c>
      <c r="X396" s="41" t="s">
        <v>103</v>
      </c>
      <c r="Y396" s="41"/>
      <c r="Z396" s="41"/>
      <c r="AA396" s="41"/>
      <c r="AB396" s="41"/>
      <c r="AC396" s="41"/>
      <c r="AD396" s="41"/>
      <c r="AE396" s="5" t="str">
        <f t="shared" ref="AE396:AE426" si="174">IFERROR(ROUND(AVERAGE(AF396:AM396),1),"")</f>
        <v/>
      </c>
      <c r="AF396" s="41" t="s">
        <v>103</v>
      </c>
      <c r="AG396" s="41" t="s">
        <v>103</v>
      </c>
      <c r="AH396" s="41"/>
      <c r="AI396" s="41"/>
      <c r="AJ396" s="41"/>
      <c r="AK396" s="41"/>
      <c r="AL396" s="41"/>
      <c r="AM396" s="41"/>
      <c r="AN396" s="41">
        <v>27.166882276843467</v>
      </c>
      <c r="AO396" s="41">
        <v>773</v>
      </c>
      <c r="AP396" s="110"/>
      <c r="AQ396" s="111"/>
      <c r="AR396" s="126" t="str">
        <f t="shared" ref="AR396:AR426" si="175">IFERROR(AQ396/AP396*100,"")</f>
        <v/>
      </c>
      <c r="AS396" s="126" t="str">
        <f t="shared" ref="AS396:AS426" si="176">IFERROR(100-AR396,"")</f>
        <v/>
      </c>
      <c r="AT396" s="127">
        <v>897</v>
      </c>
      <c r="AU396" s="128"/>
      <c r="AV396" s="129"/>
      <c r="AW396" s="126" t="str">
        <f t="shared" ref="AW396:AW426" si="177">IFERROR(AV396/AU396*100,"")</f>
        <v/>
      </c>
      <c r="AX396" s="126" t="str">
        <f t="shared" ref="AX396:AX426" si="178">IFERROR(100-AW396,"")</f>
        <v/>
      </c>
      <c r="AY396" s="64" t="str">
        <f t="shared" ref="AY396:AY426" si="179">IFERROR((1-((AW396*AS396)/(AX396*AR396)))*100,"")</f>
        <v/>
      </c>
      <c r="AZ396" s="97">
        <v>79.709999999999994</v>
      </c>
      <c r="BA396" s="68"/>
      <c r="BB396" s="68"/>
      <c r="BC396" s="68"/>
      <c r="BD396" s="68"/>
      <c r="BE396" s="15"/>
      <c r="BF396" s="5">
        <f t="shared" ref="BF396:BF426" si="180">IF(SUM(BG396:BM396)=0,"",SUM(BG396:BM396))</f>
        <v>14881</v>
      </c>
      <c r="BG396" s="41">
        <v>6386</v>
      </c>
      <c r="BH396" s="42">
        <v>2351</v>
      </c>
      <c r="BI396" s="42"/>
      <c r="BJ396" s="42"/>
      <c r="BK396" s="42">
        <v>6144</v>
      </c>
      <c r="BL396" s="42"/>
      <c r="BM396" s="15"/>
    </row>
    <row r="397" spans="1:65" outlineLevel="5" x14ac:dyDescent="0.3">
      <c r="A397" s="22">
        <f t="shared" si="166"/>
        <v>12</v>
      </c>
      <c r="B397" s="9">
        <f t="shared" si="151"/>
        <v>45628</v>
      </c>
      <c r="C397" s="51">
        <v>320435</v>
      </c>
      <c r="D397" s="64">
        <f t="shared" si="171"/>
        <v>36.299999999999997</v>
      </c>
      <c r="E397" s="12">
        <v>35.5</v>
      </c>
      <c r="F397" s="12">
        <v>37</v>
      </c>
      <c r="G397" s="12"/>
      <c r="H397" s="12"/>
      <c r="I397" s="12"/>
      <c r="J397" s="12"/>
      <c r="K397" s="12"/>
      <c r="L397" s="12"/>
      <c r="M397" s="74">
        <f t="shared" si="172"/>
        <v>7.2</v>
      </c>
      <c r="N397" s="83">
        <v>7.18</v>
      </c>
      <c r="O397" s="83">
        <v>7.19</v>
      </c>
      <c r="P397" s="83"/>
      <c r="Q397" s="83"/>
      <c r="R397" s="83"/>
      <c r="S397" s="83"/>
      <c r="T397" s="83"/>
      <c r="U397" s="83"/>
      <c r="V397" s="5" t="str">
        <f t="shared" si="173"/>
        <v/>
      </c>
      <c r="W397" s="41" t="s">
        <v>103</v>
      </c>
      <c r="X397" s="41" t="s">
        <v>103</v>
      </c>
      <c r="Y397" s="41"/>
      <c r="Z397" s="41"/>
      <c r="AA397" s="41"/>
      <c r="AB397" s="41"/>
      <c r="AC397" s="41"/>
      <c r="AD397" s="41"/>
      <c r="AE397" s="5" t="str">
        <f t="shared" si="174"/>
        <v/>
      </c>
      <c r="AF397" s="41" t="s">
        <v>103</v>
      </c>
      <c r="AG397" s="41" t="s">
        <v>103</v>
      </c>
      <c r="AH397" s="41"/>
      <c r="AI397" s="41"/>
      <c r="AJ397" s="41"/>
      <c r="AK397" s="41"/>
      <c r="AL397" s="41"/>
      <c r="AM397" s="41"/>
      <c r="AN397" s="41">
        <v>33.123028391167189</v>
      </c>
      <c r="AO397" s="41">
        <v>634</v>
      </c>
      <c r="AP397" s="110"/>
      <c r="AQ397" s="111"/>
      <c r="AR397" s="126" t="str">
        <f t="shared" si="175"/>
        <v/>
      </c>
      <c r="AS397" s="126" t="str">
        <f t="shared" si="176"/>
        <v/>
      </c>
      <c r="AT397" s="127">
        <v>813</v>
      </c>
      <c r="AU397" s="128"/>
      <c r="AV397" s="129"/>
      <c r="AW397" s="126" t="str">
        <f t="shared" si="177"/>
        <v/>
      </c>
      <c r="AX397" s="126" t="str">
        <f t="shared" si="178"/>
        <v/>
      </c>
      <c r="AY397" s="64" t="str">
        <f t="shared" si="179"/>
        <v/>
      </c>
      <c r="AZ397" s="97">
        <v>81.569999999999993</v>
      </c>
      <c r="BA397" s="68"/>
      <c r="BB397" s="68"/>
      <c r="BC397" s="68"/>
      <c r="BD397" s="68"/>
      <c r="BE397" s="15"/>
      <c r="BF397" s="5">
        <f t="shared" si="180"/>
        <v>12425</v>
      </c>
      <c r="BG397" s="41">
        <v>6627</v>
      </c>
      <c r="BH397" s="42">
        <v>0</v>
      </c>
      <c r="BI397" s="42"/>
      <c r="BJ397" s="42"/>
      <c r="BK397" s="42">
        <v>5798</v>
      </c>
      <c r="BL397" s="42"/>
      <c r="BM397" s="15"/>
    </row>
    <row r="398" spans="1:65" outlineLevel="5" x14ac:dyDescent="0.3">
      <c r="A398" s="22">
        <f t="shared" si="166"/>
        <v>12</v>
      </c>
      <c r="B398" s="9">
        <f t="shared" si="151"/>
        <v>45629</v>
      </c>
      <c r="C398" s="51">
        <v>311468</v>
      </c>
      <c r="D398" s="64">
        <f t="shared" si="171"/>
        <v>34</v>
      </c>
      <c r="E398" s="12">
        <v>33</v>
      </c>
      <c r="F398" s="12">
        <v>35</v>
      </c>
      <c r="G398" s="12"/>
      <c r="H398" s="12"/>
      <c r="I398" s="12"/>
      <c r="J398" s="12"/>
      <c r="K398" s="12"/>
      <c r="L398" s="12"/>
      <c r="M398" s="74">
        <f t="shared" si="172"/>
        <v>7.2</v>
      </c>
      <c r="N398" s="83">
        <v>7.21</v>
      </c>
      <c r="O398" s="83">
        <v>7.19</v>
      </c>
      <c r="P398" s="83"/>
      <c r="Q398" s="83"/>
      <c r="R398" s="83"/>
      <c r="S398" s="83"/>
      <c r="T398" s="83"/>
      <c r="U398" s="83"/>
      <c r="V398" s="5" t="str">
        <f t="shared" si="173"/>
        <v/>
      </c>
      <c r="W398" s="41" t="s">
        <v>103</v>
      </c>
      <c r="X398" s="41" t="s">
        <v>103</v>
      </c>
      <c r="Y398" s="41"/>
      <c r="Z398" s="41"/>
      <c r="AA398" s="41"/>
      <c r="AB398" s="41"/>
      <c r="AC398" s="41"/>
      <c r="AD398" s="41"/>
      <c r="AE398" s="5" t="str">
        <f t="shared" si="174"/>
        <v/>
      </c>
      <c r="AF398" s="41" t="s">
        <v>103</v>
      </c>
      <c r="AG398" s="41" t="s">
        <v>103</v>
      </c>
      <c r="AH398" s="41"/>
      <c r="AI398" s="41"/>
      <c r="AJ398" s="41"/>
      <c r="AK398" s="41"/>
      <c r="AL398" s="41"/>
      <c r="AM398" s="41"/>
      <c r="AN398" s="41">
        <v>26.683608640406607</v>
      </c>
      <c r="AO398" s="41">
        <v>787</v>
      </c>
      <c r="AP398" s="110"/>
      <c r="AQ398" s="111"/>
      <c r="AR398" s="126" t="str">
        <f t="shared" si="175"/>
        <v/>
      </c>
      <c r="AS398" s="126" t="str">
        <f t="shared" si="176"/>
        <v/>
      </c>
      <c r="AT398" s="127">
        <v>909</v>
      </c>
      <c r="AU398" s="128"/>
      <c r="AV398" s="129"/>
      <c r="AW398" s="126" t="str">
        <f t="shared" si="177"/>
        <v/>
      </c>
      <c r="AX398" s="126" t="str">
        <f t="shared" si="178"/>
        <v/>
      </c>
      <c r="AY398" s="64" t="str">
        <f t="shared" si="179"/>
        <v/>
      </c>
      <c r="AZ398" s="97">
        <v>80.819999999999993</v>
      </c>
      <c r="BA398" s="68"/>
      <c r="BB398" s="68"/>
      <c r="BC398" s="68"/>
      <c r="BD398" s="68"/>
      <c r="BE398" s="15"/>
      <c r="BF398" s="5">
        <f t="shared" si="180"/>
        <v>9828</v>
      </c>
      <c r="BG398" s="41">
        <v>2676</v>
      </c>
      <c r="BH398" s="42">
        <v>1406</v>
      </c>
      <c r="BI398" s="42"/>
      <c r="BJ398" s="42"/>
      <c r="BK398" s="42">
        <v>5746</v>
      </c>
      <c r="BL398" s="42"/>
      <c r="BM398" s="15"/>
    </row>
    <row r="399" spans="1:65" outlineLevel="5" x14ac:dyDescent="0.3">
      <c r="A399" s="22">
        <f t="shared" si="166"/>
        <v>12</v>
      </c>
      <c r="B399" s="9">
        <f t="shared" si="151"/>
        <v>45630</v>
      </c>
      <c r="C399" s="51">
        <v>305901</v>
      </c>
      <c r="D399" s="64">
        <f t="shared" si="171"/>
        <v>34.5</v>
      </c>
      <c r="E399" s="12">
        <v>34</v>
      </c>
      <c r="F399" s="12">
        <v>35</v>
      </c>
      <c r="G399" s="12"/>
      <c r="H399" s="12"/>
      <c r="I399" s="12"/>
      <c r="J399" s="12"/>
      <c r="K399" s="12"/>
      <c r="L399" s="12"/>
      <c r="M399" s="74">
        <f t="shared" si="172"/>
        <v>7.2</v>
      </c>
      <c r="N399" s="83">
        <v>7.16</v>
      </c>
      <c r="O399" s="83">
        <v>7.2</v>
      </c>
      <c r="P399" s="83"/>
      <c r="Q399" s="83"/>
      <c r="R399" s="83"/>
      <c r="S399" s="83"/>
      <c r="T399" s="83"/>
      <c r="U399" s="83"/>
      <c r="V399" s="5" t="str">
        <f t="shared" si="173"/>
        <v/>
      </c>
      <c r="W399" s="41" t="s">
        <v>103</v>
      </c>
      <c r="X399" s="41" t="s">
        <v>103</v>
      </c>
      <c r="Y399" s="41"/>
      <c r="Z399" s="41"/>
      <c r="AA399" s="41"/>
      <c r="AB399" s="41"/>
      <c r="AC399" s="41"/>
      <c r="AD399" s="41"/>
      <c r="AE399" s="5" t="str">
        <f t="shared" si="174"/>
        <v/>
      </c>
      <c r="AF399" s="41" t="s">
        <v>103</v>
      </c>
      <c r="AG399" s="41" t="s">
        <v>103</v>
      </c>
      <c r="AH399" s="41"/>
      <c r="AI399" s="41"/>
      <c r="AJ399" s="41"/>
      <c r="AK399" s="41"/>
      <c r="AL399" s="41"/>
      <c r="AM399" s="41"/>
      <c r="AN399" s="41">
        <v>25.990099009900991</v>
      </c>
      <c r="AO399" s="41">
        <v>808</v>
      </c>
      <c r="AP399" s="110"/>
      <c r="AQ399" s="111"/>
      <c r="AR399" s="126" t="str">
        <f t="shared" si="175"/>
        <v/>
      </c>
      <c r="AS399" s="126" t="str">
        <f t="shared" si="176"/>
        <v/>
      </c>
      <c r="AT399" s="127">
        <v>968</v>
      </c>
      <c r="AU399" s="128"/>
      <c r="AV399" s="129"/>
      <c r="AW399" s="126" t="str">
        <f t="shared" si="177"/>
        <v/>
      </c>
      <c r="AX399" s="126" t="str">
        <f t="shared" si="178"/>
        <v/>
      </c>
      <c r="AY399" s="64" t="str">
        <f t="shared" si="179"/>
        <v/>
      </c>
      <c r="AZ399" s="97">
        <v>82.6</v>
      </c>
      <c r="BA399" s="68"/>
      <c r="BB399" s="68"/>
      <c r="BC399" s="68"/>
      <c r="BD399" s="68"/>
      <c r="BE399" s="15"/>
      <c r="BF399" s="5">
        <f t="shared" si="180"/>
        <v>14035</v>
      </c>
      <c r="BG399" s="41">
        <v>5383</v>
      </c>
      <c r="BH399" s="42">
        <v>2352</v>
      </c>
      <c r="BI399" s="42"/>
      <c r="BJ399" s="42"/>
      <c r="BK399" s="42">
        <v>6300</v>
      </c>
      <c r="BL399" s="42"/>
      <c r="BM399" s="15"/>
    </row>
    <row r="400" spans="1:65" outlineLevel="5" x14ac:dyDescent="0.3">
      <c r="A400" s="22">
        <f t="shared" si="166"/>
        <v>12</v>
      </c>
      <c r="B400" s="9">
        <f t="shared" si="151"/>
        <v>45631</v>
      </c>
      <c r="C400" s="51">
        <v>304267</v>
      </c>
      <c r="D400" s="64">
        <f t="shared" si="171"/>
        <v>35</v>
      </c>
      <c r="E400" s="12">
        <v>35</v>
      </c>
      <c r="F400" s="12">
        <v>35</v>
      </c>
      <c r="G400" s="12"/>
      <c r="H400" s="12"/>
      <c r="I400" s="12"/>
      <c r="J400" s="12"/>
      <c r="K400" s="12"/>
      <c r="L400" s="12"/>
      <c r="M400" s="74">
        <f t="shared" si="172"/>
        <v>7.2</v>
      </c>
      <c r="N400" s="83">
        <v>7.16</v>
      </c>
      <c r="O400" s="83">
        <v>7.19</v>
      </c>
      <c r="P400" s="83"/>
      <c r="Q400" s="83"/>
      <c r="R400" s="83"/>
      <c r="S400" s="83"/>
      <c r="T400" s="83"/>
      <c r="U400" s="83"/>
      <c r="V400" s="5">
        <f t="shared" si="173"/>
        <v>216</v>
      </c>
      <c r="W400" s="41">
        <v>268</v>
      </c>
      <c r="X400" s="41">
        <v>164</v>
      </c>
      <c r="Y400" s="41"/>
      <c r="Z400" s="41"/>
      <c r="AA400" s="41"/>
      <c r="AB400" s="41"/>
      <c r="AC400" s="41"/>
      <c r="AD400" s="41"/>
      <c r="AE400" s="5">
        <f t="shared" si="174"/>
        <v>4675</v>
      </c>
      <c r="AF400" s="41">
        <v>4440</v>
      </c>
      <c r="AG400" s="41">
        <v>4910</v>
      </c>
      <c r="AH400" s="41"/>
      <c r="AI400" s="41"/>
      <c r="AJ400" s="41"/>
      <c r="AK400" s="41"/>
      <c r="AL400" s="41"/>
      <c r="AM400" s="41"/>
      <c r="AN400" s="41">
        <v>27.450980392156861</v>
      </c>
      <c r="AO400" s="41">
        <v>765</v>
      </c>
      <c r="AP400" s="110">
        <v>3.19</v>
      </c>
      <c r="AQ400" s="111">
        <v>2.59</v>
      </c>
      <c r="AR400" s="126">
        <f t="shared" si="175"/>
        <v>81.191222570532915</v>
      </c>
      <c r="AS400" s="126">
        <f t="shared" si="176"/>
        <v>18.808777429467085</v>
      </c>
      <c r="AT400" s="127">
        <v>942</v>
      </c>
      <c r="AU400" s="128">
        <v>2.94</v>
      </c>
      <c r="AV400" s="129">
        <v>1.92</v>
      </c>
      <c r="AW400" s="126">
        <f t="shared" si="177"/>
        <v>65.306122448979593</v>
      </c>
      <c r="AX400" s="126">
        <f t="shared" si="178"/>
        <v>34.693877551020407</v>
      </c>
      <c r="AY400" s="64">
        <f t="shared" si="179"/>
        <v>56.393368158074033</v>
      </c>
      <c r="AZ400" s="97">
        <v>82.19</v>
      </c>
      <c r="BA400" s="68"/>
      <c r="BB400" s="68"/>
      <c r="BC400" s="68"/>
      <c r="BD400" s="68"/>
      <c r="BE400" s="15"/>
      <c r="BF400" s="5">
        <f t="shared" si="180"/>
        <v>12936</v>
      </c>
      <c r="BG400" s="41">
        <v>4300</v>
      </c>
      <c r="BH400" s="42">
        <v>2352</v>
      </c>
      <c r="BI400" s="42"/>
      <c r="BJ400" s="42"/>
      <c r="BK400" s="42">
        <v>6284</v>
      </c>
      <c r="BL400" s="42"/>
      <c r="BM400" s="15"/>
    </row>
    <row r="401" spans="1:65" outlineLevel="5" x14ac:dyDescent="0.3">
      <c r="A401" s="22">
        <f t="shared" si="166"/>
        <v>12</v>
      </c>
      <c r="B401" s="9">
        <f t="shared" si="151"/>
        <v>45632</v>
      </c>
      <c r="C401" s="51">
        <v>305006</v>
      </c>
      <c r="D401" s="64">
        <f t="shared" si="171"/>
        <v>35</v>
      </c>
      <c r="E401" s="12">
        <v>34</v>
      </c>
      <c r="F401" s="12">
        <v>36</v>
      </c>
      <c r="G401" s="12"/>
      <c r="H401" s="12"/>
      <c r="I401" s="12"/>
      <c r="J401" s="12"/>
      <c r="K401" s="12"/>
      <c r="L401" s="12"/>
      <c r="M401" s="74">
        <f t="shared" si="172"/>
        <v>7.2</v>
      </c>
      <c r="N401" s="83">
        <v>7.17</v>
      </c>
      <c r="O401" s="83">
        <v>7.15</v>
      </c>
      <c r="P401" s="83"/>
      <c r="Q401" s="83"/>
      <c r="R401" s="83"/>
      <c r="S401" s="83"/>
      <c r="T401" s="83"/>
      <c r="U401" s="83"/>
      <c r="V401" s="5" t="str">
        <f t="shared" si="173"/>
        <v/>
      </c>
      <c r="W401" s="41" t="s">
        <v>103</v>
      </c>
      <c r="X401" s="41" t="s">
        <v>103</v>
      </c>
      <c r="Y401" s="41"/>
      <c r="Z401" s="41"/>
      <c r="AA401" s="41"/>
      <c r="AB401" s="41"/>
      <c r="AC401" s="41"/>
      <c r="AD401" s="41"/>
      <c r="AE401" s="5" t="str">
        <f t="shared" si="174"/>
        <v/>
      </c>
      <c r="AF401" s="41" t="s">
        <v>103</v>
      </c>
      <c r="AG401" s="41" t="s">
        <v>103</v>
      </c>
      <c r="AH401" s="41"/>
      <c r="AI401" s="41"/>
      <c r="AJ401" s="41"/>
      <c r="AK401" s="41"/>
      <c r="AL401" s="41"/>
      <c r="AM401" s="41"/>
      <c r="AN401" s="41">
        <v>23.542600896860986</v>
      </c>
      <c r="AO401" s="41">
        <v>892</v>
      </c>
      <c r="AP401" s="110"/>
      <c r="AQ401" s="111"/>
      <c r="AR401" s="126" t="str">
        <f t="shared" si="175"/>
        <v/>
      </c>
      <c r="AS401" s="126" t="str">
        <f t="shared" si="176"/>
        <v/>
      </c>
      <c r="AT401" s="127">
        <v>1040</v>
      </c>
      <c r="AU401" s="128"/>
      <c r="AV401" s="129"/>
      <c r="AW401" s="126" t="str">
        <f t="shared" si="177"/>
        <v/>
      </c>
      <c r="AX401" s="126" t="str">
        <f t="shared" si="178"/>
        <v/>
      </c>
      <c r="AY401" s="64" t="str">
        <f t="shared" si="179"/>
        <v/>
      </c>
      <c r="AZ401" s="97">
        <v>82.05</v>
      </c>
      <c r="BA401" s="68">
        <v>63.2</v>
      </c>
      <c r="BB401" s="68">
        <v>36.299999999999997</v>
      </c>
      <c r="BC401" s="68">
        <v>977</v>
      </c>
      <c r="BD401" s="68"/>
      <c r="BE401" s="15"/>
      <c r="BF401" s="5">
        <f t="shared" si="180"/>
        <v>12750</v>
      </c>
      <c r="BG401" s="41">
        <v>4107</v>
      </c>
      <c r="BH401" s="42">
        <v>2352</v>
      </c>
      <c r="BI401" s="42"/>
      <c r="BJ401" s="42"/>
      <c r="BK401" s="42">
        <v>6291</v>
      </c>
      <c r="BL401" s="42"/>
      <c r="BM401" s="15"/>
    </row>
    <row r="402" spans="1:65" outlineLevel="5" x14ac:dyDescent="0.3">
      <c r="A402" s="22">
        <f t="shared" si="166"/>
        <v>12</v>
      </c>
      <c r="B402" s="9">
        <f t="shared" si="151"/>
        <v>45633</v>
      </c>
      <c r="C402" s="51">
        <v>302392</v>
      </c>
      <c r="D402" s="64">
        <f t="shared" si="171"/>
        <v>35.299999999999997</v>
      </c>
      <c r="E402" s="12">
        <v>35</v>
      </c>
      <c r="F402" s="12">
        <v>35.5</v>
      </c>
      <c r="G402" s="12"/>
      <c r="H402" s="12"/>
      <c r="I402" s="12"/>
      <c r="J402" s="12"/>
      <c r="K402" s="12"/>
      <c r="L402" s="12"/>
      <c r="M402" s="74">
        <f t="shared" si="172"/>
        <v>7.2</v>
      </c>
      <c r="N402" s="83">
        <v>7.21</v>
      </c>
      <c r="O402" s="83">
        <v>7.17</v>
      </c>
      <c r="P402" s="83"/>
      <c r="Q402" s="83"/>
      <c r="R402" s="83"/>
      <c r="S402" s="83"/>
      <c r="T402" s="83"/>
      <c r="U402" s="83"/>
      <c r="V402" s="5" t="str">
        <f t="shared" si="173"/>
        <v/>
      </c>
      <c r="W402" s="41" t="s">
        <v>103</v>
      </c>
      <c r="X402" s="41" t="s">
        <v>103</v>
      </c>
      <c r="Y402" s="41"/>
      <c r="Z402" s="41"/>
      <c r="AA402" s="41"/>
      <c r="AB402" s="41"/>
      <c r="AC402" s="41"/>
      <c r="AD402" s="41"/>
      <c r="AE402" s="5" t="str">
        <f t="shared" si="174"/>
        <v/>
      </c>
      <c r="AF402" s="41" t="s">
        <v>103</v>
      </c>
      <c r="AG402" s="41" t="s">
        <v>103</v>
      </c>
      <c r="AH402" s="41"/>
      <c r="AI402" s="41"/>
      <c r="AJ402" s="41"/>
      <c r="AK402" s="41"/>
      <c r="AL402" s="41"/>
      <c r="AM402" s="41"/>
      <c r="AN402" s="41">
        <v>29.411764705882351</v>
      </c>
      <c r="AO402" s="41">
        <v>714</v>
      </c>
      <c r="AP402" s="110"/>
      <c r="AQ402" s="111"/>
      <c r="AR402" s="126" t="str">
        <f t="shared" si="175"/>
        <v/>
      </c>
      <c r="AS402" s="126" t="str">
        <f t="shared" si="176"/>
        <v/>
      </c>
      <c r="AT402" s="127">
        <v>913</v>
      </c>
      <c r="AU402" s="128"/>
      <c r="AV402" s="129"/>
      <c r="AW402" s="126" t="str">
        <f t="shared" si="177"/>
        <v/>
      </c>
      <c r="AX402" s="126" t="str">
        <f t="shared" si="178"/>
        <v/>
      </c>
      <c r="AY402" s="64" t="str">
        <f t="shared" si="179"/>
        <v/>
      </c>
      <c r="AZ402" s="97">
        <v>81.16</v>
      </c>
      <c r="BA402" s="68"/>
      <c r="BB402" s="68"/>
      <c r="BC402" s="68"/>
      <c r="BD402" s="68"/>
      <c r="BE402" s="15"/>
      <c r="BF402" s="5">
        <f t="shared" si="180"/>
        <v>12443</v>
      </c>
      <c r="BG402" s="41">
        <v>3774</v>
      </c>
      <c r="BH402" s="42">
        <v>2352</v>
      </c>
      <c r="BI402" s="42"/>
      <c r="BJ402" s="42"/>
      <c r="BK402" s="42">
        <v>6317</v>
      </c>
      <c r="BL402" s="42"/>
      <c r="BM402" s="15"/>
    </row>
    <row r="403" spans="1:65" outlineLevel="5" x14ac:dyDescent="0.3">
      <c r="A403" s="22">
        <f t="shared" si="166"/>
        <v>12</v>
      </c>
      <c r="B403" s="9">
        <f t="shared" si="151"/>
        <v>45634</v>
      </c>
      <c r="C403" s="51">
        <v>296262</v>
      </c>
      <c r="D403" s="64">
        <f t="shared" si="171"/>
        <v>35</v>
      </c>
      <c r="E403" s="12">
        <v>35</v>
      </c>
      <c r="F403" s="12">
        <v>35</v>
      </c>
      <c r="G403" s="12"/>
      <c r="H403" s="12"/>
      <c r="I403" s="12"/>
      <c r="J403" s="12"/>
      <c r="K403" s="12"/>
      <c r="L403" s="12"/>
      <c r="M403" s="74">
        <f t="shared" si="172"/>
        <v>7.2</v>
      </c>
      <c r="N403" s="83">
        <v>7.22</v>
      </c>
      <c r="O403" s="83">
        <v>7.21</v>
      </c>
      <c r="P403" s="83"/>
      <c r="Q403" s="83"/>
      <c r="R403" s="83"/>
      <c r="S403" s="83"/>
      <c r="T403" s="83"/>
      <c r="U403" s="83"/>
      <c r="V403" s="5" t="str">
        <f t="shared" si="173"/>
        <v/>
      </c>
      <c r="W403" s="41" t="s">
        <v>103</v>
      </c>
      <c r="X403" s="41" t="s">
        <v>103</v>
      </c>
      <c r="Y403" s="41"/>
      <c r="Z403" s="41"/>
      <c r="AA403" s="41"/>
      <c r="AB403" s="41"/>
      <c r="AC403" s="41"/>
      <c r="AD403" s="41"/>
      <c r="AE403" s="5" t="str">
        <f t="shared" si="174"/>
        <v/>
      </c>
      <c r="AF403" s="41" t="s">
        <v>103</v>
      </c>
      <c r="AG403" s="41" t="s">
        <v>103</v>
      </c>
      <c r="AH403" s="41"/>
      <c r="AI403" s="41"/>
      <c r="AJ403" s="41"/>
      <c r="AK403" s="41"/>
      <c r="AL403" s="41"/>
      <c r="AM403" s="41"/>
      <c r="AN403" s="41">
        <v>29.085872576177284</v>
      </c>
      <c r="AO403" s="41">
        <v>722</v>
      </c>
      <c r="AP403" s="110"/>
      <c r="AQ403" s="111"/>
      <c r="AR403" s="126" t="str">
        <f t="shared" si="175"/>
        <v/>
      </c>
      <c r="AS403" s="126" t="str">
        <f t="shared" si="176"/>
        <v/>
      </c>
      <c r="AT403" s="127">
        <v>852</v>
      </c>
      <c r="AU403" s="128"/>
      <c r="AV403" s="129"/>
      <c r="AW403" s="126" t="str">
        <f t="shared" si="177"/>
        <v/>
      </c>
      <c r="AX403" s="126" t="str">
        <f t="shared" si="178"/>
        <v/>
      </c>
      <c r="AY403" s="64" t="str">
        <f t="shared" si="179"/>
        <v/>
      </c>
      <c r="AZ403" s="97">
        <v>80.209999999999994</v>
      </c>
      <c r="BA403" s="68"/>
      <c r="BB403" s="68"/>
      <c r="BC403" s="68"/>
      <c r="BD403" s="68"/>
      <c r="BE403" s="15"/>
      <c r="BF403" s="5">
        <f t="shared" si="180"/>
        <v>12756</v>
      </c>
      <c r="BG403" s="41">
        <v>4083</v>
      </c>
      <c r="BH403" s="42">
        <v>2352</v>
      </c>
      <c r="BI403" s="42"/>
      <c r="BJ403" s="42"/>
      <c r="BK403" s="42">
        <v>6321</v>
      </c>
      <c r="BL403" s="42"/>
      <c r="BM403" s="15"/>
    </row>
    <row r="404" spans="1:65" outlineLevel="5" x14ac:dyDescent="0.3">
      <c r="A404" s="22">
        <f t="shared" si="166"/>
        <v>12</v>
      </c>
      <c r="B404" s="9">
        <f t="shared" si="151"/>
        <v>45635</v>
      </c>
      <c r="C404" s="51">
        <v>305129</v>
      </c>
      <c r="D404" s="64">
        <f t="shared" si="171"/>
        <v>35.5</v>
      </c>
      <c r="E404" s="12">
        <v>34</v>
      </c>
      <c r="F404" s="12">
        <v>37</v>
      </c>
      <c r="G404" s="12"/>
      <c r="H404" s="12"/>
      <c r="I404" s="12"/>
      <c r="J404" s="12"/>
      <c r="K404" s="12"/>
      <c r="L404" s="12"/>
      <c r="M404" s="74">
        <f t="shared" si="172"/>
        <v>7.2</v>
      </c>
      <c r="N404" s="83">
        <v>7.22</v>
      </c>
      <c r="O404" s="83">
        <v>7.21</v>
      </c>
      <c r="P404" s="83"/>
      <c r="Q404" s="83"/>
      <c r="R404" s="83"/>
      <c r="S404" s="83"/>
      <c r="T404" s="83"/>
      <c r="U404" s="83"/>
      <c r="V404" s="5" t="str">
        <f t="shared" si="173"/>
        <v/>
      </c>
      <c r="W404" s="41" t="s">
        <v>103</v>
      </c>
      <c r="X404" s="41" t="s">
        <v>103</v>
      </c>
      <c r="Y404" s="41"/>
      <c r="Z404" s="41"/>
      <c r="AA404" s="41"/>
      <c r="AB404" s="41"/>
      <c r="AC404" s="41"/>
      <c r="AD404" s="41"/>
      <c r="AE404" s="5" t="str">
        <f t="shared" si="174"/>
        <v/>
      </c>
      <c r="AF404" s="41" t="s">
        <v>103</v>
      </c>
      <c r="AG404" s="41" t="s">
        <v>103</v>
      </c>
      <c r="AH404" s="41"/>
      <c r="AI404" s="41"/>
      <c r="AJ404" s="41"/>
      <c r="AK404" s="41"/>
      <c r="AL404" s="41"/>
      <c r="AM404" s="41"/>
      <c r="AN404" s="41">
        <v>29.453015427769987</v>
      </c>
      <c r="AO404" s="41">
        <v>713</v>
      </c>
      <c r="AP404" s="110"/>
      <c r="AQ404" s="111"/>
      <c r="AR404" s="126" t="str">
        <f t="shared" si="175"/>
        <v/>
      </c>
      <c r="AS404" s="126" t="str">
        <f t="shared" si="176"/>
        <v/>
      </c>
      <c r="AT404" s="127">
        <v>855</v>
      </c>
      <c r="AU404" s="128"/>
      <c r="AV404" s="129"/>
      <c r="AW404" s="126" t="str">
        <f t="shared" si="177"/>
        <v/>
      </c>
      <c r="AX404" s="126" t="str">
        <f t="shared" si="178"/>
        <v/>
      </c>
      <c r="AY404" s="64" t="str">
        <f t="shared" si="179"/>
        <v/>
      </c>
      <c r="AZ404" s="97">
        <v>80.209999999999994</v>
      </c>
      <c r="BA404" s="68"/>
      <c r="BB404" s="68"/>
      <c r="BC404" s="68"/>
      <c r="BD404" s="68"/>
      <c r="BE404" s="15"/>
      <c r="BF404" s="5">
        <f t="shared" si="180"/>
        <v>13509</v>
      </c>
      <c r="BG404" s="41">
        <v>4840</v>
      </c>
      <c r="BH404" s="42">
        <v>2351</v>
      </c>
      <c r="BI404" s="42"/>
      <c r="BJ404" s="42"/>
      <c r="BK404" s="42">
        <v>6318</v>
      </c>
      <c r="BL404" s="42"/>
      <c r="BM404" s="15"/>
    </row>
    <row r="405" spans="1:65" outlineLevel="5" x14ac:dyDescent="0.3">
      <c r="A405" s="22">
        <f t="shared" si="166"/>
        <v>12</v>
      </c>
      <c r="B405" s="9">
        <f t="shared" si="151"/>
        <v>45636</v>
      </c>
      <c r="C405" s="51">
        <v>292909</v>
      </c>
      <c r="D405" s="64">
        <f t="shared" si="171"/>
        <v>36.799999999999997</v>
      </c>
      <c r="E405" s="12">
        <v>37.5</v>
      </c>
      <c r="F405" s="12">
        <v>36</v>
      </c>
      <c r="G405" s="12"/>
      <c r="H405" s="12"/>
      <c r="I405" s="12"/>
      <c r="J405" s="12"/>
      <c r="K405" s="12"/>
      <c r="L405" s="12"/>
      <c r="M405" s="74">
        <f t="shared" si="172"/>
        <v>7.2</v>
      </c>
      <c r="N405" s="83">
        <v>7.16</v>
      </c>
      <c r="O405" s="83">
        <v>7.19</v>
      </c>
      <c r="P405" s="83"/>
      <c r="Q405" s="83"/>
      <c r="R405" s="83"/>
      <c r="S405" s="83"/>
      <c r="T405" s="83"/>
      <c r="U405" s="83"/>
      <c r="V405" s="5" t="str">
        <f t="shared" si="173"/>
        <v/>
      </c>
      <c r="W405" s="41" t="s">
        <v>103</v>
      </c>
      <c r="X405" s="41" t="s">
        <v>103</v>
      </c>
      <c r="Y405" s="41"/>
      <c r="Z405" s="41"/>
      <c r="AA405" s="41"/>
      <c r="AB405" s="41"/>
      <c r="AC405" s="41"/>
      <c r="AD405" s="41"/>
      <c r="AE405" s="5" t="str">
        <f t="shared" si="174"/>
        <v/>
      </c>
      <c r="AF405" s="41" t="s">
        <v>103</v>
      </c>
      <c r="AG405" s="41" t="s">
        <v>103</v>
      </c>
      <c r="AH405" s="41"/>
      <c r="AI405" s="41"/>
      <c r="AJ405" s="41"/>
      <c r="AK405" s="41"/>
      <c r="AL405" s="41"/>
      <c r="AM405" s="41"/>
      <c r="AN405" s="41">
        <v>36.585365853658537</v>
      </c>
      <c r="AO405" s="41">
        <v>574</v>
      </c>
      <c r="AP405" s="110"/>
      <c r="AQ405" s="111"/>
      <c r="AR405" s="126" t="str">
        <f t="shared" si="175"/>
        <v/>
      </c>
      <c r="AS405" s="126" t="str">
        <f t="shared" si="176"/>
        <v/>
      </c>
      <c r="AT405" s="127">
        <v>732</v>
      </c>
      <c r="AU405" s="128"/>
      <c r="AV405" s="129"/>
      <c r="AW405" s="126" t="str">
        <f t="shared" si="177"/>
        <v/>
      </c>
      <c r="AX405" s="126" t="str">
        <f t="shared" si="178"/>
        <v/>
      </c>
      <c r="AY405" s="64" t="str">
        <f t="shared" si="179"/>
        <v/>
      </c>
      <c r="AZ405" s="97">
        <v>82.07</v>
      </c>
      <c r="BA405" s="68"/>
      <c r="BB405" s="68"/>
      <c r="BC405" s="68"/>
      <c r="BD405" s="68"/>
      <c r="BE405" s="15"/>
      <c r="BF405" s="5">
        <f t="shared" si="180"/>
        <v>13532</v>
      </c>
      <c r="BG405" s="41">
        <v>7181</v>
      </c>
      <c r="BH405" s="42">
        <v>0</v>
      </c>
      <c r="BI405" s="42"/>
      <c r="BJ405" s="42"/>
      <c r="BK405" s="42">
        <v>6351</v>
      </c>
      <c r="BL405" s="42"/>
      <c r="BM405" s="15"/>
    </row>
    <row r="406" spans="1:65" outlineLevel="5" x14ac:dyDescent="0.3">
      <c r="A406" s="22">
        <f t="shared" si="166"/>
        <v>12</v>
      </c>
      <c r="B406" s="9">
        <f t="shared" si="151"/>
        <v>45637</v>
      </c>
      <c r="C406" s="51">
        <v>286552</v>
      </c>
      <c r="D406" s="64">
        <f t="shared" si="171"/>
        <v>35.5</v>
      </c>
      <c r="E406" s="12">
        <v>35</v>
      </c>
      <c r="F406" s="12">
        <v>36</v>
      </c>
      <c r="G406" s="12"/>
      <c r="H406" s="12"/>
      <c r="I406" s="12"/>
      <c r="J406" s="12"/>
      <c r="K406" s="12"/>
      <c r="L406" s="12"/>
      <c r="M406" s="74">
        <f t="shared" si="172"/>
        <v>7.2</v>
      </c>
      <c r="N406" s="83">
        <v>7.21</v>
      </c>
      <c r="O406" s="83">
        <v>7.21</v>
      </c>
      <c r="P406" s="83"/>
      <c r="Q406" s="83"/>
      <c r="R406" s="83"/>
      <c r="S406" s="83"/>
      <c r="T406" s="83"/>
      <c r="U406" s="83"/>
      <c r="V406" s="5" t="str">
        <f t="shared" si="173"/>
        <v/>
      </c>
      <c r="W406" s="41" t="s">
        <v>103</v>
      </c>
      <c r="X406" s="41" t="s">
        <v>103</v>
      </c>
      <c r="Y406" s="41"/>
      <c r="Z406" s="41"/>
      <c r="AA406" s="41"/>
      <c r="AB406" s="41"/>
      <c r="AC406" s="41"/>
      <c r="AD406" s="41"/>
      <c r="AE406" s="5" t="str">
        <f t="shared" si="174"/>
        <v/>
      </c>
      <c r="AF406" s="41" t="s">
        <v>103</v>
      </c>
      <c r="AG406" s="41" t="s">
        <v>103</v>
      </c>
      <c r="AH406" s="41"/>
      <c r="AI406" s="41"/>
      <c r="AJ406" s="41"/>
      <c r="AK406" s="41"/>
      <c r="AL406" s="41"/>
      <c r="AM406" s="41"/>
      <c r="AN406" s="41">
        <v>31.203566121842496</v>
      </c>
      <c r="AO406" s="41">
        <v>673</v>
      </c>
      <c r="AP406" s="110"/>
      <c r="AQ406" s="111"/>
      <c r="AR406" s="126" t="str">
        <f t="shared" si="175"/>
        <v/>
      </c>
      <c r="AS406" s="126" t="str">
        <f t="shared" si="176"/>
        <v/>
      </c>
      <c r="AT406" s="127">
        <v>786</v>
      </c>
      <c r="AU406" s="128"/>
      <c r="AV406" s="129"/>
      <c r="AW406" s="126" t="str">
        <f t="shared" si="177"/>
        <v/>
      </c>
      <c r="AX406" s="126" t="str">
        <f t="shared" si="178"/>
        <v/>
      </c>
      <c r="AY406" s="64" t="str">
        <f t="shared" si="179"/>
        <v/>
      </c>
      <c r="AZ406" s="97">
        <v>81.97</v>
      </c>
      <c r="BA406" s="68"/>
      <c r="BB406" s="68"/>
      <c r="BC406" s="68"/>
      <c r="BD406" s="68"/>
      <c r="BE406" s="15"/>
      <c r="BF406" s="5">
        <f t="shared" si="180"/>
        <v>12345</v>
      </c>
      <c r="BG406" s="41">
        <v>6050</v>
      </c>
      <c r="BH406" s="42">
        <v>0</v>
      </c>
      <c r="BI406" s="42"/>
      <c r="BJ406" s="42"/>
      <c r="BK406" s="42">
        <v>6295</v>
      </c>
      <c r="BL406" s="42"/>
      <c r="BM406" s="15"/>
    </row>
    <row r="407" spans="1:65" outlineLevel="5" x14ac:dyDescent="0.3">
      <c r="A407" s="22">
        <f t="shared" si="166"/>
        <v>12</v>
      </c>
      <c r="B407" s="9">
        <f t="shared" si="151"/>
        <v>45638</v>
      </c>
      <c r="C407" s="51">
        <v>298472</v>
      </c>
      <c r="D407" s="64">
        <f t="shared" si="171"/>
        <v>36.299999999999997</v>
      </c>
      <c r="E407" s="12">
        <v>36</v>
      </c>
      <c r="F407" s="12">
        <v>36.5</v>
      </c>
      <c r="G407" s="12"/>
      <c r="H407" s="12"/>
      <c r="I407" s="12"/>
      <c r="J407" s="12"/>
      <c r="K407" s="12"/>
      <c r="L407" s="12"/>
      <c r="M407" s="74">
        <f t="shared" si="172"/>
        <v>7.2</v>
      </c>
      <c r="N407" s="83">
        <v>7.19</v>
      </c>
      <c r="O407" s="83">
        <v>7.16</v>
      </c>
      <c r="P407" s="83"/>
      <c r="Q407" s="83"/>
      <c r="R407" s="83"/>
      <c r="S407" s="83"/>
      <c r="T407" s="83"/>
      <c r="U407" s="83"/>
      <c r="V407" s="5">
        <f t="shared" si="173"/>
        <v>161</v>
      </c>
      <c r="W407" s="41">
        <v>103</v>
      </c>
      <c r="X407" s="41">
        <v>219</v>
      </c>
      <c r="Y407" s="41"/>
      <c r="Z407" s="41"/>
      <c r="AA407" s="41"/>
      <c r="AB407" s="41"/>
      <c r="AC407" s="41"/>
      <c r="AD407" s="41"/>
      <c r="AE407" s="5">
        <f t="shared" si="174"/>
        <v>5695</v>
      </c>
      <c r="AF407" s="41">
        <v>5760</v>
      </c>
      <c r="AG407" s="41">
        <v>5630</v>
      </c>
      <c r="AH407" s="41"/>
      <c r="AI407" s="41"/>
      <c r="AJ407" s="41"/>
      <c r="AK407" s="41"/>
      <c r="AL407" s="41"/>
      <c r="AM407" s="41"/>
      <c r="AN407" s="41">
        <v>28.571428571428573</v>
      </c>
      <c r="AO407" s="41">
        <v>735</v>
      </c>
      <c r="AP407" s="110">
        <v>3.41</v>
      </c>
      <c r="AQ407" s="111">
        <v>2.6</v>
      </c>
      <c r="AR407" s="126">
        <f t="shared" si="175"/>
        <v>76.246334310850443</v>
      </c>
      <c r="AS407" s="126">
        <f t="shared" si="176"/>
        <v>23.753665689149557</v>
      </c>
      <c r="AT407" s="127">
        <v>834</v>
      </c>
      <c r="AU407" s="128">
        <v>2.93</v>
      </c>
      <c r="AV407" s="129">
        <v>1.9</v>
      </c>
      <c r="AW407" s="126">
        <f t="shared" si="177"/>
        <v>64.846416382252556</v>
      </c>
      <c r="AX407" s="126">
        <f t="shared" si="178"/>
        <v>35.153583617747444</v>
      </c>
      <c r="AY407" s="64">
        <f t="shared" si="179"/>
        <v>42.531740104555652</v>
      </c>
      <c r="AZ407" s="97">
        <v>81.33</v>
      </c>
      <c r="BA407" s="68"/>
      <c r="BB407" s="68"/>
      <c r="BC407" s="68"/>
      <c r="BD407" s="68"/>
      <c r="BE407" s="15"/>
      <c r="BF407" s="5">
        <f t="shared" si="180"/>
        <v>12295</v>
      </c>
      <c r="BG407" s="41">
        <v>3941</v>
      </c>
      <c r="BH407" s="42">
        <v>1959</v>
      </c>
      <c r="BI407" s="42"/>
      <c r="BJ407" s="42"/>
      <c r="BK407" s="42">
        <v>6395</v>
      </c>
      <c r="BL407" s="42"/>
      <c r="BM407" s="15"/>
    </row>
    <row r="408" spans="1:65" outlineLevel="5" x14ac:dyDescent="0.3">
      <c r="A408" s="22">
        <f t="shared" si="166"/>
        <v>12</v>
      </c>
      <c r="B408" s="9">
        <f t="shared" si="151"/>
        <v>45639</v>
      </c>
      <c r="C408" s="51">
        <v>298393</v>
      </c>
      <c r="D408" s="64">
        <f t="shared" si="171"/>
        <v>33.799999999999997</v>
      </c>
      <c r="E408" s="12">
        <v>33.5</v>
      </c>
      <c r="F408" s="12">
        <v>34</v>
      </c>
      <c r="G408" s="12"/>
      <c r="H408" s="12"/>
      <c r="I408" s="12"/>
      <c r="J408" s="12"/>
      <c r="K408" s="12"/>
      <c r="L408" s="12"/>
      <c r="M408" s="74">
        <f t="shared" si="172"/>
        <v>7.2</v>
      </c>
      <c r="N408" s="83">
        <v>7.16</v>
      </c>
      <c r="O408" s="83">
        <v>7.2</v>
      </c>
      <c r="P408" s="83"/>
      <c r="Q408" s="83"/>
      <c r="R408" s="83"/>
      <c r="S408" s="83"/>
      <c r="T408" s="83"/>
      <c r="U408" s="83"/>
      <c r="V408" s="5" t="str">
        <f t="shared" si="173"/>
        <v/>
      </c>
      <c r="W408" s="41" t="s">
        <v>103</v>
      </c>
      <c r="X408" s="41" t="s">
        <v>103</v>
      </c>
      <c r="Y408" s="41"/>
      <c r="Z408" s="41"/>
      <c r="AA408" s="41"/>
      <c r="AB408" s="41"/>
      <c r="AC408" s="41"/>
      <c r="AD408" s="41"/>
      <c r="AE408" s="5" t="str">
        <f t="shared" si="174"/>
        <v/>
      </c>
      <c r="AF408" s="41" t="s">
        <v>103</v>
      </c>
      <c r="AG408" s="41" t="s">
        <v>103</v>
      </c>
      <c r="AH408" s="41"/>
      <c r="AI408" s="41"/>
      <c r="AJ408" s="41"/>
      <c r="AK408" s="41"/>
      <c r="AL408" s="41"/>
      <c r="AM408" s="41"/>
      <c r="AN408" s="41">
        <v>28.532608695652176</v>
      </c>
      <c r="AO408" s="41">
        <v>736</v>
      </c>
      <c r="AP408" s="110"/>
      <c r="AQ408" s="111"/>
      <c r="AR408" s="126" t="str">
        <f t="shared" si="175"/>
        <v/>
      </c>
      <c r="AS408" s="126" t="str">
        <f t="shared" si="176"/>
        <v/>
      </c>
      <c r="AT408" s="127">
        <v>905</v>
      </c>
      <c r="AU408" s="128"/>
      <c r="AV408" s="129"/>
      <c r="AW408" s="126" t="str">
        <f t="shared" si="177"/>
        <v/>
      </c>
      <c r="AX408" s="126" t="str">
        <f t="shared" si="178"/>
        <v/>
      </c>
      <c r="AY408" s="64" t="str">
        <f t="shared" si="179"/>
        <v/>
      </c>
      <c r="AZ408" s="97">
        <v>81.209999999999994</v>
      </c>
      <c r="BA408" s="68">
        <v>63.6</v>
      </c>
      <c r="BB408" s="68">
        <v>35.700000000000003</v>
      </c>
      <c r="BC408" s="68">
        <v>2547</v>
      </c>
      <c r="BD408" s="68"/>
      <c r="BE408" s="15"/>
      <c r="BF408" s="5">
        <f t="shared" si="180"/>
        <v>13345</v>
      </c>
      <c r="BG408" s="41">
        <v>4574</v>
      </c>
      <c r="BH408" s="42">
        <v>2352</v>
      </c>
      <c r="BI408" s="42"/>
      <c r="BJ408" s="42"/>
      <c r="BK408" s="42">
        <v>6419</v>
      </c>
      <c r="BL408" s="42"/>
      <c r="BM408" s="15"/>
    </row>
    <row r="409" spans="1:65" outlineLevel="5" x14ac:dyDescent="0.3">
      <c r="A409" s="22">
        <f t="shared" si="166"/>
        <v>12</v>
      </c>
      <c r="B409" s="9">
        <f t="shared" si="151"/>
        <v>45640</v>
      </c>
      <c r="C409" s="51">
        <v>304179</v>
      </c>
      <c r="D409" s="64">
        <f t="shared" si="171"/>
        <v>34.5</v>
      </c>
      <c r="E409" s="12">
        <v>33</v>
      </c>
      <c r="F409" s="12">
        <v>36</v>
      </c>
      <c r="G409" s="12"/>
      <c r="H409" s="12"/>
      <c r="I409" s="12"/>
      <c r="J409" s="12"/>
      <c r="K409" s="12"/>
      <c r="L409" s="12"/>
      <c r="M409" s="74">
        <f t="shared" si="172"/>
        <v>7.2</v>
      </c>
      <c r="N409" s="83">
        <v>7.2</v>
      </c>
      <c r="O409" s="83">
        <v>7.2</v>
      </c>
      <c r="P409" s="83"/>
      <c r="Q409" s="83"/>
      <c r="R409" s="83"/>
      <c r="S409" s="83"/>
      <c r="T409" s="83"/>
      <c r="U409" s="83"/>
      <c r="V409" s="5" t="str">
        <f t="shared" si="173"/>
        <v/>
      </c>
      <c r="W409" s="41" t="s">
        <v>103</v>
      </c>
      <c r="X409" s="41" t="s">
        <v>103</v>
      </c>
      <c r="Y409" s="41"/>
      <c r="Z409" s="41"/>
      <c r="AA409" s="41"/>
      <c r="AB409" s="41"/>
      <c r="AC409" s="41"/>
      <c r="AD409" s="41"/>
      <c r="AE409" s="5" t="str">
        <f t="shared" si="174"/>
        <v/>
      </c>
      <c r="AF409" s="41" t="s">
        <v>103</v>
      </c>
      <c r="AG409" s="41" t="s">
        <v>103</v>
      </c>
      <c r="AH409" s="41"/>
      <c r="AI409" s="41"/>
      <c r="AJ409" s="41"/>
      <c r="AK409" s="41"/>
      <c r="AL409" s="41"/>
      <c r="AM409" s="41"/>
      <c r="AN409" s="41">
        <v>26.683608640406607</v>
      </c>
      <c r="AO409" s="41">
        <v>787</v>
      </c>
      <c r="AP409" s="110"/>
      <c r="AQ409" s="111"/>
      <c r="AR409" s="126" t="str">
        <f t="shared" si="175"/>
        <v/>
      </c>
      <c r="AS409" s="126" t="str">
        <f t="shared" si="176"/>
        <v/>
      </c>
      <c r="AT409" s="127">
        <v>922</v>
      </c>
      <c r="AU409" s="128"/>
      <c r="AV409" s="129"/>
      <c r="AW409" s="126" t="str">
        <f t="shared" si="177"/>
        <v/>
      </c>
      <c r="AX409" s="126" t="str">
        <f t="shared" si="178"/>
        <v/>
      </c>
      <c r="AY409" s="64" t="str">
        <f t="shared" si="179"/>
        <v/>
      </c>
      <c r="AZ409" s="97">
        <v>80.959999999999994</v>
      </c>
      <c r="BA409" s="68"/>
      <c r="BB409" s="68"/>
      <c r="BC409" s="68"/>
      <c r="BD409" s="68"/>
      <c r="BE409" s="15"/>
      <c r="BF409" s="5">
        <f t="shared" si="180"/>
        <v>12866</v>
      </c>
      <c r="BG409" s="41">
        <v>4070</v>
      </c>
      <c r="BH409" s="42">
        <v>2352</v>
      </c>
      <c r="BI409" s="42"/>
      <c r="BJ409" s="42"/>
      <c r="BK409" s="42">
        <v>6444</v>
      </c>
      <c r="BL409" s="42"/>
      <c r="BM409" s="15"/>
    </row>
    <row r="410" spans="1:65" outlineLevel="5" x14ac:dyDescent="0.3">
      <c r="A410" s="22">
        <f t="shared" si="166"/>
        <v>12</v>
      </c>
      <c r="B410" s="9">
        <f t="shared" si="151"/>
        <v>45641</v>
      </c>
      <c r="C410" s="51">
        <v>300978</v>
      </c>
      <c r="D410" s="64">
        <f t="shared" si="171"/>
        <v>33.5</v>
      </c>
      <c r="E410" s="12">
        <v>33</v>
      </c>
      <c r="F410" s="12">
        <v>34</v>
      </c>
      <c r="G410" s="12"/>
      <c r="H410" s="12"/>
      <c r="I410" s="12"/>
      <c r="J410" s="12"/>
      <c r="K410" s="12"/>
      <c r="L410" s="12"/>
      <c r="M410" s="74">
        <f t="shared" si="172"/>
        <v>7.2</v>
      </c>
      <c r="N410" s="83">
        <v>7.21</v>
      </c>
      <c r="O410" s="83">
        <v>7.19</v>
      </c>
      <c r="P410" s="83"/>
      <c r="Q410" s="83"/>
      <c r="R410" s="83"/>
      <c r="S410" s="83"/>
      <c r="T410" s="83"/>
      <c r="U410" s="83"/>
      <c r="V410" s="5" t="str">
        <f t="shared" si="173"/>
        <v/>
      </c>
      <c r="W410" s="41" t="s">
        <v>103</v>
      </c>
      <c r="X410" s="41" t="s">
        <v>103</v>
      </c>
      <c r="Y410" s="41"/>
      <c r="Z410" s="41"/>
      <c r="AA410" s="41"/>
      <c r="AB410" s="41"/>
      <c r="AC410" s="41"/>
      <c r="AD410" s="41"/>
      <c r="AE410" s="5" t="str">
        <f t="shared" si="174"/>
        <v/>
      </c>
      <c r="AF410" s="41" t="s">
        <v>103</v>
      </c>
      <c r="AG410" s="41" t="s">
        <v>103</v>
      </c>
      <c r="AH410" s="41"/>
      <c r="AI410" s="41"/>
      <c r="AJ410" s="41"/>
      <c r="AK410" s="41"/>
      <c r="AL410" s="41"/>
      <c r="AM410" s="41"/>
      <c r="AN410" s="41">
        <v>27.522935779816514</v>
      </c>
      <c r="AO410" s="41">
        <v>763</v>
      </c>
      <c r="AP410" s="110"/>
      <c r="AQ410" s="111"/>
      <c r="AR410" s="126" t="str">
        <f t="shared" si="175"/>
        <v/>
      </c>
      <c r="AS410" s="126" t="str">
        <f t="shared" si="176"/>
        <v/>
      </c>
      <c r="AT410" s="127">
        <v>914</v>
      </c>
      <c r="AU410" s="128"/>
      <c r="AV410" s="129"/>
      <c r="AW410" s="126" t="str">
        <f t="shared" si="177"/>
        <v/>
      </c>
      <c r="AX410" s="126" t="str">
        <f t="shared" si="178"/>
        <v/>
      </c>
      <c r="AY410" s="64" t="str">
        <f t="shared" si="179"/>
        <v/>
      </c>
      <c r="AZ410" s="97">
        <v>80.930000000000007</v>
      </c>
      <c r="BA410" s="68"/>
      <c r="BB410" s="68"/>
      <c r="BC410" s="68"/>
      <c r="BD410" s="68"/>
      <c r="BE410" s="15"/>
      <c r="BF410" s="5">
        <f t="shared" si="180"/>
        <v>12570</v>
      </c>
      <c r="BG410" s="41">
        <v>3801</v>
      </c>
      <c r="BH410" s="42">
        <v>2352</v>
      </c>
      <c r="BI410" s="42"/>
      <c r="BJ410" s="42"/>
      <c r="BK410" s="42">
        <v>6417</v>
      </c>
      <c r="BL410" s="42"/>
      <c r="BM410" s="15"/>
    </row>
    <row r="411" spans="1:65" outlineLevel="5" x14ac:dyDescent="0.3">
      <c r="A411" s="22">
        <f t="shared" si="166"/>
        <v>12</v>
      </c>
      <c r="B411" s="9">
        <f t="shared" si="151"/>
        <v>45642</v>
      </c>
      <c r="C411" s="51">
        <v>303547</v>
      </c>
      <c r="D411" s="64">
        <f t="shared" si="171"/>
        <v>34</v>
      </c>
      <c r="E411" s="12">
        <v>35</v>
      </c>
      <c r="F411" s="12">
        <v>33</v>
      </c>
      <c r="G411" s="12"/>
      <c r="H411" s="12"/>
      <c r="I411" s="12"/>
      <c r="J411" s="12"/>
      <c r="K411" s="12"/>
      <c r="L411" s="12"/>
      <c r="M411" s="74">
        <f t="shared" si="172"/>
        <v>7.2</v>
      </c>
      <c r="N411" s="83">
        <v>7.17</v>
      </c>
      <c r="O411" s="83">
        <v>7.19</v>
      </c>
      <c r="P411" s="83"/>
      <c r="Q411" s="83"/>
      <c r="R411" s="83"/>
      <c r="S411" s="83"/>
      <c r="T411" s="83"/>
      <c r="U411" s="83"/>
      <c r="V411" s="5" t="str">
        <f t="shared" si="173"/>
        <v/>
      </c>
      <c r="W411" s="41" t="s">
        <v>103</v>
      </c>
      <c r="X411" s="41" t="s">
        <v>103</v>
      </c>
      <c r="Y411" s="41"/>
      <c r="Z411" s="41"/>
      <c r="AA411" s="41"/>
      <c r="AB411" s="41"/>
      <c r="AC411" s="41"/>
      <c r="AD411" s="41"/>
      <c r="AE411" s="5" t="str">
        <f t="shared" si="174"/>
        <v/>
      </c>
      <c r="AF411" s="41" t="s">
        <v>103</v>
      </c>
      <c r="AG411" s="41" t="s">
        <v>103</v>
      </c>
      <c r="AH411" s="41"/>
      <c r="AI411" s="41"/>
      <c r="AJ411" s="41"/>
      <c r="AK411" s="41"/>
      <c r="AL411" s="41"/>
      <c r="AM411" s="41"/>
      <c r="AN411" s="41">
        <v>24.970273483947683</v>
      </c>
      <c r="AO411" s="41">
        <v>841</v>
      </c>
      <c r="AP411" s="110"/>
      <c r="AQ411" s="111"/>
      <c r="AR411" s="126" t="str">
        <f t="shared" si="175"/>
        <v/>
      </c>
      <c r="AS411" s="126" t="str">
        <f t="shared" si="176"/>
        <v/>
      </c>
      <c r="AT411" s="127">
        <v>945</v>
      </c>
      <c r="AU411" s="128"/>
      <c r="AV411" s="129"/>
      <c r="AW411" s="126" t="str">
        <f t="shared" si="177"/>
        <v/>
      </c>
      <c r="AX411" s="126" t="str">
        <f t="shared" si="178"/>
        <v/>
      </c>
      <c r="AY411" s="64" t="str">
        <f t="shared" si="179"/>
        <v/>
      </c>
      <c r="AZ411" s="97">
        <v>82.01</v>
      </c>
      <c r="BA411" s="68"/>
      <c r="BB411" s="68"/>
      <c r="BC411" s="68"/>
      <c r="BD411" s="68"/>
      <c r="BE411" s="15"/>
      <c r="BF411" s="5">
        <f t="shared" si="180"/>
        <v>12946</v>
      </c>
      <c r="BG411" s="41">
        <v>4173</v>
      </c>
      <c r="BH411" s="42">
        <v>2352</v>
      </c>
      <c r="BI411" s="42"/>
      <c r="BJ411" s="42"/>
      <c r="BK411" s="42">
        <v>6421</v>
      </c>
      <c r="BL411" s="42"/>
      <c r="BM411" s="15"/>
    </row>
    <row r="412" spans="1:65" outlineLevel="5" x14ac:dyDescent="0.3">
      <c r="A412" s="22">
        <f t="shared" si="166"/>
        <v>12</v>
      </c>
      <c r="B412" s="9">
        <f t="shared" si="151"/>
        <v>45643</v>
      </c>
      <c r="C412" s="51">
        <v>308674</v>
      </c>
      <c r="D412" s="64">
        <f t="shared" si="171"/>
        <v>34.299999999999997</v>
      </c>
      <c r="E412" s="12">
        <v>34</v>
      </c>
      <c r="F412" s="12">
        <v>34.5</v>
      </c>
      <c r="G412" s="12"/>
      <c r="H412" s="12"/>
      <c r="I412" s="12"/>
      <c r="J412" s="12"/>
      <c r="K412" s="12"/>
      <c r="L412" s="12"/>
      <c r="M412" s="74">
        <f t="shared" si="172"/>
        <v>7.2</v>
      </c>
      <c r="N412" s="83">
        <v>7.19</v>
      </c>
      <c r="O412" s="83">
        <v>7.17</v>
      </c>
      <c r="P412" s="83"/>
      <c r="Q412" s="83"/>
      <c r="R412" s="83"/>
      <c r="S412" s="83"/>
      <c r="T412" s="83"/>
      <c r="U412" s="83"/>
      <c r="V412" s="5" t="str">
        <f t="shared" si="173"/>
        <v/>
      </c>
      <c r="W412" s="41" t="s">
        <v>103</v>
      </c>
      <c r="X412" s="41" t="s">
        <v>103</v>
      </c>
      <c r="Y412" s="41"/>
      <c r="Z412" s="41"/>
      <c r="AA412" s="41"/>
      <c r="AB412" s="41"/>
      <c r="AC412" s="41"/>
      <c r="AD412" s="41"/>
      <c r="AE412" s="5" t="str">
        <f t="shared" si="174"/>
        <v/>
      </c>
      <c r="AF412" s="41" t="s">
        <v>103</v>
      </c>
      <c r="AG412" s="41" t="s">
        <v>103</v>
      </c>
      <c r="AH412" s="41"/>
      <c r="AI412" s="41"/>
      <c r="AJ412" s="41"/>
      <c r="AK412" s="41"/>
      <c r="AL412" s="41"/>
      <c r="AM412" s="41"/>
      <c r="AN412" s="41">
        <v>29.166666666666668</v>
      </c>
      <c r="AO412" s="41">
        <v>720</v>
      </c>
      <c r="AP412" s="110"/>
      <c r="AQ412" s="111"/>
      <c r="AR412" s="126" t="str">
        <f t="shared" si="175"/>
        <v/>
      </c>
      <c r="AS412" s="126" t="str">
        <f t="shared" si="176"/>
        <v/>
      </c>
      <c r="AT412" s="127">
        <v>876</v>
      </c>
      <c r="AU412" s="128"/>
      <c r="AV412" s="129"/>
      <c r="AW412" s="126" t="str">
        <f t="shared" si="177"/>
        <v/>
      </c>
      <c r="AX412" s="126" t="str">
        <f t="shared" si="178"/>
        <v/>
      </c>
      <c r="AY412" s="64" t="str">
        <f t="shared" si="179"/>
        <v/>
      </c>
      <c r="AZ412" s="97">
        <v>80.58</v>
      </c>
      <c r="BA412" s="68"/>
      <c r="BB412" s="68"/>
      <c r="BC412" s="68"/>
      <c r="BD412" s="68"/>
      <c r="BE412" s="15"/>
      <c r="BF412" s="5">
        <f t="shared" si="180"/>
        <v>13298</v>
      </c>
      <c r="BG412" s="41">
        <v>4536</v>
      </c>
      <c r="BH412" s="42">
        <v>2351</v>
      </c>
      <c r="BI412" s="42"/>
      <c r="BJ412" s="42"/>
      <c r="BK412" s="42">
        <v>6411</v>
      </c>
      <c r="BL412" s="42"/>
      <c r="BM412" s="15"/>
    </row>
    <row r="413" spans="1:65" outlineLevel="5" x14ac:dyDescent="0.3">
      <c r="A413" s="22">
        <f t="shared" si="166"/>
        <v>12</v>
      </c>
      <c r="B413" s="9">
        <f t="shared" si="151"/>
        <v>45644</v>
      </c>
      <c r="C413" s="51">
        <v>297283</v>
      </c>
      <c r="D413" s="64">
        <f t="shared" si="171"/>
        <v>34.5</v>
      </c>
      <c r="E413" s="12">
        <v>34</v>
      </c>
      <c r="F413" s="12">
        <v>35</v>
      </c>
      <c r="G413" s="12"/>
      <c r="H413" s="12"/>
      <c r="I413" s="12"/>
      <c r="J413" s="12"/>
      <c r="K413" s="12"/>
      <c r="L413" s="12"/>
      <c r="M413" s="74">
        <f t="shared" si="172"/>
        <v>7.2</v>
      </c>
      <c r="N413" s="83">
        <v>7.21</v>
      </c>
      <c r="O413" s="83">
        <v>7.24</v>
      </c>
      <c r="P413" s="83"/>
      <c r="Q413" s="83"/>
      <c r="R413" s="83"/>
      <c r="S413" s="83"/>
      <c r="T413" s="83"/>
      <c r="U413" s="83"/>
      <c r="V413" s="5" t="str">
        <f t="shared" si="173"/>
        <v/>
      </c>
      <c r="W413" s="41" t="s">
        <v>103</v>
      </c>
      <c r="X413" s="41" t="s">
        <v>103</v>
      </c>
      <c r="Y413" s="41"/>
      <c r="Z413" s="41"/>
      <c r="AA413" s="41"/>
      <c r="AB413" s="41"/>
      <c r="AC413" s="41"/>
      <c r="AD413" s="41"/>
      <c r="AE413" s="5" t="str">
        <f t="shared" si="174"/>
        <v/>
      </c>
      <c r="AF413" s="41" t="s">
        <v>103</v>
      </c>
      <c r="AG413" s="41" t="s">
        <v>103</v>
      </c>
      <c r="AH413" s="41"/>
      <c r="AI413" s="41"/>
      <c r="AJ413" s="41"/>
      <c r="AK413" s="41"/>
      <c r="AL413" s="41"/>
      <c r="AM413" s="41"/>
      <c r="AN413" s="41">
        <v>26.548672566371682</v>
      </c>
      <c r="AO413" s="41">
        <v>791</v>
      </c>
      <c r="AP413" s="110"/>
      <c r="AQ413" s="111"/>
      <c r="AR413" s="126" t="str">
        <f t="shared" si="175"/>
        <v/>
      </c>
      <c r="AS413" s="126" t="str">
        <f t="shared" si="176"/>
        <v/>
      </c>
      <c r="AT413" s="127">
        <v>915</v>
      </c>
      <c r="AU413" s="128"/>
      <c r="AV413" s="129"/>
      <c r="AW413" s="126" t="str">
        <f t="shared" si="177"/>
        <v/>
      </c>
      <c r="AX413" s="126" t="str">
        <f t="shared" si="178"/>
        <v/>
      </c>
      <c r="AY413" s="64" t="str">
        <f t="shared" si="179"/>
        <v/>
      </c>
      <c r="AZ413" s="97">
        <v>81.52</v>
      </c>
      <c r="BA413" s="68"/>
      <c r="BB413" s="68"/>
      <c r="BC413" s="68"/>
      <c r="BD413" s="68"/>
      <c r="BE413" s="15"/>
      <c r="BF413" s="5">
        <f t="shared" si="180"/>
        <v>13008</v>
      </c>
      <c r="BG413" s="41">
        <v>4191</v>
      </c>
      <c r="BH413" s="42">
        <v>2351</v>
      </c>
      <c r="BI413" s="42"/>
      <c r="BJ413" s="42"/>
      <c r="BK413" s="42">
        <v>6466</v>
      </c>
      <c r="BL413" s="42"/>
      <c r="BM413" s="15"/>
    </row>
    <row r="414" spans="1:65" outlineLevel="5" x14ac:dyDescent="0.3">
      <c r="A414" s="22">
        <f t="shared" si="166"/>
        <v>12</v>
      </c>
      <c r="B414" s="9">
        <f t="shared" si="151"/>
        <v>45645</v>
      </c>
      <c r="C414" s="51">
        <v>299006</v>
      </c>
      <c r="D414" s="64">
        <f t="shared" si="171"/>
        <v>35</v>
      </c>
      <c r="E414" s="12">
        <v>34</v>
      </c>
      <c r="F414" s="12">
        <v>36</v>
      </c>
      <c r="G414" s="12"/>
      <c r="H414" s="12"/>
      <c r="I414" s="12"/>
      <c r="J414" s="12"/>
      <c r="K414" s="12"/>
      <c r="L414" s="12"/>
      <c r="M414" s="74">
        <f t="shared" si="172"/>
        <v>7.2</v>
      </c>
      <c r="N414" s="83">
        <v>7.26</v>
      </c>
      <c r="O414" s="83">
        <v>7.12</v>
      </c>
      <c r="P414" s="83"/>
      <c r="Q414" s="83"/>
      <c r="R414" s="83"/>
      <c r="S414" s="83"/>
      <c r="T414" s="83"/>
      <c r="U414" s="83"/>
      <c r="V414" s="5">
        <f t="shared" si="173"/>
        <v>116</v>
      </c>
      <c r="W414" s="41">
        <v>128</v>
      </c>
      <c r="X414" s="41">
        <v>104</v>
      </c>
      <c r="Y414" s="41"/>
      <c r="Z414" s="41"/>
      <c r="AA414" s="41"/>
      <c r="AB414" s="41"/>
      <c r="AC414" s="41"/>
      <c r="AD414" s="41"/>
      <c r="AE414" s="5">
        <f t="shared" si="174"/>
        <v>5660</v>
      </c>
      <c r="AF414" s="41">
        <v>6170</v>
      </c>
      <c r="AG414" s="41">
        <v>5150</v>
      </c>
      <c r="AH414" s="41"/>
      <c r="AI414" s="41"/>
      <c r="AJ414" s="41"/>
      <c r="AK414" s="41"/>
      <c r="AL414" s="41"/>
      <c r="AM414" s="41"/>
      <c r="AN414" s="41">
        <v>26.119402985074625</v>
      </c>
      <c r="AO414" s="41">
        <v>804</v>
      </c>
      <c r="AP414" s="110">
        <v>5.52</v>
      </c>
      <c r="AQ414" s="111">
        <v>4.53</v>
      </c>
      <c r="AR414" s="126">
        <f t="shared" si="175"/>
        <v>82.065217391304358</v>
      </c>
      <c r="AS414" s="126">
        <f t="shared" si="176"/>
        <v>17.934782608695642</v>
      </c>
      <c r="AT414" s="127">
        <v>882</v>
      </c>
      <c r="AU414" s="128">
        <v>2.95</v>
      </c>
      <c r="AV414" s="129">
        <v>2.09</v>
      </c>
      <c r="AW414" s="126">
        <f t="shared" si="177"/>
        <v>70.847457627118644</v>
      </c>
      <c r="AX414" s="126">
        <f t="shared" si="178"/>
        <v>29.152542372881356</v>
      </c>
      <c r="AY414" s="64">
        <f t="shared" si="179"/>
        <v>46.888957338672441</v>
      </c>
      <c r="AZ414" s="97">
        <v>83.88</v>
      </c>
      <c r="BA414" s="68"/>
      <c r="BB414" s="68"/>
      <c r="BC414" s="68"/>
      <c r="BD414" s="68"/>
      <c r="BE414" s="15"/>
      <c r="BF414" s="5">
        <f t="shared" si="180"/>
        <v>12532</v>
      </c>
      <c r="BG414" s="41">
        <v>3727</v>
      </c>
      <c r="BH414" s="42">
        <v>2352</v>
      </c>
      <c r="BI414" s="42"/>
      <c r="BJ414" s="42"/>
      <c r="BK414" s="42">
        <v>6453</v>
      </c>
      <c r="BL414" s="42"/>
      <c r="BM414" s="15"/>
    </row>
    <row r="415" spans="1:65" outlineLevel="5" x14ac:dyDescent="0.3">
      <c r="A415" s="22">
        <f t="shared" si="166"/>
        <v>12</v>
      </c>
      <c r="B415" s="9">
        <f t="shared" si="151"/>
        <v>45646</v>
      </c>
      <c r="C415" s="51">
        <v>286335</v>
      </c>
      <c r="D415" s="64">
        <f t="shared" si="171"/>
        <v>34.5</v>
      </c>
      <c r="E415" s="12">
        <v>35</v>
      </c>
      <c r="F415" s="12">
        <v>34</v>
      </c>
      <c r="G415" s="12"/>
      <c r="H415" s="12"/>
      <c r="I415" s="12"/>
      <c r="J415" s="12"/>
      <c r="K415" s="12"/>
      <c r="L415" s="12"/>
      <c r="M415" s="74">
        <f t="shared" si="172"/>
        <v>7.2</v>
      </c>
      <c r="N415" s="83">
        <v>7.17</v>
      </c>
      <c r="O415" s="83">
        <v>7.21</v>
      </c>
      <c r="P415" s="83"/>
      <c r="Q415" s="83"/>
      <c r="R415" s="83"/>
      <c r="S415" s="83"/>
      <c r="T415" s="83"/>
      <c r="U415" s="83"/>
      <c r="V415" s="5" t="str">
        <f t="shared" si="173"/>
        <v/>
      </c>
      <c r="W415" s="41" t="s">
        <v>103</v>
      </c>
      <c r="X415" s="41" t="s">
        <v>103</v>
      </c>
      <c r="Y415" s="41"/>
      <c r="Z415" s="41"/>
      <c r="AA415" s="41"/>
      <c r="AB415" s="41"/>
      <c r="AC415" s="41"/>
      <c r="AD415" s="41"/>
      <c r="AE415" s="5" t="str">
        <f t="shared" si="174"/>
        <v/>
      </c>
      <c r="AF415" s="41" t="s">
        <v>103</v>
      </c>
      <c r="AG415" s="41" t="s">
        <v>103</v>
      </c>
      <c r="AH415" s="41"/>
      <c r="AI415" s="41"/>
      <c r="AJ415" s="41"/>
      <c r="AK415" s="41"/>
      <c r="AL415" s="41"/>
      <c r="AM415" s="41"/>
      <c r="AN415" s="41">
        <v>28.112449799196789</v>
      </c>
      <c r="AO415" s="41">
        <v>747</v>
      </c>
      <c r="AP415" s="110"/>
      <c r="AQ415" s="111"/>
      <c r="AR415" s="126" t="str">
        <f t="shared" si="175"/>
        <v/>
      </c>
      <c r="AS415" s="126" t="str">
        <f t="shared" si="176"/>
        <v/>
      </c>
      <c r="AT415" s="127">
        <v>825</v>
      </c>
      <c r="AU415" s="128"/>
      <c r="AV415" s="129"/>
      <c r="AW415" s="126" t="str">
        <f t="shared" si="177"/>
        <v/>
      </c>
      <c r="AX415" s="126" t="str">
        <f t="shared" si="178"/>
        <v/>
      </c>
      <c r="AY415" s="64" t="str">
        <f t="shared" si="179"/>
        <v/>
      </c>
      <c r="AZ415" s="97">
        <v>82.18</v>
      </c>
      <c r="BA415" s="68">
        <v>34.6</v>
      </c>
      <c r="BB415" s="68">
        <v>64.900000000000006</v>
      </c>
      <c r="BC415" s="68">
        <v>3712</v>
      </c>
      <c r="BD415" s="68"/>
      <c r="BE415" s="15"/>
      <c r="BF415" s="5">
        <f t="shared" si="180"/>
        <v>12818</v>
      </c>
      <c r="BG415" s="41">
        <v>4045</v>
      </c>
      <c r="BH415" s="42">
        <v>2352</v>
      </c>
      <c r="BI415" s="42"/>
      <c r="BJ415" s="42"/>
      <c r="BK415" s="42">
        <v>6421</v>
      </c>
      <c r="BL415" s="42"/>
      <c r="BM415" s="15"/>
    </row>
    <row r="416" spans="1:65" outlineLevel="5" x14ac:dyDescent="0.3">
      <c r="A416" s="22">
        <f t="shared" si="166"/>
        <v>12</v>
      </c>
      <c r="B416" s="9">
        <f t="shared" ref="B416:B426" si="181">B415+1</f>
        <v>45647</v>
      </c>
      <c r="C416" s="51">
        <v>304111</v>
      </c>
      <c r="D416" s="64">
        <f t="shared" si="171"/>
        <v>33.5</v>
      </c>
      <c r="E416" s="12">
        <v>33</v>
      </c>
      <c r="F416" s="12">
        <v>34</v>
      </c>
      <c r="G416" s="12"/>
      <c r="H416" s="12"/>
      <c r="I416" s="12"/>
      <c r="J416" s="12"/>
      <c r="K416" s="12"/>
      <c r="L416" s="12"/>
      <c r="M416" s="74">
        <f t="shared" si="172"/>
        <v>7.2</v>
      </c>
      <c r="N416" s="83">
        <v>7.21</v>
      </c>
      <c r="O416" s="83">
        <v>7.16</v>
      </c>
      <c r="P416" s="83"/>
      <c r="Q416" s="83"/>
      <c r="R416" s="83"/>
      <c r="S416" s="83"/>
      <c r="T416" s="83"/>
      <c r="U416" s="83"/>
      <c r="V416" s="5" t="str">
        <f t="shared" si="173"/>
        <v/>
      </c>
      <c r="W416" s="41" t="s">
        <v>103</v>
      </c>
      <c r="X416" s="41" t="s">
        <v>103</v>
      </c>
      <c r="Y416" s="41"/>
      <c r="Z416" s="41"/>
      <c r="AA416" s="41"/>
      <c r="AB416" s="41"/>
      <c r="AC416" s="41"/>
      <c r="AD416" s="41"/>
      <c r="AE416" s="5" t="str">
        <f t="shared" si="174"/>
        <v/>
      </c>
      <c r="AF416" s="41" t="s">
        <v>103</v>
      </c>
      <c r="AG416" s="41" t="s">
        <v>103</v>
      </c>
      <c r="AH416" s="41"/>
      <c r="AI416" s="41"/>
      <c r="AJ416" s="41"/>
      <c r="AK416" s="41"/>
      <c r="AL416" s="41"/>
      <c r="AM416" s="41"/>
      <c r="AN416" s="41">
        <v>32.457496136012367</v>
      </c>
      <c r="AO416" s="41">
        <v>647</v>
      </c>
      <c r="AP416" s="110"/>
      <c r="AQ416" s="111"/>
      <c r="AR416" s="126" t="str">
        <f t="shared" si="175"/>
        <v/>
      </c>
      <c r="AS416" s="126" t="str">
        <f t="shared" si="176"/>
        <v/>
      </c>
      <c r="AT416" s="127">
        <v>803</v>
      </c>
      <c r="AU416" s="128"/>
      <c r="AV416" s="129"/>
      <c r="AW416" s="126" t="str">
        <f t="shared" si="177"/>
        <v/>
      </c>
      <c r="AX416" s="126" t="str">
        <f t="shared" si="178"/>
        <v/>
      </c>
      <c r="AY416" s="64" t="str">
        <f t="shared" si="179"/>
        <v/>
      </c>
      <c r="AZ416" s="97">
        <v>81.069999999999993</v>
      </c>
      <c r="BA416" s="68"/>
      <c r="BB416" s="68"/>
      <c r="BC416" s="68"/>
      <c r="BD416" s="68"/>
      <c r="BE416" s="15"/>
      <c r="BF416" s="5">
        <f t="shared" si="180"/>
        <v>13149</v>
      </c>
      <c r="BG416" s="41">
        <v>4381</v>
      </c>
      <c r="BH416" s="42">
        <v>2352</v>
      </c>
      <c r="BI416" s="42"/>
      <c r="BJ416" s="42"/>
      <c r="BK416" s="42">
        <v>6416</v>
      </c>
      <c r="BL416" s="42"/>
      <c r="BM416" s="15"/>
    </row>
    <row r="417" spans="1:65" outlineLevel="5" x14ac:dyDescent="0.3">
      <c r="A417" s="22">
        <f t="shared" si="166"/>
        <v>12</v>
      </c>
      <c r="B417" s="9">
        <f t="shared" si="181"/>
        <v>45648</v>
      </c>
      <c r="C417" s="51">
        <v>292635</v>
      </c>
      <c r="D417" s="64">
        <f t="shared" si="171"/>
        <v>34</v>
      </c>
      <c r="E417" s="12">
        <v>33</v>
      </c>
      <c r="F417" s="12">
        <v>35</v>
      </c>
      <c r="G417" s="12"/>
      <c r="H417" s="12"/>
      <c r="I417" s="12"/>
      <c r="J417" s="12"/>
      <c r="K417" s="12"/>
      <c r="L417" s="12"/>
      <c r="M417" s="74">
        <f t="shared" si="172"/>
        <v>7.2</v>
      </c>
      <c r="N417" s="83">
        <v>7.19</v>
      </c>
      <c r="O417" s="83">
        <v>7.21</v>
      </c>
      <c r="P417" s="83"/>
      <c r="Q417" s="83"/>
      <c r="R417" s="83"/>
      <c r="S417" s="83"/>
      <c r="T417" s="83"/>
      <c r="U417" s="83"/>
      <c r="V417" s="5" t="str">
        <f t="shared" si="173"/>
        <v/>
      </c>
      <c r="W417" s="41" t="s">
        <v>103</v>
      </c>
      <c r="X417" s="41" t="s">
        <v>103</v>
      </c>
      <c r="Y417" s="41"/>
      <c r="Z417" s="41"/>
      <c r="AA417" s="41"/>
      <c r="AB417" s="41"/>
      <c r="AC417" s="41"/>
      <c r="AD417" s="41"/>
      <c r="AE417" s="5" t="str">
        <f t="shared" si="174"/>
        <v/>
      </c>
      <c r="AF417" s="41" t="s">
        <v>103</v>
      </c>
      <c r="AG417" s="41" t="s">
        <v>103</v>
      </c>
      <c r="AH417" s="41"/>
      <c r="AI417" s="41"/>
      <c r="AJ417" s="41"/>
      <c r="AK417" s="41"/>
      <c r="AL417" s="41"/>
      <c r="AM417" s="41"/>
      <c r="AN417" s="41">
        <v>28.806584362139919</v>
      </c>
      <c r="AO417" s="41">
        <v>729</v>
      </c>
      <c r="AP417" s="110"/>
      <c r="AQ417" s="111"/>
      <c r="AR417" s="126" t="str">
        <f t="shared" si="175"/>
        <v/>
      </c>
      <c r="AS417" s="126" t="str">
        <f t="shared" si="176"/>
        <v/>
      </c>
      <c r="AT417" s="127">
        <v>817</v>
      </c>
      <c r="AU417" s="128"/>
      <c r="AV417" s="129"/>
      <c r="AW417" s="126" t="str">
        <f t="shared" si="177"/>
        <v/>
      </c>
      <c r="AX417" s="126" t="str">
        <f t="shared" si="178"/>
        <v/>
      </c>
      <c r="AY417" s="64" t="str">
        <f t="shared" si="179"/>
        <v/>
      </c>
      <c r="AZ417" s="97">
        <v>80.72</v>
      </c>
      <c r="BA417" s="68"/>
      <c r="BB417" s="68"/>
      <c r="BC417" s="68"/>
      <c r="BD417" s="68"/>
      <c r="BE417" s="15"/>
      <c r="BF417" s="5">
        <f t="shared" si="180"/>
        <v>12025</v>
      </c>
      <c r="BG417" s="41">
        <v>3247</v>
      </c>
      <c r="BH417" s="42">
        <v>2352</v>
      </c>
      <c r="BI417" s="42"/>
      <c r="BJ417" s="42"/>
      <c r="BK417" s="42">
        <v>6426</v>
      </c>
      <c r="BL417" s="42"/>
      <c r="BM417" s="15"/>
    </row>
    <row r="418" spans="1:65" outlineLevel="5" x14ac:dyDescent="0.3">
      <c r="A418" s="22">
        <f t="shared" si="166"/>
        <v>12</v>
      </c>
      <c r="B418" s="9">
        <f t="shared" si="181"/>
        <v>45649</v>
      </c>
      <c r="C418" s="51">
        <v>280528</v>
      </c>
      <c r="D418" s="64">
        <f t="shared" si="171"/>
        <v>34.5</v>
      </c>
      <c r="E418" s="12">
        <v>34</v>
      </c>
      <c r="F418" s="12">
        <v>35</v>
      </c>
      <c r="G418" s="12"/>
      <c r="H418" s="12"/>
      <c r="I418" s="12"/>
      <c r="J418" s="12"/>
      <c r="K418" s="12"/>
      <c r="L418" s="12"/>
      <c r="M418" s="74">
        <f t="shared" si="172"/>
        <v>7.2</v>
      </c>
      <c r="N418" s="83">
        <v>7.16</v>
      </c>
      <c r="O418" s="83">
        <v>7.21</v>
      </c>
      <c r="P418" s="83"/>
      <c r="Q418" s="83"/>
      <c r="R418" s="83"/>
      <c r="S418" s="83"/>
      <c r="T418" s="83"/>
      <c r="U418" s="83"/>
      <c r="V418" s="5" t="str">
        <f t="shared" si="173"/>
        <v/>
      </c>
      <c r="W418" s="41" t="s">
        <v>103</v>
      </c>
      <c r="X418" s="41" t="s">
        <v>103</v>
      </c>
      <c r="Y418" s="41"/>
      <c r="Z418" s="41"/>
      <c r="AA418" s="41"/>
      <c r="AB418" s="41"/>
      <c r="AC418" s="41"/>
      <c r="AD418" s="41"/>
      <c r="AE418" s="5" t="str">
        <f t="shared" si="174"/>
        <v/>
      </c>
      <c r="AF418" s="41" t="s">
        <v>103</v>
      </c>
      <c r="AG418" s="41" t="s">
        <v>103</v>
      </c>
      <c r="AH418" s="41"/>
      <c r="AI418" s="41"/>
      <c r="AJ418" s="41"/>
      <c r="AK418" s="41"/>
      <c r="AL418" s="41"/>
      <c r="AM418" s="41"/>
      <c r="AN418" s="41">
        <v>29.085872576177284</v>
      </c>
      <c r="AO418" s="41">
        <v>722</v>
      </c>
      <c r="AP418" s="110"/>
      <c r="AQ418" s="111"/>
      <c r="AR418" s="126" t="str">
        <f t="shared" si="175"/>
        <v/>
      </c>
      <c r="AS418" s="126" t="str">
        <f t="shared" si="176"/>
        <v/>
      </c>
      <c r="AT418" s="127">
        <v>812</v>
      </c>
      <c r="AU418" s="128"/>
      <c r="AV418" s="129"/>
      <c r="AW418" s="126" t="str">
        <f t="shared" si="177"/>
        <v/>
      </c>
      <c r="AX418" s="126" t="str">
        <f t="shared" si="178"/>
        <v/>
      </c>
      <c r="AY418" s="64" t="str">
        <f t="shared" si="179"/>
        <v/>
      </c>
      <c r="AZ418" s="97">
        <v>81.67</v>
      </c>
      <c r="BA418" s="68"/>
      <c r="BB418" s="68"/>
      <c r="BC418" s="68"/>
      <c r="BD418" s="68"/>
      <c r="BE418" s="15"/>
      <c r="BF418" s="5">
        <f t="shared" si="180"/>
        <v>12547</v>
      </c>
      <c r="BG418" s="41">
        <v>3771</v>
      </c>
      <c r="BH418" s="42">
        <v>2352</v>
      </c>
      <c r="BI418" s="42"/>
      <c r="BJ418" s="42"/>
      <c r="BK418" s="42">
        <v>6424</v>
      </c>
      <c r="BL418" s="42"/>
      <c r="BM418" s="15"/>
    </row>
    <row r="419" spans="1:65" outlineLevel="5" x14ac:dyDescent="0.3">
      <c r="A419" s="22">
        <f t="shared" si="166"/>
        <v>12</v>
      </c>
      <c r="B419" s="9">
        <f t="shared" si="181"/>
        <v>45650</v>
      </c>
      <c r="C419" s="51">
        <v>292111</v>
      </c>
      <c r="D419" s="64">
        <f t="shared" si="171"/>
        <v>34.5</v>
      </c>
      <c r="E419" s="12">
        <v>34</v>
      </c>
      <c r="F419" s="12">
        <v>35</v>
      </c>
      <c r="G419" s="12"/>
      <c r="H419" s="12"/>
      <c r="I419" s="12"/>
      <c r="J419" s="12"/>
      <c r="K419" s="12"/>
      <c r="L419" s="12"/>
      <c r="M419" s="74">
        <f t="shared" si="172"/>
        <v>7.2</v>
      </c>
      <c r="N419" s="83">
        <v>7.21</v>
      </c>
      <c r="O419" s="83">
        <v>7.15</v>
      </c>
      <c r="P419" s="83"/>
      <c r="Q419" s="83"/>
      <c r="R419" s="83"/>
      <c r="S419" s="83"/>
      <c r="T419" s="83"/>
      <c r="U419" s="83"/>
      <c r="V419" s="5" t="str">
        <f t="shared" si="173"/>
        <v/>
      </c>
      <c r="W419" s="41" t="s">
        <v>103</v>
      </c>
      <c r="X419" s="41" t="s">
        <v>103</v>
      </c>
      <c r="Y419" s="41"/>
      <c r="Z419" s="41"/>
      <c r="AA419" s="41"/>
      <c r="AB419" s="41"/>
      <c r="AC419" s="41"/>
      <c r="AD419" s="41"/>
      <c r="AE419" s="5" t="str">
        <f t="shared" si="174"/>
        <v/>
      </c>
      <c r="AF419" s="41" t="s">
        <v>103</v>
      </c>
      <c r="AG419" s="41" t="s">
        <v>103</v>
      </c>
      <c r="AH419" s="41"/>
      <c r="AI419" s="41"/>
      <c r="AJ419" s="41"/>
      <c r="AK419" s="41"/>
      <c r="AL419" s="41"/>
      <c r="AM419" s="41"/>
      <c r="AN419" s="41">
        <v>31.484257871064468</v>
      </c>
      <c r="AO419" s="41">
        <v>667</v>
      </c>
      <c r="AP419" s="110"/>
      <c r="AQ419" s="111"/>
      <c r="AR419" s="126" t="str">
        <f t="shared" si="175"/>
        <v/>
      </c>
      <c r="AS419" s="126" t="str">
        <f t="shared" si="176"/>
        <v/>
      </c>
      <c r="AT419" s="127">
        <v>791</v>
      </c>
      <c r="AU419" s="128"/>
      <c r="AV419" s="129"/>
      <c r="AW419" s="126" t="str">
        <f t="shared" si="177"/>
        <v/>
      </c>
      <c r="AX419" s="126" t="str">
        <f t="shared" si="178"/>
        <v/>
      </c>
      <c r="AY419" s="64" t="str">
        <f t="shared" si="179"/>
        <v/>
      </c>
      <c r="AZ419" s="97">
        <v>81.59</v>
      </c>
      <c r="BA419" s="68">
        <v>35</v>
      </c>
      <c r="BB419" s="68">
        <v>64</v>
      </c>
      <c r="BC419" s="68">
        <v>4279</v>
      </c>
      <c r="BD419" s="68"/>
      <c r="BE419" s="15"/>
      <c r="BF419" s="5">
        <f t="shared" si="180"/>
        <v>12856</v>
      </c>
      <c r="BG419" s="41">
        <v>4053</v>
      </c>
      <c r="BH419" s="42">
        <v>2352</v>
      </c>
      <c r="BI419" s="42"/>
      <c r="BJ419" s="42"/>
      <c r="BK419" s="42">
        <v>6451</v>
      </c>
      <c r="BL419" s="42"/>
      <c r="BM419" s="15"/>
    </row>
    <row r="420" spans="1:65" outlineLevel="5" x14ac:dyDescent="0.3">
      <c r="A420" s="22">
        <f t="shared" si="166"/>
        <v>12</v>
      </c>
      <c r="B420" s="9">
        <f t="shared" si="181"/>
        <v>45651</v>
      </c>
      <c r="C420" s="51">
        <v>285055</v>
      </c>
      <c r="D420" s="64">
        <f t="shared" si="171"/>
        <v>34.5</v>
      </c>
      <c r="E420" s="12">
        <v>35</v>
      </c>
      <c r="F420" s="12">
        <v>34</v>
      </c>
      <c r="G420" s="12"/>
      <c r="H420" s="12"/>
      <c r="I420" s="12"/>
      <c r="J420" s="12"/>
      <c r="K420" s="12"/>
      <c r="L420" s="12"/>
      <c r="M420" s="74">
        <f t="shared" si="172"/>
        <v>7.2</v>
      </c>
      <c r="N420" s="83">
        <v>7.2</v>
      </c>
      <c r="O420" s="83">
        <v>7.2</v>
      </c>
      <c r="P420" s="83"/>
      <c r="Q420" s="83"/>
      <c r="R420" s="83"/>
      <c r="S420" s="83"/>
      <c r="T420" s="83"/>
      <c r="U420" s="83"/>
      <c r="V420" s="5" t="str">
        <f t="shared" si="173"/>
        <v/>
      </c>
      <c r="W420" s="41" t="s">
        <v>103</v>
      </c>
      <c r="X420" s="41" t="s">
        <v>103</v>
      </c>
      <c r="Y420" s="41"/>
      <c r="Z420" s="41"/>
      <c r="AA420" s="41"/>
      <c r="AB420" s="41"/>
      <c r="AC420" s="41"/>
      <c r="AD420" s="41"/>
      <c r="AE420" s="5" t="str">
        <f t="shared" si="174"/>
        <v/>
      </c>
      <c r="AF420" s="41" t="s">
        <v>103</v>
      </c>
      <c r="AG420" s="41" t="s">
        <v>103</v>
      </c>
      <c r="AH420" s="41"/>
      <c r="AI420" s="41"/>
      <c r="AJ420" s="41"/>
      <c r="AK420" s="41"/>
      <c r="AL420" s="41"/>
      <c r="AM420" s="41"/>
      <c r="AN420" s="41">
        <v>34.482758620689658</v>
      </c>
      <c r="AO420" s="41">
        <v>609</v>
      </c>
      <c r="AP420" s="110"/>
      <c r="AQ420" s="111"/>
      <c r="AR420" s="126" t="str">
        <f t="shared" si="175"/>
        <v/>
      </c>
      <c r="AS420" s="126" t="str">
        <f t="shared" si="176"/>
        <v/>
      </c>
      <c r="AT420" s="127">
        <v>768</v>
      </c>
      <c r="AU420" s="128"/>
      <c r="AV420" s="129"/>
      <c r="AW420" s="126" t="str">
        <f t="shared" si="177"/>
        <v/>
      </c>
      <c r="AX420" s="126" t="str">
        <f t="shared" si="178"/>
        <v/>
      </c>
      <c r="AY420" s="64" t="str">
        <f t="shared" si="179"/>
        <v/>
      </c>
      <c r="AZ420" s="97">
        <v>80.58</v>
      </c>
      <c r="BA420" s="68"/>
      <c r="BB420" s="68"/>
      <c r="BC420" s="68"/>
      <c r="BD420" s="68"/>
      <c r="BE420" s="15"/>
      <c r="BF420" s="5">
        <f t="shared" si="180"/>
        <v>13389</v>
      </c>
      <c r="BG420" s="41">
        <v>4646</v>
      </c>
      <c r="BH420" s="42">
        <v>2351</v>
      </c>
      <c r="BI420" s="42"/>
      <c r="BJ420" s="42"/>
      <c r="BK420" s="42">
        <v>6392</v>
      </c>
      <c r="BL420" s="42"/>
      <c r="BM420" s="15"/>
    </row>
    <row r="421" spans="1:65" outlineLevel="5" x14ac:dyDescent="0.3">
      <c r="A421" s="22">
        <f t="shared" si="166"/>
        <v>12</v>
      </c>
      <c r="B421" s="9">
        <f t="shared" si="181"/>
        <v>45652</v>
      </c>
      <c r="C421" s="51">
        <v>287532</v>
      </c>
      <c r="D421" s="64">
        <f t="shared" si="171"/>
        <v>34.5</v>
      </c>
      <c r="E421" s="12">
        <v>34</v>
      </c>
      <c r="F421" s="12">
        <v>35</v>
      </c>
      <c r="G421" s="12"/>
      <c r="H421" s="12"/>
      <c r="I421" s="12"/>
      <c r="J421" s="12"/>
      <c r="K421" s="12"/>
      <c r="L421" s="12"/>
      <c r="M421" s="74">
        <f t="shared" si="172"/>
        <v>7.2</v>
      </c>
      <c r="N421" s="83">
        <v>7.26</v>
      </c>
      <c r="O421" s="83">
        <v>7.12</v>
      </c>
      <c r="P421" s="83"/>
      <c r="Q421" s="83"/>
      <c r="R421" s="83"/>
      <c r="S421" s="83"/>
      <c r="T421" s="83"/>
      <c r="U421" s="83"/>
      <c r="V421" s="5">
        <f t="shared" si="173"/>
        <v>174</v>
      </c>
      <c r="W421" s="41">
        <v>184</v>
      </c>
      <c r="X421" s="41">
        <v>164</v>
      </c>
      <c r="Y421" s="41"/>
      <c r="Z421" s="41"/>
      <c r="AA421" s="41"/>
      <c r="AB421" s="41"/>
      <c r="AC421" s="41"/>
      <c r="AD421" s="41"/>
      <c r="AE421" s="5">
        <f t="shared" si="174"/>
        <v>6180</v>
      </c>
      <c r="AF421" s="41">
        <v>7090</v>
      </c>
      <c r="AG421" s="41">
        <v>5270</v>
      </c>
      <c r="AH421" s="41"/>
      <c r="AI421" s="41"/>
      <c r="AJ421" s="41"/>
      <c r="AK421" s="41"/>
      <c r="AL421" s="41"/>
      <c r="AM421" s="41"/>
      <c r="AN421" s="41">
        <v>36.206896551724135</v>
      </c>
      <c r="AO421" s="41">
        <v>580</v>
      </c>
      <c r="AP421" s="110">
        <v>3.62</v>
      </c>
      <c r="AQ421" s="111">
        <v>2.95</v>
      </c>
      <c r="AR421" s="126">
        <f t="shared" si="175"/>
        <v>81.491712707182316</v>
      </c>
      <c r="AS421" s="126">
        <f t="shared" si="176"/>
        <v>18.508287292817684</v>
      </c>
      <c r="AT421" s="127">
        <v>655</v>
      </c>
      <c r="AU421" s="128">
        <v>3.05</v>
      </c>
      <c r="AV421" s="129">
        <v>2.1800000000000002</v>
      </c>
      <c r="AW421" s="126">
        <f t="shared" si="177"/>
        <v>71.47540983606558</v>
      </c>
      <c r="AX421" s="126">
        <f t="shared" si="178"/>
        <v>28.52459016393442</v>
      </c>
      <c r="AY421" s="64">
        <f t="shared" si="179"/>
        <v>43.089811026690008</v>
      </c>
      <c r="AZ421" s="97">
        <v>83.88</v>
      </c>
      <c r="BA421" s="68"/>
      <c r="BB421" s="68"/>
      <c r="BC421" s="68"/>
      <c r="BD421" s="68"/>
      <c r="BE421" s="15"/>
      <c r="BF421" s="5">
        <f t="shared" si="180"/>
        <v>10859</v>
      </c>
      <c r="BG421" s="41">
        <v>4083</v>
      </c>
      <c r="BH421" s="42">
        <v>2352</v>
      </c>
      <c r="BI421" s="42"/>
      <c r="BJ421" s="42"/>
      <c r="BK421" s="42">
        <v>4424</v>
      </c>
      <c r="BL421" s="42"/>
      <c r="BM421" s="15"/>
    </row>
    <row r="422" spans="1:65" outlineLevel="5" x14ac:dyDescent="0.3">
      <c r="A422" s="22">
        <f t="shared" si="166"/>
        <v>12</v>
      </c>
      <c r="B422" s="9">
        <f t="shared" si="181"/>
        <v>45653</v>
      </c>
      <c r="C422" s="51">
        <v>278018</v>
      </c>
      <c r="D422" s="64">
        <f t="shared" si="171"/>
        <v>35.5</v>
      </c>
      <c r="E422" s="12">
        <v>36</v>
      </c>
      <c r="F422" s="12">
        <v>35</v>
      </c>
      <c r="G422" s="12"/>
      <c r="H422" s="12"/>
      <c r="I422" s="12"/>
      <c r="J422" s="12"/>
      <c r="K422" s="12"/>
      <c r="L422" s="12"/>
      <c r="M422" s="74">
        <f t="shared" si="172"/>
        <v>7.2</v>
      </c>
      <c r="N422" s="83">
        <v>7.15</v>
      </c>
      <c r="O422" s="83">
        <v>7.21</v>
      </c>
      <c r="P422" s="83"/>
      <c r="Q422" s="83"/>
      <c r="R422" s="83"/>
      <c r="S422" s="83"/>
      <c r="T422" s="83"/>
      <c r="U422" s="83"/>
      <c r="V422" s="5" t="str">
        <f t="shared" si="173"/>
        <v/>
      </c>
      <c r="W422" s="41" t="s">
        <v>103</v>
      </c>
      <c r="X422" s="41" t="s">
        <v>103</v>
      </c>
      <c r="Y422" s="41"/>
      <c r="Z422" s="41"/>
      <c r="AA422" s="41"/>
      <c r="AB422" s="41"/>
      <c r="AC422" s="41"/>
      <c r="AD422" s="41"/>
      <c r="AE422" s="5" t="str">
        <f t="shared" si="174"/>
        <v/>
      </c>
      <c r="AF422" s="41" t="s">
        <v>103</v>
      </c>
      <c r="AG422" s="41" t="s">
        <v>103</v>
      </c>
      <c r="AH422" s="41"/>
      <c r="AI422" s="41"/>
      <c r="AJ422" s="41"/>
      <c r="AK422" s="41"/>
      <c r="AL422" s="41"/>
      <c r="AM422" s="41"/>
      <c r="AN422" s="41">
        <v>35</v>
      </c>
      <c r="AO422" s="41">
        <v>600</v>
      </c>
      <c r="AP422" s="110"/>
      <c r="AQ422" s="111"/>
      <c r="AR422" s="126" t="str">
        <f t="shared" si="175"/>
        <v/>
      </c>
      <c r="AS422" s="126" t="str">
        <f t="shared" si="176"/>
        <v/>
      </c>
      <c r="AT422" s="127">
        <v>703</v>
      </c>
      <c r="AU422" s="128"/>
      <c r="AV422" s="129"/>
      <c r="AW422" s="126" t="str">
        <f t="shared" si="177"/>
        <v/>
      </c>
      <c r="AX422" s="126" t="str">
        <f t="shared" si="178"/>
        <v/>
      </c>
      <c r="AY422" s="64" t="str">
        <f t="shared" si="179"/>
        <v/>
      </c>
      <c r="AZ422" s="97">
        <v>82.22</v>
      </c>
      <c r="BA422" s="68"/>
      <c r="BB422" s="68"/>
      <c r="BC422" s="68"/>
      <c r="BD422" s="68"/>
      <c r="BE422" s="15"/>
      <c r="BF422" s="5">
        <f t="shared" si="180"/>
        <v>10105</v>
      </c>
      <c r="BG422" s="41">
        <v>3883</v>
      </c>
      <c r="BH422" s="42">
        <v>2352</v>
      </c>
      <c r="BI422" s="42"/>
      <c r="BJ422" s="42"/>
      <c r="BK422" s="42">
        <v>3870</v>
      </c>
      <c r="BL422" s="42"/>
      <c r="BM422" s="15"/>
    </row>
    <row r="423" spans="1:65" outlineLevel="5" x14ac:dyDescent="0.3">
      <c r="A423" s="22">
        <f t="shared" si="166"/>
        <v>12</v>
      </c>
      <c r="B423" s="9">
        <f t="shared" si="181"/>
        <v>45654</v>
      </c>
      <c r="C423" s="51">
        <v>301431</v>
      </c>
      <c r="D423" s="64">
        <f t="shared" si="171"/>
        <v>35</v>
      </c>
      <c r="E423" s="12">
        <v>35</v>
      </c>
      <c r="F423" s="12">
        <v>35</v>
      </c>
      <c r="G423" s="12"/>
      <c r="H423" s="12"/>
      <c r="I423" s="12"/>
      <c r="J423" s="12"/>
      <c r="K423" s="12"/>
      <c r="L423" s="12"/>
      <c r="M423" s="74">
        <f t="shared" si="172"/>
        <v>7.2</v>
      </c>
      <c r="N423" s="83">
        <v>7.21</v>
      </c>
      <c r="O423" s="83">
        <v>7.18</v>
      </c>
      <c r="P423" s="83"/>
      <c r="Q423" s="83"/>
      <c r="R423" s="83"/>
      <c r="S423" s="83"/>
      <c r="T423" s="83"/>
      <c r="U423" s="83"/>
      <c r="V423" s="5" t="str">
        <f t="shared" si="173"/>
        <v/>
      </c>
      <c r="W423" s="41" t="s">
        <v>103</v>
      </c>
      <c r="X423" s="41" t="s">
        <v>103</v>
      </c>
      <c r="Y423" s="41"/>
      <c r="Z423" s="41"/>
      <c r="AA423" s="41"/>
      <c r="AB423" s="41"/>
      <c r="AC423" s="41"/>
      <c r="AD423" s="41"/>
      <c r="AE423" s="5" t="str">
        <f t="shared" si="174"/>
        <v/>
      </c>
      <c r="AF423" s="41" t="s">
        <v>103</v>
      </c>
      <c r="AG423" s="41" t="s">
        <v>103</v>
      </c>
      <c r="AH423" s="41"/>
      <c r="AI423" s="41"/>
      <c r="AJ423" s="41"/>
      <c r="AK423" s="41"/>
      <c r="AL423" s="41"/>
      <c r="AM423" s="41"/>
      <c r="AN423" s="41">
        <v>26.2828535669587</v>
      </c>
      <c r="AO423" s="41">
        <v>799</v>
      </c>
      <c r="AP423" s="110"/>
      <c r="AQ423" s="111"/>
      <c r="AR423" s="126" t="str">
        <f t="shared" si="175"/>
        <v/>
      </c>
      <c r="AS423" s="126" t="str">
        <f t="shared" si="176"/>
        <v/>
      </c>
      <c r="AT423" s="127">
        <v>925</v>
      </c>
      <c r="AU423" s="128"/>
      <c r="AV423" s="129"/>
      <c r="AW423" s="126" t="str">
        <f t="shared" si="177"/>
        <v/>
      </c>
      <c r="AX423" s="126" t="str">
        <f t="shared" si="178"/>
        <v/>
      </c>
      <c r="AY423" s="64" t="str">
        <f t="shared" si="179"/>
        <v/>
      </c>
      <c r="AZ423" s="97">
        <v>79.930000000000007</v>
      </c>
      <c r="BA423" s="68"/>
      <c r="BB423" s="68"/>
      <c r="BC423" s="68"/>
      <c r="BD423" s="68"/>
      <c r="BE423" s="15"/>
      <c r="BF423" s="5">
        <f t="shared" si="180"/>
        <v>10879</v>
      </c>
      <c r="BG423" s="41">
        <v>4059</v>
      </c>
      <c r="BH423" s="42">
        <v>2352</v>
      </c>
      <c r="BI423" s="42"/>
      <c r="BJ423" s="42"/>
      <c r="BK423" s="42">
        <v>4468</v>
      </c>
      <c r="BL423" s="42"/>
      <c r="BM423" s="15"/>
    </row>
    <row r="424" spans="1:65" outlineLevel="5" x14ac:dyDescent="0.3">
      <c r="A424" s="22">
        <f t="shared" si="166"/>
        <v>12</v>
      </c>
      <c r="B424" s="9">
        <f t="shared" si="181"/>
        <v>45655</v>
      </c>
      <c r="C424" s="51">
        <v>289907</v>
      </c>
      <c r="D424" s="64">
        <f t="shared" si="171"/>
        <v>34.5</v>
      </c>
      <c r="E424" s="12">
        <v>34</v>
      </c>
      <c r="F424" s="12">
        <v>35</v>
      </c>
      <c r="G424" s="12"/>
      <c r="H424" s="12"/>
      <c r="I424" s="12"/>
      <c r="J424" s="12"/>
      <c r="K424" s="12"/>
      <c r="L424" s="12"/>
      <c r="M424" s="74">
        <f t="shared" si="172"/>
        <v>7.2</v>
      </c>
      <c r="N424" s="83">
        <v>7.21</v>
      </c>
      <c r="O424" s="83">
        <v>7.16</v>
      </c>
      <c r="P424" s="83"/>
      <c r="Q424" s="83"/>
      <c r="R424" s="83"/>
      <c r="S424" s="83"/>
      <c r="T424" s="83"/>
      <c r="U424" s="83"/>
      <c r="V424" s="5" t="str">
        <f t="shared" si="173"/>
        <v/>
      </c>
      <c r="W424" s="41" t="s">
        <v>103</v>
      </c>
      <c r="X424" s="41" t="s">
        <v>103</v>
      </c>
      <c r="Y424" s="41"/>
      <c r="Z424" s="41"/>
      <c r="AA424" s="41"/>
      <c r="AB424" s="41"/>
      <c r="AC424" s="41"/>
      <c r="AD424" s="41"/>
      <c r="AE424" s="5" t="str">
        <f t="shared" si="174"/>
        <v/>
      </c>
      <c r="AF424" s="41" t="s">
        <v>103</v>
      </c>
      <c r="AG424" s="41" t="s">
        <v>103</v>
      </c>
      <c r="AH424" s="41"/>
      <c r="AI424" s="41"/>
      <c r="AJ424" s="41"/>
      <c r="AK424" s="41"/>
      <c r="AL424" s="41"/>
      <c r="AM424" s="41"/>
      <c r="AN424" s="41">
        <v>33.386327503974563</v>
      </c>
      <c r="AO424" s="41">
        <v>629</v>
      </c>
      <c r="AP424" s="110"/>
      <c r="AQ424" s="111"/>
      <c r="AR424" s="126" t="str">
        <f t="shared" si="175"/>
        <v/>
      </c>
      <c r="AS424" s="126" t="str">
        <f t="shared" si="176"/>
        <v/>
      </c>
      <c r="AT424" s="127">
        <v>760</v>
      </c>
      <c r="AU424" s="128"/>
      <c r="AV424" s="129"/>
      <c r="AW424" s="126" t="str">
        <f t="shared" si="177"/>
        <v/>
      </c>
      <c r="AX424" s="126" t="str">
        <f t="shared" si="178"/>
        <v/>
      </c>
      <c r="AY424" s="64" t="str">
        <f t="shared" si="179"/>
        <v/>
      </c>
      <c r="AZ424" s="97">
        <v>80.55</v>
      </c>
      <c r="BA424" s="68"/>
      <c r="BB424" s="68"/>
      <c r="BC424" s="68"/>
      <c r="BD424" s="68"/>
      <c r="BE424" s="15"/>
      <c r="BF424" s="5">
        <f t="shared" si="180"/>
        <v>11007</v>
      </c>
      <c r="BG424" s="41">
        <v>4239</v>
      </c>
      <c r="BH424" s="42">
        <v>2352</v>
      </c>
      <c r="BI424" s="42"/>
      <c r="BJ424" s="42"/>
      <c r="BK424" s="42">
        <v>4416</v>
      </c>
      <c r="BL424" s="42"/>
      <c r="BM424" s="15"/>
    </row>
    <row r="425" spans="1:65" outlineLevel="5" x14ac:dyDescent="0.3">
      <c r="A425" s="22">
        <f t="shared" si="166"/>
        <v>12</v>
      </c>
      <c r="B425" s="9">
        <f t="shared" si="181"/>
        <v>45656</v>
      </c>
      <c r="C425" s="51">
        <v>303892</v>
      </c>
      <c r="D425" s="64">
        <f t="shared" si="171"/>
        <v>34.5</v>
      </c>
      <c r="E425" s="12">
        <v>34</v>
      </c>
      <c r="F425" s="12">
        <v>35</v>
      </c>
      <c r="G425" s="12"/>
      <c r="H425" s="12"/>
      <c r="I425" s="12"/>
      <c r="J425" s="12"/>
      <c r="K425" s="12"/>
      <c r="L425" s="12"/>
      <c r="M425" s="74">
        <f t="shared" si="172"/>
        <v>7.1</v>
      </c>
      <c r="N425" s="83">
        <v>7.11</v>
      </c>
      <c r="O425" s="83">
        <v>7.16</v>
      </c>
      <c r="P425" s="83"/>
      <c r="Q425" s="83"/>
      <c r="R425" s="83"/>
      <c r="S425" s="83"/>
      <c r="T425" s="83"/>
      <c r="U425" s="83"/>
      <c r="V425" s="5" t="str">
        <f t="shared" si="173"/>
        <v/>
      </c>
      <c r="W425" s="41" t="s">
        <v>103</v>
      </c>
      <c r="X425" s="41" t="s">
        <v>103</v>
      </c>
      <c r="Y425" s="41"/>
      <c r="Z425" s="41"/>
      <c r="AA425" s="41"/>
      <c r="AB425" s="41"/>
      <c r="AC425" s="41"/>
      <c r="AD425" s="41"/>
      <c r="AE425" s="5" t="str">
        <f t="shared" si="174"/>
        <v/>
      </c>
      <c r="AF425" s="41" t="s">
        <v>103</v>
      </c>
      <c r="AG425" s="41" t="s">
        <v>103</v>
      </c>
      <c r="AH425" s="41"/>
      <c r="AI425" s="41"/>
      <c r="AJ425" s="41"/>
      <c r="AK425" s="41"/>
      <c r="AL425" s="41"/>
      <c r="AM425" s="41"/>
      <c r="AN425" s="41">
        <v>32.608695652173914</v>
      </c>
      <c r="AO425" s="41">
        <v>644</v>
      </c>
      <c r="AP425" s="110"/>
      <c r="AQ425" s="111"/>
      <c r="AR425" s="126" t="str">
        <f t="shared" si="175"/>
        <v/>
      </c>
      <c r="AS425" s="126" t="str">
        <f t="shared" si="176"/>
        <v/>
      </c>
      <c r="AT425" s="127">
        <v>821</v>
      </c>
      <c r="AU425" s="128"/>
      <c r="AV425" s="129"/>
      <c r="AW425" s="126" t="str">
        <f t="shared" si="177"/>
        <v/>
      </c>
      <c r="AX425" s="126" t="str">
        <f t="shared" si="178"/>
        <v/>
      </c>
      <c r="AY425" s="64" t="str">
        <f t="shared" si="179"/>
        <v/>
      </c>
      <c r="AZ425" s="97">
        <v>81.62</v>
      </c>
      <c r="BA425" s="68"/>
      <c r="BB425" s="68"/>
      <c r="BC425" s="68"/>
      <c r="BD425" s="68"/>
      <c r="BE425" s="15"/>
      <c r="BF425" s="5">
        <f t="shared" si="180"/>
        <v>9037</v>
      </c>
      <c r="BG425" s="41">
        <v>2267</v>
      </c>
      <c r="BH425" s="42">
        <v>2352</v>
      </c>
      <c r="BI425" s="42"/>
      <c r="BJ425" s="42"/>
      <c r="BK425" s="42">
        <v>4418</v>
      </c>
      <c r="BL425" s="42"/>
      <c r="BM425" s="15"/>
    </row>
    <row r="426" spans="1:65" ht="17.25" outlineLevel="5" thickBot="1" x14ac:dyDescent="0.35">
      <c r="A426" s="23">
        <f t="shared" si="166"/>
        <v>12</v>
      </c>
      <c r="B426" s="10">
        <f t="shared" si="181"/>
        <v>45657</v>
      </c>
      <c r="C426" s="52">
        <v>278361</v>
      </c>
      <c r="D426" s="64">
        <f t="shared" si="171"/>
        <v>34.299999999999997</v>
      </c>
      <c r="E426" s="13">
        <v>34</v>
      </c>
      <c r="F426" s="13">
        <v>34.5</v>
      </c>
      <c r="G426" s="13"/>
      <c r="H426" s="13"/>
      <c r="I426" s="13"/>
      <c r="J426" s="13"/>
      <c r="K426" s="13"/>
      <c r="L426" s="13"/>
      <c r="M426" s="74">
        <f t="shared" si="172"/>
        <v>7.2</v>
      </c>
      <c r="N426" s="88">
        <v>7.21</v>
      </c>
      <c r="O426" s="88">
        <v>7.15</v>
      </c>
      <c r="P426" s="88"/>
      <c r="Q426" s="88"/>
      <c r="R426" s="88"/>
      <c r="S426" s="88"/>
      <c r="T426" s="88"/>
      <c r="U426" s="88"/>
      <c r="V426" s="5" t="str">
        <f t="shared" si="173"/>
        <v/>
      </c>
      <c r="W426" s="43" t="s">
        <v>103</v>
      </c>
      <c r="X426" s="43" t="s">
        <v>103</v>
      </c>
      <c r="Y426" s="43"/>
      <c r="Z426" s="43"/>
      <c r="AA426" s="43"/>
      <c r="AB426" s="43"/>
      <c r="AC426" s="43"/>
      <c r="AD426" s="43"/>
      <c r="AE426" s="5" t="str">
        <f t="shared" si="174"/>
        <v/>
      </c>
      <c r="AF426" s="43" t="s">
        <v>103</v>
      </c>
      <c r="AG426" s="43" t="s">
        <v>103</v>
      </c>
      <c r="AH426" s="43"/>
      <c r="AI426" s="43"/>
      <c r="AJ426" s="43"/>
      <c r="AK426" s="43"/>
      <c r="AL426" s="43"/>
      <c r="AM426" s="43"/>
      <c r="AN426" s="43">
        <v>30.215827338129497</v>
      </c>
      <c r="AO426" s="43">
        <v>695</v>
      </c>
      <c r="AP426" s="134"/>
      <c r="AQ426" s="135"/>
      <c r="AR426" s="126" t="str">
        <f t="shared" si="175"/>
        <v/>
      </c>
      <c r="AS426" s="126" t="str">
        <f t="shared" si="176"/>
        <v/>
      </c>
      <c r="AT426" s="127">
        <v>725</v>
      </c>
      <c r="AU426" s="128"/>
      <c r="AV426" s="129"/>
      <c r="AW426" s="126" t="str">
        <f t="shared" si="177"/>
        <v/>
      </c>
      <c r="AX426" s="126" t="str">
        <f t="shared" si="178"/>
        <v/>
      </c>
      <c r="AY426" s="64" t="str">
        <f t="shared" si="179"/>
        <v/>
      </c>
      <c r="AZ426" s="99">
        <v>82.06</v>
      </c>
      <c r="BA426" s="77"/>
      <c r="BB426" s="77"/>
      <c r="BC426" s="77"/>
      <c r="BD426" s="77"/>
      <c r="BE426" s="16"/>
      <c r="BF426" s="5">
        <f t="shared" si="180"/>
        <v>4418</v>
      </c>
      <c r="BG426" s="43">
        <v>0</v>
      </c>
      <c r="BH426" s="44">
        <v>0</v>
      </c>
      <c r="BI426" s="44"/>
      <c r="BJ426" s="44"/>
      <c r="BK426" s="44">
        <v>4418</v>
      </c>
      <c r="BL426" s="44"/>
      <c r="BM426" s="16"/>
    </row>
    <row r="427" spans="1:65" outlineLevel="4" x14ac:dyDescent="0.3">
      <c r="A427" s="156" t="s">
        <v>45</v>
      </c>
      <c r="B427" s="157"/>
      <c r="C427" s="50">
        <f t="shared" ref="C427:BM427" si="182">SUBTOTAL(4,C396:C426)</f>
        <v>332218</v>
      </c>
      <c r="D427" s="60">
        <f t="shared" si="182"/>
        <v>36.799999999999997</v>
      </c>
      <c r="E427" s="28">
        <f t="shared" si="182"/>
        <v>37.5</v>
      </c>
      <c r="F427" s="28">
        <f t="shared" si="182"/>
        <v>37</v>
      </c>
      <c r="G427" s="28">
        <f t="shared" si="182"/>
        <v>0</v>
      </c>
      <c r="H427" s="28">
        <f t="shared" si="182"/>
        <v>0</v>
      </c>
      <c r="I427" s="28">
        <f t="shared" si="182"/>
        <v>0</v>
      </c>
      <c r="J427" s="28">
        <f t="shared" si="182"/>
        <v>0</v>
      </c>
      <c r="K427" s="28">
        <f t="shared" si="182"/>
        <v>0</v>
      </c>
      <c r="L427" s="28">
        <f t="shared" si="182"/>
        <v>0</v>
      </c>
      <c r="M427" s="71">
        <f t="shared" si="182"/>
        <v>7.2</v>
      </c>
      <c r="N427" s="82">
        <f t="shared" si="182"/>
        <v>7.26</v>
      </c>
      <c r="O427" s="82">
        <f t="shared" si="182"/>
        <v>7.24</v>
      </c>
      <c r="P427" s="82">
        <f t="shared" si="182"/>
        <v>0</v>
      </c>
      <c r="Q427" s="82">
        <f t="shared" si="182"/>
        <v>0</v>
      </c>
      <c r="R427" s="82">
        <f t="shared" si="182"/>
        <v>0</v>
      </c>
      <c r="S427" s="82">
        <f t="shared" si="182"/>
        <v>0</v>
      </c>
      <c r="T427" s="82">
        <f t="shared" si="182"/>
        <v>0</v>
      </c>
      <c r="U427" s="82">
        <f t="shared" si="182"/>
        <v>0</v>
      </c>
      <c r="V427" s="29">
        <f t="shared" si="182"/>
        <v>216</v>
      </c>
      <c r="W427" s="39">
        <f t="shared" si="182"/>
        <v>268</v>
      </c>
      <c r="X427" s="39">
        <f t="shared" si="182"/>
        <v>219</v>
      </c>
      <c r="Y427" s="39">
        <f t="shared" si="182"/>
        <v>0</v>
      </c>
      <c r="Z427" s="39">
        <f t="shared" si="182"/>
        <v>0</v>
      </c>
      <c r="AA427" s="39">
        <f t="shared" si="182"/>
        <v>0</v>
      </c>
      <c r="AB427" s="39">
        <f t="shared" si="182"/>
        <v>0</v>
      </c>
      <c r="AC427" s="39">
        <f t="shared" si="182"/>
        <v>0</v>
      </c>
      <c r="AD427" s="39">
        <f t="shared" si="182"/>
        <v>0</v>
      </c>
      <c r="AE427" s="29">
        <f t="shared" si="182"/>
        <v>6180</v>
      </c>
      <c r="AF427" s="39">
        <f t="shared" si="182"/>
        <v>7090</v>
      </c>
      <c r="AG427" s="39">
        <f t="shared" si="182"/>
        <v>5630</v>
      </c>
      <c r="AH427" s="39">
        <f t="shared" si="182"/>
        <v>0</v>
      </c>
      <c r="AI427" s="39">
        <f t="shared" si="182"/>
        <v>0</v>
      </c>
      <c r="AJ427" s="39">
        <f t="shared" si="182"/>
        <v>0</v>
      </c>
      <c r="AK427" s="39">
        <f t="shared" si="182"/>
        <v>0</v>
      </c>
      <c r="AL427" s="39">
        <f t="shared" si="182"/>
        <v>0</v>
      </c>
      <c r="AM427" s="39">
        <f t="shared" si="182"/>
        <v>0</v>
      </c>
      <c r="AN427" s="39">
        <f t="shared" si="182"/>
        <v>36.585365853658537</v>
      </c>
      <c r="AO427" s="39">
        <f t="shared" si="182"/>
        <v>892</v>
      </c>
      <c r="AP427" s="104">
        <f t="shared" si="182"/>
        <v>5.52</v>
      </c>
      <c r="AQ427" s="105">
        <f t="shared" si="182"/>
        <v>4.53</v>
      </c>
      <c r="AR427" s="106">
        <f t="shared" si="182"/>
        <v>82.065217391304358</v>
      </c>
      <c r="AS427" s="106">
        <f t="shared" si="182"/>
        <v>23.753665689149557</v>
      </c>
      <c r="AT427" s="107">
        <f t="shared" si="182"/>
        <v>1040</v>
      </c>
      <c r="AU427" s="108">
        <f t="shared" si="182"/>
        <v>3.05</v>
      </c>
      <c r="AV427" s="109">
        <f t="shared" si="182"/>
        <v>2.1800000000000002</v>
      </c>
      <c r="AW427" s="106">
        <f t="shared" si="182"/>
        <v>71.47540983606558</v>
      </c>
      <c r="AX427" s="106">
        <f t="shared" si="182"/>
        <v>35.153583617747444</v>
      </c>
      <c r="AY427" s="60">
        <f t="shared" si="182"/>
        <v>56.393368158074033</v>
      </c>
      <c r="AZ427" s="96">
        <f t="shared" si="182"/>
        <v>83.88</v>
      </c>
      <c r="BA427" s="67">
        <f t="shared" si="182"/>
        <v>63.6</v>
      </c>
      <c r="BB427" s="67">
        <f t="shared" si="182"/>
        <v>64.900000000000006</v>
      </c>
      <c r="BC427" s="67">
        <f t="shared" si="182"/>
        <v>4279</v>
      </c>
      <c r="BD427" s="67">
        <f t="shared" si="182"/>
        <v>0</v>
      </c>
      <c r="BE427" s="27">
        <f t="shared" si="182"/>
        <v>0</v>
      </c>
      <c r="BF427" s="29">
        <f t="shared" si="182"/>
        <v>14881</v>
      </c>
      <c r="BG427" s="39">
        <f t="shared" si="182"/>
        <v>7181</v>
      </c>
      <c r="BH427" s="40">
        <f t="shared" si="182"/>
        <v>2352</v>
      </c>
      <c r="BI427" s="40">
        <f t="shared" si="182"/>
        <v>0</v>
      </c>
      <c r="BJ427" s="40">
        <f t="shared" si="182"/>
        <v>0</v>
      </c>
      <c r="BK427" s="40">
        <f t="shared" si="182"/>
        <v>6466</v>
      </c>
      <c r="BL427" s="40">
        <f t="shared" si="182"/>
        <v>0</v>
      </c>
      <c r="BM427" s="27">
        <f t="shared" si="182"/>
        <v>0</v>
      </c>
    </row>
    <row r="428" spans="1:65" outlineLevel="3" x14ac:dyDescent="0.3">
      <c r="A428" s="158" t="s">
        <v>34</v>
      </c>
      <c r="B428" s="159"/>
      <c r="C428" s="51">
        <f t="shared" ref="C428:BM428" si="183">SUBTOTAL(5,C396:C426)</f>
        <v>278018</v>
      </c>
      <c r="D428" s="61">
        <f t="shared" si="183"/>
        <v>33.5</v>
      </c>
      <c r="E428" s="12">
        <f t="shared" si="183"/>
        <v>33</v>
      </c>
      <c r="F428" s="12">
        <f t="shared" si="183"/>
        <v>33</v>
      </c>
      <c r="G428" s="12">
        <f t="shared" si="183"/>
        <v>0</v>
      </c>
      <c r="H428" s="12">
        <f t="shared" si="183"/>
        <v>0</v>
      </c>
      <c r="I428" s="12">
        <f t="shared" si="183"/>
        <v>0</v>
      </c>
      <c r="J428" s="12">
        <f t="shared" si="183"/>
        <v>0</v>
      </c>
      <c r="K428" s="12">
        <f t="shared" si="183"/>
        <v>0</v>
      </c>
      <c r="L428" s="12">
        <f t="shared" si="183"/>
        <v>0</v>
      </c>
      <c r="M428" s="72">
        <f t="shared" si="183"/>
        <v>7.1</v>
      </c>
      <c r="N428" s="83">
        <f t="shared" si="183"/>
        <v>7.11</v>
      </c>
      <c r="O428" s="83">
        <f t="shared" si="183"/>
        <v>7.12</v>
      </c>
      <c r="P428" s="83">
        <f t="shared" si="183"/>
        <v>0</v>
      </c>
      <c r="Q428" s="83">
        <f t="shared" si="183"/>
        <v>0</v>
      </c>
      <c r="R428" s="83">
        <f t="shared" si="183"/>
        <v>0</v>
      </c>
      <c r="S428" s="83">
        <f t="shared" si="183"/>
        <v>0</v>
      </c>
      <c r="T428" s="83">
        <f t="shared" si="183"/>
        <v>0</v>
      </c>
      <c r="U428" s="83">
        <f t="shared" si="183"/>
        <v>0</v>
      </c>
      <c r="V428" s="6">
        <f t="shared" si="183"/>
        <v>116</v>
      </c>
      <c r="W428" s="41">
        <f t="shared" si="183"/>
        <v>103</v>
      </c>
      <c r="X428" s="41">
        <f t="shared" si="183"/>
        <v>104</v>
      </c>
      <c r="Y428" s="41">
        <f t="shared" si="183"/>
        <v>0</v>
      </c>
      <c r="Z428" s="41">
        <f t="shared" si="183"/>
        <v>0</v>
      </c>
      <c r="AA428" s="41">
        <f t="shared" si="183"/>
        <v>0</v>
      </c>
      <c r="AB428" s="41">
        <f t="shared" si="183"/>
        <v>0</v>
      </c>
      <c r="AC428" s="41">
        <f t="shared" si="183"/>
        <v>0</v>
      </c>
      <c r="AD428" s="41">
        <f t="shared" si="183"/>
        <v>0</v>
      </c>
      <c r="AE428" s="6">
        <f t="shared" si="183"/>
        <v>4675</v>
      </c>
      <c r="AF428" s="41">
        <f t="shared" si="183"/>
        <v>4440</v>
      </c>
      <c r="AG428" s="41">
        <f t="shared" si="183"/>
        <v>4910</v>
      </c>
      <c r="AH428" s="41">
        <f t="shared" si="183"/>
        <v>0</v>
      </c>
      <c r="AI428" s="41">
        <f t="shared" si="183"/>
        <v>0</v>
      </c>
      <c r="AJ428" s="41">
        <f t="shared" si="183"/>
        <v>0</v>
      </c>
      <c r="AK428" s="41">
        <f t="shared" si="183"/>
        <v>0</v>
      </c>
      <c r="AL428" s="41">
        <f t="shared" si="183"/>
        <v>0</v>
      </c>
      <c r="AM428" s="41">
        <f t="shared" si="183"/>
        <v>0</v>
      </c>
      <c r="AN428" s="41">
        <f t="shared" si="183"/>
        <v>23.542600896860986</v>
      </c>
      <c r="AO428" s="41">
        <f t="shared" si="183"/>
        <v>574</v>
      </c>
      <c r="AP428" s="110">
        <f t="shared" si="183"/>
        <v>3.19</v>
      </c>
      <c r="AQ428" s="111">
        <f t="shared" si="183"/>
        <v>2.59</v>
      </c>
      <c r="AR428" s="112">
        <f t="shared" si="183"/>
        <v>76.246334310850443</v>
      </c>
      <c r="AS428" s="112">
        <f t="shared" si="183"/>
        <v>17.934782608695642</v>
      </c>
      <c r="AT428" s="113">
        <f t="shared" si="183"/>
        <v>655</v>
      </c>
      <c r="AU428" s="114">
        <f t="shared" si="183"/>
        <v>2.93</v>
      </c>
      <c r="AV428" s="115">
        <f t="shared" si="183"/>
        <v>1.9</v>
      </c>
      <c r="AW428" s="112">
        <f t="shared" si="183"/>
        <v>64.846416382252556</v>
      </c>
      <c r="AX428" s="112">
        <f t="shared" si="183"/>
        <v>28.52459016393442</v>
      </c>
      <c r="AY428" s="61">
        <f t="shared" si="183"/>
        <v>42.531740104555652</v>
      </c>
      <c r="AZ428" s="97">
        <f t="shared" si="183"/>
        <v>79.709999999999994</v>
      </c>
      <c r="BA428" s="68">
        <f t="shared" si="183"/>
        <v>34.6</v>
      </c>
      <c r="BB428" s="68">
        <f t="shared" si="183"/>
        <v>35.700000000000003</v>
      </c>
      <c r="BC428" s="68">
        <f t="shared" si="183"/>
        <v>977</v>
      </c>
      <c r="BD428" s="68">
        <f t="shared" si="183"/>
        <v>0</v>
      </c>
      <c r="BE428" s="15">
        <f t="shared" si="183"/>
        <v>0</v>
      </c>
      <c r="BF428" s="6">
        <f t="shared" si="183"/>
        <v>4418</v>
      </c>
      <c r="BG428" s="41">
        <f t="shared" si="183"/>
        <v>0</v>
      </c>
      <c r="BH428" s="42">
        <f t="shared" si="183"/>
        <v>0</v>
      </c>
      <c r="BI428" s="42">
        <f t="shared" si="183"/>
        <v>0</v>
      </c>
      <c r="BJ428" s="42">
        <f t="shared" si="183"/>
        <v>0</v>
      </c>
      <c r="BK428" s="42">
        <f t="shared" si="183"/>
        <v>3870</v>
      </c>
      <c r="BL428" s="42">
        <f t="shared" si="183"/>
        <v>0</v>
      </c>
      <c r="BM428" s="15">
        <f t="shared" si="183"/>
        <v>0</v>
      </c>
    </row>
    <row r="429" spans="1:65" outlineLevel="2" x14ac:dyDescent="0.3">
      <c r="A429" s="158" t="s">
        <v>23</v>
      </c>
      <c r="B429" s="159"/>
      <c r="C429" s="51">
        <f>IFERROR(SUBTOTAL(1,C396:C426),"")</f>
        <v>298483.45161290321</v>
      </c>
      <c r="D429" s="61">
        <f t="shared" ref="D429:BM429" si="184">IFERROR(SUBTOTAL(1,D396:D426),"")</f>
        <v>34.761290322580642</v>
      </c>
      <c r="E429" s="12">
        <f t="shared" si="184"/>
        <v>34.354838709677416</v>
      </c>
      <c r="F429" s="12">
        <f t="shared" si="184"/>
        <v>35.145161290322584</v>
      </c>
      <c r="G429" s="12" t="str">
        <f t="shared" si="184"/>
        <v/>
      </c>
      <c r="H429" s="12" t="str">
        <f t="shared" si="184"/>
        <v/>
      </c>
      <c r="I429" s="12" t="str">
        <f t="shared" si="184"/>
        <v/>
      </c>
      <c r="J429" s="12" t="str">
        <f t="shared" si="184"/>
        <v/>
      </c>
      <c r="K429" s="12" t="str">
        <f t="shared" si="184"/>
        <v/>
      </c>
      <c r="L429" s="12" t="str">
        <f t="shared" si="184"/>
        <v/>
      </c>
      <c r="M429" s="72">
        <f t="shared" si="184"/>
        <v>7.1967741935483831</v>
      </c>
      <c r="N429" s="83">
        <f t="shared" si="184"/>
        <v>7.1925806451612901</v>
      </c>
      <c r="O429" s="83">
        <f t="shared" si="184"/>
        <v>7.1832258064516141</v>
      </c>
      <c r="P429" s="83" t="str">
        <f t="shared" si="184"/>
        <v/>
      </c>
      <c r="Q429" s="83" t="str">
        <f t="shared" si="184"/>
        <v/>
      </c>
      <c r="R429" s="83" t="str">
        <f t="shared" si="184"/>
        <v/>
      </c>
      <c r="S429" s="83" t="str">
        <f t="shared" si="184"/>
        <v/>
      </c>
      <c r="T429" s="83" t="str">
        <f t="shared" si="184"/>
        <v/>
      </c>
      <c r="U429" s="83" t="str">
        <f t="shared" si="184"/>
        <v/>
      </c>
      <c r="V429" s="6">
        <f t="shared" si="184"/>
        <v>166.75</v>
      </c>
      <c r="W429" s="41">
        <f t="shared" si="184"/>
        <v>170.75</v>
      </c>
      <c r="X429" s="41">
        <f t="shared" si="184"/>
        <v>162.75</v>
      </c>
      <c r="Y429" s="41" t="str">
        <f t="shared" si="184"/>
        <v/>
      </c>
      <c r="Z429" s="41" t="str">
        <f t="shared" si="184"/>
        <v/>
      </c>
      <c r="AA429" s="41" t="str">
        <f t="shared" si="184"/>
        <v/>
      </c>
      <c r="AB429" s="41" t="str">
        <f t="shared" si="184"/>
        <v/>
      </c>
      <c r="AC429" s="41" t="str">
        <f t="shared" si="184"/>
        <v/>
      </c>
      <c r="AD429" s="41" t="str">
        <f t="shared" si="184"/>
        <v/>
      </c>
      <c r="AE429" s="6">
        <f t="shared" si="184"/>
        <v>5552.5</v>
      </c>
      <c r="AF429" s="41">
        <f t="shared" si="184"/>
        <v>5865</v>
      </c>
      <c r="AG429" s="41">
        <f t="shared" si="184"/>
        <v>5240</v>
      </c>
      <c r="AH429" s="41" t="str">
        <f t="shared" si="184"/>
        <v/>
      </c>
      <c r="AI429" s="41" t="str">
        <f t="shared" si="184"/>
        <v/>
      </c>
      <c r="AJ429" s="41" t="str">
        <f t="shared" si="184"/>
        <v/>
      </c>
      <c r="AK429" s="41" t="str">
        <f t="shared" si="184"/>
        <v/>
      </c>
      <c r="AL429" s="41" t="str">
        <f t="shared" si="184"/>
        <v/>
      </c>
      <c r="AM429" s="41" t="str">
        <f t="shared" si="184"/>
        <v/>
      </c>
      <c r="AN429" s="41">
        <f t="shared" si="184"/>
        <v>29.546529085815244</v>
      </c>
      <c r="AO429" s="41">
        <f t="shared" si="184"/>
        <v>719.35483870967744</v>
      </c>
      <c r="AP429" s="110">
        <f t="shared" si="184"/>
        <v>3.9349999999999996</v>
      </c>
      <c r="AQ429" s="111">
        <f t="shared" si="184"/>
        <v>3.1674999999999995</v>
      </c>
      <c r="AR429" s="112">
        <f t="shared" si="184"/>
        <v>80.248621744967508</v>
      </c>
      <c r="AS429" s="112">
        <f t="shared" si="184"/>
        <v>19.751378255032492</v>
      </c>
      <c r="AT429" s="113">
        <f t="shared" si="184"/>
        <v>848.54838709677415</v>
      </c>
      <c r="AU429" s="114">
        <f t="shared" si="184"/>
        <v>2.9675000000000002</v>
      </c>
      <c r="AV429" s="115">
        <f t="shared" si="184"/>
        <v>2.0225</v>
      </c>
      <c r="AW429" s="112">
        <f t="shared" si="184"/>
        <v>68.118851573604104</v>
      </c>
      <c r="AX429" s="112">
        <f t="shared" si="184"/>
        <v>31.881148426395907</v>
      </c>
      <c r="AY429" s="61">
        <f t="shared" si="184"/>
        <v>47.225969156998033</v>
      </c>
      <c r="AZ429" s="97">
        <f t="shared" si="184"/>
        <v>81.453225806451599</v>
      </c>
      <c r="BA429" s="68">
        <f t="shared" si="184"/>
        <v>49.1</v>
      </c>
      <c r="BB429" s="68">
        <f t="shared" si="184"/>
        <v>50.225000000000001</v>
      </c>
      <c r="BC429" s="68">
        <f t="shared" si="184"/>
        <v>2878.75</v>
      </c>
      <c r="BD429" s="68" t="str">
        <f t="shared" si="184"/>
        <v/>
      </c>
      <c r="BE429" s="15" t="str">
        <f>IFERROR(SUBTOTAL(1,BE396:BE426),"")</f>
        <v/>
      </c>
      <c r="BF429" s="6">
        <f t="shared" si="184"/>
        <v>12173.838709677419</v>
      </c>
      <c r="BG429" s="41">
        <f t="shared" si="184"/>
        <v>4228.8387096774195</v>
      </c>
      <c r="BH429" s="42">
        <f t="shared" si="184"/>
        <v>2005.1612903225807</v>
      </c>
      <c r="BI429" s="42" t="str">
        <f t="shared" si="184"/>
        <v/>
      </c>
      <c r="BJ429" s="42" t="str">
        <f t="shared" si="184"/>
        <v/>
      </c>
      <c r="BK429" s="42">
        <f t="shared" si="184"/>
        <v>5939.8387096774195</v>
      </c>
      <c r="BL429" s="42" t="str">
        <f t="shared" si="184"/>
        <v/>
      </c>
      <c r="BM429" s="15" t="str">
        <f t="shared" si="184"/>
        <v/>
      </c>
    </row>
    <row r="430" spans="1:65" ht="17.25" outlineLevel="1" thickBot="1" x14ac:dyDescent="0.35">
      <c r="A430" s="160" t="s">
        <v>46</v>
      </c>
      <c r="B430" s="161"/>
      <c r="C430" s="52">
        <f>SUBTOTAL(9,C396:C426)</f>
        <v>9252987</v>
      </c>
      <c r="D430" s="62"/>
      <c r="E430" s="30"/>
      <c r="F430" s="30"/>
      <c r="G430" s="30"/>
      <c r="H430" s="30"/>
      <c r="I430" s="30"/>
      <c r="J430" s="30"/>
      <c r="K430" s="30"/>
      <c r="L430" s="30"/>
      <c r="M430" s="73"/>
      <c r="N430" s="84"/>
      <c r="O430" s="84"/>
      <c r="P430" s="84"/>
      <c r="Q430" s="84"/>
      <c r="R430" s="84"/>
      <c r="S430" s="84"/>
      <c r="T430" s="84"/>
      <c r="U430" s="84"/>
      <c r="V430" s="93"/>
      <c r="W430" s="94"/>
      <c r="X430" s="94"/>
      <c r="Y430" s="94"/>
      <c r="Z430" s="94"/>
      <c r="AA430" s="94"/>
      <c r="AB430" s="94"/>
      <c r="AC430" s="94"/>
      <c r="AD430" s="94"/>
      <c r="AE430" s="93"/>
      <c r="AF430" s="94"/>
      <c r="AG430" s="94"/>
      <c r="AH430" s="94"/>
      <c r="AI430" s="94"/>
      <c r="AJ430" s="94"/>
      <c r="AK430" s="94"/>
      <c r="AL430" s="94"/>
      <c r="AM430" s="94"/>
      <c r="AN430" s="94"/>
      <c r="AO430" s="43">
        <f>SUBTOTAL(9,AO396:AO426)</f>
        <v>22300</v>
      </c>
      <c r="AP430" s="116"/>
      <c r="AQ430" s="117"/>
      <c r="AR430" s="118"/>
      <c r="AS430" s="118"/>
      <c r="AT430" s="119">
        <f>SUBTOTAL(9,AT396:AT426)</f>
        <v>26305</v>
      </c>
      <c r="AU430" s="120"/>
      <c r="AV430" s="121"/>
      <c r="AW430" s="118"/>
      <c r="AX430" s="118"/>
      <c r="AY430" s="62"/>
      <c r="AZ430" s="98"/>
      <c r="BA430" s="69"/>
      <c r="BB430" s="69"/>
      <c r="BC430" s="69"/>
      <c r="BD430" s="69"/>
      <c r="BE430" s="16">
        <f>SUBTOTAL(9,BE396:BE426)</f>
        <v>0</v>
      </c>
      <c r="BF430" s="7">
        <f t="shared" ref="BF430:BM430" si="185">SUBTOTAL(9,BF396:BF426)</f>
        <v>377389</v>
      </c>
      <c r="BG430" s="43">
        <f t="shared" si="185"/>
        <v>131094</v>
      </c>
      <c r="BH430" s="44">
        <f t="shared" si="185"/>
        <v>62160</v>
      </c>
      <c r="BI430" s="44">
        <f t="shared" si="185"/>
        <v>0</v>
      </c>
      <c r="BJ430" s="44">
        <f t="shared" si="185"/>
        <v>0</v>
      </c>
      <c r="BK430" s="44">
        <f t="shared" si="185"/>
        <v>184135</v>
      </c>
      <c r="BL430" s="44">
        <f t="shared" si="185"/>
        <v>0</v>
      </c>
      <c r="BM430" s="16">
        <f t="shared" si="185"/>
        <v>0</v>
      </c>
    </row>
    <row r="431" spans="1:65" outlineLevel="1" x14ac:dyDescent="0.3">
      <c r="A431" s="24"/>
      <c r="B431" s="24"/>
      <c r="C431" s="17"/>
      <c r="D431" s="18"/>
      <c r="E431" s="18"/>
      <c r="F431" s="18"/>
      <c r="G431" s="18"/>
      <c r="H431" s="18"/>
      <c r="I431" s="18"/>
      <c r="J431" s="18"/>
      <c r="K431" s="18"/>
      <c r="L431" s="18"/>
      <c r="M431" s="54"/>
      <c r="N431" s="54"/>
      <c r="O431" s="54"/>
      <c r="P431" s="54"/>
      <c r="Q431" s="54"/>
      <c r="R431" s="54"/>
      <c r="S431" s="54"/>
      <c r="T431" s="54"/>
      <c r="U431" s="54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22"/>
      <c r="AQ431" s="122"/>
      <c r="AR431" s="122"/>
      <c r="AS431" s="122"/>
      <c r="AT431" s="136"/>
      <c r="AU431" s="137"/>
      <c r="AV431" s="137"/>
      <c r="AW431" s="122"/>
      <c r="AX431" s="122"/>
      <c r="AY431" s="18"/>
      <c r="AZ431" s="54"/>
      <c r="BA431" s="54"/>
      <c r="BB431" s="54"/>
      <c r="BC431" s="54"/>
      <c r="BD431" s="54"/>
      <c r="BE431" s="17"/>
      <c r="BF431" s="17"/>
      <c r="BG431" s="17"/>
      <c r="BH431" s="17"/>
      <c r="BI431" s="17"/>
      <c r="BJ431" s="17"/>
      <c r="BK431" s="17"/>
      <c r="BL431" s="17"/>
      <c r="BM431" s="17"/>
    </row>
  </sheetData>
  <mergeCells count="112">
    <mergeCell ref="BI6:BI7"/>
    <mergeCell ref="BJ6:BJ7"/>
    <mergeCell ref="BK6:BK7"/>
    <mergeCell ref="BL6:BL7"/>
    <mergeCell ref="BM6:BM7"/>
    <mergeCell ref="A8:B8"/>
    <mergeCell ref="AZ6:AZ7"/>
    <mergeCell ref="BA6:BD6"/>
    <mergeCell ref="BE6:BE7"/>
    <mergeCell ref="BF6:BF7"/>
    <mergeCell ref="BG6:BG7"/>
    <mergeCell ref="BH6:BH7"/>
    <mergeCell ref="AT6:AT7"/>
    <mergeCell ref="AU6:AU7"/>
    <mergeCell ref="AV6:AV7"/>
    <mergeCell ref="AW6:AW7"/>
    <mergeCell ref="AX6:AX7"/>
    <mergeCell ref="AY6:AY7"/>
    <mergeCell ref="AN6:AN7"/>
    <mergeCell ref="AO6:AO7"/>
    <mergeCell ref="AP6:AP7"/>
    <mergeCell ref="AQ6:AQ7"/>
    <mergeCell ref="AR6:AR7"/>
    <mergeCell ref="AS6:AS7"/>
    <mergeCell ref="A6:B7"/>
    <mergeCell ref="C6:C7"/>
    <mergeCell ref="D6:L6"/>
    <mergeCell ref="C15:C16"/>
    <mergeCell ref="D15:L15"/>
    <mergeCell ref="M15:U15"/>
    <mergeCell ref="V15:AD15"/>
    <mergeCell ref="AE15:AM15"/>
    <mergeCell ref="AN15:AN16"/>
    <mergeCell ref="A9:B9"/>
    <mergeCell ref="A10:B10"/>
    <mergeCell ref="A11:B11"/>
    <mergeCell ref="A12:B12"/>
    <mergeCell ref="A15:A16"/>
    <mergeCell ref="B15:B16"/>
    <mergeCell ref="M6:U6"/>
    <mergeCell ref="V6:AD6"/>
    <mergeCell ref="AE6:AM6"/>
    <mergeCell ref="BJ15:BJ16"/>
    <mergeCell ref="BK15:BK16"/>
    <mergeCell ref="BL15:BL16"/>
    <mergeCell ref="BM15:BM16"/>
    <mergeCell ref="A48:B48"/>
    <mergeCell ref="A49:B49"/>
    <mergeCell ref="BA15:BD15"/>
    <mergeCell ref="BE15:BE16"/>
    <mergeCell ref="BF15:BF16"/>
    <mergeCell ref="BG15:BG16"/>
    <mergeCell ref="BH15:BH16"/>
    <mergeCell ref="BI15:BI16"/>
    <mergeCell ref="AU15:AU16"/>
    <mergeCell ref="AV15:AV16"/>
    <mergeCell ref="AW15:AW16"/>
    <mergeCell ref="AX15:AX16"/>
    <mergeCell ref="AY15:AY16"/>
    <mergeCell ref="AZ15:AZ16"/>
    <mergeCell ref="AO15:AO16"/>
    <mergeCell ref="AP15:AP16"/>
    <mergeCell ref="AQ15:AQ16"/>
    <mergeCell ref="AR15:AR16"/>
    <mergeCell ref="AS15:AS16"/>
    <mergeCell ref="AT15:AT16"/>
    <mergeCell ref="A116:B116"/>
    <mergeCell ref="A117:B117"/>
    <mergeCell ref="A118:B118"/>
    <mergeCell ref="A119:B119"/>
    <mergeCell ref="A150:B150"/>
    <mergeCell ref="A151:B151"/>
    <mergeCell ref="A50:B50"/>
    <mergeCell ref="A51:B51"/>
    <mergeCell ref="A81:B81"/>
    <mergeCell ref="A82:B82"/>
    <mergeCell ref="A83:B83"/>
    <mergeCell ref="A84:B84"/>
    <mergeCell ref="A219:B219"/>
    <mergeCell ref="A220:B220"/>
    <mergeCell ref="A221:B221"/>
    <mergeCell ref="A222:B222"/>
    <mergeCell ref="A254:B254"/>
    <mergeCell ref="A255:B255"/>
    <mergeCell ref="A152:B152"/>
    <mergeCell ref="A153:B153"/>
    <mergeCell ref="A185:B185"/>
    <mergeCell ref="A186:B186"/>
    <mergeCell ref="A187:B187"/>
    <mergeCell ref="A188:B188"/>
    <mergeCell ref="A323:B323"/>
    <mergeCell ref="A324:B324"/>
    <mergeCell ref="A325:B325"/>
    <mergeCell ref="A326:B326"/>
    <mergeCell ref="A358:B358"/>
    <mergeCell ref="A359:B359"/>
    <mergeCell ref="A256:B256"/>
    <mergeCell ref="A257:B257"/>
    <mergeCell ref="A289:B289"/>
    <mergeCell ref="A290:B290"/>
    <mergeCell ref="A291:B291"/>
    <mergeCell ref="A292:B292"/>
    <mergeCell ref="A427:B427"/>
    <mergeCell ref="A428:B428"/>
    <mergeCell ref="A429:B429"/>
    <mergeCell ref="A430:B430"/>
    <mergeCell ref="A360:B360"/>
    <mergeCell ref="A361:B361"/>
    <mergeCell ref="A392:B392"/>
    <mergeCell ref="A393:B393"/>
    <mergeCell ref="A394:B394"/>
    <mergeCell ref="A395:B395"/>
  </mergeCells>
  <phoneticPr fontId="1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43" fitToHeight="0" orientation="landscape" horizontalDpi="1200" r:id="rId1"/>
  <rowBreaks count="11" manualBreakCount="11">
    <brk id="51" max="16383" man="1"/>
    <brk id="84" max="16383" man="1"/>
    <brk id="119" max="16383" man="1"/>
    <brk id="153" max="16383" man="1"/>
    <brk id="188" max="16383" man="1"/>
    <brk id="222" max="16383" man="1"/>
    <brk id="257" max="16383" man="1"/>
    <brk id="292" max="16383" man="1"/>
    <brk id="326" max="19" man="1"/>
    <brk id="361" max="16383" man="1"/>
    <brk id="395" max="19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이름이 지정된 범위</vt:lpstr>
      </vt:variant>
      <vt:variant>
        <vt:i4>20</vt:i4>
      </vt:variant>
    </vt:vector>
  </HeadingPairs>
  <TitlesOfParts>
    <vt:vector size="30" baseType="lpstr"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'2015년'!Print_Area</vt:lpstr>
      <vt:lpstr>'2016년'!Print_Area</vt:lpstr>
      <vt:lpstr>'2017년'!Print_Area</vt:lpstr>
      <vt:lpstr>'2018년'!Print_Area</vt:lpstr>
      <vt:lpstr>'2019년'!Print_Area</vt:lpstr>
      <vt:lpstr>'2020년'!Print_Area</vt:lpstr>
      <vt:lpstr>'2021년'!Print_Area</vt:lpstr>
      <vt:lpstr>'2022년'!Print_Area</vt:lpstr>
      <vt:lpstr>'2023년'!Print_Area</vt:lpstr>
      <vt:lpstr>'2024년'!Print_Area</vt:lpstr>
      <vt:lpstr>'2015년'!Print_Titles</vt:lpstr>
      <vt:lpstr>'2016년'!Print_Titles</vt:lpstr>
      <vt:lpstr>'2017년'!Print_Titles</vt:lpstr>
      <vt:lpstr>'2018년'!Print_Titles</vt:lpstr>
      <vt:lpstr>'2019년'!Print_Titles</vt:lpstr>
      <vt:lpstr>'2020년'!Print_Titles</vt:lpstr>
      <vt:lpstr>'2021년'!Print_Titles</vt:lpstr>
      <vt:lpstr>'2022년'!Print_Titles</vt:lpstr>
      <vt:lpstr>'2023년'!Print_Titles</vt:lpstr>
      <vt:lpstr>'2024년'!Print_Titles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2023-08-09T04:44:20Z</cp:lastPrinted>
  <dcterms:created xsi:type="dcterms:W3CDTF">2023-08-02T06:40:56Z</dcterms:created>
  <dcterms:modified xsi:type="dcterms:W3CDTF">2025-05-27T00:14:18Z</dcterms:modified>
</cp:coreProperties>
</file>